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Ash AM Russell\University\2018 PhD\REVIEWS\Review 1 Rose Bengal\5 Data Extraction\"/>
    </mc:Choice>
  </mc:AlternateContent>
  <xr:revisionPtr revIDLastSave="0" documentId="13_ncr:1_{9E082F2B-AB56-43B4-A9C9-E6772322937D}" xr6:coauthVersionLast="47" xr6:coauthVersionMax="47" xr10:uidLastSave="{00000000-0000-0000-0000-000000000000}"/>
  <bookViews>
    <workbookView xWindow="-108" yWindow="-108" windowWidth="23256" windowHeight="12576" tabRatio="593" activeTab="4" xr2:uid="{048E3D89-01AA-4C78-B68A-E284C4D7AA8A}"/>
  </bookViews>
  <sheets>
    <sheet name="Data Extraction clean" sheetId="10" r:id="rId1"/>
    <sheet name="Data Extraction" sheetId="1" r:id="rId2"/>
    <sheet name="Quality Assessment" sheetId="8" r:id="rId3"/>
    <sheet name="Data Dictionary" sheetId="2" r:id="rId4"/>
    <sheet name="Data validation" sheetId="7" r:id="rId5"/>
    <sheet name="Journal peer review" sheetId="9"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C487" i="10" l="1" a="1"/>
  <c r="AC487" i="10" s="1"/>
  <c r="AC488" i="10" a="1"/>
  <c r="AC488" i="10" s="1"/>
  <c r="AC486" i="10"/>
  <c r="AC431" i="10"/>
  <c r="AC339" i="10"/>
  <c r="AC338" i="10"/>
  <c r="AC326" i="10" a="1"/>
  <c r="AC326" i="10" s="1"/>
  <c r="AC327" i="10" a="1"/>
  <c r="AC327" i="10" s="1"/>
  <c r="AC246" i="10" a="1"/>
  <c r="AC246" i="10" s="1"/>
  <c r="AC247" i="10" a="1"/>
  <c r="AC247" i="10" s="1"/>
  <c r="AC321" i="10"/>
  <c r="AC320" i="10"/>
  <c r="AC20" i="10"/>
  <c r="AC21" i="10"/>
  <c r="AC608" i="10"/>
  <c r="AC36" i="10"/>
  <c r="AC37" i="10"/>
  <c r="AC35" i="10"/>
  <c r="AC75" i="10"/>
  <c r="AC22" i="10"/>
  <c r="AC260" i="10"/>
  <c r="AC676" i="10" a="1"/>
  <c r="AC676" i="10" s="1"/>
  <c r="AC622" i="10" a="1"/>
  <c r="AC622" i="10"/>
  <c r="AC623" i="10" a="1"/>
  <c r="AC623" i="10"/>
  <c r="AC607" i="10"/>
  <c r="AC606" i="10"/>
  <c r="AC564" i="10" a="1"/>
  <c r="AC564" i="10" s="1"/>
  <c r="AC565" i="10" a="1"/>
  <c r="AC565" i="10" s="1"/>
  <c r="AC566" i="10" a="1"/>
  <c r="AC566" i="10" s="1"/>
  <c r="AC567" i="10" a="1"/>
  <c r="AC567" i="10" s="1"/>
  <c r="AC568" i="10" a="1"/>
  <c r="AC568" i="10" s="1"/>
  <c r="AC569" i="10" a="1"/>
  <c r="AC569" i="10" s="1"/>
  <c r="AC570" i="10" a="1"/>
  <c r="AC570" i="10" s="1"/>
  <c r="AC571" i="10" a="1"/>
  <c r="AC571" i="10" s="1"/>
  <c r="AC572" i="10" a="1"/>
  <c r="AC572" i="10"/>
  <c r="AC573" i="10" a="1"/>
  <c r="AC573" i="10" s="1"/>
  <c r="AC574" i="10" a="1"/>
  <c r="AC574" i="10" s="1"/>
  <c r="AC575" i="10" a="1"/>
  <c r="AC575" i="10" s="1"/>
  <c r="AC576" i="10" a="1"/>
  <c r="AC576" i="10"/>
  <c r="AC577" i="10" a="1"/>
  <c r="AC577" i="10" s="1"/>
  <c r="AC523" i="10"/>
  <c r="AC524" i="10"/>
  <c r="AC525" i="10"/>
  <c r="AC522" i="10"/>
  <c r="AC512" i="10"/>
  <c r="AC511" i="10"/>
  <c r="AC501" i="10"/>
  <c r="AC498" i="10"/>
  <c r="AC497" i="10"/>
  <c r="AC493" i="10" a="1"/>
  <c r="AC493" i="10" s="1"/>
  <c r="AC494" i="10" a="1"/>
  <c r="AC494" i="10" s="1"/>
  <c r="AC495" i="10" a="1"/>
  <c r="AC495" i="10" s="1"/>
  <c r="AC491" i="10"/>
  <c r="AC490" i="10"/>
  <c r="AC468" i="10"/>
  <c r="AC467" i="10"/>
  <c r="AC462" i="10"/>
  <c r="AC456" i="10" a="1"/>
  <c r="AC456" i="10"/>
  <c r="AC457" i="10"/>
  <c r="AC448" i="10"/>
  <c r="AC449" i="10"/>
  <c r="AC450" i="10"/>
  <c r="AC451" i="10"/>
  <c r="AC447" i="10"/>
  <c r="AC438" i="10" a="1"/>
  <c r="AC438" i="10" s="1"/>
  <c r="AC429" i="10"/>
  <c r="AC405" i="10"/>
  <c r="AC404" i="10"/>
  <c r="AC357" i="10" a="1"/>
  <c r="AC357" i="10" s="1"/>
  <c r="AC358" i="10" a="1"/>
  <c r="AC358" i="10"/>
  <c r="AC346" i="10"/>
  <c r="AC342" i="10"/>
  <c r="AC341" i="10"/>
  <c r="AC340" i="10"/>
  <c r="AC335" i="10"/>
  <c r="AC328" i="10" a="1"/>
  <c r="AC328" i="10" s="1"/>
  <c r="AC329" i="10" a="1"/>
  <c r="AC329" i="10" s="1"/>
  <c r="AC307" i="10"/>
  <c r="AC305" i="10" a="1"/>
  <c r="AC305" i="10" s="1"/>
  <c r="AC306" i="10" a="1"/>
  <c r="AC306" i="10" s="1"/>
  <c r="AC298" i="10"/>
  <c r="AC299" i="10"/>
  <c r="AC297" i="10"/>
  <c r="AC295" i="10"/>
  <c r="AC294" i="10"/>
  <c r="AC293" i="10" a="1"/>
  <c r="AC293" i="10" s="1"/>
  <c r="AC291" i="10"/>
  <c r="AC284" i="10"/>
  <c r="AC285" i="10"/>
  <c r="AC286" i="10"/>
  <c r="AC287" i="10"/>
  <c r="AC283" i="10"/>
  <c r="AC262" i="10" a="1"/>
  <c r="AC262" i="10"/>
  <c r="AC263" i="10" a="1"/>
  <c r="AC263" i="10"/>
  <c r="AC229" i="10" a="1"/>
  <c r="AC229" i="10" s="1"/>
  <c r="AC230" i="10" a="1"/>
  <c r="AC230" i="10" s="1"/>
  <c r="AC228" i="10"/>
  <c r="AC216" i="10"/>
  <c r="AC190" i="10"/>
  <c r="AC186" i="10"/>
  <c r="AC187" i="10"/>
  <c r="AC185" i="10"/>
  <c r="AC166" i="10"/>
  <c r="AC161" i="10"/>
  <c r="AC160" i="10"/>
  <c r="AC159" i="10"/>
  <c r="AC143" i="10"/>
  <c r="AC133" i="10"/>
  <c r="AC132" i="10"/>
  <c r="AC131" i="10"/>
  <c r="AC130" i="10"/>
  <c r="AC129" i="10"/>
  <c r="AC128" i="10"/>
  <c r="AC127" i="10"/>
  <c r="AC108" i="10" a="1"/>
  <c r="AC108" i="10"/>
  <c r="AC107" i="10"/>
  <c r="AC101" i="10" a="1"/>
  <c r="AC101" i="10"/>
  <c r="AC102" i="10" a="1"/>
  <c r="AC102" i="10" s="1"/>
  <c r="AC103" i="10" a="1"/>
  <c r="AC103" i="10"/>
  <c r="AC104" i="10" a="1"/>
  <c r="AC104" i="10"/>
  <c r="AC79" i="10" a="1"/>
  <c r="AC79" i="10" s="1"/>
  <c r="AC80" i="10" a="1"/>
  <c r="AC80" i="10" s="1"/>
  <c r="AC78" i="10"/>
  <c r="AC57" i="10" a="1"/>
  <c r="AC57" i="10" s="1"/>
  <c r="AC58" i="10" a="1"/>
  <c r="AC58" i="10" s="1"/>
  <c r="AC59" i="10" a="1"/>
  <c r="AC59" i="10" s="1"/>
  <c r="AC6" i="10"/>
  <c r="AC680" i="10"/>
  <c r="AC679" i="10"/>
  <c r="AC560" i="10" a="1"/>
  <c r="AC560" i="10" s="1"/>
  <c r="AC561" i="10" a="1"/>
  <c r="AC561" i="10" s="1"/>
  <c r="AC444" i="10" a="1"/>
  <c r="AC444" i="10" s="1"/>
  <c r="AC445" i="10" a="1"/>
  <c r="AC445" i="10" s="1"/>
  <c r="AC446" i="10" a="1"/>
  <c r="AC446" i="10"/>
  <c r="AC376" i="10"/>
  <c r="AC348" i="10"/>
  <c r="AC349" i="10"/>
  <c r="AC347" i="10"/>
  <c r="AC207" i="10"/>
  <c r="AC453" i="10"/>
  <c r="AC452" i="10"/>
  <c r="AC325" i="10"/>
  <c r="AC324" i="10"/>
  <c r="AC323" i="10"/>
  <c r="AC322" i="10"/>
  <c r="AC270" i="10"/>
  <c r="AC269" i="10"/>
  <c r="AC268" i="10"/>
  <c r="AC267" i="10"/>
  <c r="AC266" i="10"/>
  <c r="AC62" i="10"/>
  <c r="AC29" i="10"/>
  <c r="AC28" i="10"/>
  <c r="BD158" i="10" a="1"/>
  <c r="BD158" i="10" s="1"/>
  <c r="BD159" i="10" a="1"/>
  <c r="BD159" i="10" s="1"/>
  <c r="BD160" i="10" a="1"/>
  <c r="BD160" i="10" s="1"/>
  <c r="BD161" i="10" a="1"/>
  <c r="BD161" i="10" s="1"/>
  <c r="BD162" i="10" a="1"/>
  <c r="BD162" i="10" s="1"/>
  <c r="BD163" i="10" a="1"/>
  <c r="BD163" i="10" s="1"/>
  <c r="BD164" i="10" a="1"/>
  <c r="BD164" i="10" s="1"/>
  <c r="BD165" i="10" a="1"/>
  <c r="BD165" i="10" s="1"/>
  <c r="BD166" i="10" a="1"/>
  <c r="BD166" i="10" s="1"/>
  <c r="BD167" i="10" a="1"/>
  <c r="BD167" i="10" s="1"/>
  <c r="BD168" i="10" a="1"/>
  <c r="BD168" i="10" s="1"/>
  <c r="BD169" i="10" a="1"/>
  <c r="BD169" i="10" s="1"/>
  <c r="BD170" i="10" a="1"/>
  <c r="BD170" i="10" s="1"/>
  <c r="BD171" i="10" a="1"/>
  <c r="BD171" i="10" s="1"/>
  <c r="BD172" i="10" a="1"/>
  <c r="BD172" i="10" s="1"/>
  <c r="BD173" i="10" a="1"/>
  <c r="BD173" i="10" s="1"/>
  <c r="BD174" i="10" a="1"/>
  <c r="BD174" i="10" s="1"/>
  <c r="BD175" i="10" a="1"/>
  <c r="BD175" i="10" s="1"/>
  <c r="BD176" i="10" a="1"/>
  <c r="BD176" i="10" s="1"/>
  <c r="BD177" i="10" a="1"/>
  <c r="BD177" i="10" s="1"/>
  <c r="BD178" i="10" a="1"/>
  <c r="BD178" i="10" s="1"/>
  <c r="BD179" i="10" a="1"/>
  <c r="BD179" i="10" s="1"/>
  <c r="BD180" i="10" a="1"/>
  <c r="BD180" i="10" s="1"/>
  <c r="BD181" i="10" a="1"/>
  <c r="BD181" i="10" s="1"/>
  <c r="BD182" i="10" a="1"/>
  <c r="BD182" i="10" s="1"/>
  <c r="BD183" i="10" a="1"/>
  <c r="BD183" i="10" s="1"/>
  <c r="BD184" i="10" a="1"/>
  <c r="BD184" i="10" s="1"/>
  <c r="BD185" i="10" a="1"/>
  <c r="BD185" i="10" s="1"/>
  <c r="BD186" i="10" a="1"/>
  <c r="BD186" i="10" s="1"/>
  <c r="BD187" i="10" a="1"/>
  <c r="BD187" i="10"/>
  <c r="BD188" i="10" a="1"/>
  <c r="BD188" i="10" s="1"/>
  <c r="BD189" i="10" a="1"/>
  <c r="BD189" i="10" s="1"/>
  <c r="BD190" i="10" a="1"/>
  <c r="BD190" i="10" s="1"/>
  <c r="BD191" i="10" a="1"/>
  <c r="BD191" i="10" s="1"/>
  <c r="BD192" i="10" a="1"/>
  <c r="BD192" i="10" s="1"/>
  <c r="BD193" i="10" a="1"/>
  <c r="BD193" i="10" s="1"/>
  <c r="BD194" i="10" a="1"/>
  <c r="BD194" i="10" s="1"/>
  <c r="BD195" i="10" a="1"/>
  <c r="BD195" i="10" s="1"/>
  <c r="BD196" i="10" a="1"/>
  <c r="BD196" i="10" s="1"/>
  <c r="BD197" i="10" a="1"/>
  <c r="BD197" i="10" s="1"/>
  <c r="BD198" i="10" a="1"/>
  <c r="BD198" i="10" s="1"/>
  <c r="BD199" i="10" a="1"/>
  <c r="BD199" i="10" s="1"/>
  <c r="BD200" i="10" a="1"/>
  <c r="BD200" i="10" s="1"/>
  <c r="BD201" i="10" a="1"/>
  <c r="BD201" i="10" s="1"/>
  <c r="BD202" i="10" a="1"/>
  <c r="BD202" i="10" s="1"/>
  <c r="BD203" i="10" a="1"/>
  <c r="BD203" i="10" s="1"/>
  <c r="BD204" i="10" a="1"/>
  <c r="BD204" i="10" s="1"/>
  <c r="BD205" i="10" a="1"/>
  <c r="BD205" i="10" s="1"/>
  <c r="BD206" i="10" a="1"/>
  <c r="BD206" i="10" s="1"/>
  <c r="BD207" i="10" a="1"/>
  <c r="BD207" i="10"/>
  <c r="BD208" i="10" a="1"/>
  <c r="BD208" i="10" s="1"/>
  <c r="BD209" i="10" a="1"/>
  <c r="BD209" i="10" s="1"/>
  <c r="BD210" i="10" a="1"/>
  <c r="BD210" i="10" s="1"/>
  <c r="BD211" i="10" a="1"/>
  <c r="BD211" i="10" s="1"/>
  <c r="BD212" i="10" a="1"/>
  <c r="BD212" i="10" s="1"/>
  <c r="BD213" i="10" a="1"/>
  <c r="BD213" i="10" s="1"/>
  <c r="BD214" i="10" a="1"/>
  <c r="BD214" i="10" s="1"/>
  <c r="BD215" i="10" a="1"/>
  <c r="BD215" i="10"/>
  <c r="BD216" i="10" a="1"/>
  <c r="BD216" i="10" s="1"/>
  <c r="BD217" i="10" a="1"/>
  <c r="BD217" i="10" s="1"/>
  <c r="BD218" i="10" a="1"/>
  <c r="BD218" i="10" s="1"/>
  <c r="BD219" i="10" a="1"/>
  <c r="BD219" i="10"/>
  <c r="BD220" i="10" a="1"/>
  <c r="BD220" i="10" s="1"/>
  <c r="BD221" i="10" a="1"/>
  <c r="BD221" i="10" s="1"/>
  <c r="BD222" i="10" a="1"/>
  <c r="BD222" i="10" s="1"/>
  <c r="BD223" i="10" a="1"/>
  <c r="BD223" i="10"/>
  <c r="BD224" i="10" a="1"/>
  <c r="BD224" i="10" s="1"/>
  <c r="BD225" i="10" a="1"/>
  <c r="BD225" i="10" s="1"/>
  <c r="BD226" i="10" a="1"/>
  <c r="BD226" i="10" s="1"/>
  <c r="BD227" i="10" a="1"/>
  <c r="BD227" i="10" s="1"/>
  <c r="BD228" i="10" a="1"/>
  <c r="BD228" i="10" s="1"/>
  <c r="BD229" i="10" a="1"/>
  <c r="BD229" i="10" s="1"/>
  <c r="BD230" i="10" a="1"/>
  <c r="BD230" i="10" s="1"/>
  <c r="BD231" i="10" a="1"/>
  <c r="BD231" i="10" s="1"/>
  <c r="BD232" i="10" a="1"/>
  <c r="BD232" i="10" s="1"/>
  <c r="BD233" i="10" a="1"/>
  <c r="BD233" i="10" s="1"/>
  <c r="BD234" i="10" a="1"/>
  <c r="BD234" i="10" s="1"/>
  <c r="BD235" i="10" a="1"/>
  <c r="BD235" i="10" s="1"/>
  <c r="BD236" i="10" a="1"/>
  <c r="BD236" i="10" s="1"/>
  <c r="BD237" i="10" a="1"/>
  <c r="BD237" i="10" s="1"/>
  <c r="BD238" i="10" a="1"/>
  <c r="BD238" i="10" s="1"/>
  <c r="BD239" i="10" a="1"/>
  <c r="BD239" i="10"/>
  <c r="BD240" i="10" a="1"/>
  <c r="BD240" i="10" s="1"/>
  <c r="BD241" i="10" a="1"/>
  <c r="BD241" i="10" s="1"/>
  <c r="BD242" i="10" a="1"/>
  <c r="BD242" i="10" s="1"/>
  <c r="BD243" i="10" a="1"/>
  <c r="BD243" i="10" s="1"/>
  <c r="BD244" i="10" a="1"/>
  <c r="BD244" i="10" s="1"/>
  <c r="BD245" i="10" a="1"/>
  <c r="BD245" i="10" s="1"/>
  <c r="BD246" i="10" a="1"/>
  <c r="BD246" i="10" s="1"/>
  <c r="BD247" i="10" a="1"/>
  <c r="BD247" i="10"/>
  <c r="BD248" i="10" a="1"/>
  <c r="BD248" i="10" s="1"/>
  <c r="BD249" i="10" a="1"/>
  <c r="BD249" i="10" s="1"/>
  <c r="BD250" i="10" a="1"/>
  <c r="BD250" i="10" s="1"/>
  <c r="BD251" i="10" a="1"/>
  <c r="BD251" i="10"/>
  <c r="BD252" i="10" a="1"/>
  <c r="BD252" i="10" s="1"/>
  <c r="BD253" i="10" a="1"/>
  <c r="BD253" i="10" s="1"/>
  <c r="BD254" i="10" a="1"/>
  <c r="BD254" i="10" s="1"/>
  <c r="BD255" i="10" a="1"/>
  <c r="BD255" i="10"/>
  <c r="BD256" i="10" a="1"/>
  <c r="BD256" i="10" s="1"/>
  <c r="BD257" i="10" a="1"/>
  <c r="BD257" i="10" s="1"/>
  <c r="BD258" i="10" a="1"/>
  <c r="BD258" i="10" s="1"/>
  <c r="BD259" i="10" a="1"/>
  <c r="BD259" i="10" s="1"/>
  <c r="BD260" i="10" a="1"/>
  <c r="BD260" i="10" s="1"/>
  <c r="BD261" i="10" a="1"/>
  <c r="BD261" i="10" s="1"/>
  <c r="BD262" i="10" a="1"/>
  <c r="BD262" i="10" s="1"/>
  <c r="BD263" i="10" a="1"/>
  <c r="BD263" i="10" s="1"/>
  <c r="BD264" i="10" a="1"/>
  <c r="BD264" i="10" s="1"/>
  <c r="BD265" i="10" a="1"/>
  <c r="BD265" i="10" s="1"/>
  <c r="BD266" i="10" a="1"/>
  <c r="BD266" i="10" s="1"/>
  <c r="BD267" i="10" a="1"/>
  <c r="BD267" i="10" s="1"/>
  <c r="BD268" i="10" a="1"/>
  <c r="BD268" i="10" s="1"/>
  <c r="BD269" i="10" a="1"/>
  <c r="BD269" i="10" s="1"/>
  <c r="BD270" i="10" a="1"/>
  <c r="BD270" i="10" s="1"/>
  <c r="BD271" i="10" a="1"/>
  <c r="BD271" i="10"/>
  <c r="BD272" i="10" a="1"/>
  <c r="BD272" i="10" s="1"/>
  <c r="BD273" i="10" a="1"/>
  <c r="BD273" i="10" s="1"/>
  <c r="BD274" i="10" a="1"/>
  <c r="BD274" i="10" s="1"/>
  <c r="BD275" i="10" a="1"/>
  <c r="BD275" i="10" s="1"/>
  <c r="BD276" i="10" a="1"/>
  <c r="BD276" i="10" s="1"/>
  <c r="BD277" i="10" a="1"/>
  <c r="BD277" i="10" s="1"/>
  <c r="BD278" i="10" a="1"/>
  <c r="BD278" i="10" s="1"/>
  <c r="BD279" i="10" a="1"/>
  <c r="BD279" i="10"/>
  <c r="BD280" i="10" a="1"/>
  <c r="BD280" i="10" s="1"/>
  <c r="BD281" i="10" a="1"/>
  <c r="BD281" i="10" s="1"/>
  <c r="BD282" i="10" a="1"/>
  <c r="BD282" i="10" s="1"/>
  <c r="BD283" i="10" a="1"/>
  <c r="BD283" i="10"/>
  <c r="BD284" i="10" a="1"/>
  <c r="BD284" i="10" s="1"/>
  <c r="BD285" i="10" a="1"/>
  <c r="BD285" i="10" s="1"/>
  <c r="BD286" i="10" a="1"/>
  <c r="BD286" i="10" s="1"/>
  <c r="BD287" i="10" a="1"/>
  <c r="BD287" i="10"/>
  <c r="BD288" i="10" a="1"/>
  <c r="BD288" i="10" s="1"/>
  <c r="BD289" i="10" a="1"/>
  <c r="BD289" i="10" s="1"/>
  <c r="BD290" i="10" a="1"/>
  <c r="BD290" i="10" s="1"/>
  <c r="BD291" i="10" a="1"/>
  <c r="BD291" i="10" s="1"/>
  <c r="BD292" i="10" a="1"/>
  <c r="BD292" i="10" s="1"/>
  <c r="BD293" i="10" a="1"/>
  <c r="BD293" i="10" s="1"/>
  <c r="BD294" i="10" a="1"/>
  <c r="BD294" i="10" s="1"/>
  <c r="BD295" i="10" a="1"/>
  <c r="BD295" i="10" s="1"/>
  <c r="BD296" i="10" a="1"/>
  <c r="BD296" i="10" s="1"/>
  <c r="BD297" i="10" a="1"/>
  <c r="BD297" i="10" s="1"/>
  <c r="BD298" i="10" a="1"/>
  <c r="BD298" i="10" s="1"/>
  <c r="BD299" i="10" a="1"/>
  <c r="BD299" i="10" s="1"/>
  <c r="BD300" i="10" a="1"/>
  <c r="BD300" i="10" s="1"/>
  <c r="BD301" i="10" a="1"/>
  <c r="BD301" i="10" s="1"/>
  <c r="BD302" i="10" a="1"/>
  <c r="BD302" i="10" s="1"/>
  <c r="BD303" i="10" a="1"/>
  <c r="BD303" i="10"/>
  <c r="BD304" i="10" a="1"/>
  <c r="BD304" i="10" s="1"/>
  <c r="BD305" i="10" a="1"/>
  <c r="BD305" i="10" s="1"/>
  <c r="BD306" i="10" a="1"/>
  <c r="BD306" i="10" s="1"/>
  <c r="BD307" i="10" a="1"/>
  <c r="BD307" i="10" s="1"/>
  <c r="BD308" i="10" a="1"/>
  <c r="BD308" i="10" s="1"/>
  <c r="BD309" i="10" a="1"/>
  <c r="BD309" i="10" s="1"/>
  <c r="BD310" i="10" a="1"/>
  <c r="BD310" i="10" s="1"/>
  <c r="BD311" i="10" a="1"/>
  <c r="BD311" i="10"/>
  <c r="BD312" i="10" a="1"/>
  <c r="BD312" i="10" s="1"/>
  <c r="BD313" i="10" a="1"/>
  <c r="BD313" i="10" s="1"/>
  <c r="BD314" i="10" a="1"/>
  <c r="BD314" i="10" s="1"/>
  <c r="BD315" i="10" a="1"/>
  <c r="BD315" i="10"/>
  <c r="BD316" i="10" a="1"/>
  <c r="BD316" i="10" s="1"/>
  <c r="BD317" i="10" a="1"/>
  <c r="BD317" i="10" s="1"/>
  <c r="BD318" i="10" a="1"/>
  <c r="BD318" i="10" s="1"/>
  <c r="BD319" i="10" a="1"/>
  <c r="BD319" i="10"/>
  <c r="BD320" i="10" a="1"/>
  <c r="BD320" i="10" s="1"/>
  <c r="BD321" i="10" a="1"/>
  <c r="BD321" i="10" s="1"/>
  <c r="BD322" i="10" a="1"/>
  <c r="BD322" i="10" s="1"/>
  <c r="BD323" i="10" a="1"/>
  <c r="BD323" i="10" s="1"/>
  <c r="BD324" i="10" a="1"/>
  <c r="BD324" i="10" s="1"/>
  <c r="BD325" i="10" a="1"/>
  <c r="BD325" i="10" s="1"/>
  <c r="BD326" i="10" a="1"/>
  <c r="BD326" i="10" s="1"/>
  <c r="BD327" i="10" a="1"/>
  <c r="BD327" i="10" s="1"/>
  <c r="BD328" i="10" a="1"/>
  <c r="BD328" i="10" s="1"/>
  <c r="BD329" i="10" a="1"/>
  <c r="BD329" i="10" s="1"/>
  <c r="BD330" i="10" a="1"/>
  <c r="BD330" i="10" s="1"/>
  <c r="BD331" i="10" a="1"/>
  <c r="BD331" i="10" s="1"/>
  <c r="BD332" i="10" a="1"/>
  <c r="BD332" i="10" s="1"/>
  <c r="BD333" i="10" a="1"/>
  <c r="BD333" i="10" s="1"/>
  <c r="BD334" i="10" a="1"/>
  <c r="BD334" i="10" s="1"/>
  <c r="BD335" i="10" a="1"/>
  <c r="BD335" i="10"/>
  <c r="BD336" i="10" a="1"/>
  <c r="BD336" i="10" s="1"/>
  <c r="BD337" i="10" a="1"/>
  <c r="BD337" i="10" s="1"/>
  <c r="BD338" i="10" a="1"/>
  <c r="BD338" i="10" s="1"/>
  <c r="BD339" i="10" a="1"/>
  <c r="BD339" i="10" s="1"/>
  <c r="BD340" i="10" a="1"/>
  <c r="BD340" i="10" s="1"/>
  <c r="BD341" i="10" a="1"/>
  <c r="BD341" i="10" s="1"/>
  <c r="BD342" i="10" a="1"/>
  <c r="BD342" i="10" s="1"/>
  <c r="BD343" i="10" a="1"/>
  <c r="BD343" i="10"/>
  <c r="BD344" i="10" a="1"/>
  <c r="BD344" i="10" s="1"/>
  <c r="BD345" i="10" a="1"/>
  <c r="BD345" i="10" s="1"/>
  <c r="BD346" i="10" a="1"/>
  <c r="BD346" i="10" s="1"/>
  <c r="BD347" i="10" a="1"/>
  <c r="BD347" i="10"/>
  <c r="BD348" i="10" a="1"/>
  <c r="BD348" i="10" s="1"/>
  <c r="BD349" i="10" a="1"/>
  <c r="BD349" i="10" s="1"/>
  <c r="BD350" i="10" a="1"/>
  <c r="BD350" i="10" s="1"/>
  <c r="BD351" i="10" a="1"/>
  <c r="BD351" i="10"/>
  <c r="BD352" i="10" a="1"/>
  <c r="BD352" i="10" s="1"/>
  <c r="BD353" i="10" a="1"/>
  <c r="BD353" i="10" s="1"/>
  <c r="BD354" i="10" a="1"/>
  <c r="BD354" i="10" s="1"/>
  <c r="BD355" i="10" a="1"/>
  <c r="BD355" i="10" s="1"/>
  <c r="BD356" i="10" a="1"/>
  <c r="BD356" i="10" s="1"/>
  <c r="BD357" i="10" a="1"/>
  <c r="BD357" i="10" s="1"/>
  <c r="BD358" i="10" a="1"/>
  <c r="BD358" i="10" s="1"/>
  <c r="BD359" i="10" a="1"/>
  <c r="BD359" i="10" s="1"/>
  <c r="BD360" i="10" a="1"/>
  <c r="BD360" i="10" s="1"/>
  <c r="BD361" i="10" a="1"/>
  <c r="BD361" i="10" s="1"/>
  <c r="BD362" i="10" a="1"/>
  <c r="BD362" i="10" s="1"/>
  <c r="BD363" i="10" a="1"/>
  <c r="BD363" i="10" s="1"/>
  <c r="BD364" i="10" a="1"/>
  <c r="BD364" i="10" s="1"/>
  <c r="BD365" i="10" a="1"/>
  <c r="BD365" i="10" s="1"/>
  <c r="BD366" i="10" a="1"/>
  <c r="BD366" i="10" s="1"/>
  <c r="BD367" i="10" a="1"/>
  <c r="BD367" i="10"/>
  <c r="BD368" i="10" a="1"/>
  <c r="BD368" i="10" s="1"/>
  <c r="BD369" i="10" a="1"/>
  <c r="BD369" i="10" s="1"/>
  <c r="BD370" i="10" a="1"/>
  <c r="BD370" i="10" s="1"/>
  <c r="BD371" i="10" a="1"/>
  <c r="BD371" i="10" s="1"/>
  <c r="BD372" i="10" a="1"/>
  <c r="BD372" i="10" s="1"/>
  <c r="BD373" i="10" a="1"/>
  <c r="BD373" i="10" s="1"/>
  <c r="BD374" i="10" a="1"/>
  <c r="BD374" i="10" s="1"/>
  <c r="BD375" i="10" a="1"/>
  <c r="BD375" i="10"/>
  <c r="BD376" i="10" a="1"/>
  <c r="BD376" i="10" s="1"/>
  <c r="BD377" i="10" a="1"/>
  <c r="BD377" i="10" s="1"/>
  <c r="BD378" i="10" a="1"/>
  <c r="BD378" i="10" s="1"/>
  <c r="BD379" i="10" a="1"/>
  <c r="BD379" i="10"/>
  <c r="BD380" i="10" a="1"/>
  <c r="BD380" i="10" s="1"/>
  <c r="BD381" i="10" a="1"/>
  <c r="BD381" i="10" s="1"/>
  <c r="BD382" i="10" a="1"/>
  <c r="BD382" i="10" s="1"/>
  <c r="BD383" i="10" a="1"/>
  <c r="BD383" i="10"/>
  <c r="BD384" i="10" a="1"/>
  <c r="BD384" i="10" s="1"/>
  <c r="BD385" i="10" a="1"/>
  <c r="BD385" i="10" s="1"/>
  <c r="BD386" i="10" a="1"/>
  <c r="BD386" i="10" s="1"/>
  <c r="BD387" i="10" a="1"/>
  <c r="BD387" i="10" s="1"/>
  <c r="BD388" i="10" a="1"/>
  <c r="BD388" i="10" s="1"/>
  <c r="BD389" i="10" a="1"/>
  <c r="BD389" i="10" s="1"/>
  <c r="BD390" i="10" a="1"/>
  <c r="BD390" i="10" s="1"/>
  <c r="BD391" i="10" a="1"/>
  <c r="BD391" i="10" s="1"/>
  <c r="BD392" i="10" a="1"/>
  <c r="BD392" i="10" s="1"/>
  <c r="BD393" i="10" a="1"/>
  <c r="BD393" i="10" s="1"/>
  <c r="BD394" i="10" a="1"/>
  <c r="BD394" i="10" s="1"/>
  <c r="BD395" i="10" a="1"/>
  <c r="BD395" i="10" s="1"/>
  <c r="BD396" i="10" a="1"/>
  <c r="BD396" i="10" s="1"/>
  <c r="BD397" i="10" a="1"/>
  <c r="BD397" i="10" s="1"/>
  <c r="BD398" i="10" a="1"/>
  <c r="BD398" i="10" s="1"/>
  <c r="BD399" i="10" a="1"/>
  <c r="BD399" i="10"/>
  <c r="BD400" i="10" a="1"/>
  <c r="BD400" i="10" s="1"/>
  <c r="BD401" i="10" a="1"/>
  <c r="BD401" i="10" s="1"/>
  <c r="BD402" i="10" a="1"/>
  <c r="BD402" i="10" s="1"/>
  <c r="BD403" i="10" a="1"/>
  <c r="BD403" i="10" s="1"/>
  <c r="BD404" i="10" a="1"/>
  <c r="BD404" i="10" s="1"/>
  <c r="BD405" i="10" a="1"/>
  <c r="BD405" i="10" s="1"/>
  <c r="BD406" i="10" a="1"/>
  <c r="BD406" i="10" s="1"/>
  <c r="BD407" i="10" a="1"/>
  <c r="BD407" i="10"/>
  <c r="BD408" i="10" a="1"/>
  <c r="BD408" i="10" s="1"/>
  <c r="BD409" i="10" a="1"/>
  <c r="BD409" i="10" s="1"/>
  <c r="BD410" i="10" a="1"/>
  <c r="BD410" i="10" s="1"/>
  <c r="BD411" i="10" a="1"/>
  <c r="BD411" i="10"/>
  <c r="BD412" i="10" a="1"/>
  <c r="BD412" i="10" s="1"/>
  <c r="BD413" i="10" a="1"/>
  <c r="BD413" i="10" s="1"/>
  <c r="BD414" i="10" a="1"/>
  <c r="BD414" i="10" s="1"/>
  <c r="BD415" i="10" a="1"/>
  <c r="BD415" i="10"/>
  <c r="BD416" i="10" a="1"/>
  <c r="BD416" i="10" s="1"/>
  <c r="BD417" i="10" a="1"/>
  <c r="BD417" i="10"/>
  <c r="BD418" i="10" a="1"/>
  <c r="BD418" i="10" s="1"/>
  <c r="BD419" i="10" a="1"/>
  <c r="BD419" i="10"/>
  <c r="BD420" i="10" a="1"/>
  <c r="BD420" i="10" s="1"/>
  <c r="BD421" i="10" a="1"/>
  <c r="BD421" i="10"/>
  <c r="BD422" i="10" a="1"/>
  <c r="BD422" i="10" s="1"/>
  <c r="BD423" i="10" a="1"/>
  <c r="BD423" i="10"/>
  <c r="BD424" i="10" a="1"/>
  <c r="BD424" i="10" s="1"/>
  <c r="BD425" i="10" a="1"/>
  <c r="BD425" i="10" s="1"/>
  <c r="BD426" i="10" a="1"/>
  <c r="BD426" i="10" s="1"/>
  <c r="BD427" i="10" a="1"/>
  <c r="BD427" i="10" s="1"/>
  <c r="BD428" i="10" a="1"/>
  <c r="BD428" i="10"/>
  <c r="BD429" i="10" a="1"/>
  <c r="BD429" i="10"/>
  <c r="BD430" i="10" a="1"/>
  <c r="BD430" i="10" s="1"/>
  <c r="BD431" i="10" a="1"/>
  <c r="BD431" i="10" s="1"/>
  <c r="BD432" i="10" a="1"/>
  <c r="BD432" i="10"/>
  <c r="BD433" i="10" a="1"/>
  <c r="BD433" i="10" s="1"/>
  <c r="BD434" i="10" a="1"/>
  <c r="BD434" i="10" s="1"/>
  <c r="BD435" i="10" a="1"/>
  <c r="BD435" i="10"/>
  <c r="BD436" i="10" a="1"/>
  <c r="BD436" i="10" s="1"/>
  <c r="BD437" i="10" a="1"/>
  <c r="BD437" i="10"/>
  <c r="BD438" i="10" a="1"/>
  <c r="BD438" i="10" s="1"/>
  <c r="BD439" i="10" a="1"/>
  <c r="BD439" i="10" s="1"/>
  <c r="BD440" i="10" a="1"/>
  <c r="BD440" i="10" s="1"/>
  <c r="BD441" i="10" a="1"/>
  <c r="BD441" i="10"/>
  <c r="BD442" i="10" a="1"/>
  <c r="BD442" i="10" s="1"/>
  <c r="BD443" i="10" a="1"/>
  <c r="BD443" i="10"/>
  <c r="BD444" i="10" a="1"/>
  <c r="BD444" i="10"/>
  <c r="BD445" i="10" a="1"/>
  <c r="BD445" i="10" s="1"/>
  <c r="BD446" i="10" a="1"/>
  <c r="BD446" i="10" s="1"/>
  <c r="BD447" i="10" a="1"/>
  <c r="BD447" i="10" s="1"/>
  <c r="BD448" i="10" a="1"/>
  <c r="BD448" i="10" s="1"/>
  <c r="BD449" i="10" a="1"/>
  <c r="BD449" i="10" s="1"/>
  <c r="BD450" i="10" a="1"/>
  <c r="BD450" i="10" s="1"/>
  <c r="BD451" i="10" a="1"/>
  <c r="BD451" i="10"/>
  <c r="BD452" i="10" a="1"/>
  <c r="BD452" i="10"/>
  <c r="BD453" i="10" a="1"/>
  <c r="BD453" i="10"/>
  <c r="BD454" i="10" a="1"/>
  <c r="BD454" i="10" s="1"/>
  <c r="BD455" i="10" a="1"/>
  <c r="BD455" i="10"/>
  <c r="BD456" i="10" a="1"/>
  <c r="BD456" i="10" s="1"/>
  <c r="BD457" i="10" a="1"/>
  <c r="BD457" i="10" s="1"/>
  <c r="BD458" i="10" a="1"/>
  <c r="BD458" i="10" s="1"/>
  <c r="BD459" i="10" a="1"/>
  <c r="BD459" i="10" s="1"/>
  <c r="BD460" i="10" a="1"/>
  <c r="BD460" i="10"/>
  <c r="BD461" i="10" a="1"/>
  <c r="BD461" i="10"/>
  <c r="BD462" i="10" a="1"/>
  <c r="BD462" i="10" s="1"/>
  <c r="BD463" i="10" a="1"/>
  <c r="BD463" i="10" s="1"/>
  <c r="BD464" i="10" a="1"/>
  <c r="BD464" i="10"/>
  <c r="BD465" i="10" a="1"/>
  <c r="BD465" i="10" s="1"/>
  <c r="BD466" i="10" a="1"/>
  <c r="BD466" i="10" s="1"/>
  <c r="BD467" i="10" a="1"/>
  <c r="BD467" i="10"/>
  <c r="BD468" i="10" a="1"/>
  <c r="BD468" i="10" s="1"/>
  <c r="BD469" i="10" a="1"/>
  <c r="BD469" i="10"/>
  <c r="BD470" i="10" a="1"/>
  <c r="BD470" i="10" s="1"/>
  <c r="BD471" i="10" a="1"/>
  <c r="BD471" i="10" s="1"/>
  <c r="BD472" i="10" a="1"/>
  <c r="BD472" i="10" s="1"/>
  <c r="BD473" i="10" a="1"/>
  <c r="BD473" i="10"/>
  <c r="BD474" i="10" a="1"/>
  <c r="BD474" i="10" s="1"/>
  <c r="BD475" i="10" a="1"/>
  <c r="BD475" i="10"/>
  <c r="BD476" i="10" a="1"/>
  <c r="BD476" i="10"/>
  <c r="BD477" i="10" a="1"/>
  <c r="BD477" i="10" s="1"/>
  <c r="BD478" i="10" a="1"/>
  <c r="BD478" i="10" s="1"/>
  <c r="BD479" i="10" a="1"/>
  <c r="BD479" i="10" s="1"/>
  <c r="BD480" i="10" a="1"/>
  <c r="BD480" i="10" s="1"/>
  <c r="BD481" i="10" a="1"/>
  <c r="BD481" i="10" s="1"/>
  <c r="BD482" i="10" a="1"/>
  <c r="BD482" i="10" s="1"/>
  <c r="BD483" i="10" a="1"/>
  <c r="BD483" i="10"/>
  <c r="BD484" i="10" a="1"/>
  <c r="BD484" i="10"/>
  <c r="BD485" i="10" a="1"/>
  <c r="BD485" i="10"/>
  <c r="BD486" i="10" a="1"/>
  <c r="BD486" i="10" s="1"/>
  <c r="BD487" i="10" a="1"/>
  <c r="BD487" i="10"/>
  <c r="BD488" i="10" a="1"/>
  <c r="BD488" i="10" s="1"/>
  <c r="BD489" i="10" a="1"/>
  <c r="BD489" i="10" s="1"/>
  <c r="BD490" i="10" a="1"/>
  <c r="BD490" i="10" s="1"/>
  <c r="BD491" i="10" a="1"/>
  <c r="BD491" i="10" s="1"/>
  <c r="BD492" i="10" a="1"/>
  <c r="BD492" i="10"/>
  <c r="BD493" i="10" a="1"/>
  <c r="BD493" i="10"/>
  <c r="BD494" i="10" a="1"/>
  <c r="BD494" i="10" s="1"/>
  <c r="BD495" i="10" a="1"/>
  <c r="BD495" i="10" s="1"/>
  <c r="BD496" i="10" a="1"/>
  <c r="BD496" i="10"/>
  <c r="BD497" i="10" a="1"/>
  <c r="BD497" i="10" s="1"/>
  <c r="BD498" i="10" a="1"/>
  <c r="BD498" i="10" s="1"/>
  <c r="BD499" i="10" a="1"/>
  <c r="BD499" i="10" s="1"/>
  <c r="BD500" i="10" a="1"/>
  <c r="BD500" i="10"/>
  <c r="BD501" i="10" a="1"/>
  <c r="BD501" i="10" s="1"/>
  <c r="BD502" i="10" a="1"/>
  <c r="BD502" i="10" s="1"/>
  <c r="BD503" i="10" a="1"/>
  <c r="BD503" i="10" s="1"/>
  <c r="BD504" i="10" a="1"/>
  <c r="BD504" i="10"/>
  <c r="BD505" i="10" a="1"/>
  <c r="BD505" i="10" s="1"/>
  <c r="BD506" i="10" a="1"/>
  <c r="BD506" i="10" s="1"/>
  <c r="BD507" i="10" a="1"/>
  <c r="BD507" i="10" s="1"/>
  <c r="BD508" i="10" a="1"/>
  <c r="BD508" i="10"/>
  <c r="BD509" i="10" a="1"/>
  <c r="BD509" i="10" s="1"/>
  <c r="BD510" i="10" a="1"/>
  <c r="BD510" i="10" s="1"/>
  <c r="BD511" i="10" a="1"/>
  <c r="BD511" i="10" s="1"/>
  <c r="BD512" i="10" a="1"/>
  <c r="BD512" i="10"/>
  <c r="BD513" i="10" a="1"/>
  <c r="BD513" i="10" s="1"/>
  <c r="BD514" i="10" a="1"/>
  <c r="BD514" i="10" s="1"/>
  <c r="BD515" i="10" a="1"/>
  <c r="BD515" i="10" s="1"/>
  <c r="BD516" i="10" a="1"/>
  <c r="BD516" i="10"/>
  <c r="BD517" i="10" a="1"/>
  <c r="BD517" i="10" s="1"/>
  <c r="BD518" i="10" a="1"/>
  <c r="BD518" i="10" s="1"/>
  <c r="BD519" i="10" a="1"/>
  <c r="BD519" i="10" s="1"/>
  <c r="BD520" i="10" a="1"/>
  <c r="BD520" i="10"/>
  <c r="BD521" i="10" a="1"/>
  <c r="BD521" i="10" s="1"/>
  <c r="BD522" i="10" a="1"/>
  <c r="BD522" i="10" s="1"/>
  <c r="BD523" i="10" a="1"/>
  <c r="BD523" i="10" s="1"/>
  <c r="BD524" i="10" a="1"/>
  <c r="BD524" i="10"/>
  <c r="BD525" i="10" a="1"/>
  <c r="BD525" i="10" s="1"/>
  <c r="BD526" i="10" a="1"/>
  <c r="BD526" i="10" s="1"/>
  <c r="BD527" i="10" a="1"/>
  <c r="BD527" i="10" s="1"/>
  <c r="BD528" i="10" a="1"/>
  <c r="BD528" i="10"/>
  <c r="BD529" i="10" a="1"/>
  <c r="BD529" i="10" s="1"/>
  <c r="BD530" i="10" a="1"/>
  <c r="BD530" i="10" s="1"/>
  <c r="BD531" i="10" a="1"/>
  <c r="BD531" i="10" s="1"/>
  <c r="BD532" i="10" a="1"/>
  <c r="BD532" i="10"/>
  <c r="BD533" i="10" a="1"/>
  <c r="BD533" i="10" s="1"/>
  <c r="BD534" i="10" a="1"/>
  <c r="BD534" i="10" s="1"/>
  <c r="BD535" i="10" a="1"/>
  <c r="BD535" i="10" s="1"/>
  <c r="BD536" i="10" a="1"/>
  <c r="BD536" i="10"/>
  <c r="BD537" i="10" a="1"/>
  <c r="BD537" i="10" s="1"/>
  <c r="BD538" i="10" a="1"/>
  <c r="BD538" i="10" s="1"/>
  <c r="BD539" i="10" a="1"/>
  <c r="BD539" i="10" s="1"/>
  <c r="BD540" i="10" a="1"/>
  <c r="BD540" i="10"/>
  <c r="BD541" i="10" a="1"/>
  <c r="BD541" i="10" s="1"/>
  <c r="BD542" i="10" a="1"/>
  <c r="BD542" i="10" s="1"/>
  <c r="BD543" i="10" a="1"/>
  <c r="BD543" i="10" s="1"/>
  <c r="BD544" i="10" a="1"/>
  <c r="BD544" i="10"/>
  <c r="BD545" i="10" a="1"/>
  <c r="BD545" i="10" s="1"/>
  <c r="BD546" i="10" a="1"/>
  <c r="BD546" i="10" s="1"/>
  <c r="BD547" i="10" a="1"/>
  <c r="BD547" i="10" s="1"/>
  <c r="BD548" i="10" a="1"/>
  <c r="BD548" i="10"/>
  <c r="BD549" i="10" a="1"/>
  <c r="BD549" i="10" s="1"/>
  <c r="BD550" i="10" a="1"/>
  <c r="BD550" i="10" s="1"/>
  <c r="BD551" i="10" a="1"/>
  <c r="BD551" i="10" s="1"/>
  <c r="BD552" i="10" a="1"/>
  <c r="BD552" i="10"/>
  <c r="BD553" i="10" a="1"/>
  <c r="BD553" i="10" s="1"/>
  <c r="BD554" i="10" a="1"/>
  <c r="BD554" i="10" s="1"/>
  <c r="BD555" i="10" a="1"/>
  <c r="BD555" i="10" s="1"/>
  <c r="BD556" i="10" a="1"/>
  <c r="BD556" i="10"/>
  <c r="BD557" i="10" a="1"/>
  <c r="BD557" i="10" s="1"/>
  <c r="BD558" i="10" a="1"/>
  <c r="BD558" i="10" s="1"/>
  <c r="BD559" i="10" a="1"/>
  <c r="BD559" i="10" s="1"/>
  <c r="BD560" i="10" a="1"/>
  <c r="BD560" i="10"/>
  <c r="BD561" i="10" a="1"/>
  <c r="BD561" i="10" s="1"/>
  <c r="BD562" i="10" a="1"/>
  <c r="BD562" i="10" s="1"/>
  <c r="BD563" i="10" a="1"/>
  <c r="BD563" i="10" s="1"/>
  <c r="BD564" i="10" a="1"/>
  <c r="BD564" i="10"/>
  <c r="BD565" i="10" a="1"/>
  <c r="BD565" i="10" s="1"/>
  <c r="BD566" i="10" a="1"/>
  <c r="BD566" i="10" s="1"/>
  <c r="BD567" i="10" a="1"/>
  <c r="BD567" i="10" s="1"/>
  <c r="BD568" i="10" a="1"/>
  <c r="BD568" i="10"/>
  <c r="BD569" i="10" a="1"/>
  <c r="BD569" i="10" s="1"/>
  <c r="BD570" i="10" a="1"/>
  <c r="BD570" i="10" s="1"/>
  <c r="BD571" i="10" a="1"/>
  <c r="BD571" i="10" s="1"/>
  <c r="BD572" i="10" a="1"/>
  <c r="BD572" i="10"/>
  <c r="BD573" i="10" a="1"/>
  <c r="BD573" i="10" s="1"/>
  <c r="BD574" i="10" a="1"/>
  <c r="BD574" i="10" s="1"/>
  <c r="BD575" i="10" a="1"/>
  <c r="BD575" i="10" s="1"/>
  <c r="BD576" i="10" a="1"/>
  <c r="BD576" i="10"/>
  <c r="BD577" i="10" a="1"/>
  <c r="BD577" i="10" s="1"/>
  <c r="BD578" i="10" a="1"/>
  <c r="BD578" i="10" s="1"/>
  <c r="BD579" i="10" a="1"/>
  <c r="BD579" i="10" s="1"/>
  <c r="BD580" i="10" a="1"/>
  <c r="BD580" i="10"/>
  <c r="BD581" i="10" a="1"/>
  <c r="BD581" i="10" s="1"/>
  <c r="BD582" i="10" a="1"/>
  <c r="BD582" i="10" s="1"/>
  <c r="BD583" i="10" a="1"/>
  <c r="BD583" i="10" s="1"/>
  <c r="BD584" i="10" a="1"/>
  <c r="BD584" i="10"/>
  <c r="BD585" i="10" a="1"/>
  <c r="BD585" i="10" s="1"/>
  <c r="BD586" i="10" a="1"/>
  <c r="BD586" i="10" s="1"/>
  <c r="BD587" i="10" a="1"/>
  <c r="BD587" i="10" s="1"/>
  <c r="BD588" i="10" a="1"/>
  <c r="BD588" i="10"/>
  <c r="BD589" i="10" a="1"/>
  <c r="BD589" i="10" s="1"/>
  <c r="BD590" i="10" a="1"/>
  <c r="BD590" i="10" s="1"/>
  <c r="BD591" i="10" a="1"/>
  <c r="BD591" i="10" s="1"/>
  <c r="BD592" i="10" a="1"/>
  <c r="BD592" i="10"/>
  <c r="BD593" i="10" a="1"/>
  <c r="BD593" i="10" s="1"/>
  <c r="BD594" i="10" a="1"/>
  <c r="BD594" i="10" s="1"/>
  <c r="BD595" i="10" a="1"/>
  <c r="BD595" i="10" s="1"/>
  <c r="BD596" i="10" a="1"/>
  <c r="BD596" i="10"/>
  <c r="BD597" i="10" a="1"/>
  <c r="BD597" i="10" s="1"/>
  <c r="BD598" i="10" a="1"/>
  <c r="BD598" i="10" s="1"/>
  <c r="BD599" i="10" a="1"/>
  <c r="BD599" i="10" s="1"/>
  <c r="BD600" i="10" a="1"/>
  <c r="BD600" i="10"/>
  <c r="BD601" i="10" a="1"/>
  <c r="BD601" i="10" s="1"/>
  <c r="BD602" i="10" a="1"/>
  <c r="BD602" i="10" s="1"/>
  <c r="BD603" i="10" a="1"/>
  <c r="BD603" i="10" s="1"/>
  <c r="BD604" i="10" a="1"/>
  <c r="BD604" i="10"/>
  <c r="BD605" i="10" a="1"/>
  <c r="BD605" i="10" s="1"/>
  <c r="BD606" i="10" a="1"/>
  <c r="BD606" i="10" s="1"/>
  <c r="BD607" i="10" a="1"/>
  <c r="BD607" i="10" s="1"/>
  <c r="BD608" i="10" a="1"/>
  <c r="BD608" i="10"/>
  <c r="BD609" i="10" a="1"/>
  <c r="BD609" i="10" s="1"/>
  <c r="BD610" i="10" a="1"/>
  <c r="BD610" i="10" s="1"/>
  <c r="BD611" i="10" a="1"/>
  <c r="BD611" i="10" s="1"/>
  <c r="BD612" i="10" a="1"/>
  <c r="BD612" i="10"/>
  <c r="BD613" i="10" a="1"/>
  <c r="BD613" i="10" s="1"/>
  <c r="BD614" i="10" a="1"/>
  <c r="BD614" i="10" s="1"/>
  <c r="BD615" i="10" a="1"/>
  <c r="BD615" i="10" s="1"/>
  <c r="BD616" i="10" a="1"/>
  <c r="BD616" i="10"/>
  <c r="BD617" i="10" a="1"/>
  <c r="BD617" i="10" s="1"/>
  <c r="BD618" i="10" a="1"/>
  <c r="BD618" i="10" s="1"/>
  <c r="BD619" i="10" a="1"/>
  <c r="BD619" i="10" s="1"/>
  <c r="BD620" i="10" a="1"/>
  <c r="BD620" i="10"/>
  <c r="BD621" i="10" a="1"/>
  <c r="BD621" i="10" s="1"/>
  <c r="BD622" i="10" a="1"/>
  <c r="BD622" i="10" s="1"/>
  <c r="BD623" i="10" a="1"/>
  <c r="BD623" i="10" s="1"/>
  <c r="BD624" i="10" a="1"/>
  <c r="BD624" i="10"/>
  <c r="BD625" i="10" a="1"/>
  <c r="BD625" i="10" s="1"/>
  <c r="BD626" i="10" a="1"/>
  <c r="BD626" i="10" s="1"/>
  <c r="BD627" i="10" a="1"/>
  <c r="BD627" i="10" s="1"/>
  <c r="BD628" i="10" a="1"/>
  <c r="BD628" i="10"/>
  <c r="BD629" i="10" a="1"/>
  <c r="BD629" i="10" s="1"/>
  <c r="BD630" i="10" a="1"/>
  <c r="BD630" i="10" s="1"/>
  <c r="BD631" i="10" a="1"/>
  <c r="BD631" i="10" s="1"/>
  <c r="BD632" i="10" a="1"/>
  <c r="BD632" i="10"/>
  <c r="BD633" i="10" a="1"/>
  <c r="BD633" i="10" s="1"/>
  <c r="BD634" i="10" a="1"/>
  <c r="BD634" i="10" s="1"/>
  <c r="BD635" i="10" a="1"/>
  <c r="BD635" i="10" s="1"/>
  <c r="BD636" i="10" a="1"/>
  <c r="BD636" i="10"/>
  <c r="BD637" i="10" a="1"/>
  <c r="BD637" i="10" s="1"/>
  <c r="BD638" i="10" a="1"/>
  <c r="BD638" i="10" s="1"/>
  <c r="BD639" i="10" a="1"/>
  <c r="BD639" i="10" s="1"/>
  <c r="BD640" i="10" a="1"/>
  <c r="BD640" i="10" s="1"/>
  <c r="BD641" i="10" a="1"/>
  <c r="BD641" i="10" s="1"/>
  <c r="BD642" i="10" a="1"/>
  <c r="BD642" i="10" s="1"/>
  <c r="BD643" i="10" a="1"/>
  <c r="BD643" i="10" s="1"/>
  <c r="BD644" i="10" a="1"/>
  <c r="BD644" i="10" s="1"/>
  <c r="BD645" i="10" a="1"/>
  <c r="BD645" i="10" s="1"/>
  <c r="BD646" i="10" a="1"/>
  <c r="BD646" i="10" s="1"/>
  <c r="BD647" i="10" a="1"/>
  <c r="BD647" i="10" s="1"/>
  <c r="BD648" i="10" a="1"/>
  <c r="BD648" i="10" s="1"/>
  <c r="BD649" i="10" a="1"/>
  <c r="BD649" i="10" s="1"/>
  <c r="BD650" i="10" a="1"/>
  <c r="BD650" i="10" s="1"/>
  <c r="BD651" i="10" a="1"/>
  <c r="BD651" i="10" s="1"/>
  <c r="BD652" i="10" a="1"/>
  <c r="BD652" i="10" s="1"/>
  <c r="BD653" i="10" a="1"/>
  <c r="BD653" i="10" s="1"/>
  <c r="BD654" i="10" a="1"/>
  <c r="BD654" i="10" s="1"/>
  <c r="BD655" i="10" a="1"/>
  <c r="BD655" i="10" s="1"/>
  <c r="BD656" i="10" a="1"/>
  <c r="BD656" i="10" s="1"/>
  <c r="BD657" i="10" a="1"/>
  <c r="BD657" i="10" s="1"/>
  <c r="BD658" i="10" a="1"/>
  <c r="BD658" i="10" s="1"/>
  <c r="BD659" i="10" a="1"/>
  <c r="BD659" i="10" s="1"/>
  <c r="BD660" i="10" a="1"/>
  <c r="BD660" i="10" s="1"/>
  <c r="BD661" i="10" a="1"/>
  <c r="BD661" i="10" s="1"/>
  <c r="BD662" i="10" a="1"/>
  <c r="BD662" i="10" s="1"/>
  <c r="BD663" i="10" a="1"/>
  <c r="BD663" i="10" s="1"/>
  <c r="BD664" i="10" a="1"/>
  <c r="BD664" i="10" s="1"/>
  <c r="BD665" i="10" a="1"/>
  <c r="BD665" i="10" s="1"/>
  <c r="BD666" i="10" a="1"/>
  <c r="BD666" i="10" s="1"/>
  <c r="BD667" i="10" a="1"/>
  <c r="BD667" i="10" s="1"/>
  <c r="BD668" i="10" a="1"/>
  <c r="BD668" i="10" s="1"/>
  <c r="BD669" i="10" a="1"/>
  <c r="BD669" i="10" s="1"/>
  <c r="BD670" i="10" a="1"/>
  <c r="BD670" i="10" s="1"/>
  <c r="BD671" i="10" a="1"/>
  <c r="BD671" i="10" s="1"/>
  <c r="BD672" i="10" a="1"/>
  <c r="BD672" i="10" s="1"/>
  <c r="BD673" i="10" a="1"/>
  <c r="BD673" i="10" s="1"/>
  <c r="BD674" i="10" a="1"/>
  <c r="BD674" i="10" s="1"/>
  <c r="BD675" i="10" a="1"/>
  <c r="BD675" i="10" s="1"/>
  <c r="BD676" i="10" a="1"/>
  <c r="BD676" i="10" s="1"/>
  <c r="BD677" i="10" a="1"/>
  <c r="BD677" i="10" s="1"/>
  <c r="BD678" i="10" a="1"/>
  <c r="BD678" i="10" s="1"/>
  <c r="BD679" i="10" a="1"/>
  <c r="BD679" i="10" s="1"/>
  <c r="BD680" i="10" a="1"/>
  <c r="BD680" i="10" s="1"/>
  <c r="BD681" i="10" a="1"/>
  <c r="BD681" i="10" s="1"/>
  <c r="BD682" i="10" a="1"/>
  <c r="BD682" i="10" s="1"/>
  <c r="BD683" i="10" a="1"/>
  <c r="BD683" i="10" s="1"/>
  <c r="BD684" i="10" a="1"/>
  <c r="BD684" i="10" s="1"/>
  <c r="BD685" i="10" a="1"/>
  <c r="BD685" i="10" s="1"/>
  <c r="BD686" i="10" a="1"/>
  <c r="BD686" i="10" s="1"/>
  <c r="BD687" i="10" a="1"/>
  <c r="BD687" i="10" s="1"/>
  <c r="BD688" i="10" a="1"/>
  <c r="BD688" i="10" s="1"/>
  <c r="BD689" i="10" a="1"/>
  <c r="BD689" i="10" s="1"/>
  <c r="BD5" i="10" a="1"/>
  <c r="BD5" i="10" s="1"/>
  <c r="BD6" i="10" a="1"/>
  <c r="BD6" i="10" s="1"/>
  <c r="BD7" i="10" a="1"/>
  <c r="BD7" i="10" s="1"/>
  <c r="BD8" i="10" a="1"/>
  <c r="BD8" i="10"/>
  <c r="BD9" i="10" a="1"/>
  <c r="BD9" i="10" s="1"/>
  <c r="BD10" i="10" a="1"/>
  <c r="BD10" i="10" s="1"/>
  <c r="BD11" i="10" a="1"/>
  <c r="BD11" i="10" s="1"/>
  <c r="BD12" i="10" a="1"/>
  <c r="BD12" i="10"/>
  <c r="BD13" i="10" a="1"/>
  <c r="BD13" i="10" s="1"/>
  <c r="BD14" i="10" a="1"/>
  <c r="BD14" i="10" s="1"/>
  <c r="BD15" i="10" a="1"/>
  <c r="BD15" i="10" s="1"/>
  <c r="BD16" i="10" a="1"/>
  <c r="BD16" i="10"/>
  <c r="BD17" i="10" a="1"/>
  <c r="BD17" i="10" s="1"/>
  <c r="BD18" i="10" a="1"/>
  <c r="BD18" i="10" s="1"/>
  <c r="BD19" i="10" a="1"/>
  <c r="BD19" i="10" s="1"/>
  <c r="BD20" i="10" a="1"/>
  <c r="BD20" i="10"/>
  <c r="BD21" i="10" a="1"/>
  <c r="BD21" i="10" s="1"/>
  <c r="BD22" i="10" a="1"/>
  <c r="BD22" i="10" s="1"/>
  <c r="BD23" i="10" a="1"/>
  <c r="BD23" i="10" s="1"/>
  <c r="BD24" i="10" a="1"/>
  <c r="BD24" i="10"/>
  <c r="BD25" i="10" a="1"/>
  <c r="BD25" i="10" s="1"/>
  <c r="BD26" i="10" a="1"/>
  <c r="BD26" i="10" s="1"/>
  <c r="BD27" i="10" a="1"/>
  <c r="BD27" i="10" s="1"/>
  <c r="BD28" i="10" a="1"/>
  <c r="BD28" i="10"/>
  <c r="BD29" i="10" a="1"/>
  <c r="BD29" i="10" s="1"/>
  <c r="BD30" i="10" a="1"/>
  <c r="BD30" i="10" s="1"/>
  <c r="BD31" i="10" a="1"/>
  <c r="BD31" i="10" s="1"/>
  <c r="BD32" i="10" a="1"/>
  <c r="BD32" i="10"/>
  <c r="BD33" i="10" a="1"/>
  <c r="BD33" i="10" s="1"/>
  <c r="BD34" i="10" a="1"/>
  <c r="BD34" i="10" s="1"/>
  <c r="BD35" i="10" a="1"/>
  <c r="BD35" i="10" s="1"/>
  <c r="BD36" i="10" a="1"/>
  <c r="BD36" i="10"/>
  <c r="BD37" i="10" a="1"/>
  <c r="BD37" i="10" s="1"/>
  <c r="BD38" i="10" a="1"/>
  <c r="BD38" i="10" s="1"/>
  <c r="BD39" i="10" a="1"/>
  <c r="BD39" i="10" s="1"/>
  <c r="BD40" i="10" a="1"/>
  <c r="BD40" i="10"/>
  <c r="BD41" i="10" a="1"/>
  <c r="BD41" i="10" s="1"/>
  <c r="BD42" i="10" a="1"/>
  <c r="BD42" i="10" s="1"/>
  <c r="BE42" i="10" s="1" a="1"/>
  <c r="BE42" i="10" s="1"/>
  <c r="BD43" i="10" a="1"/>
  <c r="BD43" i="10" s="1"/>
  <c r="BD44" i="10" a="1"/>
  <c r="BD44" i="10"/>
  <c r="BD45" i="10" a="1"/>
  <c r="BD45" i="10" s="1"/>
  <c r="BD46" i="10" a="1"/>
  <c r="BD46" i="10" s="1"/>
  <c r="BD47" i="10" a="1"/>
  <c r="BD47" i="10" s="1"/>
  <c r="BD48" i="10" a="1"/>
  <c r="BD48" i="10"/>
  <c r="BD49" i="10" a="1"/>
  <c r="BD49" i="10" s="1"/>
  <c r="BD50" i="10" a="1"/>
  <c r="BD50" i="10" s="1"/>
  <c r="BD51" i="10" a="1"/>
  <c r="BD51" i="10" s="1"/>
  <c r="BD52" i="10" a="1"/>
  <c r="BD52" i="10"/>
  <c r="BD53" i="10" a="1"/>
  <c r="BD53" i="10" s="1"/>
  <c r="BD54" i="10" a="1"/>
  <c r="BD54" i="10" s="1"/>
  <c r="BD55" i="10" a="1"/>
  <c r="BD55" i="10" s="1"/>
  <c r="BD56" i="10" a="1"/>
  <c r="BD56" i="10"/>
  <c r="BD57" i="10" a="1"/>
  <c r="BD57" i="10" s="1"/>
  <c r="BD58" i="10" a="1"/>
  <c r="BD58" i="10" s="1"/>
  <c r="BD59" i="10" a="1"/>
  <c r="BD59" i="10" s="1"/>
  <c r="BD60" i="10" a="1"/>
  <c r="BD60" i="10"/>
  <c r="BD61" i="10" a="1"/>
  <c r="BD61" i="10" s="1"/>
  <c r="BD62" i="10" a="1"/>
  <c r="BD62" i="10" s="1"/>
  <c r="BD63" i="10" a="1"/>
  <c r="BD63" i="10" s="1"/>
  <c r="BD64" i="10" a="1"/>
  <c r="BD64" i="10"/>
  <c r="BD65" i="10" a="1"/>
  <c r="BD65" i="10" s="1"/>
  <c r="BD66" i="10" a="1"/>
  <c r="BD66" i="10" s="1"/>
  <c r="BD67" i="10" a="1"/>
  <c r="BD67" i="10" s="1"/>
  <c r="BD68" i="10" a="1"/>
  <c r="BD68" i="10"/>
  <c r="BD69" i="10" a="1"/>
  <c r="BD69" i="10" s="1"/>
  <c r="BD70" i="10" a="1"/>
  <c r="BD70" i="10" s="1"/>
  <c r="BD71" i="10" a="1"/>
  <c r="BD71" i="10" s="1"/>
  <c r="BD72" i="10" a="1"/>
  <c r="BD72" i="10"/>
  <c r="BD73" i="10" a="1"/>
  <c r="BD73" i="10" s="1"/>
  <c r="BD74" i="10" a="1"/>
  <c r="BD74" i="10" s="1"/>
  <c r="BD75" i="10" a="1"/>
  <c r="BD75" i="10" s="1"/>
  <c r="BD76" i="10" a="1"/>
  <c r="BD76" i="10"/>
  <c r="BD77" i="10" a="1"/>
  <c r="BD77" i="10" s="1"/>
  <c r="BD78" i="10" a="1"/>
  <c r="BD78" i="10" s="1"/>
  <c r="BD79" i="10" a="1"/>
  <c r="BD79" i="10" s="1"/>
  <c r="BD80" i="10" a="1"/>
  <c r="BD80" i="10"/>
  <c r="BD81" i="10" a="1"/>
  <c r="BD81" i="10" s="1"/>
  <c r="BD82" i="10" a="1"/>
  <c r="BD82" i="10" s="1"/>
  <c r="BD83" i="10" a="1"/>
  <c r="BD83" i="10" s="1"/>
  <c r="BD84" i="10" a="1"/>
  <c r="BD84" i="10"/>
  <c r="BD85" i="10" a="1"/>
  <c r="BD85" i="10" s="1"/>
  <c r="BD86" i="10" a="1"/>
  <c r="BD86" i="10" s="1"/>
  <c r="BD87" i="10" a="1"/>
  <c r="BD87" i="10" s="1"/>
  <c r="BD88" i="10" a="1"/>
  <c r="BD88" i="10"/>
  <c r="BD89" i="10" a="1"/>
  <c r="BD89" i="10" s="1"/>
  <c r="BD90" i="10" a="1"/>
  <c r="BD90" i="10" s="1"/>
  <c r="BD91" i="10" a="1"/>
  <c r="BD91" i="10" s="1"/>
  <c r="BD92" i="10" a="1"/>
  <c r="BD92" i="10"/>
  <c r="BD93" i="10" a="1"/>
  <c r="BD93" i="10" s="1"/>
  <c r="BD94" i="10" a="1"/>
  <c r="BD94" i="10" s="1"/>
  <c r="BD95" i="10" a="1"/>
  <c r="BD95" i="10" s="1"/>
  <c r="BD96" i="10" a="1"/>
  <c r="BD96" i="10"/>
  <c r="BD97" i="10" a="1"/>
  <c r="BD97" i="10" s="1"/>
  <c r="BD98" i="10" a="1"/>
  <c r="BD98" i="10" s="1"/>
  <c r="BD99" i="10" a="1"/>
  <c r="BD99" i="10" s="1"/>
  <c r="BD100" i="10" a="1"/>
  <c r="BD100" i="10"/>
  <c r="BD101" i="10" a="1"/>
  <c r="BD101" i="10" s="1"/>
  <c r="BD102" i="10" a="1"/>
  <c r="BD102" i="10" s="1"/>
  <c r="BD103" i="10" a="1"/>
  <c r="BD103" i="10" s="1"/>
  <c r="BD104" i="10" a="1"/>
  <c r="BD104" i="10"/>
  <c r="BD105" i="10" a="1"/>
  <c r="BD105" i="10" s="1"/>
  <c r="BD106" i="10" a="1"/>
  <c r="BD106" i="10" s="1"/>
  <c r="BD107" i="10" a="1"/>
  <c r="BD107" i="10" s="1"/>
  <c r="BD108" i="10" a="1"/>
  <c r="BD108" i="10"/>
  <c r="BD109" i="10" a="1"/>
  <c r="BD109" i="10" s="1"/>
  <c r="BD110" i="10" a="1"/>
  <c r="BD110" i="10" s="1"/>
  <c r="BD111" i="10" a="1"/>
  <c r="BD111" i="10" s="1"/>
  <c r="BD112" i="10" a="1"/>
  <c r="BD112" i="10"/>
  <c r="BD113" i="10" a="1"/>
  <c r="BD113" i="10" s="1"/>
  <c r="BD114" i="10" a="1"/>
  <c r="BD114" i="10" s="1"/>
  <c r="BD115" i="10" a="1"/>
  <c r="BD115" i="10" s="1"/>
  <c r="BD116" i="10" a="1"/>
  <c r="BD116" i="10"/>
  <c r="BD117" i="10" a="1"/>
  <c r="BD117" i="10" s="1"/>
  <c r="BD118" i="10" a="1"/>
  <c r="BD118" i="10" s="1"/>
  <c r="BD119" i="10" a="1"/>
  <c r="BD119" i="10" s="1"/>
  <c r="BD120" i="10" a="1"/>
  <c r="BD120" i="10"/>
  <c r="BD121" i="10" a="1"/>
  <c r="BD121" i="10" s="1"/>
  <c r="BD122" i="10" a="1"/>
  <c r="BD122" i="10" s="1"/>
  <c r="BD123" i="10" a="1"/>
  <c r="BD123" i="10" s="1"/>
  <c r="BD124" i="10" a="1"/>
  <c r="BD124" i="10"/>
  <c r="BD125" i="10" a="1"/>
  <c r="BD125" i="10" s="1"/>
  <c r="BD126" i="10" a="1"/>
  <c r="BD126" i="10" s="1"/>
  <c r="BD127" i="10" a="1"/>
  <c r="BD127" i="10" s="1"/>
  <c r="BD128" i="10" a="1"/>
  <c r="BD128" i="10"/>
  <c r="BD129" i="10" a="1"/>
  <c r="BD129" i="10" s="1"/>
  <c r="BD130" i="10" a="1"/>
  <c r="BD130" i="10" s="1"/>
  <c r="BD131" i="10" a="1"/>
  <c r="BD131" i="10" s="1"/>
  <c r="BD132" i="10" a="1"/>
  <c r="BD132" i="10"/>
  <c r="BD133" i="10" a="1"/>
  <c r="BD133" i="10" s="1"/>
  <c r="BD134" i="10" a="1"/>
  <c r="BD134" i="10" s="1"/>
  <c r="BD135" i="10" a="1"/>
  <c r="BD135" i="10" s="1"/>
  <c r="BD136" i="10" a="1"/>
  <c r="BD136" i="10"/>
  <c r="BD137" i="10" a="1"/>
  <c r="BD137" i="10" s="1"/>
  <c r="BD138" i="10" a="1"/>
  <c r="BD138" i="10" s="1"/>
  <c r="BD139" i="10" a="1"/>
  <c r="BD139" i="10" s="1"/>
  <c r="BD140" i="10" a="1"/>
  <c r="BD140" i="10"/>
  <c r="BD141" i="10" a="1"/>
  <c r="BD141" i="10" s="1"/>
  <c r="BD142" i="10" a="1"/>
  <c r="BD142" i="10" s="1"/>
  <c r="BD143" i="10" a="1"/>
  <c r="BD143" i="10" s="1"/>
  <c r="BD144" i="10" a="1"/>
  <c r="BD144" i="10"/>
  <c r="BD145" i="10" a="1"/>
  <c r="BD145" i="10" s="1"/>
  <c r="BD146" i="10" a="1"/>
  <c r="BD146" i="10" s="1"/>
  <c r="BD147" i="10" a="1"/>
  <c r="BD147" i="10" s="1"/>
  <c r="BD148" i="10" a="1"/>
  <c r="BD148" i="10"/>
  <c r="BD149" i="10" a="1"/>
  <c r="BD149" i="10" s="1"/>
  <c r="BD150" i="10" a="1"/>
  <c r="BD150" i="10" s="1"/>
  <c r="BD151" i="10" a="1"/>
  <c r="BD151" i="10" s="1"/>
  <c r="BD152" i="10" a="1"/>
  <c r="BD152" i="10"/>
  <c r="BD153" i="10" a="1"/>
  <c r="BD153" i="10" s="1"/>
  <c r="BD154" i="10" a="1"/>
  <c r="BD154" i="10" s="1"/>
  <c r="BD155" i="10" a="1"/>
  <c r="BD155" i="10" s="1"/>
  <c r="BD156" i="10" a="1"/>
  <c r="BD156" i="10"/>
  <c r="BD157" i="10" a="1"/>
  <c r="BD157" i="10" s="1"/>
  <c r="BF32" i="10" a="1"/>
  <c r="BF32" i="10" s="1"/>
  <c r="BF33" i="10" a="1"/>
  <c r="BF33" i="10" s="1"/>
  <c r="BF34" i="10" a="1"/>
  <c r="BF34" i="10" s="1"/>
  <c r="BF35" i="10" a="1"/>
  <c r="BF35" i="10"/>
  <c r="BF36" i="10" a="1"/>
  <c r="BF36" i="10" s="1"/>
  <c r="BF37" i="10" a="1"/>
  <c r="BF37" i="10" s="1"/>
  <c r="BF38" i="10" a="1"/>
  <c r="BF38" i="10"/>
  <c r="BF39" i="10" a="1"/>
  <c r="BF39" i="10" s="1"/>
  <c r="BF40" i="10" a="1"/>
  <c r="BF40" i="10"/>
  <c r="BF41" i="10" a="1"/>
  <c r="BF41" i="10" s="1"/>
  <c r="BF42" i="10" a="1"/>
  <c r="BF42" i="10" s="1"/>
  <c r="BF43" i="10" a="1"/>
  <c r="BF43" i="10" s="1"/>
  <c r="BF44" i="10" a="1"/>
  <c r="BF44" i="10" s="1"/>
  <c r="BF45" i="10" a="1"/>
  <c r="BF45" i="10" s="1"/>
  <c r="BF46" i="10" a="1"/>
  <c r="BF46" i="10"/>
  <c r="BF47" i="10" a="1"/>
  <c r="BF47" i="10"/>
  <c r="BF48" i="10" a="1"/>
  <c r="BF48" i="10"/>
  <c r="BF49" i="10" a="1"/>
  <c r="BF49" i="10" s="1"/>
  <c r="BF50" i="10" a="1"/>
  <c r="BF50" i="10" s="1"/>
  <c r="BF51" i="10" a="1"/>
  <c r="BF51" i="10" s="1"/>
  <c r="BF52" i="10" a="1"/>
  <c r="BF52" i="10" s="1"/>
  <c r="BF53" i="10" a="1"/>
  <c r="BF53" i="10" s="1"/>
  <c r="BF54" i="10" a="1"/>
  <c r="BF54" i="10"/>
  <c r="BF55" i="10" a="1"/>
  <c r="BF55" i="10"/>
  <c r="BF56" i="10" a="1"/>
  <c r="BF56" i="10"/>
  <c r="BF57" i="10" a="1"/>
  <c r="BF57" i="10" s="1"/>
  <c r="BF58" i="10" a="1"/>
  <c r="BF58" i="10" s="1"/>
  <c r="BF59" i="10" a="1"/>
  <c r="BF59" i="10" s="1"/>
  <c r="BF60" i="10" a="1"/>
  <c r="BF60" i="10" s="1"/>
  <c r="BF61" i="10" a="1"/>
  <c r="BF61" i="10" s="1"/>
  <c r="BF62" i="10" a="1"/>
  <c r="BF62" i="10"/>
  <c r="BF63" i="10" a="1"/>
  <c r="BF63" i="10"/>
  <c r="BF64" i="10" a="1"/>
  <c r="BF64" i="10"/>
  <c r="BF65" i="10" a="1"/>
  <c r="BF65" i="10" s="1"/>
  <c r="BF66" i="10" a="1"/>
  <c r="BF66" i="10" s="1"/>
  <c r="BF67" i="10" a="1"/>
  <c r="BF67" i="10" s="1"/>
  <c r="BF68" i="10" a="1"/>
  <c r="BF68" i="10" s="1"/>
  <c r="BF69" i="10" a="1"/>
  <c r="BF69" i="10" s="1"/>
  <c r="BF70" i="10" a="1"/>
  <c r="BF70" i="10"/>
  <c r="BF71" i="10" a="1"/>
  <c r="BF71" i="10"/>
  <c r="BF72" i="10" a="1"/>
  <c r="BF72" i="10"/>
  <c r="BF73" i="10" a="1"/>
  <c r="BF73" i="10" s="1"/>
  <c r="BF74" i="10" a="1"/>
  <c r="BF74" i="10" s="1"/>
  <c r="BF75" i="10" a="1"/>
  <c r="BF75" i="10" s="1"/>
  <c r="BF76" i="10" a="1"/>
  <c r="BF76" i="10" s="1"/>
  <c r="BF77" i="10" a="1"/>
  <c r="BF77" i="10" s="1"/>
  <c r="BF78" i="10" a="1"/>
  <c r="BF78" i="10"/>
  <c r="BF79" i="10" a="1"/>
  <c r="BF79" i="10"/>
  <c r="BF80" i="10" a="1"/>
  <c r="BF80" i="10"/>
  <c r="BF81" i="10" a="1"/>
  <c r="BF81" i="10" s="1"/>
  <c r="BF82" i="10" a="1"/>
  <c r="BF82" i="10" s="1"/>
  <c r="BF83" i="10" a="1"/>
  <c r="BF83" i="10" s="1"/>
  <c r="BF84" i="10" a="1"/>
  <c r="BF84" i="10" s="1"/>
  <c r="BF85" i="10" a="1"/>
  <c r="BF85" i="10" s="1"/>
  <c r="BF86" i="10" a="1"/>
  <c r="BF86" i="10"/>
  <c r="BF87" i="10" a="1"/>
  <c r="BF87" i="10"/>
  <c r="BF88" i="10" a="1"/>
  <c r="BF88" i="10"/>
  <c r="BF89" i="10" a="1"/>
  <c r="BF89" i="10" s="1"/>
  <c r="BF90" i="10" a="1"/>
  <c r="BF90" i="10" s="1"/>
  <c r="BF91" i="10" a="1"/>
  <c r="BF91" i="10" s="1"/>
  <c r="BF92" i="10" a="1"/>
  <c r="BF92" i="10" s="1"/>
  <c r="BF93" i="10" a="1"/>
  <c r="BF93" i="10" s="1"/>
  <c r="BF94" i="10" a="1"/>
  <c r="BF94" i="10"/>
  <c r="BF95" i="10" a="1"/>
  <c r="BF95" i="10"/>
  <c r="BF96" i="10" a="1"/>
  <c r="BF96" i="10"/>
  <c r="BF97" i="10" a="1"/>
  <c r="BF97" i="10" s="1"/>
  <c r="BF98" i="10" a="1"/>
  <c r="BF98" i="10" s="1"/>
  <c r="BF99" i="10" a="1"/>
  <c r="BF99" i="10" s="1"/>
  <c r="BF100" i="10" a="1"/>
  <c r="BF100" i="10" s="1"/>
  <c r="BF101" i="10" a="1"/>
  <c r="BF101" i="10" s="1"/>
  <c r="BF102" i="10" a="1"/>
  <c r="BF102" i="10"/>
  <c r="BF103" i="10" a="1"/>
  <c r="BF103" i="10"/>
  <c r="BF104" i="10" a="1"/>
  <c r="BF104" i="10"/>
  <c r="BF105" i="10" a="1"/>
  <c r="BF105" i="10" s="1"/>
  <c r="BF106" i="10" a="1"/>
  <c r="BF106" i="10" s="1"/>
  <c r="BF107" i="10" a="1"/>
  <c r="BF107" i="10" s="1"/>
  <c r="BF108" i="10" a="1"/>
  <c r="BF108" i="10" s="1"/>
  <c r="BF109" i="10" a="1"/>
  <c r="BF109" i="10" s="1"/>
  <c r="BF110" i="10" a="1"/>
  <c r="BF110" i="10"/>
  <c r="BF111" i="10" a="1"/>
  <c r="BF111" i="10"/>
  <c r="BF112" i="10" a="1"/>
  <c r="BF112" i="10"/>
  <c r="BF113" i="10" a="1"/>
  <c r="BF113" i="10" s="1"/>
  <c r="BF114" i="10" a="1"/>
  <c r="BF114" i="10" s="1"/>
  <c r="BF115" i="10" a="1"/>
  <c r="BF115" i="10" s="1"/>
  <c r="BF116" i="10" a="1"/>
  <c r="BF116" i="10" s="1"/>
  <c r="BF117" i="10" a="1"/>
  <c r="BF117" i="10" s="1"/>
  <c r="BF118" i="10" a="1"/>
  <c r="BF118" i="10"/>
  <c r="BF119" i="10" a="1"/>
  <c r="BF119" i="10"/>
  <c r="BF120" i="10" a="1"/>
  <c r="BF120" i="10"/>
  <c r="BF121" i="10" a="1"/>
  <c r="BF121" i="10" s="1"/>
  <c r="BF122" i="10" a="1"/>
  <c r="BF122" i="10" s="1"/>
  <c r="BF123" i="10" a="1"/>
  <c r="BF123" i="10" s="1"/>
  <c r="BF124" i="10" a="1"/>
  <c r="BF124" i="10" s="1"/>
  <c r="BF125" i="10" a="1"/>
  <c r="BF125" i="10" s="1"/>
  <c r="BF126" i="10" a="1"/>
  <c r="BF126" i="10"/>
  <c r="BF127" i="10" a="1"/>
  <c r="BF127" i="10"/>
  <c r="BF128" i="10" a="1"/>
  <c r="BF128" i="10"/>
  <c r="BF129" i="10" a="1"/>
  <c r="BF129" i="10" s="1"/>
  <c r="BF130" i="10" a="1"/>
  <c r="BF130" i="10" s="1"/>
  <c r="BF131" i="10" a="1"/>
  <c r="BF131" i="10" s="1"/>
  <c r="BF132" i="10" a="1"/>
  <c r="BF132" i="10" s="1"/>
  <c r="BF133" i="10" a="1"/>
  <c r="BF133" i="10" s="1"/>
  <c r="BF134" i="10" a="1"/>
  <c r="BF134" i="10"/>
  <c r="BF135" i="10" a="1"/>
  <c r="BF135" i="10"/>
  <c r="BF136" i="10" a="1"/>
  <c r="BF136" i="10"/>
  <c r="BF137" i="10" a="1"/>
  <c r="BF137" i="10" s="1"/>
  <c r="BF138" i="10" a="1"/>
  <c r="BF138" i="10" s="1"/>
  <c r="BF139" i="10" a="1"/>
  <c r="BF139" i="10" s="1"/>
  <c r="BF140" i="10" a="1"/>
  <c r="BF140" i="10" s="1"/>
  <c r="BF141" i="10" a="1"/>
  <c r="BF141" i="10" s="1"/>
  <c r="BF142" i="10" a="1"/>
  <c r="BF142" i="10"/>
  <c r="BF143" i="10" a="1"/>
  <c r="BF143" i="10"/>
  <c r="BF144" i="10" a="1"/>
  <c r="BF144" i="10"/>
  <c r="BF145" i="10" a="1"/>
  <c r="BF145" i="10" s="1"/>
  <c r="BF146" i="10" a="1"/>
  <c r="BF146" i="10" s="1"/>
  <c r="BF147" i="10" a="1"/>
  <c r="BF147" i="10" s="1"/>
  <c r="BF148" i="10" a="1"/>
  <c r="BF148" i="10" s="1"/>
  <c r="BF149" i="10" a="1"/>
  <c r="BF149" i="10" s="1"/>
  <c r="BF150" i="10" a="1"/>
  <c r="BF150" i="10"/>
  <c r="BF151" i="10" a="1"/>
  <c r="BF151" i="10"/>
  <c r="BF152" i="10" a="1"/>
  <c r="BF152" i="10"/>
  <c r="BF153" i="10" a="1"/>
  <c r="BF153" i="10" s="1"/>
  <c r="BF154" i="10" a="1"/>
  <c r="BF154" i="10" s="1"/>
  <c r="BF155" i="10" a="1"/>
  <c r="BF155" i="10" s="1"/>
  <c r="BF156" i="10" a="1"/>
  <c r="BF156" i="10" s="1"/>
  <c r="BF157" i="10" a="1"/>
  <c r="BF157" i="10" s="1"/>
  <c r="BF158" i="10" a="1"/>
  <c r="BF158" i="10"/>
  <c r="BF159" i="10" a="1"/>
  <c r="BF159" i="10"/>
  <c r="BF160" i="10" a="1"/>
  <c r="BF160" i="10"/>
  <c r="BF161" i="10" a="1"/>
  <c r="BF161" i="10" s="1"/>
  <c r="BF162" i="10" a="1"/>
  <c r="BF162" i="10" s="1"/>
  <c r="BF163" i="10" a="1"/>
  <c r="BF163" i="10" s="1"/>
  <c r="BF164" i="10" a="1"/>
  <c r="BF164" i="10" s="1"/>
  <c r="BF165" i="10" a="1"/>
  <c r="BF165" i="10" s="1"/>
  <c r="BF166" i="10" a="1"/>
  <c r="BF166" i="10"/>
  <c r="BF167" i="10" a="1"/>
  <c r="BF167" i="10"/>
  <c r="BF168" i="10" a="1"/>
  <c r="BF168" i="10"/>
  <c r="BF169" i="10" a="1"/>
  <c r="BF169" i="10" s="1"/>
  <c r="BF170" i="10" a="1"/>
  <c r="BF170" i="10" s="1"/>
  <c r="BF171" i="10" a="1"/>
  <c r="BF171" i="10" s="1"/>
  <c r="BF172" i="10" a="1"/>
  <c r="BF172" i="10" s="1"/>
  <c r="BF173" i="10" a="1"/>
  <c r="BF173" i="10" s="1"/>
  <c r="BF174" i="10" a="1"/>
  <c r="BF174" i="10"/>
  <c r="BF175" i="10" a="1"/>
  <c r="BF175" i="10"/>
  <c r="BF176" i="10" a="1"/>
  <c r="BF176" i="10"/>
  <c r="BF177" i="10" a="1"/>
  <c r="BF177" i="10" s="1"/>
  <c r="BF178" i="10" a="1"/>
  <c r="BF178" i="10" s="1"/>
  <c r="BF179" i="10" a="1"/>
  <c r="BF179" i="10" s="1"/>
  <c r="BF180" i="10" a="1"/>
  <c r="BF180" i="10" s="1"/>
  <c r="BF181" i="10" a="1"/>
  <c r="BF181" i="10" s="1"/>
  <c r="BF182" i="10" a="1"/>
  <c r="BF182" i="10"/>
  <c r="BF183" i="10" a="1"/>
  <c r="BF183" i="10"/>
  <c r="BF184" i="10" a="1"/>
  <c r="BF184" i="10"/>
  <c r="BF185" i="10" a="1"/>
  <c r="BF185" i="10" s="1"/>
  <c r="BF186" i="10" a="1"/>
  <c r="BF186" i="10" s="1"/>
  <c r="BF187" i="10" a="1"/>
  <c r="BF187" i="10" s="1"/>
  <c r="BF188" i="10" a="1"/>
  <c r="BF188" i="10" s="1"/>
  <c r="BF189" i="10" a="1"/>
  <c r="BF189" i="10" s="1"/>
  <c r="BF190" i="10" a="1"/>
  <c r="BF190" i="10"/>
  <c r="BF191" i="10" a="1"/>
  <c r="BF191" i="10"/>
  <c r="BF192" i="10" a="1"/>
  <c r="BF192" i="10"/>
  <c r="BF193" i="10" a="1"/>
  <c r="BF193" i="10" s="1"/>
  <c r="BF194" i="10" a="1"/>
  <c r="BF194" i="10" s="1"/>
  <c r="BF195" i="10" a="1"/>
  <c r="BF195" i="10" s="1"/>
  <c r="BF196" i="10" a="1"/>
  <c r="BF196" i="10" s="1"/>
  <c r="BF197" i="10" a="1"/>
  <c r="BF197" i="10" s="1"/>
  <c r="BF198" i="10" a="1"/>
  <c r="BF198" i="10"/>
  <c r="BF199" i="10" a="1"/>
  <c r="BF199" i="10"/>
  <c r="BF200" i="10" a="1"/>
  <c r="BF200" i="10"/>
  <c r="BF201" i="10" a="1"/>
  <c r="BF201" i="10" s="1"/>
  <c r="BF202" i="10" a="1"/>
  <c r="BF202" i="10" s="1"/>
  <c r="BF203" i="10" a="1"/>
  <c r="BF203" i="10" s="1"/>
  <c r="BF204" i="10" a="1"/>
  <c r="BF204" i="10" s="1"/>
  <c r="BF205" i="10" a="1"/>
  <c r="BF205" i="10" s="1"/>
  <c r="BF206" i="10" a="1"/>
  <c r="BF206" i="10"/>
  <c r="BF207" i="10" a="1"/>
  <c r="BF207" i="10"/>
  <c r="BF208" i="10" a="1"/>
  <c r="BF208" i="10"/>
  <c r="BF209" i="10" a="1"/>
  <c r="BF209" i="10" s="1"/>
  <c r="BF210" i="10" a="1"/>
  <c r="BF210" i="10" s="1"/>
  <c r="BF211" i="10" a="1"/>
  <c r="BF211" i="10" s="1"/>
  <c r="BF212" i="10" a="1"/>
  <c r="BF212" i="10" s="1"/>
  <c r="BF213" i="10" a="1"/>
  <c r="BF213" i="10" s="1"/>
  <c r="BF214" i="10" a="1"/>
  <c r="BF214" i="10"/>
  <c r="BF215" i="10" a="1"/>
  <c r="BF215" i="10"/>
  <c r="BF216" i="10" a="1"/>
  <c r="BF216" i="10"/>
  <c r="BF217" i="10" a="1"/>
  <c r="BF217" i="10" s="1"/>
  <c r="BF218" i="10" a="1"/>
  <c r="BF218" i="10" s="1"/>
  <c r="BF219" i="10" a="1"/>
  <c r="BF219" i="10" s="1"/>
  <c r="BF220" i="10" a="1"/>
  <c r="BF220" i="10" s="1"/>
  <c r="BF221" i="10" a="1"/>
  <c r="BF221" i="10" s="1"/>
  <c r="BF222" i="10" a="1"/>
  <c r="BF222" i="10"/>
  <c r="BF223" i="10" a="1"/>
  <c r="BF223" i="10"/>
  <c r="BF224" i="10" a="1"/>
  <c r="BF224" i="10"/>
  <c r="BF225" i="10" a="1"/>
  <c r="BF225" i="10" s="1"/>
  <c r="BF226" i="10" a="1"/>
  <c r="BF226" i="10" s="1"/>
  <c r="BF227" i="10" a="1"/>
  <c r="BF227" i="10" s="1"/>
  <c r="BF228" i="10" a="1"/>
  <c r="BF228" i="10" s="1"/>
  <c r="BF229" i="10" a="1"/>
  <c r="BF229" i="10" s="1"/>
  <c r="BF230" i="10" a="1"/>
  <c r="BF230" i="10"/>
  <c r="BF231" i="10" a="1"/>
  <c r="BF231" i="10"/>
  <c r="BF232" i="10" a="1"/>
  <c r="BF232" i="10"/>
  <c r="BF233" i="10" a="1"/>
  <c r="BF233" i="10" s="1"/>
  <c r="BF234" i="10" a="1"/>
  <c r="BF234" i="10" s="1"/>
  <c r="BF235" i="10" a="1"/>
  <c r="BF235" i="10" s="1"/>
  <c r="BF236" i="10" a="1"/>
  <c r="BF236" i="10" s="1"/>
  <c r="BF237" i="10" a="1"/>
  <c r="BF237" i="10" s="1"/>
  <c r="BF238" i="10" a="1"/>
  <c r="BF238" i="10"/>
  <c r="BF239" i="10" a="1"/>
  <c r="BF239" i="10"/>
  <c r="BF240" i="10" a="1"/>
  <c r="BF240" i="10"/>
  <c r="BF241" i="10" a="1"/>
  <c r="BF241" i="10" s="1"/>
  <c r="BF242" i="10" a="1"/>
  <c r="BF242" i="10" s="1"/>
  <c r="BF243" i="10" a="1"/>
  <c r="BF243" i="10" s="1"/>
  <c r="BF244" i="10" a="1"/>
  <c r="BF244" i="10" s="1"/>
  <c r="BF245" i="10" a="1"/>
  <c r="BF245" i="10" s="1"/>
  <c r="BF246" i="10" a="1"/>
  <c r="BF246" i="10"/>
  <c r="BF247" i="10" a="1"/>
  <c r="BF247" i="10"/>
  <c r="BF248" i="10" a="1"/>
  <c r="BF248" i="10"/>
  <c r="BF249" i="10" a="1"/>
  <c r="BF249" i="10" s="1"/>
  <c r="BF250" i="10" a="1"/>
  <c r="BF250" i="10" s="1"/>
  <c r="BF251" i="10" a="1"/>
  <c r="BF251" i="10" s="1"/>
  <c r="BF252" i="10" a="1"/>
  <c r="BF252" i="10" s="1"/>
  <c r="BF253" i="10" a="1"/>
  <c r="BF253" i="10" s="1"/>
  <c r="BF254" i="10" a="1"/>
  <c r="BF254" i="10"/>
  <c r="BF255" i="10" a="1"/>
  <c r="BF255" i="10"/>
  <c r="BF256" i="10" a="1"/>
  <c r="BF256" i="10"/>
  <c r="BF257" i="10" a="1"/>
  <c r="BF257" i="10" s="1"/>
  <c r="BF258" i="10" a="1"/>
  <c r="BF258" i="10" s="1"/>
  <c r="BF259" i="10" a="1"/>
  <c r="BF259" i="10" s="1"/>
  <c r="BF260" i="10" a="1"/>
  <c r="BF260" i="10" s="1"/>
  <c r="BF261" i="10" a="1"/>
  <c r="BF261" i="10" s="1"/>
  <c r="BF262" i="10" a="1"/>
  <c r="BF262" i="10"/>
  <c r="BF263" i="10" a="1"/>
  <c r="BF263" i="10"/>
  <c r="BF264" i="10" a="1"/>
  <c r="BF264" i="10"/>
  <c r="BF265" i="10" a="1"/>
  <c r="BF265" i="10" s="1"/>
  <c r="BF266" i="10" a="1"/>
  <c r="BF266" i="10" s="1"/>
  <c r="BF267" i="10" a="1"/>
  <c r="BF267" i="10" s="1"/>
  <c r="BF268" i="10" a="1"/>
  <c r="BF268" i="10" s="1"/>
  <c r="BF269" i="10" a="1"/>
  <c r="BF269" i="10" s="1"/>
  <c r="BF270" i="10" a="1"/>
  <c r="BF270" i="10"/>
  <c r="BF271" i="10" a="1"/>
  <c r="BF271" i="10"/>
  <c r="BF272" i="10" a="1"/>
  <c r="BF272" i="10"/>
  <c r="BF273" i="10" a="1"/>
  <c r="BF273" i="10" s="1"/>
  <c r="BF274" i="10" a="1"/>
  <c r="BF274" i="10" s="1"/>
  <c r="BF275" i="10" a="1"/>
  <c r="BF275" i="10" s="1"/>
  <c r="BF276" i="10" a="1"/>
  <c r="BF276" i="10" s="1"/>
  <c r="BF277" i="10" a="1"/>
  <c r="BF277" i="10" s="1"/>
  <c r="BF278" i="10" a="1"/>
  <c r="BF278" i="10"/>
  <c r="BF279" i="10" a="1"/>
  <c r="BF279" i="10"/>
  <c r="BF280" i="10" a="1"/>
  <c r="BF280" i="10"/>
  <c r="BF281" i="10" a="1"/>
  <c r="BF281" i="10" s="1"/>
  <c r="BF282" i="10" a="1"/>
  <c r="BF282" i="10" s="1"/>
  <c r="BF283" i="10" a="1"/>
  <c r="BF283" i="10" s="1"/>
  <c r="BF284" i="10" a="1"/>
  <c r="BF284" i="10" s="1"/>
  <c r="BF285" i="10" a="1"/>
  <c r="BF285" i="10" s="1"/>
  <c r="BF286" i="10" a="1"/>
  <c r="BF286" i="10"/>
  <c r="BF287" i="10" a="1"/>
  <c r="BF287" i="10"/>
  <c r="BF288" i="10" a="1"/>
  <c r="BF288" i="10"/>
  <c r="BF289" i="10" a="1"/>
  <c r="BF289" i="10" s="1"/>
  <c r="BF290" i="10" a="1"/>
  <c r="BF290" i="10" s="1"/>
  <c r="BF291" i="10" a="1"/>
  <c r="BF291" i="10" s="1"/>
  <c r="BF292" i="10" a="1"/>
  <c r="BF292" i="10" s="1"/>
  <c r="BF293" i="10" a="1"/>
  <c r="BF293" i="10" s="1"/>
  <c r="BF294" i="10" a="1"/>
  <c r="BF294" i="10"/>
  <c r="BF295" i="10" a="1"/>
  <c r="BF295" i="10"/>
  <c r="BF296" i="10" a="1"/>
  <c r="BF296" i="10"/>
  <c r="BF297" i="10" a="1"/>
  <c r="BF297" i="10" s="1"/>
  <c r="BF298" i="10" a="1"/>
  <c r="BF298" i="10" s="1"/>
  <c r="BF299" i="10" a="1"/>
  <c r="BF299" i="10" s="1"/>
  <c r="BF300" i="10" a="1"/>
  <c r="BF300" i="10" s="1"/>
  <c r="BF301" i="10" a="1"/>
  <c r="BF301" i="10" s="1"/>
  <c r="BF302" i="10" a="1"/>
  <c r="BF302" i="10"/>
  <c r="BF303" i="10" a="1"/>
  <c r="BF303" i="10"/>
  <c r="BF304" i="10" a="1"/>
  <c r="BF304" i="10"/>
  <c r="BF305" i="10" a="1"/>
  <c r="BF305" i="10" s="1"/>
  <c r="BF306" i="10" a="1"/>
  <c r="BF306" i="10" s="1"/>
  <c r="BF307" i="10" a="1"/>
  <c r="BF307" i="10" s="1"/>
  <c r="BF308" i="10" a="1"/>
  <c r="BF308" i="10" s="1"/>
  <c r="BF309" i="10" a="1"/>
  <c r="BF309" i="10" s="1"/>
  <c r="BF310" i="10" a="1"/>
  <c r="BF310" i="10"/>
  <c r="BF311" i="10" a="1"/>
  <c r="BF311" i="10"/>
  <c r="BF312" i="10" a="1"/>
  <c r="BF312" i="10"/>
  <c r="BF313" i="10" a="1"/>
  <c r="BF313" i="10" s="1"/>
  <c r="BF314" i="10" a="1"/>
  <c r="BF314" i="10" s="1"/>
  <c r="BF315" i="10" a="1"/>
  <c r="BF315" i="10" s="1"/>
  <c r="BF316" i="10" a="1"/>
  <c r="BF316" i="10" s="1"/>
  <c r="BF317" i="10" a="1"/>
  <c r="BF317" i="10" s="1"/>
  <c r="BF318" i="10" a="1"/>
  <c r="BF318" i="10"/>
  <c r="BF319" i="10" a="1"/>
  <c r="BF319" i="10"/>
  <c r="BF320" i="10" a="1"/>
  <c r="BF320" i="10"/>
  <c r="BF321" i="10" a="1"/>
  <c r="BF321" i="10" s="1"/>
  <c r="BF322" i="10" a="1"/>
  <c r="BF322" i="10" s="1"/>
  <c r="BF323" i="10" a="1"/>
  <c r="BF323" i="10" s="1"/>
  <c r="BF324" i="10" a="1"/>
  <c r="BF324" i="10" s="1"/>
  <c r="BF325" i="10" a="1"/>
  <c r="BF325" i="10" s="1"/>
  <c r="BF326" i="10" a="1"/>
  <c r="BF326" i="10"/>
  <c r="BF327" i="10" a="1"/>
  <c r="BF327" i="10"/>
  <c r="BF328" i="10" a="1"/>
  <c r="BF328" i="10"/>
  <c r="BF329" i="10" a="1"/>
  <c r="BF329" i="10" s="1"/>
  <c r="BF330" i="10" a="1"/>
  <c r="BF330" i="10" s="1"/>
  <c r="BF331" i="10" a="1"/>
  <c r="BF331" i="10" s="1"/>
  <c r="BF332" i="10" a="1"/>
  <c r="BF332" i="10" s="1"/>
  <c r="BF333" i="10" a="1"/>
  <c r="BF333" i="10" s="1"/>
  <c r="BF334" i="10" a="1"/>
  <c r="BF334" i="10"/>
  <c r="BF335" i="10" a="1"/>
  <c r="BF335" i="10"/>
  <c r="BF336" i="10" a="1"/>
  <c r="BF336" i="10"/>
  <c r="BF337" i="10" a="1"/>
  <c r="BF337" i="10" s="1"/>
  <c r="BF338" i="10" a="1"/>
  <c r="BF338" i="10" s="1"/>
  <c r="BF339" i="10" a="1"/>
  <c r="BF339" i="10" s="1"/>
  <c r="BF340" i="10" a="1"/>
  <c r="BF340" i="10" s="1"/>
  <c r="BF341" i="10" a="1"/>
  <c r="BF341" i="10" s="1"/>
  <c r="BF342" i="10" a="1"/>
  <c r="BF342" i="10"/>
  <c r="BF343" i="10" a="1"/>
  <c r="BF343" i="10"/>
  <c r="BF344" i="10" a="1"/>
  <c r="BF344" i="10"/>
  <c r="BF345" i="10" a="1"/>
  <c r="BF345" i="10" s="1"/>
  <c r="BF346" i="10" a="1"/>
  <c r="BF346" i="10" s="1"/>
  <c r="BF347" i="10" a="1"/>
  <c r="BF347" i="10" s="1"/>
  <c r="BF348" i="10" a="1"/>
  <c r="BF348" i="10" s="1"/>
  <c r="BF349" i="10" a="1"/>
  <c r="BF349" i="10" s="1"/>
  <c r="BF350" i="10" a="1"/>
  <c r="BF350" i="10"/>
  <c r="BF351" i="10" a="1"/>
  <c r="BF351" i="10"/>
  <c r="BF352" i="10" a="1"/>
  <c r="BF352" i="10"/>
  <c r="BF353" i="10" a="1"/>
  <c r="BF353" i="10" s="1"/>
  <c r="BF354" i="10" a="1"/>
  <c r="BF354" i="10" s="1"/>
  <c r="BF355" i="10" a="1"/>
  <c r="BF355" i="10" s="1"/>
  <c r="BF356" i="10" a="1"/>
  <c r="BF356" i="10" s="1"/>
  <c r="BF357" i="10" a="1"/>
  <c r="BF357" i="10" s="1"/>
  <c r="BF358" i="10" a="1"/>
  <c r="BF358" i="10"/>
  <c r="BF359" i="10" a="1"/>
  <c r="BF359" i="10"/>
  <c r="BF360" i="10" a="1"/>
  <c r="BF360" i="10"/>
  <c r="BF361" i="10" a="1"/>
  <c r="BF361" i="10" s="1"/>
  <c r="BF362" i="10" a="1"/>
  <c r="BF362" i="10" s="1"/>
  <c r="BF363" i="10" a="1"/>
  <c r="BF363" i="10" s="1"/>
  <c r="BF364" i="10" a="1"/>
  <c r="BF364" i="10" s="1"/>
  <c r="BF365" i="10" a="1"/>
  <c r="BF365" i="10" s="1"/>
  <c r="BF366" i="10" a="1"/>
  <c r="BF366" i="10"/>
  <c r="BF367" i="10" a="1"/>
  <c r="BF367" i="10"/>
  <c r="BF368" i="10" a="1"/>
  <c r="BF368" i="10"/>
  <c r="BF369" i="10" a="1"/>
  <c r="BF369" i="10" s="1"/>
  <c r="BF370" i="10" a="1"/>
  <c r="BF370" i="10" s="1"/>
  <c r="BF371" i="10" a="1"/>
  <c r="BF371" i="10" s="1"/>
  <c r="BF372" i="10" a="1"/>
  <c r="BF372" i="10" s="1"/>
  <c r="BF373" i="10" a="1"/>
  <c r="BF373" i="10" s="1"/>
  <c r="BF374" i="10" a="1"/>
  <c r="BF374" i="10" s="1"/>
  <c r="BF375" i="10" a="1"/>
  <c r="BF375" i="10" s="1"/>
  <c r="BF376" i="10" a="1"/>
  <c r="BF376" i="10" s="1"/>
  <c r="BF377" i="10" a="1"/>
  <c r="BF377" i="10" s="1"/>
  <c r="BF378" i="10" a="1"/>
  <c r="BF378" i="10" s="1"/>
  <c r="BF379" i="10" a="1"/>
  <c r="BF379" i="10" s="1"/>
  <c r="BF380" i="10" a="1"/>
  <c r="BF380" i="10" s="1"/>
  <c r="BF381" i="10" a="1"/>
  <c r="BF381" i="10" s="1"/>
  <c r="BF382" i="10" a="1"/>
  <c r="BF382" i="10" s="1"/>
  <c r="BF383" i="10" a="1"/>
  <c r="BF383" i="10" s="1"/>
  <c r="BF384" i="10" a="1"/>
  <c r="BF384" i="10" s="1"/>
  <c r="BF385" i="10" a="1"/>
  <c r="BF385" i="10" s="1"/>
  <c r="BF386" i="10" a="1"/>
  <c r="BF386" i="10" s="1"/>
  <c r="BF387" i="10" a="1"/>
  <c r="BF387" i="10" s="1"/>
  <c r="BF388" i="10" a="1"/>
  <c r="BF388" i="10" s="1"/>
  <c r="BF389" i="10" a="1"/>
  <c r="BF389" i="10"/>
  <c r="BF390" i="10" a="1"/>
  <c r="BF390" i="10" s="1"/>
  <c r="BF391" i="10" a="1"/>
  <c r="BF391" i="10" s="1"/>
  <c r="BF392" i="10" a="1"/>
  <c r="BF392" i="10" s="1"/>
  <c r="BF393" i="10" a="1"/>
  <c r="BF393" i="10"/>
  <c r="BF394" i="10" a="1"/>
  <c r="BF394" i="10" s="1"/>
  <c r="BF395" i="10" a="1"/>
  <c r="BF395" i="10" s="1"/>
  <c r="BF396" i="10" a="1"/>
  <c r="BF396" i="10" s="1"/>
  <c r="BF397" i="10" a="1"/>
  <c r="BF397" i="10"/>
  <c r="BF398" i="10" a="1"/>
  <c r="BF398" i="10" s="1"/>
  <c r="BF399" i="10" a="1"/>
  <c r="BF399" i="10" s="1"/>
  <c r="BF400" i="10" a="1"/>
  <c r="BF400" i="10" s="1"/>
  <c r="BF401" i="10" a="1"/>
  <c r="BF401" i="10" s="1"/>
  <c r="BF402" i="10" a="1"/>
  <c r="BF402" i="10" s="1"/>
  <c r="BF403" i="10" a="1"/>
  <c r="BF403" i="10" s="1"/>
  <c r="BF404" i="10" a="1"/>
  <c r="BF404" i="10" s="1"/>
  <c r="BF405" i="10" a="1"/>
  <c r="BF405" i="10"/>
  <c r="BF406" i="10" a="1"/>
  <c r="BF406" i="10" s="1"/>
  <c r="BF407" i="10" a="1"/>
  <c r="BF407" i="10" s="1"/>
  <c r="BF408" i="10" a="1"/>
  <c r="BF408" i="10" s="1"/>
  <c r="BF409" i="10" a="1"/>
  <c r="BF409" i="10"/>
  <c r="BF410" i="10" a="1"/>
  <c r="BF410" i="10" s="1"/>
  <c r="BF411" i="10" a="1"/>
  <c r="BF411" i="10" s="1"/>
  <c r="BF412" i="10" a="1"/>
  <c r="BF412" i="10" s="1"/>
  <c r="BF413" i="10" a="1"/>
  <c r="BF413" i="10" s="1"/>
  <c r="BF414" i="10" a="1"/>
  <c r="BF414" i="10" s="1"/>
  <c r="BF415" i="10" a="1"/>
  <c r="BF415" i="10" s="1"/>
  <c r="BF416" i="10" a="1"/>
  <c r="BF416" i="10" s="1"/>
  <c r="BF417" i="10" a="1"/>
  <c r="BF417" i="10" s="1"/>
  <c r="BF418" i="10" a="1"/>
  <c r="BF418" i="10" s="1"/>
  <c r="BF419" i="10" a="1"/>
  <c r="BF419" i="10" s="1"/>
  <c r="BF420" i="10" a="1"/>
  <c r="BF420" i="10" s="1"/>
  <c r="BF421" i="10" a="1"/>
  <c r="BF421" i="10"/>
  <c r="BF422" i="10" a="1"/>
  <c r="BF422" i="10" s="1"/>
  <c r="BF423" i="10" a="1"/>
  <c r="BF423" i="10" s="1"/>
  <c r="BF424" i="10" a="1"/>
  <c r="BF424" i="10" s="1"/>
  <c r="BF425" i="10" a="1"/>
  <c r="BF425" i="10"/>
  <c r="BF426" i="10" a="1"/>
  <c r="BF426" i="10" s="1"/>
  <c r="BF427" i="10" a="1"/>
  <c r="BF427" i="10" s="1"/>
  <c r="BF428" i="10" a="1"/>
  <c r="BF428" i="10" s="1"/>
  <c r="BF429" i="10" a="1"/>
  <c r="BF429" i="10"/>
  <c r="BF430" i="10" a="1"/>
  <c r="BF430" i="10" s="1"/>
  <c r="BF431" i="10" a="1"/>
  <c r="BF431" i="10" s="1"/>
  <c r="BF432" i="10" a="1"/>
  <c r="BF432" i="10" s="1"/>
  <c r="BF433" i="10" a="1"/>
  <c r="BF433" i="10" s="1"/>
  <c r="BF434" i="10" a="1"/>
  <c r="BF434" i="10" s="1"/>
  <c r="BF435" i="10" a="1"/>
  <c r="BF435" i="10" s="1"/>
  <c r="BF436" i="10" a="1"/>
  <c r="BF436" i="10" s="1"/>
  <c r="BF437" i="10" a="1"/>
  <c r="BF437" i="10"/>
  <c r="BF438" i="10" a="1"/>
  <c r="BF438" i="10" s="1"/>
  <c r="BF439" i="10" a="1"/>
  <c r="BF439" i="10" s="1"/>
  <c r="BF440" i="10" a="1"/>
  <c r="BF440" i="10" s="1"/>
  <c r="BF441" i="10" a="1"/>
  <c r="BF441" i="10"/>
  <c r="BF442" i="10" a="1"/>
  <c r="BF442" i="10" s="1"/>
  <c r="BF443" i="10" a="1"/>
  <c r="BF443" i="10" s="1"/>
  <c r="BF444" i="10" a="1"/>
  <c r="BF444" i="10" s="1"/>
  <c r="BF445" i="10" a="1"/>
  <c r="BF445" i="10" s="1"/>
  <c r="BF446" i="10" a="1"/>
  <c r="BF446" i="10" s="1"/>
  <c r="BF447" i="10" a="1"/>
  <c r="BF447" i="10" s="1"/>
  <c r="BF448" i="10" a="1"/>
  <c r="BF448" i="10" s="1"/>
  <c r="BF449" i="10" a="1"/>
  <c r="BF449" i="10" s="1"/>
  <c r="BF450" i="10" a="1"/>
  <c r="BF450" i="10" s="1"/>
  <c r="BF451" i="10" a="1"/>
  <c r="BF451" i="10" s="1"/>
  <c r="BF452" i="10" a="1"/>
  <c r="BF452" i="10" s="1"/>
  <c r="BF453" i="10" a="1"/>
  <c r="BF453" i="10"/>
  <c r="BF454" i="10" a="1"/>
  <c r="BF454" i="10" s="1"/>
  <c r="BF455" i="10" a="1"/>
  <c r="BF455" i="10" s="1"/>
  <c r="BF456" i="10" a="1"/>
  <c r="BF456" i="10" s="1"/>
  <c r="BF457" i="10" a="1"/>
  <c r="BF457" i="10"/>
  <c r="BF458" i="10" a="1"/>
  <c r="BF458" i="10" s="1"/>
  <c r="BF459" i="10" a="1"/>
  <c r="BF459" i="10" s="1"/>
  <c r="BF460" i="10" a="1"/>
  <c r="BF460" i="10" s="1"/>
  <c r="BF461" i="10" a="1"/>
  <c r="BF461" i="10"/>
  <c r="BF462" i="10" a="1"/>
  <c r="BF462" i="10" s="1"/>
  <c r="BF463" i="10" a="1"/>
  <c r="BF463" i="10" s="1"/>
  <c r="BF464" i="10" a="1"/>
  <c r="BF464" i="10" s="1"/>
  <c r="BF465" i="10" a="1"/>
  <c r="BF465" i="10" s="1"/>
  <c r="BF466" i="10" a="1"/>
  <c r="BF466" i="10" s="1"/>
  <c r="BF467" i="10" a="1"/>
  <c r="BF467" i="10" s="1"/>
  <c r="BF468" i="10" a="1"/>
  <c r="BF468" i="10" s="1"/>
  <c r="BF469" i="10" a="1"/>
  <c r="BF469" i="10"/>
  <c r="BF470" i="10" a="1"/>
  <c r="BF470" i="10" s="1"/>
  <c r="BF471" i="10" a="1"/>
  <c r="BF471" i="10" s="1"/>
  <c r="BF472" i="10" a="1"/>
  <c r="BF472" i="10" s="1"/>
  <c r="BF473" i="10" a="1"/>
  <c r="BF473" i="10"/>
  <c r="BF474" i="10" a="1"/>
  <c r="BF474" i="10" s="1"/>
  <c r="BF475" i="10" a="1"/>
  <c r="BF475" i="10" s="1"/>
  <c r="BF476" i="10" a="1"/>
  <c r="BF476" i="10" s="1"/>
  <c r="BF477" i="10" a="1"/>
  <c r="BF477" i="10" s="1"/>
  <c r="BF478" i="10" a="1"/>
  <c r="BF478" i="10" s="1"/>
  <c r="BF479" i="10" a="1"/>
  <c r="BF479" i="10" s="1"/>
  <c r="BF480" i="10" a="1"/>
  <c r="BF480" i="10" s="1"/>
  <c r="BF481" i="10" a="1"/>
  <c r="BF481" i="10" s="1"/>
  <c r="BF482" i="10" a="1"/>
  <c r="BF482" i="10" s="1"/>
  <c r="BF483" i="10" a="1"/>
  <c r="BF483" i="10" s="1"/>
  <c r="BF484" i="10" a="1"/>
  <c r="BF484" i="10" s="1"/>
  <c r="BF485" i="10" a="1"/>
  <c r="BF485" i="10"/>
  <c r="BF486" i="10" a="1"/>
  <c r="BF486" i="10" s="1"/>
  <c r="BF487" i="10" a="1"/>
  <c r="BF487" i="10" s="1"/>
  <c r="BF488" i="10" a="1"/>
  <c r="BF488" i="10" s="1"/>
  <c r="BF489" i="10" a="1"/>
  <c r="BF489" i="10"/>
  <c r="BF490" i="10" a="1"/>
  <c r="BF490" i="10" s="1"/>
  <c r="BF491" i="10" a="1"/>
  <c r="BF491" i="10"/>
  <c r="BF492" i="10" a="1"/>
  <c r="BF492" i="10" s="1"/>
  <c r="BF493" i="10" a="1"/>
  <c r="BF493" i="10" s="1"/>
  <c r="BF494" i="10" a="1"/>
  <c r="BF494" i="10" s="1"/>
  <c r="BF495" i="10" a="1"/>
  <c r="BF495" i="10" s="1"/>
  <c r="BF496" i="10" a="1"/>
  <c r="BF496" i="10" s="1"/>
  <c r="BF497" i="10" a="1"/>
  <c r="BF497" i="10"/>
  <c r="BF498" i="10" a="1"/>
  <c r="BF498" i="10" s="1"/>
  <c r="BF499" i="10" a="1"/>
  <c r="BF499" i="10"/>
  <c r="BF500" i="10" a="1"/>
  <c r="BF500" i="10" s="1"/>
  <c r="BF501" i="10" a="1"/>
  <c r="BF501" i="10" s="1"/>
  <c r="BF502" i="10" a="1"/>
  <c r="BF502" i="10" s="1"/>
  <c r="BF503" i="10" a="1"/>
  <c r="BF503" i="10"/>
  <c r="BF504" i="10" a="1"/>
  <c r="BF504" i="10" s="1"/>
  <c r="BF505" i="10" a="1"/>
  <c r="BF505" i="10"/>
  <c r="BF506" i="10" a="1"/>
  <c r="BF506" i="10" s="1"/>
  <c r="BF507" i="10" a="1"/>
  <c r="BF507" i="10"/>
  <c r="BF508" i="10" a="1"/>
  <c r="BF508" i="10" s="1"/>
  <c r="BF509" i="10" a="1"/>
  <c r="BF509" i="10" s="1"/>
  <c r="BF510" i="10" a="1"/>
  <c r="BF510" i="10" s="1"/>
  <c r="BF511" i="10" a="1"/>
  <c r="BF511" i="10" s="1"/>
  <c r="BF512" i="10" a="1"/>
  <c r="BF512" i="10" s="1"/>
  <c r="BF513" i="10" a="1"/>
  <c r="BF513" i="10"/>
  <c r="BF514" i="10" a="1"/>
  <c r="BF514" i="10" s="1"/>
  <c r="BF515" i="10" a="1"/>
  <c r="BF515" i="10"/>
  <c r="BF516" i="10" a="1"/>
  <c r="BF516" i="10" s="1"/>
  <c r="BF517" i="10" a="1"/>
  <c r="BF517" i="10" s="1"/>
  <c r="BF518" i="10" a="1"/>
  <c r="BF518" i="10" s="1"/>
  <c r="BF519" i="10" a="1"/>
  <c r="BF519" i="10"/>
  <c r="BF520" i="10" a="1"/>
  <c r="BF520" i="10" s="1"/>
  <c r="BF521" i="10" a="1"/>
  <c r="BF521" i="10"/>
  <c r="BF522" i="10" a="1"/>
  <c r="BF522" i="10" s="1"/>
  <c r="BF523" i="10" a="1"/>
  <c r="BF523" i="10"/>
  <c r="BF524" i="10" a="1"/>
  <c r="BF524" i="10" s="1"/>
  <c r="BF525" i="10" a="1"/>
  <c r="BF525" i="10" s="1"/>
  <c r="BF526" i="10" a="1"/>
  <c r="BF526" i="10" s="1"/>
  <c r="BF527" i="10" a="1"/>
  <c r="BF527" i="10" s="1"/>
  <c r="BF528" i="10" a="1"/>
  <c r="BF528" i="10" s="1"/>
  <c r="BF529" i="10" a="1"/>
  <c r="BF529" i="10"/>
  <c r="BF530" i="10" a="1"/>
  <c r="BF530" i="10" s="1"/>
  <c r="BF531" i="10" a="1"/>
  <c r="BF531" i="10"/>
  <c r="BF532" i="10" a="1"/>
  <c r="BF532" i="10" s="1"/>
  <c r="BF533" i="10" a="1"/>
  <c r="BF533" i="10" s="1"/>
  <c r="BF534" i="10" a="1"/>
  <c r="BF534" i="10" s="1"/>
  <c r="BF535" i="10" a="1"/>
  <c r="BF535" i="10"/>
  <c r="BF536" i="10" a="1"/>
  <c r="BF536" i="10" s="1"/>
  <c r="BF537" i="10" a="1"/>
  <c r="BF537" i="10"/>
  <c r="BF538" i="10" a="1"/>
  <c r="BF538" i="10" s="1"/>
  <c r="BF539" i="10" a="1"/>
  <c r="BF539" i="10" s="1"/>
  <c r="BF540" i="10" a="1"/>
  <c r="BF540" i="10" s="1"/>
  <c r="BF541" i="10" a="1"/>
  <c r="BF541" i="10" s="1"/>
  <c r="BF542" i="10" a="1"/>
  <c r="BF542" i="10" s="1"/>
  <c r="BF543" i="10" a="1"/>
  <c r="BF543" i="10" s="1"/>
  <c r="BF544" i="10" a="1"/>
  <c r="BF544" i="10" s="1"/>
  <c r="BF545" i="10" a="1"/>
  <c r="BF545" i="10"/>
  <c r="BF546" i="10" a="1"/>
  <c r="BF546" i="10" s="1"/>
  <c r="BF547" i="10" a="1"/>
  <c r="BF547" i="10"/>
  <c r="BF548" i="10" a="1"/>
  <c r="BF548" i="10" s="1"/>
  <c r="BF549" i="10" a="1"/>
  <c r="BF549" i="10" s="1"/>
  <c r="BF550" i="10" a="1"/>
  <c r="BF550" i="10" s="1"/>
  <c r="BF551" i="10" a="1"/>
  <c r="BF551" i="10"/>
  <c r="BF552" i="10" a="1"/>
  <c r="BF552" i="10" s="1"/>
  <c r="BF553" i="10" a="1"/>
  <c r="BF553" i="10"/>
  <c r="BF554" i="10" a="1"/>
  <c r="BF554" i="10" s="1"/>
  <c r="BF555" i="10" a="1"/>
  <c r="BF555" i="10" s="1"/>
  <c r="BF556" i="10" a="1"/>
  <c r="BF556" i="10" s="1"/>
  <c r="BF557" i="10" a="1"/>
  <c r="BF557" i="10" s="1"/>
  <c r="BF558" i="10" a="1"/>
  <c r="BF558" i="10" s="1"/>
  <c r="BF559" i="10" a="1"/>
  <c r="BF559" i="10" s="1"/>
  <c r="BF560" i="10" a="1"/>
  <c r="BF560" i="10" s="1"/>
  <c r="BF561" i="10" a="1"/>
  <c r="BF561" i="10"/>
  <c r="BF562" i="10" a="1"/>
  <c r="BF562" i="10" s="1"/>
  <c r="BF563" i="10" a="1"/>
  <c r="BF563" i="10"/>
  <c r="BF564" i="10" a="1"/>
  <c r="BF564" i="10" s="1"/>
  <c r="BF565" i="10" a="1"/>
  <c r="BF565" i="10" s="1"/>
  <c r="BF566" i="10" a="1"/>
  <c r="BF566" i="10" s="1"/>
  <c r="BF567" i="10" a="1"/>
  <c r="BF567" i="10"/>
  <c r="BF568" i="10" a="1"/>
  <c r="BF568" i="10" s="1"/>
  <c r="BF569" i="10" a="1"/>
  <c r="BF569" i="10"/>
  <c r="BF570" i="10" a="1"/>
  <c r="BF570" i="10" s="1"/>
  <c r="BF571" i="10" a="1"/>
  <c r="BF571" i="10" s="1"/>
  <c r="BF572" i="10" a="1"/>
  <c r="BF572" i="10" s="1"/>
  <c r="BF573" i="10" a="1"/>
  <c r="BF573" i="10" s="1"/>
  <c r="BF574" i="10" a="1"/>
  <c r="BF574" i="10" s="1"/>
  <c r="BF575" i="10" a="1"/>
  <c r="BF575" i="10" s="1"/>
  <c r="BF576" i="10" a="1"/>
  <c r="BF576" i="10" s="1"/>
  <c r="BF577" i="10" a="1"/>
  <c r="BF577" i="10"/>
  <c r="BF578" i="10" a="1"/>
  <c r="BF578" i="10" s="1"/>
  <c r="BF579" i="10" a="1"/>
  <c r="BF579" i="10"/>
  <c r="BF580" i="10" a="1"/>
  <c r="BF580" i="10" s="1"/>
  <c r="BF581" i="10" a="1"/>
  <c r="BF581" i="10" s="1"/>
  <c r="BF582" i="10" a="1"/>
  <c r="BF582" i="10" s="1"/>
  <c r="BF583" i="10" a="1"/>
  <c r="BF583" i="10"/>
  <c r="BF584" i="10" a="1"/>
  <c r="BF584" i="10" s="1"/>
  <c r="BF585" i="10" a="1"/>
  <c r="BF585" i="10"/>
  <c r="BF586" i="10" a="1"/>
  <c r="BF586" i="10" s="1"/>
  <c r="BF587" i="10" a="1"/>
  <c r="BF587" i="10"/>
  <c r="BF588" i="10" a="1"/>
  <c r="BF588" i="10" s="1"/>
  <c r="BF589" i="10" a="1"/>
  <c r="BF589" i="10"/>
  <c r="BF590" i="10" a="1"/>
  <c r="BF590" i="10" s="1"/>
  <c r="BF591" i="10" a="1"/>
  <c r="BF591" i="10"/>
  <c r="BF592" i="10" a="1"/>
  <c r="BF592" i="10" s="1"/>
  <c r="BF593" i="10" a="1"/>
  <c r="BF593" i="10"/>
  <c r="BF594" i="10" a="1"/>
  <c r="BF594" i="10" s="1"/>
  <c r="BF595" i="10" a="1"/>
  <c r="BF595" i="10"/>
  <c r="BF596" i="10" a="1"/>
  <c r="BF596" i="10" s="1"/>
  <c r="BF597" i="10" a="1"/>
  <c r="BF597" i="10"/>
  <c r="BF598" i="10" a="1"/>
  <c r="BF598" i="10" s="1"/>
  <c r="BF599" i="10" a="1"/>
  <c r="BF599" i="10"/>
  <c r="BF600" i="10" a="1"/>
  <c r="BF600" i="10" s="1"/>
  <c r="BF601" i="10" a="1"/>
  <c r="BF601" i="10"/>
  <c r="BF602" i="10" a="1"/>
  <c r="BF602" i="10" s="1"/>
  <c r="BF603" i="10" a="1"/>
  <c r="BF603" i="10"/>
  <c r="BF604" i="10" a="1"/>
  <c r="BF604" i="10" s="1"/>
  <c r="BF605" i="10" a="1"/>
  <c r="BF605" i="10"/>
  <c r="BF606" i="10" a="1"/>
  <c r="BF606" i="10" s="1"/>
  <c r="BF607" i="10" a="1"/>
  <c r="BF607" i="10"/>
  <c r="BF608" i="10" a="1"/>
  <c r="BF608" i="10" s="1"/>
  <c r="BF609" i="10" a="1"/>
  <c r="BF609" i="10"/>
  <c r="BF610" i="10" a="1"/>
  <c r="BF610" i="10" s="1"/>
  <c r="BF611" i="10" a="1"/>
  <c r="BF611" i="10"/>
  <c r="BF612" i="10" a="1"/>
  <c r="BF612" i="10" s="1"/>
  <c r="BF613" i="10" a="1"/>
  <c r="BF613" i="10"/>
  <c r="BF614" i="10" a="1"/>
  <c r="BF614" i="10" s="1"/>
  <c r="BF615" i="10" a="1"/>
  <c r="BF615" i="10"/>
  <c r="BF616" i="10" a="1"/>
  <c r="BF616" i="10" s="1"/>
  <c r="BF617" i="10" a="1"/>
  <c r="BF617" i="10"/>
  <c r="BF618" i="10" a="1"/>
  <c r="BF618" i="10" s="1"/>
  <c r="BF619" i="10" a="1"/>
  <c r="BF619" i="10"/>
  <c r="BF620" i="10" a="1"/>
  <c r="BF620" i="10" s="1"/>
  <c r="BF621" i="10" a="1"/>
  <c r="BF621" i="10"/>
  <c r="BF622" i="10" a="1"/>
  <c r="BF622" i="10" s="1"/>
  <c r="BF623" i="10" a="1"/>
  <c r="BF623" i="10"/>
  <c r="BF624" i="10" a="1"/>
  <c r="BF624" i="10" s="1"/>
  <c r="BF625" i="10" a="1"/>
  <c r="BF625" i="10"/>
  <c r="BF626" i="10" a="1"/>
  <c r="BF626" i="10" s="1"/>
  <c r="BF627" i="10" a="1"/>
  <c r="BF627" i="10"/>
  <c r="BF628" i="10" a="1"/>
  <c r="BF628" i="10" s="1"/>
  <c r="BF629" i="10" a="1"/>
  <c r="BF629" i="10"/>
  <c r="BF630" i="10" a="1"/>
  <c r="BF630" i="10" s="1"/>
  <c r="BF631" i="10" a="1"/>
  <c r="BF631" i="10"/>
  <c r="BF632" i="10" a="1"/>
  <c r="BF632" i="10" s="1"/>
  <c r="BF633" i="10" a="1"/>
  <c r="BF633" i="10"/>
  <c r="BF634" i="10" a="1"/>
  <c r="BF634" i="10" s="1"/>
  <c r="BF635" i="10" a="1"/>
  <c r="BF635" i="10"/>
  <c r="BF636" i="10" a="1"/>
  <c r="BF636" i="10" s="1"/>
  <c r="BF637" i="10" a="1"/>
  <c r="BF637" i="10"/>
  <c r="BF638" i="10" a="1"/>
  <c r="BF638" i="10" s="1"/>
  <c r="BF639" i="10" a="1"/>
  <c r="BF639" i="10"/>
  <c r="BF640" i="10" a="1"/>
  <c r="BF640" i="10" s="1"/>
  <c r="BF641" i="10" a="1"/>
  <c r="BF641" i="10"/>
  <c r="BF642" i="10" a="1"/>
  <c r="BF642" i="10" s="1"/>
  <c r="BF643" i="10" a="1"/>
  <c r="BF643" i="10"/>
  <c r="BF644" i="10" a="1"/>
  <c r="BF644" i="10" s="1"/>
  <c r="BF645" i="10" a="1"/>
  <c r="BF645" i="10"/>
  <c r="BF646" i="10" a="1"/>
  <c r="BF646" i="10" s="1"/>
  <c r="BF647" i="10" a="1"/>
  <c r="BF647" i="10"/>
  <c r="BF648" i="10" a="1"/>
  <c r="BF648" i="10" s="1"/>
  <c r="BF649" i="10" a="1"/>
  <c r="BF649" i="10"/>
  <c r="BF650" i="10" a="1"/>
  <c r="BF650" i="10" s="1"/>
  <c r="BF651" i="10" a="1"/>
  <c r="BF651" i="10"/>
  <c r="BF652" i="10" a="1"/>
  <c r="BF652" i="10" s="1"/>
  <c r="BF653" i="10" a="1"/>
  <c r="BF653" i="10"/>
  <c r="BF654" i="10" a="1"/>
  <c r="BF654" i="10" s="1"/>
  <c r="BF655" i="10" a="1"/>
  <c r="BF655" i="10"/>
  <c r="BF656" i="10" a="1"/>
  <c r="BF656" i="10" s="1"/>
  <c r="BF657" i="10" a="1"/>
  <c r="BF657" i="10"/>
  <c r="BF658" i="10" a="1"/>
  <c r="BF658" i="10" s="1"/>
  <c r="BF659" i="10" a="1"/>
  <c r="BF659" i="10"/>
  <c r="BF660" i="10" a="1"/>
  <c r="BF660" i="10" s="1"/>
  <c r="BF661" i="10" a="1"/>
  <c r="BF661" i="10"/>
  <c r="BF662" i="10" a="1"/>
  <c r="BF662" i="10" s="1"/>
  <c r="BF663" i="10" a="1"/>
  <c r="BF663" i="10"/>
  <c r="BF664" i="10" a="1"/>
  <c r="BF664" i="10" s="1"/>
  <c r="BF665" i="10" a="1"/>
  <c r="BF665" i="10"/>
  <c r="BF666" i="10" a="1"/>
  <c r="BF666" i="10" s="1"/>
  <c r="BF667" i="10" a="1"/>
  <c r="BF667" i="10"/>
  <c r="BF668" i="10" a="1"/>
  <c r="BF668" i="10" s="1"/>
  <c r="BF669" i="10" a="1"/>
  <c r="BF669" i="10"/>
  <c r="BF670" i="10" a="1"/>
  <c r="BF670" i="10" s="1"/>
  <c r="BF671" i="10" a="1"/>
  <c r="BF671" i="10"/>
  <c r="BF672" i="10" a="1"/>
  <c r="BF672" i="10" s="1"/>
  <c r="BF673" i="10" a="1"/>
  <c r="BF673" i="10" s="1"/>
  <c r="BF674" i="10" a="1"/>
  <c r="BF674" i="10" s="1"/>
  <c r="BF675" i="10" a="1"/>
  <c r="BF675" i="10"/>
  <c r="BF676" i="10" a="1"/>
  <c r="BF676" i="10" s="1"/>
  <c r="BF677" i="10" a="1"/>
  <c r="BF677" i="10" s="1"/>
  <c r="BF678" i="10" a="1"/>
  <c r="BF678" i="10" s="1"/>
  <c r="BF679" i="10" a="1"/>
  <c r="BF679" i="10"/>
  <c r="BF680" i="10" a="1"/>
  <c r="BF680" i="10" s="1"/>
  <c r="BF681" i="10" a="1"/>
  <c r="BF681" i="10" s="1"/>
  <c r="BF682" i="10" a="1"/>
  <c r="BF682" i="10" s="1"/>
  <c r="BF683" i="10" a="1"/>
  <c r="BF683" i="10"/>
  <c r="BF684" i="10" a="1"/>
  <c r="BF684" i="10" s="1"/>
  <c r="BF685" i="10" a="1"/>
  <c r="BF685" i="10" s="1"/>
  <c r="BF686" i="10" a="1"/>
  <c r="BF686" i="10" s="1"/>
  <c r="BF687" i="10" a="1"/>
  <c r="BF687" i="10"/>
  <c r="BF688" i="10" a="1"/>
  <c r="BF688" i="10" s="1"/>
  <c r="BF689" i="10" a="1"/>
  <c r="BF689" i="10" s="1"/>
  <c r="BF4" i="10" a="1"/>
  <c r="BF4" i="10" s="1"/>
  <c r="BF5" i="10" a="1"/>
  <c r="BF5" i="10" s="1"/>
  <c r="BF6" i="10" a="1"/>
  <c r="BF6" i="10" s="1"/>
  <c r="BF7" i="10" a="1"/>
  <c r="BF7" i="10"/>
  <c r="BF8" i="10" a="1"/>
  <c r="BF8" i="10" s="1"/>
  <c r="BF9" i="10" a="1"/>
  <c r="BF9" i="10" s="1"/>
  <c r="BF10" i="10" a="1"/>
  <c r="BF10" i="10" s="1"/>
  <c r="BF11" i="10" a="1"/>
  <c r="BF11" i="10"/>
  <c r="BF12" i="10" a="1"/>
  <c r="BF12" i="10" s="1"/>
  <c r="BF13" i="10" a="1"/>
  <c r="BF13" i="10" s="1"/>
  <c r="BF14" i="10" a="1"/>
  <c r="BF14" i="10" s="1"/>
  <c r="BF15" i="10" a="1"/>
  <c r="BF15" i="10"/>
  <c r="BF16" i="10" a="1"/>
  <c r="BF16" i="10" s="1"/>
  <c r="BF17" i="10" a="1"/>
  <c r="BF17" i="10" s="1"/>
  <c r="BF18" i="10" a="1"/>
  <c r="BF18" i="10" s="1"/>
  <c r="BF19" i="10" a="1"/>
  <c r="BF19" i="10"/>
  <c r="BF20" i="10" a="1"/>
  <c r="BF20" i="10" s="1"/>
  <c r="BF21" i="10" a="1"/>
  <c r="BF21" i="10" s="1"/>
  <c r="BF22" i="10" a="1"/>
  <c r="BF22" i="10" s="1"/>
  <c r="BF23" i="10" a="1"/>
  <c r="BF23" i="10"/>
  <c r="BF24" i="10" a="1"/>
  <c r="BF24" i="10" s="1"/>
  <c r="BF25" i="10" a="1"/>
  <c r="BF25" i="10" s="1"/>
  <c r="BF26" i="10" a="1"/>
  <c r="BF26" i="10" s="1"/>
  <c r="BF27" i="10" a="1"/>
  <c r="BF27" i="10"/>
  <c r="BF28" i="10" a="1"/>
  <c r="BF28" i="10" s="1"/>
  <c r="BF29" i="10" a="1"/>
  <c r="BF29" i="10" s="1"/>
  <c r="BF30" i="10" a="1"/>
  <c r="BF30" i="10" s="1"/>
  <c r="BF31" i="10" a="1"/>
  <c r="BF31" i="10" s="1"/>
  <c r="BC2" i="10" a="1"/>
  <c r="BC2" i="10" s="1"/>
  <c r="BC3" i="10" a="1"/>
  <c r="BC3" i="10" s="1"/>
  <c r="BC4" i="10" a="1"/>
  <c r="BC4" i="10" s="1"/>
  <c r="BC5" i="10" a="1"/>
  <c r="BC5" i="10"/>
  <c r="BC6" i="10" a="1"/>
  <c r="BC6" i="10" s="1"/>
  <c r="BC7" i="10" a="1"/>
  <c r="BC7" i="10" s="1"/>
  <c r="BC8" i="10" a="1"/>
  <c r="BC8" i="10" s="1"/>
  <c r="BC9" i="10" a="1"/>
  <c r="BC9" i="10"/>
  <c r="BC10" i="10" a="1"/>
  <c r="BC10" i="10" s="1"/>
  <c r="BC11" i="10" a="1"/>
  <c r="BC11" i="10" s="1"/>
  <c r="BC12" i="10" a="1"/>
  <c r="BC12" i="10" s="1"/>
  <c r="BC13" i="10" a="1"/>
  <c r="BC13" i="10"/>
  <c r="BC14" i="10" a="1"/>
  <c r="BC14" i="10" s="1"/>
  <c r="BC15" i="10" a="1"/>
  <c r="BC15" i="10" s="1"/>
  <c r="BC16" i="10" a="1"/>
  <c r="BC16" i="10" s="1"/>
  <c r="BC17" i="10" a="1"/>
  <c r="BC17" i="10"/>
  <c r="BC18" i="10" a="1"/>
  <c r="BC18" i="10" s="1"/>
  <c r="BC19" i="10" a="1"/>
  <c r="BC19" i="10" s="1"/>
  <c r="BC20" i="10" a="1"/>
  <c r="BC20" i="10" s="1"/>
  <c r="BC21" i="10" a="1"/>
  <c r="BC21" i="10"/>
  <c r="BC22" i="10" a="1"/>
  <c r="BC22" i="10" s="1"/>
  <c r="BC23" i="10" a="1"/>
  <c r="BC23" i="10" s="1"/>
  <c r="BC24" i="10" a="1"/>
  <c r="BC24" i="10" s="1"/>
  <c r="BC25" i="10" a="1"/>
  <c r="BC25" i="10"/>
  <c r="BC26" i="10" a="1"/>
  <c r="BC26" i="10" s="1"/>
  <c r="BC27" i="10" a="1"/>
  <c r="BC27" i="10" s="1"/>
  <c r="BC28" i="10" a="1"/>
  <c r="BC28" i="10" s="1"/>
  <c r="BC29" i="10" a="1"/>
  <c r="BC29" i="10"/>
  <c r="BC30" i="10" a="1"/>
  <c r="BC30" i="10" s="1"/>
  <c r="BC31" i="10" a="1"/>
  <c r="BC31" i="10" s="1"/>
  <c r="BC32" i="10" a="1"/>
  <c r="BC32" i="10" s="1"/>
  <c r="BC33" i="10" a="1"/>
  <c r="BC33" i="10"/>
  <c r="BC34" i="10" a="1"/>
  <c r="BC34" i="10" s="1"/>
  <c r="BC35" i="10" a="1"/>
  <c r="BC35" i="10" s="1"/>
  <c r="BC36" i="10" a="1"/>
  <c r="BC36" i="10" s="1"/>
  <c r="BC37" i="10" a="1"/>
  <c r="BC37" i="10"/>
  <c r="BC38" i="10" a="1"/>
  <c r="BC38" i="10" s="1"/>
  <c r="BC39" i="10" a="1"/>
  <c r="BC39" i="10" s="1"/>
  <c r="BC40" i="10" a="1"/>
  <c r="BC40" i="10" s="1"/>
  <c r="BC41" i="10" a="1"/>
  <c r="BC41" i="10"/>
  <c r="BC42" i="10" a="1"/>
  <c r="BC42" i="10" s="1"/>
  <c r="BC43" i="10" a="1"/>
  <c r="BC43" i="10" s="1"/>
  <c r="BC44" i="10" a="1"/>
  <c r="BC44" i="10" s="1"/>
  <c r="BC45" i="10" a="1"/>
  <c r="BC45" i="10"/>
  <c r="BC46" i="10" a="1"/>
  <c r="BC46" i="10" s="1"/>
  <c r="BC47" i="10" a="1"/>
  <c r="BC47" i="10" s="1"/>
  <c r="BC48" i="10" a="1"/>
  <c r="BC48" i="10" s="1"/>
  <c r="BC49" i="10" a="1"/>
  <c r="BC49" i="10"/>
  <c r="BC50" i="10" a="1"/>
  <c r="BC50" i="10" s="1"/>
  <c r="BC51" i="10" a="1"/>
  <c r="BC51" i="10" s="1"/>
  <c r="BC52" i="10" a="1"/>
  <c r="BC52" i="10" s="1"/>
  <c r="BC53" i="10" a="1"/>
  <c r="BC53" i="10"/>
  <c r="BC54" i="10" a="1"/>
  <c r="BC54" i="10" s="1"/>
  <c r="BC55" i="10" a="1"/>
  <c r="BC55" i="10" s="1"/>
  <c r="BC56" i="10" a="1"/>
  <c r="BC56" i="10" s="1"/>
  <c r="BC57" i="10" a="1"/>
  <c r="BC57" i="10"/>
  <c r="BC58" i="10" a="1"/>
  <c r="BC58" i="10" s="1"/>
  <c r="BC59" i="10" a="1"/>
  <c r="BC59" i="10" s="1"/>
  <c r="BC60" i="10" a="1"/>
  <c r="BC60" i="10" s="1"/>
  <c r="BC61" i="10" a="1"/>
  <c r="BC61" i="10"/>
  <c r="BC62" i="10" a="1"/>
  <c r="BC62" i="10" s="1"/>
  <c r="BC63" i="10" a="1"/>
  <c r="BC63" i="10" s="1"/>
  <c r="BC64" i="10" a="1"/>
  <c r="BC64" i="10" s="1"/>
  <c r="BC65" i="10" a="1"/>
  <c r="BC65" i="10"/>
  <c r="BC66" i="10" a="1"/>
  <c r="BC66" i="10" s="1"/>
  <c r="BC67" i="10" a="1"/>
  <c r="BC67" i="10" s="1"/>
  <c r="BC68" i="10" a="1"/>
  <c r="BC68" i="10" s="1"/>
  <c r="BC69" i="10" a="1"/>
  <c r="BC69" i="10"/>
  <c r="BC70" i="10" a="1"/>
  <c r="BC70" i="10" s="1"/>
  <c r="BC71" i="10" a="1"/>
  <c r="BC71" i="10" s="1"/>
  <c r="BC72" i="10" a="1"/>
  <c r="BC72" i="10" s="1"/>
  <c r="BC73" i="10" a="1"/>
  <c r="BC73" i="10"/>
  <c r="BC74" i="10" a="1"/>
  <c r="BC74" i="10" s="1"/>
  <c r="BC75" i="10" a="1"/>
  <c r="BC75" i="10" s="1"/>
  <c r="BC76" i="10" a="1"/>
  <c r="BC76" i="10" s="1"/>
  <c r="BC77" i="10" a="1"/>
  <c r="BC77" i="10"/>
  <c r="BC78" i="10" a="1"/>
  <c r="BC78" i="10" s="1"/>
  <c r="BC79" i="10" a="1"/>
  <c r="BC79" i="10" s="1"/>
  <c r="BC80" i="10" a="1"/>
  <c r="BC80" i="10" s="1"/>
  <c r="BC81" i="10" a="1"/>
  <c r="BC81" i="10" s="1"/>
  <c r="BC82" i="10" a="1"/>
  <c r="BC82" i="10" s="1"/>
  <c r="BC83" i="10" a="1"/>
  <c r="BC83" i="10"/>
  <c r="BC84" i="10" a="1"/>
  <c r="BC84" i="10" s="1"/>
  <c r="BC85" i="10" a="1"/>
  <c r="BC85" i="10" s="1"/>
  <c r="BC86" i="10" a="1"/>
  <c r="BC86" i="10" s="1"/>
  <c r="BC87" i="10" a="1"/>
  <c r="BC87" i="10"/>
  <c r="BC88" i="10" a="1"/>
  <c r="BC88" i="10" s="1"/>
  <c r="BC89" i="10" a="1"/>
  <c r="BC89" i="10" s="1"/>
  <c r="BC90" i="10" a="1"/>
  <c r="BC90" i="10" s="1"/>
  <c r="BC91" i="10" a="1"/>
  <c r="BC91" i="10"/>
  <c r="BC92" i="10" a="1"/>
  <c r="BC92" i="10" s="1"/>
  <c r="BC93" i="10" a="1"/>
  <c r="BC93" i="10" s="1"/>
  <c r="BC94" i="10" a="1"/>
  <c r="BC94" i="10" s="1"/>
  <c r="BC95" i="10" a="1"/>
  <c r="BC95" i="10"/>
  <c r="BC96" i="10" a="1"/>
  <c r="BC96" i="10" s="1"/>
  <c r="BC97" i="10" a="1"/>
  <c r="BC97" i="10" s="1"/>
  <c r="BC98" i="10" a="1"/>
  <c r="BC98" i="10" s="1"/>
  <c r="BC99" i="10" a="1"/>
  <c r="BC99" i="10"/>
  <c r="BC100" i="10" a="1"/>
  <c r="BC100" i="10" s="1"/>
  <c r="BC101" i="10" a="1"/>
  <c r="BC101" i="10" s="1"/>
  <c r="BC102" i="10" a="1"/>
  <c r="BC102" i="10" s="1"/>
  <c r="BC103" i="10" a="1"/>
  <c r="BC103" i="10"/>
  <c r="BC104" i="10" a="1"/>
  <c r="BC104" i="10" s="1"/>
  <c r="BC105" i="10" a="1"/>
  <c r="BC105" i="10" s="1"/>
  <c r="BC106" i="10" a="1"/>
  <c r="BC106" i="10" s="1"/>
  <c r="BC107" i="10" a="1"/>
  <c r="BC107" i="10"/>
  <c r="BC108" i="10" a="1"/>
  <c r="BC108" i="10" s="1"/>
  <c r="BC109" i="10" a="1"/>
  <c r="BC109" i="10" s="1"/>
  <c r="BC110" i="10" a="1"/>
  <c r="BC110" i="10" s="1"/>
  <c r="BC111" i="10" a="1"/>
  <c r="BC111" i="10"/>
  <c r="BC112" i="10" a="1"/>
  <c r="BC112" i="10" s="1"/>
  <c r="BC113" i="10" a="1"/>
  <c r="BC113" i="10" s="1"/>
  <c r="BC114" i="10" a="1"/>
  <c r="BC114" i="10" s="1"/>
  <c r="BC115" i="10" a="1"/>
  <c r="BC115" i="10" s="1"/>
  <c r="BC116" i="10" a="1"/>
  <c r="BC116" i="10" s="1"/>
  <c r="BC117" i="10" a="1"/>
  <c r="BC117" i="10" s="1"/>
  <c r="BC118" i="10" a="1"/>
  <c r="BC118" i="10" s="1"/>
  <c r="BC119" i="10" a="1"/>
  <c r="BC119" i="10" s="1"/>
  <c r="BC120" i="10" a="1"/>
  <c r="BC120" i="10" s="1"/>
  <c r="BC121" i="10" a="1"/>
  <c r="BC121" i="10" s="1"/>
  <c r="BC122" i="10" a="1"/>
  <c r="BC122" i="10" s="1"/>
  <c r="BC123" i="10" a="1"/>
  <c r="BC123" i="10" s="1"/>
  <c r="BC124" i="10" a="1"/>
  <c r="BC124" i="10" s="1"/>
  <c r="BC125" i="10" a="1"/>
  <c r="BC125" i="10" s="1"/>
  <c r="BC126" i="10" a="1"/>
  <c r="BC126" i="10" s="1"/>
  <c r="BC127" i="10" a="1"/>
  <c r="BC127" i="10" s="1"/>
  <c r="BC128" i="10" a="1"/>
  <c r="BC128" i="10" s="1"/>
  <c r="BC129" i="10" a="1"/>
  <c r="BC129" i="10" s="1"/>
  <c r="BC130" i="10" a="1"/>
  <c r="BC130" i="10" s="1"/>
  <c r="BC131" i="10" a="1"/>
  <c r="BC131" i="10" s="1"/>
  <c r="BC132" i="10" a="1"/>
  <c r="BC132" i="10" s="1"/>
  <c r="BC133" i="10" a="1"/>
  <c r="BC133" i="10" s="1"/>
  <c r="BC134" i="10" a="1"/>
  <c r="BC134" i="10" s="1"/>
  <c r="BC135" i="10" a="1"/>
  <c r="BC135" i="10" s="1"/>
  <c r="BC136" i="10" a="1"/>
  <c r="BC136" i="10" s="1"/>
  <c r="BC137" i="10" a="1"/>
  <c r="BC137" i="10" s="1"/>
  <c r="BC138" i="10" a="1"/>
  <c r="BC138" i="10" s="1"/>
  <c r="BC139" i="10" a="1"/>
  <c r="BC139" i="10" s="1"/>
  <c r="BC140" i="10" a="1"/>
  <c r="BC140" i="10" s="1"/>
  <c r="BC141" i="10" a="1"/>
  <c r="BC141" i="10" s="1"/>
  <c r="BC142" i="10" a="1"/>
  <c r="BC142" i="10" s="1"/>
  <c r="BC143" i="10" a="1"/>
  <c r="BC143" i="10" s="1"/>
  <c r="BC144" i="10" a="1"/>
  <c r="BC144" i="10" s="1"/>
  <c r="BC145" i="10" a="1"/>
  <c r="BC145" i="10" s="1"/>
  <c r="BC146" i="10" a="1"/>
  <c r="BC146" i="10" s="1"/>
  <c r="BC147" i="10" a="1"/>
  <c r="BC147" i="10" s="1"/>
  <c r="BC148" i="10" a="1"/>
  <c r="BC148" i="10" s="1"/>
  <c r="BC149" i="10" a="1"/>
  <c r="BC149" i="10" s="1"/>
  <c r="BC150" i="10" a="1"/>
  <c r="BC150" i="10" s="1"/>
  <c r="BC151" i="10" a="1"/>
  <c r="BC151" i="10" s="1"/>
  <c r="BC152" i="10" a="1"/>
  <c r="BC152" i="10" s="1"/>
  <c r="BC153" i="10" a="1"/>
  <c r="BC153" i="10" s="1"/>
  <c r="BC154" i="10" a="1"/>
  <c r="BC154" i="10" s="1"/>
  <c r="BC155" i="10" a="1"/>
  <c r="BC155" i="10" s="1"/>
  <c r="BC156" i="10" a="1"/>
  <c r="BC156" i="10" s="1"/>
  <c r="BC157" i="10" a="1"/>
  <c r="BC157" i="10" s="1"/>
  <c r="BC158" i="10" a="1"/>
  <c r="BC158" i="10" s="1"/>
  <c r="BC159" i="10" a="1"/>
  <c r="BC159" i="10" s="1"/>
  <c r="BC160" i="10" a="1"/>
  <c r="BC160" i="10" s="1"/>
  <c r="BC161" i="10" a="1"/>
  <c r="BC161" i="10" s="1"/>
  <c r="BC162" i="10" a="1"/>
  <c r="BC162" i="10" s="1"/>
  <c r="BC163" i="10" a="1"/>
  <c r="BC163" i="10" s="1"/>
  <c r="BC164" i="10" a="1"/>
  <c r="BC164" i="10" s="1"/>
  <c r="BC165" i="10" a="1"/>
  <c r="BC165" i="10" s="1"/>
  <c r="BC166" i="10" a="1"/>
  <c r="BC166" i="10" s="1"/>
  <c r="BC167" i="10" a="1"/>
  <c r="BC167" i="10" s="1"/>
  <c r="BC168" i="10" a="1"/>
  <c r="BC168" i="10" s="1"/>
  <c r="BC169" i="10" a="1"/>
  <c r="BC169" i="10" s="1"/>
  <c r="BC170" i="10" a="1"/>
  <c r="BC170" i="10" s="1"/>
  <c r="BC171" i="10" a="1"/>
  <c r="BC171" i="10" s="1"/>
  <c r="BC172" i="10" a="1"/>
  <c r="BC172" i="10" s="1"/>
  <c r="BC173" i="10" a="1"/>
  <c r="BC173" i="10" s="1"/>
  <c r="BC174" i="10" a="1"/>
  <c r="BC174" i="10" s="1"/>
  <c r="BC175" i="10" a="1"/>
  <c r="BC175" i="10" s="1"/>
  <c r="BC176" i="10" a="1"/>
  <c r="BC176" i="10" s="1"/>
  <c r="BC177" i="10" a="1"/>
  <c r="BC177" i="10" s="1"/>
  <c r="BC178" i="10" a="1"/>
  <c r="BC178" i="10" s="1"/>
  <c r="BC179" i="10" a="1"/>
  <c r="BC179" i="10" s="1"/>
  <c r="BC180" i="10" a="1"/>
  <c r="BC180" i="10" s="1"/>
  <c r="BC181" i="10" a="1"/>
  <c r="BC181" i="10" s="1"/>
  <c r="BC182" i="10" a="1"/>
  <c r="BC182" i="10" s="1"/>
  <c r="BC183" i="10" a="1"/>
  <c r="BC183" i="10" s="1"/>
  <c r="BC184" i="10" a="1"/>
  <c r="BC184" i="10" s="1"/>
  <c r="BC185" i="10" a="1"/>
  <c r="BC185" i="10" s="1"/>
  <c r="BC186" i="10" a="1"/>
  <c r="BC186" i="10" s="1"/>
  <c r="BC187" i="10" a="1"/>
  <c r="BC187" i="10" s="1"/>
  <c r="BC188" i="10" a="1"/>
  <c r="BC188" i="10" s="1"/>
  <c r="BC189" i="10" a="1"/>
  <c r="BC189" i="10" s="1"/>
  <c r="BC190" i="10" a="1"/>
  <c r="BC190" i="10" s="1"/>
  <c r="BC191" i="10" a="1"/>
  <c r="BC191" i="10" s="1"/>
  <c r="BC192" i="10" a="1"/>
  <c r="BC192" i="10" s="1"/>
  <c r="BC193" i="10" a="1"/>
  <c r="BC193" i="10" s="1"/>
  <c r="BC194" i="10" a="1"/>
  <c r="BC194" i="10" s="1"/>
  <c r="BC195" i="10" a="1"/>
  <c r="BC195" i="10" s="1"/>
  <c r="BC196" i="10" a="1"/>
  <c r="BC196" i="10" s="1"/>
  <c r="BC197" i="10" a="1"/>
  <c r="BC197" i="10" s="1"/>
  <c r="BC198" i="10" a="1"/>
  <c r="BC198" i="10" s="1"/>
  <c r="BC199" i="10" a="1"/>
  <c r="BC199" i="10" s="1"/>
  <c r="BC200" i="10" a="1"/>
  <c r="BC200" i="10" s="1"/>
  <c r="BC201" i="10" a="1"/>
  <c r="BC201" i="10" s="1"/>
  <c r="BC202" i="10" a="1"/>
  <c r="BC202" i="10" s="1"/>
  <c r="BC203" i="10" a="1"/>
  <c r="BC203" i="10" s="1"/>
  <c r="BC204" i="10" a="1"/>
  <c r="BC204" i="10" s="1"/>
  <c r="BC205" i="10" a="1"/>
  <c r="BC205" i="10" s="1"/>
  <c r="BC206" i="10" a="1"/>
  <c r="BC206" i="10" s="1"/>
  <c r="BC207" i="10" a="1"/>
  <c r="BC207" i="10" s="1"/>
  <c r="BC208" i="10" a="1"/>
  <c r="BC208" i="10" s="1"/>
  <c r="BC209" i="10" a="1"/>
  <c r="BC209" i="10" s="1"/>
  <c r="BC210" i="10" a="1"/>
  <c r="BC210" i="10" s="1"/>
  <c r="BC211" i="10" a="1"/>
  <c r="BC211" i="10" s="1"/>
  <c r="BC212" i="10" a="1"/>
  <c r="BC212" i="10" s="1"/>
  <c r="BC213" i="10" a="1"/>
  <c r="BC213" i="10" s="1"/>
  <c r="BC214" i="10" a="1"/>
  <c r="BC214" i="10" s="1"/>
  <c r="BC215" i="10" a="1"/>
  <c r="BC215" i="10" s="1"/>
  <c r="BC216" i="10" a="1"/>
  <c r="BC216" i="10" s="1"/>
  <c r="BC217" i="10" a="1"/>
  <c r="BC217" i="10" s="1"/>
  <c r="BC218" i="10" a="1"/>
  <c r="BC218" i="10" s="1"/>
  <c r="BC219" i="10" a="1"/>
  <c r="BC219" i="10" s="1"/>
  <c r="BC220" i="10" a="1"/>
  <c r="BC220" i="10" s="1"/>
  <c r="BC221" i="10" a="1"/>
  <c r="BC221" i="10" s="1"/>
  <c r="BC222" i="10" a="1"/>
  <c r="BC222" i="10" s="1"/>
  <c r="BC223" i="10" a="1"/>
  <c r="BC223" i="10" s="1"/>
  <c r="BC224" i="10" a="1"/>
  <c r="BC224" i="10" s="1"/>
  <c r="BC225" i="10" a="1"/>
  <c r="BC225" i="10" s="1"/>
  <c r="BC226" i="10" a="1"/>
  <c r="BC226" i="10" s="1"/>
  <c r="BC227" i="10" a="1"/>
  <c r="BC227" i="10" s="1"/>
  <c r="BC228" i="10" a="1"/>
  <c r="BC228" i="10" s="1"/>
  <c r="BC229" i="10" a="1"/>
  <c r="BC229" i="10" s="1"/>
  <c r="BC230" i="10" a="1"/>
  <c r="BC230" i="10" s="1"/>
  <c r="BC231" i="10" a="1"/>
  <c r="BC231" i="10" s="1"/>
  <c r="BC232" i="10" a="1"/>
  <c r="BC232" i="10" s="1"/>
  <c r="BC233" i="10" a="1"/>
  <c r="BC233" i="10" s="1"/>
  <c r="BC234" i="10" a="1"/>
  <c r="BC234" i="10" s="1"/>
  <c r="BC235" i="10" a="1"/>
  <c r="BC235" i="10" s="1"/>
  <c r="BC236" i="10" a="1"/>
  <c r="BC236" i="10" s="1"/>
  <c r="BC237" i="10" a="1"/>
  <c r="BC237" i="10" s="1"/>
  <c r="BC238" i="10" a="1"/>
  <c r="BC238" i="10" s="1"/>
  <c r="BC239" i="10" a="1"/>
  <c r="BC239" i="10" s="1"/>
  <c r="BC240" i="10" a="1"/>
  <c r="BC240" i="10" s="1"/>
  <c r="BC241" i="10" a="1"/>
  <c r="BC241" i="10" s="1"/>
  <c r="BC242" i="10" a="1"/>
  <c r="BC242" i="10" s="1"/>
  <c r="BC243" i="10" a="1"/>
  <c r="BC243" i="10" s="1"/>
  <c r="BC244" i="10" a="1"/>
  <c r="BC244" i="10" s="1"/>
  <c r="BC245" i="10" a="1"/>
  <c r="BC245" i="10" s="1"/>
  <c r="BC246" i="10" a="1"/>
  <c r="BC246" i="10" s="1"/>
  <c r="BC247" i="10" a="1"/>
  <c r="BC247" i="10" s="1"/>
  <c r="BC248" i="10" a="1"/>
  <c r="BC248" i="10" s="1"/>
  <c r="BC249" i="10" a="1"/>
  <c r="BC249" i="10" s="1"/>
  <c r="BC250" i="10" a="1"/>
  <c r="BC250" i="10" s="1"/>
  <c r="BC251" i="10" a="1"/>
  <c r="BC251" i="10" s="1"/>
  <c r="BC252" i="10" a="1"/>
  <c r="BC252" i="10" s="1"/>
  <c r="BC253" i="10" a="1"/>
  <c r="BC253" i="10" s="1"/>
  <c r="BC254" i="10" a="1"/>
  <c r="BC254" i="10" s="1"/>
  <c r="BC255" i="10" a="1"/>
  <c r="BC255" i="10" s="1"/>
  <c r="BC256" i="10" a="1"/>
  <c r="BC256" i="10" s="1"/>
  <c r="BC257" i="10" a="1"/>
  <c r="BC257" i="10" s="1"/>
  <c r="BC258" i="10" a="1"/>
  <c r="BC258" i="10" s="1"/>
  <c r="BC259" i="10" a="1"/>
  <c r="BC259" i="10" s="1"/>
  <c r="BC260" i="10" a="1"/>
  <c r="BC260" i="10" s="1"/>
  <c r="BC261" i="10" a="1"/>
  <c r="BC261" i="10" s="1"/>
  <c r="BC262" i="10" a="1"/>
  <c r="BC262" i="10" s="1"/>
  <c r="BC263" i="10" a="1"/>
  <c r="BC263" i="10" s="1"/>
  <c r="BC264" i="10" a="1"/>
  <c r="BC264" i="10" s="1"/>
  <c r="BC265" i="10" a="1"/>
  <c r="BC265" i="10" s="1"/>
  <c r="BC266" i="10" a="1"/>
  <c r="BC266" i="10" s="1"/>
  <c r="BC267" i="10" a="1"/>
  <c r="BC267" i="10" s="1"/>
  <c r="BC268" i="10" a="1"/>
  <c r="BC268" i="10" s="1"/>
  <c r="BC269" i="10" a="1"/>
  <c r="BC269" i="10" s="1"/>
  <c r="BC270" i="10" a="1"/>
  <c r="BC270" i="10" s="1"/>
  <c r="BC271" i="10" a="1"/>
  <c r="BC271" i="10" s="1"/>
  <c r="BC272" i="10" a="1"/>
  <c r="BC272" i="10" s="1"/>
  <c r="BC273" i="10" a="1"/>
  <c r="BC273" i="10" s="1"/>
  <c r="BC274" i="10" a="1"/>
  <c r="BC274" i="10" s="1"/>
  <c r="BC275" i="10" a="1"/>
  <c r="BC275" i="10" s="1"/>
  <c r="BC276" i="10" a="1"/>
  <c r="BC276" i="10" s="1"/>
  <c r="BC277" i="10" a="1"/>
  <c r="BC277" i="10" s="1"/>
  <c r="BC278" i="10" a="1"/>
  <c r="BC278" i="10" s="1"/>
  <c r="BC279" i="10" a="1"/>
  <c r="BC279" i="10" s="1"/>
  <c r="BC280" i="10" a="1"/>
  <c r="BC280" i="10" s="1"/>
  <c r="BC281" i="10" a="1"/>
  <c r="BC281" i="10" s="1"/>
  <c r="BC282" i="10" a="1"/>
  <c r="BC282" i="10" s="1"/>
  <c r="BC283" i="10" a="1"/>
  <c r="BC283" i="10" s="1"/>
  <c r="BC284" i="10" a="1"/>
  <c r="BC284" i="10" s="1"/>
  <c r="BC285" i="10" a="1"/>
  <c r="BC285" i="10" s="1"/>
  <c r="BC286" i="10" a="1"/>
  <c r="BC286" i="10" s="1"/>
  <c r="BC287" i="10" a="1"/>
  <c r="BC287" i="10" s="1"/>
  <c r="BC288" i="10" a="1"/>
  <c r="BC288" i="10" s="1"/>
  <c r="BC289" i="10" a="1"/>
  <c r="BC289" i="10" s="1"/>
  <c r="BC290" i="10" a="1"/>
  <c r="BC290" i="10" s="1"/>
  <c r="BC291" i="10" a="1"/>
  <c r="BC291" i="10" s="1"/>
  <c r="BC292" i="10" a="1"/>
  <c r="BC292" i="10" s="1"/>
  <c r="BC293" i="10" a="1"/>
  <c r="BC293" i="10" s="1"/>
  <c r="BC294" i="10" a="1"/>
  <c r="BC294" i="10" s="1"/>
  <c r="BC295" i="10" a="1"/>
  <c r="BC295" i="10" s="1"/>
  <c r="BC296" i="10" a="1"/>
  <c r="BC296" i="10" s="1"/>
  <c r="BC297" i="10" a="1"/>
  <c r="BC297" i="10" s="1"/>
  <c r="BC298" i="10" a="1"/>
  <c r="BC298" i="10" s="1"/>
  <c r="BC299" i="10" a="1"/>
  <c r="BC299" i="10" s="1"/>
  <c r="BC300" i="10" a="1"/>
  <c r="BC300" i="10" s="1"/>
  <c r="BC301" i="10" a="1"/>
  <c r="BC301" i="10" s="1"/>
  <c r="BC302" i="10" a="1"/>
  <c r="BC302" i="10" s="1"/>
  <c r="BC303" i="10" a="1"/>
  <c r="BC303" i="10" s="1"/>
  <c r="BC304" i="10" a="1"/>
  <c r="BC304" i="10" s="1"/>
  <c r="BC305" i="10" a="1"/>
  <c r="BC305" i="10" s="1"/>
  <c r="BC306" i="10" a="1"/>
  <c r="BC306" i="10" s="1"/>
  <c r="BC307" i="10" a="1"/>
  <c r="BC307" i="10" s="1"/>
  <c r="BC308" i="10" a="1"/>
  <c r="BC308" i="10" s="1"/>
  <c r="BC309" i="10" a="1"/>
  <c r="BC309" i="10" s="1"/>
  <c r="BC310" i="10" a="1"/>
  <c r="BC310" i="10" s="1"/>
  <c r="BC311" i="10" a="1"/>
  <c r="BC311" i="10" s="1"/>
  <c r="BC312" i="10" a="1"/>
  <c r="BC312" i="10" s="1"/>
  <c r="BC313" i="10" a="1"/>
  <c r="BC313" i="10" s="1"/>
  <c r="BC314" i="10" a="1"/>
  <c r="BC314" i="10" s="1"/>
  <c r="BC315" i="10" a="1"/>
  <c r="BC315" i="10" s="1"/>
  <c r="BC316" i="10" a="1"/>
  <c r="BC316" i="10" s="1"/>
  <c r="BC317" i="10" a="1"/>
  <c r="BC317" i="10" s="1"/>
  <c r="BC318" i="10" a="1"/>
  <c r="BC318" i="10" s="1"/>
  <c r="BC319" i="10" a="1"/>
  <c r="BC319" i="10" s="1"/>
  <c r="BC320" i="10" a="1"/>
  <c r="BC320" i="10" s="1"/>
  <c r="BC321" i="10" a="1"/>
  <c r="BC321" i="10" s="1"/>
  <c r="BC323" i="10" a="1"/>
  <c r="BC323" i="10"/>
  <c r="BC324" i="10" a="1"/>
  <c r="BC324" i="10" s="1"/>
  <c r="BC325" i="10" a="1"/>
  <c r="BC325" i="10"/>
  <c r="BC326" i="10" a="1"/>
  <c r="BC326" i="10"/>
  <c r="BC327" i="10" a="1"/>
  <c r="BC327" i="10" s="1"/>
  <c r="BC328" i="10" a="1"/>
  <c r="BC328" i="10" s="1"/>
  <c r="BC329" i="10" a="1"/>
  <c r="BC329" i="10"/>
  <c r="BC330" i="10" a="1"/>
  <c r="BC330" i="10" s="1"/>
  <c r="BC331" i="10" a="1"/>
  <c r="BC331" i="10"/>
  <c r="BC332" i="10" a="1"/>
  <c r="BC332" i="10" s="1"/>
  <c r="BC333" i="10" a="1"/>
  <c r="BC333" i="10" s="1"/>
  <c r="BC334" i="10" a="1"/>
  <c r="BC334" i="10"/>
  <c r="BC335" i="10" a="1"/>
  <c r="BC335" i="10" s="1"/>
  <c r="BC336" i="10" a="1"/>
  <c r="BC336" i="10" s="1"/>
  <c r="BC337" i="10" a="1"/>
  <c r="BC337" i="10"/>
  <c r="BC338" i="10" a="1"/>
  <c r="BC338" i="10"/>
  <c r="BC339" i="10" a="1"/>
  <c r="BC339" i="10" s="1"/>
  <c r="BC340" i="10" a="1"/>
  <c r="BC340" i="10" s="1"/>
  <c r="BC341" i="10" a="1"/>
  <c r="BC341" i="10" s="1"/>
  <c r="BC342" i="10" a="1"/>
  <c r="BC342" i="10" s="1"/>
  <c r="BC343" i="10" a="1"/>
  <c r="BC343" i="10" s="1"/>
  <c r="BC344" i="10" a="1"/>
  <c r="BC344" i="10" s="1"/>
  <c r="BC345" i="10" a="1"/>
  <c r="BC345" i="10"/>
  <c r="BC346" i="10" a="1"/>
  <c r="BC346" i="10"/>
  <c r="BC347" i="10" a="1"/>
  <c r="BC347" i="10"/>
  <c r="BC348" i="10" a="1"/>
  <c r="BC348" i="10" s="1"/>
  <c r="BC349" i="10" a="1"/>
  <c r="BC349" i="10" s="1"/>
  <c r="BC350" i="10" a="1"/>
  <c r="BC350" i="10" s="1"/>
  <c r="BC351" i="10" a="1"/>
  <c r="BC351" i="10" s="1"/>
  <c r="BC352" i="10" a="1"/>
  <c r="BC352" i="10" s="1"/>
  <c r="BC353" i="10" a="1"/>
  <c r="BC353" i="10" s="1"/>
  <c r="BC354" i="10" a="1"/>
  <c r="BC354" i="10"/>
  <c r="BC355" i="10" a="1"/>
  <c r="BC355" i="10"/>
  <c r="BC356" i="10" a="1"/>
  <c r="BC356" i="10" s="1"/>
  <c r="BC357" i="10" a="1"/>
  <c r="BC357" i="10" s="1"/>
  <c r="BC358" i="10" a="1"/>
  <c r="BC358" i="10" s="1"/>
  <c r="BC359" i="10" a="1"/>
  <c r="BC359" i="10" s="1"/>
  <c r="BC360" i="10" a="1"/>
  <c r="BC360" i="10" s="1"/>
  <c r="BC361" i="10" a="1"/>
  <c r="BC361" i="10"/>
  <c r="BC362" i="10" a="1"/>
  <c r="BC362" i="10"/>
  <c r="BC363" i="10" a="1"/>
  <c r="BC363" i="10"/>
  <c r="BC364" i="10" a="1"/>
  <c r="BC364" i="10" s="1"/>
  <c r="BC365" i="10" a="1"/>
  <c r="BC365" i="10" s="1"/>
  <c r="BC366" i="10" a="1"/>
  <c r="BC366" i="10" s="1"/>
  <c r="BC367" i="10" a="1"/>
  <c r="BC367" i="10" s="1"/>
  <c r="BC368" i="10" a="1"/>
  <c r="BC368" i="10" s="1"/>
  <c r="BC369" i="10" a="1"/>
  <c r="BC369" i="10"/>
  <c r="BC370" i="10" a="1"/>
  <c r="BC370" i="10"/>
  <c r="BC371" i="10" a="1"/>
  <c r="BC371" i="10"/>
  <c r="BC372" i="10" a="1"/>
  <c r="BC372" i="10" s="1"/>
  <c r="BC373" i="10" a="1"/>
  <c r="BC373" i="10" s="1"/>
  <c r="BC374" i="10" a="1"/>
  <c r="BC374" i="10" s="1"/>
  <c r="BC375" i="10" a="1"/>
  <c r="BC375" i="10" s="1"/>
  <c r="BC376" i="10" a="1"/>
  <c r="BC376" i="10" s="1"/>
  <c r="BC377" i="10" a="1"/>
  <c r="BC377" i="10"/>
  <c r="BC378" i="10" a="1"/>
  <c r="BC378" i="10"/>
  <c r="BC379" i="10" a="1"/>
  <c r="BC379" i="10"/>
  <c r="BC380" i="10" a="1"/>
  <c r="BC380" i="10" s="1"/>
  <c r="BC381" i="10" a="1"/>
  <c r="BC381" i="10" s="1"/>
  <c r="BC382" i="10" a="1"/>
  <c r="BC382" i="10" s="1"/>
  <c r="BC383" i="10" a="1"/>
  <c r="BC383" i="10" s="1"/>
  <c r="BC384" i="10" a="1"/>
  <c r="BC384" i="10" s="1"/>
  <c r="BC385" i="10" a="1"/>
  <c r="BC385" i="10"/>
  <c r="BC386" i="10" a="1"/>
  <c r="BC386" i="10"/>
  <c r="BC387" i="10" a="1"/>
  <c r="BC387" i="10"/>
  <c r="BC388" i="10" a="1"/>
  <c r="BC388" i="10" s="1"/>
  <c r="BC389" i="10" a="1"/>
  <c r="BC389" i="10" s="1"/>
  <c r="BC390" i="10" a="1"/>
  <c r="BC390" i="10" s="1"/>
  <c r="BC391" i="10" a="1"/>
  <c r="BC391" i="10" s="1"/>
  <c r="BC392" i="10" a="1"/>
  <c r="BC392" i="10" s="1"/>
  <c r="BC393" i="10" a="1"/>
  <c r="BC393" i="10"/>
  <c r="BC394" i="10" a="1"/>
  <c r="BC394" i="10"/>
  <c r="BC395" i="10" a="1"/>
  <c r="BC395" i="10"/>
  <c r="BC396" i="10" a="1"/>
  <c r="BC396" i="10" s="1"/>
  <c r="BC397" i="10" a="1"/>
  <c r="BC397" i="10" s="1"/>
  <c r="BC398" i="10" a="1"/>
  <c r="BC398" i="10" s="1"/>
  <c r="BC399" i="10" a="1"/>
  <c r="BC399" i="10" s="1"/>
  <c r="BC400" i="10" a="1"/>
  <c r="BC400" i="10" s="1"/>
  <c r="BC401" i="10" a="1"/>
  <c r="BC401" i="10"/>
  <c r="BC402" i="10" a="1"/>
  <c r="BC402" i="10"/>
  <c r="BC403" i="10" a="1"/>
  <c r="BC403" i="10"/>
  <c r="BC404" i="10" a="1"/>
  <c r="BC404" i="10" s="1"/>
  <c r="BC405" i="10" a="1"/>
  <c r="BC405" i="10" s="1"/>
  <c r="BC406" i="10" a="1"/>
  <c r="BC406" i="10" s="1"/>
  <c r="BC407" i="10" a="1"/>
  <c r="BC407" i="10" s="1"/>
  <c r="BC408" i="10" a="1"/>
  <c r="BC408" i="10" s="1"/>
  <c r="BC409" i="10" a="1"/>
  <c r="BC409" i="10"/>
  <c r="BC410" i="10" a="1"/>
  <c r="BC410" i="10"/>
  <c r="BC411" i="10" a="1"/>
  <c r="BC411" i="10"/>
  <c r="BC412" i="10" a="1"/>
  <c r="BC412" i="10" s="1"/>
  <c r="BC413" i="10" a="1"/>
  <c r="BC413" i="10" s="1"/>
  <c r="BC414" i="10" a="1"/>
  <c r="BC414" i="10" s="1"/>
  <c r="BC415" i="10" a="1"/>
  <c r="BC415" i="10" s="1"/>
  <c r="BC416" i="10" a="1"/>
  <c r="BC416" i="10" s="1"/>
  <c r="BC417" i="10" a="1"/>
  <c r="BC417" i="10"/>
  <c r="BC418" i="10" a="1"/>
  <c r="BC418" i="10"/>
  <c r="BC419" i="10" a="1"/>
  <c r="BC419" i="10"/>
  <c r="BC420" i="10" a="1"/>
  <c r="BC420" i="10" s="1"/>
  <c r="BC421" i="10" a="1"/>
  <c r="BC421" i="10" s="1"/>
  <c r="BC422" i="10" a="1"/>
  <c r="BC422" i="10" s="1"/>
  <c r="BC423" i="10" a="1"/>
  <c r="BC423" i="10" s="1"/>
  <c r="BC424" i="10" a="1"/>
  <c r="BC424" i="10" s="1"/>
  <c r="BC425" i="10" a="1"/>
  <c r="BC425" i="10"/>
  <c r="BC426" i="10" a="1"/>
  <c r="BC426" i="10"/>
  <c r="BC427" i="10" a="1"/>
  <c r="BC427" i="10"/>
  <c r="BC428" i="10" a="1"/>
  <c r="BC428" i="10" s="1"/>
  <c r="BC429" i="10" a="1"/>
  <c r="BC429" i="10" s="1"/>
  <c r="BC430" i="10" a="1"/>
  <c r="BC430" i="10" s="1"/>
  <c r="BC431" i="10" a="1"/>
  <c r="BC431" i="10" s="1"/>
  <c r="BC432" i="10" a="1"/>
  <c r="BC432" i="10" s="1"/>
  <c r="BC433" i="10" a="1"/>
  <c r="BC433" i="10"/>
  <c r="BC434" i="10" a="1"/>
  <c r="BC434" i="10"/>
  <c r="BC435" i="10" a="1"/>
  <c r="BC435" i="10"/>
  <c r="BC436" i="10" a="1"/>
  <c r="BC436" i="10" s="1"/>
  <c r="BC437" i="10" a="1"/>
  <c r="BC437" i="10" s="1"/>
  <c r="BC438" i="10" a="1"/>
  <c r="BC438" i="10" s="1"/>
  <c r="BC439" i="10" a="1"/>
  <c r="BC439" i="10" s="1"/>
  <c r="BC440" i="10" a="1"/>
  <c r="BC440" i="10" s="1"/>
  <c r="BC441" i="10" a="1"/>
  <c r="BC441" i="10"/>
  <c r="BC442" i="10" a="1"/>
  <c r="BC442" i="10"/>
  <c r="BC443" i="10" a="1"/>
  <c r="BC443" i="10"/>
  <c r="BC444" i="10" a="1"/>
  <c r="BC444" i="10" s="1"/>
  <c r="BC445" i="10" a="1"/>
  <c r="BC445" i="10" s="1"/>
  <c r="BC446" i="10" a="1"/>
  <c r="BC446" i="10" s="1"/>
  <c r="BC447" i="10" a="1"/>
  <c r="BC447" i="10" s="1"/>
  <c r="BC448" i="10" a="1"/>
  <c r="BC448" i="10" s="1"/>
  <c r="BC449" i="10" a="1"/>
  <c r="BC449" i="10"/>
  <c r="BC450" i="10" a="1"/>
  <c r="BC450" i="10"/>
  <c r="BC451" i="10" a="1"/>
  <c r="BC451" i="10"/>
  <c r="BC452" i="10" a="1"/>
  <c r="BC452" i="10" s="1"/>
  <c r="BC453" i="10" a="1"/>
  <c r="BC453" i="10" s="1"/>
  <c r="BC454" i="10" a="1"/>
  <c r="BC454" i="10" s="1"/>
  <c r="BC455" i="10" a="1"/>
  <c r="BC455" i="10" s="1"/>
  <c r="BC456" i="10" a="1"/>
  <c r="BC456" i="10" s="1"/>
  <c r="BC457" i="10" a="1"/>
  <c r="BC457" i="10"/>
  <c r="BC458" i="10" a="1"/>
  <c r="BC458" i="10"/>
  <c r="BC459" i="10" a="1"/>
  <c r="BC459" i="10"/>
  <c r="BC460" i="10" a="1"/>
  <c r="BC460" i="10" s="1"/>
  <c r="BC461" i="10" a="1"/>
  <c r="BC461" i="10" s="1"/>
  <c r="BC462" i="10" a="1"/>
  <c r="BC462" i="10" s="1"/>
  <c r="BC463" i="10" a="1"/>
  <c r="BC463" i="10" s="1"/>
  <c r="BC464" i="10" a="1"/>
  <c r="BC464" i="10" s="1"/>
  <c r="BC465" i="10" a="1"/>
  <c r="BC465" i="10"/>
  <c r="BC466" i="10" a="1"/>
  <c r="BC466" i="10"/>
  <c r="BC467" i="10" a="1"/>
  <c r="BC467" i="10"/>
  <c r="BC468" i="10" a="1"/>
  <c r="BC468" i="10" s="1"/>
  <c r="BC469" i="10" a="1"/>
  <c r="BC469" i="10" s="1"/>
  <c r="BC470" i="10" a="1"/>
  <c r="BC470" i="10" s="1"/>
  <c r="BC471" i="10" a="1"/>
  <c r="BC471" i="10" s="1"/>
  <c r="BC472" i="10" a="1"/>
  <c r="BC472" i="10" s="1"/>
  <c r="BC473" i="10" a="1"/>
  <c r="BC473" i="10"/>
  <c r="BC474" i="10" a="1"/>
  <c r="BC474" i="10"/>
  <c r="BC475" i="10" a="1"/>
  <c r="BC475" i="10"/>
  <c r="BC476" i="10" a="1"/>
  <c r="BC476" i="10" s="1"/>
  <c r="BC477" i="10" a="1"/>
  <c r="BC477" i="10" s="1"/>
  <c r="BC478" i="10" a="1"/>
  <c r="BC478" i="10" s="1"/>
  <c r="BC479" i="10" a="1"/>
  <c r="BC479" i="10" s="1"/>
  <c r="BC480" i="10" a="1"/>
  <c r="BC480" i="10" s="1"/>
  <c r="BC481" i="10" a="1"/>
  <c r="BC481" i="10"/>
  <c r="BC482" i="10" a="1"/>
  <c r="BC482" i="10"/>
  <c r="BC483" i="10" a="1"/>
  <c r="BC483" i="10"/>
  <c r="BC484" i="10" a="1"/>
  <c r="BC484" i="10" s="1"/>
  <c r="BC485" i="10" a="1"/>
  <c r="BC485" i="10" s="1"/>
  <c r="BC486" i="10" a="1"/>
  <c r="BC486" i="10" s="1"/>
  <c r="BC487" i="10" a="1"/>
  <c r="BC487" i="10" s="1"/>
  <c r="BC488" i="10" a="1"/>
  <c r="BC488" i="10" s="1"/>
  <c r="BC489" i="10" a="1"/>
  <c r="BC489" i="10"/>
  <c r="BC490" i="10" a="1"/>
  <c r="BC490" i="10"/>
  <c r="BC491" i="10" a="1"/>
  <c r="BC491" i="10"/>
  <c r="BC492" i="10" a="1"/>
  <c r="BC492" i="10" s="1"/>
  <c r="BC493" i="10" a="1"/>
  <c r="BC493" i="10" s="1"/>
  <c r="BC494" i="10" a="1"/>
  <c r="BC494" i="10" s="1"/>
  <c r="BC495" i="10" a="1"/>
  <c r="BC495" i="10" s="1"/>
  <c r="BC496" i="10" a="1"/>
  <c r="BC496" i="10" s="1"/>
  <c r="BC497" i="10" a="1"/>
  <c r="BC497" i="10"/>
  <c r="BC498" i="10" a="1"/>
  <c r="BC498" i="10"/>
  <c r="BC499" i="10" a="1"/>
  <c r="BC499" i="10"/>
  <c r="BC500" i="10" a="1"/>
  <c r="BC500" i="10" s="1"/>
  <c r="BC501" i="10" a="1"/>
  <c r="BC501" i="10" s="1"/>
  <c r="BC502" i="10" a="1"/>
  <c r="BC502" i="10" s="1"/>
  <c r="BC503" i="10" a="1"/>
  <c r="BC503" i="10" s="1"/>
  <c r="BC504" i="10" a="1"/>
  <c r="BC504" i="10" s="1"/>
  <c r="BC505" i="10" a="1"/>
  <c r="BC505" i="10"/>
  <c r="BC506" i="10" a="1"/>
  <c r="BC506" i="10"/>
  <c r="BC507" i="10" a="1"/>
  <c r="BC507" i="10"/>
  <c r="BC508" i="10" a="1"/>
  <c r="BC508" i="10" s="1"/>
  <c r="BC509" i="10" a="1"/>
  <c r="BC509" i="10" s="1"/>
  <c r="BC510" i="10" a="1"/>
  <c r="BC510" i="10" s="1"/>
  <c r="BC511" i="10" a="1"/>
  <c r="BC511" i="10" s="1"/>
  <c r="BC512" i="10" a="1"/>
  <c r="BC512" i="10" s="1"/>
  <c r="BC513" i="10" a="1"/>
  <c r="BC513" i="10"/>
  <c r="BC514" i="10" a="1"/>
  <c r="BC514" i="10"/>
  <c r="BC515" i="10" a="1"/>
  <c r="BC515" i="10"/>
  <c r="BC516" i="10" a="1"/>
  <c r="BC516" i="10" s="1"/>
  <c r="BC517" i="10" a="1"/>
  <c r="BC517" i="10" s="1"/>
  <c r="BC518" i="10" a="1"/>
  <c r="BC518" i="10" s="1"/>
  <c r="BC519" i="10" a="1"/>
  <c r="BC519" i="10" s="1"/>
  <c r="BC520" i="10" a="1"/>
  <c r="BC520" i="10" s="1"/>
  <c r="BC521" i="10" a="1"/>
  <c r="BC521" i="10"/>
  <c r="BC522" i="10" a="1"/>
  <c r="BC522" i="10"/>
  <c r="BC523" i="10" a="1"/>
  <c r="BC523" i="10"/>
  <c r="BC524" i="10" a="1"/>
  <c r="BC524" i="10" s="1"/>
  <c r="BC525" i="10" a="1"/>
  <c r="BC525" i="10" s="1"/>
  <c r="BC526" i="10" a="1"/>
  <c r="BC526" i="10" s="1"/>
  <c r="BC527" i="10" a="1"/>
  <c r="BC527" i="10" s="1"/>
  <c r="BC528" i="10" a="1"/>
  <c r="BC528" i="10" s="1"/>
  <c r="BC529" i="10" a="1"/>
  <c r="BC529" i="10"/>
  <c r="BC530" i="10" a="1"/>
  <c r="BC530" i="10"/>
  <c r="BC531" i="10" a="1"/>
  <c r="BC531" i="10"/>
  <c r="BC532" i="10" a="1"/>
  <c r="BC532" i="10" s="1"/>
  <c r="BC533" i="10" a="1"/>
  <c r="BC533" i="10" s="1"/>
  <c r="BC534" i="10" a="1"/>
  <c r="BC534" i="10" s="1"/>
  <c r="BC535" i="10" a="1"/>
  <c r="BC535" i="10" s="1"/>
  <c r="BC536" i="10" a="1"/>
  <c r="BC536" i="10" s="1"/>
  <c r="BC537" i="10" a="1"/>
  <c r="BC537" i="10"/>
  <c r="BC538" i="10" a="1"/>
  <c r="BC538" i="10"/>
  <c r="BC539" i="10" a="1"/>
  <c r="BC539" i="10"/>
  <c r="BC540" i="10" a="1"/>
  <c r="BC540" i="10" s="1"/>
  <c r="BC541" i="10" a="1"/>
  <c r="BC541" i="10" s="1"/>
  <c r="BC542" i="10" a="1"/>
  <c r="BC542" i="10" s="1"/>
  <c r="BC543" i="10" a="1"/>
  <c r="BC543" i="10" s="1"/>
  <c r="BC544" i="10" a="1"/>
  <c r="BC544" i="10" s="1"/>
  <c r="BC545" i="10" a="1"/>
  <c r="BC545" i="10"/>
  <c r="BC546" i="10" a="1"/>
  <c r="BC546" i="10"/>
  <c r="BC547" i="10" a="1"/>
  <c r="BC547" i="10"/>
  <c r="BC548" i="10" a="1"/>
  <c r="BC548" i="10" s="1"/>
  <c r="BC549" i="10" a="1"/>
  <c r="BC549" i="10" s="1"/>
  <c r="BC550" i="10" a="1"/>
  <c r="BC550" i="10" s="1"/>
  <c r="BC551" i="10" a="1"/>
  <c r="BC551" i="10" s="1"/>
  <c r="BC552" i="10" a="1"/>
  <c r="BC552" i="10" s="1"/>
  <c r="BC553" i="10" a="1"/>
  <c r="BC553" i="10"/>
  <c r="BC554" i="10" a="1"/>
  <c r="BC554" i="10"/>
  <c r="BC555" i="10" a="1"/>
  <c r="BC555" i="10"/>
  <c r="BC556" i="10" a="1"/>
  <c r="BC556" i="10" s="1"/>
  <c r="BC557" i="10" a="1"/>
  <c r="BC557" i="10" s="1"/>
  <c r="BC558" i="10" a="1"/>
  <c r="BC558" i="10" s="1"/>
  <c r="BC559" i="10" a="1"/>
  <c r="BC559" i="10" s="1"/>
  <c r="BC560" i="10" a="1"/>
  <c r="BC560" i="10" s="1"/>
  <c r="BC561" i="10" a="1"/>
  <c r="BC561" i="10"/>
  <c r="BC562" i="10" a="1"/>
  <c r="BC562" i="10"/>
  <c r="BC563" i="10" a="1"/>
  <c r="BC563" i="10"/>
  <c r="BC564" i="10" a="1"/>
  <c r="BC564" i="10" s="1"/>
  <c r="BC565" i="10" a="1"/>
  <c r="BC565" i="10" s="1"/>
  <c r="BC566" i="10" a="1"/>
  <c r="BC566" i="10" s="1"/>
  <c r="BC567" i="10" a="1"/>
  <c r="BC567" i="10" s="1"/>
  <c r="BC568" i="10" a="1"/>
  <c r="BC568" i="10" s="1"/>
  <c r="BC569" i="10" a="1"/>
  <c r="BC569" i="10"/>
  <c r="BC570" i="10" a="1"/>
  <c r="BC570" i="10"/>
  <c r="BC571" i="10" a="1"/>
  <c r="BC571" i="10"/>
  <c r="BC572" i="10" a="1"/>
  <c r="BC572" i="10" s="1"/>
  <c r="BC573" i="10" a="1"/>
  <c r="BC573" i="10" s="1"/>
  <c r="BC574" i="10" a="1"/>
  <c r="BC574" i="10" s="1"/>
  <c r="BC575" i="10" a="1"/>
  <c r="BC575" i="10" s="1"/>
  <c r="BC576" i="10" a="1"/>
  <c r="BC576" i="10" s="1"/>
  <c r="BC577" i="10" a="1"/>
  <c r="BC577" i="10"/>
  <c r="BC578" i="10" a="1"/>
  <c r="BC578" i="10"/>
  <c r="BC579" i="10" a="1"/>
  <c r="BC579" i="10"/>
  <c r="BC580" i="10" a="1"/>
  <c r="BC580" i="10" s="1"/>
  <c r="BC581" i="10" a="1"/>
  <c r="BC581" i="10" s="1"/>
  <c r="BC582" i="10" a="1"/>
  <c r="BC582" i="10" s="1"/>
  <c r="BC583" i="10" a="1"/>
  <c r="BC583" i="10" s="1"/>
  <c r="BC584" i="10" a="1"/>
  <c r="BC584" i="10" s="1"/>
  <c r="BC585" i="10" a="1"/>
  <c r="BC585" i="10"/>
  <c r="BC586" i="10" a="1"/>
  <c r="BC586" i="10"/>
  <c r="BC587" i="10" a="1"/>
  <c r="BC587" i="10"/>
  <c r="BC588" i="10" a="1"/>
  <c r="BC588" i="10" s="1"/>
  <c r="BC589" i="10" a="1"/>
  <c r="BC589" i="10" s="1"/>
  <c r="BC590" i="10" a="1"/>
  <c r="BC590" i="10" s="1"/>
  <c r="BC591" i="10" a="1"/>
  <c r="BC591" i="10" s="1"/>
  <c r="BC592" i="10" a="1"/>
  <c r="BC592" i="10" s="1"/>
  <c r="BC593" i="10" a="1"/>
  <c r="BC593" i="10"/>
  <c r="BC594" i="10" a="1"/>
  <c r="BC594" i="10"/>
  <c r="BC595" i="10" a="1"/>
  <c r="BC595" i="10"/>
  <c r="BC596" i="10" a="1"/>
  <c r="BC596" i="10" s="1"/>
  <c r="BC597" i="10" a="1"/>
  <c r="BC597" i="10" s="1"/>
  <c r="BC598" i="10" a="1"/>
  <c r="BC598" i="10" s="1"/>
  <c r="BC599" i="10" a="1"/>
  <c r="BC599" i="10" s="1"/>
  <c r="BC600" i="10" a="1"/>
  <c r="BC600" i="10" s="1"/>
  <c r="BC601" i="10" a="1"/>
  <c r="BC601" i="10"/>
  <c r="BC602" i="10" a="1"/>
  <c r="BC602" i="10"/>
  <c r="BC603" i="10" a="1"/>
  <c r="BC603" i="10"/>
  <c r="BC604" i="10" a="1"/>
  <c r="BC604" i="10" s="1"/>
  <c r="BC605" i="10" a="1"/>
  <c r="BC605" i="10" s="1"/>
  <c r="BC606" i="10" a="1"/>
  <c r="BC606" i="10" s="1"/>
  <c r="BC607" i="10" a="1"/>
  <c r="BC607" i="10" s="1"/>
  <c r="BC608" i="10" a="1"/>
  <c r="BC608" i="10" s="1"/>
  <c r="BC609" i="10" a="1"/>
  <c r="BC609" i="10"/>
  <c r="BC610" i="10" a="1"/>
  <c r="BC610" i="10"/>
  <c r="BC611" i="10" a="1"/>
  <c r="BC611" i="10"/>
  <c r="BC612" i="10" a="1"/>
  <c r="BC612" i="10" s="1"/>
  <c r="BC613" i="10" a="1"/>
  <c r="BC613" i="10" s="1"/>
  <c r="BC614" i="10" a="1"/>
  <c r="BC614" i="10" s="1"/>
  <c r="BC615" i="10" a="1"/>
  <c r="BC615" i="10" s="1"/>
  <c r="BC616" i="10" a="1"/>
  <c r="BC616" i="10" s="1"/>
  <c r="BC617" i="10" a="1"/>
  <c r="BC617" i="10"/>
  <c r="BC618" i="10" a="1"/>
  <c r="BC618" i="10"/>
  <c r="BC619" i="10" a="1"/>
  <c r="BC619" i="10"/>
  <c r="BC620" i="10" a="1"/>
  <c r="BC620" i="10" s="1"/>
  <c r="BC621" i="10" a="1"/>
  <c r="BC621" i="10" s="1"/>
  <c r="BC622" i="10" a="1"/>
  <c r="BC622" i="10" s="1"/>
  <c r="BC623" i="10" a="1"/>
  <c r="BC623" i="10" s="1"/>
  <c r="BC624" i="10" a="1"/>
  <c r="BC624" i="10" s="1"/>
  <c r="BC625" i="10" a="1"/>
  <c r="BC625" i="10"/>
  <c r="BC626" i="10" a="1"/>
  <c r="BC626" i="10"/>
  <c r="BC627" i="10" a="1"/>
  <c r="BC627" i="10"/>
  <c r="BC628" i="10" a="1"/>
  <c r="BC628" i="10" s="1"/>
  <c r="BC629" i="10" a="1"/>
  <c r="BC629" i="10" s="1"/>
  <c r="BC630" i="10" a="1"/>
  <c r="BC630" i="10" s="1"/>
  <c r="BC631" i="10" a="1"/>
  <c r="BC631" i="10" s="1"/>
  <c r="BC632" i="10" a="1"/>
  <c r="BC632" i="10" s="1"/>
  <c r="BC633" i="10" a="1"/>
  <c r="BC633" i="10"/>
  <c r="BC634" i="10" a="1"/>
  <c r="BC634" i="10"/>
  <c r="BC635" i="10" a="1"/>
  <c r="BC635" i="10"/>
  <c r="BC636" i="10" a="1"/>
  <c r="BC636" i="10" s="1"/>
  <c r="BC637" i="10" a="1"/>
  <c r="BC637" i="10" s="1"/>
  <c r="BC638" i="10" a="1"/>
  <c r="BC638" i="10" s="1"/>
  <c r="BC639" i="10" a="1"/>
  <c r="BC639" i="10" s="1"/>
  <c r="BC640" i="10" a="1"/>
  <c r="BC640" i="10" s="1"/>
  <c r="BC641" i="10" a="1"/>
  <c r="BC641" i="10"/>
  <c r="BC642" i="10" a="1"/>
  <c r="BC642" i="10"/>
  <c r="BC643" i="10" a="1"/>
  <c r="BC643" i="10"/>
  <c r="BC644" i="10" a="1"/>
  <c r="BC644" i="10" s="1"/>
  <c r="BC645" i="10" a="1"/>
  <c r="BC645" i="10" s="1"/>
  <c r="BC646" i="10" a="1"/>
  <c r="BC646" i="10" s="1"/>
  <c r="BC647" i="10" a="1"/>
  <c r="BC647" i="10" s="1"/>
  <c r="BC648" i="10" a="1"/>
  <c r="BC648" i="10" s="1"/>
  <c r="BC649" i="10" a="1"/>
  <c r="BC649" i="10"/>
  <c r="BC650" i="10" a="1"/>
  <c r="BC650" i="10"/>
  <c r="BC651" i="10" a="1"/>
  <c r="BC651" i="10"/>
  <c r="BC652" i="10" a="1"/>
  <c r="BC652" i="10" s="1"/>
  <c r="BC653" i="10" a="1"/>
  <c r="BC653" i="10" s="1"/>
  <c r="BC654" i="10" a="1"/>
  <c r="BC654" i="10" s="1"/>
  <c r="BC655" i="10" a="1"/>
  <c r="BC655" i="10" s="1"/>
  <c r="BC656" i="10" a="1"/>
  <c r="BC656" i="10" s="1"/>
  <c r="BC657" i="10" a="1"/>
  <c r="BC657" i="10"/>
  <c r="BC658" i="10" a="1"/>
  <c r="BC658" i="10"/>
  <c r="BC659" i="10" a="1"/>
  <c r="BC659" i="10"/>
  <c r="BC660" i="10" a="1"/>
  <c r="BC660" i="10" s="1"/>
  <c r="BC661" i="10" a="1"/>
  <c r="BC661" i="10" s="1"/>
  <c r="BC662" i="10" a="1"/>
  <c r="BC662" i="10" s="1"/>
  <c r="BC663" i="10" a="1"/>
  <c r="BC663" i="10" s="1"/>
  <c r="BC664" i="10" a="1"/>
  <c r="BC664" i="10" s="1"/>
  <c r="BC665" i="10" a="1"/>
  <c r="BC665" i="10" s="1"/>
  <c r="BC666" i="10" a="1"/>
  <c r="BC666" i="10" s="1"/>
  <c r="BC667" i="10" a="1"/>
  <c r="BC667" i="10" s="1"/>
  <c r="BC668" i="10" a="1"/>
  <c r="BC668" i="10" s="1"/>
  <c r="BC669" i="10" a="1"/>
  <c r="BC669" i="10" s="1"/>
  <c r="BC670" i="10" a="1"/>
  <c r="BC670" i="10" s="1"/>
  <c r="BC671" i="10" a="1"/>
  <c r="BC671" i="10" s="1"/>
  <c r="BC672" i="10" a="1"/>
  <c r="BC672" i="10" s="1"/>
  <c r="BC673" i="10" a="1"/>
  <c r="BC673" i="10" s="1"/>
  <c r="BC674" i="10" a="1"/>
  <c r="BC674" i="10" s="1"/>
  <c r="BC675" i="10" a="1"/>
  <c r="BC675" i="10" s="1"/>
  <c r="BC676" i="10" a="1"/>
  <c r="BC676" i="10" s="1"/>
  <c r="BC677" i="10" a="1"/>
  <c r="BC677" i="10" s="1"/>
  <c r="BC678" i="10" a="1"/>
  <c r="BC678" i="10" s="1"/>
  <c r="BC679" i="10" a="1"/>
  <c r="BC679" i="10" s="1"/>
  <c r="BC680" i="10" a="1"/>
  <c r="BC680" i="10" s="1"/>
  <c r="BC681" i="10" a="1"/>
  <c r="BC681" i="10" s="1"/>
  <c r="BC682" i="10" a="1"/>
  <c r="BC682" i="10" s="1"/>
  <c r="BC683" i="10" a="1"/>
  <c r="BC683" i="10" s="1"/>
  <c r="BC684" i="10" a="1"/>
  <c r="BC684" i="10" s="1"/>
  <c r="BC685" i="10" a="1"/>
  <c r="BC685" i="10" s="1"/>
  <c r="BC686" i="10" a="1"/>
  <c r="BC686" i="10" s="1"/>
  <c r="BC687" i="10" a="1"/>
  <c r="BC687" i="10" s="1"/>
  <c r="BC688" i="10" a="1"/>
  <c r="BC688" i="10" s="1"/>
  <c r="BC689" i="10" a="1"/>
  <c r="BC689" i="10" s="1"/>
  <c r="BC322" i="10" a="1"/>
  <c r="BC322" i="10" s="1"/>
  <c r="BB3" i="10" a="1"/>
  <c r="BB3" i="10" s="1"/>
  <c r="BB4" i="10" a="1"/>
  <c r="BB4" i="10" s="1"/>
  <c r="BB5" i="10" a="1"/>
  <c r="BB5" i="10"/>
  <c r="BB6" i="10" a="1"/>
  <c r="BB6" i="10" s="1"/>
  <c r="BB7" i="10" a="1"/>
  <c r="BB7" i="10" s="1"/>
  <c r="BB8" i="10" a="1"/>
  <c r="BB8" i="10" s="1"/>
  <c r="BB9" i="10" a="1"/>
  <c r="BB9" i="10" s="1"/>
  <c r="BB10" i="10" a="1"/>
  <c r="BB10" i="10" s="1"/>
  <c r="BB11" i="10" a="1"/>
  <c r="BB11" i="10" s="1"/>
  <c r="BB12" i="10" a="1"/>
  <c r="BB12" i="10" s="1"/>
  <c r="BB13" i="10" a="1"/>
  <c r="BB13" i="10" s="1"/>
  <c r="BB14" i="10" a="1"/>
  <c r="BB14" i="10" s="1"/>
  <c r="BB15" i="10" a="1"/>
  <c r="BB15" i="10" s="1"/>
  <c r="BB16" i="10" a="1"/>
  <c r="BB16" i="10" s="1"/>
  <c r="BB17" i="10" a="1"/>
  <c r="BB17" i="10" s="1"/>
  <c r="BB18" i="10" a="1"/>
  <c r="BB18" i="10" s="1"/>
  <c r="BB19" i="10" a="1"/>
  <c r="BB19" i="10" s="1"/>
  <c r="BB20" i="10" a="1"/>
  <c r="BB20" i="10" s="1"/>
  <c r="BB21" i="10" a="1"/>
  <c r="BB21" i="10"/>
  <c r="BB22" i="10" a="1"/>
  <c r="BB22" i="10" s="1"/>
  <c r="BB23" i="10" a="1"/>
  <c r="BB23" i="10" s="1"/>
  <c r="BB24" i="10" a="1"/>
  <c r="BB24" i="10" s="1"/>
  <c r="BB25" i="10" a="1"/>
  <c r="BB25" i="10" s="1"/>
  <c r="BB26" i="10" a="1"/>
  <c r="BB26" i="10" s="1"/>
  <c r="BB27" i="10" a="1"/>
  <c r="BB27" i="10" s="1"/>
  <c r="BB28" i="10" a="1"/>
  <c r="BB28" i="10" s="1"/>
  <c r="BB29" i="10" a="1"/>
  <c r="BB29" i="10" s="1"/>
  <c r="BB30" i="10" a="1"/>
  <c r="BB30" i="10" s="1"/>
  <c r="BB31" i="10" a="1"/>
  <c r="BB31" i="10" s="1"/>
  <c r="BB32" i="10" a="1"/>
  <c r="BB32" i="10" s="1"/>
  <c r="BB33" i="10" a="1"/>
  <c r="BB33" i="10" s="1"/>
  <c r="BB34" i="10" a="1"/>
  <c r="BB34" i="10" s="1"/>
  <c r="BB35" i="10" a="1"/>
  <c r="BB35" i="10" s="1"/>
  <c r="BB36" i="10" a="1"/>
  <c r="BB36" i="10" s="1"/>
  <c r="BB37" i="10" a="1"/>
  <c r="BB37" i="10"/>
  <c r="BB38" i="10" a="1"/>
  <c r="BB38" i="10" s="1"/>
  <c r="BB39" i="10" a="1"/>
  <c r="BB39" i="10" s="1"/>
  <c r="BB40" i="10" a="1"/>
  <c r="BB40" i="10" s="1"/>
  <c r="BB41" i="10" a="1"/>
  <c r="BB41" i="10" s="1"/>
  <c r="BB42" i="10" a="1"/>
  <c r="BB42" i="10" s="1"/>
  <c r="BB43" i="10" a="1"/>
  <c r="BB43" i="10" s="1"/>
  <c r="BB44" i="10" a="1"/>
  <c r="BB44" i="10" s="1"/>
  <c r="BB45" i="10" a="1"/>
  <c r="BB45" i="10" s="1"/>
  <c r="BB46" i="10" a="1"/>
  <c r="BB46" i="10" s="1"/>
  <c r="BB47" i="10" a="1"/>
  <c r="BB47" i="10" s="1"/>
  <c r="BB48" i="10" a="1"/>
  <c r="BB48" i="10" s="1"/>
  <c r="BB49" i="10" a="1"/>
  <c r="BB49" i="10" s="1"/>
  <c r="BB50" i="10" a="1"/>
  <c r="BB50" i="10" s="1"/>
  <c r="BB51" i="10" a="1"/>
  <c r="BB51" i="10" s="1"/>
  <c r="BB52" i="10" a="1"/>
  <c r="BB52" i="10" s="1"/>
  <c r="BB53" i="10" a="1"/>
  <c r="BB53" i="10"/>
  <c r="BB54" i="10" a="1"/>
  <c r="BB54" i="10" s="1"/>
  <c r="BB55" i="10" a="1"/>
  <c r="BB55" i="10" s="1"/>
  <c r="BB56" i="10" a="1"/>
  <c r="BB56" i="10" s="1"/>
  <c r="BB57" i="10" a="1"/>
  <c r="BB57" i="10" s="1"/>
  <c r="BB58" i="10" a="1"/>
  <c r="BB58" i="10" s="1"/>
  <c r="BB59" i="10" a="1"/>
  <c r="BB59" i="10" s="1"/>
  <c r="BB60" i="10" a="1"/>
  <c r="BB60" i="10" s="1"/>
  <c r="BB61" i="10" a="1"/>
  <c r="BB61" i="10" s="1"/>
  <c r="BB62" i="10" a="1"/>
  <c r="BB62" i="10" s="1"/>
  <c r="BB63" i="10" a="1"/>
  <c r="BB63" i="10" s="1"/>
  <c r="BB64" i="10" a="1"/>
  <c r="BB64" i="10" s="1"/>
  <c r="BB65" i="10" a="1"/>
  <c r="BB65" i="10" s="1"/>
  <c r="BB66" i="10" a="1"/>
  <c r="BB66" i="10" s="1"/>
  <c r="BB67" i="10" a="1"/>
  <c r="BB67" i="10" s="1"/>
  <c r="BB68" i="10" a="1"/>
  <c r="BB68" i="10" s="1"/>
  <c r="BB69" i="10" a="1"/>
  <c r="BB69" i="10"/>
  <c r="BB70" i="10" a="1"/>
  <c r="BB70" i="10" s="1"/>
  <c r="BB71" i="10" a="1"/>
  <c r="BB71" i="10" s="1"/>
  <c r="BB72" i="10" a="1"/>
  <c r="BB72" i="10" s="1"/>
  <c r="BB73" i="10" a="1"/>
  <c r="BB73" i="10" s="1"/>
  <c r="BB74" i="10" a="1"/>
  <c r="BB74" i="10" s="1"/>
  <c r="BB75" i="10" a="1"/>
  <c r="BB75" i="10" s="1"/>
  <c r="BB76" i="10" a="1"/>
  <c r="BB76" i="10" s="1"/>
  <c r="BB77" i="10" a="1"/>
  <c r="BB77" i="10" s="1"/>
  <c r="BB78" i="10" a="1"/>
  <c r="BB78" i="10" s="1"/>
  <c r="BB79" i="10" a="1"/>
  <c r="BB79" i="10" s="1"/>
  <c r="BB80" i="10" a="1"/>
  <c r="BB80" i="10" s="1"/>
  <c r="BB81" i="10" a="1"/>
  <c r="BB81" i="10" s="1"/>
  <c r="BB82" i="10" a="1"/>
  <c r="BB82" i="10" s="1"/>
  <c r="BB83" i="10" a="1"/>
  <c r="BB83" i="10" s="1"/>
  <c r="BB84" i="10" a="1"/>
  <c r="BB84" i="10" s="1"/>
  <c r="BB85" i="10" a="1"/>
  <c r="BB85" i="10"/>
  <c r="BB86" i="10" a="1"/>
  <c r="BB86" i="10" s="1"/>
  <c r="BB87" i="10" a="1"/>
  <c r="BB87" i="10" s="1"/>
  <c r="BB88" i="10" a="1"/>
  <c r="BB88" i="10" s="1"/>
  <c r="BB89" i="10" a="1"/>
  <c r="BB89" i="10" s="1"/>
  <c r="BB90" i="10" a="1"/>
  <c r="BB90" i="10" s="1"/>
  <c r="BB91" i="10" a="1"/>
  <c r="BB91" i="10" s="1"/>
  <c r="BB92" i="10" a="1"/>
  <c r="BB92" i="10" s="1"/>
  <c r="BB93" i="10" a="1"/>
  <c r="BB93" i="10" s="1"/>
  <c r="BB94" i="10" a="1"/>
  <c r="BB94" i="10" s="1"/>
  <c r="BB95" i="10" a="1"/>
  <c r="BB95" i="10" s="1"/>
  <c r="BB96" i="10" a="1"/>
  <c r="BB96" i="10" s="1"/>
  <c r="BB97" i="10" a="1"/>
  <c r="BB97" i="10" s="1"/>
  <c r="BB98" i="10" a="1"/>
  <c r="BB98" i="10" s="1"/>
  <c r="BB99" i="10" a="1"/>
  <c r="BB99" i="10" s="1"/>
  <c r="BB100" i="10" a="1"/>
  <c r="BB100" i="10" s="1"/>
  <c r="BB101" i="10" a="1"/>
  <c r="BB101" i="10" s="1"/>
  <c r="BB102" i="10" a="1"/>
  <c r="BB102" i="10" s="1"/>
  <c r="BB103" i="10" a="1"/>
  <c r="BB103" i="10" s="1"/>
  <c r="BB104" i="10" a="1"/>
  <c r="BB104" i="10" s="1"/>
  <c r="BB105" i="10" a="1"/>
  <c r="BB105" i="10" s="1"/>
  <c r="BB106" i="10" a="1"/>
  <c r="BB106" i="10" s="1"/>
  <c r="BB107" i="10" a="1"/>
  <c r="BB107" i="10" s="1"/>
  <c r="BB108" i="10" a="1"/>
  <c r="BB108" i="10" s="1"/>
  <c r="BB109" i="10" a="1"/>
  <c r="BB109" i="10" s="1"/>
  <c r="BB110" i="10" a="1"/>
  <c r="BB110" i="10" s="1"/>
  <c r="BB111" i="10" a="1"/>
  <c r="BB111" i="10" s="1"/>
  <c r="BB112" i="10" a="1"/>
  <c r="BB112" i="10" s="1"/>
  <c r="BB113" i="10" a="1"/>
  <c r="BB113" i="10" s="1"/>
  <c r="BB114" i="10" a="1"/>
  <c r="BB114" i="10" s="1"/>
  <c r="BB115" i="10" a="1"/>
  <c r="BB115" i="10" s="1"/>
  <c r="BB116" i="10" a="1"/>
  <c r="BB116" i="10" s="1"/>
  <c r="BB117" i="10" a="1"/>
  <c r="BB117" i="10" s="1"/>
  <c r="BB118" i="10" a="1"/>
  <c r="BB118" i="10" s="1"/>
  <c r="BB119" i="10" a="1"/>
  <c r="BB119" i="10" s="1"/>
  <c r="BB120" i="10" a="1"/>
  <c r="BB120" i="10" s="1"/>
  <c r="BB121" i="10" a="1"/>
  <c r="BB121" i="10" s="1"/>
  <c r="BB122" i="10" a="1"/>
  <c r="BB122" i="10" s="1"/>
  <c r="BB123" i="10" a="1"/>
  <c r="BB123" i="10" s="1"/>
  <c r="BB124" i="10" a="1"/>
  <c r="BB124" i="10" s="1"/>
  <c r="BB125" i="10" a="1"/>
  <c r="BB125" i="10" s="1"/>
  <c r="BB126" i="10" a="1"/>
  <c r="BB126" i="10" s="1"/>
  <c r="BB127" i="10" a="1"/>
  <c r="BB127" i="10" s="1"/>
  <c r="BB128" i="10" a="1"/>
  <c r="BB128" i="10" s="1"/>
  <c r="BB129" i="10" a="1"/>
  <c r="BB129" i="10" s="1"/>
  <c r="BB130" i="10" a="1"/>
  <c r="BB130" i="10" s="1"/>
  <c r="BB131" i="10" a="1"/>
  <c r="BB131" i="10" s="1"/>
  <c r="BB132" i="10" a="1"/>
  <c r="BB132" i="10" s="1"/>
  <c r="BB133" i="10" a="1"/>
  <c r="BB133" i="10" s="1"/>
  <c r="BB134" i="10" a="1"/>
  <c r="BB134" i="10" s="1"/>
  <c r="BB135" i="10" a="1"/>
  <c r="BB135" i="10" s="1"/>
  <c r="BB136" i="10" a="1"/>
  <c r="BB136" i="10" s="1"/>
  <c r="BB137" i="10" a="1"/>
  <c r="BB137" i="10" s="1"/>
  <c r="BB138" i="10" a="1"/>
  <c r="BB138" i="10" s="1"/>
  <c r="BB139" i="10" a="1"/>
  <c r="BB139" i="10" s="1"/>
  <c r="BB140" i="10" a="1"/>
  <c r="BB140" i="10" s="1"/>
  <c r="BB141" i="10" a="1"/>
  <c r="BB141" i="10" s="1"/>
  <c r="BB142" i="10" a="1"/>
  <c r="BB142" i="10" s="1"/>
  <c r="BB143" i="10" a="1"/>
  <c r="BB143" i="10" s="1"/>
  <c r="BB144" i="10" a="1"/>
  <c r="BB144" i="10" s="1"/>
  <c r="BB145" i="10" a="1"/>
  <c r="BB145" i="10" s="1"/>
  <c r="BB146" i="10" a="1"/>
  <c r="BB146" i="10" s="1"/>
  <c r="BB147" i="10" a="1"/>
  <c r="BB147" i="10" s="1"/>
  <c r="BB148" i="10" a="1"/>
  <c r="BB148" i="10" s="1"/>
  <c r="BB149" i="10" a="1"/>
  <c r="BB149" i="10" s="1"/>
  <c r="BB150" i="10" a="1"/>
  <c r="BB150" i="10" s="1"/>
  <c r="BB151" i="10" a="1"/>
  <c r="BB151" i="10" s="1"/>
  <c r="BB152" i="10" a="1"/>
  <c r="BB152" i="10" s="1"/>
  <c r="BB153" i="10" a="1"/>
  <c r="BB153" i="10" s="1"/>
  <c r="BB154" i="10" a="1"/>
  <c r="BB154" i="10" s="1"/>
  <c r="BB155" i="10" a="1"/>
  <c r="BB155" i="10" s="1"/>
  <c r="BB156" i="10" a="1"/>
  <c r="BB156" i="10" s="1"/>
  <c r="BB157" i="10" a="1"/>
  <c r="BB157" i="10" s="1"/>
  <c r="BB158" i="10" a="1"/>
  <c r="BB158" i="10" s="1"/>
  <c r="BB159" i="10" a="1"/>
  <c r="BB159" i="10" s="1"/>
  <c r="BB160" i="10" a="1"/>
  <c r="BB160" i="10" s="1"/>
  <c r="BB161" i="10" a="1"/>
  <c r="BB161" i="10" s="1"/>
  <c r="BB162" i="10" a="1"/>
  <c r="BB162" i="10" s="1"/>
  <c r="BB163" i="10" a="1"/>
  <c r="BB163" i="10" s="1"/>
  <c r="BB164" i="10" a="1"/>
  <c r="BB164" i="10" s="1"/>
  <c r="BB165" i="10" a="1"/>
  <c r="BB165" i="10" s="1"/>
  <c r="BB166" i="10" a="1"/>
  <c r="BB166" i="10" s="1"/>
  <c r="BB167" i="10" a="1"/>
  <c r="BB167" i="10" s="1"/>
  <c r="BB168" i="10" a="1"/>
  <c r="BB168" i="10" s="1"/>
  <c r="BB169" i="10" a="1"/>
  <c r="BB169" i="10" s="1"/>
  <c r="BB170" i="10" a="1"/>
  <c r="BB170" i="10" s="1"/>
  <c r="BB171" i="10" a="1"/>
  <c r="BB171" i="10" s="1"/>
  <c r="BB172" i="10" a="1"/>
  <c r="BB172" i="10" s="1"/>
  <c r="BB173" i="10" a="1"/>
  <c r="BB173" i="10" s="1"/>
  <c r="BB174" i="10" a="1"/>
  <c r="BB174" i="10" s="1"/>
  <c r="BB175" i="10" a="1"/>
  <c r="BB175" i="10" s="1"/>
  <c r="BB176" i="10" a="1"/>
  <c r="BB176" i="10" s="1"/>
  <c r="BB177" i="10" a="1"/>
  <c r="BB177" i="10" s="1"/>
  <c r="BB178" i="10" a="1"/>
  <c r="BB178" i="10" s="1"/>
  <c r="BB179" i="10" a="1"/>
  <c r="BB179" i="10" s="1"/>
  <c r="BB180" i="10" a="1"/>
  <c r="BB180" i="10" s="1"/>
  <c r="BB181" i="10" a="1"/>
  <c r="BB181" i="10" s="1"/>
  <c r="BB182" i="10" a="1"/>
  <c r="BB182" i="10" s="1"/>
  <c r="BB183" i="10" a="1"/>
  <c r="BB183" i="10" s="1"/>
  <c r="BB184" i="10" a="1"/>
  <c r="BB184" i="10" s="1"/>
  <c r="BB185" i="10" a="1"/>
  <c r="BB185" i="10" s="1"/>
  <c r="BB186" i="10" a="1"/>
  <c r="BB186" i="10" s="1"/>
  <c r="BB187" i="10" a="1"/>
  <c r="BB187" i="10" s="1"/>
  <c r="BB188" i="10" a="1"/>
  <c r="BB188" i="10" s="1"/>
  <c r="BB189" i="10" a="1"/>
  <c r="BB189" i="10" s="1"/>
  <c r="BB190" i="10" a="1"/>
  <c r="BB190" i="10" s="1"/>
  <c r="BB191" i="10" a="1"/>
  <c r="BB191" i="10" s="1"/>
  <c r="BB192" i="10" a="1"/>
  <c r="BB192" i="10" s="1"/>
  <c r="BB193" i="10" a="1"/>
  <c r="BB193" i="10" s="1"/>
  <c r="BB194" i="10" a="1"/>
  <c r="BB194" i="10" s="1"/>
  <c r="BB195" i="10" a="1"/>
  <c r="BB195" i="10" s="1"/>
  <c r="BB196" i="10" a="1"/>
  <c r="BB196" i="10" s="1"/>
  <c r="BB197" i="10" a="1"/>
  <c r="BB197" i="10" s="1"/>
  <c r="BB198" i="10" a="1"/>
  <c r="BB198" i="10" s="1"/>
  <c r="BB199" i="10" a="1"/>
  <c r="BB199" i="10" s="1"/>
  <c r="BB200" i="10" a="1"/>
  <c r="BB200" i="10" s="1"/>
  <c r="BB201" i="10" a="1"/>
  <c r="BB201" i="10" s="1"/>
  <c r="BB202" i="10" a="1"/>
  <c r="BB202" i="10" s="1"/>
  <c r="BB203" i="10" a="1"/>
  <c r="BB203" i="10" s="1"/>
  <c r="BB204" i="10" a="1"/>
  <c r="BB204" i="10" s="1"/>
  <c r="BB205" i="10" a="1"/>
  <c r="BB205" i="10" s="1"/>
  <c r="BB206" i="10" a="1"/>
  <c r="BB206" i="10" s="1"/>
  <c r="BB207" i="10" a="1"/>
  <c r="BB207" i="10" s="1"/>
  <c r="BB208" i="10" a="1"/>
  <c r="BB208" i="10" s="1"/>
  <c r="BB209" i="10" a="1"/>
  <c r="BB209" i="10" s="1"/>
  <c r="BB210" i="10" a="1"/>
  <c r="BB210" i="10" s="1"/>
  <c r="BB211" i="10" a="1"/>
  <c r="BB211" i="10" s="1"/>
  <c r="BB212" i="10" a="1"/>
  <c r="BB212" i="10" s="1"/>
  <c r="BB213" i="10" a="1"/>
  <c r="BB213" i="10" s="1"/>
  <c r="BB214" i="10" a="1"/>
  <c r="BB214" i="10" s="1"/>
  <c r="BB215" i="10" a="1"/>
  <c r="BB215" i="10" s="1"/>
  <c r="BB216" i="10" a="1"/>
  <c r="BB216" i="10" s="1"/>
  <c r="BB217" i="10" a="1"/>
  <c r="BB217" i="10" s="1"/>
  <c r="BB218" i="10" a="1"/>
  <c r="BB218" i="10" s="1"/>
  <c r="BB219" i="10" a="1"/>
  <c r="BB219" i="10" s="1"/>
  <c r="BB220" i="10" a="1"/>
  <c r="BB220" i="10" s="1"/>
  <c r="BB221" i="10" a="1"/>
  <c r="BB221" i="10" s="1"/>
  <c r="BB222" i="10" a="1"/>
  <c r="BB222" i="10" s="1"/>
  <c r="BB223" i="10" a="1"/>
  <c r="BB223" i="10" s="1"/>
  <c r="BB224" i="10" a="1"/>
  <c r="BB224" i="10" s="1"/>
  <c r="BB225" i="10" a="1"/>
  <c r="BB225" i="10" s="1"/>
  <c r="BB226" i="10" a="1"/>
  <c r="BB226" i="10" s="1"/>
  <c r="BB227" i="10" a="1"/>
  <c r="BB227" i="10" s="1"/>
  <c r="BB228" i="10" a="1"/>
  <c r="BB228" i="10" s="1"/>
  <c r="BB229" i="10" a="1"/>
  <c r="BB229" i="10" s="1"/>
  <c r="BB230" i="10" a="1"/>
  <c r="BB230" i="10" s="1"/>
  <c r="BB231" i="10" a="1"/>
  <c r="BB231" i="10" s="1"/>
  <c r="BB232" i="10" a="1"/>
  <c r="BB232" i="10" s="1"/>
  <c r="BB233" i="10" a="1"/>
  <c r="BB233" i="10" s="1"/>
  <c r="BB234" i="10" a="1"/>
  <c r="BB234" i="10" s="1"/>
  <c r="BB235" i="10" a="1"/>
  <c r="BB235" i="10" s="1"/>
  <c r="BB236" i="10" a="1"/>
  <c r="BB236" i="10" s="1"/>
  <c r="BB237" i="10" a="1"/>
  <c r="BB237" i="10" s="1"/>
  <c r="BB238" i="10" a="1"/>
  <c r="BB238" i="10" s="1"/>
  <c r="BB239" i="10" a="1"/>
  <c r="BB239" i="10" s="1"/>
  <c r="BB240" i="10" a="1"/>
  <c r="BB240" i="10" s="1"/>
  <c r="BB241" i="10" a="1"/>
  <c r="BB241" i="10" s="1"/>
  <c r="BB242" i="10" a="1"/>
  <c r="BB242" i="10" s="1"/>
  <c r="BB243" i="10" a="1"/>
  <c r="BB243" i="10" s="1"/>
  <c r="BB244" i="10" a="1"/>
  <c r="BB244" i="10" s="1"/>
  <c r="BB245" i="10" a="1"/>
  <c r="BB245" i="10" s="1"/>
  <c r="BB246" i="10" a="1"/>
  <c r="BB246" i="10" s="1"/>
  <c r="BB247" i="10" a="1"/>
  <c r="BB247" i="10" s="1"/>
  <c r="BB248" i="10" a="1"/>
  <c r="BB248" i="10" s="1"/>
  <c r="BB249" i="10" a="1"/>
  <c r="BB249" i="10" s="1"/>
  <c r="BB250" i="10" a="1"/>
  <c r="BB250" i="10" s="1"/>
  <c r="BB251" i="10" a="1"/>
  <c r="BB251" i="10" s="1"/>
  <c r="BB252" i="10" a="1"/>
  <c r="BB252" i="10" s="1"/>
  <c r="BB253" i="10" a="1"/>
  <c r="BB253" i="10" s="1"/>
  <c r="BB254" i="10" a="1"/>
  <c r="BB254" i="10" s="1"/>
  <c r="BB255" i="10" a="1"/>
  <c r="BB255" i="10" s="1"/>
  <c r="BB256" i="10" a="1"/>
  <c r="BB256" i="10" s="1"/>
  <c r="BB257" i="10" a="1"/>
  <c r="BB257" i="10" s="1"/>
  <c r="BB258" i="10" a="1"/>
  <c r="BB258" i="10" s="1"/>
  <c r="BB259" i="10" a="1"/>
  <c r="BB259" i="10" s="1"/>
  <c r="BB260" i="10" a="1"/>
  <c r="BB260" i="10" s="1"/>
  <c r="BB261" i="10" a="1"/>
  <c r="BB261" i="10" s="1"/>
  <c r="BB262" i="10" a="1"/>
  <c r="BB262" i="10" s="1"/>
  <c r="BB263" i="10" a="1"/>
  <c r="BB263" i="10" s="1"/>
  <c r="BB264" i="10" a="1"/>
  <c r="BB264" i="10" s="1"/>
  <c r="BB265" i="10" a="1"/>
  <c r="BB265" i="10" s="1"/>
  <c r="BB266" i="10" a="1"/>
  <c r="BB266" i="10" s="1"/>
  <c r="BB267" i="10" a="1"/>
  <c r="BB267" i="10" s="1"/>
  <c r="BB268" i="10" a="1"/>
  <c r="BB268" i="10" s="1"/>
  <c r="BB269" i="10" a="1"/>
  <c r="BB269" i="10" s="1"/>
  <c r="BB270" i="10" a="1"/>
  <c r="BB270" i="10" s="1"/>
  <c r="BB271" i="10" a="1"/>
  <c r="BB271" i="10" s="1"/>
  <c r="BB272" i="10" a="1"/>
  <c r="BB272" i="10" s="1"/>
  <c r="BB273" i="10" a="1"/>
  <c r="BB273" i="10" s="1"/>
  <c r="BB274" i="10" a="1"/>
  <c r="BB274" i="10" s="1"/>
  <c r="BB275" i="10" a="1"/>
  <c r="BB275" i="10" s="1"/>
  <c r="BB276" i="10" a="1"/>
  <c r="BB276" i="10" s="1"/>
  <c r="BB277" i="10" a="1"/>
  <c r="BB277" i="10" s="1"/>
  <c r="BB278" i="10" a="1"/>
  <c r="BB278" i="10" s="1"/>
  <c r="BB279" i="10" a="1"/>
  <c r="BB279" i="10" s="1"/>
  <c r="BB280" i="10" a="1"/>
  <c r="BB280" i="10" s="1"/>
  <c r="BB281" i="10" a="1"/>
  <c r="BB281" i="10" s="1"/>
  <c r="BB282" i="10" a="1"/>
  <c r="BB282" i="10" s="1"/>
  <c r="BB283" i="10" a="1"/>
  <c r="BB283" i="10" s="1"/>
  <c r="BB284" i="10" a="1"/>
  <c r="BB284" i="10" s="1"/>
  <c r="BB285" i="10" a="1"/>
  <c r="BB285" i="10" s="1"/>
  <c r="BB286" i="10" a="1"/>
  <c r="BB286" i="10" s="1"/>
  <c r="BB287" i="10" a="1"/>
  <c r="BB287" i="10" s="1"/>
  <c r="BB288" i="10" a="1"/>
  <c r="BB288" i="10" s="1"/>
  <c r="BB289" i="10" a="1"/>
  <c r="BB289" i="10" s="1"/>
  <c r="BB290" i="10" a="1"/>
  <c r="BB290" i="10" s="1"/>
  <c r="BB291" i="10" a="1"/>
  <c r="BB291" i="10" s="1"/>
  <c r="BB292" i="10" a="1"/>
  <c r="BB292" i="10" s="1"/>
  <c r="BB293" i="10" a="1"/>
  <c r="BB293" i="10" s="1"/>
  <c r="BB294" i="10" a="1"/>
  <c r="BB294" i="10" s="1"/>
  <c r="BB295" i="10" a="1"/>
  <c r="BB295" i="10" s="1"/>
  <c r="BB296" i="10" a="1"/>
  <c r="BB296" i="10" s="1"/>
  <c r="BB297" i="10" a="1"/>
  <c r="BB297" i="10" s="1"/>
  <c r="BB298" i="10" a="1"/>
  <c r="BB298" i="10" s="1"/>
  <c r="BB299" i="10" a="1"/>
  <c r="BB299" i="10" s="1"/>
  <c r="BB300" i="10" a="1"/>
  <c r="BB300" i="10" s="1"/>
  <c r="BB301" i="10" a="1"/>
  <c r="BB301" i="10" s="1"/>
  <c r="BB302" i="10" a="1"/>
  <c r="BB302" i="10" s="1"/>
  <c r="BB303" i="10" a="1"/>
  <c r="BB303" i="10" s="1"/>
  <c r="BB304" i="10" a="1"/>
  <c r="BB304" i="10" s="1"/>
  <c r="BB305" i="10" a="1"/>
  <c r="BB305" i="10" s="1"/>
  <c r="BB306" i="10" a="1"/>
  <c r="BB306" i="10" s="1"/>
  <c r="BB307" i="10" a="1"/>
  <c r="BB307" i="10" s="1"/>
  <c r="BB308" i="10" a="1"/>
  <c r="BB308" i="10" s="1"/>
  <c r="BB309" i="10" a="1"/>
  <c r="BB309" i="10" s="1"/>
  <c r="BB310" i="10" a="1"/>
  <c r="BB310" i="10" s="1"/>
  <c r="BB311" i="10" a="1"/>
  <c r="BB311" i="10" s="1"/>
  <c r="BB312" i="10" a="1"/>
  <c r="BB312" i="10" s="1"/>
  <c r="BB313" i="10" a="1"/>
  <c r="BB313" i="10" s="1"/>
  <c r="BB314" i="10" a="1"/>
  <c r="BB314" i="10" s="1"/>
  <c r="BB315" i="10" a="1"/>
  <c r="BB315" i="10" s="1"/>
  <c r="BB316" i="10" a="1"/>
  <c r="BB316" i="10"/>
  <c r="BB317" i="10" a="1"/>
  <c r="BB317" i="10"/>
  <c r="BB318" i="10" a="1"/>
  <c r="BB318" i="10"/>
  <c r="BB319" i="10" a="1"/>
  <c r="BB319" i="10" s="1"/>
  <c r="BB320" i="10" a="1"/>
  <c r="BB320" i="10" s="1"/>
  <c r="BB321" i="10" a="1"/>
  <c r="BB321" i="10" s="1"/>
  <c r="BB322" i="10" a="1"/>
  <c r="BB322" i="10" s="1"/>
  <c r="BB323" i="10" a="1"/>
  <c r="BB323" i="10" s="1"/>
  <c r="BB324" i="10" a="1"/>
  <c r="BB324" i="10"/>
  <c r="BB325" i="10" a="1"/>
  <c r="BB325" i="10"/>
  <c r="BB326" i="10" a="1"/>
  <c r="BB326" i="10"/>
  <c r="BB327" i="10" a="1"/>
  <c r="BB327" i="10" s="1"/>
  <c r="BB328" i="10" a="1"/>
  <c r="BB328" i="10" s="1"/>
  <c r="BB329" i="10" a="1"/>
  <c r="BB329" i="10" s="1"/>
  <c r="BB330" i="10" a="1"/>
  <c r="BB330" i="10" s="1"/>
  <c r="BB331" i="10" a="1"/>
  <c r="BB331" i="10" s="1"/>
  <c r="BB332" i="10" a="1"/>
  <c r="BB332" i="10"/>
  <c r="BB333" i="10" a="1"/>
  <c r="BB333" i="10"/>
  <c r="BB334" i="10" a="1"/>
  <c r="BB334" i="10"/>
  <c r="BB335" i="10" a="1"/>
  <c r="BB335" i="10" s="1"/>
  <c r="BB336" i="10" a="1"/>
  <c r="BB336" i="10" s="1"/>
  <c r="BB337" i="10" a="1"/>
  <c r="BB337" i="10" s="1"/>
  <c r="BB338" i="10" a="1"/>
  <c r="BB338" i="10" s="1"/>
  <c r="BB339" i="10" a="1"/>
  <c r="BB339" i="10" s="1"/>
  <c r="BB340" i="10" a="1"/>
  <c r="BB340" i="10"/>
  <c r="BB341" i="10" a="1"/>
  <c r="BB341" i="10"/>
  <c r="BB342" i="10" a="1"/>
  <c r="BB342" i="10"/>
  <c r="BB343" i="10" a="1"/>
  <c r="BB343" i="10"/>
  <c r="BB344" i="10" a="1"/>
  <c r="BB344" i="10"/>
  <c r="BB345" i="10" a="1"/>
  <c r="BB345" i="10"/>
  <c r="BB346" i="10" a="1"/>
  <c r="BB346" i="10"/>
  <c r="BB347" i="10" a="1"/>
  <c r="BB347" i="10"/>
  <c r="BB348" i="10" a="1"/>
  <c r="BB348" i="10"/>
  <c r="BB349" i="10" a="1"/>
  <c r="BB349" i="10"/>
  <c r="BB350" i="10" a="1"/>
  <c r="BB350" i="10"/>
  <c r="BB351" i="10" a="1"/>
  <c r="BB351" i="10"/>
  <c r="BB352" i="10" a="1"/>
  <c r="BB352" i="10"/>
  <c r="BB353" i="10" a="1"/>
  <c r="BB353" i="10"/>
  <c r="BB354" i="10" a="1"/>
  <c r="BB354" i="10"/>
  <c r="BB355" i="10" a="1"/>
  <c r="BB355" i="10"/>
  <c r="BB356" i="10" a="1"/>
  <c r="BB356" i="10"/>
  <c r="BB357" i="10" a="1"/>
  <c r="BB357" i="10"/>
  <c r="BB358" i="10" a="1"/>
  <c r="BB358" i="10"/>
  <c r="BB359" i="10" a="1"/>
  <c r="BB359" i="10"/>
  <c r="BB360" i="10" a="1"/>
  <c r="BB360" i="10"/>
  <c r="BB361" i="10" a="1"/>
  <c r="BB361" i="10"/>
  <c r="BB362" i="10" a="1"/>
  <c r="BB362" i="10"/>
  <c r="BB363" i="10" a="1"/>
  <c r="BB363" i="10"/>
  <c r="BB364" i="10" a="1"/>
  <c r="BB364" i="10"/>
  <c r="BB365" i="10" a="1"/>
  <c r="BB365" i="10"/>
  <c r="BB366" i="10" a="1"/>
  <c r="BB366" i="10"/>
  <c r="BB367" i="10" a="1"/>
  <c r="BB367" i="10"/>
  <c r="BB368" i="10" a="1"/>
  <c r="BB368" i="10"/>
  <c r="BB369" i="10" a="1"/>
  <c r="BB369" i="10"/>
  <c r="BB370" i="10" a="1"/>
  <c r="BB370" i="10"/>
  <c r="BB371" i="10" a="1"/>
  <c r="BB371" i="10"/>
  <c r="BB372" i="10" a="1"/>
  <c r="BB372" i="10"/>
  <c r="BB373" i="10" a="1"/>
  <c r="BB373" i="10"/>
  <c r="BB374" i="10" a="1"/>
  <c r="BB374" i="10"/>
  <c r="BB375" i="10" a="1"/>
  <c r="BB375" i="10"/>
  <c r="BB376" i="10" a="1"/>
  <c r="BB376" i="10"/>
  <c r="BB377" i="10" a="1"/>
  <c r="BB377" i="10"/>
  <c r="BB378" i="10" a="1"/>
  <c r="BB378" i="10"/>
  <c r="BB379" i="10" a="1"/>
  <c r="BB379" i="10"/>
  <c r="BB380" i="10" a="1"/>
  <c r="BB380" i="10"/>
  <c r="BB381" i="10" a="1"/>
  <c r="BB381" i="10"/>
  <c r="BB382" i="10" a="1"/>
  <c r="BB382" i="10"/>
  <c r="BB383" i="10" a="1"/>
  <c r="BB383" i="10"/>
  <c r="BB384" i="10" a="1"/>
  <c r="BB384" i="10"/>
  <c r="BB385" i="10" a="1"/>
  <c r="BB385" i="10"/>
  <c r="BB386" i="10" a="1"/>
  <c r="BB386" i="10"/>
  <c r="BB387" i="10" a="1"/>
  <c r="BB387" i="10"/>
  <c r="BB388" i="10" a="1"/>
  <c r="BB388" i="10"/>
  <c r="BB389" i="10" a="1"/>
  <c r="BB389" i="10"/>
  <c r="BB390" i="10" a="1"/>
  <c r="BB390" i="10"/>
  <c r="BB391" i="10" a="1"/>
  <c r="BB391" i="10"/>
  <c r="BB392" i="10" a="1"/>
  <c r="BB392" i="10"/>
  <c r="BB393" i="10" a="1"/>
  <c r="BB393" i="10"/>
  <c r="BB394" i="10" a="1"/>
  <c r="BB394" i="10"/>
  <c r="BB395" i="10" a="1"/>
  <c r="BB395" i="10"/>
  <c r="BB396" i="10" a="1"/>
  <c r="BB396" i="10"/>
  <c r="BB397" i="10" a="1"/>
  <c r="BB397" i="10"/>
  <c r="BB398" i="10" a="1"/>
  <c r="BB398" i="10"/>
  <c r="BB399" i="10" a="1"/>
  <c r="BB399" i="10"/>
  <c r="BB400" i="10" a="1"/>
  <c r="BB400" i="10"/>
  <c r="BB401" i="10" a="1"/>
  <c r="BB401" i="10"/>
  <c r="BB402" i="10" a="1"/>
  <c r="BB402" i="10"/>
  <c r="BB403" i="10" a="1"/>
  <c r="BB403" i="10"/>
  <c r="BB404" i="10" a="1"/>
  <c r="BB404" i="10"/>
  <c r="BB405" i="10" a="1"/>
  <c r="BB405" i="10"/>
  <c r="BB406" i="10" a="1"/>
  <c r="BB406" i="10"/>
  <c r="BB407" i="10" a="1"/>
  <c r="BB407" i="10"/>
  <c r="BB408" i="10" a="1"/>
  <c r="BB408" i="10" s="1"/>
  <c r="BB409" i="10" a="1"/>
  <c r="BB409" i="10"/>
  <c r="BB410" i="10" a="1"/>
  <c r="BB410" i="10"/>
  <c r="BB411" i="10" a="1"/>
  <c r="BB411" i="10"/>
  <c r="BB412" i="10" a="1"/>
  <c r="BB412" i="10" s="1"/>
  <c r="BB413" i="10" a="1"/>
  <c r="BB413" i="10"/>
  <c r="BB414" i="10" a="1"/>
  <c r="BB414" i="10"/>
  <c r="BB415" i="10" a="1"/>
  <c r="BB415" i="10"/>
  <c r="BB416" i="10" a="1"/>
  <c r="BB416" i="10" s="1"/>
  <c r="BB417" i="10" a="1"/>
  <c r="BB417" i="10"/>
  <c r="BB418" i="10" a="1"/>
  <c r="BB418" i="10"/>
  <c r="BB419" i="10" a="1"/>
  <c r="BB419" i="10"/>
  <c r="BB420" i="10" a="1"/>
  <c r="BB420" i="10" s="1"/>
  <c r="BB421" i="10" a="1"/>
  <c r="BB421" i="10"/>
  <c r="BB422" i="10" a="1"/>
  <c r="BB422" i="10"/>
  <c r="BB423" i="10" a="1"/>
  <c r="BB423" i="10"/>
  <c r="BB424" i="10" a="1"/>
  <c r="BB424" i="10" s="1"/>
  <c r="BB425" i="10" a="1"/>
  <c r="BB425" i="10"/>
  <c r="BB426" i="10" a="1"/>
  <c r="BB426" i="10"/>
  <c r="BB427" i="10" a="1"/>
  <c r="BB427" i="10"/>
  <c r="BB428" i="10" a="1"/>
  <c r="BB428" i="10" s="1"/>
  <c r="BB429" i="10" a="1"/>
  <c r="BB429" i="10"/>
  <c r="BB430" i="10" a="1"/>
  <c r="BB430" i="10"/>
  <c r="BB431" i="10" a="1"/>
  <c r="BB431" i="10"/>
  <c r="BB432" i="10" a="1"/>
  <c r="BB432" i="10" s="1"/>
  <c r="BB433" i="10" a="1"/>
  <c r="BB433" i="10"/>
  <c r="BB434" i="10" a="1"/>
  <c r="BB434" i="10"/>
  <c r="BB435" i="10" a="1"/>
  <c r="BB435" i="10"/>
  <c r="BB436" i="10" a="1"/>
  <c r="BB436" i="10" s="1"/>
  <c r="BB437" i="10" a="1"/>
  <c r="BB437" i="10"/>
  <c r="BB438" i="10" a="1"/>
  <c r="BB438" i="10"/>
  <c r="BB439" i="10" a="1"/>
  <c r="BB439" i="10"/>
  <c r="BB440" i="10" a="1"/>
  <c r="BB440" i="10" s="1"/>
  <c r="BB441" i="10" a="1"/>
  <c r="BB441" i="10"/>
  <c r="BB442" i="10" a="1"/>
  <c r="BB442" i="10"/>
  <c r="BB443" i="10" a="1"/>
  <c r="BB443" i="10"/>
  <c r="BB444" i="10" a="1"/>
  <c r="BB444" i="10" s="1"/>
  <c r="BB445" i="10" a="1"/>
  <c r="BB445" i="10"/>
  <c r="BB446" i="10" a="1"/>
  <c r="BB446" i="10"/>
  <c r="BB447" i="10" a="1"/>
  <c r="BB447" i="10"/>
  <c r="BB448" i="10" a="1"/>
  <c r="BB448" i="10" s="1"/>
  <c r="BB449" i="10" a="1"/>
  <c r="BB449" i="10"/>
  <c r="BB450" i="10" a="1"/>
  <c r="BB450" i="10"/>
  <c r="BB451" i="10" a="1"/>
  <c r="BB451" i="10"/>
  <c r="BB452" i="10" a="1"/>
  <c r="BB452" i="10" s="1"/>
  <c r="BB453" i="10" a="1"/>
  <c r="BB453" i="10"/>
  <c r="BB454" i="10" a="1"/>
  <c r="BB454" i="10"/>
  <c r="BB455" i="10" a="1"/>
  <c r="BB455" i="10"/>
  <c r="BB456" i="10" a="1"/>
  <c r="BB456" i="10" s="1"/>
  <c r="BB457" i="10" a="1"/>
  <c r="BB457" i="10"/>
  <c r="BB458" i="10" a="1"/>
  <c r="BB458" i="10"/>
  <c r="BB459" i="10" a="1"/>
  <c r="BB459" i="10"/>
  <c r="BB460" i="10" a="1"/>
  <c r="BB460" i="10" s="1"/>
  <c r="BB461" i="10" a="1"/>
  <c r="BB461" i="10"/>
  <c r="BB462" i="10" a="1"/>
  <c r="BB462" i="10"/>
  <c r="BB463" i="10" a="1"/>
  <c r="BB463" i="10"/>
  <c r="BB464" i="10" a="1"/>
  <c r="BB464" i="10" s="1"/>
  <c r="BB465" i="10" a="1"/>
  <c r="BB465" i="10"/>
  <c r="BB466" i="10" a="1"/>
  <c r="BB466" i="10"/>
  <c r="BB467" i="10" a="1"/>
  <c r="BB467" i="10"/>
  <c r="BB468" i="10" a="1"/>
  <c r="BB468" i="10" s="1"/>
  <c r="BB469" i="10" a="1"/>
  <c r="BB469" i="10"/>
  <c r="BB470" i="10" a="1"/>
  <c r="BB470" i="10"/>
  <c r="BB471" i="10" a="1"/>
  <c r="BB471" i="10"/>
  <c r="BB472" i="10" a="1"/>
  <c r="BB472" i="10" s="1"/>
  <c r="BB473" i="10" a="1"/>
  <c r="BB473" i="10"/>
  <c r="BB474" i="10" a="1"/>
  <c r="BB474" i="10"/>
  <c r="BB475" i="10" a="1"/>
  <c r="BB475" i="10"/>
  <c r="BB476" i="10" a="1"/>
  <c r="BB476" i="10" s="1"/>
  <c r="BB477" i="10" a="1"/>
  <c r="BB477" i="10" s="1"/>
  <c r="BB478" i="10" a="1"/>
  <c r="BB478" i="10"/>
  <c r="BB479" i="10" a="1"/>
  <c r="BB479" i="10"/>
  <c r="BB480" i="10" a="1"/>
  <c r="BB480" i="10" s="1"/>
  <c r="BB481" i="10" a="1"/>
  <c r="BB481" i="10" s="1"/>
  <c r="BB482" i="10" a="1"/>
  <c r="BB482" i="10"/>
  <c r="BB483" i="10" a="1"/>
  <c r="BB483" i="10"/>
  <c r="BB484" i="10" a="1"/>
  <c r="BB484" i="10" s="1"/>
  <c r="BB485" i="10" a="1"/>
  <c r="BB485" i="10" s="1"/>
  <c r="BB486" i="10" a="1"/>
  <c r="BB486" i="10"/>
  <c r="BB487" i="10" a="1"/>
  <c r="BB487" i="10"/>
  <c r="BB488" i="10" a="1"/>
  <c r="BB488" i="10" s="1"/>
  <c r="BB489" i="10" a="1"/>
  <c r="BB489" i="10" s="1"/>
  <c r="BB490" i="10" a="1"/>
  <c r="BB490" i="10"/>
  <c r="BB491" i="10" a="1"/>
  <c r="BB491" i="10"/>
  <c r="BB492" i="10" a="1"/>
  <c r="BB492" i="10" s="1"/>
  <c r="BB493" i="10" a="1"/>
  <c r="BB493" i="10" s="1"/>
  <c r="BB494" i="10" a="1"/>
  <c r="BB494" i="10"/>
  <c r="BB495" i="10" a="1"/>
  <c r="BB495" i="10"/>
  <c r="BB496" i="10" a="1"/>
  <c r="BB496" i="10" s="1"/>
  <c r="BB497" i="10" a="1"/>
  <c r="BB497" i="10" s="1"/>
  <c r="BB498" i="10" a="1"/>
  <c r="BB498" i="10"/>
  <c r="BB499" i="10" a="1"/>
  <c r="BB499" i="10"/>
  <c r="BB500" i="10" a="1"/>
  <c r="BB500" i="10" s="1"/>
  <c r="BB501" i="10" a="1"/>
  <c r="BB501" i="10" s="1"/>
  <c r="BB502" i="10" a="1"/>
  <c r="BB502" i="10"/>
  <c r="BB503" i="10" a="1"/>
  <c r="BB503" i="10"/>
  <c r="BB504" i="10" a="1"/>
  <c r="BB504" i="10" s="1"/>
  <c r="BB505" i="10" a="1"/>
  <c r="BB505" i="10" s="1"/>
  <c r="BB506" i="10" a="1"/>
  <c r="BB506" i="10"/>
  <c r="BB507" i="10" a="1"/>
  <c r="BB507" i="10"/>
  <c r="BB508" i="10" a="1"/>
  <c r="BB508" i="10" s="1"/>
  <c r="BB509" i="10" a="1"/>
  <c r="BB509" i="10" s="1"/>
  <c r="BB510" i="10" a="1"/>
  <c r="BB510" i="10"/>
  <c r="BB511" i="10" a="1"/>
  <c r="BB511" i="10"/>
  <c r="BB512" i="10" a="1"/>
  <c r="BB512" i="10" s="1"/>
  <c r="BB513" i="10" a="1"/>
  <c r="BB513" i="10" s="1"/>
  <c r="BB514" i="10" a="1"/>
  <c r="BB514" i="10"/>
  <c r="BB515" i="10" a="1"/>
  <c r="BB515" i="10"/>
  <c r="BB516" i="10" a="1"/>
  <c r="BB516" i="10" s="1"/>
  <c r="BB517" i="10" a="1"/>
  <c r="BB517" i="10" s="1"/>
  <c r="BB518" i="10" a="1"/>
  <c r="BB518" i="10"/>
  <c r="BB519" i="10" a="1"/>
  <c r="BB519" i="10"/>
  <c r="BB520" i="10" a="1"/>
  <c r="BB520" i="10" s="1"/>
  <c r="BB521" i="10" a="1"/>
  <c r="BB521" i="10" s="1"/>
  <c r="BB522" i="10" a="1"/>
  <c r="BB522" i="10"/>
  <c r="BB523" i="10" a="1"/>
  <c r="BB523" i="10"/>
  <c r="BB524" i="10" a="1"/>
  <c r="BB524" i="10" s="1"/>
  <c r="BB525" i="10" a="1"/>
  <c r="BB525" i="10" s="1"/>
  <c r="BB526" i="10" a="1"/>
  <c r="BB526" i="10"/>
  <c r="BB527" i="10" a="1"/>
  <c r="BB527" i="10"/>
  <c r="BB528" i="10" a="1"/>
  <c r="BB528" i="10" s="1"/>
  <c r="BB529" i="10" a="1"/>
  <c r="BB529" i="10" s="1"/>
  <c r="BB530" i="10" a="1"/>
  <c r="BB530" i="10"/>
  <c r="BB531" i="10" a="1"/>
  <c r="BB531" i="10"/>
  <c r="BB532" i="10" a="1"/>
  <c r="BB532" i="10" s="1"/>
  <c r="BB533" i="10" a="1"/>
  <c r="BB533" i="10" s="1"/>
  <c r="BB534" i="10" a="1"/>
  <c r="BB534" i="10"/>
  <c r="BB535" i="10" a="1"/>
  <c r="BB535" i="10"/>
  <c r="BB536" i="10" a="1"/>
  <c r="BB536" i="10" s="1"/>
  <c r="BB537" i="10" a="1"/>
  <c r="BB537" i="10" s="1"/>
  <c r="BB538" i="10" a="1"/>
  <c r="BB538" i="10"/>
  <c r="BB539" i="10" a="1"/>
  <c r="BB539" i="10"/>
  <c r="BB540" i="10" a="1"/>
  <c r="BB540" i="10" s="1"/>
  <c r="BB541" i="10" a="1"/>
  <c r="BB541" i="10" s="1"/>
  <c r="BB542" i="10" a="1"/>
  <c r="BB542" i="10"/>
  <c r="BB543" i="10" a="1"/>
  <c r="BB543" i="10"/>
  <c r="BB544" i="10" a="1"/>
  <c r="BB544" i="10" s="1"/>
  <c r="BB545" i="10" a="1"/>
  <c r="BB545" i="10" s="1"/>
  <c r="BB546" i="10" a="1"/>
  <c r="BB546" i="10"/>
  <c r="BB547" i="10" a="1"/>
  <c r="BB547" i="10"/>
  <c r="BB548" i="10" a="1"/>
  <c r="BB548" i="10" s="1"/>
  <c r="BB549" i="10" a="1"/>
  <c r="BB549" i="10" s="1"/>
  <c r="BB550" i="10" a="1"/>
  <c r="BB550" i="10"/>
  <c r="BB551" i="10" a="1"/>
  <c r="BB551" i="10"/>
  <c r="BB552" i="10" a="1"/>
  <c r="BB552" i="10" s="1"/>
  <c r="BB553" i="10" a="1"/>
  <c r="BB553" i="10" s="1"/>
  <c r="BB554" i="10" a="1"/>
  <c r="BB554" i="10"/>
  <c r="BB555" i="10" a="1"/>
  <c r="BB555" i="10"/>
  <c r="BB556" i="10" a="1"/>
  <c r="BB556" i="10" s="1"/>
  <c r="BB557" i="10" a="1"/>
  <c r="BB557" i="10" s="1"/>
  <c r="BB558" i="10" a="1"/>
  <c r="BB558" i="10" s="1"/>
  <c r="BB559" i="10" a="1"/>
  <c r="BB559" i="10"/>
  <c r="BB560" i="10" a="1"/>
  <c r="BB560" i="10" s="1"/>
  <c r="BB561" i="10" a="1"/>
  <c r="BB561" i="10" s="1"/>
  <c r="BB562" i="10" a="1"/>
  <c r="BB562" i="10" s="1"/>
  <c r="BB563" i="10" a="1"/>
  <c r="BB563" i="10"/>
  <c r="BB564" i="10" a="1"/>
  <c r="BB564" i="10" s="1"/>
  <c r="BB565" i="10" a="1"/>
  <c r="BB565" i="10" s="1"/>
  <c r="BB566" i="10" a="1"/>
  <c r="BB566" i="10" s="1"/>
  <c r="BB567" i="10" a="1"/>
  <c r="BB567" i="10"/>
  <c r="BB568" i="10" a="1"/>
  <c r="BB568" i="10" s="1"/>
  <c r="BB569" i="10" a="1"/>
  <c r="BB569" i="10" s="1"/>
  <c r="BB570" i="10" a="1"/>
  <c r="BB570" i="10" s="1"/>
  <c r="BB571" i="10" a="1"/>
  <c r="BB571" i="10"/>
  <c r="BB572" i="10" a="1"/>
  <c r="BB572" i="10" s="1"/>
  <c r="BB573" i="10" a="1"/>
  <c r="BB573" i="10" s="1"/>
  <c r="BB574" i="10" a="1"/>
  <c r="BB574" i="10" s="1"/>
  <c r="BB575" i="10" a="1"/>
  <c r="BB575" i="10"/>
  <c r="BB576" i="10" a="1"/>
  <c r="BB576" i="10" s="1"/>
  <c r="BB577" i="10" a="1"/>
  <c r="BB577" i="10" s="1"/>
  <c r="BB578" i="10" a="1"/>
  <c r="BB578" i="10" s="1"/>
  <c r="BB579" i="10" a="1"/>
  <c r="BB579" i="10"/>
  <c r="BB580" i="10" a="1"/>
  <c r="BB580" i="10" s="1"/>
  <c r="BB581" i="10" a="1"/>
  <c r="BB581" i="10" s="1"/>
  <c r="BB582" i="10" a="1"/>
  <c r="BB582" i="10" s="1"/>
  <c r="BB583" i="10" a="1"/>
  <c r="BB583" i="10"/>
  <c r="BB584" i="10" a="1"/>
  <c r="BB584" i="10" s="1"/>
  <c r="BB585" i="10" a="1"/>
  <c r="BB585" i="10" s="1"/>
  <c r="BB586" i="10" a="1"/>
  <c r="BB586" i="10" s="1"/>
  <c r="BB587" i="10" a="1"/>
  <c r="BB587" i="10" s="1"/>
  <c r="BB588" i="10" a="1"/>
  <c r="BB588" i="10" s="1"/>
  <c r="BB589" i="10" a="1"/>
  <c r="BB589" i="10" s="1"/>
  <c r="BB590" i="10" a="1"/>
  <c r="BB590" i="10" s="1"/>
  <c r="BB591" i="10" a="1"/>
  <c r="BB591" i="10" s="1"/>
  <c r="BB592" i="10" a="1"/>
  <c r="BB592" i="10" s="1"/>
  <c r="BB593" i="10" a="1"/>
  <c r="BB593" i="10" s="1"/>
  <c r="BB594" i="10" a="1"/>
  <c r="BB594" i="10" s="1"/>
  <c r="BB595" i="10" a="1"/>
  <c r="BB595" i="10" s="1"/>
  <c r="BB596" i="10" a="1"/>
  <c r="BB596" i="10" s="1"/>
  <c r="BB597" i="10" a="1"/>
  <c r="BB597" i="10" s="1"/>
  <c r="BB598" i="10" a="1"/>
  <c r="BB598" i="10" s="1"/>
  <c r="BB599" i="10" a="1"/>
  <c r="BB599" i="10" s="1"/>
  <c r="BB600" i="10" a="1"/>
  <c r="BB600" i="10" s="1"/>
  <c r="BB601" i="10" a="1"/>
  <c r="BB601" i="10" s="1"/>
  <c r="BB602" i="10" a="1"/>
  <c r="BB602" i="10" s="1"/>
  <c r="BB603" i="10" a="1"/>
  <c r="BB603" i="10" s="1"/>
  <c r="BB604" i="10" a="1"/>
  <c r="BB604" i="10" s="1"/>
  <c r="BB605" i="10" a="1"/>
  <c r="BB605" i="10" s="1"/>
  <c r="BB607" i="10" a="1"/>
  <c r="BB607" i="10" s="1"/>
  <c r="BB608" i="10" a="1"/>
  <c r="BB608" i="10" s="1"/>
  <c r="BB609" i="10" a="1"/>
  <c r="BB609" i="10" s="1"/>
  <c r="BB610" i="10" a="1"/>
  <c r="BB610" i="10"/>
  <c r="BB611" i="10" a="1"/>
  <c r="BB611" i="10" s="1"/>
  <c r="BB612" i="10" a="1"/>
  <c r="BB612" i="10" s="1"/>
  <c r="BB613" i="10" a="1"/>
  <c r="BB613" i="10" s="1"/>
  <c r="BB614" i="10" a="1"/>
  <c r="BB614" i="10"/>
  <c r="BB615" i="10" a="1"/>
  <c r="BB615" i="10" s="1"/>
  <c r="BB616" i="10" a="1"/>
  <c r="BB616" i="10" s="1"/>
  <c r="BB617" i="10" a="1"/>
  <c r="BB617" i="10" s="1"/>
  <c r="BB618" i="10" a="1"/>
  <c r="BB618" i="10"/>
  <c r="BB619" i="10" a="1"/>
  <c r="BB619" i="10" s="1"/>
  <c r="BB620" i="10" a="1"/>
  <c r="BB620" i="10" s="1"/>
  <c r="BB621" i="10" a="1"/>
  <c r="BB621" i="10" s="1"/>
  <c r="BB622" i="10" a="1"/>
  <c r="BB622" i="10"/>
  <c r="BB623" i="10" a="1"/>
  <c r="BB623" i="10" s="1"/>
  <c r="BB624" i="10" a="1"/>
  <c r="BB624" i="10" s="1"/>
  <c r="BB625" i="10" a="1"/>
  <c r="BB625" i="10" s="1"/>
  <c r="BB626" i="10" a="1"/>
  <c r="BB626" i="10"/>
  <c r="BB627" i="10" a="1"/>
  <c r="BB627" i="10" s="1"/>
  <c r="BB628" i="10" a="1"/>
  <c r="BB628" i="10" s="1"/>
  <c r="BB629" i="10" a="1"/>
  <c r="BB629" i="10" s="1"/>
  <c r="BB630" i="10" a="1"/>
  <c r="BB630" i="10"/>
  <c r="BB631" i="10" a="1"/>
  <c r="BB631" i="10" s="1"/>
  <c r="BB632" i="10" a="1"/>
  <c r="BB632" i="10" s="1"/>
  <c r="BB633" i="10" a="1"/>
  <c r="BB633" i="10" s="1"/>
  <c r="BB634" i="10" a="1"/>
  <c r="BB634" i="10"/>
  <c r="BB635" i="10" a="1"/>
  <c r="BB635" i="10" s="1"/>
  <c r="BB636" i="10" a="1"/>
  <c r="BB636" i="10" s="1"/>
  <c r="BB637" i="10" a="1"/>
  <c r="BB637" i="10" s="1"/>
  <c r="BB638" i="10" a="1"/>
  <c r="BB638" i="10"/>
  <c r="BB639" i="10" a="1"/>
  <c r="BB639" i="10" s="1"/>
  <c r="BB640" i="10" a="1"/>
  <c r="BB640" i="10" s="1"/>
  <c r="BB641" i="10" a="1"/>
  <c r="BB641" i="10" s="1"/>
  <c r="BB642" i="10" a="1"/>
  <c r="BB642" i="10"/>
  <c r="BB643" i="10" a="1"/>
  <c r="BB643" i="10" s="1"/>
  <c r="BB644" i="10" a="1"/>
  <c r="BB644" i="10" s="1"/>
  <c r="BB645" i="10" a="1"/>
  <c r="BB645" i="10" s="1"/>
  <c r="BB646" i="10" a="1"/>
  <c r="BB646" i="10"/>
  <c r="BB647" i="10" a="1"/>
  <c r="BB647" i="10" s="1"/>
  <c r="BB648" i="10" a="1"/>
  <c r="BB648" i="10" s="1"/>
  <c r="BB649" i="10" a="1"/>
  <c r="BB649" i="10" s="1"/>
  <c r="BB650" i="10" a="1"/>
  <c r="BB650" i="10"/>
  <c r="BB651" i="10" a="1"/>
  <c r="BB651" i="10" s="1"/>
  <c r="BB652" i="10" a="1"/>
  <c r="BB652" i="10" s="1"/>
  <c r="BB653" i="10" a="1"/>
  <c r="BB653" i="10" s="1"/>
  <c r="BB654" i="10" a="1"/>
  <c r="BB654" i="10"/>
  <c r="BB655" i="10" a="1"/>
  <c r="BB655" i="10" s="1"/>
  <c r="BB656" i="10" a="1"/>
  <c r="BB656" i="10" s="1"/>
  <c r="BB657" i="10" a="1"/>
  <c r="BB657" i="10" s="1"/>
  <c r="BB658" i="10" a="1"/>
  <c r="BB658" i="10"/>
  <c r="BB659" i="10" a="1"/>
  <c r="BB659" i="10" s="1"/>
  <c r="BB660" i="10" a="1"/>
  <c r="BB660" i="10" s="1"/>
  <c r="BB661" i="10" a="1"/>
  <c r="BB661" i="10" s="1"/>
  <c r="BB662" i="10" a="1"/>
  <c r="BB662" i="10"/>
  <c r="BB663" i="10" a="1"/>
  <c r="BB663" i="10" s="1"/>
  <c r="BB664" i="10" a="1"/>
  <c r="BB664" i="10" s="1"/>
  <c r="BB665" i="10" a="1"/>
  <c r="BB665" i="10" s="1"/>
  <c r="BB666" i="10" a="1"/>
  <c r="BB666" i="10"/>
  <c r="BB667" i="10" a="1"/>
  <c r="BB667" i="10" s="1"/>
  <c r="BB668" i="10" a="1"/>
  <c r="BB668" i="10" s="1"/>
  <c r="BB669" i="10" a="1"/>
  <c r="BB669" i="10" s="1"/>
  <c r="BB670" i="10" a="1"/>
  <c r="BB670" i="10"/>
  <c r="BB671" i="10" a="1"/>
  <c r="BB671" i="10" s="1"/>
  <c r="BB672" i="10" a="1"/>
  <c r="BB672" i="10" s="1"/>
  <c r="BB673" i="10" a="1"/>
  <c r="BB673" i="10" s="1"/>
  <c r="BB674" i="10" a="1"/>
  <c r="BB674" i="10"/>
  <c r="BB675" i="10" a="1"/>
  <c r="BB675" i="10" s="1"/>
  <c r="BB676" i="10" a="1"/>
  <c r="BB676" i="10" s="1"/>
  <c r="BB677" i="10" a="1"/>
  <c r="BB677" i="10" s="1"/>
  <c r="BB678" i="10" a="1"/>
  <c r="BB678" i="10"/>
  <c r="BB679" i="10" a="1"/>
  <c r="BB679" i="10" s="1"/>
  <c r="BB680" i="10" a="1"/>
  <c r="BB680" i="10" s="1"/>
  <c r="BB681" i="10" a="1"/>
  <c r="BB681" i="10" s="1"/>
  <c r="BB682" i="10" a="1"/>
  <c r="BB682" i="10"/>
  <c r="BB683" i="10" a="1"/>
  <c r="BB683" i="10" s="1"/>
  <c r="BB684" i="10" a="1"/>
  <c r="BB684" i="10" s="1"/>
  <c r="BB685" i="10" a="1"/>
  <c r="BB685" i="10" s="1"/>
  <c r="BB686" i="10" a="1"/>
  <c r="BB686" i="10" s="1"/>
  <c r="BB687" i="10" a="1"/>
  <c r="BB687" i="10" s="1"/>
  <c r="BB688" i="10" a="1"/>
  <c r="BB688" i="10" s="1"/>
  <c r="BB689" i="10" a="1"/>
  <c r="BB689" i="10" s="1"/>
  <c r="BB606" i="10" a="1"/>
  <c r="BB606" i="10" s="1"/>
  <c r="BD2" i="10" a="1"/>
  <c r="BD2" i="10" s="1"/>
  <c r="BD3" i="10" a="1"/>
  <c r="BD3" i="10" s="1"/>
  <c r="BD4" i="10" a="1"/>
  <c r="BD4" i="10"/>
  <c r="L417" i="8"/>
  <c r="L421" i="8"/>
  <c r="AC330" i="10" l="1" a="1"/>
  <c r="AC330" i="10" s="1"/>
  <c r="AC331" i="10" a="1"/>
  <c r="AC331" i="10"/>
  <c r="AC332" i="10" a="1"/>
  <c r="AC332" i="10" s="1"/>
  <c r="AC333" i="10" a="1"/>
  <c r="AC333" i="10" s="1"/>
  <c r="AC334" i="10" a="1"/>
  <c r="AC334" i="10" s="1"/>
  <c r="AC336" i="10" a="1"/>
  <c r="AC336" i="10" s="1"/>
  <c r="AC337" i="10" a="1"/>
  <c r="AC337" i="10" s="1"/>
  <c r="AC343" i="10" a="1"/>
  <c r="AC343" i="10" s="1"/>
  <c r="AC344" i="10" a="1"/>
  <c r="AC344" i="10" s="1"/>
  <c r="AC345" i="10" a="1"/>
  <c r="AC345" i="10" s="1"/>
  <c r="AC350" i="10" a="1"/>
  <c r="AC350" i="10" s="1"/>
  <c r="AC351" i="10" a="1"/>
  <c r="AC351" i="10" s="1"/>
  <c r="AC352" i="10" a="1"/>
  <c r="AC352" i="10" s="1"/>
  <c r="AC353" i="10" a="1"/>
  <c r="AC353" i="10"/>
  <c r="AC354" i="10" a="1"/>
  <c r="AC354" i="10" s="1"/>
  <c r="AC355" i="10" a="1"/>
  <c r="AC355" i="10" s="1"/>
  <c r="AC356" i="10" a="1"/>
  <c r="AC356" i="10" s="1"/>
  <c r="AC359" i="10" a="1"/>
  <c r="AC359" i="10" s="1"/>
  <c r="AC360" i="10" a="1"/>
  <c r="AC360" i="10" s="1"/>
  <c r="AC361" i="10" a="1"/>
  <c r="AC361" i="10" s="1"/>
  <c r="AC362" i="10" a="1"/>
  <c r="AC362" i="10"/>
  <c r="AC363" i="10" a="1"/>
  <c r="AC363" i="10"/>
  <c r="AC364" i="10" a="1"/>
  <c r="AC364" i="10" s="1"/>
  <c r="AC365" i="10" a="1"/>
  <c r="AC365" i="10" s="1"/>
  <c r="AC366" i="10" a="1"/>
  <c r="AC366" i="10" s="1"/>
  <c r="AC367" i="10" a="1"/>
  <c r="AC367" i="10" s="1"/>
  <c r="AC368" i="10" a="1"/>
  <c r="AC368" i="10" s="1"/>
  <c r="AC369" i="10" a="1"/>
  <c r="AC369" i="10" s="1"/>
  <c r="AC370" i="10" a="1"/>
  <c r="AC370" i="10" s="1"/>
  <c r="AC371" i="10" a="1"/>
  <c r="AC371" i="10"/>
  <c r="AC372" i="10" a="1"/>
  <c r="AC372" i="10" s="1"/>
  <c r="AC373" i="10" a="1"/>
  <c r="AC373" i="10"/>
  <c r="AC374" i="10" a="1"/>
  <c r="AC374" i="10" s="1"/>
  <c r="AC375" i="10" a="1"/>
  <c r="AC375" i="10" s="1"/>
  <c r="AC377" i="10" a="1"/>
  <c r="AC377" i="10" s="1"/>
  <c r="AC378" i="10" a="1"/>
  <c r="AC378" i="10" s="1"/>
  <c r="AC379" i="10" a="1"/>
  <c r="AC379" i="10" s="1"/>
  <c r="AC380" i="10" a="1"/>
  <c r="AC380" i="10" s="1"/>
  <c r="AC381" i="10" a="1"/>
  <c r="AC381" i="10" s="1"/>
  <c r="AC382" i="10" a="1"/>
  <c r="AC382" i="10"/>
  <c r="AC383" i="10" a="1"/>
  <c r="AC383" i="10" s="1"/>
  <c r="AC384" i="10" a="1"/>
  <c r="AC384" i="10" s="1"/>
  <c r="AC385" i="10" a="1"/>
  <c r="AC385" i="10" s="1"/>
  <c r="AC386" i="10" a="1"/>
  <c r="AC386" i="10" s="1"/>
  <c r="AC387" i="10" a="1"/>
  <c r="AC387" i="10" s="1"/>
  <c r="AC388" i="10" a="1"/>
  <c r="AC388" i="10" s="1"/>
  <c r="AC389" i="10" a="1"/>
  <c r="AC389" i="10"/>
  <c r="AC390" i="10" a="1"/>
  <c r="AC390" i="10" s="1"/>
  <c r="AC391" i="10" a="1"/>
  <c r="AC391" i="10"/>
  <c r="AC392" i="10" a="1"/>
  <c r="AC392" i="10" s="1"/>
  <c r="AC393" i="10" a="1"/>
  <c r="AC393" i="10" s="1"/>
  <c r="AC394" i="10" a="1"/>
  <c r="AC394" i="10"/>
  <c r="AC395" i="10" a="1"/>
  <c r="AC395" i="10" s="1"/>
  <c r="AC396" i="10" a="1"/>
  <c r="AC396" i="10" s="1"/>
  <c r="AC397" i="10" a="1"/>
  <c r="AC397" i="10" s="1"/>
  <c r="AC398" i="10" a="1"/>
  <c r="AC398" i="10" s="1"/>
  <c r="AC399" i="10" a="1"/>
  <c r="AC399" i="10" s="1"/>
  <c r="AC400" i="10" a="1"/>
  <c r="AC400" i="10" s="1"/>
  <c r="AC401" i="10" a="1"/>
  <c r="AC401" i="10" s="1"/>
  <c r="AC402" i="10" a="1"/>
  <c r="AC402" i="10"/>
  <c r="AC403" i="10" a="1"/>
  <c r="AC403" i="10"/>
  <c r="AC406" i="10" a="1"/>
  <c r="AC406" i="10" s="1"/>
  <c r="AC407" i="10" a="1"/>
  <c r="AC407" i="10"/>
  <c r="AC408" i="10" a="1"/>
  <c r="AC408" i="10" s="1"/>
  <c r="AC409" i="10" a="1"/>
  <c r="AC409" i="10" s="1"/>
  <c r="AC410" i="10" a="1"/>
  <c r="AC410" i="10" s="1"/>
  <c r="AC411" i="10" a="1"/>
  <c r="AC411" i="10"/>
  <c r="AC412" i="10" a="1"/>
  <c r="AC412" i="10" s="1"/>
  <c r="AC413" i="10" a="1"/>
  <c r="AC413" i="10" s="1"/>
  <c r="AC414" i="10" a="1"/>
  <c r="AC414" i="10" s="1"/>
  <c r="AC415" i="10" a="1"/>
  <c r="AC415" i="10" s="1"/>
  <c r="AC416" i="10" a="1"/>
  <c r="AC416" i="10" s="1"/>
  <c r="AC417" i="10" a="1"/>
  <c r="AC417" i="10"/>
  <c r="AC418" i="10" a="1"/>
  <c r="AC418" i="10"/>
  <c r="AC419" i="10" a="1"/>
  <c r="AC419" i="10" s="1"/>
  <c r="AC420" i="10" a="1"/>
  <c r="AC420" i="10" s="1"/>
  <c r="AC421" i="10" a="1"/>
  <c r="AC421" i="10"/>
  <c r="AC422" i="10" a="1"/>
  <c r="AC422" i="10" s="1"/>
  <c r="AC423" i="10" a="1"/>
  <c r="AC423" i="10" s="1"/>
  <c r="AC424" i="10" a="1"/>
  <c r="AC424" i="10" s="1"/>
  <c r="AC425" i="10" a="1"/>
  <c r="AC425" i="10" s="1"/>
  <c r="AC426" i="10" a="1"/>
  <c r="AC426" i="10"/>
  <c r="AC427" i="10" a="1"/>
  <c r="AC427" i="10"/>
  <c r="AC428" i="10" a="1"/>
  <c r="AC428" i="10" s="1"/>
  <c r="AC430" i="10" a="1"/>
  <c r="AC430" i="10" s="1"/>
  <c r="AC432" i="10" a="1"/>
  <c r="AC432" i="10" s="1"/>
  <c r="AC433" i="10" a="1"/>
  <c r="AC433" i="10" s="1"/>
  <c r="AC434" i="10" a="1"/>
  <c r="AC434" i="10" s="1"/>
  <c r="AC435" i="10" a="1"/>
  <c r="AC435" i="10" s="1"/>
  <c r="AC436" i="10" a="1"/>
  <c r="AC436" i="10" s="1"/>
  <c r="AC437" i="10" a="1"/>
  <c r="AC437" i="10"/>
  <c r="AC439" i="10" a="1"/>
  <c r="AC439" i="10" s="1"/>
  <c r="AC440" i="10" a="1"/>
  <c r="AC440" i="10" s="1"/>
  <c r="AC441" i="10" a="1"/>
  <c r="AC441" i="10" s="1"/>
  <c r="AC442" i="10" a="1"/>
  <c r="AC442" i="10" s="1"/>
  <c r="AC443" i="10" a="1"/>
  <c r="AC443" i="10"/>
  <c r="AC454" i="10" a="1"/>
  <c r="AC454" i="10" s="1"/>
  <c r="AC455" i="10" a="1"/>
  <c r="AC455" i="10"/>
  <c r="AC458" i="10" a="1"/>
  <c r="AC458" i="10"/>
  <c r="AC459" i="10" a="1"/>
  <c r="AC459" i="10"/>
  <c r="AC460" i="10" a="1"/>
  <c r="AC460" i="10" s="1"/>
  <c r="AC461" i="10" a="1"/>
  <c r="AC461" i="10" s="1"/>
  <c r="AC463" i="10" a="1"/>
  <c r="AC463" i="10" s="1"/>
  <c r="AC464" i="10" a="1"/>
  <c r="AC464" i="10" s="1"/>
  <c r="AC465" i="10" a="1"/>
  <c r="AC465" i="10" s="1"/>
  <c r="AC466" i="10" a="1"/>
  <c r="AC466" i="10"/>
  <c r="AC469" i="10" a="1"/>
  <c r="AC469" i="10"/>
  <c r="AC470" i="10" a="1"/>
  <c r="AC470" i="10" s="1"/>
  <c r="AC471" i="10" a="1"/>
  <c r="AC471" i="10"/>
  <c r="AC472" i="10" a="1"/>
  <c r="AC472" i="10" s="1"/>
  <c r="AC473" i="10" a="1"/>
  <c r="AC473" i="10" s="1"/>
  <c r="AC474" i="10" a="1"/>
  <c r="AC474" i="10" s="1"/>
  <c r="AC475" i="10" a="1"/>
  <c r="AC475" i="10" s="1"/>
  <c r="AC476" i="10" a="1"/>
  <c r="AC476" i="10" s="1"/>
  <c r="AC477" i="10" a="1"/>
  <c r="AC477" i="10" s="1"/>
  <c r="AC478" i="10" a="1"/>
  <c r="AC478" i="10"/>
  <c r="AC479" i="10" a="1"/>
  <c r="AC479" i="10" s="1"/>
  <c r="AC480" i="10" a="1"/>
  <c r="AC480" i="10" s="1"/>
  <c r="AC481" i="10" a="1"/>
  <c r="AC481" i="10" s="1"/>
  <c r="AC482" i="10" a="1"/>
  <c r="AC482" i="10"/>
  <c r="AC483" i="10" a="1"/>
  <c r="AC483" i="10" s="1"/>
  <c r="AC484" i="10" a="1"/>
  <c r="AC484" i="10" s="1"/>
  <c r="AC485" i="10" a="1"/>
  <c r="AC485" i="10" s="1"/>
  <c r="AC489" i="10" a="1"/>
  <c r="AC489" i="10"/>
  <c r="AC492" i="10" a="1"/>
  <c r="AC492" i="10" s="1"/>
  <c r="AC496" i="10" a="1"/>
  <c r="AC496" i="10" s="1"/>
  <c r="AC499" i="10" a="1"/>
  <c r="AC499" i="10" s="1"/>
  <c r="AC500" i="10" a="1"/>
  <c r="AC500" i="10" s="1"/>
  <c r="AC502" i="10" a="1"/>
  <c r="AC502" i="10" s="1"/>
  <c r="AC503" i="10" a="1"/>
  <c r="AC503" i="10"/>
  <c r="AC504" i="10" a="1"/>
  <c r="AC504" i="10" s="1"/>
  <c r="AC505" i="10" a="1"/>
  <c r="AC505" i="10"/>
  <c r="AC506" i="10" a="1"/>
  <c r="AC506" i="10" s="1"/>
  <c r="AC507" i="10" a="1"/>
  <c r="AC507" i="10"/>
  <c r="AC508" i="10" a="1"/>
  <c r="AC508" i="10" s="1"/>
  <c r="AC509" i="10" a="1"/>
  <c r="AC509" i="10" s="1"/>
  <c r="AC510" i="10" a="1"/>
  <c r="AC510" i="10" s="1"/>
  <c r="AC513" i="10" a="1"/>
  <c r="AC513" i="10"/>
  <c r="AC514" i="10" a="1"/>
  <c r="AC514" i="10"/>
  <c r="AC515" i="10" a="1"/>
  <c r="AC515" i="10" s="1"/>
  <c r="AC516" i="10" a="1"/>
  <c r="AC516" i="10" s="1"/>
  <c r="AC517" i="10" a="1"/>
  <c r="AC517" i="10" s="1"/>
  <c r="AC518" i="10" a="1"/>
  <c r="AC518" i="10" s="1"/>
  <c r="AC519" i="10" a="1"/>
  <c r="AC519" i="10" s="1"/>
  <c r="AC520" i="10" a="1"/>
  <c r="AC520" i="10" s="1"/>
  <c r="AC521" i="10" a="1"/>
  <c r="AC521" i="10" s="1"/>
  <c r="AC526" i="10" a="1"/>
  <c r="AC526" i="10" s="1"/>
  <c r="AC527" i="10" a="1"/>
  <c r="AC527" i="10" s="1"/>
  <c r="AC528" i="10" a="1"/>
  <c r="AC528" i="10" s="1"/>
  <c r="AC529" i="10" a="1"/>
  <c r="AC529" i="10" s="1"/>
  <c r="AC530" i="10" a="1"/>
  <c r="AC530" i="10" s="1"/>
  <c r="AC531" i="10" a="1"/>
  <c r="AC531" i="10"/>
  <c r="AC532" i="10" a="1"/>
  <c r="AC532" i="10" s="1"/>
  <c r="AC533" i="10" a="1"/>
  <c r="AC533" i="10" s="1"/>
  <c r="AC534" i="10" a="1"/>
  <c r="AC534" i="10" s="1"/>
  <c r="AC535" i="10" a="1"/>
  <c r="AC535" i="10" s="1"/>
  <c r="AC536" i="10" a="1"/>
  <c r="AC536" i="10" s="1"/>
  <c r="AC537" i="10" a="1"/>
  <c r="AC537" i="10" s="1"/>
  <c r="AC538" i="10" a="1"/>
  <c r="AC538" i="10" s="1"/>
  <c r="AC539" i="10" a="1"/>
  <c r="AC539" i="10" s="1"/>
  <c r="AC540" i="10" a="1"/>
  <c r="AC540" i="10" s="1"/>
  <c r="AC541" i="10" a="1"/>
  <c r="AC541" i="10" s="1"/>
  <c r="AC542" i="10" a="1"/>
  <c r="AC542" i="10"/>
  <c r="AC543" i="10" a="1"/>
  <c r="AC543" i="10" s="1"/>
  <c r="AC544" i="10" a="1"/>
  <c r="AC544" i="10" s="1"/>
  <c r="AC545" i="10" a="1"/>
  <c r="AC545" i="10" s="1"/>
  <c r="AC546" i="10" a="1"/>
  <c r="AC546" i="10" s="1"/>
  <c r="AC547" i="10" a="1"/>
  <c r="AC547" i="10" s="1"/>
  <c r="AC548" i="10" a="1"/>
  <c r="AC548" i="10" s="1"/>
  <c r="AC549" i="10" a="1"/>
  <c r="AC549" i="10"/>
  <c r="AC550" i="10" a="1"/>
  <c r="AC550" i="10" s="1"/>
  <c r="AC551" i="10" a="1"/>
  <c r="AC551" i="10"/>
  <c r="AC552" i="10" a="1"/>
  <c r="AC552" i="10" s="1"/>
  <c r="AC553" i="10" a="1"/>
  <c r="AC553" i="10"/>
  <c r="AC554" i="10" a="1"/>
  <c r="AC554" i="10"/>
  <c r="AC555" i="10" a="1"/>
  <c r="AC555" i="10" s="1"/>
  <c r="AC556" i="10" a="1"/>
  <c r="AC556" i="10" s="1"/>
  <c r="AC557" i="10" a="1"/>
  <c r="AC557" i="10" s="1"/>
  <c r="AC558" i="10" a="1"/>
  <c r="AC558" i="10"/>
  <c r="AC559" i="10" a="1"/>
  <c r="AC559" i="10" s="1"/>
  <c r="AC562" i="10" a="1"/>
  <c r="AC562" i="10"/>
  <c r="AC563" i="10" a="1"/>
  <c r="AC563" i="10"/>
  <c r="AC578" i="10" a="1"/>
  <c r="AC578" i="10"/>
  <c r="AC579" i="10" a="1"/>
  <c r="AC579" i="10" s="1"/>
  <c r="AC580" i="10" a="1"/>
  <c r="AC580" i="10" s="1"/>
  <c r="AC581" i="10" a="1"/>
  <c r="AC581" i="10" s="1"/>
  <c r="AC582" i="10" a="1"/>
  <c r="AC582" i="10" s="1"/>
  <c r="AC583" i="10" a="1"/>
  <c r="AC583" i="10" s="1"/>
  <c r="AC584" i="10" a="1"/>
  <c r="AC584" i="10" s="1"/>
  <c r="AC585" i="10" a="1"/>
  <c r="AC585" i="10"/>
  <c r="AC586" i="10" a="1"/>
  <c r="AC586" i="10" s="1"/>
  <c r="AC587" i="10" a="1"/>
  <c r="AC587" i="10" s="1"/>
  <c r="AC588" i="10" a="1"/>
  <c r="AC588" i="10" s="1"/>
  <c r="AC589" i="10" a="1"/>
  <c r="AC589" i="10" s="1"/>
  <c r="AC590" i="10" a="1"/>
  <c r="AC590" i="10" s="1"/>
  <c r="AC591" i="10" a="1"/>
  <c r="AC591" i="10" s="1"/>
  <c r="AC592" i="10" a="1"/>
  <c r="AC592" i="10" s="1"/>
  <c r="AC593" i="10" a="1"/>
  <c r="AC593" i="10" s="1"/>
  <c r="AC594" i="10" a="1"/>
  <c r="AC594" i="10" s="1"/>
  <c r="AC595" i="10" a="1"/>
  <c r="AC595" i="10"/>
  <c r="AC596" i="10" a="1"/>
  <c r="AC596" i="10" s="1"/>
  <c r="AC597" i="10" a="1"/>
  <c r="AC597" i="10"/>
  <c r="AC598" i="10" a="1"/>
  <c r="AC598" i="10" s="1"/>
  <c r="AC599" i="10" a="1"/>
  <c r="AC599" i="10" s="1"/>
  <c r="AC600" i="10" a="1"/>
  <c r="AC600" i="10" s="1"/>
  <c r="AC601" i="10" a="1"/>
  <c r="AC601" i="10" s="1"/>
  <c r="AC602" i="10" a="1"/>
  <c r="AC602" i="10" s="1"/>
  <c r="AC603" i="10" a="1"/>
  <c r="AC603" i="10" s="1"/>
  <c r="AC604" i="10" a="1"/>
  <c r="AC604" i="10" s="1"/>
  <c r="AC605" i="10" a="1"/>
  <c r="AC605" i="10" s="1"/>
  <c r="AC609" i="10" a="1"/>
  <c r="AC609" i="10"/>
  <c r="AC610" i="10" a="1"/>
  <c r="AC610" i="10"/>
  <c r="AC611" i="10" a="1"/>
  <c r="AC611" i="10" s="1"/>
  <c r="AC612" i="10" a="1"/>
  <c r="AC612" i="10" s="1"/>
  <c r="AC613" i="10" a="1"/>
  <c r="AC613" i="10" s="1"/>
  <c r="AC614" i="10" a="1"/>
  <c r="AC614" i="10" s="1"/>
  <c r="AC615" i="10" a="1"/>
  <c r="AC615" i="10" s="1"/>
  <c r="AC616" i="10" a="1"/>
  <c r="AC616" i="10" s="1"/>
  <c r="AC617" i="10" a="1"/>
  <c r="AC617" i="10" s="1"/>
  <c r="AC618" i="10" a="1"/>
  <c r="AC618" i="10"/>
  <c r="AC619" i="10" a="1"/>
  <c r="AC619" i="10"/>
  <c r="AC620" i="10" a="1"/>
  <c r="AC620" i="10" s="1"/>
  <c r="AC621" i="10" a="1"/>
  <c r="AC621" i="10" s="1"/>
  <c r="AC624" i="10" a="1"/>
  <c r="AC624" i="10" s="1"/>
  <c r="AC625" i="10" a="1"/>
  <c r="AC625" i="10" s="1"/>
  <c r="AC626" i="10" a="1"/>
  <c r="AC626" i="10" s="1"/>
  <c r="AC627" i="10" a="1"/>
  <c r="AC627" i="10" s="1"/>
  <c r="AC628" i="10" a="1"/>
  <c r="AC628" i="10" s="1"/>
  <c r="AC629" i="10" a="1"/>
  <c r="AC629" i="10" s="1"/>
  <c r="AC630" i="10" a="1"/>
  <c r="AC630" i="10" s="1"/>
  <c r="AC631" i="10" a="1"/>
  <c r="AC631" i="10" s="1"/>
  <c r="AC632" i="10" a="1"/>
  <c r="AC632" i="10" s="1"/>
  <c r="AC633" i="10" a="1"/>
  <c r="AC633" i="10"/>
  <c r="AC634" i="10" a="1"/>
  <c r="AC634" i="10" s="1"/>
  <c r="AC635" i="10" a="1"/>
  <c r="AC635" i="10" s="1"/>
  <c r="AC636" i="10" a="1"/>
  <c r="AC636" i="10" s="1"/>
  <c r="AC637" i="10" a="1"/>
  <c r="AC637" i="10" s="1"/>
  <c r="AC638" i="10" a="1"/>
  <c r="AC638" i="10"/>
  <c r="AC639" i="10" a="1"/>
  <c r="AC639" i="10" s="1"/>
  <c r="AC640" i="10" a="1"/>
  <c r="AC640" i="10" s="1"/>
  <c r="AC641" i="10" a="1"/>
  <c r="AC641" i="10" s="1"/>
  <c r="AC642" i="10" a="1"/>
  <c r="AC642" i="10" s="1"/>
  <c r="AC643" i="10" a="1"/>
  <c r="AC643" i="10" s="1"/>
  <c r="AC644" i="10" a="1"/>
  <c r="AC644" i="10" s="1"/>
  <c r="AC645" i="10" a="1"/>
  <c r="AC645" i="10"/>
  <c r="AC646" i="10" a="1"/>
  <c r="AC646" i="10" s="1"/>
  <c r="AC647" i="10" a="1"/>
  <c r="AC647" i="10"/>
  <c r="AC648" i="10" a="1"/>
  <c r="AC648" i="10" s="1"/>
  <c r="AC649" i="10" a="1"/>
  <c r="AC649" i="10" s="1"/>
  <c r="AC650" i="10" a="1"/>
  <c r="AC650" i="10" s="1"/>
  <c r="AC651" i="10" a="1"/>
  <c r="AC651" i="10" s="1"/>
  <c r="AC652" i="10" a="1"/>
  <c r="AC652" i="10" s="1"/>
  <c r="AC653" i="10" a="1"/>
  <c r="AC653" i="10" s="1"/>
  <c r="AC654" i="10" a="1"/>
  <c r="AC654" i="10" s="1"/>
  <c r="AC655" i="10" a="1"/>
  <c r="AC655" i="10" s="1"/>
  <c r="AC656" i="10" a="1"/>
  <c r="AC656" i="10" s="1"/>
  <c r="AC657" i="10" a="1"/>
  <c r="AC657" i="10" s="1"/>
  <c r="AC658" i="10" a="1"/>
  <c r="AC658" i="10" s="1"/>
  <c r="AC659" i="10" a="1"/>
  <c r="AC659" i="10"/>
  <c r="AC660" i="10" a="1"/>
  <c r="AC660" i="10" s="1"/>
  <c r="AC661" i="10" a="1"/>
  <c r="AC661" i="10"/>
  <c r="AC662" i="10" a="1"/>
  <c r="AC662" i="10" s="1"/>
  <c r="AC663" i="10" a="1"/>
  <c r="AC663" i="10" s="1"/>
  <c r="AC664" i="10" a="1"/>
  <c r="AC664" i="10" s="1"/>
  <c r="AC665" i="10" a="1"/>
  <c r="AC665" i="10" s="1"/>
  <c r="AC666" i="10" a="1"/>
  <c r="AC666" i="10" s="1"/>
  <c r="AC667" i="10" a="1"/>
  <c r="AC667" i="10" s="1"/>
  <c r="AC668" i="10" a="1"/>
  <c r="AC668" i="10" s="1"/>
  <c r="AC669" i="10" a="1"/>
  <c r="AC669" i="10" s="1"/>
  <c r="AC670" i="10" a="1"/>
  <c r="AC670" i="10" s="1"/>
  <c r="AC671" i="10" a="1"/>
  <c r="AC671" i="10" s="1"/>
  <c r="AC672" i="10" a="1"/>
  <c r="AC672" i="10" s="1"/>
  <c r="AC673" i="10" a="1"/>
  <c r="AC673" i="10"/>
  <c r="AC674" i="10" a="1"/>
  <c r="AC674" i="10" s="1"/>
  <c r="AC675" i="10" a="1"/>
  <c r="AC675" i="10"/>
  <c r="AC677" i="10" a="1"/>
  <c r="AC677" i="10"/>
  <c r="AC678" i="10" a="1"/>
  <c r="AC678" i="10" s="1"/>
  <c r="AC681" i="10" a="1"/>
  <c r="AC681" i="10" s="1"/>
  <c r="AC682" i="10" a="1"/>
  <c r="AC682" i="10" s="1"/>
  <c r="AC683" i="10" a="1"/>
  <c r="AC683" i="10" s="1"/>
  <c r="AC684" i="10" a="1"/>
  <c r="AC684" i="10" s="1"/>
  <c r="AC685" i="10" a="1"/>
  <c r="AC685" i="10" s="1"/>
  <c r="AC686" i="10" a="1"/>
  <c r="AC686" i="10" s="1"/>
  <c r="AC687" i="10" a="1"/>
  <c r="AC687" i="10" s="1"/>
  <c r="AC688" i="10" a="1"/>
  <c r="AC688" i="10" s="1"/>
  <c r="AC689" i="10" a="1"/>
  <c r="AC689" i="10"/>
  <c r="AC302" i="10" a="1"/>
  <c r="AC302" i="10"/>
  <c r="AC303" i="10" a="1"/>
  <c r="AC303" i="10" s="1"/>
  <c r="AC304" i="10" a="1"/>
  <c r="AC304" i="10" s="1"/>
  <c r="AC308" i="10" a="1"/>
  <c r="AC308" i="10" s="1"/>
  <c r="AC309" i="10" a="1"/>
  <c r="AC309" i="10" s="1"/>
  <c r="AC310" i="10" a="1"/>
  <c r="AC310" i="10"/>
  <c r="AC311" i="10" a="1"/>
  <c r="AC311" i="10"/>
  <c r="AC312" i="10" a="1"/>
  <c r="AC312" i="10" s="1"/>
  <c r="AC313" i="10" a="1"/>
  <c r="AC313" i="10"/>
  <c r="AC314" i="10" a="1"/>
  <c r="AC314" i="10"/>
  <c r="AC315" i="10" a="1"/>
  <c r="AC315" i="10" s="1"/>
  <c r="AC316" i="10" a="1"/>
  <c r="AC316" i="10" s="1"/>
  <c r="AC317" i="10" a="1"/>
  <c r="AC317" i="10" s="1"/>
  <c r="AC318" i="10" a="1"/>
  <c r="AC318" i="10"/>
  <c r="AC319" i="10" a="1"/>
  <c r="AC319" i="10" s="1"/>
  <c r="AC281" i="10" a="1"/>
  <c r="AC281" i="10"/>
  <c r="AC282" i="10" a="1"/>
  <c r="AC282" i="10" s="1"/>
  <c r="AC288" i="10" a="1"/>
  <c r="AC288" i="10" s="1"/>
  <c r="AC289" i="10" a="1"/>
  <c r="AC289" i="10" s="1"/>
  <c r="AC290" i="10" a="1"/>
  <c r="AC290" i="10"/>
  <c r="AC292" i="10" a="1"/>
  <c r="AC292" i="10"/>
  <c r="AC296" i="10" a="1"/>
  <c r="AC296" i="10" s="1"/>
  <c r="AC300" i="10" a="1"/>
  <c r="AC300" i="10"/>
  <c r="AC301" i="10" a="1"/>
  <c r="AC301" i="10" s="1"/>
  <c r="AC264" i="10" a="1"/>
  <c r="AC264" i="10" s="1"/>
  <c r="AC265" i="10" a="1"/>
  <c r="AC265" i="10" s="1"/>
  <c r="AC271" i="10" a="1"/>
  <c r="AC271" i="10" s="1"/>
  <c r="AC272" i="10" a="1"/>
  <c r="AC272" i="10" s="1"/>
  <c r="AC273" i="10" a="1"/>
  <c r="AC273" i="10" s="1"/>
  <c r="AC274" i="10" a="1"/>
  <c r="AC274" i="10" s="1"/>
  <c r="AC275" i="10" a="1"/>
  <c r="AC275" i="10"/>
  <c r="AC276" i="10" a="1"/>
  <c r="AC276" i="10" s="1"/>
  <c r="AC277" i="10" a="1"/>
  <c r="AC277" i="10"/>
  <c r="AC278" i="10" a="1"/>
  <c r="AC278" i="10" s="1"/>
  <c r="AC279" i="10" a="1"/>
  <c r="AC279" i="10"/>
  <c r="AC280" i="10" a="1"/>
  <c r="AC280" i="10" s="1"/>
  <c r="AC243" i="10" a="1"/>
  <c r="AC243" i="10" s="1"/>
  <c r="AC244" i="10" a="1"/>
  <c r="AC244" i="10" s="1"/>
  <c r="AC245" i="10" a="1"/>
  <c r="AC245" i="10" s="1"/>
  <c r="AC248" i="10" a="1"/>
  <c r="AC248" i="10" s="1"/>
  <c r="AC249" i="10" a="1"/>
  <c r="AC249" i="10" s="1"/>
  <c r="AC250" i="10" a="1"/>
  <c r="AC250" i="10" s="1"/>
  <c r="AC251" i="10" a="1"/>
  <c r="AC251" i="10" s="1"/>
  <c r="AC252" i="10" a="1"/>
  <c r="AC252" i="10" s="1"/>
  <c r="AC253" i="10" a="1"/>
  <c r="AC253" i="10" s="1"/>
  <c r="AC254" i="10" a="1"/>
  <c r="AC254" i="10" s="1"/>
  <c r="AC255" i="10" a="1"/>
  <c r="AC255" i="10" s="1"/>
  <c r="AC256" i="10" a="1"/>
  <c r="AC256" i="10" s="1"/>
  <c r="AC257" i="10" a="1"/>
  <c r="AC257" i="10" s="1"/>
  <c r="AC258" i="10" a="1"/>
  <c r="AC258" i="10" s="1"/>
  <c r="AC259" i="10" a="1"/>
  <c r="AC259" i="10" s="1"/>
  <c r="AC261" i="10" a="1"/>
  <c r="AC261" i="10" s="1"/>
  <c r="AC227" i="10" a="1"/>
  <c r="AC227" i="10" s="1"/>
  <c r="AC231" i="10" a="1"/>
  <c r="AC231" i="10" s="1"/>
  <c r="AC232" i="10" a="1"/>
  <c r="AC232" i="10" s="1"/>
  <c r="AC233" i="10" a="1"/>
  <c r="AC233" i="10" s="1"/>
  <c r="AC234" i="10" a="1"/>
  <c r="AC234" i="10" s="1"/>
  <c r="AC235" i="10" a="1"/>
  <c r="AC235" i="10" s="1"/>
  <c r="AC236" i="10" a="1"/>
  <c r="AC236" i="10" s="1"/>
  <c r="AC237" i="10" a="1"/>
  <c r="AC237" i="10" s="1"/>
  <c r="AC238" i="10" a="1"/>
  <c r="AC238" i="10" s="1"/>
  <c r="AC239" i="10" a="1"/>
  <c r="AC239" i="10" s="1"/>
  <c r="AC240" i="10" a="1"/>
  <c r="AC240" i="10" s="1"/>
  <c r="AC241" i="10" a="1"/>
  <c r="AC241" i="10" s="1"/>
  <c r="AC242" i="10" a="1"/>
  <c r="AC242" i="10" s="1"/>
  <c r="AC209" i="10" a="1"/>
  <c r="AC209" i="10" s="1"/>
  <c r="AC210" i="10" a="1"/>
  <c r="AC210" i="10" s="1"/>
  <c r="AC211" i="10" a="1"/>
  <c r="AC211" i="10"/>
  <c r="AC212" i="10" a="1"/>
  <c r="AC212" i="10" s="1"/>
  <c r="AC213" i="10" a="1"/>
  <c r="AC213" i="10" s="1"/>
  <c r="AC214" i="10" a="1"/>
  <c r="AC214" i="10" s="1"/>
  <c r="AC215" i="10" a="1"/>
  <c r="AC215" i="10" s="1"/>
  <c r="AC217" i="10" a="1"/>
  <c r="AC217" i="10" s="1"/>
  <c r="AC218" i="10" a="1"/>
  <c r="AC218" i="10" s="1"/>
  <c r="AC219" i="10" a="1"/>
  <c r="AC219" i="10" s="1"/>
  <c r="AC220" i="10" a="1"/>
  <c r="AC220" i="10"/>
  <c r="AC221" i="10" a="1"/>
  <c r="AC221" i="10" s="1"/>
  <c r="AC222" i="10" a="1"/>
  <c r="AC222" i="10" s="1"/>
  <c r="AC223" i="10" a="1"/>
  <c r="AC223" i="10" s="1"/>
  <c r="AC224" i="10" a="1"/>
  <c r="AC224" i="10"/>
  <c r="AC225" i="10" a="1"/>
  <c r="AC225" i="10" s="1"/>
  <c r="AC226" i="10" a="1"/>
  <c r="AC226" i="10" s="1"/>
  <c r="AC191" i="10" a="1"/>
  <c r="AC191" i="10" s="1"/>
  <c r="AC192" i="10" a="1"/>
  <c r="AC192" i="10" s="1"/>
  <c r="AC193" i="10" a="1"/>
  <c r="AC193" i="10" s="1"/>
  <c r="AC194" i="10" a="1"/>
  <c r="AC194" i="10" s="1"/>
  <c r="AC195" i="10" a="1"/>
  <c r="AC195" i="10" s="1"/>
  <c r="AC196" i="10" a="1"/>
  <c r="AC196" i="10" s="1"/>
  <c r="AC197" i="10" a="1"/>
  <c r="AC197" i="10" s="1"/>
  <c r="AC198" i="10" a="1"/>
  <c r="AC198" i="10" s="1"/>
  <c r="AC199" i="10" a="1"/>
  <c r="AC199" i="10" s="1"/>
  <c r="AC200" i="10" a="1"/>
  <c r="AC200" i="10" s="1"/>
  <c r="AC201" i="10" a="1"/>
  <c r="AC201" i="10" s="1"/>
  <c r="AC202" i="10" a="1"/>
  <c r="AC202" i="10"/>
  <c r="AC203" i="10" a="1"/>
  <c r="AC203" i="10" s="1"/>
  <c r="AC204" i="10" a="1"/>
  <c r="AC204" i="10" s="1"/>
  <c r="AC205" i="10" a="1"/>
  <c r="AC205" i="10" s="1"/>
  <c r="AC206" i="10" a="1"/>
  <c r="AC206" i="10" s="1"/>
  <c r="AC208" i="10" a="1"/>
  <c r="AC208" i="10" s="1"/>
  <c r="AC179" i="10" a="1"/>
  <c r="AC179" i="10" s="1"/>
  <c r="AC180" i="10" a="1"/>
  <c r="AC180" i="10" s="1"/>
  <c r="AC181" i="10" a="1"/>
  <c r="AC181" i="10" s="1"/>
  <c r="AC182" i="10" a="1"/>
  <c r="AC182" i="10"/>
  <c r="AC183" i="10" a="1"/>
  <c r="AC183" i="10" s="1"/>
  <c r="AC184" i="10" a="1"/>
  <c r="AC184" i="10" s="1"/>
  <c r="AC188" i="10" a="1"/>
  <c r="AC188" i="10" s="1"/>
  <c r="AC189" i="10" a="1"/>
  <c r="AC189" i="10" s="1"/>
  <c r="AC162" i="10" a="1"/>
  <c r="AC162" i="10" s="1"/>
  <c r="AC163" i="10" a="1"/>
  <c r="AC163" i="10" s="1"/>
  <c r="AC164" i="10" a="1"/>
  <c r="AC164" i="10"/>
  <c r="AC165" i="10" a="1"/>
  <c r="AC165" i="10" s="1"/>
  <c r="AC167" i="10" a="1"/>
  <c r="AC167" i="10"/>
  <c r="AC168" i="10" a="1"/>
  <c r="AC168" i="10" s="1"/>
  <c r="AC169" i="10" a="1"/>
  <c r="AC169" i="10" s="1"/>
  <c r="AC170" i="10" a="1"/>
  <c r="AC170" i="10" s="1"/>
  <c r="AC171" i="10" a="1"/>
  <c r="AC171" i="10" s="1"/>
  <c r="AC172" i="10" a="1"/>
  <c r="AC172" i="10"/>
  <c r="AC173" i="10" a="1"/>
  <c r="AC173" i="10" s="1"/>
  <c r="AC174" i="10" a="1"/>
  <c r="AC174" i="10" s="1"/>
  <c r="AC175" i="10" a="1"/>
  <c r="AC175" i="10" s="1"/>
  <c r="AC176" i="10" a="1"/>
  <c r="AC176" i="10" s="1"/>
  <c r="AC177" i="10" a="1"/>
  <c r="AC177" i="10" s="1"/>
  <c r="AC178" i="10" a="1"/>
  <c r="AC178" i="10"/>
  <c r="AC141" i="10" a="1"/>
  <c r="AC141" i="10" s="1"/>
  <c r="AC142" i="10" a="1"/>
  <c r="AC142" i="10" s="1"/>
  <c r="AC144" i="10" a="1"/>
  <c r="AC144" i="10" s="1"/>
  <c r="AC145" i="10" a="1"/>
  <c r="AC145" i="10" s="1"/>
  <c r="AC146" i="10" a="1"/>
  <c r="AC146" i="10" s="1"/>
  <c r="AC147" i="10" a="1"/>
  <c r="AC147" i="10" s="1"/>
  <c r="AC148" i="10" a="1"/>
  <c r="AC148" i="10" s="1"/>
  <c r="AC149" i="10" a="1"/>
  <c r="AC149" i="10" s="1"/>
  <c r="AC150" i="10" a="1"/>
  <c r="AC150" i="10" s="1"/>
  <c r="AC151" i="10" a="1"/>
  <c r="AC151" i="10"/>
  <c r="AC152" i="10" a="1"/>
  <c r="AC152" i="10" s="1"/>
  <c r="AC153" i="10" a="1"/>
  <c r="AC153" i="10"/>
  <c r="AC154" i="10" a="1"/>
  <c r="AC154" i="10" s="1"/>
  <c r="AC155" i="10" a="1"/>
  <c r="AC155" i="10" s="1"/>
  <c r="AC156" i="10" a="1"/>
  <c r="AC156" i="10" s="1"/>
  <c r="AC157" i="10" a="1"/>
  <c r="AC157" i="10" s="1"/>
  <c r="AC158" i="10" a="1"/>
  <c r="AC158" i="10" s="1"/>
  <c r="AC124" i="10" a="1"/>
  <c r="AC124" i="10" s="1"/>
  <c r="AC125" i="10" a="1"/>
  <c r="AC125" i="10" s="1"/>
  <c r="AC126" i="10" a="1"/>
  <c r="AC126" i="10" s="1"/>
  <c r="AC134" i="10" a="1"/>
  <c r="AC134" i="10" s="1"/>
  <c r="AC135" i="10" a="1"/>
  <c r="AC135" i="10" s="1"/>
  <c r="AC136" i="10" a="1"/>
  <c r="AC136" i="10" s="1"/>
  <c r="AC137" i="10" a="1"/>
  <c r="AC137" i="10" s="1"/>
  <c r="AC138" i="10" a="1"/>
  <c r="AC138" i="10" s="1"/>
  <c r="AC139" i="10" a="1"/>
  <c r="AC139" i="10"/>
  <c r="AC140" i="10" a="1"/>
  <c r="AC140" i="10" s="1"/>
  <c r="AC99" i="10" a="1"/>
  <c r="AC99" i="10" s="1"/>
  <c r="AC100" i="10" a="1"/>
  <c r="AC100" i="10" s="1"/>
  <c r="AC105" i="10" a="1"/>
  <c r="AC105" i="10" s="1"/>
  <c r="AC106" i="10" a="1"/>
  <c r="AC106" i="10" s="1"/>
  <c r="AC109" i="10" a="1"/>
  <c r="AC109" i="10" s="1"/>
  <c r="AC110" i="10" a="1"/>
  <c r="AC110" i="10"/>
  <c r="AC111" i="10" a="1"/>
  <c r="AC111" i="10" s="1"/>
  <c r="AC112" i="10" a="1"/>
  <c r="AC112" i="10" s="1"/>
  <c r="AC113" i="10" a="1"/>
  <c r="AC113" i="10" s="1"/>
  <c r="AC114" i="10" a="1"/>
  <c r="AC114" i="10" s="1"/>
  <c r="AC115" i="10" a="1"/>
  <c r="AC115" i="10" s="1"/>
  <c r="AC116" i="10" a="1"/>
  <c r="AC116" i="10" s="1"/>
  <c r="AC117" i="10" a="1"/>
  <c r="AC117" i="10" s="1"/>
  <c r="AC118" i="10" a="1"/>
  <c r="AC118" i="10"/>
  <c r="AC119" i="10" a="1"/>
  <c r="AC119" i="10" s="1"/>
  <c r="AC120" i="10" a="1"/>
  <c r="AC120" i="10" s="1"/>
  <c r="AC121" i="10" a="1"/>
  <c r="AC121" i="10" s="1"/>
  <c r="AC122" i="10" a="1"/>
  <c r="AC122" i="10" s="1"/>
  <c r="AC123" i="10" a="1"/>
  <c r="AC123" i="10" s="1"/>
  <c r="AC81" i="10" a="1"/>
  <c r="AC81" i="10" s="1"/>
  <c r="AC82" i="10" a="1"/>
  <c r="AC82" i="10" s="1"/>
  <c r="AC83" i="10" a="1"/>
  <c r="AC83" i="10" s="1"/>
  <c r="AC84" i="10" a="1"/>
  <c r="AC84" i="10" s="1"/>
  <c r="AC85" i="10" a="1"/>
  <c r="AC85" i="10" s="1"/>
  <c r="AC86" i="10" a="1"/>
  <c r="AC86" i="10" s="1"/>
  <c r="AC87" i="10" a="1"/>
  <c r="AC87" i="10" s="1"/>
  <c r="AC88" i="10" a="1"/>
  <c r="AC88" i="10" s="1"/>
  <c r="AC89" i="10" a="1"/>
  <c r="AC89" i="10" s="1"/>
  <c r="AC90" i="10" a="1"/>
  <c r="AC90" i="10" s="1"/>
  <c r="AC91" i="10" a="1"/>
  <c r="AC91" i="10" s="1"/>
  <c r="AC92" i="10" a="1"/>
  <c r="AC92" i="10" s="1"/>
  <c r="AC93" i="10" a="1"/>
  <c r="AC93" i="10" s="1"/>
  <c r="AC94" i="10" a="1"/>
  <c r="AC94" i="10" s="1"/>
  <c r="AC95" i="10" a="1"/>
  <c r="AC95" i="10" s="1"/>
  <c r="AC96" i="10" a="1"/>
  <c r="AC96" i="10" s="1"/>
  <c r="AC97" i="10" a="1"/>
  <c r="AC97" i="10" s="1"/>
  <c r="AC98" i="10" a="1"/>
  <c r="AC98" i="10" s="1"/>
  <c r="AC60" i="10" a="1"/>
  <c r="AC60" i="10" s="1"/>
  <c r="AC61" i="10" a="1"/>
  <c r="AC61" i="10"/>
  <c r="AC63" i="10" a="1"/>
  <c r="AC63" i="10" s="1"/>
  <c r="AC64" i="10" a="1"/>
  <c r="AC64" i="10" s="1"/>
  <c r="AC65" i="10" a="1"/>
  <c r="AC65" i="10" s="1"/>
  <c r="AC66" i="10" a="1"/>
  <c r="AC66" i="10" s="1"/>
  <c r="AC67" i="10" a="1"/>
  <c r="AC67" i="10" s="1"/>
  <c r="AC68" i="10" a="1"/>
  <c r="AC68" i="10" s="1"/>
  <c r="AC69" i="10" a="1"/>
  <c r="AC69" i="10"/>
  <c r="AC70" i="10" a="1"/>
  <c r="AC70" i="10" s="1"/>
  <c r="AC71" i="10" a="1"/>
  <c r="AC71" i="10" s="1"/>
  <c r="AC72" i="10" a="1"/>
  <c r="AC72" i="10" s="1"/>
  <c r="AC73" i="10" a="1"/>
  <c r="AC73" i="10" s="1"/>
  <c r="AC74" i="10" a="1"/>
  <c r="AC74" i="10" s="1"/>
  <c r="AC76" i="10" a="1"/>
  <c r="AC76" i="10" s="1"/>
  <c r="AC77" i="10" a="1"/>
  <c r="AC77" i="10" s="1"/>
  <c r="AC38" i="10" a="1"/>
  <c r="AC38" i="10" s="1"/>
  <c r="AC39" i="10" a="1"/>
  <c r="AC39" i="10" s="1"/>
  <c r="AC40" i="10" a="1"/>
  <c r="AC40" i="10"/>
  <c r="AC41" i="10" a="1"/>
  <c r="AC41" i="10" s="1"/>
  <c r="AC42" i="10" a="1"/>
  <c r="AC42" i="10" s="1"/>
  <c r="AC43" i="10" a="1"/>
  <c r="AC43" i="10" s="1"/>
  <c r="AC44" i="10" a="1"/>
  <c r="AC44" i="10" s="1"/>
  <c r="AC45" i="10" a="1"/>
  <c r="AC45" i="10" s="1"/>
  <c r="AC46" i="10" a="1"/>
  <c r="AC46" i="10" s="1"/>
  <c r="AC47" i="10" a="1"/>
  <c r="AC47" i="10" s="1"/>
  <c r="AC48" i="10" a="1"/>
  <c r="AC48" i="10" s="1"/>
  <c r="AC49" i="10" a="1"/>
  <c r="AC49" i="10" s="1"/>
  <c r="AC50" i="10" a="1"/>
  <c r="AC50" i="10" s="1"/>
  <c r="AC51" i="10" a="1"/>
  <c r="AC51" i="10" s="1"/>
  <c r="AC52" i="10" a="1"/>
  <c r="AC52" i="10"/>
  <c r="AC53" i="10" a="1"/>
  <c r="AC53" i="10" s="1"/>
  <c r="AC54" i="10" a="1"/>
  <c r="AC54" i="10" s="1"/>
  <c r="AC55" i="10" a="1"/>
  <c r="AC55" i="10" s="1"/>
  <c r="AC56" i="10" a="1"/>
  <c r="AC56" i="10" s="1"/>
  <c r="AC23" i="10" a="1"/>
  <c r="AC23" i="10" s="1"/>
  <c r="AC24" i="10" a="1"/>
  <c r="AC24" i="10" s="1"/>
  <c r="AC25" i="10" a="1"/>
  <c r="AC25" i="10" s="1"/>
  <c r="AC26" i="10" a="1"/>
  <c r="AC26" i="10" s="1"/>
  <c r="AC27" i="10" a="1"/>
  <c r="AC27" i="10" s="1"/>
  <c r="AC30" i="10" a="1"/>
  <c r="AC30" i="10" s="1"/>
  <c r="AC31" i="10" a="1"/>
  <c r="AC31" i="10" s="1"/>
  <c r="AC32" i="10" a="1"/>
  <c r="AC32" i="10" s="1"/>
  <c r="AC33" i="10" a="1"/>
  <c r="AC33" i="10" s="1"/>
  <c r="AC34" i="10" a="1"/>
  <c r="AC34" i="10" s="1"/>
  <c r="AC5" i="10" a="1"/>
  <c r="AC5" i="10" s="1"/>
  <c r="AC7" i="10" a="1"/>
  <c r="AC7" i="10" s="1"/>
  <c r="AC8" i="10" a="1"/>
  <c r="AC8" i="10" s="1"/>
  <c r="AC9" i="10" a="1"/>
  <c r="AC9" i="10" s="1"/>
  <c r="AC10" i="10" a="1"/>
  <c r="AC10" i="10" s="1"/>
  <c r="AC11" i="10" a="1"/>
  <c r="AC11" i="10" s="1"/>
  <c r="AC12" i="10" a="1"/>
  <c r="AC12" i="10"/>
  <c r="AC13" i="10" a="1"/>
  <c r="AC13" i="10" s="1"/>
  <c r="AC14" i="10" a="1"/>
  <c r="AC14" i="10" s="1"/>
  <c r="AC15" i="10" a="1"/>
  <c r="AC15" i="10" s="1"/>
  <c r="AC16" i="10" a="1"/>
  <c r="AC16" i="10" s="1"/>
  <c r="AC17" i="10" a="1"/>
  <c r="AC17" i="10" s="1"/>
  <c r="AC18" i="10" a="1"/>
  <c r="AC18" i="10" s="1"/>
  <c r="AC19" i="10" a="1"/>
  <c r="AC19" i="10" s="1"/>
  <c r="AC3" i="10" a="1"/>
  <c r="AC3" i="10" s="1"/>
  <c r="AC4" i="10" a="1"/>
  <c r="AC4" i="10" s="1"/>
  <c r="AC2" i="10" a="1"/>
  <c r="AC2" i="10" s="1"/>
  <c r="BE2" i="10" l="1" a="1"/>
  <c r="BE2" i="10" s="1"/>
  <c r="BE3" i="10" a="1"/>
  <c r="BE3" i="10" s="1"/>
  <c r="BE4" i="10" a="1"/>
  <c r="BE4" i="10" s="1"/>
  <c r="BE5" i="10" a="1"/>
  <c r="BE5" i="10" s="1"/>
  <c r="BE6" i="10" a="1"/>
  <c r="BE6" i="10" s="1"/>
  <c r="BE7" i="10" a="1"/>
  <c r="BE7" i="10" s="1"/>
  <c r="BE8" i="10" a="1"/>
  <c r="BE8" i="10" s="1"/>
  <c r="BE9" i="10" a="1"/>
  <c r="BE9" i="10" s="1"/>
  <c r="BE10" i="10" a="1"/>
  <c r="BE10" i="10" s="1"/>
  <c r="BE11" i="10" a="1"/>
  <c r="BE11" i="10" s="1"/>
  <c r="BE12" i="10" a="1"/>
  <c r="BE12" i="10" s="1"/>
  <c r="BE13" i="10" a="1"/>
  <c r="BE13" i="10" s="1"/>
  <c r="BE14" i="10" a="1"/>
  <c r="BE14" i="10" s="1"/>
  <c r="BE15" i="10" a="1"/>
  <c r="BE15" i="10" s="1"/>
  <c r="BE16" i="10" a="1"/>
  <c r="BE16" i="10" s="1"/>
  <c r="BE17" i="10" a="1"/>
  <c r="BE17" i="10" s="1"/>
  <c r="BE18" i="10" a="1"/>
  <c r="BE18" i="10" s="1"/>
  <c r="BE19" i="10" a="1"/>
  <c r="BE19" i="10" s="1"/>
  <c r="BE20" i="10" a="1"/>
  <c r="BE20" i="10" s="1"/>
  <c r="BE21" i="10" a="1"/>
  <c r="BE21" i="10" s="1"/>
  <c r="BE22" i="10" a="1"/>
  <c r="BE22" i="10" s="1"/>
  <c r="BE23" i="10" a="1"/>
  <c r="BE23" i="10" s="1"/>
  <c r="BE24" i="10" a="1"/>
  <c r="BE24" i="10" s="1"/>
  <c r="BE25" i="10" a="1"/>
  <c r="BE25" i="10" s="1"/>
  <c r="BE26" i="10" a="1"/>
  <c r="BE26" i="10" s="1"/>
  <c r="BE27" i="10" a="1"/>
  <c r="BE27" i="10" s="1"/>
  <c r="BE28" i="10" a="1"/>
  <c r="BE28" i="10" s="1"/>
  <c r="BE29" i="10" a="1"/>
  <c r="BE29" i="10" s="1"/>
  <c r="BE30" i="10" a="1"/>
  <c r="BE30" i="10" s="1"/>
  <c r="BE31" i="10" a="1"/>
  <c r="BE31" i="10" s="1"/>
  <c r="BE32" i="10" a="1"/>
  <c r="BE32" i="10" s="1"/>
  <c r="BE33" i="10" a="1"/>
  <c r="BE33" i="10" s="1"/>
  <c r="BE34" i="10" a="1"/>
  <c r="BE34" i="10" s="1"/>
  <c r="BE35" i="10" a="1"/>
  <c r="BE35" i="10" s="1"/>
  <c r="BE36" i="10" a="1"/>
  <c r="BE36" i="10" s="1"/>
  <c r="BE37" i="10" a="1"/>
  <c r="BE37" i="10" s="1"/>
  <c r="BE38" i="10" a="1"/>
  <c r="BE38" i="10" s="1"/>
  <c r="BE39" i="10" a="1"/>
  <c r="BE39" i="10" s="1"/>
  <c r="BE40" i="10" a="1"/>
  <c r="BE40" i="10" s="1"/>
  <c r="BE41" i="10" a="1"/>
  <c r="BE41" i="10" s="1"/>
  <c r="BE43" i="10" a="1"/>
  <c r="BE43" i="10" s="1"/>
  <c r="BE44" i="10" a="1"/>
  <c r="BE44" i="10" s="1"/>
  <c r="BE45" i="10" a="1"/>
  <c r="BE45" i="10" s="1"/>
  <c r="BE46" i="10" a="1"/>
  <c r="BE46" i="10" s="1"/>
  <c r="BE47" i="10" a="1"/>
  <c r="BE47" i="10" s="1"/>
  <c r="BE48" i="10" a="1"/>
  <c r="BE48" i="10" s="1"/>
  <c r="BE49" i="10" a="1"/>
  <c r="BE49" i="10" s="1"/>
  <c r="BE50" i="10" a="1"/>
  <c r="BE50" i="10" s="1"/>
  <c r="BE51" i="10" a="1"/>
  <c r="BE51" i="10" s="1"/>
  <c r="BE52" i="10" a="1"/>
  <c r="BE52" i="10" s="1"/>
  <c r="BE53" i="10" a="1"/>
  <c r="BE53" i="10" s="1"/>
  <c r="BE54" i="10" a="1"/>
  <c r="BE54" i="10" s="1"/>
  <c r="BE55" i="10" a="1"/>
  <c r="BE55" i="10" s="1"/>
  <c r="BE56" i="10" a="1"/>
  <c r="BE56" i="10" s="1"/>
  <c r="BE57" i="10" a="1"/>
  <c r="BE57" i="10" s="1"/>
  <c r="BE58" i="10" a="1"/>
  <c r="BE58" i="10" s="1"/>
  <c r="BE59" i="10" a="1"/>
  <c r="BE59" i="10" s="1"/>
  <c r="BE60" i="10" a="1"/>
  <c r="BE60" i="10" s="1"/>
  <c r="BE61" i="10" a="1"/>
  <c r="BE61" i="10" s="1"/>
  <c r="BE62" i="10" a="1"/>
  <c r="BE62" i="10" s="1"/>
  <c r="BE63" i="10" a="1"/>
  <c r="BE63" i="10" s="1"/>
  <c r="BE64" i="10" a="1"/>
  <c r="BE64" i="10" s="1"/>
  <c r="BE65" i="10" a="1"/>
  <c r="BE65" i="10" s="1"/>
  <c r="BE66" i="10" a="1"/>
  <c r="BE66" i="10" s="1"/>
  <c r="BE67" i="10" a="1"/>
  <c r="BE67" i="10" s="1"/>
  <c r="BE68" i="10" a="1"/>
  <c r="BE68" i="10" s="1"/>
  <c r="BE69" i="10" a="1"/>
  <c r="BE69" i="10" s="1"/>
  <c r="BE70" i="10" a="1"/>
  <c r="BE70" i="10" s="1"/>
  <c r="BE71" i="10" a="1"/>
  <c r="BE71" i="10" s="1"/>
  <c r="BE72" i="10" a="1"/>
  <c r="BE72" i="10" s="1"/>
  <c r="BE73" i="10" a="1"/>
  <c r="BE73" i="10" s="1"/>
  <c r="BE74" i="10" a="1"/>
  <c r="BE74" i="10" s="1"/>
  <c r="BE75" i="10" a="1"/>
  <c r="BE75" i="10" s="1"/>
  <c r="BE76" i="10" a="1"/>
  <c r="BE76" i="10" s="1"/>
  <c r="BE77" i="10" a="1"/>
  <c r="BE77" i="10" s="1"/>
  <c r="BE78" i="10" a="1"/>
  <c r="BE78" i="10" s="1"/>
  <c r="BE79" i="10" a="1"/>
  <c r="BE79" i="10" s="1"/>
  <c r="BE80" i="10" a="1"/>
  <c r="BE80" i="10" s="1"/>
  <c r="BE81" i="10" a="1"/>
  <c r="BE81" i="10" s="1"/>
  <c r="BE82" i="10" a="1"/>
  <c r="BE82" i="10" s="1"/>
  <c r="BE83" i="10" a="1"/>
  <c r="BE83" i="10" s="1"/>
  <c r="BE84" i="10" a="1"/>
  <c r="BE84" i="10" s="1"/>
  <c r="BE85" i="10" a="1"/>
  <c r="BE85" i="10" s="1"/>
  <c r="BE86" i="10" a="1"/>
  <c r="BE86" i="10" s="1"/>
  <c r="BE87" i="10" a="1"/>
  <c r="BE87" i="10" s="1"/>
  <c r="BE88" i="10" a="1"/>
  <c r="BE88" i="10" s="1"/>
  <c r="BE89" i="10" a="1"/>
  <c r="BE89" i="10" s="1"/>
  <c r="BE90" i="10" a="1"/>
  <c r="BE90" i="10" s="1"/>
  <c r="BE91" i="10" a="1"/>
  <c r="BE91" i="10" s="1"/>
  <c r="BE92" i="10" a="1"/>
  <c r="BE92" i="10" s="1"/>
  <c r="BE93" i="10" a="1"/>
  <c r="BE93" i="10" s="1"/>
  <c r="BE94" i="10" a="1"/>
  <c r="BE94" i="10" s="1"/>
  <c r="BE95" i="10" a="1"/>
  <c r="BE95" i="10" s="1"/>
  <c r="BE96" i="10" a="1"/>
  <c r="BE96" i="10" s="1"/>
  <c r="BE97" i="10" a="1"/>
  <c r="BE97" i="10" s="1"/>
  <c r="BE98" i="10" a="1"/>
  <c r="BE98" i="10" s="1"/>
  <c r="BE99" i="10" a="1"/>
  <c r="BE99" i="10" s="1"/>
  <c r="BE100" i="10" a="1"/>
  <c r="BE100" i="10" s="1"/>
  <c r="BE101" i="10" a="1"/>
  <c r="BE101" i="10" s="1"/>
  <c r="BE102" i="10" a="1"/>
  <c r="BE102" i="10" s="1"/>
  <c r="BE103" i="10" a="1"/>
  <c r="BE103" i="10" s="1"/>
  <c r="BE104" i="10" a="1"/>
  <c r="BE104" i="10" s="1"/>
  <c r="BE105" i="10" a="1"/>
  <c r="BE105" i="10" s="1"/>
  <c r="BE106" i="10" a="1"/>
  <c r="BE106" i="10" s="1"/>
  <c r="BE107" i="10" a="1"/>
  <c r="BE107" i="10" s="1"/>
  <c r="BE108" i="10" a="1"/>
  <c r="BE108" i="10" s="1"/>
  <c r="BE109" i="10" a="1"/>
  <c r="BE109" i="10" s="1"/>
  <c r="BE110" i="10" a="1"/>
  <c r="BE110" i="10" s="1"/>
  <c r="BE111" i="10" a="1"/>
  <c r="BE111" i="10" s="1"/>
  <c r="BE112" i="10" a="1"/>
  <c r="BE112" i="10" s="1"/>
  <c r="BE113" i="10" a="1"/>
  <c r="BE113" i="10" s="1"/>
  <c r="BE114" i="10" a="1"/>
  <c r="BE114" i="10" s="1"/>
  <c r="BE115" i="10" a="1"/>
  <c r="BE115" i="10" s="1"/>
  <c r="BE116" i="10" a="1"/>
  <c r="BE116" i="10" s="1"/>
  <c r="BE117" i="10" a="1"/>
  <c r="BE117" i="10" s="1"/>
  <c r="BE118" i="10" a="1"/>
  <c r="BE118" i="10" s="1"/>
  <c r="BE119" i="10" a="1"/>
  <c r="BE119" i="10" s="1"/>
  <c r="BE120" i="10" a="1"/>
  <c r="BE120" i="10" s="1"/>
  <c r="BE121" i="10" a="1"/>
  <c r="BE121" i="10" s="1"/>
  <c r="BE122" i="10" a="1"/>
  <c r="BE122" i="10" s="1"/>
  <c r="BE123" i="10" a="1"/>
  <c r="BE123" i="10" s="1"/>
  <c r="BE124" i="10" a="1"/>
  <c r="BE124" i="10" s="1"/>
  <c r="BE125" i="10" a="1"/>
  <c r="BE125" i="10" s="1"/>
  <c r="BE126" i="10" a="1"/>
  <c r="BE126" i="10" s="1"/>
  <c r="BE127" i="10" a="1"/>
  <c r="BE127" i="10" s="1"/>
  <c r="BE128" i="10" a="1"/>
  <c r="BE128" i="10" s="1"/>
  <c r="BE129" i="10" a="1"/>
  <c r="BE129" i="10" s="1"/>
  <c r="BE130" i="10" a="1"/>
  <c r="BE130" i="10" s="1"/>
  <c r="BE131" i="10" a="1"/>
  <c r="BE131" i="10" s="1"/>
  <c r="BE132" i="10" a="1"/>
  <c r="BE132" i="10" s="1"/>
  <c r="BE133" i="10" a="1"/>
  <c r="BE133" i="10" s="1"/>
  <c r="BE134" i="10" a="1"/>
  <c r="BE134" i="10" s="1"/>
  <c r="BE135" i="10" a="1"/>
  <c r="BE135" i="10" s="1"/>
  <c r="BE136" i="10" a="1"/>
  <c r="BE136" i="10" s="1"/>
  <c r="BE137" i="10" a="1"/>
  <c r="BE137" i="10" s="1"/>
  <c r="BE138" i="10" a="1"/>
  <c r="BE138" i="10" s="1"/>
  <c r="BE139" i="10" a="1"/>
  <c r="BE139" i="10" s="1"/>
  <c r="BE140" i="10" a="1"/>
  <c r="BE140" i="10" s="1"/>
  <c r="BE141" i="10" a="1"/>
  <c r="BE141" i="10" s="1"/>
  <c r="BE142" i="10" a="1"/>
  <c r="BE142" i="10" s="1"/>
  <c r="BE143" i="10" a="1"/>
  <c r="BE143" i="10" s="1"/>
  <c r="BE148" i="10" a="1"/>
  <c r="BE148" i="10" s="1"/>
  <c r="BE149" i="10" a="1"/>
  <c r="BE149" i="10" s="1"/>
  <c r="BE150" i="10" a="1"/>
  <c r="BE150" i="10" s="1"/>
  <c r="BE151" i="10" a="1"/>
  <c r="BE151" i="10" s="1"/>
  <c r="BE152" i="10" a="1"/>
  <c r="BE152" i="10" s="1"/>
  <c r="BE153" i="10" a="1"/>
  <c r="BE153" i="10" s="1"/>
  <c r="BE154" i="10" a="1"/>
  <c r="BE154" i="10" s="1"/>
  <c r="BE155" i="10" a="1"/>
  <c r="BE155" i="10" s="1"/>
  <c r="BE156" i="10" a="1"/>
  <c r="BE156" i="10" s="1"/>
  <c r="BE157" i="10" a="1"/>
  <c r="BE157" i="10" s="1"/>
  <c r="BE158" i="10" a="1"/>
  <c r="BE158" i="10" s="1"/>
  <c r="BE159" i="10" a="1"/>
  <c r="BE159" i="10" s="1"/>
  <c r="BE160" i="10" a="1"/>
  <c r="BE160" i="10" s="1"/>
  <c r="BE161" i="10" a="1"/>
  <c r="BE161" i="10" s="1"/>
  <c r="BE162" i="10" a="1"/>
  <c r="BE162" i="10" s="1"/>
  <c r="BE163" i="10" a="1"/>
  <c r="BE163" i="10" s="1"/>
  <c r="BE164" i="10" a="1"/>
  <c r="BE164" i="10" s="1"/>
  <c r="BE165" i="10" a="1"/>
  <c r="BE165" i="10" s="1"/>
  <c r="BE166" i="10" a="1"/>
  <c r="BE166" i="10" s="1"/>
  <c r="BE167" i="10" a="1"/>
  <c r="BE167" i="10" s="1"/>
  <c r="BE168" i="10" a="1"/>
  <c r="BE168" i="10" s="1"/>
  <c r="BE169" i="10" a="1"/>
  <c r="BE169" i="10" s="1"/>
  <c r="BE170" i="10" a="1"/>
  <c r="BE170" i="10" s="1"/>
  <c r="BE171" i="10" a="1"/>
  <c r="BE171" i="10" s="1"/>
  <c r="BE172" i="10" a="1"/>
  <c r="BE172" i="10" s="1"/>
  <c r="BE173" i="10" a="1"/>
  <c r="BE173" i="10" s="1"/>
  <c r="BE174" i="10" a="1"/>
  <c r="BE174" i="10" s="1"/>
  <c r="BE175" i="10" a="1"/>
  <c r="BE175" i="10" s="1"/>
  <c r="BE176" i="10" a="1"/>
  <c r="BE176" i="10" s="1"/>
  <c r="BE177" i="10" a="1"/>
  <c r="BE177" i="10" s="1"/>
  <c r="BE178" i="10" a="1"/>
  <c r="BE178" i="10" s="1"/>
  <c r="BE179" i="10" a="1"/>
  <c r="BE179" i="10" s="1"/>
  <c r="BE180" i="10" a="1"/>
  <c r="BE180" i="10" s="1"/>
  <c r="BE181" i="10" a="1"/>
  <c r="BE181" i="10" s="1"/>
  <c r="BE182" i="10" a="1"/>
  <c r="BE182" i="10" s="1"/>
  <c r="BE183" i="10" a="1"/>
  <c r="BE183" i="10" s="1"/>
  <c r="BE184" i="10" a="1"/>
  <c r="BE184" i="10" s="1"/>
  <c r="BE185" i="10" a="1"/>
  <c r="BE185" i="10" s="1"/>
  <c r="BE186" i="10" a="1"/>
  <c r="BE186" i="10" s="1"/>
  <c r="BE187" i="10" a="1"/>
  <c r="BE187" i="10" s="1"/>
  <c r="BE188" i="10" a="1"/>
  <c r="BE188" i="10" s="1"/>
  <c r="BE189" i="10" a="1"/>
  <c r="BE189" i="10" s="1"/>
  <c r="BE190" i="10" a="1"/>
  <c r="BE190" i="10" s="1"/>
  <c r="BE191" i="10" a="1"/>
  <c r="BE191" i="10" s="1"/>
  <c r="BE192" i="10" a="1"/>
  <c r="BE192" i="10" s="1"/>
  <c r="BE193" i="10" a="1"/>
  <c r="BE193" i="10" s="1"/>
  <c r="BE194" i="10" a="1"/>
  <c r="BE194" i="10" s="1"/>
  <c r="BE195" i="10" a="1"/>
  <c r="BE195" i="10" s="1"/>
  <c r="BE196" i="10" a="1"/>
  <c r="BE196" i="10" s="1"/>
  <c r="BE197" i="10" a="1"/>
  <c r="BE197" i="10" s="1"/>
  <c r="BE198" i="10" a="1"/>
  <c r="BE198" i="10" s="1"/>
  <c r="BE199" i="10" a="1"/>
  <c r="BE199" i="10" s="1"/>
  <c r="BE200" i="10" a="1"/>
  <c r="BE200" i="10" s="1"/>
  <c r="BE201" i="10" a="1"/>
  <c r="BE201" i="10" s="1"/>
  <c r="BE202" i="10" a="1"/>
  <c r="BE202" i="10" s="1"/>
  <c r="BE203" i="10" a="1"/>
  <c r="BE203" i="10" s="1"/>
  <c r="BE204" i="10" a="1"/>
  <c r="BE204" i="10" s="1"/>
  <c r="BE205" i="10" a="1"/>
  <c r="BE205" i="10" s="1"/>
  <c r="BE206" i="10" a="1"/>
  <c r="BE206" i="10" s="1"/>
  <c r="BE207" i="10" a="1"/>
  <c r="BE207" i="10" s="1"/>
  <c r="BE208" i="10" a="1"/>
  <c r="BE208" i="10" s="1"/>
  <c r="BE209" i="10" a="1"/>
  <c r="BE209" i="10" s="1"/>
  <c r="BE210" i="10" a="1"/>
  <c r="BE210" i="10" s="1"/>
  <c r="BE211" i="10" a="1"/>
  <c r="BE211" i="10" s="1"/>
  <c r="BE212" i="10" a="1"/>
  <c r="BE212" i="10" s="1"/>
  <c r="BE213" i="10" a="1"/>
  <c r="BE213" i="10" s="1"/>
  <c r="BE214" i="10" a="1"/>
  <c r="BE214" i="10" s="1"/>
  <c r="BE215" i="10" a="1"/>
  <c r="BE215" i="10" s="1"/>
  <c r="BE216" i="10" a="1"/>
  <c r="BE216" i="10" s="1"/>
  <c r="BE217" i="10" a="1"/>
  <c r="BE217" i="10" s="1"/>
  <c r="BE218" i="10" a="1"/>
  <c r="BE218" i="10" s="1"/>
  <c r="BE219" i="10" a="1"/>
  <c r="BE219" i="10" s="1"/>
  <c r="BE220" i="10" a="1"/>
  <c r="BE220" i="10" s="1"/>
  <c r="BE221" i="10" a="1"/>
  <c r="BE221" i="10" s="1"/>
  <c r="BE222" i="10" a="1"/>
  <c r="BE222" i="10" s="1"/>
  <c r="BE223" i="10" a="1"/>
  <c r="BE223" i="10" s="1"/>
  <c r="BE224" i="10" a="1"/>
  <c r="BE224" i="10" s="1"/>
  <c r="BE225" i="10" a="1"/>
  <c r="BE225" i="10" s="1"/>
  <c r="BE226" i="10" a="1"/>
  <c r="BE226" i="10" s="1"/>
  <c r="BE227" i="10" a="1"/>
  <c r="BE227" i="10" s="1"/>
  <c r="BE228" i="10" a="1"/>
  <c r="BE228" i="10" s="1"/>
  <c r="BE229" i="10" a="1"/>
  <c r="BE229" i="10" s="1"/>
  <c r="BE230" i="10" a="1"/>
  <c r="BE230" i="10" s="1"/>
  <c r="BE231" i="10" a="1"/>
  <c r="BE231" i="10" s="1"/>
  <c r="BE232" i="10" a="1"/>
  <c r="BE232" i="10" s="1"/>
  <c r="BE233" i="10" a="1"/>
  <c r="BE233" i="10" s="1"/>
  <c r="BE234" i="10" a="1"/>
  <c r="BE234" i="10" s="1"/>
  <c r="BE235" i="10" a="1"/>
  <c r="BE235" i="10" s="1"/>
  <c r="BE236" i="10" a="1"/>
  <c r="BE236" i="10" s="1"/>
  <c r="BE237" i="10" a="1"/>
  <c r="BE237" i="10" s="1"/>
  <c r="BE238" i="10" a="1"/>
  <c r="BE238" i="10" s="1"/>
  <c r="BE239" i="10" a="1"/>
  <c r="BE239" i="10" s="1"/>
  <c r="BE240" i="10" a="1"/>
  <c r="BE240" i="10" s="1"/>
  <c r="BE241" i="10" a="1"/>
  <c r="BE241" i="10" s="1"/>
  <c r="BE242" i="10" a="1"/>
  <c r="BE242" i="10" s="1"/>
  <c r="BE243" i="10" a="1"/>
  <c r="BE243" i="10" s="1"/>
  <c r="BE244" i="10" a="1"/>
  <c r="BE244" i="10" s="1"/>
  <c r="BE245" i="10" a="1"/>
  <c r="BE245" i="10" s="1"/>
  <c r="BE246" i="10" a="1"/>
  <c r="BE246" i="10" s="1"/>
  <c r="BE247" i="10" a="1"/>
  <c r="BE247" i="10" s="1"/>
  <c r="BE248" i="10" a="1"/>
  <c r="BE248" i="10" s="1"/>
  <c r="BE249" i="10" a="1"/>
  <c r="BE249" i="10" s="1"/>
  <c r="BE250" i="10" a="1"/>
  <c r="BE250" i="10" s="1"/>
  <c r="BE251" i="10" a="1"/>
  <c r="BE251" i="10" s="1"/>
  <c r="BE252" i="10" a="1"/>
  <c r="BE252" i="10" s="1"/>
  <c r="BE253" i="10" a="1"/>
  <c r="BE253" i="10" s="1"/>
  <c r="BE254" i="10" a="1"/>
  <c r="BE254" i="10" s="1"/>
  <c r="BE255" i="10" a="1"/>
  <c r="BE255" i="10" s="1"/>
  <c r="BE256" i="10" a="1"/>
  <c r="BE256" i="10" s="1"/>
  <c r="BE257" i="10" a="1"/>
  <c r="BE257" i="10" s="1"/>
  <c r="BE258" i="10" a="1"/>
  <c r="BE258" i="10" s="1"/>
  <c r="BE259" i="10" a="1"/>
  <c r="BE259" i="10" s="1"/>
  <c r="BE260" i="10" a="1"/>
  <c r="BE260" i="10" s="1"/>
  <c r="BE261" i="10" a="1"/>
  <c r="BE261" i="10" s="1"/>
  <c r="BE262" i="10" a="1"/>
  <c r="BE262" i="10" s="1"/>
  <c r="BE263" i="10" a="1"/>
  <c r="BE263" i="10" s="1"/>
  <c r="BE264" i="10" a="1"/>
  <c r="BE264" i="10" s="1"/>
  <c r="BE265" i="10" a="1"/>
  <c r="BE265" i="10" s="1"/>
  <c r="BE266" i="10" a="1"/>
  <c r="BE266" i="10" s="1"/>
  <c r="BE267" i="10" a="1"/>
  <c r="BE267" i="10" s="1"/>
  <c r="BE268" i="10" a="1"/>
  <c r="BE268" i="10" s="1"/>
  <c r="BE269" i="10" a="1"/>
  <c r="BE269" i="10" s="1"/>
  <c r="BE270" i="10" a="1"/>
  <c r="BE270" i="10" s="1"/>
  <c r="BE271" i="10" a="1"/>
  <c r="BE271" i="10" s="1"/>
  <c r="BE272" i="10" a="1"/>
  <c r="BE272" i="10" s="1"/>
  <c r="BE273" i="10" a="1"/>
  <c r="BE273" i="10" s="1"/>
  <c r="BE274" i="10" a="1"/>
  <c r="BE274" i="10" s="1"/>
  <c r="BE275" i="10" a="1"/>
  <c r="BE275" i="10" s="1"/>
  <c r="BE276" i="10" a="1"/>
  <c r="BE276" i="10" s="1"/>
  <c r="BE277" i="10" a="1"/>
  <c r="BE277" i="10" s="1"/>
  <c r="BE278" i="10" a="1"/>
  <c r="BE278" i="10" s="1"/>
  <c r="BE279" i="10" a="1"/>
  <c r="BE279" i="10" s="1"/>
  <c r="BE280" i="10" a="1"/>
  <c r="BE280" i="10" s="1"/>
  <c r="BE281" i="10" a="1"/>
  <c r="BE281" i="10" s="1"/>
  <c r="BE282" i="10" a="1"/>
  <c r="BE282" i="10" s="1"/>
  <c r="BE283" i="10" a="1"/>
  <c r="BE283" i="10" s="1"/>
  <c r="BE284" i="10" a="1"/>
  <c r="BE284" i="10" s="1"/>
  <c r="BE285" i="10" a="1"/>
  <c r="BE285" i="10" s="1"/>
  <c r="BE286" i="10" a="1"/>
  <c r="BE286" i="10" s="1"/>
  <c r="BE287" i="10" a="1"/>
  <c r="BE287" i="10" s="1"/>
  <c r="BE288" i="10" a="1"/>
  <c r="BE288" i="10" s="1"/>
  <c r="BE289" i="10" a="1"/>
  <c r="BE289" i="10" s="1"/>
  <c r="BE290" i="10" a="1"/>
  <c r="BE290" i="10" s="1"/>
  <c r="BE291" i="10" a="1"/>
  <c r="BE291" i="10" s="1"/>
  <c r="BE292" i="10" a="1"/>
  <c r="BE292" i="10" s="1"/>
  <c r="BE293" i="10" a="1"/>
  <c r="BE293" i="10" s="1"/>
  <c r="BE294" i="10" a="1"/>
  <c r="BE294" i="10" s="1"/>
  <c r="BE295" i="10" a="1"/>
  <c r="BE295" i="10" s="1"/>
  <c r="BE296" i="10" a="1"/>
  <c r="BE296" i="10" s="1"/>
  <c r="BE297" i="10" a="1"/>
  <c r="BE297" i="10" s="1"/>
  <c r="BE298" i="10" a="1"/>
  <c r="BE298" i="10" s="1"/>
  <c r="BE299" i="10" a="1"/>
  <c r="BE299" i="10" s="1"/>
  <c r="BE300" i="10" a="1"/>
  <c r="BE300" i="10" s="1"/>
  <c r="BE301" i="10" a="1"/>
  <c r="BE301" i="10" s="1"/>
  <c r="BE302" i="10" a="1"/>
  <c r="BE302" i="10" s="1"/>
  <c r="BE303" i="10" a="1"/>
  <c r="BE303" i="10" s="1"/>
  <c r="BE304" i="10" a="1"/>
  <c r="BE304" i="10" s="1"/>
  <c r="BE305" i="10" a="1"/>
  <c r="BE305" i="10" s="1"/>
  <c r="BE306" i="10" a="1"/>
  <c r="BE306" i="10" s="1"/>
  <c r="BE307" i="10" a="1"/>
  <c r="BE307" i="10" s="1"/>
  <c r="BE308" i="10" a="1"/>
  <c r="BE308" i="10" s="1"/>
  <c r="BE309" i="10" a="1"/>
  <c r="BE309" i="10" s="1"/>
  <c r="BE310" i="10" a="1"/>
  <c r="BE310" i="10" s="1"/>
  <c r="BE311" i="10" a="1"/>
  <c r="BE311" i="10" s="1"/>
  <c r="BE312" i="10" a="1"/>
  <c r="BE312" i="10" s="1"/>
  <c r="BE313" i="10" a="1"/>
  <c r="BE313" i="10" s="1"/>
  <c r="BE314" i="10" a="1"/>
  <c r="BE314" i="10" s="1"/>
  <c r="BE315" i="10" a="1"/>
  <c r="BE315" i="10" s="1"/>
  <c r="BE316" i="10" a="1"/>
  <c r="BE316" i="10" s="1"/>
  <c r="BE317" i="10" a="1"/>
  <c r="BE317" i="10" s="1"/>
  <c r="BE318" i="10" a="1"/>
  <c r="BE318" i="10" s="1"/>
  <c r="BE319" i="10" a="1"/>
  <c r="BE319" i="10" s="1"/>
  <c r="BE320" i="10" a="1"/>
  <c r="BE320" i="10" s="1"/>
  <c r="BE321" i="10" a="1"/>
  <c r="BE321" i="10" s="1"/>
  <c r="BE322" i="10" a="1"/>
  <c r="BE322" i="10" s="1"/>
  <c r="BE323" i="10" a="1"/>
  <c r="BE323" i="10" s="1"/>
  <c r="BE324" i="10" a="1"/>
  <c r="BE324" i="10" s="1"/>
  <c r="BE325" i="10" a="1"/>
  <c r="BE325" i="10" s="1"/>
  <c r="BE326" i="10" a="1"/>
  <c r="BE326" i="10" s="1"/>
  <c r="BE327" i="10" a="1"/>
  <c r="BE327" i="10" s="1"/>
  <c r="BE328" i="10" a="1"/>
  <c r="BE328" i="10" s="1"/>
  <c r="BE329" i="10" a="1"/>
  <c r="BE329" i="10" s="1"/>
  <c r="BE330" i="10" a="1"/>
  <c r="BE330" i="10" s="1"/>
  <c r="BE331" i="10" a="1"/>
  <c r="BE331" i="10" s="1"/>
  <c r="BE332" i="10" a="1"/>
  <c r="BE332" i="10" s="1"/>
  <c r="BE333" i="10" a="1"/>
  <c r="BE333" i="10" s="1"/>
  <c r="BE334" i="10" a="1"/>
  <c r="BE334" i="10" s="1"/>
  <c r="BE335" i="10" a="1"/>
  <c r="BE335" i="10" s="1"/>
  <c r="BE336" i="10" a="1"/>
  <c r="BE336" i="10" s="1"/>
  <c r="BE337" i="10" a="1"/>
  <c r="BE337" i="10" s="1"/>
  <c r="BE338" i="10" a="1"/>
  <c r="BE338" i="10" s="1"/>
  <c r="BE339" i="10" a="1"/>
  <c r="BE339" i="10" s="1"/>
  <c r="BE340" i="10" a="1"/>
  <c r="BE340" i="10" s="1"/>
  <c r="BE341" i="10" a="1"/>
  <c r="BE341" i="10" s="1"/>
  <c r="BE342" i="10" a="1"/>
  <c r="BE342" i="10" s="1"/>
  <c r="BE343" i="10" a="1"/>
  <c r="BE343" i="10" s="1"/>
  <c r="BE344" i="10" a="1"/>
  <c r="BE344" i="10" s="1"/>
  <c r="BE345" i="10" a="1"/>
  <c r="BE345" i="10" s="1"/>
  <c r="BE346" i="10" a="1"/>
  <c r="BE346" i="10" s="1"/>
  <c r="BE347" i="10" a="1"/>
  <c r="BE347" i="10" s="1"/>
  <c r="BE348" i="10" a="1"/>
  <c r="BE348" i="10" s="1"/>
  <c r="BE349" i="10" a="1"/>
  <c r="BE349" i="10" s="1"/>
  <c r="BE350" i="10" a="1"/>
  <c r="BE350" i="10" s="1"/>
  <c r="BE351" i="10" a="1"/>
  <c r="BE351" i="10" s="1"/>
  <c r="BE352" i="10" a="1"/>
  <c r="BE352" i="10" s="1"/>
  <c r="BE353" i="10" a="1"/>
  <c r="BE353" i="10" s="1"/>
  <c r="BE354" i="10" a="1"/>
  <c r="BE354" i="10" s="1"/>
  <c r="BE355" i="10" a="1"/>
  <c r="BE355" i="10" s="1"/>
  <c r="BE356" i="10" a="1"/>
  <c r="BE356" i="10" s="1"/>
  <c r="BE357" i="10" a="1"/>
  <c r="BE357" i="10" s="1"/>
  <c r="BE358" i="10" a="1"/>
  <c r="BE358" i="10" s="1"/>
  <c r="BE359" i="10" a="1"/>
  <c r="BE359" i="10" s="1"/>
  <c r="BE360" i="10" a="1"/>
  <c r="BE360" i="10" s="1"/>
  <c r="BE361" i="10" a="1"/>
  <c r="BE361" i="10" s="1"/>
  <c r="BE362" i="10" a="1"/>
  <c r="BE362" i="10" s="1"/>
  <c r="BE363" i="10" a="1"/>
  <c r="BE363" i="10" s="1"/>
  <c r="BE364" i="10" a="1"/>
  <c r="BE364" i="10" s="1"/>
  <c r="BE365" i="10" a="1"/>
  <c r="BE365" i="10" s="1"/>
  <c r="BE366" i="10" a="1"/>
  <c r="BE366" i="10" s="1"/>
  <c r="BE367" i="10" a="1"/>
  <c r="BE367" i="10" s="1"/>
  <c r="BE368" i="10" a="1"/>
  <c r="BE368" i="10" s="1"/>
  <c r="BE369" i="10" a="1"/>
  <c r="BE369" i="10" s="1"/>
  <c r="BE370" i="10" a="1"/>
  <c r="BE370" i="10" s="1"/>
  <c r="BE371" i="10" a="1"/>
  <c r="BE371" i="10" s="1"/>
  <c r="BE372" i="10" a="1"/>
  <c r="BE372" i="10" s="1"/>
  <c r="BE373" i="10" a="1"/>
  <c r="BE373" i="10" s="1"/>
  <c r="BE374" i="10" a="1"/>
  <c r="BE374" i="10" s="1"/>
  <c r="BE375" i="10" a="1"/>
  <c r="BE375" i="10" s="1"/>
  <c r="BE376" i="10" a="1"/>
  <c r="BE376" i="10" s="1"/>
  <c r="BE377" i="10" a="1"/>
  <c r="BE377" i="10" s="1"/>
  <c r="BE378" i="10" a="1"/>
  <c r="BE378" i="10" s="1"/>
  <c r="BE379" i="10" a="1"/>
  <c r="BE379" i="10" s="1"/>
  <c r="BE380" i="10" a="1"/>
  <c r="BE380" i="10" s="1"/>
  <c r="BE381" i="10" a="1"/>
  <c r="BE381" i="10" s="1"/>
  <c r="BE382" i="10" a="1"/>
  <c r="BE382" i="10" s="1"/>
  <c r="BE383" i="10" a="1"/>
  <c r="BE383" i="10" s="1"/>
  <c r="BE384" i="10" a="1"/>
  <c r="BE384" i="10" s="1"/>
  <c r="BE385" i="10" a="1"/>
  <c r="BE385" i="10" s="1"/>
  <c r="BE386" i="10" a="1"/>
  <c r="BE386" i="10" s="1"/>
  <c r="BE387" i="10" a="1"/>
  <c r="BE387" i="10" s="1"/>
  <c r="BE388" i="10" a="1"/>
  <c r="BE388" i="10" s="1"/>
  <c r="BE389" i="10" a="1"/>
  <c r="BE389" i="10" s="1"/>
  <c r="BE390" i="10" a="1"/>
  <c r="BE390" i="10" s="1"/>
  <c r="BE391" i="10" a="1"/>
  <c r="BE391" i="10" s="1"/>
  <c r="BE392" i="10" a="1"/>
  <c r="BE392" i="10" s="1"/>
  <c r="BE393" i="10" a="1"/>
  <c r="BE393" i="10" s="1"/>
  <c r="BE394" i="10" a="1"/>
  <c r="BE394" i="10" s="1"/>
  <c r="BE395" i="10" a="1"/>
  <c r="BE395" i="10" s="1"/>
  <c r="BE396" i="10" a="1"/>
  <c r="BE396" i="10" s="1"/>
  <c r="BE397" i="10" a="1"/>
  <c r="BE397" i="10" s="1"/>
  <c r="BE398" i="10" a="1"/>
  <c r="BE398" i="10" s="1"/>
  <c r="BE399" i="10" a="1"/>
  <c r="BE399" i="10" s="1"/>
  <c r="BE400" i="10" a="1"/>
  <c r="BE400" i="10" s="1"/>
  <c r="BE401" i="10" a="1"/>
  <c r="BE401" i="10" s="1"/>
  <c r="BE402" i="10" a="1"/>
  <c r="BE402" i="10" s="1"/>
  <c r="BE403" i="10" a="1"/>
  <c r="BE403" i="10" s="1"/>
  <c r="BE404" i="10" a="1"/>
  <c r="BE404" i="10" s="1"/>
  <c r="BE405" i="10" a="1"/>
  <c r="BE405" i="10" s="1"/>
  <c r="BE406" i="10" a="1"/>
  <c r="BE406" i="10" s="1"/>
  <c r="BE407" i="10" a="1"/>
  <c r="BE407" i="10" s="1"/>
  <c r="BE408" i="10" a="1"/>
  <c r="BE408" i="10" s="1"/>
  <c r="BE409" i="10" a="1"/>
  <c r="BE409" i="10" s="1"/>
  <c r="BE410" i="10" a="1"/>
  <c r="BE410" i="10" s="1"/>
  <c r="BE411" i="10" a="1"/>
  <c r="BE411" i="10" s="1"/>
  <c r="BE412" i="10" a="1"/>
  <c r="BE412" i="10" s="1"/>
  <c r="BE413" i="10" a="1"/>
  <c r="BE413" i="10" s="1"/>
  <c r="BE414" i="10" a="1"/>
  <c r="BE414" i="10" s="1"/>
  <c r="BE415" i="10" a="1"/>
  <c r="BE415" i="10" s="1"/>
  <c r="BE416" i="10" a="1"/>
  <c r="BE416" i="10" s="1"/>
  <c r="BE417" i="10" a="1"/>
  <c r="BE417" i="10" s="1"/>
  <c r="BE418" i="10" a="1"/>
  <c r="BE418" i="10" s="1"/>
  <c r="BE419" i="10" a="1"/>
  <c r="BE419" i="10" s="1"/>
  <c r="BE420" i="10" a="1"/>
  <c r="BE420" i="10" s="1"/>
  <c r="BE421" i="10" a="1"/>
  <c r="BE421" i="10" s="1"/>
  <c r="BE422" i="10" a="1"/>
  <c r="BE422" i="10" s="1"/>
  <c r="BE423" i="10" a="1"/>
  <c r="BE423" i="10" s="1"/>
  <c r="BE424" i="10" a="1"/>
  <c r="BE424" i="10" s="1"/>
  <c r="BE425" i="10" a="1"/>
  <c r="BE425" i="10" s="1"/>
  <c r="BE426" i="10" a="1"/>
  <c r="BE426" i="10" s="1"/>
  <c r="BE427" i="10" a="1"/>
  <c r="BE427" i="10" s="1"/>
  <c r="BE428" i="10" a="1"/>
  <c r="BE428" i="10" s="1"/>
  <c r="BE429" i="10" a="1"/>
  <c r="BE429" i="10" s="1"/>
  <c r="BE430" i="10" a="1"/>
  <c r="BE430" i="10" s="1"/>
  <c r="BE431" i="10" a="1"/>
  <c r="BE431" i="10" s="1"/>
  <c r="BE432" i="10" a="1"/>
  <c r="BE432" i="10" s="1"/>
  <c r="BE433" i="10" a="1"/>
  <c r="BE433" i="10" s="1"/>
  <c r="BE434" i="10" a="1"/>
  <c r="BE434" i="10" s="1"/>
  <c r="BE435" i="10" a="1"/>
  <c r="BE435" i="10" s="1"/>
  <c r="BE436" i="10" a="1"/>
  <c r="BE436" i="10" s="1"/>
  <c r="BE437" i="10" a="1"/>
  <c r="BE437" i="10" s="1"/>
  <c r="BE438" i="10" a="1"/>
  <c r="BE438" i="10" s="1"/>
  <c r="BE439" i="10" a="1"/>
  <c r="BE439" i="10" s="1"/>
  <c r="BE440" i="10" a="1"/>
  <c r="BE440" i="10" s="1"/>
  <c r="BE441" i="10" a="1"/>
  <c r="BE441" i="10" s="1"/>
  <c r="BE442" i="10" a="1"/>
  <c r="BE442" i="10" s="1"/>
  <c r="BE443" i="10" a="1"/>
  <c r="BE443" i="10" s="1"/>
  <c r="BE444" i="10" a="1"/>
  <c r="BE444" i="10" s="1"/>
  <c r="BE445" i="10" a="1"/>
  <c r="BE445" i="10" s="1"/>
  <c r="BE446" i="10" a="1"/>
  <c r="BE446" i="10" s="1"/>
  <c r="BE447" i="10" a="1"/>
  <c r="BE447" i="10" s="1"/>
  <c r="BE448" i="10" a="1"/>
  <c r="BE448" i="10" s="1"/>
  <c r="BE449" i="10" a="1"/>
  <c r="BE449" i="10" s="1"/>
  <c r="BE450" i="10" a="1"/>
  <c r="BE450" i="10" s="1"/>
  <c r="BE451" i="10" a="1"/>
  <c r="BE451" i="10" s="1"/>
  <c r="BE452" i="10" a="1"/>
  <c r="BE452" i="10" s="1"/>
  <c r="BE453" i="10" a="1"/>
  <c r="BE453" i="10" s="1"/>
  <c r="BE454" i="10" a="1"/>
  <c r="BE454" i="10" s="1"/>
  <c r="BE455" i="10" a="1"/>
  <c r="BE455" i="10" s="1"/>
  <c r="BE456" i="10" a="1"/>
  <c r="BE456" i="10" s="1"/>
  <c r="BE457" i="10" a="1"/>
  <c r="BE457" i="10" s="1"/>
  <c r="BE458" i="10" a="1"/>
  <c r="BE458" i="10" s="1"/>
  <c r="BE459" i="10" a="1"/>
  <c r="BE459" i="10" s="1"/>
  <c r="BE460" i="10" a="1"/>
  <c r="BE460" i="10" s="1"/>
  <c r="BE461" i="10" a="1"/>
  <c r="BE461" i="10" s="1"/>
  <c r="BE462" i="10" a="1"/>
  <c r="BE462" i="10" s="1"/>
  <c r="BE463" i="10" a="1"/>
  <c r="BE463" i="10" s="1"/>
  <c r="BE464" i="10" a="1"/>
  <c r="BE464" i="10" s="1"/>
  <c r="BE465" i="10" a="1"/>
  <c r="BE465" i="10" s="1"/>
  <c r="BE466" i="10" a="1"/>
  <c r="BE466" i="10" s="1"/>
  <c r="BE467" i="10" a="1"/>
  <c r="BE467" i="10" s="1"/>
  <c r="BE468" i="10" a="1"/>
  <c r="BE468" i="10" s="1"/>
  <c r="BE469" i="10" a="1"/>
  <c r="BE469" i="10" s="1"/>
  <c r="BE470" i="10" a="1"/>
  <c r="BE470" i="10" s="1"/>
  <c r="BE471" i="10" a="1"/>
  <c r="BE471" i="10" s="1"/>
  <c r="BE472" i="10" a="1"/>
  <c r="BE472" i="10" s="1"/>
  <c r="BE473" i="10" a="1"/>
  <c r="BE473" i="10" s="1"/>
  <c r="BE474" i="10" a="1"/>
  <c r="BE474" i="10" s="1"/>
  <c r="BE475" i="10" a="1"/>
  <c r="BE475" i="10" s="1"/>
  <c r="BE476" i="10" a="1"/>
  <c r="BE476" i="10" s="1"/>
  <c r="BE477" i="10" a="1"/>
  <c r="BE477" i="10" s="1"/>
  <c r="BE478" i="10" a="1"/>
  <c r="BE478" i="10" s="1"/>
  <c r="BE479" i="10" a="1"/>
  <c r="BE479" i="10" s="1"/>
  <c r="BE480" i="10" a="1"/>
  <c r="BE480" i="10" s="1"/>
  <c r="BE481" i="10" a="1"/>
  <c r="BE481" i="10" s="1"/>
  <c r="BE482" i="10" a="1"/>
  <c r="BE482" i="10" s="1"/>
  <c r="BE483" i="10" a="1"/>
  <c r="BE483" i="10" s="1"/>
  <c r="BE485" i="10" a="1"/>
  <c r="BE485" i="10" s="1"/>
  <c r="BE486" i="10" a="1"/>
  <c r="BE486" i="10" s="1"/>
  <c r="BE487" i="10" a="1"/>
  <c r="BE487" i="10" s="1"/>
  <c r="BE488" i="10" a="1"/>
  <c r="BE488" i="10" s="1"/>
  <c r="BE489" i="10" a="1"/>
  <c r="BE489" i="10" s="1"/>
  <c r="BE490" i="10" a="1"/>
  <c r="BE490" i="10" s="1"/>
  <c r="BE491" i="10" a="1"/>
  <c r="BE491" i="10" s="1"/>
  <c r="BE492" i="10" a="1"/>
  <c r="BE492" i="10" s="1"/>
  <c r="BE493" i="10" a="1"/>
  <c r="BE493" i="10" s="1"/>
  <c r="BE494" i="10" a="1"/>
  <c r="BE494" i="10" s="1"/>
  <c r="BE495" i="10" a="1"/>
  <c r="BE495" i="10" s="1"/>
  <c r="BE496" i="10" a="1"/>
  <c r="BE496" i="10" s="1"/>
  <c r="BE497" i="10" a="1"/>
  <c r="BE497" i="10" s="1"/>
  <c r="BE498" i="10" a="1"/>
  <c r="BE498" i="10" s="1"/>
  <c r="BE499" i="10" a="1"/>
  <c r="BE499" i="10" s="1"/>
  <c r="BE500" i="10" a="1"/>
  <c r="BE500" i="10" s="1"/>
  <c r="BE501" i="10" a="1"/>
  <c r="BE501" i="10" s="1"/>
  <c r="BE502" i="10" a="1"/>
  <c r="BE502" i="10" s="1"/>
  <c r="BE503" i="10" a="1"/>
  <c r="BE503" i="10" s="1"/>
  <c r="BE504" i="10" a="1"/>
  <c r="BE504" i="10" s="1"/>
  <c r="BE505" i="10" a="1"/>
  <c r="BE505" i="10" s="1"/>
  <c r="BE506" i="10" a="1"/>
  <c r="BE506" i="10" s="1"/>
  <c r="BE507" i="10" a="1"/>
  <c r="BE507" i="10" s="1"/>
  <c r="BE508" i="10" a="1"/>
  <c r="BE508" i="10" s="1"/>
  <c r="BE509" i="10" a="1"/>
  <c r="BE509" i="10" s="1"/>
  <c r="BE510" i="10" a="1"/>
  <c r="BE510" i="10" s="1"/>
  <c r="BE511" i="10" a="1"/>
  <c r="BE511" i="10" s="1"/>
  <c r="BE512" i="10" a="1"/>
  <c r="BE512" i="10" s="1"/>
  <c r="BE513" i="10" a="1"/>
  <c r="BE513" i="10" s="1"/>
  <c r="BE514" i="10" a="1"/>
  <c r="BE514" i="10" s="1"/>
  <c r="BE515" i="10" a="1"/>
  <c r="BE515" i="10" s="1"/>
  <c r="BE516" i="10" a="1"/>
  <c r="BE516" i="10" s="1"/>
  <c r="BE517" i="10" a="1"/>
  <c r="BE517" i="10" s="1"/>
  <c r="BE518" i="10" a="1"/>
  <c r="BE518" i="10" s="1"/>
  <c r="BE519" i="10" a="1"/>
  <c r="BE519" i="10" s="1"/>
  <c r="BE520" i="10" a="1"/>
  <c r="BE520" i="10" s="1"/>
  <c r="BE521" i="10" a="1"/>
  <c r="BE521" i="10" s="1"/>
  <c r="BE522" i="10" a="1"/>
  <c r="BE522" i="10" s="1"/>
  <c r="BE523" i="10" a="1"/>
  <c r="BE523" i="10" s="1"/>
  <c r="BE524" i="10" a="1"/>
  <c r="BE524" i="10" s="1"/>
  <c r="BE525" i="10" a="1"/>
  <c r="BE525" i="10" s="1"/>
  <c r="BE526" i="10" a="1"/>
  <c r="BE526" i="10" s="1"/>
  <c r="BE527" i="10" a="1"/>
  <c r="BE527" i="10" s="1"/>
  <c r="BE528" i="10" a="1"/>
  <c r="BE528" i="10" s="1"/>
  <c r="BE529" i="10" a="1"/>
  <c r="BE529" i="10" s="1"/>
  <c r="BE530" i="10" a="1"/>
  <c r="BE530" i="10" s="1"/>
  <c r="BE531" i="10" a="1"/>
  <c r="BE531" i="10" s="1"/>
  <c r="BE532" i="10" a="1"/>
  <c r="BE532" i="10" s="1"/>
  <c r="BE533" i="10" a="1"/>
  <c r="BE533" i="10" s="1"/>
  <c r="BE534" i="10" a="1"/>
  <c r="BE534" i="10" s="1"/>
  <c r="BE535" i="10" a="1"/>
  <c r="BE535" i="10" s="1"/>
  <c r="BE536" i="10" a="1"/>
  <c r="BE536" i="10" s="1"/>
  <c r="BE537" i="10" a="1"/>
  <c r="BE537" i="10" s="1"/>
  <c r="BE538" i="10" a="1"/>
  <c r="BE538" i="10" s="1"/>
  <c r="BE539" i="10" a="1"/>
  <c r="BE539" i="10" s="1"/>
  <c r="BE540" i="10" a="1"/>
  <c r="BE540" i="10" s="1"/>
  <c r="BE541" i="10" a="1"/>
  <c r="BE541" i="10" s="1"/>
  <c r="BE542" i="10" a="1"/>
  <c r="BE542" i="10" s="1"/>
  <c r="BE543" i="10" a="1"/>
  <c r="BE543" i="10" s="1"/>
  <c r="BE544" i="10" a="1"/>
  <c r="BE544" i="10" s="1"/>
  <c r="BE545" i="10" a="1"/>
  <c r="BE545" i="10" s="1"/>
  <c r="BE546" i="10" a="1"/>
  <c r="BE546" i="10" s="1"/>
  <c r="BE547" i="10" a="1"/>
  <c r="BE547" i="10" s="1"/>
  <c r="BE548" i="10" a="1"/>
  <c r="BE548" i="10" s="1"/>
  <c r="BE549" i="10" a="1"/>
  <c r="BE549" i="10" s="1"/>
  <c r="BE550" i="10" a="1"/>
  <c r="BE550" i="10" s="1"/>
  <c r="BE551" i="10" a="1"/>
  <c r="BE551" i="10" s="1"/>
  <c r="BE552" i="10" a="1"/>
  <c r="BE552" i="10" s="1"/>
  <c r="BE553" i="10" a="1"/>
  <c r="BE553" i="10" s="1"/>
  <c r="BE554" i="10" a="1"/>
  <c r="BE554" i="10" s="1"/>
  <c r="BE555" i="10" a="1"/>
  <c r="BE555" i="10" s="1"/>
  <c r="BE556" i="10" a="1"/>
  <c r="BE556" i="10" s="1"/>
  <c r="BE557" i="10" a="1"/>
  <c r="BE557" i="10" s="1"/>
  <c r="BE558" i="10" a="1"/>
  <c r="BE558" i="10" s="1"/>
  <c r="BE559" i="10" a="1"/>
  <c r="BE559" i="10" s="1"/>
  <c r="BE560" i="10" a="1"/>
  <c r="BE560" i="10" s="1"/>
  <c r="BE561" i="10" a="1"/>
  <c r="BE561" i="10" s="1"/>
  <c r="BE562" i="10" a="1"/>
  <c r="BE562" i="10" s="1"/>
  <c r="BE563" i="10" a="1"/>
  <c r="BE563" i="10" s="1"/>
  <c r="BE564" i="10" a="1"/>
  <c r="BE564" i="10" s="1"/>
  <c r="BE565" i="10" a="1"/>
  <c r="BE565" i="10" s="1"/>
  <c r="BE566" i="10" a="1"/>
  <c r="BE566" i="10" s="1"/>
  <c r="BE567" i="10" a="1"/>
  <c r="BE567" i="10" s="1"/>
  <c r="BE568" i="10" a="1"/>
  <c r="BE568" i="10" s="1"/>
  <c r="BE569" i="10" a="1"/>
  <c r="BE569" i="10" s="1"/>
  <c r="BE570" i="10" a="1"/>
  <c r="BE570" i="10" s="1"/>
  <c r="BE571" i="10" a="1"/>
  <c r="BE571" i="10" s="1"/>
  <c r="BE572" i="10" a="1"/>
  <c r="BE572" i="10" s="1"/>
  <c r="BE573" i="10" a="1"/>
  <c r="BE573" i="10" s="1"/>
  <c r="BE574" i="10" a="1"/>
  <c r="BE574" i="10" s="1"/>
  <c r="BE575" i="10" a="1"/>
  <c r="BE575" i="10" s="1"/>
  <c r="BE576" i="10" a="1"/>
  <c r="BE576" i="10" s="1"/>
  <c r="BE577" i="10" a="1"/>
  <c r="BE577" i="10" s="1"/>
  <c r="BE578" i="10" a="1"/>
  <c r="BE578" i="10" s="1"/>
  <c r="BE579" i="10" a="1"/>
  <c r="BE579" i="10" s="1"/>
  <c r="BE580" i="10" a="1"/>
  <c r="BE580" i="10" s="1"/>
  <c r="BE581" i="10" a="1"/>
  <c r="BE581" i="10" s="1"/>
  <c r="BE582" i="10" a="1"/>
  <c r="BE582" i="10" s="1"/>
  <c r="BE583" i="10" a="1"/>
  <c r="BE583" i="10" s="1"/>
  <c r="BE584" i="10" a="1"/>
  <c r="BE584" i="10" s="1"/>
  <c r="BE585" i="10" a="1"/>
  <c r="BE585" i="10" s="1"/>
  <c r="BE586" i="10" a="1"/>
  <c r="BE586" i="10" s="1"/>
  <c r="BE587" i="10" a="1"/>
  <c r="BE587" i="10" s="1"/>
  <c r="BE588" i="10" a="1"/>
  <c r="BE588" i="10" s="1"/>
  <c r="BE589" i="10" a="1"/>
  <c r="BE589" i="10" s="1"/>
  <c r="BE590" i="10" a="1"/>
  <c r="BE590" i="10" s="1"/>
  <c r="BE591" i="10" a="1"/>
  <c r="BE591" i="10" s="1"/>
  <c r="BE592" i="10" a="1"/>
  <c r="BE592" i="10" s="1"/>
  <c r="BE593" i="10" a="1"/>
  <c r="BE593" i="10" s="1"/>
  <c r="BE594" i="10" a="1"/>
  <c r="BE594" i="10" s="1"/>
  <c r="BE595" i="10" a="1"/>
  <c r="BE595" i="10" s="1"/>
  <c r="BE596" i="10" a="1"/>
  <c r="BE596" i="10" s="1"/>
  <c r="BE597" i="10" a="1"/>
  <c r="BE597" i="10" s="1"/>
  <c r="BE599" i="10" a="1"/>
  <c r="BE599" i="10" s="1"/>
  <c r="BE600" i="10" a="1"/>
  <c r="BE600" i="10" s="1"/>
  <c r="BE601" i="10" a="1"/>
  <c r="BE601" i="10" s="1"/>
  <c r="BE602" i="10" a="1"/>
  <c r="BE602" i="10" s="1"/>
  <c r="BE603" i="10" a="1"/>
  <c r="BE603" i="10" s="1"/>
  <c r="BE604" i="10" a="1"/>
  <c r="BE604" i="10" s="1"/>
  <c r="BE605" i="10" a="1"/>
  <c r="BE605" i="10" s="1"/>
  <c r="BE606" i="10" a="1"/>
  <c r="BE606" i="10" s="1"/>
  <c r="BE607" i="10" a="1"/>
  <c r="BE607" i="10" s="1"/>
  <c r="BE608" i="10" a="1"/>
  <c r="BE608" i="10" s="1"/>
  <c r="BE609" i="10" a="1"/>
  <c r="BE609" i="10" s="1"/>
  <c r="BE610" i="10" a="1"/>
  <c r="BE610" i="10" s="1"/>
  <c r="BE611" i="10" a="1"/>
  <c r="BE611" i="10" s="1"/>
  <c r="BE612" i="10" a="1"/>
  <c r="BE612" i="10" s="1"/>
  <c r="BE613" i="10" a="1"/>
  <c r="BE613" i="10" s="1"/>
  <c r="BE614" i="10" a="1"/>
  <c r="BE614" i="10" s="1"/>
  <c r="BE615" i="10" a="1"/>
  <c r="BE615" i="10" s="1"/>
  <c r="BE616" i="10" a="1"/>
  <c r="BE616" i="10" s="1"/>
  <c r="BE617" i="10" a="1"/>
  <c r="BE617" i="10" s="1"/>
  <c r="BE618" i="10" a="1"/>
  <c r="BE618" i="10" s="1"/>
  <c r="BE619" i="10" a="1"/>
  <c r="BE619" i="10" s="1"/>
  <c r="BE620" i="10" a="1"/>
  <c r="BE620" i="10" s="1"/>
  <c r="BE621" i="10" a="1"/>
  <c r="BE621" i="10" s="1"/>
  <c r="BE622" i="10" a="1"/>
  <c r="BE622" i="10" s="1"/>
  <c r="BE623" i="10" a="1"/>
  <c r="BE623" i="10" s="1"/>
  <c r="BE624" i="10" a="1"/>
  <c r="BE624" i="10" s="1"/>
  <c r="BE625" i="10" a="1"/>
  <c r="BE625" i="10" s="1"/>
  <c r="BE626" i="10" a="1"/>
  <c r="BE626" i="10" s="1"/>
  <c r="BE627" i="10" a="1"/>
  <c r="BE627" i="10" s="1"/>
  <c r="BE628" i="10" a="1"/>
  <c r="BE628" i="10" s="1"/>
  <c r="BE629" i="10" a="1"/>
  <c r="BE629" i="10" s="1"/>
  <c r="BE630" i="10" a="1"/>
  <c r="BE630" i="10" s="1"/>
  <c r="BE631" i="10" a="1"/>
  <c r="BE631" i="10" s="1"/>
  <c r="BE632" i="10" a="1"/>
  <c r="BE632" i="10" s="1"/>
  <c r="BE633" i="10" a="1"/>
  <c r="BE633" i="10" s="1"/>
  <c r="BE634" i="10" a="1"/>
  <c r="BE634" i="10" s="1"/>
  <c r="BE635" i="10" a="1"/>
  <c r="BE635" i="10" s="1"/>
  <c r="BE636" i="10" a="1"/>
  <c r="BE636" i="10" s="1"/>
  <c r="BE637" i="10" a="1"/>
  <c r="BE637" i="10" s="1"/>
  <c r="BE638" i="10" a="1"/>
  <c r="BE638" i="10" s="1"/>
  <c r="BE639" i="10" a="1"/>
  <c r="BE639" i="10" s="1"/>
  <c r="BE640" i="10" a="1"/>
  <c r="BE640" i="10" s="1"/>
  <c r="BE641" i="10" a="1"/>
  <c r="BE641" i="10" s="1"/>
  <c r="BE642" i="10" a="1"/>
  <c r="BE642" i="10" s="1"/>
  <c r="BE643" i="10" a="1"/>
  <c r="BE643" i="10" s="1"/>
  <c r="BE644" i="10" a="1"/>
  <c r="BE644" i="10" s="1"/>
  <c r="BE645" i="10" a="1"/>
  <c r="BE645" i="10" s="1"/>
  <c r="BE646" i="10" a="1"/>
  <c r="BE646" i="10" s="1"/>
  <c r="BE647" i="10" a="1"/>
  <c r="BE647" i="10" s="1"/>
  <c r="BE648" i="10" a="1"/>
  <c r="BE648" i="10" s="1"/>
  <c r="BE649" i="10" a="1"/>
  <c r="BE649" i="10" s="1"/>
  <c r="BE650" i="10" a="1"/>
  <c r="BE650" i="10" s="1"/>
  <c r="BE651" i="10" a="1"/>
  <c r="BE651" i="10" s="1"/>
  <c r="BE652" i="10" a="1"/>
  <c r="BE652" i="10" s="1"/>
  <c r="BE653" i="10" a="1"/>
  <c r="BE653" i="10" s="1"/>
  <c r="BE654" i="10" a="1"/>
  <c r="BE654" i="10" s="1"/>
  <c r="BE655" i="10" a="1"/>
  <c r="BE655" i="10" s="1"/>
  <c r="BE656" i="10" a="1"/>
  <c r="BE656" i="10" s="1"/>
  <c r="BE657" i="10" a="1"/>
  <c r="BE657" i="10" s="1"/>
  <c r="BE658" i="10" a="1"/>
  <c r="BE658" i="10" s="1"/>
  <c r="BE659" i="10" a="1"/>
  <c r="BE659" i="10" s="1"/>
  <c r="BE660" i="10" a="1"/>
  <c r="BE660" i="10" s="1"/>
  <c r="BE661" i="10" a="1"/>
  <c r="BE661" i="10" s="1"/>
  <c r="BE662" i="10" a="1"/>
  <c r="BE662" i="10" s="1"/>
  <c r="BE663" i="10" a="1"/>
  <c r="BE663" i="10" s="1"/>
  <c r="BE664" i="10" a="1"/>
  <c r="BE664" i="10" s="1"/>
  <c r="BE665" i="10" a="1"/>
  <c r="BE665" i="10" s="1"/>
  <c r="BE666" i="10" a="1"/>
  <c r="BE666" i="10" s="1"/>
  <c r="BE667" i="10" a="1"/>
  <c r="BE667" i="10" s="1"/>
  <c r="BE668" i="10" a="1"/>
  <c r="BE668" i="10" s="1"/>
  <c r="BE669" i="10" a="1"/>
  <c r="BE669" i="10" s="1"/>
  <c r="BE670" i="10" a="1"/>
  <c r="BE670" i="10" s="1"/>
  <c r="BE671" i="10" a="1"/>
  <c r="BE671" i="10" s="1"/>
  <c r="BE672" i="10" a="1"/>
  <c r="BE672" i="10" s="1"/>
  <c r="BE673" i="10" a="1"/>
  <c r="BE673" i="10" s="1"/>
  <c r="BE674" i="10" a="1"/>
  <c r="BE674" i="10" s="1"/>
  <c r="BE675" i="10" a="1"/>
  <c r="BE675" i="10" s="1"/>
  <c r="BE676" i="10" a="1"/>
  <c r="BE676" i="10" s="1"/>
  <c r="BE677" i="10" a="1"/>
  <c r="BE677" i="10" s="1"/>
  <c r="BE678" i="10" a="1"/>
  <c r="BE678" i="10" s="1"/>
  <c r="BE679" i="10" a="1"/>
  <c r="BE679" i="10" s="1"/>
  <c r="BE680" i="10" a="1"/>
  <c r="BE680" i="10" s="1"/>
  <c r="BE681" i="10" a="1"/>
  <c r="BE681" i="10" s="1"/>
  <c r="BE682" i="10" a="1"/>
  <c r="BE682" i="10" s="1"/>
  <c r="BE683" i="10" a="1"/>
  <c r="BE683" i="10" s="1"/>
  <c r="BE684" i="10" a="1"/>
  <c r="BE684" i="10" s="1"/>
  <c r="BE685" i="10" a="1"/>
  <c r="BE685" i="10" s="1"/>
  <c r="BE686" i="10" a="1"/>
  <c r="BE686" i="10" s="1"/>
  <c r="BE687" i="10" a="1"/>
  <c r="BE687" i="10" s="1"/>
  <c r="BE688" i="10" a="1"/>
  <c r="BE688" i="10" s="1"/>
  <c r="BE689" i="10" a="1"/>
  <c r="BE689" i="10" s="1"/>
  <c r="AF684" i="10" a="1"/>
  <c r="AF684" i="10" s="1"/>
  <c r="AF685" i="10" a="1"/>
  <c r="AF685" i="10" s="1"/>
  <c r="AF686" i="10" a="1"/>
  <c r="AF686" i="10" s="1"/>
  <c r="AF687" i="10" a="1"/>
  <c r="AF687" i="10" s="1"/>
  <c r="AF688" i="10" a="1"/>
  <c r="AF688" i="10" s="1"/>
  <c r="AF689" i="10" a="1"/>
  <c r="AF689" i="10" s="1"/>
  <c r="U688" i="10"/>
  <c r="V688" i="10" s="1"/>
  <c r="V687" i="10"/>
  <c r="U687" i="10"/>
  <c r="U686" i="10"/>
  <c r="V686" i="10" s="1"/>
  <c r="U685" i="10"/>
  <c r="V685" i="10" s="1"/>
  <c r="U684" i="10"/>
  <c r="V684" i="10" s="1"/>
  <c r="AF666" i="10" a="1"/>
  <c r="AF666" i="10" s="1"/>
  <c r="AF667" i="10" a="1"/>
  <c r="AF667" i="10" s="1"/>
  <c r="AF668" i="10" a="1"/>
  <c r="AF668" i="10" s="1"/>
  <c r="AF669" i="10" a="1"/>
  <c r="AF669" i="10" s="1"/>
  <c r="AF670" i="10" a="1"/>
  <c r="AF670" i="10" s="1"/>
  <c r="AF671" i="10" a="1"/>
  <c r="AF671" i="10" s="1"/>
  <c r="AF672" i="10" a="1"/>
  <c r="AF672" i="10" s="1"/>
  <c r="AF673" i="10" a="1"/>
  <c r="AF673" i="10" s="1"/>
  <c r="AF674" i="10" a="1"/>
  <c r="AF674" i="10" s="1"/>
  <c r="AF675" i="10" a="1"/>
  <c r="AF675" i="10" s="1"/>
  <c r="AF676" i="10" a="1"/>
  <c r="AF676" i="10" s="1"/>
  <c r="AF677" i="10" a="1"/>
  <c r="AF677" i="10" s="1"/>
  <c r="AF678" i="10" a="1"/>
  <c r="AF678" i="10" s="1"/>
  <c r="AF679" i="10" a="1"/>
  <c r="AF679" i="10" s="1"/>
  <c r="AF680" i="10" a="1"/>
  <c r="AF680" i="10" s="1"/>
  <c r="AF681" i="10" a="1"/>
  <c r="AF681" i="10" s="1"/>
  <c r="AF682" i="10" a="1"/>
  <c r="AF682" i="10" s="1"/>
  <c r="AF683" i="10" a="1"/>
  <c r="AF683" i="10" s="1"/>
  <c r="AF639" i="10" a="1"/>
  <c r="AF639" i="10" s="1"/>
  <c r="AF640" i="10" a="1"/>
  <c r="AF640" i="10" s="1"/>
  <c r="AF641" i="10" a="1"/>
  <c r="AF641" i="10" s="1"/>
  <c r="AF642" i="10" a="1"/>
  <c r="AF642" i="10" s="1"/>
  <c r="AF643" i="10" a="1"/>
  <c r="AF643" i="10" s="1"/>
  <c r="AF644" i="10" a="1"/>
  <c r="AF644" i="10" s="1"/>
  <c r="AF645" i="10" a="1"/>
  <c r="AF645" i="10" s="1"/>
  <c r="AF646" i="10" a="1"/>
  <c r="AF646" i="10" s="1"/>
  <c r="AF647" i="10" a="1"/>
  <c r="AF647" i="10" s="1"/>
  <c r="AF648" i="10" a="1"/>
  <c r="AF648" i="10" s="1"/>
  <c r="AF649" i="10" a="1"/>
  <c r="AF649" i="10" s="1"/>
  <c r="AF650" i="10" a="1"/>
  <c r="AF650" i="10" s="1"/>
  <c r="AF651" i="10" a="1"/>
  <c r="AF651" i="10" s="1"/>
  <c r="AF652" i="10" a="1"/>
  <c r="AF652" i="10" s="1"/>
  <c r="AF653" i="10" a="1"/>
  <c r="AF653" i="10" s="1"/>
  <c r="AF654" i="10" a="1"/>
  <c r="AF654" i="10" s="1"/>
  <c r="AF655" i="10" a="1"/>
  <c r="AF655" i="10" s="1"/>
  <c r="AF656" i="10" a="1"/>
  <c r="AF656" i="10" s="1"/>
  <c r="AF657" i="10" a="1"/>
  <c r="AF657" i="10" s="1"/>
  <c r="AF658" i="10" a="1"/>
  <c r="AF658" i="10" s="1"/>
  <c r="AF659" i="10" a="1"/>
  <c r="AF659" i="10" s="1"/>
  <c r="AF660" i="10" a="1"/>
  <c r="AF660" i="10" s="1"/>
  <c r="AF661" i="10" a="1"/>
  <c r="AF661" i="10" s="1"/>
  <c r="AF662" i="10" a="1"/>
  <c r="AF662" i="10" s="1"/>
  <c r="AF663" i="10" a="1"/>
  <c r="AF663" i="10" s="1"/>
  <c r="AF664" i="10" a="1"/>
  <c r="AF664" i="10" s="1"/>
  <c r="AF665" i="10" a="1"/>
  <c r="AF665" i="10" s="1"/>
  <c r="AF621" i="10" a="1"/>
  <c r="AF621" i="10" s="1"/>
  <c r="AF622" i="10" a="1"/>
  <c r="AF622" i="10" s="1"/>
  <c r="AF623" i="10" a="1"/>
  <c r="AF623" i="10" s="1"/>
  <c r="AF624" i="10" a="1"/>
  <c r="AF624" i="10" s="1"/>
  <c r="AF625" i="10" a="1"/>
  <c r="AF625" i="10" s="1"/>
  <c r="AF626" i="10" a="1"/>
  <c r="AF626" i="10" s="1"/>
  <c r="AF627" i="10" a="1"/>
  <c r="AF627" i="10" s="1"/>
  <c r="AF628" i="10" a="1"/>
  <c r="AF628" i="10" s="1"/>
  <c r="AF629" i="10" a="1"/>
  <c r="AF629" i="10" s="1"/>
  <c r="AF630" i="10" a="1"/>
  <c r="AF630" i="10" s="1"/>
  <c r="AF631" i="10" a="1"/>
  <c r="AF631" i="10" s="1"/>
  <c r="AF632" i="10" a="1"/>
  <c r="AF632" i="10" s="1"/>
  <c r="AF633" i="10" a="1"/>
  <c r="AF633" i="10" s="1"/>
  <c r="AF634" i="10" a="1"/>
  <c r="AF634" i="10" s="1"/>
  <c r="AF635" i="10" a="1"/>
  <c r="AF635" i="10" s="1"/>
  <c r="AF636" i="10" a="1"/>
  <c r="AF636" i="10" s="1"/>
  <c r="AF637" i="10" a="1"/>
  <c r="AF637" i="10" s="1"/>
  <c r="AF638" i="10" a="1"/>
  <c r="AF638" i="10" s="1"/>
  <c r="AF600" i="10" a="1"/>
  <c r="AF600" i="10" s="1"/>
  <c r="AF601" i="10" a="1"/>
  <c r="AF601" i="10" s="1"/>
  <c r="AF602" i="10" a="1"/>
  <c r="AF602" i="10" s="1"/>
  <c r="AF603" i="10" a="1"/>
  <c r="AF603" i="10" s="1"/>
  <c r="AF604" i="10" a="1"/>
  <c r="AF604" i="10" s="1"/>
  <c r="AF605" i="10" a="1"/>
  <c r="AF605" i="10" s="1"/>
  <c r="AF606" i="10" a="1"/>
  <c r="AF606" i="10" s="1"/>
  <c r="AF607" i="10" a="1"/>
  <c r="AF607" i="10" s="1"/>
  <c r="AF608" i="10" a="1"/>
  <c r="AF608" i="10" s="1"/>
  <c r="AF609" i="10" a="1"/>
  <c r="AF609" i="10" s="1"/>
  <c r="AF610" i="10" a="1"/>
  <c r="AF610" i="10" s="1"/>
  <c r="AF611" i="10" a="1"/>
  <c r="AF611" i="10" s="1"/>
  <c r="AF612" i="10" a="1"/>
  <c r="AF612" i="10" s="1"/>
  <c r="AF613" i="10" a="1"/>
  <c r="AF613" i="10" s="1"/>
  <c r="AF614" i="10" a="1"/>
  <c r="AF614" i="10" s="1"/>
  <c r="AF615" i="10" a="1"/>
  <c r="AF615" i="10" s="1"/>
  <c r="AF616" i="10" a="1"/>
  <c r="AF616" i="10" s="1"/>
  <c r="AF617" i="10" a="1"/>
  <c r="AF617" i="10" s="1"/>
  <c r="AF618" i="10" a="1"/>
  <c r="AF618" i="10" s="1"/>
  <c r="AF619" i="10" a="1"/>
  <c r="AF619" i="10" s="1"/>
  <c r="AF620" i="10" a="1"/>
  <c r="AF620" i="10" s="1"/>
  <c r="AF581" i="10" a="1"/>
  <c r="AF581" i="10" s="1"/>
  <c r="AF582" i="10" a="1"/>
  <c r="AF582" i="10" s="1"/>
  <c r="AF583" i="10" a="1"/>
  <c r="AF583" i="10" s="1"/>
  <c r="AF584" i="10" a="1"/>
  <c r="AF584" i="10" s="1"/>
  <c r="AF585" i="10" a="1"/>
  <c r="AF585" i="10" s="1"/>
  <c r="AF586" i="10" a="1"/>
  <c r="AF586" i="10" s="1"/>
  <c r="AF587" i="10" a="1"/>
  <c r="AF587" i="10" s="1"/>
  <c r="AF588" i="10" a="1"/>
  <c r="AF588" i="10" s="1"/>
  <c r="AF589" i="10" a="1"/>
  <c r="AF589" i="10" s="1"/>
  <c r="AF590" i="10" a="1"/>
  <c r="AF590" i="10" s="1"/>
  <c r="AF591" i="10" a="1"/>
  <c r="AF591" i="10" s="1"/>
  <c r="AF592" i="10" a="1"/>
  <c r="AF592" i="10" s="1"/>
  <c r="AF593" i="10" a="1"/>
  <c r="AF593" i="10" s="1"/>
  <c r="AF594" i="10" a="1"/>
  <c r="AF594" i="10" s="1"/>
  <c r="AF595" i="10" a="1"/>
  <c r="AF595" i="10" s="1"/>
  <c r="AF596" i="10" a="1"/>
  <c r="AF596" i="10" s="1"/>
  <c r="AF597" i="10" a="1"/>
  <c r="AF597" i="10" s="1"/>
  <c r="AF598" i="10" a="1"/>
  <c r="AF598" i="10" s="1"/>
  <c r="AF599" i="10" a="1"/>
  <c r="AF599" i="10" s="1"/>
  <c r="AF564" i="10" a="1"/>
  <c r="AF564" i="10" s="1"/>
  <c r="AF565" i="10" a="1"/>
  <c r="AF565" i="10" s="1"/>
  <c r="AF566" i="10" a="1"/>
  <c r="AF566" i="10" s="1"/>
  <c r="AF567" i="10" a="1"/>
  <c r="AF567" i="10" s="1"/>
  <c r="AF568" i="10" a="1"/>
  <c r="AF568" i="10" s="1"/>
  <c r="AF569" i="10" a="1"/>
  <c r="AF569" i="10" s="1"/>
  <c r="AF570" i="10" a="1"/>
  <c r="AF570" i="10" s="1"/>
  <c r="AF571" i="10" a="1"/>
  <c r="AF571" i="10" s="1"/>
  <c r="AF572" i="10" a="1"/>
  <c r="AF572" i="10" s="1"/>
  <c r="AF573" i="10" a="1"/>
  <c r="AF573" i="10" s="1"/>
  <c r="AF574" i="10" a="1"/>
  <c r="AF574" i="10" s="1"/>
  <c r="AF575" i="10" a="1"/>
  <c r="AF575" i="10" s="1"/>
  <c r="AF576" i="10" a="1"/>
  <c r="AF576" i="10" s="1"/>
  <c r="AF577" i="10" a="1"/>
  <c r="AF577" i="10" s="1"/>
  <c r="AF578" i="10" a="1"/>
  <c r="AF578" i="10" s="1"/>
  <c r="AF579" i="10" a="1"/>
  <c r="AF579" i="10" s="1"/>
  <c r="AF580" i="10" a="1"/>
  <c r="AF580" i="10" s="1"/>
  <c r="AF542" i="10" a="1"/>
  <c r="AF542" i="10" s="1"/>
  <c r="AF543" i="10" a="1"/>
  <c r="AF543" i="10" s="1"/>
  <c r="AF544" i="10" a="1"/>
  <c r="AF544" i="10" s="1"/>
  <c r="AF545" i="10" a="1"/>
  <c r="AF545" i="10" s="1"/>
  <c r="AF546" i="10" a="1"/>
  <c r="AF546" i="10" s="1"/>
  <c r="AF547" i="10" a="1"/>
  <c r="AF547" i="10" s="1"/>
  <c r="AF548" i="10" a="1"/>
  <c r="AF548" i="10" s="1"/>
  <c r="AF549" i="10" a="1"/>
  <c r="AF549" i="10" s="1"/>
  <c r="AF550" i="10" a="1"/>
  <c r="AF550" i="10" s="1"/>
  <c r="AF551" i="10" a="1"/>
  <c r="AF551" i="10" s="1"/>
  <c r="AF552" i="10" a="1"/>
  <c r="AF552" i="10" s="1"/>
  <c r="AF553" i="10" a="1"/>
  <c r="AF553" i="10" s="1"/>
  <c r="AF554" i="10" a="1"/>
  <c r="AF554" i="10" s="1"/>
  <c r="AF555" i="10" a="1"/>
  <c r="AF555" i="10" s="1"/>
  <c r="AF556" i="10" a="1"/>
  <c r="AF556" i="10" s="1"/>
  <c r="AF557" i="10" a="1"/>
  <c r="AF557" i="10" s="1"/>
  <c r="AF558" i="10" a="1"/>
  <c r="AF558" i="10" s="1"/>
  <c r="AF559" i="10" a="1"/>
  <c r="AF559" i="10" s="1"/>
  <c r="AF560" i="10" a="1"/>
  <c r="AF560" i="10" s="1"/>
  <c r="AF561" i="10" a="1"/>
  <c r="AF561" i="10" s="1"/>
  <c r="AF562" i="10" a="1"/>
  <c r="AF562" i="10" s="1"/>
  <c r="AF563" i="10" a="1"/>
  <c r="AF563" i="10" s="1"/>
  <c r="AF525" i="10" a="1"/>
  <c r="AF525" i="10" s="1"/>
  <c r="AF526" i="10" a="1"/>
  <c r="AF526" i="10" s="1"/>
  <c r="AF527" i="10" a="1"/>
  <c r="AF527" i="10" s="1"/>
  <c r="AF528" i="10" a="1"/>
  <c r="AF528" i="10" s="1"/>
  <c r="AF529" i="10" a="1"/>
  <c r="AF529" i="10" s="1"/>
  <c r="AF530" i="10" a="1"/>
  <c r="AF530" i="10" s="1"/>
  <c r="AF531" i="10" a="1"/>
  <c r="AF531" i="10" s="1"/>
  <c r="AF532" i="10" a="1"/>
  <c r="AF532" i="10" s="1"/>
  <c r="AF533" i="10" a="1"/>
  <c r="AF533" i="10" s="1"/>
  <c r="AF534" i="10" a="1"/>
  <c r="AF534" i="10" s="1"/>
  <c r="AF535" i="10" a="1"/>
  <c r="AF535" i="10" s="1"/>
  <c r="AF536" i="10" a="1"/>
  <c r="AF536" i="10" s="1"/>
  <c r="AF537" i="10" a="1"/>
  <c r="AF537" i="10" s="1"/>
  <c r="AF538" i="10" a="1"/>
  <c r="AF538" i="10" s="1"/>
  <c r="AF539" i="10" a="1"/>
  <c r="AF539" i="10" s="1"/>
  <c r="AF540" i="10" a="1"/>
  <c r="AF540" i="10" s="1"/>
  <c r="AF541" i="10" a="1"/>
  <c r="AF541" i="10" s="1"/>
  <c r="AF509" i="10" a="1"/>
  <c r="AF509" i="10" s="1"/>
  <c r="AF510" i="10" a="1"/>
  <c r="AF510" i="10" s="1"/>
  <c r="AF511" i="10" a="1"/>
  <c r="AF511" i="10" s="1"/>
  <c r="AF512" i="10" a="1"/>
  <c r="AF512" i="10" s="1"/>
  <c r="AF513" i="10" a="1"/>
  <c r="AF513" i="10" s="1"/>
  <c r="AF514" i="10" a="1"/>
  <c r="AF514" i="10" s="1"/>
  <c r="AF515" i="10" a="1"/>
  <c r="AF515" i="10" s="1"/>
  <c r="AF516" i="10" a="1"/>
  <c r="AF516" i="10" s="1"/>
  <c r="AF517" i="10" a="1"/>
  <c r="AF517" i="10" s="1"/>
  <c r="AF518" i="10" a="1"/>
  <c r="AF518" i="10" s="1"/>
  <c r="AF519" i="10" a="1"/>
  <c r="AF519" i="10" s="1"/>
  <c r="AF520" i="10" a="1"/>
  <c r="AF520" i="10" s="1"/>
  <c r="AF521" i="10" a="1"/>
  <c r="AF521" i="10" s="1"/>
  <c r="AF522" i="10" a="1"/>
  <c r="AF522" i="10" s="1"/>
  <c r="AF523" i="10" a="1"/>
  <c r="AF523" i="10" s="1"/>
  <c r="AF524" i="10" a="1"/>
  <c r="AF524" i="10" s="1"/>
  <c r="AF492" i="10" a="1"/>
  <c r="AF492" i="10" s="1"/>
  <c r="AF493" i="10" a="1"/>
  <c r="AF493" i="10" s="1"/>
  <c r="AF494" i="10" a="1"/>
  <c r="AF494" i="10" s="1"/>
  <c r="AF495" i="10" a="1"/>
  <c r="AF495" i="10" s="1"/>
  <c r="AF496" i="10" a="1"/>
  <c r="AF496" i="10" s="1"/>
  <c r="AF497" i="10" a="1"/>
  <c r="AF497" i="10" s="1"/>
  <c r="AF498" i="10" a="1"/>
  <c r="AF498" i="10" s="1"/>
  <c r="AF499" i="10" a="1"/>
  <c r="AF499" i="10" s="1"/>
  <c r="AF500" i="10" a="1"/>
  <c r="AF500" i="10" s="1"/>
  <c r="AF501" i="10" a="1"/>
  <c r="AF501" i="10" s="1"/>
  <c r="AF502" i="10" a="1"/>
  <c r="AF502" i="10" s="1"/>
  <c r="AF503" i="10" a="1"/>
  <c r="AF503" i="10" s="1"/>
  <c r="AF504" i="10" a="1"/>
  <c r="AF504" i="10" s="1"/>
  <c r="AF505" i="10" a="1"/>
  <c r="AF505" i="10" s="1"/>
  <c r="AF506" i="10" a="1"/>
  <c r="AF506" i="10" s="1"/>
  <c r="AF507" i="10" a="1"/>
  <c r="AF507" i="10" s="1"/>
  <c r="AF508" i="10" a="1"/>
  <c r="AF508" i="10" s="1"/>
  <c r="AF471" i="10" a="1"/>
  <c r="AF471" i="10" s="1"/>
  <c r="AF472" i="10" a="1"/>
  <c r="AF472" i="10" s="1"/>
  <c r="AF473" i="10" a="1"/>
  <c r="AF473" i="10" s="1"/>
  <c r="AF474" i="10" a="1"/>
  <c r="AF474" i="10" s="1"/>
  <c r="AF475" i="10" a="1"/>
  <c r="AF475" i="10" s="1"/>
  <c r="AF476" i="10" a="1"/>
  <c r="AF476" i="10" s="1"/>
  <c r="AF477" i="10" a="1"/>
  <c r="AF477" i="10" s="1"/>
  <c r="AF478" i="10" a="1"/>
  <c r="AF478" i="10" s="1"/>
  <c r="AF479" i="10" a="1"/>
  <c r="AF479" i="10" s="1"/>
  <c r="AF480" i="10" a="1"/>
  <c r="AF480" i="10" s="1"/>
  <c r="AF481" i="10" a="1"/>
  <c r="AF481" i="10" s="1"/>
  <c r="AF482" i="10" a="1"/>
  <c r="AF482" i="10" s="1"/>
  <c r="AF483" i="10" a="1"/>
  <c r="AF483" i="10" s="1"/>
  <c r="AF484" i="10" a="1"/>
  <c r="AF484" i="10" s="1"/>
  <c r="AF485" i="10" a="1"/>
  <c r="AF485" i="10" s="1"/>
  <c r="AF486" i="10" a="1"/>
  <c r="AF486" i="10" s="1"/>
  <c r="AF487" i="10" a="1"/>
  <c r="AF487" i="10" s="1"/>
  <c r="AF488" i="10" a="1"/>
  <c r="AF488" i="10" s="1"/>
  <c r="AF489" i="10" a="1"/>
  <c r="AF489" i="10" s="1"/>
  <c r="AF490" i="10" a="1"/>
  <c r="AF490" i="10" s="1"/>
  <c r="AF491" i="10" a="1"/>
  <c r="AF491" i="10" s="1"/>
  <c r="AF453" i="10" a="1"/>
  <c r="AF453" i="10" s="1"/>
  <c r="AF454" i="10" a="1"/>
  <c r="AF454" i="10" s="1"/>
  <c r="AF455" i="10" a="1"/>
  <c r="AF455" i="10" s="1"/>
  <c r="AF456" i="10" a="1"/>
  <c r="AF456" i="10" s="1"/>
  <c r="AF457" i="10" a="1"/>
  <c r="AF457" i="10" s="1"/>
  <c r="AF458" i="10" a="1"/>
  <c r="AF458" i="10" s="1"/>
  <c r="AF459" i="10" a="1"/>
  <c r="AF459" i="10" s="1"/>
  <c r="AF460" i="10" a="1"/>
  <c r="AF460" i="10" s="1"/>
  <c r="AF461" i="10" a="1"/>
  <c r="AF461" i="10" s="1"/>
  <c r="AF462" i="10" a="1"/>
  <c r="AF462" i="10" s="1"/>
  <c r="AF463" i="10" a="1"/>
  <c r="AF463" i="10" s="1"/>
  <c r="AF464" i="10" a="1"/>
  <c r="AF464" i="10" s="1"/>
  <c r="AF465" i="10" a="1"/>
  <c r="AF465" i="10" s="1"/>
  <c r="AF466" i="10" a="1"/>
  <c r="AF466" i="10" s="1"/>
  <c r="AF467" i="10" a="1"/>
  <c r="AF467" i="10" s="1"/>
  <c r="AF468" i="10" a="1"/>
  <c r="AF468" i="10" s="1"/>
  <c r="AF469" i="10" a="1"/>
  <c r="AF469" i="10" s="1"/>
  <c r="AF470" i="10" a="1"/>
  <c r="AF470" i="10" s="1"/>
  <c r="AF439" i="10" a="1"/>
  <c r="AF439" i="10" s="1"/>
  <c r="AF440" i="10" a="1"/>
  <c r="AF440" i="10" s="1"/>
  <c r="AF441" i="10" a="1"/>
  <c r="AF441" i="10" s="1"/>
  <c r="AF442" i="10" a="1"/>
  <c r="AF442" i="10" s="1"/>
  <c r="AF443" i="10" a="1"/>
  <c r="AF443" i="10" s="1"/>
  <c r="AF444" i="10" a="1"/>
  <c r="AF444" i="10" s="1"/>
  <c r="AF445" i="10" a="1"/>
  <c r="AF445" i="10" s="1"/>
  <c r="AF446" i="10" a="1"/>
  <c r="AF446" i="10" s="1"/>
  <c r="AF447" i="10" a="1"/>
  <c r="AF447" i="10" s="1"/>
  <c r="AF448" i="10" a="1"/>
  <c r="AF448" i="10" s="1"/>
  <c r="AF449" i="10" a="1"/>
  <c r="AF449" i="10" s="1"/>
  <c r="AF450" i="10" a="1"/>
  <c r="AF450" i="10" s="1"/>
  <c r="AF451" i="10" a="1"/>
  <c r="AF451" i="10" s="1"/>
  <c r="AF452" i="10" a="1"/>
  <c r="AF452" i="10" s="1"/>
  <c r="AF427" i="10" a="1"/>
  <c r="AF427" i="10" s="1"/>
  <c r="AF428" i="10" a="1"/>
  <c r="AF428" i="10" s="1"/>
  <c r="AF429" i="10" a="1"/>
  <c r="AF429" i="10" s="1"/>
  <c r="AF430" i="10" a="1"/>
  <c r="AF430" i="10" s="1"/>
  <c r="AF431" i="10" a="1"/>
  <c r="AF431" i="10" s="1"/>
  <c r="AF432" i="10" a="1"/>
  <c r="AF432" i="10" s="1"/>
  <c r="AF433" i="10" a="1"/>
  <c r="AF433" i="10" s="1"/>
  <c r="AF434" i="10" a="1"/>
  <c r="AF434" i="10" s="1"/>
  <c r="AF435" i="10" a="1"/>
  <c r="AF435" i="10" s="1"/>
  <c r="AF436" i="10" a="1"/>
  <c r="AF436" i="10" s="1"/>
  <c r="AF437" i="10" a="1"/>
  <c r="AF437" i="10" s="1"/>
  <c r="AF438" i="10" a="1"/>
  <c r="AF438" i="10" s="1"/>
  <c r="AF412" i="10" a="1"/>
  <c r="AF412" i="10" s="1"/>
  <c r="AF413" i="10" a="1"/>
  <c r="AF413" i="10" s="1"/>
  <c r="AF414" i="10" a="1"/>
  <c r="AF414" i="10" s="1"/>
  <c r="AF415" i="10" a="1"/>
  <c r="AF415" i="10" s="1"/>
  <c r="AF416" i="10" a="1"/>
  <c r="AF416" i="10" s="1"/>
  <c r="AF417" i="10" a="1"/>
  <c r="AF417" i="10" s="1"/>
  <c r="AF418" i="10" a="1"/>
  <c r="AF418" i="10" s="1"/>
  <c r="AF419" i="10" a="1"/>
  <c r="AF419" i="10" s="1"/>
  <c r="AF420" i="10" a="1"/>
  <c r="AF420" i="10" s="1"/>
  <c r="AF421" i="10" a="1"/>
  <c r="AF421" i="10" s="1"/>
  <c r="AF422" i="10" a="1"/>
  <c r="AF422" i="10" s="1"/>
  <c r="AF423" i="10" a="1"/>
  <c r="AF423" i="10" s="1"/>
  <c r="AF424" i="10" a="1"/>
  <c r="AF424" i="10" s="1"/>
  <c r="AF425" i="10" a="1"/>
  <c r="AF425" i="10" s="1"/>
  <c r="AF426" i="10" a="1"/>
  <c r="AF426" i="10" s="1"/>
  <c r="AF393" i="10" a="1"/>
  <c r="AF393" i="10" s="1"/>
  <c r="AF394" i="10" a="1"/>
  <c r="AF394" i="10" s="1"/>
  <c r="AF395" i="10" a="1"/>
  <c r="AF395" i="10" s="1"/>
  <c r="AF396" i="10" a="1"/>
  <c r="AF396" i="10" s="1"/>
  <c r="AF397" i="10" a="1"/>
  <c r="AF397" i="10" s="1"/>
  <c r="AF398" i="10" a="1"/>
  <c r="AF398" i="10" s="1"/>
  <c r="AF399" i="10" a="1"/>
  <c r="AF399" i="10" s="1"/>
  <c r="AF400" i="10" a="1"/>
  <c r="AF400" i="10" s="1"/>
  <c r="AF401" i="10" a="1"/>
  <c r="AF401" i="10" s="1"/>
  <c r="AF402" i="10" a="1"/>
  <c r="AF402" i="10" s="1"/>
  <c r="AF403" i="10" a="1"/>
  <c r="AF403" i="10" s="1"/>
  <c r="AF404" i="10" a="1"/>
  <c r="AF404" i="10" s="1"/>
  <c r="AF405" i="10" a="1"/>
  <c r="AF405" i="10" s="1"/>
  <c r="AF406" i="10" a="1"/>
  <c r="AF406" i="10" s="1"/>
  <c r="AF407" i="10" a="1"/>
  <c r="AF407" i="10" s="1"/>
  <c r="AF408" i="10" a="1"/>
  <c r="AF408" i="10" s="1"/>
  <c r="AF409" i="10" a="1"/>
  <c r="AF409" i="10" s="1"/>
  <c r="AF410" i="10" a="1"/>
  <c r="AF410" i="10" s="1"/>
  <c r="AF411" i="10" a="1"/>
  <c r="AF411" i="10" s="1"/>
  <c r="AF380" i="10" a="1"/>
  <c r="AF380" i="10" s="1"/>
  <c r="AF381" i="10" a="1"/>
  <c r="AF381" i="10" s="1"/>
  <c r="AF382" i="10" a="1"/>
  <c r="AF382" i="10" s="1"/>
  <c r="AF383" i="10" a="1"/>
  <c r="AF383" i="10" s="1"/>
  <c r="AF384" i="10" a="1"/>
  <c r="AF384" i="10" s="1"/>
  <c r="AF385" i="10" a="1"/>
  <c r="AF385" i="10" s="1"/>
  <c r="AF386" i="10" a="1"/>
  <c r="AF386" i="10" s="1"/>
  <c r="AF387" i="10" a="1"/>
  <c r="AF387" i="10" s="1"/>
  <c r="AF388" i="10" a="1"/>
  <c r="AF388" i="10" s="1"/>
  <c r="AF389" i="10" a="1"/>
  <c r="AF389" i="10" s="1"/>
  <c r="AF390" i="10" a="1"/>
  <c r="AF390" i="10" s="1"/>
  <c r="AF391" i="10" a="1"/>
  <c r="AF391" i="10" s="1"/>
  <c r="AF392" i="10" a="1"/>
  <c r="AF392" i="10" s="1"/>
  <c r="AF361" i="10" a="1"/>
  <c r="AF361" i="10" s="1"/>
  <c r="AF362" i="10" a="1"/>
  <c r="AF362" i="10" s="1"/>
  <c r="AF363" i="10" a="1"/>
  <c r="AF363" i="10" s="1"/>
  <c r="AF364" i="10" a="1"/>
  <c r="AF364" i="10" s="1"/>
  <c r="AF365" i="10" a="1"/>
  <c r="AF365" i="10" s="1"/>
  <c r="AF366" i="10" a="1"/>
  <c r="AF366" i="10" s="1"/>
  <c r="AF367" i="10" a="1"/>
  <c r="AF367" i="10" s="1"/>
  <c r="AF368" i="10" a="1"/>
  <c r="AF368" i="10" s="1"/>
  <c r="AF369" i="10" a="1"/>
  <c r="AF369" i="10" s="1"/>
  <c r="AF370" i="10" a="1"/>
  <c r="AF370" i="10" s="1"/>
  <c r="AF371" i="10" a="1"/>
  <c r="AF371" i="10" s="1"/>
  <c r="AF372" i="10" a="1"/>
  <c r="AF372" i="10" s="1"/>
  <c r="AF373" i="10" a="1"/>
  <c r="AF373" i="10" s="1"/>
  <c r="AF374" i="10" a="1"/>
  <c r="AF374" i="10" s="1"/>
  <c r="AF375" i="10" a="1"/>
  <c r="AF375" i="10" s="1"/>
  <c r="AF376" i="10" a="1"/>
  <c r="AF376" i="10" s="1"/>
  <c r="AF377" i="10" a="1"/>
  <c r="AF377" i="10" s="1"/>
  <c r="AF378" i="10" a="1"/>
  <c r="AF378" i="10" s="1"/>
  <c r="AF379" i="10" a="1"/>
  <c r="AF379" i="10" s="1"/>
  <c r="AF349" i="10" a="1"/>
  <c r="AF349" i="10" s="1"/>
  <c r="AF350" i="10" a="1"/>
  <c r="AF350" i="10" s="1"/>
  <c r="AF351" i="10" a="1"/>
  <c r="AF351" i="10" s="1"/>
  <c r="AF352" i="10" a="1"/>
  <c r="AF352" i="10" s="1"/>
  <c r="AF353" i="10" a="1"/>
  <c r="AF353" i="10" s="1"/>
  <c r="AF354" i="10" a="1"/>
  <c r="AF354" i="10" s="1"/>
  <c r="AF355" i="10" a="1"/>
  <c r="AF355" i="10" s="1"/>
  <c r="AF356" i="10" a="1"/>
  <c r="AF356" i="10" s="1"/>
  <c r="AF357" i="10" a="1"/>
  <c r="AF357" i="10" s="1"/>
  <c r="AF358" i="10" a="1"/>
  <c r="AF358" i="10" s="1"/>
  <c r="AF359" i="10" a="1"/>
  <c r="AF359" i="10" s="1"/>
  <c r="AF360" i="10" a="1"/>
  <c r="AF360" i="10" s="1"/>
  <c r="AF336" i="10" a="1"/>
  <c r="AF336" i="10" s="1"/>
  <c r="AF337" i="10" a="1"/>
  <c r="AF337" i="10" s="1"/>
  <c r="AF338" i="10" a="1"/>
  <c r="AF338" i="10" s="1"/>
  <c r="AF339" i="10" a="1"/>
  <c r="AF339" i="10" s="1"/>
  <c r="AF340" i="10" a="1"/>
  <c r="AF340" i="10" s="1"/>
  <c r="AF341" i="10" a="1"/>
  <c r="AF341" i="10" s="1"/>
  <c r="AF342" i="10" a="1"/>
  <c r="AF342" i="10" s="1"/>
  <c r="AF343" i="10" a="1"/>
  <c r="AF343" i="10" s="1"/>
  <c r="AF344" i="10" a="1"/>
  <c r="AF344" i="10" s="1"/>
  <c r="AF345" i="10" a="1"/>
  <c r="AF345" i="10" s="1"/>
  <c r="AF346" i="10" a="1"/>
  <c r="AF346" i="10" s="1"/>
  <c r="AF347" i="10" a="1"/>
  <c r="AF347" i="10" s="1"/>
  <c r="AF348" i="10" a="1"/>
  <c r="AF348" i="10" s="1"/>
  <c r="AF323" i="10" a="1"/>
  <c r="AF323" i="10" s="1"/>
  <c r="AF324" i="10" a="1"/>
  <c r="AF324" i="10" s="1"/>
  <c r="AF325" i="10" a="1"/>
  <c r="AF325" i="10" s="1"/>
  <c r="AF326" i="10" a="1"/>
  <c r="AF326" i="10" s="1"/>
  <c r="AF327" i="10" a="1"/>
  <c r="AF327" i="10" s="1"/>
  <c r="AF328" i="10" a="1"/>
  <c r="AF328" i="10" s="1"/>
  <c r="AF329" i="10" a="1"/>
  <c r="AF329" i="10" s="1"/>
  <c r="AF330" i="10" a="1"/>
  <c r="AF330" i="10" s="1"/>
  <c r="AF331" i="10" a="1"/>
  <c r="AF331" i="10" s="1"/>
  <c r="AF332" i="10" a="1"/>
  <c r="AF332" i="10" s="1"/>
  <c r="AF333" i="10" a="1"/>
  <c r="AF333" i="10" s="1"/>
  <c r="AF334" i="10" a="1"/>
  <c r="AF334" i="10" s="1"/>
  <c r="AF335" i="10" a="1"/>
  <c r="AF335" i="10" s="1"/>
  <c r="AF309" i="10" a="1"/>
  <c r="AF309" i="10" s="1"/>
  <c r="AF310" i="10" a="1"/>
  <c r="AF310" i="10" s="1"/>
  <c r="AF311" i="10" a="1"/>
  <c r="AF311" i="10" s="1"/>
  <c r="AF312" i="10" a="1"/>
  <c r="AF312" i="10" s="1"/>
  <c r="AF313" i="10" a="1"/>
  <c r="AF313" i="10" s="1"/>
  <c r="AF314" i="10" a="1"/>
  <c r="AF314" i="10" s="1"/>
  <c r="AF315" i="10" a="1"/>
  <c r="AF315" i="10" s="1"/>
  <c r="AF316" i="10" a="1"/>
  <c r="AF316" i="10" s="1"/>
  <c r="AF317" i="10" a="1"/>
  <c r="AF317" i="10" s="1"/>
  <c r="AF318" i="10" a="1"/>
  <c r="AF318" i="10" s="1"/>
  <c r="AF319" i="10" a="1"/>
  <c r="AF319" i="10" s="1"/>
  <c r="AF320" i="10" a="1"/>
  <c r="AF320" i="10" s="1"/>
  <c r="AF321" i="10" a="1"/>
  <c r="AF321" i="10" s="1"/>
  <c r="AF322" i="10" a="1"/>
  <c r="AF322" i="10" s="1"/>
  <c r="AF294" i="10" a="1"/>
  <c r="AF294" i="10" s="1"/>
  <c r="AF295" i="10" a="1"/>
  <c r="AF295" i="10" s="1"/>
  <c r="AF296" i="10" a="1"/>
  <c r="AF296" i="10" s="1"/>
  <c r="AF297" i="10" a="1"/>
  <c r="AF297" i="10" s="1"/>
  <c r="AF298" i="10" a="1"/>
  <c r="AF298" i="10" s="1"/>
  <c r="AF299" i="10" a="1"/>
  <c r="AF299" i="10" s="1"/>
  <c r="AF300" i="10" a="1"/>
  <c r="AF300" i="10" s="1"/>
  <c r="AF301" i="10" a="1"/>
  <c r="AF301" i="10" s="1"/>
  <c r="AF302" i="10" a="1"/>
  <c r="AF302" i="10" s="1"/>
  <c r="AF303" i="10" a="1"/>
  <c r="AF303" i="10" s="1"/>
  <c r="AF304" i="10" a="1"/>
  <c r="AF304" i="10" s="1"/>
  <c r="AF305" i="10" a="1"/>
  <c r="AF305" i="10" s="1"/>
  <c r="AF306" i="10" a="1"/>
  <c r="AF306" i="10" s="1"/>
  <c r="AF307" i="10" a="1"/>
  <c r="AF307" i="10" s="1"/>
  <c r="AF308" i="10" a="1"/>
  <c r="AF308" i="10" s="1"/>
  <c r="AF281" i="10" a="1"/>
  <c r="AF281" i="10" s="1"/>
  <c r="AF282" i="10" a="1"/>
  <c r="AF282" i="10" s="1"/>
  <c r="AF283" i="10" a="1"/>
  <c r="AF283" i="10" s="1"/>
  <c r="AF284" i="10" a="1"/>
  <c r="AF284" i="10" s="1"/>
  <c r="AF285" i="10" a="1"/>
  <c r="AF285" i="10" s="1"/>
  <c r="AF286" i="10" a="1"/>
  <c r="AF286" i="10" s="1"/>
  <c r="AF287" i="10" a="1"/>
  <c r="AF287" i="10" s="1"/>
  <c r="AF288" i="10" a="1"/>
  <c r="AF288" i="10" s="1"/>
  <c r="AF289" i="10" a="1"/>
  <c r="AF289" i="10" s="1"/>
  <c r="AF290" i="10" a="1"/>
  <c r="AF290" i="10" s="1"/>
  <c r="AF291" i="10" a="1"/>
  <c r="AF291" i="10" s="1"/>
  <c r="AF292" i="10" a="1"/>
  <c r="AF292" i="10" s="1"/>
  <c r="AF293" i="10" a="1"/>
  <c r="AF293" i="10" s="1"/>
  <c r="AF261" i="10" a="1"/>
  <c r="AF261" i="10" s="1"/>
  <c r="AF262" i="10" a="1"/>
  <c r="AF262" i="10" s="1"/>
  <c r="AF263" i="10" a="1"/>
  <c r="AF263" i="10" s="1"/>
  <c r="AF264" i="10" a="1"/>
  <c r="AF264" i="10" s="1"/>
  <c r="AF265" i="10" a="1"/>
  <c r="AF265" i="10" s="1"/>
  <c r="AF266" i="10" a="1"/>
  <c r="AF266" i="10" s="1"/>
  <c r="AF267" i="10" a="1"/>
  <c r="AF267" i="10" s="1"/>
  <c r="AF268" i="10" a="1"/>
  <c r="AF268" i="10" s="1"/>
  <c r="AF269" i="10" a="1"/>
  <c r="AF269" i="10" s="1"/>
  <c r="AF270" i="10" a="1"/>
  <c r="AF270" i="10" s="1"/>
  <c r="AF271" i="10" a="1"/>
  <c r="AF271" i="10" s="1"/>
  <c r="AF272" i="10" a="1"/>
  <c r="AF272" i="10" s="1"/>
  <c r="AF273" i="10" a="1"/>
  <c r="AF273" i="10" s="1"/>
  <c r="AF274" i="10" a="1"/>
  <c r="AF274" i="10" s="1"/>
  <c r="AF275" i="10" a="1"/>
  <c r="AF275" i="10" s="1"/>
  <c r="AF276" i="10" a="1"/>
  <c r="AF276" i="10" s="1"/>
  <c r="AF277" i="10" a="1"/>
  <c r="AF277" i="10" s="1"/>
  <c r="AF278" i="10" a="1"/>
  <c r="AF278" i="10" s="1"/>
  <c r="AF279" i="10" a="1"/>
  <c r="AF279" i="10" s="1"/>
  <c r="AF280" i="10" a="1"/>
  <c r="AF280" i="10" s="1"/>
  <c r="AF248" i="10" a="1"/>
  <c r="AF248" i="10" s="1"/>
  <c r="AF249" i="10" a="1"/>
  <c r="AF249" i="10" s="1"/>
  <c r="AF250" i="10" a="1"/>
  <c r="AF250" i="10" s="1"/>
  <c r="AF251" i="10" a="1"/>
  <c r="AF251" i="10" s="1"/>
  <c r="AF252" i="10" a="1"/>
  <c r="AF252" i="10" s="1"/>
  <c r="AF253" i="10" a="1"/>
  <c r="AF253" i="10" s="1"/>
  <c r="AF254" i="10" a="1"/>
  <c r="AF254" i="10" s="1"/>
  <c r="AF255" i="10" a="1"/>
  <c r="AF255" i="10" s="1"/>
  <c r="AF256" i="10" a="1"/>
  <c r="AF256" i="10" s="1"/>
  <c r="AF257" i="10" a="1"/>
  <c r="AF257" i="10" s="1"/>
  <c r="AF258" i="10" a="1"/>
  <c r="AF258" i="10" s="1"/>
  <c r="AF259" i="10" a="1"/>
  <c r="AF259" i="10" s="1"/>
  <c r="AF260" i="10" a="1"/>
  <c r="AF260" i="10" s="1"/>
  <c r="AF234" i="10" a="1"/>
  <c r="AF234" i="10" s="1"/>
  <c r="AF235" i="10" a="1"/>
  <c r="AF235" i="10" s="1"/>
  <c r="AF236" i="10" a="1"/>
  <c r="AF236" i="10" s="1"/>
  <c r="AF237" i="10" a="1"/>
  <c r="AF237" i="10" s="1"/>
  <c r="AF238" i="10" a="1"/>
  <c r="AF238" i="10" s="1"/>
  <c r="AF239" i="10" a="1"/>
  <c r="AF239" i="10" s="1"/>
  <c r="AF240" i="10" a="1"/>
  <c r="AF240" i="10" s="1"/>
  <c r="AF241" i="10" a="1"/>
  <c r="AF241" i="10" s="1"/>
  <c r="AF242" i="10" a="1"/>
  <c r="AF242" i="10" s="1"/>
  <c r="AF243" i="10" a="1"/>
  <c r="AF243" i="10" s="1"/>
  <c r="AF244" i="10" a="1"/>
  <c r="AF244" i="10" s="1"/>
  <c r="AF245" i="10" a="1"/>
  <c r="AF245" i="10" s="1"/>
  <c r="AF246" i="10" a="1"/>
  <c r="AF246" i="10" s="1"/>
  <c r="AF247" i="10" a="1"/>
  <c r="AF247" i="10" s="1"/>
  <c r="AF222" i="10" a="1"/>
  <c r="AF222" i="10" s="1"/>
  <c r="AF223" i="10" a="1"/>
  <c r="AF223" i="10" s="1"/>
  <c r="AF224" i="10" a="1"/>
  <c r="AF224" i="10" s="1"/>
  <c r="AF225" i="10" a="1"/>
  <c r="AF225" i="10" s="1"/>
  <c r="AF226" i="10" a="1"/>
  <c r="AF226" i="10" s="1"/>
  <c r="AF227" i="10" a="1"/>
  <c r="AF227" i="10" s="1"/>
  <c r="AF228" i="10" a="1"/>
  <c r="AF228" i="10" s="1"/>
  <c r="AF229" i="10" a="1"/>
  <c r="AF229" i="10" s="1"/>
  <c r="AF230" i="10" a="1"/>
  <c r="AF230" i="10" s="1"/>
  <c r="AF231" i="10" a="1"/>
  <c r="AF231" i="10" s="1"/>
  <c r="AF232" i="10" a="1"/>
  <c r="AF232" i="10" s="1"/>
  <c r="AF233" i="10" a="1"/>
  <c r="AF233" i="10" s="1"/>
  <c r="AF210" i="10" a="1"/>
  <c r="AF210" i="10" s="1"/>
  <c r="AF211" i="10" a="1"/>
  <c r="AF211" i="10" s="1"/>
  <c r="AF212" i="10" a="1"/>
  <c r="AF212" i="10" s="1"/>
  <c r="AF213" i="10" a="1"/>
  <c r="AF213" i="10" s="1"/>
  <c r="AF214" i="10" a="1"/>
  <c r="AF214" i="10" s="1"/>
  <c r="AF215" i="10" a="1"/>
  <c r="AF215" i="10" s="1"/>
  <c r="AF216" i="10" a="1"/>
  <c r="AF216" i="10" s="1"/>
  <c r="AF217" i="10" a="1"/>
  <c r="AF217" i="10" s="1"/>
  <c r="AF218" i="10" a="1"/>
  <c r="AF218" i="10" s="1"/>
  <c r="AF219" i="10" a="1"/>
  <c r="AF219" i="10" s="1"/>
  <c r="AF220" i="10" a="1"/>
  <c r="AF220" i="10" s="1"/>
  <c r="AF221" i="10" a="1"/>
  <c r="AF221" i="10" s="1"/>
  <c r="AF197" i="10" a="1"/>
  <c r="AF197" i="10" s="1"/>
  <c r="AF198" i="10" a="1"/>
  <c r="AF198" i="10" s="1"/>
  <c r="AF199" i="10" a="1"/>
  <c r="AF199" i="10"/>
  <c r="AF200" i="10" a="1"/>
  <c r="AF200" i="10" s="1"/>
  <c r="AF201" i="10" a="1"/>
  <c r="AF201" i="10" s="1"/>
  <c r="AF202" i="10" a="1"/>
  <c r="AF202" i="10" s="1"/>
  <c r="AF203" i="10" a="1"/>
  <c r="AF203" i="10" s="1"/>
  <c r="AF204" i="10" a="1"/>
  <c r="AF204" i="10" s="1"/>
  <c r="AF205" i="10" a="1"/>
  <c r="AF205" i="10" s="1"/>
  <c r="AF206" i="10" a="1"/>
  <c r="AF206" i="10" s="1"/>
  <c r="AF207" i="10" a="1"/>
  <c r="AF207" i="10" s="1"/>
  <c r="AF208" i="10" a="1"/>
  <c r="AF208" i="10" s="1"/>
  <c r="AF209" i="10" a="1"/>
  <c r="AF209" i="10" s="1"/>
  <c r="AF183" i="10" a="1"/>
  <c r="AF183" i="10" s="1"/>
  <c r="AF184" i="10" a="1"/>
  <c r="AF184" i="10" s="1"/>
  <c r="AF185" i="10" a="1"/>
  <c r="AF185" i="10" s="1"/>
  <c r="AF186" i="10" a="1"/>
  <c r="AF186" i="10" s="1"/>
  <c r="AF187" i="10" a="1"/>
  <c r="AF187" i="10" s="1"/>
  <c r="AF188" i="10" a="1"/>
  <c r="AF188" i="10" s="1"/>
  <c r="AF189" i="10" a="1"/>
  <c r="AF189" i="10" s="1"/>
  <c r="AF190" i="10" a="1"/>
  <c r="AF190" i="10" s="1"/>
  <c r="AF191" i="10" a="1"/>
  <c r="AF191" i="10" s="1"/>
  <c r="AF192" i="10" a="1"/>
  <c r="AF192" i="10" s="1"/>
  <c r="AF193" i="10" a="1"/>
  <c r="AF193" i="10" s="1"/>
  <c r="AF194" i="10" a="1"/>
  <c r="AF194" i="10" s="1"/>
  <c r="AF195" i="10" a="1"/>
  <c r="AF195" i="10" s="1"/>
  <c r="AF196" i="10" a="1"/>
  <c r="AF196" i="10" s="1"/>
  <c r="AF168" i="10" a="1"/>
  <c r="AF168" i="10" s="1"/>
  <c r="AF169" i="10" a="1"/>
  <c r="AF169" i="10" s="1"/>
  <c r="AF170" i="10" a="1"/>
  <c r="AF170" i="10" s="1"/>
  <c r="AF171" i="10" a="1"/>
  <c r="AF171" i="10" s="1"/>
  <c r="AF172" i="10" a="1"/>
  <c r="AF172" i="10" s="1"/>
  <c r="AF173" i="10" a="1"/>
  <c r="AF173" i="10" s="1"/>
  <c r="AF174" i="10" a="1"/>
  <c r="AF174" i="10" s="1"/>
  <c r="AF175" i="10" a="1"/>
  <c r="AF175" i="10" s="1"/>
  <c r="AF176" i="10" a="1"/>
  <c r="AF176" i="10" s="1"/>
  <c r="AF177" i="10" a="1"/>
  <c r="AF177" i="10" s="1"/>
  <c r="AF178" i="10" a="1"/>
  <c r="AF178" i="10" s="1"/>
  <c r="AF179" i="10" a="1"/>
  <c r="AF179" i="10" s="1"/>
  <c r="AF180" i="10" a="1"/>
  <c r="AF180" i="10" s="1"/>
  <c r="AF181" i="10" a="1"/>
  <c r="AF181" i="10" s="1"/>
  <c r="AF182" i="10" a="1"/>
  <c r="AF182" i="10" s="1"/>
  <c r="AF158" i="10" a="1"/>
  <c r="AF158" i="10" s="1"/>
  <c r="AF159" i="10" a="1"/>
  <c r="AF159" i="10" s="1"/>
  <c r="AF160" i="10" a="1"/>
  <c r="AF160" i="10" s="1"/>
  <c r="AF161" i="10" a="1"/>
  <c r="AF161" i="10" s="1"/>
  <c r="AF162" i="10" a="1"/>
  <c r="AF162" i="10" s="1"/>
  <c r="AF163" i="10" a="1"/>
  <c r="AF163" i="10" s="1"/>
  <c r="AF164" i="10" a="1"/>
  <c r="AF164" i="10" s="1"/>
  <c r="AF165" i="10" a="1"/>
  <c r="AF165" i="10" s="1"/>
  <c r="AF166" i="10" a="1"/>
  <c r="AF166" i="10" s="1"/>
  <c r="AF167" i="10" a="1"/>
  <c r="AF167" i="10" s="1"/>
  <c r="AF149" i="10" a="1"/>
  <c r="AF149" i="10" s="1"/>
  <c r="AF150" i="10" a="1"/>
  <c r="AF150" i="10" s="1"/>
  <c r="AF151" i="10" a="1"/>
  <c r="AF151" i="10" s="1"/>
  <c r="AF152" i="10" a="1"/>
  <c r="AF152" i="10" s="1"/>
  <c r="AF153" i="10" a="1"/>
  <c r="AF153" i="10" s="1"/>
  <c r="AF154" i="10" a="1"/>
  <c r="AF154" i="10" s="1"/>
  <c r="AF155" i="10" a="1"/>
  <c r="AF155" i="10" s="1"/>
  <c r="AF156" i="10" a="1"/>
  <c r="AF156" i="10" s="1"/>
  <c r="AF157" i="10" a="1"/>
  <c r="AF157" i="10" s="1"/>
  <c r="AF133" i="10" a="1"/>
  <c r="AF133" i="10" s="1"/>
  <c r="AF134" i="10" a="1"/>
  <c r="AF134" i="10" s="1"/>
  <c r="AF135" i="10" a="1"/>
  <c r="AF135" i="10" s="1"/>
  <c r="AF136" i="10" a="1"/>
  <c r="AF136" i="10" s="1"/>
  <c r="AF137" i="10" a="1"/>
  <c r="AF137" i="10" s="1"/>
  <c r="AF138" i="10" a="1"/>
  <c r="AF138" i="10" s="1"/>
  <c r="AF139" i="10" a="1"/>
  <c r="AF139" i="10" s="1"/>
  <c r="AF140" i="10" a="1"/>
  <c r="AF140" i="10" s="1"/>
  <c r="AF141" i="10" a="1"/>
  <c r="AF141" i="10" s="1"/>
  <c r="AF142" i="10" a="1"/>
  <c r="AF142" i="10" s="1"/>
  <c r="AF143" i="10" a="1"/>
  <c r="AF143" i="10" s="1"/>
  <c r="AF144" i="10" a="1"/>
  <c r="AF144" i="10" s="1"/>
  <c r="AF145" i="10" a="1"/>
  <c r="AF145" i="10" s="1"/>
  <c r="AF146" i="10" a="1"/>
  <c r="AF146" i="10" s="1"/>
  <c r="AF147" i="10" a="1"/>
  <c r="AF147" i="10" s="1"/>
  <c r="AF148" i="10" a="1"/>
  <c r="AF148" i="10" s="1"/>
  <c r="AF125" i="10" a="1"/>
  <c r="AF125" i="10" s="1"/>
  <c r="AF126" i="10" a="1"/>
  <c r="AF126" i="10" s="1"/>
  <c r="AF127" i="10" a="1"/>
  <c r="AF127" i="10" s="1"/>
  <c r="AF128" i="10" a="1"/>
  <c r="AF128" i="10" s="1"/>
  <c r="AF129" i="10" a="1"/>
  <c r="AF129" i="10" s="1"/>
  <c r="AF130" i="10" a="1"/>
  <c r="AF130" i="10" s="1"/>
  <c r="AF131" i="10" a="1"/>
  <c r="AF131" i="10" s="1"/>
  <c r="AF132" i="10" a="1"/>
  <c r="AF132" i="10" s="1"/>
  <c r="AF110" i="10" a="1"/>
  <c r="AF110" i="10" s="1"/>
  <c r="AF111" i="10" a="1"/>
  <c r="AF111" i="10" s="1"/>
  <c r="AF112" i="10" a="1"/>
  <c r="AF112" i="10" s="1"/>
  <c r="AF113" i="10" a="1"/>
  <c r="AF113" i="10" s="1"/>
  <c r="AF114" i="10" a="1"/>
  <c r="AF114" i="10" s="1"/>
  <c r="AF115" i="10" a="1"/>
  <c r="AF115" i="10" s="1"/>
  <c r="AF116" i="10" a="1"/>
  <c r="AF116" i="10" s="1"/>
  <c r="AF117" i="10" a="1"/>
  <c r="AF117" i="10" s="1"/>
  <c r="AF118" i="10" a="1"/>
  <c r="AF118" i="10" s="1"/>
  <c r="AF119" i="10" a="1"/>
  <c r="AF119" i="10" s="1"/>
  <c r="AF120" i="10" a="1"/>
  <c r="AF120" i="10" s="1"/>
  <c r="AF121" i="10" a="1"/>
  <c r="AF121" i="10" s="1"/>
  <c r="AF122" i="10" a="1"/>
  <c r="AF122" i="10" s="1"/>
  <c r="AF123" i="10" a="1"/>
  <c r="AF123" i="10" s="1"/>
  <c r="AF124" i="10" a="1"/>
  <c r="AF124" i="10"/>
  <c r="AF101" i="10" a="1"/>
  <c r="AF101" i="10" s="1"/>
  <c r="AF102" i="10" a="1"/>
  <c r="AF102" i="10" s="1"/>
  <c r="AF103" i="10" a="1"/>
  <c r="AF103" i="10" s="1"/>
  <c r="AF104" i="10" a="1"/>
  <c r="AF104" i="10" s="1"/>
  <c r="AF105" i="10" a="1"/>
  <c r="AF105" i="10" s="1"/>
  <c r="AF106" i="10" a="1"/>
  <c r="AF106" i="10" s="1"/>
  <c r="AF107" i="10" a="1"/>
  <c r="AF107" i="10" s="1"/>
  <c r="AF108" i="10" a="1"/>
  <c r="AF108" i="10" s="1"/>
  <c r="AF109" i="10" a="1"/>
  <c r="AF109" i="10" s="1"/>
  <c r="AF91" i="10" a="1"/>
  <c r="AF91" i="10" s="1"/>
  <c r="AF92" i="10" a="1"/>
  <c r="AF92" i="10" s="1"/>
  <c r="AF93" i="10" a="1"/>
  <c r="AF93" i="10" s="1"/>
  <c r="AF94" i="10" a="1"/>
  <c r="AF94" i="10" s="1"/>
  <c r="AF95" i="10" a="1"/>
  <c r="AF95" i="10" s="1"/>
  <c r="AF96" i="10" a="1"/>
  <c r="AF96" i="10" s="1"/>
  <c r="AF97" i="10" a="1"/>
  <c r="AF97" i="10" s="1"/>
  <c r="AF98" i="10" a="1"/>
  <c r="AF98" i="10" s="1"/>
  <c r="AF99" i="10" a="1"/>
  <c r="AF99" i="10" s="1"/>
  <c r="AF100" i="10" a="1"/>
  <c r="AF100" i="10" s="1"/>
  <c r="AF83" i="10" a="1"/>
  <c r="AF83" i="10" s="1"/>
  <c r="AF84" i="10" a="1"/>
  <c r="AF84" i="10" s="1"/>
  <c r="AF85" i="10" a="1"/>
  <c r="AF85" i="10" s="1"/>
  <c r="AF86" i="10" a="1"/>
  <c r="AF86" i="10" s="1"/>
  <c r="AF87" i="10" a="1"/>
  <c r="AF87" i="10" s="1"/>
  <c r="AF88" i="10" a="1"/>
  <c r="AF88" i="10" s="1"/>
  <c r="AF89" i="10" a="1"/>
  <c r="AF89" i="10" s="1"/>
  <c r="AF90" i="10" a="1"/>
  <c r="AF90" i="10" s="1"/>
  <c r="AF77" i="10" a="1"/>
  <c r="AF77" i="10" s="1"/>
  <c r="AF78" i="10" a="1"/>
  <c r="AF78" i="10" s="1"/>
  <c r="AF79" i="10" a="1"/>
  <c r="AF79" i="10" s="1"/>
  <c r="AF80" i="10" a="1"/>
  <c r="AF80" i="10" s="1"/>
  <c r="AF81" i="10" a="1"/>
  <c r="AF81" i="10" s="1"/>
  <c r="AF82" i="10" a="1"/>
  <c r="AF82" i="10" s="1"/>
  <c r="AF71" i="10" a="1"/>
  <c r="AF71" i="10" s="1"/>
  <c r="AF72" i="10" a="1"/>
  <c r="AF72" i="10" s="1"/>
  <c r="AF73" i="10" a="1"/>
  <c r="AF73" i="10" s="1"/>
  <c r="AF74" i="10" a="1"/>
  <c r="AF74" i="10" s="1"/>
  <c r="AF75" i="10" a="1"/>
  <c r="AF75" i="10" s="1"/>
  <c r="AF76" i="10" a="1"/>
  <c r="AF76" i="10" s="1"/>
  <c r="AF60" i="10" a="1"/>
  <c r="AF60" i="10" s="1"/>
  <c r="AF61" i="10" a="1"/>
  <c r="AF61" i="10" s="1"/>
  <c r="AF62" i="10" a="1"/>
  <c r="AF62" i="10" s="1"/>
  <c r="AF63" i="10" a="1"/>
  <c r="AF63" i="10" s="1"/>
  <c r="AF64" i="10" a="1"/>
  <c r="AF64" i="10" s="1"/>
  <c r="AF65" i="10" a="1"/>
  <c r="AF65" i="10" s="1"/>
  <c r="AF66" i="10" a="1"/>
  <c r="AF66" i="10" s="1"/>
  <c r="AF67" i="10" a="1"/>
  <c r="AF67" i="10" s="1"/>
  <c r="AF68" i="10" a="1"/>
  <c r="AF68" i="10" s="1"/>
  <c r="AF69" i="10" a="1"/>
  <c r="AF69" i="10" s="1"/>
  <c r="AF70" i="10" a="1"/>
  <c r="AF70" i="10" s="1"/>
  <c r="AF50" i="10" a="1"/>
  <c r="AF50" i="10" s="1"/>
  <c r="AF51" i="10" a="1"/>
  <c r="AF51" i="10" s="1"/>
  <c r="AF52" i="10" a="1"/>
  <c r="AF52" i="10" s="1"/>
  <c r="AF53" i="10" a="1"/>
  <c r="AF53" i="10" s="1"/>
  <c r="AF54" i="10" a="1"/>
  <c r="AF54" i="10" s="1"/>
  <c r="AF55" i="10" a="1"/>
  <c r="AF55" i="10" s="1"/>
  <c r="AF56" i="10" a="1"/>
  <c r="AF56" i="10" s="1"/>
  <c r="AF57" i="10" a="1"/>
  <c r="AF57" i="10" s="1"/>
  <c r="AF58" i="10" a="1"/>
  <c r="AF58" i="10" s="1"/>
  <c r="AF59" i="10" a="1"/>
  <c r="AF59" i="10" s="1"/>
  <c r="AF43" i="10" a="1"/>
  <c r="AF43" i="10" s="1"/>
  <c r="AF44" i="10" a="1"/>
  <c r="AF44" i="10" s="1"/>
  <c r="AF45" i="10" a="1"/>
  <c r="AF45" i="10" s="1"/>
  <c r="AF46" i="10" a="1"/>
  <c r="AF46" i="10" s="1"/>
  <c r="AF47" i="10" a="1"/>
  <c r="AF47" i="10" s="1"/>
  <c r="AF48" i="10" a="1"/>
  <c r="AF48" i="10" s="1"/>
  <c r="AF49" i="10" a="1"/>
  <c r="AF49" i="10" s="1"/>
  <c r="AF38" i="10" a="1"/>
  <c r="AF38" i="10" s="1"/>
  <c r="AF39" i="10" a="1"/>
  <c r="AF39" i="10" s="1"/>
  <c r="AF40" i="10" a="1"/>
  <c r="AF40" i="10" s="1"/>
  <c r="AF41" i="10" a="1"/>
  <c r="AF41" i="10" s="1"/>
  <c r="AF42" i="10" a="1"/>
  <c r="AF42" i="10" s="1"/>
  <c r="AF32" i="10" a="1"/>
  <c r="AF32" i="10" s="1"/>
  <c r="AF33" i="10" a="1"/>
  <c r="AF33" i="10" s="1"/>
  <c r="AF34" i="10" a="1"/>
  <c r="AF34" i="10" s="1"/>
  <c r="AF35" i="10" a="1"/>
  <c r="AF35" i="10" s="1"/>
  <c r="AF36" i="10" a="1"/>
  <c r="AF36" i="10" s="1"/>
  <c r="AF37" i="10" a="1"/>
  <c r="AF37" i="10" s="1"/>
  <c r="AF26" i="10" a="1"/>
  <c r="AF26" i="10" s="1"/>
  <c r="AF27" i="10" a="1"/>
  <c r="AF27" i="10" s="1"/>
  <c r="AF28" i="10" a="1"/>
  <c r="AF28" i="10" s="1"/>
  <c r="AF29" i="10" a="1"/>
  <c r="AF29" i="10" s="1"/>
  <c r="AF30" i="10" a="1"/>
  <c r="AF30" i="10" s="1"/>
  <c r="AF31" i="10" a="1"/>
  <c r="AF31" i="10" s="1"/>
  <c r="AF19" i="10" a="1"/>
  <c r="AF19" i="10" s="1"/>
  <c r="AF20" i="10" a="1"/>
  <c r="AF20" i="10" s="1"/>
  <c r="AF21" i="10" a="1"/>
  <c r="AF21" i="10"/>
  <c r="AF22" i="10" a="1"/>
  <c r="AF22" i="10" s="1"/>
  <c r="AF23" i="10" a="1"/>
  <c r="AF23" i="10" s="1"/>
  <c r="AF24" i="10" a="1"/>
  <c r="AF24" i="10" s="1"/>
  <c r="AF25" i="10" a="1"/>
  <c r="AF25" i="10" s="1"/>
  <c r="AF11" i="10" a="1"/>
  <c r="AF11" i="10" s="1"/>
  <c r="AF12" i="10" a="1"/>
  <c r="AF12" i="10" s="1"/>
  <c r="AF13" i="10" a="1"/>
  <c r="AF13" i="10" s="1"/>
  <c r="AF14" i="10" a="1"/>
  <c r="AF14" i="10" s="1"/>
  <c r="AF15" i="10" a="1"/>
  <c r="AF15" i="10" s="1"/>
  <c r="AF16" i="10" a="1"/>
  <c r="AF16" i="10" s="1"/>
  <c r="AF17" i="10" a="1"/>
  <c r="AF17" i="10" s="1"/>
  <c r="AF18" i="10" a="1"/>
  <c r="AF18" i="10" s="1"/>
  <c r="AF9" i="10" a="1"/>
  <c r="AF9" i="10" s="1"/>
  <c r="AF10" i="10" a="1"/>
  <c r="AF10" i="10" s="1"/>
  <c r="AF3" i="10" a="1"/>
  <c r="AF3" i="10" s="1"/>
  <c r="AF4" i="10" a="1"/>
  <c r="AF4" i="10" s="1"/>
  <c r="AF5" i="10" a="1"/>
  <c r="AF5" i="10" s="1"/>
  <c r="AF6" i="10" a="1"/>
  <c r="AF6" i="10" s="1"/>
  <c r="AF7" i="10" a="1"/>
  <c r="AF7" i="10" s="1"/>
  <c r="AF8" i="10" a="1"/>
  <c r="AF8" i="10" s="1"/>
  <c r="AF2" i="10" a="1"/>
  <c r="AF2" i="10" s="1"/>
  <c r="BB2" i="10" l="1" a="1"/>
  <c r="BB2" i="10" s="1"/>
  <c r="BF3" i="10" a="1"/>
  <c r="BF3" i="10" s="1"/>
  <c r="BF2" i="10" a="1"/>
  <c r="BF2" i="10" s="1"/>
  <c r="L430" i="10" l="1"/>
  <c r="L34" i="10"/>
  <c r="L33" i="10"/>
  <c r="L32" i="10"/>
  <c r="U685" i="1"/>
  <c r="V685" i="1" s="1"/>
  <c r="U686" i="1"/>
  <c r="V686" i="1" s="1"/>
  <c r="U687" i="1"/>
  <c r="V687" i="1" s="1"/>
  <c r="U688" i="1"/>
  <c r="V688" i="1"/>
  <c r="U689" i="1"/>
  <c r="V689" i="1" s="1"/>
  <c r="O680" i="10"/>
  <c r="O679" i="10"/>
  <c r="O671" i="10"/>
  <c r="O672" i="10"/>
  <c r="O670" i="10"/>
  <c r="O665" i="10"/>
  <c r="O666" i="10"/>
  <c r="O667" i="10"/>
  <c r="O664" i="10"/>
  <c r="O654" i="10"/>
  <c r="O655" i="10"/>
  <c r="O656" i="10"/>
  <c r="O653" i="10"/>
  <c r="O648" i="10"/>
  <c r="O649" i="10"/>
  <c r="O647" i="10"/>
  <c r="O645" i="10"/>
  <c r="O637" i="10"/>
  <c r="O631" i="10"/>
  <c r="O630" i="10"/>
  <c r="O627" i="10"/>
  <c r="O625" i="10"/>
  <c r="O618" i="10"/>
  <c r="O619" i="10"/>
  <c r="O620" i="10"/>
  <c r="O621" i="10"/>
  <c r="O617" i="10"/>
  <c r="O612" i="10"/>
  <c r="O613" i="10"/>
  <c r="O614" i="10"/>
  <c r="O615" i="10"/>
  <c r="O611" i="10"/>
  <c r="O607" i="10"/>
  <c r="O608" i="10"/>
  <c r="O606" i="10"/>
  <c r="O587" i="10"/>
  <c r="O588" i="10"/>
  <c r="O589" i="10"/>
  <c r="O590" i="10"/>
  <c r="O591" i="10"/>
  <c r="O592" i="10"/>
  <c r="O593" i="10"/>
  <c r="O594" i="10"/>
  <c r="O595" i="10"/>
  <c r="O596" i="10"/>
  <c r="O597" i="10"/>
  <c r="O598" i="10"/>
  <c r="O599" i="10"/>
  <c r="O586" i="10"/>
  <c r="O580" i="10"/>
  <c r="O578" i="10"/>
  <c r="O563" i="10"/>
  <c r="O562" i="10"/>
  <c r="O559" i="10"/>
  <c r="O530" i="10"/>
  <c r="O531" i="10"/>
  <c r="O532" i="10"/>
  <c r="O533" i="10"/>
  <c r="O534" i="10"/>
  <c r="O535" i="10"/>
  <c r="O536" i="10"/>
  <c r="O537" i="10"/>
  <c r="O538" i="10"/>
  <c r="O539" i="10"/>
  <c r="O540" i="10"/>
  <c r="O541" i="10"/>
  <c r="O542" i="10"/>
  <c r="O529" i="10"/>
  <c r="O510" i="10"/>
  <c r="O511" i="10"/>
  <c r="O512" i="10"/>
  <c r="O513" i="10"/>
  <c r="O514" i="10"/>
  <c r="O515" i="10"/>
  <c r="O516" i="10"/>
  <c r="O517" i="10"/>
  <c r="O518" i="10"/>
  <c r="O519" i="10"/>
  <c r="O520" i="10"/>
  <c r="O521" i="10"/>
  <c r="O522" i="10"/>
  <c r="O523" i="10"/>
  <c r="O524" i="10"/>
  <c r="O525" i="10"/>
  <c r="O509" i="10"/>
  <c r="O499" i="10"/>
  <c r="O500" i="10"/>
  <c r="O501" i="10"/>
  <c r="O502" i="10"/>
  <c r="O503" i="10"/>
  <c r="O498" i="10"/>
  <c r="O491" i="10"/>
  <c r="O492" i="10"/>
  <c r="O490" i="10"/>
  <c r="O485" i="10"/>
  <c r="O486" i="10"/>
  <c r="O484" i="10"/>
  <c r="O467" i="10"/>
  <c r="O468" i="10"/>
  <c r="O469" i="10"/>
  <c r="O470" i="10"/>
  <c r="O471" i="10"/>
  <c r="O472" i="10"/>
  <c r="O473" i="10"/>
  <c r="O474" i="10"/>
  <c r="O475" i="10"/>
  <c r="O476" i="10"/>
  <c r="O477" i="10"/>
  <c r="O478" i="10"/>
  <c r="O479" i="10"/>
  <c r="O480" i="10"/>
  <c r="O481" i="10"/>
  <c r="O466" i="10"/>
  <c r="O459" i="10"/>
  <c r="O460" i="10"/>
  <c r="O461" i="10"/>
  <c r="O462" i="10"/>
  <c r="O463" i="10"/>
  <c r="O464" i="10"/>
  <c r="O458" i="10"/>
  <c r="O448" i="10"/>
  <c r="O449" i="10"/>
  <c r="O450" i="10"/>
  <c r="O451" i="10"/>
  <c r="O452" i="10"/>
  <c r="O453" i="10"/>
  <c r="O447" i="10"/>
  <c r="O443" i="10"/>
  <c r="O440" i="10"/>
  <c r="O441" i="10"/>
  <c r="O439" i="10"/>
  <c r="O427" i="10"/>
  <c r="O428" i="10"/>
  <c r="O429" i="10"/>
  <c r="O430" i="10"/>
  <c r="O431" i="10"/>
  <c r="O432" i="10"/>
  <c r="O433" i="10"/>
  <c r="O434" i="10"/>
  <c r="O435" i="10"/>
  <c r="O436" i="10"/>
  <c r="O437" i="10"/>
  <c r="O426" i="10"/>
  <c r="O416" i="10"/>
  <c r="O417" i="10"/>
  <c r="O418" i="10"/>
  <c r="O419" i="10"/>
  <c r="O420" i="10"/>
  <c r="O421" i="10"/>
  <c r="O415" i="10"/>
  <c r="O409" i="10"/>
  <c r="O410" i="10"/>
  <c r="O411" i="10"/>
  <c r="O412" i="10"/>
  <c r="O413" i="10"/>
  <c r="O408" i="10"/>
  <c r="O392" i="10"/>
  <c r="O393" i="10"/>
  <c r="O394" i="10"/>
  <c r="O395" i="10"/>
  <c r="O396" i="10"/>
  <c r="O397" i="10"/>
  <c r="O398" i="10"/>
  <c r="O399" i="10"/>
  <c r="O400" i="10"/>
  <c r="O401" i="10"/>
  <c r="O402" i="10"/>
  <c r="O403" i="10"/>
  <c r="O404" i="10"/>
  <c r="O405" i="10"/>
  <c r="O391" i="10"/>
  <c r="O389" i="10"/>
  <c r="O382" i="10"/>
  <c r="O383" i="10"/>
  <c r="O384" i="10"/>
  <c r="O385" i="10"/>
  <c r="O386" i="10"/>
  <c r="O381" i="10"/>
  <c r="O377" i="10"/>
  <c r="O378" i="10"/>
  <c r="O376" i="10"/>
  <c r="O364" i="10"/>
  <c r="O365" i="10"/>
  <c r="O366" i="10"/>
  <c r="O367" i="10"/>
  <c r="O368" i="10"/>
  <c r="O369" i="10"/>
  <c r="O370" i="10"/>
  <c r="O371" i="10"/>
  <c r="O372" i="10"/>
  <c r="O363" i="10"/>
  <c r="O355" i="10"/>
  <c r="O356" i="10"/>
  <c r="O354" i="10"/>
  <c r="O347" i="10"/>
  <c r="O348" i="10"/>
  <c r="O349" i="10"/>
  <c r="O350" i="10"/>
  <c r="O346" i="10"/>
  <c r="O337" i="10"/>
  <c r="O338" i="10"/>
  <c r="O339" i="10"/>
  <c r="O340" i="10"/>
  <c r="O341" i="10"/>
  <c r="O342" i="10"/>
  <c r="O336" i="10"/>
  <c r="O334" i="10"/>
  <c r="O333" i="10"/>
  <c r="O331" i="10"/>
  <c r="O316" i="10"/>
  <c r="O317" i="10"/>
  <c r="O318" i="10"/>
  <c r="O319" i="10"/>
  <c r="O320" i="10"/>
  <c r="O321" i="10"/>
  <c r="O322" i="10"/>
  <c r="O323" i="10"/>
  <c r="O324" i="10"/>
  <c r="O325" i="10"/>
  <c r="O326" i="10"/>
  <c r="O327" i="10"/>
  <c r="O315" i="10"/>
  <c r="O307" i="10"/>
  <c r="O295" i="10"/>
  <c r="O296" i="10"/>
  <c r="O297" i="10"/>
  <c r="O298" i="10"/>
  <c r="O299" i="10"/>
  <c r="O300" i="10"/>
  <c r="O294" i="10"/>
  <c r="O290" i="10"/>
  <c r="O291" i="10"/>
  <c r="O292" i="10"/>
  <c r="O289" i="10"/>
  <c r="O284" i="10"/>
  <c r="O285" i="10"/>
  <c r="O286" i="10"/>
  <c r="O287" i="10"/>
  <c r="O283" i="10"/>
  <c r="O279" i="10"/>
  <c r="O278" i="10"/>
  <c r="O265" i="10"/>
  <c r="O266" i="10"/>
  <c r="O267" i="10"/>
  <c r="O268" i="10"/>
  <c r="O269" i="10"/>
  <c r="O270" i="10"/>
  <c r="O271" i="10"/>
  <c r="O272" i="10"/>
  <c r="O273" i="10"/>
  <c r="O274" i="10"/>
  <c r="O275" i="10"/>
  <c r="O264" i="10"/>
  <c r="O261" i="10"/>
  <c r="O260" i="10"/>
  <c r="O258" i="10"/>
  <c r="O251" i="10"/>
  <c r="O236" i="10"/>
  <c r="O237" i="10"/>
  <c r="O238" i="10"/>
  <c r="O239" i="10"/>
  <c r="O240" i="10"/>
  <c r="O241" i="10"/>
  <c r="O242" i="10"/>
  <c r="O243" i="10"/>
  <c r="O244" i="10"/>
  <c r="O245" i="10"/>
  <c r="O246" i="10"/>
  <c r="O247" i="10"/>
  <c r="O248" i="10"/>
  <c r="O235" i="10"/>
  <c r="O228" i="10"/>
  <c r="O220" i="10"/>
  <c r="O221" i="10"/>
  <c r="O222" i="10"/>
  <c r="O223" i="10"/>
  <c r="O219" i="10"/>
  <c r="O214" i="10"/>
  <c r="O215" i="10"/>
  <c r="O216" i="10"/>
  <c r="O217" i="10"/>
  <c r="O213" i="10"/>
  <c r="O210" i="10"/>
  <c r="O208" i="10"/>
  <c r="O207" i="10"/>
  <c r="O202" i="10"/>
  <c r="O196" i="10"/>
  <c r="O197" i="10"/>
  <c r="O198" i="10"/>
  <c r="O195" i="10"/>
  <c r="O189" i="10"/>
  <c r="O190" i="10"/>
  <c r="O191" i="10"/>
  <c r="O192" i="10"/>
  <c r="O193" i="10"/>
  <c r="O188" i="10"/>
  <c r="O175" i="10"/>
  <c r="O176" i="10"/>
  <c r="O177" i="10"/>
  <c r="O178" i="10"/>
  <c r="O179" i="10"/>
  <c r="O180" i="10"/>
  <c r="O174" i="10"/>
  <c r="O171" i="10"/>
  <c r="O170" i="10"/>
  <c r="O161" i="10"/>
  <c r="O162" i="10"/>
  <c r="O163" i="10"/>
  <c r="O164" i="10"/>
  <c r="O165" i="10"/>
  <c r="O166" i="10"/>
  <c r="O167" i="10"/>
  <c r="O160" i="10"/>
  <c r="O159" i="10"/>
  <c r="O144" i="10"/>
  <c r="O145" i="10"/>
  <c r="O146" i="10"/>
  <c r="O147" i="10"/>
  <c r="O148" i="10"/>
  <c r="O149" i="10"/>
  <c r="O150" i="10"/>
  <c r="O151" i="10"/>
  <c r="O152" i="10"/>
  <c r="O153" i="10"/>
  <c r="O154" i="10"/>
  <c r="O155" i="10"/>
  <c r="O156" i="10"/>
  <c r="O143" i="10"/>
  <c r="O138" i="10"/>
  <c r="O139" i="10"/>
  <c r="O140" i="10"/>
  <c r="O141" i="10"/>
  <c r="O137" i="10"/>
  <c r="O135" i="10"/>
  <c r="O134" i="10"/>
  <c r="O122" i="10"/>
  <c r="O123" i="10"/>
  <c r="O124" i="10"/>
  <c r="O125" i="10"/>
  <c r="O126" i="10"/>
  <c r="O127" i="10"/>
  <c r="O128" i="10"/>
  <c r="O129" i="10"/>
  <c r="O130" i="10"/>
  <c r="O131" i="10"/>
  <c r="O132" i="10"/>
  <c r="O110" i="10"/>
  <c r="O111" i="10"/>
  <c r="O112" i="10"/>
  <c r="O113" i="10"/>
  <c r="O114" i="10"/>
  <c r="O115" i="10"/>
  <c r="O116" i="10"/>
  <c r="O117" i="10"/>
  <c r="O118" i="10"/>
  <c r="O119" i="10"/>
  <c r="O120" i="10"/>
  <c r="O121" i="10"/>
  <c r="O109" i="10"/>
  <c r="O106" i="10"/>
  <c r="O107" i="10"/>
  <c r="O105" i="10"/>
  <c r="O99" i="10"/>
  <c r="O100" i="10"/>
  <c r="O98" i="10"/>
  <c r="O95" i="10"/>
  <c r="O87" i="10"/>
  <c r="O88" i="10"/>
  <c r="O86" i="10"/>
  <c r="O78" i="10"/>
  <c r="O74" i="10"/>
  <c r="O70" i="10"/>
  <c r="O71" i="10"/>
  <c r="O72" i="10"/>
  <c r="O69" i="10"/>
  <c r="O63" i="10"/>
  <c r="O62" i="10"/>
  <c r="O43" i="10"/>
  <c r="O44" i="10"/>
  <c r="O45" i="10"/>
  <c r="O46" i="10"/>
  <c r="O47" i="10"/>
  <c r="O48" i="10"/>
  <c r="O42" i="10"/>
  <c r="O38" i="10"/>
  <c r="O29" i="10"/>
  <c r="O30" i="10"/>
  <c r="O31" i="10"/>
  <c r="O32" i="10"/>
  <c r="O33" i="10"/>
  <c r="O34" i="10"/>
  <c r="O28" i="10"/>
  <c r="O19" i="10"/>
  <c r="O20" i="10"/>
  <c r="O21" i="10"/>
  <c r="O22" i="10"/>
  <c r="O18" i="10"/>
  <c r="O6" i="10"/>
  <c r="O7" i="10"/>
  <c r="O5" i="10"/>
  <c r="L678" i="10"/>
  <c r="L679" i="10"/>
  <c r="L680" i="10"/>
  <c r="L677" i="10"/>
  <c r="L674" i="10"/>
  <c r="L675" i="10"/>
  <c r="L673" i="10"/>
  <c r="L661" i="10"/>
  <c r="L662" i="10"/>
  <c r="L663" i="10"/>
  <c r="L660" i="10"/>
  <c r="L652" i="10"/>
  <c r="L653" i="10"/>
  <c r="L654" i="10"/>
  <c r="L655" i="10"/>
  <c r="L656" i="10"/>
  <c r="L651" i="10"/>
  <c r="L638" i="10"/>
  <c r="L639" i="10"/>
  <c r="L640" i="10"/>
  <c r="L641" i="10"/>
  <c r="L642" i="10"/>
  <c r="L643" i="10"/>
  <c r="L644" i="10"/>
  <c r="L645" i="10"/>
  <c r="L646" i="10"/>
  <c r="L647" i="10"/>
  <c r="L648" i="10"/>
  <c r="L637" i="10"/>
  <c r="L629" i="10"/>
  <c r="L630" i="10"/>
  <c r="L631" i="10"/>
  <c r="L632" i="10"/>
  <c r="L633" i="10"/>
  <c r="L628" i="10"/>
  <c r="L626" i="10"/>
  <c r="L621" i="10"/>
  <c r="L622" i="10"/>
  <c r="L623" i="10"/>
  <c r="L620" i="10"/>
  <c r="L607" i="10"/>
  <c r="L608" i="10"/>
  <c r="L606" i="10"/>
  <c r="L563" i="10"/>
  <c r="L555" i="10"/>
  <c r="L556" i="10"/>
  <c r="L557" i="10"/>
  <c r="L558" i="10"/>
  <c r="L554" i="10"/>
  <c r="L528" i="10"/>
  <c r="L522" i="10"/>
  <c r="L523" i="10"/>
  <c r="L524" i="10"/>
  <c r="L521" i="10"/>
  <c r="L513" i="10"/>
  <c r="L507" i="10"/>
  <c r="L505" i="10"/>
  <c r="L506" i="10"/>
  <c r="L504" i="10"/>
  <c r="L499" i="10"/>
  <c r="L498" i="10"/>
  <c r="L489" i="10"/>
  <c r="L484" i="10"/>
  <c r="L472" i="10"/>
  <c r="L463" i="10"/>
  <c r="L464" i="10"/>
  <c r="L465" i="10"/>
  <c r="L466" i="10"/>
  <c r="L467" i="10"/>
  <c r="L462" i="10"/>
  <c r="L460" i="10"/>
  <c r="L453" i="10"/>
  <c r="L452" i="10"/>
  <c r="L446" i="10"/>
  <c r="L445" i="10"/>
  <c r="L441" i="10"/>
  <c r="L440" i="10"/>
  <c r="L422" i="10"/>
  <c r="L390" i="10"/>
  <c r="L388" i="10"/>
  <c r="L387" i="10"/>
  <c r="L360" i="10"/>
  <c r="L361" i="10"/>
  <c r="L362" i="10"/>
  <c r="L363" i="10"/>
  <c r="L359" i="10"/>
  <c r="L354" i="10"/>
  <c r="L348" i="10"/>
  <c r="L349" i="10"/>
  <c r="L347" i="10"/>
  <c r="L342" i="10"/>
  <c r="L343" i="10"/>
  <c r="L341" i="10"/>
  <c r="L334" i="10"/>
  <c r="L333" i="10"/>
  <c r="L331" i="10"/>
  <c r="L330" i="10"/>
  <c r="L328" i="10"/>
  <c r="L323" i="10"/>
  <c r="L324" i="10"/>
  <c r="L325" i="10"/>
  <c r="L322" i="10"/>
  <c r="L319" i="10"/>
  <c r="L318" i="10"/>
  <c r="L315" i="10"/>
  <c r="L310" i="10"/>
  <c r="L311" i="10"/>
  <c r="L312" i="10"/>
  <c r="L313" i="10"/>
  <c r="L309" i="10"/>
  <c r="L302" i="10"/>
  <c r="L303" i="10"/>
  <c r="L304" i="10"/>
  <c r="L305" i="10"/>
  <c r="L306" i="10"/>
  <c r="L301" i="10"/>
  <c r="L295" i="10"/>
  <c r="L291" i="10"/>
  <c r="L272" i="10"/>
  <c r="L271" i="10"/>
  <c r="L265" i="10"/>
  <c r="L259" i="10"/>
  <c r="L249" i="10"/>
  <c r="L250" i="10"/>
  <c r="L248" i="10"/>
  <c r="L232" i="10"/>
  <c r="L233" i="10"/>
  <c r="L234" i="10"/>
  <c r="L231" i="10"/>
  <c r="L226" i="10"/>
  <c r="L227" i="10"/>
  <c r="L225" i="10"/>
  <c r="L211" i="10"/>
  <c r="L208" i="10"/>
  <c r="L202" i="10"/>
  <c r="L198" i="10"/>
  <c r="L187" i="10"/>
  <c r="L186" i="10"/>
  <c r="L180" i="10"/>
  <c r="L181" i="10"/>
  <c r="L182" i="10"/>
  <c r="L183" i="10"/>
  <c r="L184" i="10"/>
  <c r="L179" i="10"/>
  <c r="L172" i="10"/>
  <c r="L173" i="10"/>
  <c r="L171" i="10"/>
  <c r="L169" i="10"/>
  <c r="L165" i="10"/>
  <c r="L164" i="10"/>
  <c r="L160" i="10"/>
  <c r="L159" i="10"/>
  <c r="L155" i="10"/>
  <c r="L156" i="10"/>
  <c r="L154" i="10"/>
  <c r="L149" i="10"/>
  <c r="L143" i="10"/>
  <c r="L142" i="10"/>
  <c r="L137" i="10"/>
  <c r="L136" i="10"/>
  <c r="L132" i="10"/>
  <c r="L131" i="10"/>
  <c r="L127" i="10"/>
  <c r="L124" i="10"/>
  <c r="L105" i="10"/>
  <c r="L106" i="10"/>
  <c r="L104" i="10"/>
  <c r="L90" i="10"/>
  <c r="L91" i="10"/>
  <c r="L92" i="10"/>
  <c r="L89" i="10"/>
  <c r="L77" i="10"/>
  <c r="L78" i="10"/>
  <c r="L76" i="10"/>
  <c r="L66" i="10"/>
  <c r="L61" i="10"/>
  <c r="L62" i="10"/>
  <c r="L60" i="10"/>
  <c r="L50" i="10"/>
  <c r="L49" i="10"/>
  <c r="L28" i="10"/>
  <c r="L25" i="10"/>
  <c r="L26" i="10"/>
  <c r="L27" i="10"/>
  <c r="L24" i="10"/>
  <c r="L9" i="10"/>
  <c r="L10" i="10"/>
  <c r="L8" i="10"/>
  <c r="L3" i="10"/>
  <c r="L4" i="10"/>
  <c r="L2" i="10"/>
  <c r="U683" i="10"/>
  <c r="V683" i="10" s="1"/>
  <c r="U682" i="10"/>
  <c r="V682" i="10" s="1"/>
  <c r="U681" i="10"/>
  <c r="V681" i="10" s="1"/>
  <c r="U680" i="10"/>
  <c r="V680" i="10" s="1"/>
  <c r="U679" i="10"/>
  <c r="V679" i="10" s="1"/>
  <c r="U678" i="10"/>
  <c r="V678" i="10" s="1"/>
  <c r="U677" i="10"/>
  <c r="V677" i="10" s="1"/>
  <c r="U676" i="10"/>
  <c r="V676" i="10" s="1"/>
  <c r="U675" i="10"/>
  <c r="V675" i="10" s="1"/>
  <c r="U674" i="10"/>
  <c r="V674" i="10" s="1"/>
  <c r="U673" i="10"/>
  <c r="V673" i="10" s="1"/>
  <c r="U672" i="10"/>
  <c r="V672" i="10" s="1"/>
  <c r="U671" i="10"/>
  <c r="V671" i="10" s="1"/>
  <c r="U670" i="10"/>
  <c r="V670" i="10" s="1"/>
  <c r="U669" i="10"/>
  <c r="V669" i="10" s="1"/>
  <c r="U668" i="10"/>
  <c r="V668" i="10" s="1"/>
  <c r="U667" i="10"/>
  <c r="V667" i="10" s="1"/>
  <c r="U666" i="10"/>
  <c r="V666" i="10" s="1"/>
  <c r="U665" i="10"/>
  <c r="V665" i="10" s="1"/>
  <c r="U664" i="10"/>
  <c r="V664" i="10" s="1"/>
  <c r="U663" i="10"/>
  <c r="V663" i="10" s="1"/>
  <c r="U662" i="10"/>
  <c r="V662" i="10" s="1"/>
  <c r="U661" i="10"/>
  <c r="V661" i="10" s="1"/>
  <c r="U660" i="10"/>
  <c r="V660" i="10" s="1"/>
  <c r="U659" i="10"/>
  <c r="V659" i="10" s="1"/>
  <c r="U658" i="10"/>
  <c r="V658" i="10" s="1"/>
  <c r="U657" i="10"/>
  <c r="V657" i="10" s="1"/>
  <c r="U656" i="10"/>
  <c r="V656" i="10" s="1"/>
  <c r="U655" i="10"/>
  <c r="V655" i="10" s="1"/>
  <c r="U654" i="10"/>
  <c r="V654" i="10" s="1"/>
  <c r="U653" i="10"/>
  <c r="V653" i="10" s="1"/>
  <c r="U652" i="10"/>
  <c r="V652" i="10" s="1"/>
  <c r="U651" i="10"/>
  <c r="V651" i="10" s="1"/>
  <c r="U650" i="10"/>
  <c r="V650" i="10" s="1"/>
  <c r="U649" i="10"/>
  <c r="V649" i="10" s="1"/>
  <c r="U648" i="10"/>
  <c r="V648" i="10" s="1"/>
  <c r="U647" i="10"/>
  <c r="V647" i="10" s="1"/>
  <c r="U646" i="10"/>
  <c r="V646" i="10" s="1"/>
  <c r="U645" i="10"/>
  <c r="V645" i="10" s="1"/>
  <c r="U644" i="10"/>
  <c r="V644" i="10" s="1"/>
  <c r="U643" i="10"/>
  <c r="V643" i="10" s="1"/>
  <c r="U642" i="10"/>
  <c r="V642" i="10" s="1"/>
  <c r="U641" i="10"/>
  <c r="V641" i="10" s="1"/>
  <c r="U640" i="10"/>
  <c r="V640" i="10" s="1"/>
  <c r="U639" i="10"/>
  <c r="V639" i="10" s="1"/>
  <c r="U638" i="10"/>
  <c r="V638" i="10" s="1"/>
  <c r="U637" i="10"/>
  <c r="V637" i="10" s="1"/>
  <c r="U636" i="10"/>
  <c r="V636" i="10" s="1"/>
  <c r="U635" i="10"/>
  <c r="V635" i="10" s="1"/>
  <c r="U634" i="10"/>
  <c r="V634" i="10" s="1"/>
  <c r="U633" i="10"/>
  <c r="V633" i="10" s="1"/>
  <c r="U632" i="10"/>
  <c r="V632" i="10" s="1"/>
  <c r="U631" i="10"/>
  <c r="V631" i="10" s="1"/>
  <c r="U630" i="10"/>
  <c r="V630" i="10" s="1"/>
  <c r="U629" i="10"/>
  <c r="V629" i="10" s="1"/>
  <c r="U628" i="10"/>
  <c r="V628" i="10" s="1"/>
  <c r="U627" i="10"/>
  <c r="V627" i="10" s="1"/>
  <c r="U626" i="10"/>
  <c r="V626" i="10" s="1"/>
  <c r="U625" i="10"/>
  <c r="V625" i="10" s="1"/>
  <c r="U624" i="10"/>
  <c r="V624" i="10" s="1"/>
  <c r="U623" i="10"/>
  <c r="V623" i="10" s="1"/>
  <c r="U622" i="10"/>
  <c r="V622" i="10" s="1"/>
  <c r="U621" i="10"/>
  <c r="V621" i="10" s="1"/>
  <c r="U620" i="10"/>
  <c r="V620" i="10" s="1"/>
  <c r="U619" i="10"/>
  <c r="V619" i="10" s="1"/>
  <c r="U618" i="10"/>
  <c r="V618" i="10" s="1"/>
  <c r="U617" i="10"/>
  <c r="V617" i="10" s="1"/>
  <c r="U616" i="10"/>
  <c r="V616" i="10" s="1"/>
  <c r="U615" i="10"/>
  <c r="V615" i="10" s="1"/>
  <c r="U614" i="10"/>
  <c r="V614" i="10" s="1"/>
  <c r="U613" i="10"/>
  <c r="V613" i="10" s="1"/>
  <c r="U612" i="10"/>
  <c r="V612" i="10" s="1"/>
  <c r="U611" i="10"/>
  <c r="V611" i="10" s="1"/>
  <c r="U610" i="10"/>
  <c r="V610" i="10" s="1"/>
  <c r="U609" i="10"/>
  <c r="V609" i="10" s="1"/>
  <c r="U608" i="10"/>
  <c r="V608" i="10" s="1"/>
  <c r="U607" i="10"/>
  <c r="V607" i="10" s="1"/>
  <c r="U606" i="10"/>
  <c r="V606" i="10" s="1"/>
  <c r="U605" i="10"/>
  <c r="V605" i="10" s="1"/>
  <c r="U604" i="10"/>
  <c r="V604" i="10" s="1"/>
  <c r="U603" i="10"/>
  <c r="V603" i="10" s="1"/>
  <c r="U602" i="10"/>
  <c r="V602" i="10" s="1"/>
  <c r="U601" i="10"/>
  <c r="V601" i="10" s="1"/>
  <c r="U600" i="10"/>
  <c r="V600" i="10" s="1"/>
  <c r="U599" i="10"/>
  <c r="V599" i="10" s="1"/>
  <c r="AW598" i="10"/>
  <c r="AV598" i="10"/>
  <c r="AU598" i="10"/>
  <c r="BE598" i="10" s="1" a="1"/>
  <c r="BE598" i="10" s="1"/>
  <c r="AT598" i="10"/>
  <c r="U598" i="10"/>
  <c r="V598" i="10" s="1"/>
  <c r="U597" i="10"/>
  <c r="V597" i="10" s="1"/>
  <c r="U596" i="10"/>
  <c r="V596" i="10" s="1"/>
  <c r="U595" i="10"/>
  <c r="V595" i="10" s="1"/>
  <c r="U594" i="10"/>
  <c r="V594" i="10" s="1"/>
  <c r="U593" i="10"/>
  <c r="V593" i="10" s="1"/>
  <c r="U592" i="10"/>
  <c r="V592" i="10" s="1"/>
  <c r="U591" i="10"/>
  <c r="V591" i="10" s="1"/>
  <c r="U590" i="10"/>
  <c r="V590" i="10" s="1"/>
  <c r="U589" i="10"/>
  <c r="V589" i="10" s="1"/>
  <c r="U588" i="10"/>
  <c r="V588" i="10" s="1"/>
  <c r="U587" i="10"/>
  <c r="V587" i="10" s="1"/>
  <c r="U586" i="10"/>
  <c r="V586" i="10" s="1"/>
  <c r="U585" i="10"/>
  <c r="V585" i="10" s="1"/>
  <c r="U584" i="10"/>
  <c r="V584" i="10" s="1"/>
  <c r="U583" i="10"/>
  <c r="V583" i="10" s="1"/>
  <c r="U582" i="10"/>
  <c r="V582" i="10" s="1"/>
  <c r="U581" i="10"/>
  <c r="V581" i="10" s="1"/>
  <c r="U580" i="10"/>
  <c r="V580" i="10" s="1"/>
  <c r="U579" i="10"/>
  <c r="V579" i="10" s="1"/>
  <c r="U578" i="10"/>
  <c r="V578" i="10" s="1"/>
  <c r="U577" i="10"/>
  <c r="V577" i="10" s="1"/>
  <c r="U576" i="10"/>
  <c r="V576" i="10" s="1"/>
  <c r="U575" i="10"/>
  <c r="V575" i="10" s="1"/>
  <c r="U574" i="10"/>
  <c r="V574" i="10" s="1"/>
  <c r="U573" i="10"/>
  <c r="V573" i="10" s="1"/>
  <c r="U572" i="10"/>
  <c r="V572" i="10" s="1"/>
  <c r="U571" i="10"/>
  <c r="V571" i="10" s="1"/>
  <c r="U570" i="10"/>
  <c r="V570" i="10" s="1"/>
  <c r="U569" i="10"/>
  <c r="V569" i="10" s="1"/>
  <c r="U568" i="10"/>
  <c r="V568" i="10" s="1"/>
  <c r="U567" i="10"/>
  <c r="V567" i="10" s="1"/>
  <c r="U566" i="10"/>
  <c r="V566" i="10" s="1"/>
  <c r="U565" i="10"/>
  <c r="V565" i="10" s="1"/>
  <c r="U564" i="10"/>
  <c r="V564" i="10" s="1"/>
  <c r="U563" i="10"/>
  <c r="V563" i="10" s="1"/>
  <c r="U562" i="10"/>
  <c r="V562" i="10" s="1"/>
  <c r="U561" i="10"/>
  <c r="V561" i="10" s="1"/>
  <c r="U560" i="10"/>
  <c r="V560" i="10" s="1"/>
  <c r="BK559" i="10"/>
  <c r="BJ559" i="10"/>
  <c r="BI559" i="10"/>
  <c r="BH559" i="10"/>
  <c r="U559" i="10"/>
  <c r="V559" i="10" s="1"/>
  <c r="U558" i="10"/>
  <c r="V558" i="10" s="1"/>
  <c r="U557" i="10"/>
  <c r="V557" i="10" s="1"/>
  <c r="U556" i="10"/>
  <c r="V556" i="10" s="1"/>
  <c r="U555" i="10"/>
  <c r="V555" i="10" s="1"/>
  <c r="U554" i="10"/>
  <c r="V554" i="10" s="1"/>
  <c r="U553" i="10"/>
  <c r="V553" i="10" s="1"/>
  <c r="U552" i="10"/>
  <c r="V552" i="10" s="1"/>
  <c r="U551" i="10"/>
  <c r="V551" i="10" s="1"/>
  <c r="U550" i="10"/>
  <c r="V550" i="10" s="1"/>
  <c r="U549" i="10"/>
  <c r="V549" i="10" s="1"/>
  <c r="U548" i="10"/>
  <c r="V548" i="10" s="1"/>
  <c r="U547" i="10"/>
  <c r="V547" i="10" s="1"/>
  <c r="U546" i="10"/>
  <c r="V546" i="10" s="1"/>
  <c r="U545" i="10"/>
  <c r="V545" i="10" s="1"/>
  <c r="U544" i="10"/>
  <c r="V544" i="10" s="1"/>
  <c r="U543" i="10"/>
  <c r="V543" i="10" s="1"/>
  <c r="U542" i="10"/>
  <c r="V542" i="10" s="1"/>
  <c r="U541" i="10"/>
  <c r="V541" i="10" s="1"/>
  <c r="U540" i="10"/>
  <c r="V540" i="10" s="1"/>
  <c r="U539" i="10"/>
  <c r="V539" i="10" s="1"/>
  <c r="U538" i="10"/>
  <c r="V538" i="10" s="1"/>
  <c r="U537" i="10"/>
  <c r="V537" i="10" s="1"/>
  <c r="U536" i="10"/>
  <c r="V536" i="10" s="1"/>
  <c r="U535" i="10"/>
  <c r="V535" i="10" s="1"/>
  <c r="U534" i="10"/>
  <c r="V534" i="10" s="1"/>
  <c r="U533" i="10"/>
  <c r="V533" i="10" s="1"/>
  <c r="U532" i="10"/>
  <c r="V532" i="10" s="1"/>
  <c r="U531" i="10"/>
  <c r="V531" i="10" s="1"/>
  <c r="U530" i="10"/>
  <c r="V530" i="10" s="1"/>
  <c r="U529" i="10"/>
  <c r="V529" i="10" s="1"/>
  <c r="U528" i="10"/>
  <c r="V528" i="10" s="1"/>
  <c r="U527" i="10"/>
  <c r="V527" i="10" s="1"/>
  <c r="U526" i="10"/>
  <c r="V526" i="10" s="1"/>
  <c r="U525" i="10"/>
  <c r="V525" i="10" s="1"/>
  <c r="U524" i="10"/>
  <c r="V524" i="10" s="1"/>
  <c r="U523" i="10"/>
  <c r="V523" i="10" s="1"/>
  <c r="U522" i="10"/>
  <c r="V522" i="10" s="1"/>
  <c r="U521" i="10"/>
  <c r="V521" i="10" s="1"/>
  <c r="U520" i="10"/>
  <c r="V520" i="10" s="1"/>
  <c r="U519" i="10"/>
  <c r="V519" i="10" s="1"/>
  <c r="U518" i="10"/>
  <c r="V518" i="10" s="1"/>
  <c r="U517" i="10"/>
  <c r="V517" i="10" s="1"/>
  <c r="U516" i="10"/>
  <c r="V516" i="10" s="1"/>
  <c r="U515" i="10"/>
  <c r="V515" i="10" s="1"/>
  <c r="U514" i="10"/>
  <c r="V514" i="10" s="1"/>
  <c r="U513" i="10"/>
  <c r="V513" i="10" s="1"/>
  <c r="U512" i="10"/>
  <c r="V512" i="10" s="1"/>
  <c r="U511" i="10"/>
  <c r="V511" i="10" s="1"/>
  <c r="U510" i="10"/>
  <c r="V510" i="10" s="1"/>
  <c r="U509" i="10"/>
  <c r="V509" i="10" s="1"/>
  <c r="U508" i="10"/>
  <c r="V508" i="10" s="1"/>
  <c r="U507" i="10"/>
  <c r="V507" i="10" s="1"/>
  <c r="U506" i="10"/>
  <c r="V506" i="10" s="1"/>
  <c r="U505" i="10"/>
  <c r="V505" i="10" s="1"/>
  <c r="U504" i="10"/>
  <c r="V504" i="10" s="1"/>
  <c r="U503" i="10"/>
  <c r="V503" i="10" s="1"/>
  <c r="U502" i="10"/>
  <c r="V502" i="10" s="1"/>
  <c r="U501" i="10"/>
  <c r="V501" i="10" s="1"/>
  <c r="U500" i="10"/>
  <c r="V500" i="10" s="1"/>
  <c r="U499" i="10"/>
  <c r="V499" i="10" s="1"/>
  <c r="U498" i="10"/>
  <c r="V498" i="10" s="1"/>
  <c r="U497" i="10"/>
  <c r="V497" i="10" s="1"/>
  <c r="U496" i="10"/>
  <c r="V496" i="10" s="1"/>
  <c r="U495" i="10"/>
  <c r="V495" i="10" s="1"/>
  <c r="U494" i="10"/>
  <c r="V494" i="10" s="1"/>
  <c r="U493" i="10"/>
  <c r="V493" i="10" s="1"/>
  <c r="U492" i="10"/>
  <c r="U491" i="10"/>
  <c r="V491" i="10" s="1"/>
  <c r="U490" i="10"/>
  <c r="V490" i="10" s="1"/>
  <c r="U489" i="10"/>
  <c r="V489" i="10" s="1"/>
  <c r="U488" i="10"/>
  <c r="V488" i="10" s="1"/>
  <c r="U487" i="10"/>
  <c r="V487" i="10" s="1"/>
  <c r="U486" i="10"/>
  <c r="V486" i="10" s="1"/>
  <c r="U485" i="10"/>
  <c r="V485" i="10" s="1"/>
  <c r="AU484" i="10"/>
  <c r="BE484" i="10" s="1" a="1"/>
  <c r="BE484" i="10" s="1"/>
  <c r="AT484" i="10"/>
  <c r="U484" i="10"/>
  <c r="V484" i="10" s="1"/>
  <c r="U483" i="10"/>
  <c r="V483" i="10" s="1"/>
  <c r="U482" i="10"/>
  <c r="V482" i="10" s="1"/>
  <c r="U481" i="10"/>
  <c r="V481" i="10" s="1"/>
  <c r="U480" i="10"/>
  <c r="V480" i="10" s="1"/>
  <c r="U479" i="10"/>
  <c r="V479" i="10" s="1"/>
  <c r="U478" i="10"/>
  <c r="V478" i="10" s="1"/>
  <c r="U477" i="10"/>
  <c r="V477" i="10" s="1"/>
  <c r="U476" i="10"/>
  <c r="V476" i="10" s="1"/>
  <c r="U475" i="10"/>
  <c r="V475" i="10" s="1"/>
  <c r="U474" i="10"/>
  <c r="V474" i="10" s="1"/>
  <c r="U473" i="10"/>
  <c r="V473" i="10" s="1"/>
  <c r="U472" i="10"/>
  <c r="V472" i="10" s="1"/>
  <c r="U471" i="10"/>
  <c r="V471" i="10" s="1"/>
  <c r="U470" i="10"/>
  <c r="V470" i="10" s="1"/>
  <c r="U469" i="10"/>
  <c r="V469" i="10" s="1"/>
  <c r="U468" i="10"/>
  <c r="V468" i="10" s="1"/>
  <c r="U467" i="10"/>
  <c r="V467" i="10" s="1"/>
  <c r="U466" i="10"/>
  <c r="V466" i="10" s="1"/>
  <c r="U465" i="10"/>
  <c r="V465" i="10" s="1"/>
  <c r="U464" i="10"/>
  <c r="V464" i="10" s="1"/>
  <c r="U463" i="10"/>
  <c r="V463" i="10" s="1"/>
  <c r="U462" i="10"/>
  <c r="V462" i="10" s="1"/>
  <c r="U461" i="10"/>
  <c r="V461" i="10" s="1"/>
  <c r="U460" i="10"/>
  <c r="V460" i="10" s="1"/>
  <c r="U459" i="10"/>
  <c r="V459" i="10" s="1"/>
  <c r="U458" i="10"/>
  <c r="V458" i="10" s="1"/>
  <c r="U457" i="10"/>
  <c r="V457" i="10" s="1"/>
  <c r="U456" i="10"/>
  <c r="V456" i="10" s="1"/>
  <c r="U455" i="10"/>
  <c r="V455" i="10" s="1"/>
  <c r="U454" i="10"/>
  <c r="V454" i="10" s="1"/>
  <c r="U453" i="10"/>
  <c r="V453" i="10" s="1"/>
  <c r="U452" i="10"/>
  <c r="V452" i="10" s="1"/>
  <c r="U451" i="10"/>
  <c r="V451" i="10" s="1"/>
  <c r="U450" i="10"/>
  <c r="V450" i="10" s="1"/>
  <c r="U449" i="10"/>
  <c r="V449" i="10" s="1"/>
  <c r="U448" i="10"/>
  <c r="V448" i="10" s="1"/>
  <c r="U447" i="10"/>
  <c r="V447" i="10" s="1"/>
  <c r="U446" i="10"/>
  <c r="V446" i="10" s="1"/>
  <c r="U445" i="10"/>
  <c r="V445" i="10" s="1"/>
  <c r="U444" i="10"/>
  <c r="V444" i="10" s="1"/>
  <c r="U443" i="10"/>
  <c r="V443" i="10" s="1"/>
  <c r="U442" i="10"/>
  <c r="V442" i="10" s="1"/>
  <c r="U441" i="10"/>
  <c r="V441" i="10" s="1"/>
  <c r="U440" i="10"/>
  <c r="V440" i="10" s="1"/>
  <c r="U439" i="10"/>
  <c r="V439" i="10" s="1"/>
  <c r="U438" i="10"/>
  <c r="V438" i="10" s="1"/>
  <c r="U437" i="10"/>
  <c r="V437" i="10" s="1"/>
  <c r="U436" i="10"/>
  <c r="V436" i="10" s="1"/>
  <c r="U435" i="10"/>
  <c r="V435" i="10" s="1"/>
  <c r="U434" i="10"/>
  <c r="V434" i="10" s="1"/>
  <c r="U433" i="10"/>
  <c r="V433" i="10" s="1"/>
  <c r="U432" i="10"/>
  <c r="V432" i="10" s="1"/>
  <c r="U431" i="10"/>
  <c r="V431" i="10" s="1"/>
  <c r="U430" i="10"/>
  <c r="V430" i="10" s="1"/>
  <c r="U429" i="10"/>
  <c r="V429" i="10" s="1"/>
  <c r="U428" i="10"/>
  <c r="V428" i="10" s="1"/>
  <c r="U427" i="10"/>
  <c r="V427" i="10" s="1"/>
  <c r="U426" i="10"/>
  <c r="V426" i="10" s="1"/>
  <c r="U425" i="10"/>
  <c r="V425" i="10" s="1"/>
  <c r="U424" i="10"/>
  <c r="V424" i="10" s="1"/>
  <c r="U423" i="10"/>
  <c r="V423" i="10" s="1"/>
  <c r="U422" i="10"/>
  <c r="V422" i="10" s="1"/>
  <c r="U421" i="10"/>
  <c r="V421" i="10" s="1"/>
  <c r="U420" i="10"/>
  <c r="V420" i="10" s="1"/>
  <c r="U419" i="10"/>
  <c r="V419" i="10" s="1"/>
  <c r="U418" i="10"/>
  <c r="V418" i="10" s="1"/>
  <c r="U417" i="10"/>
  <c r="V417" i="10" s="1"/>
  <c r="U416" i="10"/>
  <c r="V416" i="10" s="1"/>
  <c r="U415" i="10"/>
  <c r="V415" i="10" s="1"/>
  <c r="U414" i="10"/>
  <c r="V414" i="10" s="1"/>
  <c r="U413" i="10"/>
  <c r="V413" i="10" s="1"/>
  <c r="U412" i="10"/>
  <c r="V412" i="10" s="1"/>
  <c r="U411" i="10"/>
  <c r="V411" i="10" s="1"/>
  <c r="U410" i="10"/>
  <c r="V410" i="10" s="1"/>
  <c r="U409" i="10"/>
  <c r="V409" i="10" s="1"/>
  <c r="U408" i="10"/>
  <c r="V408" i="10" s="1"/>
  <c r="U407" i="10"/>
  <c r="V407" i="10" s="1"/>
  <c r="U406" i="10"/>
  <c r="V406" i="10" s="1"/>
  <c r="U405" i="10"/>
  <c r="V405" i="10" s="1"/>
  <c r="U404" i="10"/>
  <c r="V404" i="10" s="1"/>
  <c r="U403" i="10"/>
  <c r="V403" i="10" s="1"/>
  <c r="U402" i="10"/>
  <c r="V402" i="10" s="1"/>
  <c r="U401" i="10"/>
  <c r="V401" i="10" s="1"/>
  <c r="U400" i="10"/>
  <c r="V400" i="10" s="1"/>
  <c r="U399" i="10"/>
  <c r="V399" i="10" s="1"/>
  <c r="U398" i="10"/>
  <c r="V398" i="10" s="1"/>
  <c r="U397" i="10"/>
  <c r="V397" i="10" s="1"/>
  <c r="U396" i="10"/>
  <c r="V396" i="10" s="1"/>
  <c r="U395" i="10"/>
  <c r="V395" i="10" s="1"/>
  <c r="U394" i="10"/>
  <c r="V394" i="10" s="1"/>
  <c r="U393" i="10"/>
  <c r="V393" i="10" s="1"/>
  <c r="U392" i="10"/>
  <c r="V392" i="10" s="1"/>
  <c r="U391" i="10"/>
  <c r="V391" i="10" s="1"/>
  <c r="U390" i="10"/>
  <c r="V390" i="10" s="1"/>
  <c r="U389" i="10"/>
  <c r="V389" i="10" s="1"/>
  <c r="U388" i="10"/>
  <c r="V388" i="10" s="1"/>
  <c r="U387" i="10"/>
  <c r="V387" i="10" s="1"/>
  <c r="U386" i="10"/>
  <c r="V386" i="10" s="1"/>
  <c r="U385" i="10"/>
  <c r="V385" i="10" s="1"/>
  <c r="U384" i="10"/>
  <c r="V384" i="10" s="1"/>
  <c r="U383" i="10"/>
  <c r="V383" i="10" s="1"/>
  <c r="U382" i="10"/>
  <c r="V382" i="10" s="1"/>
  <c r="U381" i="10"/>
  <c r="V381" i="10" s="1"/>
  <c r="U380" i="10"/>
  <c r="V380" i="10" s="1"/>
  <c r="U379" i="10"/>
  <c r="V379" i="10" s="1"/>
  <c r="U378" i="10"/>
  <c r="V378" i="10" s="1"/>
  <c r="U377" i="10"/>
  <c r="V377" i="10" s="1"/>
  <c r="U376" i="10"/>
  <c r="V376" i="10" s="1"/>
  <c r="U375" i="10"/>
  <c r="V375" i="10" s="1"/>
  <c r="U374" i="10"/>
  <c r="V374" i="10" s="1"/>
  <c r="U373" i="10"/>
  <c r="V373" i="10" s="1"/>
  <c r="U372" i="10"/>
  <c r="V372" i="10" s="1"/>
  <c r="U371" i="10"/>
  <c r="V371" i="10" s="1"/>
  <c r="U370" i="10"/>
  <c r="V370" i="10" s="1"/>
  <c r="U369" i="10"/>
  <c r="V369" i="10" s="1"/>
  <c r="U368" i="10"/>
  <c r="V368" i="10" s="1"/>
  <c r="U367" i="10"/>
  <c r="V367" i="10" s="1"/>
  <c r="U366" i="10"/>
  <c r="V366" i="10" s="1"/>
  <c r="U365" i="10"/>
  <c r="V365" i="10" s="1"/>
  <c r="U364" i="10"/>
  <c r="V364" i="10" s="1"/>
  <c r="U363" i="10"/>
  <c r="V363" i="10" s="1"/>
  <c r="U362" i="10"/>
  <c r="V362" i="10" s="1"/>
  <c r="U361" i="10"/>
  <c r="V361" i="10" s="1"/>
  <c r="U360" i="10"/>
  <c r="V360" i="10" s="1"/>
  <c r="U359" i="10"/>
  <c r="V359" i="10" s="1"/>
  <c r="U358" i="10"/>
  <c r="V358" i="10" s="1"/>
  <c r="U357" i="10"/>
  <c r="V357" i="10" s="1"/>
  <c r="U356" i="10"/>
  <c r="V356" i="10" s="1"/>
  <c r="U355" i="10"/>
  <c r="V355" i="10" s="1"/>
  <c r="U354" i="10"/>
  <c r="V354" i="10" s="1"/>
  <c r="U353" i="10"/>
  <c r="V353" i="10" s="1"/>
  <c r="U352" i="10"/>
  <c r="V352" i="10" s="1"/>
  <c r="U351" i="10"/>
  <c r="V351" i="10" s="1"/>
  <c r="U350" i="10"/>
  <c r="V350" i="10" s="1"/>
  <c r="U349" i="10"/>
  <c r="V349" i="10" s="1"/>
  <c r="U348" i="10"/>
  <c r="V348" i="10" s="1"/>
  <c r="U347" i="10"/>
  <c r="V347" i="10" s="1"/>
  <c r="U346" i="10"/>
  <c r="V346" i="10" s="1"/>
  <c r="U345" i="10"/>
  <c r="V345" i="10" s="1"/>
  <c r="U344" i="10"/>
  <c r="V344" i="10" s="1"/>
  <c r="U343" i="10"/>
  <c r="V343" i="10" s="1"/>
  <c r="U342" i="10"/>
  <c r="V342" i="10" s="1"/>
  <c r="U341" i="10"/>
  <c r="V341" i="10" s="1"/>
  <c r="U340" i="10"/>
  <c r="V340" i="10" s="1"/>
  <c r="U339" i="10"/>
  <c r="V339" i="10" s="1"/>
  <c r="U338" i="10"/>
  <c r="V338" i="10" s="1"/>
  <c r="U337" i="10"/>
  <c r="V337" i="10" s="1"/>
  <c r="U336" i="10"/>
  <c r="V336" i="10" s="1"/>
  <c r="U335" i="10"/>
  <c r="V335" i="10" s="1"/>
  <c r="U334" i="10"/>
  <c r="V334" i="10" s="1"/>
  <c r="U333" i="10"/>
  <c r="V333" i="10" s="1"/>
  <c r="U332" i="10"/>
  <c r="V332" i="10" s="1"/>
  <c r="U331" i="10"/>
  <c r="V331" i="10" s="1"/>
  <c r="U330" i="10"/>
  <c r="V330" i="10" s="1"/>
  <c r="U329" i="10"/>
  <c r="V329" i="10" s="1"/>
  <c r="U328" i="10"/>
  <c r="V328" i="10" s="1"/>
  <c r="U327" i="10"/>
  <c r="V327" i="10" s="1"/>
  <c r="U326" i="10"/>
  <c r="V326" i="10" s="1"/>
  <c r="U325" i="10"/>
  <c r="V325" i="10" s="1"/>
  <c r="U324" i="10"/>
  <c r="V324" i="10" s="1"/>
  <c r="U323" i="10"/>
  <c r="V323" i="10" s="1"/>
  <c r="U322" i="10"/>
  <c r="V322" i="10" s="1"/>
  <c r="U321" i="10"/>
  <c r="V321" i="10" s="1"/>
  <c r="U320" i="10"/>
  <c r="V320" i="10" s="1"/>
  <c r="U319" i="10"/>
  <c r="V319" i="10" s="1"/>
  <c r="U318" i="10"/>
  <c r="V318" i="10" s="1"/>
  <c r="U317" i="10"/>
  <c r="V317" i="10" s="1"/>
  <c r="U316" i="10"/>
  <c r="V316" i="10" s="1"/>
  <c r="U315" i="10"/>
  <c r="V315" i="10" s="1"/>
  <c r="U314" i="10"/>
  <c r="V314" i="10" s="1"/>
  <c r="U313" i="10"/>
  <c r="V313" i="10" s="1"/>
  <c r="U312" i="10"/>
  <c r="V312" i="10" s="1"/>
  <c r="U311" i="10"/>
  <c r="V311" i="10" s="1"/>
  <c r="U310" i="10"/>
  <c r="V310" i="10" s="1"/>
  <c r="U309" i="10"/>
  <c r="V309" i="10" s="1"/>
  <c r="U308" i="10"/>
  <c r="V308" i="10" s="1"/>
  <c r="U307" i="10"/>
  <c r="V307" i="10" s="1"/>
  <c r="U306" i="10"/>
  <c r="V306" i="10" s="1"/>
  <c r="U305" i="10"/>
  <c r="V305" i="10" s="1"/>
  <c r="U304" i="10"/>
  <c r="V304" i="10" s="1"/>
  <c r="U303" i="10"/>
  <c r="V303" i="10" s="1"/>
  <c r="U302" i="10"/>
  <c r="V302" i="10" s="1"/>
  <c r="U301" i="10"/>
  <c r="V301" i="10" s="1"/>
  <c r="U300" i="10"/>
  <c r="V300" i="10" s="1"/>
  <c r="U299" i="10"/>
  <c r="V299" i="10" s="1"/>
  <c r="U298" i="10"/>
  <c r="V298" i="10" s="1"/>
  <c r="U297" i="10"/>
  <c r="V297" i="10" s="1"/>
  <c r="U296" i="10"/>
  <c r="V296" i="10" s="1"/>
  <c r="U295" i="10"/>
  <c r="V295" i="10" s="1"/>
  <c r="U294" i="10"/>
  <c r="V294" i="10" s="1"/>
  <c r="U293" i="10"/>
  <c r="V293" i="10" s="1"/>
  <c r="U292" i="10"/>
  <c r="V292" i="10" s="1"/>
  <c r="U291" i="10"/>
  <c r="V291" i="10" s="1"/>
  <c r="U290" i="10"/>
  <c r="V290" i="10" s="1"/>
  <c r="U289" i="10"/>
  <c r="V289" i="10" s="1"/>
  <c r="U288" i="10"/>
  <c r="V288" i="10" s="1"/>
  <c r="U287" i="10"/>
  <c r="V287" i="10" s="1"/>
  <c r="U286" i="10"/>
  <c r="V286" i="10" s="1"/>
  <c r="U285" i="10"/>
  <c r="V285" i="10" s="1"/>
  <c r="U284" i="10"/>
  <c r="V284" i="10" s="1"/>
  <c r="U283" i="10"/>
  <c r="V283" i="10" s="1"/>
  <c r="U282" i="10"/>
  <c r="V282" i="10" s="1"/>
  <c r="U281" i="10"/>
  <c r="V281" i="10" s="1"/>
  <c r="U280" i="10"/>
  <c r="V280" i="10" s="1"/>
  <c r="U279" i="10"/>
  <c r="V279" i="10" s="1"/>
  <c r="U278" i="10"/>
  <c r="V278" i="10" s="1"/>
  <c r="U277" i="10"/>
  <c r="V277" i="10" s="1"/>
  <c r="U276" i="10"/>
  <c r="V276" i="10" s="1"/>
  <c r="U275" i="10"/>
  <c r="V275" i="10" s="1"/>
  <c r="U274" i="10"/>
  <c r="V274" i="10" s="1"/>
  <c r="U273" i="10"/>
  <c r="V273" i="10" s="1"/>
  <c r="U272" i="10"/>
  <c r="V272" i="10" s="1"/>
  <c r="U271" i="10"/>
  <c r="V271" i="10" s="1"/>
  <c r="U270" i="10"/>
  <c r="V270" i="10" s="1"/>
  <c r="U269" i="10"/>
  <c r="V269" i="10" s="1"/>
  <c r="U268" i="10"/>
  <c r="V268" i="10" s="1"/>
  <c r="U267" i="10"/>
  <c r="V267" i="10" s="1"/>
  <c r="U266" i="10"/>
  <c r="V266" i="10" s="1"/>
  <c r="U265" i="10"/>
  <c r="V265" i="10" s="1"/>
  <c r="U264" i="10"/>
  <c r="V264" i="10" s="1"/>
  <c r="U263" i="10"/>
  <c r="V263" i="10" s="1"/>
  <c r="U262" i="10"/>
  <c r="V262" i="10" s="1"/>
  <c r="U261" i="10"/>
  <c r="V261" i="10" s="1"/>
  <c r="U260" i="10"/>
  <c r="V260" i="10" s="1"/>
  <c r="U259" i="10"/>
  <c r="V259" i="10" s="1"/>
  <c r="U258" i="10"/>
  <c r="V258" i="10" s="1"/>
  <c r="U257" i="10"/>
  <c r="V257" i="10" s="1"/>
  <c r="U256" i="10"/>
  <c r="V256" i="10" s="1"/>
  <c r="U255" i="10"/>
  <c r="V255" i="10" s="1"/>
  <c r="U254" i="10"/>
  <c r="V254" i="10" s="1"/>
  <c r="U253" i="10"/>
  <c r="V253" i="10" s="1"/>
  <c r="U252" i="10"/>
  <c r="V252" i="10" s="1"/>
  <c r="U251" i="10"/>
  <c r="V251" i="10" s="1"/>
  <c r="U250" i="10"/>
  <c r="V250" i="10" s="1"/>
  <c r="U249" i="10"/>
  <c r="V249" i="10" s="1"/>
  <c r="U248" i="10"/>
  <c r="V248" i="10" s="1"/>
  <c r="U247" i="10"/>
  <c r="V247" i="10" s="1"/>
  <c r="U246" i="10"/>
  <c r="V246" i="10" s="1"/>
  <c r="U245" i="10"/>
  <c r="V245" i="10" s="1"/>
  <c r="U244" i="10"/>
  <c r="V244" i="10" s="1"/>
  <c r="U243" i="10"/>
  <c r="V243" i="10" s="1"/>
  <c r="U242" i="10"/>
  <c r="V242" i="10" s="1"/>
  <c r="U241" i="10"/>
  <c r="V241" i="10" s="1"/>
  <c r="U240" i="10"/>
  <c r="V240" i="10" s="1"/>
  <c r="U239" i="10"/>
  <c r="V239" i="10" s="1"/>
  <c r="U238" i="10"/>
  <c r="V238" i="10" s="1"/>
  <c r="U237" i="10"/>
  <c r="V237" i="10" s="1"/>
  <c r="U236" i="10"/>
  <c r="V236" i="10" s="1"/>
  <c r="U235" i="10"/>
  <c r="V235" i="10" s="1"/>
  <c r="U234" i="10"/>
  <c r="V234" i="10" s="1"/>
  <c r="U233" i="10"/>
  <c r="V233" i="10" s="1"/>
  <c r="U232" i="10"/>
  <c r="V232" i="10" s="1"/>
  <c r="U231" i="10"/>
  <c r="V231" i="10" s="1"/>
  <c r="U230" i="10"/>
  <c r="V230" i="10" s="1"/>
  <c r="U229" i="10"/>
  <c r="V229" i="10" s="1"/>
  <c r="U228" i="10"/>
  <c r="V228" i="10" s="1"/>
  <c r="U227" i="10"/>
  <c r="V227" i="10" s="1"/>
  <c r="U226" i="10"/>
  <c r="V226" i="10" s="1"/>
  <c r="U225" i="10"/>
  <c r="V225" i="10" s="1"/>
  <c r="U224" i="10"/>
  <c r="V224" i="10" s="1"/>
  <c r="U223" i="10"/>
  <c r="V223" i="10" s="1"/>
  <c r="U222" i="10"/>
  <c r="V222" i="10" s="1"/>
  <c r="U221" i="10"/>
  <c r="V221" i="10" s="1"/>
  <c r="U220" i="10"/>
  <c r="V220" i="10" s="1"/>
  <c r="U219" i="10"/>
  <c r="V219" i="10" s="1"/>
  <c r="U218" i="10"/>
  <c r="V218" i="10" s="1"/>
  <c r="U217" i="10"/>
  <c r="U216" i="10"/>
  <c r="V216" i="10" s="1"/>
  <c r="U215" i="10"/>
  <c r="V215" i="10" s="1"/>
  <c r="U214" i="10"/>
  <c r="V214" i="10" s="1"/>
  <c r="U213" i="10"/>
  <c r="V213" i="10" s="1"/>
  <c r="U212" i="10"/>
  <c r="V212" i="10" s="1"/>
  <c r="U211" i="10"/>
  <c r="V211" i="10" s="1"/>
  <c r="U210" i="10"/>
  <c r="V210" i="10" s="1"/>
  <c r="U209" i="10"/>
  <c r="V209" i="10" s="1"/>
  <c r="U208" i="10"/>
  <c r="V208" i="10" s="1"/>
  <c r="U207" i="10"/>
  <c r="V207" i="10" s="1"/>
  <c r="U206" i="10"/>
  <c r="V206" i="10" s="1"/>
  <c r="U205" i="10"/>
  <c r="V205" i="10" s="1"/>
  <c r="U204" i="10"/>
  <c r="V204" i="10" s="1"/>
  <c r="U203" i="10"/>
  <c r="V203" i="10" s="1"/>
  <c r="U202" i="10"/>
  <c r="V202" i="10" s="1"/>
  <c r="U201" i="10"/>
  <c r="V201" i="10" s="1"/>
  <c r="U200" i="10"/>
  <c r="V200" i="10" s="1"/>
  <c r="U199" i="10"/>
  <c r="V199" i="10" s="1"/>
  <c r="U198" i="10"/>
  <c r="V198" i="10" s="1"/>
  <c r="U197" i="10"/>
  <c r="V197" i="10" s="1"/>
  <c r="U196" i="10"/>
  <c r="V196" i="10" s="1"/>
  <c r="U195" i="10"/>
  <c r="V195" i="10" s="1"/>
  <c r="U194" i="10"/>
  <c r="V194" i="10" s="1"/>
  <c r="U193" i="10"/>
  <c r="V193" i="10" s="1"/>
  <c r="U192" i="10"/>
  <c r="V192" i="10" s="1"/>
  <c r="U191" i="10"/>
  <c r="V191" i="10" s="1"/>
  <c r="U190" i="10"/>
  <c r="V190" i="10" s="1"/>
  <c r="U189" i="10"/>
  <c r="V189" i="10" s="1"/>
  <c r="U188" i="10"/>
  <c r="V188" i="10" s="1"/>
  <c r="U187" i="10"/>
  <c r="V187" i="10" s="1"/>
  <c r="U186" i="10"/>
  <c r="V186" i="10" s="1"/>
  <c r="U185" i="10"/>
  <c r="V185" i="10" s="1"/>
  <c r="U184" i="10"/>
  <c r="V184" i="10" s="1"/>
  <c r="U183" i="10"/>
  <c r="V183" i="10" s="1"/>
  <c r="U182" i="10"/>
  <c r="V182" i="10" s="1"/>
  <c r="U181" i="10"/>
  <c r="V181" i="10" s="1"/>
  <c r="U180" i="10"/>
  <c r="V180" i="10" s="1"/>
  <c r="U179" i="10"/>
  <c r="V179" i="10" s="1"/>
  <c r="U178" i="10"/>
  <c r="V178" i="10" s="1"/>
  <c r="U177" i="10"/>
  <c r="V177" i="10" s="1"/>
  <c r="U176" i="10"/>
  <c r="V176" i="10" s="1"/>
  <c r="U175" i="10"/>
  <c r="V175" i="10" s="1"/>
  <c r="U174" i="10"/>
  <c r="V174" i="10" s="1"/>
  <c r="U173" i="10"/>
  <c r="V173" i="10" s="1"/>
  <c r="U172" i="10"/>
  <c r="V172" i="10" s="1"/>
  <c r="U171" i="10"/>
  <c r="V171" i="10" s="1"/>
  <c r="U170" i="10"/>
  <c r="V170" i="10" s="1"/>
  <c r="U169" i="10"/>
  <c r="V169" i="10" s="1"/>
  <c r="U168" i="10"/>
  <c r="V168" i="10" s="1"/>
  <c r="U167" i="10"/>
  <c r="V167" i="10" s="1"/>
  <c r="U166" i="10"/>
  <c r="V166" i="10" s="1"/>
  <c r="U165" i="10"/>
  <c r="V165" i="10" s="1"/>
  <c r="U164" i="10"/>
  <c r="V164" i="10" s="1"/>
  <c r="U163" i="10"/>
  <c r="V163" i="10" s="1"/>
  <c r="U162" i="10"/>
  <c r="V162" i="10" s="1"/>
  <c r="U161" i="10"/>
  <c r="V161" i="10" s="1"/>
  <c r="U160" i="10"/>
  <c r="V160" i="10" s="1"/>
  <c r="U159" i="10"/>
  <c r="V159" i="10" s="1"/>
  <c r="U158" i="10"/>
  <c r="V158" i="10" s="1"/>
  <c r="U157" i="10"/>
  <c r="V157" i="10" s="1"/>
  <c r="U156" i="10"/>
  <c r="V156" i="10" s="1"/>
  <c r="U155" i="10"/>
  <c r="V155" i="10" s="1"/>
  <c r="U154" i="10"/>
  <c r="V154" i="10" s="1"/>
  <c r="U153" i="10"/>
  <c r="V153" i="10" s="1"/>
  <c r="U152" i="10"/>
  <c r="V152" i="10" s="1"/>
  <c r="U151" i="10"/>
  <c r="V151" i="10" s="1"/>
  <c r="U150" i="10"/>
  <c r="V150" i="10" s="1"/>
  <c r="U149" i="10"/>
  <c r="V149" i="10" s="1"/>
  <c r="U148" i="10"/>
  <c r="V148" i="10" s="1"/>
  <c r="AU147" i="10"/>
  <c r="BE147" i="10" s="1" a="1"/>
  <c r="BE147" i="10" s="1"/>
  <c r="U147" i="10"/>
  <c r="V147" i="10" s="1"/>
  <c r="AU146" i="10"/>
  <c r="BE146" i="10" s="1" a="1"/>
  <c r="BE146" i="10" s="1"/>
  <c r="U146" i="10"/>
  <c r="V146" i="10" s="1"/>
  <c r="AU145" i="10"/>
  <c r="BE145" i="10" s="1" a="1"/>
  <c r="BE145" i="10" s="1"/>
  <c r="U145" i="10"/>
  <c r="V145" i="10" s="1"/>
  <c r="AU144" i="10"/>
  <c r="BE144" i="10" s="1" a="1"/>
  <c r="BE144" i="10" s="1"/>
  <c r="U144" i="10"/>
  <c r="V144" i="10" s="1"/>
  <c r="U143" i="10"/>
  <c r="V143" i="10" s="1"/>
  <c r="U142" i="10"/>
  <c r="V142" i="10" s="1"/>
  <c r="U141" i="10"/>
  <c r="V141" i="10" s="1"/>
  <c r="U140" i="10"/>
  <c r="V140" i="10" s="1"/>
  <c r="U139" i="10"/>
  <c r="V139" i="10" s="1"/>
  <c r="U138" i="10"/>
  <c r="V138" i="10" s="1"/>
  <c r="U137" i="10"/>
  <c r="V137" i="10" s="1"/>
  <c r="U136" i="10"/>
  <c r="V136" i="10" s="1"/>
  <c r="U135" i="10"/>
  <c r="V135" i="10" s="1"/>
  <c r="U134" i="10"/>
  <c r="V134" i="10" s="1"/>
  <c r="U133" i="10"/>
  <c r="V133" i="10" s="1"/>
  <c r="U132" i="10"/>
  <c r="V132" i="10" s="1"/>
  <c r="U131" i="10"/>
  <c r="V131" i="10" s="1"/>
  <c r="U130" i="10"/>
  <c r="V130" i="10" s="1"/>
  <c r="U129" i="10"/>
  <c r="V129" i="10" s="1"/>
  <c r="U128" i="10"/>
  <c r="V128" i="10" s="1"/>
  <c r="U127" i="10"/>
  <c r="V127" i="10" s="1"/>
  <c r="U126" i="10"/>
  <c r="V126" i="10" s="1"/>
  <c r="U125" i="10"/>
  <c r="V125" i="10" s="1"/>
  <c r="U124" i="10"/>
  <c r="V124" i="10" s="1"/>
  <c r="U123" i="10"/>
  <c r="V123" i="10" s="1"/>
  <c r="U122" i="10"/>
  <c r="V122" i="10" s="1"/>
  <c r="U121" i="10"/>
  <c r="V121" i="10" s="1"/>
  <c r="U120" i="10"/>
  <c r="V120" i="10" s="1"/>
  <c r="U119" i="10"/>
  <c r="V119" i="10" s="1"/>
  <c r="U118" i="10"/>
  <c r="V118" i="10" s="1"/>
  <c r="U117" i="10"/>
  <c r="V117" i="10" s="1"/>
  <c r="U116" i="10"/>
  <c r="V116" i="10" s="1"/>
  <c r="U115" i="10"/>
  <c r="V115" i="10" s="1"/>
  <c r="U114" i="10"/>
  <c r="V114" i="10" s="1"/>
  <c r="U113" i="10"/>
  <c r="V113" i="10" s="1"/>
  <c r="U112" i="10"/>
  <c r="V112" i="10" s="1"/>
  <c r="U111" i="10"/>
  <c r="V111" i="10" s="1"/>
  <c r="U110" i="10"/>
  <c r="V110" i="10" s="1"/>
  <c r="U109" i="10"/>
  <c r="V109" i="10" s="1"/>
  <c r="U108" i="10"/>
  <c r="V108" i="10" s="1"/>
  <c r="U107" i="10"/>
  <c r="V107" i="10" s="1"/>
  <c r="U106" i="10"/>
  <c r="V106" i="10" s="1"/>
  <c r="U105" i="10"/>
  <c r="V105" i="10" s="1"/>
  <c r="U104" i="10"/>
  <c r="V104" i="10" s="1"/>
  <c r="U103" i="10"/>
  <c r="V103" i="10" s="1"/>
  <c r="U102" i="10"/>
  <c r="V102" i="10" s="1"/>
  <c r="U101" i="10"/>
  <c r="V101" i="10" s="1"/>
  <c r="U100" i="10"/>
  <c r="V100" i="10" s="1"/>
  <c r="U99" i="10"/>
  <c r="V99" i="10" s="1"/>
  <c r="U98" i="10"/>
  <c r="V98" i="10" s="1"/>
  <c r="U97" i="10"/>
  <c r="V97" i="10" s="1"/>
  <c r="U96" i="10"/>
  <c r="V96" i="10" s="1"/>
  <c r="U95" i="10"/>
  <c r="V95" i="10" s="1"/>
  <c r="U94" i="10"/>
  <c r="V94" i="10" s="1"/>
  <c r="U93" i="10"/>
  <c r="V93" i="10" s="1"/>
  <c r="U92" i="10"/>
  <c r="V92" i="10" s="1"/>
  <c r="U91" i="10"/>
  <c r="V91" i="10" s="1"/>
  <c r="U90" i="10"/>
  <c r="V90" i="10" s="1"/>
  <c r="U89" i="10"/>
  <c r="V89" i="10" s="1"/>
  <c r="U88" i="10"/>
  <c r="V88" i="10" s="1"/>
  <c r="U87" i="10"/>
  <c r="V87" i="10" s="1"/>
  <c r="U86" i="10"/>
  <c r="V86" i="10" s="1"/>
  <c r="U85" i="10"/>
  <c r="V85" i="10" s="1"/>
  <c r="U84" i="10"/>
  <c r="V84" i="10" s="1"/>
  <c r="U83" i="10"/>
  <c r="V83" i="10" s="1"/>
  <c r="U82" i="10"/>
  <c r="V82" i="10" s="1"/>
  <c r="U81" i="10"/>
  <c r="V81" i="10" s="1"/>
  <c r="U80" i="10"/>
  <c r="V80" i="10" s="1"/>
  <c r="U79" i="10"/>
  <c r="V79" i="10" s="1"/>
  <c r="U78" i="10"/>
  <c r="V78" i="10" s="1"/>
  <c r="U77" i="10"/>
  <c r="V77" i="10" s="1"/>
  <c r="U76" i="10"/>
  <c r="V76" i="10" s="1"/>
  <c r="U75" i="10"/>
  <c r="V75" i="10" s="1"/>
  <c r="U74" i="10"/>
  <c r="V74" i="10" s="1"/>
  <c r="U73" i="10"/>
  <c r="V73" i="10" s="1"/>
  <c r="U72" i="10"/>
  <c r="V72" i="10" s="1"/>
  <c r="U71" i="10"/>
  <c r="V71" i="10" s="1"/>
  <c r="U70" i="10"/>
  <c r="V70" i="10" s="1"/>
  <c r="U69" i="10"/>
  <c r="V69" i="10" s="1"/>
  <c r="U68" i="10"/>
  <c r="V68" i="10" s="1"/>
  <c r="U67" i="10"/>
  <c r="V67" i="10" s="1"/>
  <c r="U66" i="10"/>
  <c r="V66" i="10" s="1"/>
  <c r="U65" i="10"/>
  <c r="V65" i="10" s="1"/>
  <c r="U64" i="10"/>
  <c r="V64" i="10" s="1"/>
  <c r="U63" i="10"/>
  <c r="V63" i="10" s="1"/>
  <c r="U62" i="10"/>
  <c r="V62" i="10" s="1"/>
  <c r="U61" i="10"/>
  <c r="V61" i="10" s="1"/>
  <c r="U60" i="10"/>
  <c r="V60" i="10" s="1"/>
  <c r="U59" i="10"/>
  <c r="V59" i="10" s="1"/>
  <c r="U58" i="10"/>
  <c r="V58" i="10" s="1"/>
  <c r="U57" i="10"/>
  <c r="V57" i="10" s="1"/>
  <c r="U56" i="10"/>
  <c r="V56" i="10" s="1"/>
  <c r="U55" i="10"/>
  <c r="V55" i="10" s="1"/>
  <c r="U54" i="10"/>
  <c r="V54" i="10" s="1"/>
  <c r="U53" i="10"/>
  <c r="V53" i="10" s="1"/>
  <c r="U52" i="10"/>
  <c r="V52" i="10" s="1"/>
  <c r="U51" i="10"/>
  <c r="V51" i="10" s="1"/>
  <c r="U50" i="10"/>
  <c r="V50" i="10" s="1"/>
  <c r="U49" i="10"/>
  <c r="V49" i="10" s="1"/>
  <c r="U48" i="10"/>
  <c r="V48" i="10" s="1"/>
  <c r="U47" i="10"/>
  <c r="V47" i="10" s="1"/>
  <c r="U46" i="10"/>
  <c r="V46" i="10" s="1"/>
  <c r="U45" i="10"/>
  <c r="V45" i="10" s="1"/>
  <c r="U44" i="10"/>
  <c r="V44" i="10" s="1"/>
  <c r="U43" i="10"/>
  <c r="V43" i="10" s="1"/>
  <c r="U42" i="10"/>
  <c r="V42" i="10" s="1"/>
  <c r="U41" i="10"/>
  <c r="V41" i="10" s="1"/>
  <c r="U40" i="10"/>
  <c r="V40" i="10" s="1"/>
  <c r="U39" i="10"/>
  <c r="V39" i="10" s="1"/>
  <c r="U38" i="10"/>
  <c r="V38" i="10" s="1"/>
  <c r="U37" i="10"/>
  <c r="V37" i="10" s="1"/>
  <c r="U36" i="10"/>
  <c r="V36" i="10" s="1"/>
  <c r="U35" i="10"/>
  <c r="V35" i="10" s="1"/>
  <c r="U34" i="10"/>
  <c r="V34" i="10" s="1"/>
  <c r="U33" i="10"/>
  <c r="V33" i="10" s="1"/>
  <c r="U32" i="10"/>
  <c r="V32" i="10" s="1"/>
  <c r="U31" i="10"/>
  <c r="V31" i="10" s="1"/>
  <c r="U30" i="10"/>
  <c r="V30" i="10" s="1"/>
  <c r="U29" i="10"/>
  <c r="V29" i="10" s="1"/>
  <c r="U28" i="10"/>
  <c r="V28" i="10" s="1"/>
  <c r="U27" i="10"/>
  <c r="V27" i="10" s="1"/>
  <c r="U26" i="10"/>
  <c r="V26" i="10" s="1"/>
  <c r="U25" i="10"/>
  <c r="V25" i="10" s="1"/>
  <c r="U24" i="10"/>
  <c r="V24" i="10" s="1"/>
  <c r="U23" i="10"/>
  <c r="V23" i="10" s="1"/>
  <c r="U22" i="10"/>
  <c r="V22" i="10" s="1"/>
  <c r="U21" i="10"/>
  <c r="V21" i="10" s="1"/>
  <c r="U20" i="10"/>
  <c r="V20" i="10" s="1"/>
  <c r="U19" i="10"/>
  <c r="V19" i="10" s="1"/>
  <c r="U18" i="10"/>
  <c r="V18" i="10" s="1"/>
  <c r="U17" i="10"/>
  <c r="V17" i="10" s="1"/>
  <c r="U16" i="10"/>
  <c r="V16" i="10" s="1"/>
  <c r="U15" i="10"/>
  <c r="V15" i="10" s="1"/>
  <c r="U14" i="10"/>
  <c r="V14" i="10" s="1"/>
  <c r="U13" i="10"/>
  <c r="V13" i="10" s="1"/>
  <c r="U12" i="10"/>
  <c r="V12" i="10" s="1"/>
  <c r="U11" i="10"/>
  <c r="V11" i="10" s="1"/>
  <c r="U10" i="10"/>
  <c r="V10" i="10" s="1"/>
  <c r="U9" i="10"/>
  <c r="V9" i="10" s="1"/>
  <c r="U8" i="10"/>
  <c r="V8" i="10" s="1"/>
  <c r="U7" i="10"/>
  <c r="V7" i="10" s="1"/>
  <c r="U6" i="10"/>
  <c r="V6" i="10" s="1"/>
  <c r="U5" i="10"/>
  <c r="V5" i="10" s="1"/>
  <c r="U4" i="10"/>
  <c r="V4" i="10" s="1"/>
  <c r="U3" i="10"/>
  <c r="V3" i="10" s="1"/>
  <c r="U2" i="10"/>
  <c r="V2" i="10" s="1"/>
  <c r="L416" i="8"/>
  <c r="U684" i="1"/>
  <c r="V684" i="1" s="1"/>
  <c r="U683" i="1"/>
  <c r="V683" i="1" s="1"/>
  <c r="U682" i="1"/>
  <c r="V682" i="1" s="1"/>
  <c r="L415" i="8"/>
  <c r="L414" i="8"/>
  <c r="L413" i="8"/>
  <c r="U680" i="1"/>
  <c r="V680" i="1" s="1"/>
  <c r="U681" i="1"/>
  <c r="V681" i="1" s="1"/>
  <c r="L412" i="8"/>
  <c r="L411" i="8"/>
  <c r="U676" i="1"/>
  <c r="V676" i="1" s="1"/>
  <c r="U675" i="1"/>
  <c r="V675" i="1" s="1"/>
  <c r="L410" i="8"/>
  <c r="L409" i="8"/>
  <c r="U671" i="1"/>
  <c r="V671" i="1" s="1"/>
  <c r="L408" i="8"/>
  <c r="U670" i="1"/>
  <c r="V670" i="1" s="1"/>
  <c r="L407" i="8"/>
  <c r="L406" i="8"/>
  <c r="L405" i="8"/>
  <c r="U672" i="1"/>
  <c r="V672" i="1" s="1"/>
  <c r="U673" i="1"/>
  <c r="V673" i="1" s="1"/>
  <c r="U674" i="1"/>
  <c r="V674" i="1" s="1"/>
  <c r="U677" i="1"/>
  <c r="V677" i="1" s="1"/>
  <c r="U678" i="1"/>
  <c r="V678" i="1" s="1"/>
  <c r="U679" i="1"/>
  <c r="V679" i="1" s="1"/>
  <c r="L404" i="8"/>
  <c r="L403" i="8"/>
  <c r="L402" i="8"/>
  <c r="L401" i="8"/>
  <c r="U665" i="1"/>
  <c r="V665" i="1" s="1"/>
  <c r="U666" i="1"/>
  <c r="V666" i="1" s="1"/>
  <c r="U667" i="1"/>
  <c r="V667" i="1" s="1"/>
  <c r="U668" i="1"/>
  <c r="V668" i="1" s="1"/>
  <c r="U669" i="1"/>
  <c r="V669" i="1" s="1"/>
  <c r="U663" i="1"/>
  <c r="V663" i="1" s="1"/>
  <c r="U664" i="1"/>
  <c r="V664" i="1" s="1"/>
  <c r="U659" i="1"/>
  <c r="V659" i="1" s="1"/>
  <c r="L400" i="8"/>
  <c r="U657" i="1"/>
  <c r="V657" i="1" s="1"/>
  <c r="U658" i="1"/>
  <c r="V658" i="1" s="1"/>
  <c r="U660" i="1"/>
  <c r="V660" i="1" s="1"/>
  <c r="U661" i="1"/>
  <c r="V661" i="1" s="1"/>
  <c r="U662" i="1"/>
  <c r="V662" i="1" s="1"/>
  <c r="L399" i="8"/>
  <c r="L398" i="8"/>
  <c r="L397" i="8"/>
  <c r="L396" i="8"/>
  <c r="U649" i="1"/>
  <c r="V649" i="1" s="1"/>
  <c r="L395" i="8"/>
  <c r="L394" i="8"/>
  <c r="L393" i="8"/>
  <c r="U647" i="1"/>
  <c r="V647" i="1" s="1"/>
  <c r="U648" i="1"/>
  <c r="V648" i="1" s="1"/>
  <c r="U650" i="1"/>
  <c r="V650" i="1" s="1"/>
  <c r="U651" i="1"/>
  <c r="V651" i="1" s="1"/>
  <c r="U652" i="1"/>
  <c r="V652" i="1" s="1"/>
  <c r="U653" i="1"/>
  <c r="V653" i="1" s="1"/>
  <c r="U654" i="1"/>
  <c r="V654" i="1" s="1"/>
  <c r="U655" i="1"/>
  <c r="V655" i="1" s="1"/>
  <c r="U656" i="1"/>
  <c r="V656" i="1" s="1"/>
  <c r="U645" i="1"/>
  <c r="V645" i="1" s="1"/>
  <c r="U644" i="1"/>
  <c r="V644" i="1" s="1"/>
  <c r="U643" i="1"/>
  <c r="V643" i="1" s="1"/>
  <c r="U642" i="1"/>
  <c r="V642" i="1" s="1"/>
  <c r="U641" i="1"/>
  <c r="V641" i="1" s="1"/>
  <c r="U640" i="1"/>
  <c r="V640" i="1" s="1"/>
  <c r="L392" i="8"/>
  <c r="L391" i="8"/>
  <c r="L390" i="8"/>
  <c r="L389" i="8"/>
  <c r="L388" i="8"/>
  <c r="L387" i="8"/>
  <c r="L386" i="8"/>
  <c r="U630" i="1"/>
  <c r="V630" i="1" s="1"/>
  <c r="L385" i="8"/>
  <c r="L384" i="8"/>
  <c r="L383" i="8"/>
  <c r="L382" i="8"/>
  <c r="L381" i="8"/>
  <c r="L380" i="8"/>
  <c r="L379" i="8"/>
  <c r="L378" i="8"/>
  <c r="L377" i="8"/>
  <c r="L376" i="8"/>
  <c r="L375" i="8"/>
  <c r="L374" i="8"/>
  <c r="L373" i="8"/>
  <c r="L372" i="8"/>
  <c r="L371" i="8"/>
  <c r="L370" i="8"/>
  <c r="L369" i="8"/>
  <c r="L368" i="8"/>
  <c r="L367" i="8"/>
  <c r="L366" i="8"/>
  <c r="L365" i="8"/>
  <c r="L364" i="8"/>
  <c r="AT599" i="1"/>
  <c r="AS599" i="1"/>
  <c r="AR599" i="1"/>
  <c r="AQ599" i="1"/>
  <c r="U606" i="1"/>
  <c r="V606" i="1" s="1"/>
  <c r="U607" i="1"/>
  <c r="V607" i="1" s="1"/>
  <c r="U608" i="1"/>
  <c r="V608" i="1" s="1"/>
  <c r="U609" i="1"/>
  <c r="V609" i="1" s="1"/>
  <c r="U610" i="1"/>
  <c r="V610" i="1" s="1"/>
  <c r="U611" i="1"/>
  <c r="V611" i="1" s="1"/>
  <c r="U612" i="1"/>
  <c r="V612" i="1" s="1"/>
  <c r="U613" i="1"/>
  <c r="V613" i="1" s="1"/>
  <c r="U614" i="1"/>
  <c r="V614" i="1" s="1"/>
  <c r="U615" i="1"/>
  <c r="V615" i="1" s="1"/>
  <c r="U616" i="1"/>
  <c r="V616" i="1" s="1"/>
  <c r="U617" i="1"/>
  <c r="V617" i="1" s="1"/>
  <c r="U618" i="1"/>
  <c r="V618" i="1" s="1"/>
  <c r="U619" i="1"/>
  <c r="V619" i="1" s="1"/>
  <c r="U620" i="1"/>
  <c r="V620" i="1" s="1"/>
  <c r="U621" i="1"/>
  <c r="V621" i="1" s="1"/>
  <c r="U622" i="1"/>
  <c r="V622" i="1" s="1"/>
  <c r="U623" i="1"/>
  <c r="V623" i="1" s="1"/>
  <c r="U624" i="1"/>
  <c r="V624" i="1" s="1"/>
  <c r="U625" i="1"/>
  <c r="V625" i="1" s="1"/>
  <c r="U626" i="1"/>
  <c r="V626" i="1" s="1"/>
  <c r="U627" i="1"/>
  <c r="V627" i="1" s="1"/>
  <c r="U628" i="1"/>
  <c r="V628" i="1" s="1"/>
  <c r="U629" i="1"/>
  <c r="V629" i="1" s="1"/>
  <c r="U631" i="1"/>
  <c r="V631" i="1" s="1"/>
  <c r="U632" i="1"/>
  <c r="V632" i="1" s="1"/>
  <c r="U633" i="1"/>
  <c r="V633" i="1" s="1"/>
  <c r="U634" i="1"/>
  <c r="V634" i="1" s="1"/>
  <c r="U635" i="1"/>
  <c r="V635" i="1" s="1"/>
  <c r="U636" i="1"/>
  <c r="V636" i="1" s="1"/>
  <c r="U637" i="1"/>
  <c r="V637" i="1" s="1"/>
  <c r="U638" i="1"/>
  <c r="V638" i="1" s="1"/>
  <c r="U639" i="1"/>
  <c r="V639" i="1" s="1"/>
  <c r="U646" i="1"/>
  <c r="V646" i="1" s="1"/>
  <c r="L363" i="8"/>
  <c r="L362" i="8"/>
  <c r="L361" i="8"/>
  <c r="L360" i="8"/>
  <c r="U595" i="1"/>
  <c r="V595" i="1" s="1"/>
  <c r="L359" i="8"/>
  <c r="L358" i="8"/>
  <c r="L357" i="8"/>
  <c r="L356" i="8"/>
  <c r="L355" i="8"/>
  <c r="U589" i="1"/>
  <c r="V589" i="1" s="1"/>
  <c r="U588" i="1"/>
  <c r="V588" i="1" s="1"/>
  <c r="L354" i="8"/>
  <c r="U590" i="1"/>
  <c r="V590" i="1" s="1"/>
  <c r="U591" i="1"/>
  <c r="V591" i="1" s="1"/>
  <c r="U592" i="1"/>
  <c r="V592" i="1" s="1"/>
  <c r="U593" i="1"/>
  <c r="V593" i="1" s="1"/>
  <c r="U594" i="1"/>
  <c r="V594" i="1" s="1"/>
  <c r="U596" i="1"/>
  <c r="V596" i="1" s="1"/>
  <c r="U597" i="1"/>
  <c r="V597" i="1" s="1"/>
  <c r="U598" i="1"/>
  <c r="V598" i="1" s="1"/>
  <c r="U599" i="1"/>
  <c r="V599" i="1" s="1"/>
  <c r="U600" i="1"/>
  <c r="V600" i="1" s="1"/>
  <c r="U601" i="1"/>
  <c r="V601" i="1" s="1"/>
  <c r="U602" i="1"/>
  <c r="V602" i="1" s="1"/>
  <c r="U603" i="1"/>
  <c r="V603" i="1" s="1"/>
  <c r="U604" i="1"/>
  <c r="V604" i="1" s="1"/>
  <c r="U605" i="1"/>
  <c r="V605" i="1" s="1"/>
  <c r="U585" i="1"/>
  <c r="V585" i="1" s="1"/>
  <c r="U586" i="1"/>
  <c r="V586" i="1" s="1"/>
  <c r="L353" i="8"/>
  <c r="L352" i="8"/>
  <c r="L351" i="8"/>
  <c r="L350" i="8" l="1"/>
  <c r="U568" i="1"/>
  <c r="V568" i="1" s="1"/>
  <c r="U567" i="1"/>
  <c r="V567" i="1" s="1"/>
  <c r="U566" i="1"/>
  <c r="V566" i="1" s="1"/>
  <c r="L349" i="8"/>
  <c r="L348" i="8"/>
  <c r="L347" i="8"/>
  <c r="L346" i="8"/>
  <c r="BC560" i="1"/>
  <c r="BB560" i="1"/>
  <c r="BA560" i="1"/>
  <c r="AZ560" i="1"/>
  <c r="L345" i="8"/>
  <c r="U559" i="1"/>
  <c r="V559" i="1" s="1"/>
  <c r="L344" i="8"/>
  <c r="L343" i="8"/>
  <c r="U556" i="1"/>
  <c r="V556" i="1" s="1"/>
  <c r="U555" i="1"/>
  <c r="V555" i="1" s="1"/>
  <c r="L342" i="8"/>
  <c r="L341" i="8"/>
  <c r="U552" i="1"/>
  <c r="V552" i="1" s="1"/>
  <c r="U551" i="1"/>
  <c r="V551" i="1" s="1"/>
  <c r="L340" i="8"/>
  <c r="U549" i="1"/>
  <c r="V549" i="1" s="1"/>
  <c r="U548" i="1"/>
  <c r="V548" i="1" s="1"/>
  <c r="L339" i="8"/>
  <c r="L338" i="8"/>
  <c r="L337" i="8"/>
  <c r="L336" i="8"/>
  <c r="L335" i="8"/>
  <c r="L334" i="8"/>
  <c r="L333" i="8"/>
  <c r="U540" i="1"/>
  <c r="V540" i="1" s="1"/>
  <c r="U539" i="1"/>
  <c r="V539" i="1" s="1"/>
  <c r="U538" i="1"/>
  <c r="V538" i="1" s="1"/>
  <c r="U537" i="1"/>
  <c r="V537" i="1" s="1"/>
  <c r="U536" i="1"/>
  <c r="V536" i="1" s="1"/>
  <c r="L332" i="8"/>
  <c r="U534" i="1"/>
  <c r="V534" i="1" s="1"/>
  <c r="U532" i="1"/>
  <c r="V532" i="1" s="1"/>
  <c r="L331" i="8"/>
  <c r="L330" i="8"/>
  <c r="L329" i="8"/>
  <c r="L328" i="8"/>
  <c r="U526" i="1"/>
  <c r="V526" i="1" s="1"/>
  <c r="U525" i="1"/>
  <c r="V525" i="1" s="1"/>
  <c r="U524" i="1"/>
  <c r="V524" i="1" s="1"/>
  <c r="L327" i="8"/>
  <c r="L326" i="8"/>
  <c r="U521" i="1"/>
  <c r="V521" i="1" s="1"/>
  <c r="L325" i="8"/>
  <c r="L324" i="8"/>
  <c r="U518" i="1"/>
  <c r="V518" i="1" s="1"/>
  <c r="L323" i="8"/>
  <c r="U516" i="1"/>
  <c r="V516" i="1" s="1"/>
  <c r="L322" i="8"/>
  <c r="L321" i="8"/>
  <c r="U513" i="1"/>
  <c r="V513" i="1" s="1"/>
  <c r="L320" i="8"/>
  <c r="U511" i="1"/>
  <c r="V511" i="1" s="1"/>
  <c r="L319" i="8"/>
  <c r="L318" i="8"/>
  <c r="U508" i="1"/>
  <c r="V508" i="1" s="1"/>
  <c r="U507" i="1"/>
  <c r="V507" i="1" s="1"/>
  <c r="U506" i="1"/>
  <c r="V506" i="1" s="1"/>
  <c r="U505" i="1"/>
  <c r="V505" i="1" s="1"/>
  <c r="L316" i="8"/>
  <c r="L317" i="8"/>
  <c r="U504" i="1"/>
  <c r="V504" i="1" s="1"/>
  <c r="L315" i="8"/>
  <c r="L314" i="8"/>
  <c r="L313" i="8"/>
  <c r="L312" i="8"/>
  <c r="L311" i="8"/>
  <c r="L310" i="8"/>
  <c r="U496" i="1"/>
  <c r="V496" i="1" s="1"/>
  <c r="L309" i="8"/>
  <c r="U587" i="1"/>
  <c r="V587" i="1" s="1"/>
  <c r="U584" i="1"/>
  <c r="V584" i="1" s="1"/>
  <c r="U583" i="1"/>
  <c r="V583" i="1" s="1"/>
  <c r="U582" i="1"/>
  <c r="V582" i="1" s="1"/>
  <c r="U581" i="1"/>
  <c r="V581" i="1" s="1"/>
  <c r="U580" i="1"/>
  <c r="V580" i="1" s="1"/>
  <c r="U579" i="1"/>
  <c r="V579" i="1" s="1"/>
  <c r="U578" i="1"/>
  <c r="V578" i="1" s="1"/>
  <c r="U577" i="1"/>
  <c r="V577" i="1" s="1"/>
  <c r="U576" i="1"/>
  <c r="V576" i="1" s="1"/>
  <c r="U575" i="1"/>
  <c r="V575" i="1" s="1"/>
  <c r="U574" i="1"/>
  <c r="V574" i="1" s="1"/>
  <c r="U573" i="1"/>
  <c r="V573" i="1" s="1"/>
  <c r="U572" i="1"/>
  <c r="V572" i="1" s="1"/>
  <c r="U571" i="1"/>
  <c r="V571" i="1" s="1"/>
  <c r="U570" i="1"/>
  <c r="V570" i="1" s="1"/>
  <c r="U569" i="1"/>
  <c r="V569" i="1" s="1"/>
  <c r="U565" i="1"/>
  <c r="V565" i="1" s="1"/>
  <c r="U564" i="1"/>
  <c r="V564" i="1" s="1"/>
  <c r="U563" i="1"/>
  <c r="V563" i="1" s="1"/>
  <c r="U562" i="1"/>
  <c r="V562" i="1" s="1"/>
  <c r="U561" i="1"/>
  <c r="V561" i="1" s="1"/>
  <c r="U560" i="1"/>
  <c r="V560" i="1" s="1"/>
  <c r="U558" i="1"/>
  <c r="V558" i="1" s="1"/>
  <c r="U557" i="1"/>
  <c r="V557" i="1" s="1"/>
  <c r="U554" i="1"/>
  <c r="V554" i="1" s="1"/>
  <c r="U553" i="1"/>
  <c r="V553" i="1" s="1"/>
  <c r="U550" i="1"/>
  <c r="V550" i="1" s="1"/>
  <c r="U547" i="1"/>
  <c r="V547" i="1" s="1"/>
  <c r="U546" i="1"/>
  <c r="V546" i="1" s="1"/>
  <c r="U545" i="1"/>
  <c r="V545" i="1" s="1"/>
  <c r="U544" i="1"/>
  <c r="V544" i="1" s="1"/>
  <c r="U543" i="1"/>
  <c r="V543" i="1" s="1"/>
  <c r="U542" i="1"/>
  <c r="V542" i="1" s="1"/>
  <c r="U541" i="1"/>
  <c r="V541" i="1" s="1"/>
  <c r="U535" i="1"/>
  <c r="V535" i="1" s="1"/>
  <c r="U533" i="1"/>
  <c r="V533" i="1" s="1"/>
  <c r="U531" i="1"/>
  <c r="V531" i="1" s="1"/>
  <c r="U530" i="1"/>
  <c r="V530" i="1" s="1"/>
  <c r="U529" i="1"/>
  <c r="V529" i="1" s="1"/>
  <c r="U528" i="1"/>
  <c r="V528" i="1" s="1"/>
  <c r="U527" i="1"/>
  <c r="V527" i="1" s="1"/>
  <c r="U523" i="1"/>
  <c r="V523" i="1" s="1"/>
  <c r="U522" i="1"/>
  <c r="V522" i="1" s="1"/>
  <c r="U520" i="1"/>
  <c r="V520" i="1" s="1"/>
  <c r="U519" i="1"/>
  <c r="V519" i="1" s="1"/>
  <c r="U517" i="1"/>
  <c r="V517" i="1" s="1"/>
  <c r="U515" i="1"/>
  <c r="V515" i="1" s="1"/>
  <c r="U514" i="1"/>
  <c r="V514" i="1" s="1"/>
  <c r="U512" i="1"/>
  <c r="V512" i="1" s="1"/>
  <c r="U510" i="1"/>
  <c r="V510" i="1" s="1"/>
  <c r="U509" i="1"/>
  <c r="V509" i="1" s="1"/>
  <c r="U503" i="1"/>
  <c r="V503" i="1" s="1"/>
  <c r="U502" i="1"/>
  <c r="V502" i="1" s="1"/>
  <c r="U501" i="1"/>
  <c r="V501" i="1" s="1"/>
  <c r="U500" i="1"/>
  <c r="V500" i="1" s="1"/>
  <c r="U499" i="1"/>
  <c r="V499" i="1" s="1"/>
  <c r="U498" i="1"/>
  <c r="V498" i="1" s="1"/>
  <c r="L308" i="8"/>
  <c r="L307" i="8"/>
  <c r="U492" i="1"/>
  <c r="V492" i="1" s="1"/>
  <c r="L306" i="8"/>
  <c r="U497" i="1"/>
  <c r="V497" i="1" s="1"/>
  <c r="U495" i="1"/>
  <c r="V495" i="1" s="1"/>
  <c r="U494" i="1"/>
  <c r="V494" i="1" s="1"/>
  <c r="U493" i="1"/>
  <c r="L305" i="8"/>
  <c r="L304" i="8" l="1"/>
  <c r="L303" i="8"/>
  <c r="AR485" i="1"/>
  <c r="AQ485" i="1"/>
  <c r="L302" i="8"/>
  <c r="L301" i="8"/>
  <c r="U484" i="1"/>
  <c r="V484" i="1" s="1"/>
  <c r="L300" i="8"/>
  <c r="U482" i="1"/>
  <c r="V482" i="1" s="1"/>
  <c r="U480" i="1"/>
  <c r="V480" i="1" s="1"/>
  <c r="U478" i="1"/>
  <c r="V478" i="1" s="1"/>
  <c r="U481" i="1"/>
  <c r="V481" i="1" s="1"/>
  <c r="U479" i="1"/>
  <c r="V479" i="1" s="1"/>
  <c r="U477" i="1"/>
  <c r="V477" i="1" s="1"/>
  <c r="L299" i="8"/>
  <c r="L298" i="8"/>
  <c r="L297" i="8"/>
  <c r="U472" i="1"/>
  <c r="V472" i="1" s="1"/>
  <c r="U471" i="1"/>
  <c r="V471" i="1" s="1"/>
  <c r="L296" i="8"/>
  <c r="L295" i="8"/>
  <c r="L294" i="8"/>
  <c r="L293" i="8"/>
  <c r="L292" i="8"/>
  <c r="L291" i="8" l="1"/>
  <c r="L290" i="8" l="1"/>
  <c r="L289" i="8"/>
  <c r="L288" i="8"/>
  <c r="L287" i="8"/>
  <c r="L286" i="8"/>
  <c r="L285" i="8"/>
  <c r="L284" i="8"/>
  <c r="L283" i="8"/>
  <c r="L282" i="8"/>
  <c r="L281" i="8"/>
  <c r="L279" i="8"/>
  <c r="L280" i="8"/>
  <c r="L278" i="8"/>
  <c r="L277" i="8"/>
  <c r="L276" i="8"/>
  <c r="L275" i="8"/>
  <c r="L274" i="8"/>
  <c r="L273" i="8"/>
  <c r="U440" i="1"/>
  <c r="V440" i="1" s="1"/>
  <c r="U441" i="1"/>
  <c r="V441" i="1" s="1"/>
  <c r="U442" i="1"/>
  <c r="V442" i="1" s="1"/>
  <c r="U443" i="1"/>
  <c r="V443" i="1" s="1"/>
  <c r="U444" i="1"/>
  <c r="V444" i="1" s="1"/>
  <c r="U445" i="1"/>
  <c r="V445" i="1" s="1"/>
  <c r="U446" i="1"/>
  <c r="V446" i="1" s="1"/>
  <c r="U447" i="1"/>
  <c r="V447" i="1" s="1"/>
  <c r="U448" i="1"/>
  <c r="V448" i="1" s="1"/>
  <c r="U449" i="1"/>
  <c r="V449" i="1" s="1"/>
  <c r="U450" i="1"/>
  <c r="V450" i="1" s="1"/>
  <c r="U451" i="1"/>
  <c r="V451" i="1" s="1"/>
  <c r="U452" i="1"/>
  <c r="V452" i="1" s="1"/>
  <c r="U453" i="1"/>
  <c r="V453" i="1" s="1"/>
  <c r="U454" i="1"/>
  <c r="V454" i="1" s="1"/>
  <c r="U455" i="1"/>
  <c r="V455" i="1" s="1"/>
  <c r="U456" i="1"/>
  <c r="V456" i="1" s="1"/>
  <c r="U457" i="1"/>
  <c r="V457" i="1" s="1"/>
  <c r="U458" i="1"/>
  <c r="V458" i="1" s="1"/>
  <c r="U459" i="1"/>
  <c r="V459" i="1" s="1"/>
  <c r="U460" i="1"/>
  <c r="V460" i="1" s="1"/>
  <c r="U461" i="1"/>
  <c r="V461" i="1" s="1"/>
  <c r="U462" i="1"/>
  <c r="V462" i="1" s="1"/>
  <c r="U463" i="1"/>
  <c r="V463" i="1" s="1"/>
  <c r="U464" i="1"/>
  <c r="V464" i="1" s="1"/>
  <c r="U465" i="1"/>
  <c r="V465" i="1" s="1"/>
  <c r="U466" i="1"/>
  <c r="V466" i="1" s="1"/>
  <c r="U467" i="1"/>
  <c r="V467" i="1" s="1"/>
  <c r="U468" i="1"/>
  <c r="V468" i="1" s="1"/>
  <c r="U469" i="1"/>
  <c r="V469" i="1" s="1"/>
  <c r="U470" i="1"/>
  <c r="V470" i="1" s="1"/>
  <c r="U473" i="1"/>
  <c r="V473" i="1" s="1"/>
  <c r="U474" i="1"/>
  <c r="V474" i="1" s="1"/>
  <c r="U475" i="1"/>
  <c r="V475" i="1" s="1"/>
  <c r="U476" i="1"/>
  <c r="V476" i="1" s="1"/>
  <c r="U483" i="1"/>
  <c r="V483" i="1" s="1"/>
  <c r="U485" i="1"/>
  <c r="V485" i="1" s="1"/>
  <c r="U486" i="1"/>
  <c r="V486" i="1" s="1"/>
  <c r="U487" i="1"/>
  <c r="V487" i="1" s="1"/>
  <c r="U488" i="1"/>
  <c r="V488" i="1" s="1"/>
  <c r="U489" i="1"/>
  <c r="V489" i="1" s="1"/>
  <c r="U490" i="1"/>
  <c r="V490" i="1" s="1"/>
  <c r="U491" i="1"/>
  <c r="V491" i="1" s="1"/>
  <c r="L272" i="8"/>
  <c r="L271" i="8"/>
  <c r="L270" i="8"/>
  <c r="L269" i="8" l="1"/>
  <c r="U435" i="1"/>
  <c r="V435" i="1" s="1"/>
  <c r="L268" i="8"/>
  <c r="L267" i="8"/>
  <c r="L266" i="8"/>
  <c r="L265" i="8"/>
  <c r="L264" i="8"/>
  <c r="L263" i="8"/>
  <c r="L262" i="8"/>
  <c r="L261" i="8"/>
  <c r="L260" i="8"/>
  <c r="L259" i="8"/>
  <c r="L258" i="8"/>
  <c r="L257" i="8" l="1"/>
  <c r="L256" i="8"/>
  <c r="L255" i="8"/>
  <c r="U411" i="1"/>
  <c r="V411" i="1" s="1"/>
  <c r="L254" i="8"/>
  <c r="U408" i="1"/>
  <c r="V408" i="1" s="1"/>
  <c r="L253" i="8"/>
  <c r="U406" i="1"/>
  <c r="V406" i="1" s="1"/>
  <c r="L252" i="8"/>
  <c r="L251" i="8"/>
  <c r="L250" i="8"/>
  <c r="L249" i="8"/>
  <c r="L248" i="8"/>
  <c r="L247" i="8"/>
  <c r="L246" i="8"/>
  <c r="L245" i="8"/>
  <c r="L244" i="8"/>
  <c r="L243" i="8"/>
  <c r="U384" i="1"/>
  <c r="V384" i="1" s="1"/>
  <c r="L242" i="8"/>
  <c r="L241" i="8"/>
  <c r="L240" i="8"/>
  <c r="L239" i="8"/>
  <c r="L238" i="8"/>
  <c r="U376" i="1"/>
  <c r="V376" i="1" s="1"/>
  <c r="U375" i="1"/>
  <c r="V375" i="1" s="1"/>
  <c r="L237" i="8"/>
  <c r="L236" i="8"/>
  <c r="U372" i="1"/>
  <c r="V372" i="1" s="1"/>
  <c r="U371" i="1"/>
  <c r="V371" i="1" s="1"/>
  <c r="U370" i="1"/>
  <c r="V370" i="1" s="1"/>
  <c r="U369" i="1"/>
  <c r="V369" i="1" s="1"/>
  <c r="U368" i="1"/>
  <c r="V368" i="1" s="1"/>
  <c r="L235" i="8"/>
  <c r="L234" i="8"/>
  <c r="L233" i="8"/>
  <c r="L232" i="8"/>
  <c r="U363" i="1"/>
  <c r="V363" i="1" s="1"/>
  <c r="L231" i="8"/>
  <c r="U361" i="1"/>
  <c r="V361" i="1" s="1"/>
  <c r="L230" i="8"/>
  <c r="L229" i="8"/>
  <c r="L228" i="8"/>
  <c r="U397" i="1"/>
  <c r="V397" i="1" s="1"/>
  <c r="U398" i="1"/>
  <c r="V398" i="1" s="1"/>
  <c r="U399" i="1"/>
  <c r="V399" i="1" s="1"/>
  <c r="U400" i="1"/>
  <c r="V400" i="1" s="1"/>
  <c r="U401" i="1"/>
  <c r="V401" i="1" s="1"/>
  <c r="U402" i="1"/>
  <c r="V402" i="1" s="1"/>
  <c r="U403" i="1"/>
  <c r="V403" i="1" s="1"/>
  <c r="U404" i="1"/>
  <c r="V404" i="1" s="1"/>
  <c r="U405" i="1"/>
  <c r="V405" i="1" s="1"/>
  <c r="U407" i="1"/>
  <c r="V407" i="1" s="1"/>
  <c r="U409" i="1"/>
  <c r="V409" i="1" s="1"/>
  <c r="U410" i="1"/>
  <c r="V410" i="1" s="1"/>
  <c r="U412" i="1"/>
  <c r="V412" i="1" s="1"/>
  <c r="U413" i="1"/>
  <c r="V413" i="1" s="1"/>
  <c r="U414" i="1"/>
  <c r="V414" i="1" s="1"/>
  <c r="U415" i="1"/>
  <c r="V415" i="1" s="1"/>
  <c r="U416" i="1"/>
  <c r="V416" i="1" s="1"/>
  <c r="U417" i="1"/>
  <c r="V417" i="1" s="1"/>
  <c r="U418" i="1"/>
  <c r="V418" i="1" s="1"/>
  <c r="U419" i="1"/>
  <c r="V419" i="1" s="1"/>
  <c r="U420" i="1"/>
  <c r="V420" i="1" s="1"/>
  <c r="U421" i="1"/>
  <c r="V421" i="1" s="1"/>
  <c r="U422" i="1"/>
  <c r="V422" i="1" s="1"/>
  <c r="U423" i="1"/>
  <c r="V423" i="1" s="1"/>
  <c r="U424" i="1"/>
  <c r="V424" i="1" s="1"/>
  <c r="U425" i="1"/>
  <c r="V425" i="1" s="1"/>
  <c r="U426" i="1"/>
  <c r="V426" i="1" s="1"/>
  <c r="U427" i="1"/>
  <c r="V427" i="1" s="1"/>
  <c r="U428" i="1"/>
  <c r="V428" i="1" s="1"/>
  <c r="U429" i="1"/>
  <c r="V429" i="1" s="1"/>
  <c r="U430" i="1"/>
  <c r="V430" i="1" s="1"/>
  <c r="U431" i="1"/>
  <c r="V431" i="1" s="1"/>
  <c r="U432" i="1"/>
  <c r="V432" i="1" s="1"/>
  <c r="U433" i="1"/>
  <c r="V433" i="1" s="1"/>
  <c r="U434" i="1"/>
  <c r="V434" i="1" s="1"/>
  <c r="U436" i="1"/>
  <c r="V436" i="1" s="1"/>
  <c r="U437" i="1"/>
  <c r="V437" i="1" s="1"/>
  <c r="U438" i="1"/>
  <c r="V438" i="1" s="1"/>
  <c r="U439" i="1"/>
  <c r="V439" i="1" s="1"/>
  <c r="U359" i="1"/>
  <c r="V359" i="1" s="1"/>
  <c r="U360" i="1"/>
  <c r="V360" i="1" s="1"/>
  <c r="U362" i="1"/>
  <c r="V362" i="1" s="1"/>
  <c r="U364" i="1"/>
  <c r="V364" i="1" s="1"/>
  <c r="U365" i="1"/>
  <c r="V365" i="1" s="1"/>
  <c r="U366" i="1"/>
  <c r="V366" i="1" s="1"/>
  <c r="U367" i="1"/>
  <c r="V367" i="1" s="1"/>
  <c r="U373" i="1"/>
  <c r="V373" i="1" s="1"/>
  <c r="U374" i="1"/>
  <c r="V374" i="1" s="1"/>
  <c r="U377" i="1"/>
  <c r="V377" i="1" s="1"/>
  <c r="U378" i="1"/>
  <c r="V378" i="1" s="1"/>
  <c r="U379" i="1"/>
  <c r="V379" i="1" s="1"/>
  <c r="U380" i="1"/>
  <c r="V380" i="1" s="1"/>
  <c r="U381" i="1"/>
  <c r="V381" i="1" s="1"/>
  <c r="U382" i="1"/>
  <c r="V382" i="1" s="1"/>
  <c r="U383" i="1"/>
  <c r="V383" i="1" s="1"/>
  <c r="U385" i="1"/>
  <c r="V385" i="1" s="1"/>
  <c r="U386" i="1"/>
  <c r="V386" i="1" s="1"/>
  <c r="U387" i="1"/>
  <c r="V387" i="1" s="1"/>
  <c r="U388" i="1"/>
  <c r="V388" i="1" s="1"/>
  <c r="U389" i="1"/>
  <c r="V389" i="1" s="1"/>
  <c r="U390" i="1"/>
  <c r="V390" i="1" s="1"/>
  <c r="U391" i="1"/>
  <c r="V391" i="1" s="1"/>
  <c r="U392" i="1"/>
  <c r="V392" i="1" s="1"/>
  <c r="U393" i="1"/>
  <c r="V393" i="1" s="1"/>
  <c r="U394" i="1"/>
  <c r="V394" i="1" s="1"/>
  <c r="U395" i="1"/>
  <c r="V395" i="1" s="1"/>
  <c r="U396" i="1"/>
  <c r="V396" i="1" s="1"/>
  <c r="L227" i="8"/>
  <c r="L226" i="8"/>
  <c r="L225" i="8"/>
  <c r="L224" i="8"/>
  <c r="L223" i="8"/>
  <c r="L222" i="8"/>
  <c r="U350" i="1"/>
  <c r="V350" i="1" s="1"/>
  <c r="U349" i="1"/>
  <c r="V349" i="1" s="1"/>
  <c r="L221" i="8"/>
  <c r="L220" i="8"/>
  <c r="U346" i="1"/>
  <c r="V346" i="1" s="1"/>
  <c r="L219" i="8" l="1"/>
  <c r="L218" i="8"/>
  <c r="L217" i="8"/>
  <c r="L216" i="8"/>
  <c r="L215" i="8"/>
  <c r="L214" i="8"/>
  <c r="L213" i="8"/>
  <c r="L212" i="8"/>
  <c r="L211" i="8"/>
  <c r="U335" i="1"/>
  <c r="V335" i="1" s="1"/>
  <c r="L210" i="8" l="1"/>
  <c r="L209" i="8"/>
  <c r="L208" i="8"/>
  <c r="L207" i="8"/>
  <c r="L206" i="8"/>
  <c r="L205" i="8"/>
  <c r="U328" i="1"/>
  <c r="V328" i="1" s="1"/>
  <c r="L204" i="8"/>
  <c r="U326" i="1"/>
  <c r="V326" i="1" s="1"/>
  <c r="U325" i="1"/>
  <c r="V325" i="1" s="1"/>
  <c r="L203" i="8"/>
  <c r="L202" i="8"/>
  <c r="L201" i="8"/>
  <c r="L200" i="8"/>
  <c r="L199" i="8"/>
  <c r="L198" i="8"/>
  <c r="U318" i="1"/>
  <c r="V318" i="1" s="1"/>
  <c r="L197" i="8"/>
  <c r="L196" i="8"/>
  <c r="L195" i="8" l="1"/>
  <c r="U314" i="1"/>
  <c r="V314" i="1" s="1"/>
  <c r="U313" i="1"/>
  <c r="V313" i="1" s="1"/>
  <c r="L194" i="8"/>
  <c r="L193" i="8"/>
  <c r="L192" i="8"/>
  <c r="L191" i="8" l="1"/>
  <c r="U307" i="1"/>
  <c r="V307" i="1" s="1"/>
  <c r="L190" i="8" l="1"/>
  <c r="L189" i="8"/>
  <c r="L188" i="8"/>
  <c r="L187" i="8"/>
  <c r="L186" i="8"/>
  <c r="L185" i="8" l="1"/>
  <c r="L184" i="8"/>
  <c r="L183" i="8"/>
  <c r="L182" i="8"/>
  <c r="L181" i="8"/>
  <c r="L180" i="8"/>
  <c r="L179" i="8"/>
  <c r="L178" i="8"/>
  <c r="L177" i="8"/>
  <c r="L176" i="8"/>
  <c r="L175" i="8"/>
  <c r="L174" i="8"/>
  <c r="L173" i="8"/>
  <c r="L172" i="8"/>
  <c r="U275" i="1"/>
  <c r="V275" i="1" s="1"/>
  <c r="U274" i="1"/>
  <c r="V274" i="1" s="1"/>
  <c r="L171" i="8"/>
  <c r="U273" i="1"/>
  <c r="V273" i="1" s="1"/>
  <c r="L170" i="8"/>
  <c r="L169" i="8"/>
  <c r="L168" i="8"/>
  <c r="L167" i="8"/>
  <c r="L166" i="8"/>
  <c r="L165" i="8"/>
  <c r="L164" i="8" l="1"/>
  <c r="U263" i="1"/>
  <c r="V263" i="1" s="1"/>
  <c r="L163" i="8" l="1"/>
  <c r="L162" i="8"/>
  <c r="L161" i="8"/>
  <c r="L160" i="8"/>
  <c r="L156" i="8"/>
  <c r="U251" i="1"/>
  <c r="V251" i="1" s="1"/>
  <c r="U250" i="1"/>
  <c r="V250" i="1" s="1"/>
  <c r="L159" i="8"/>
  <c r="L158" i="8" l="1"/>
  <c r="L157" i="8"/>
  <c r="L155" i="8"/>
  <c r="L154" i="8"/>
  <c r="L153" i="8"/>
  <c r="L152" i="8"/>
  <c r="L151" i="8" l="1"/>
  <c r="L150" i="8"/>
  <c r="L149" i="8"/>
  <c r="L148" i="8"/>
  <c r="U232" i="1"/>
  <c r="V232" i="1" s="1"/>
  <c r="L147" i="8"/>
  <c r="L146" i="8"/>
  <c r="L145" i="8"/>
  <c r="L144" i="8"/>
  <c r="L143" i="8"/>
  <c r="L141" i="8"/>
  <c r="L142" i="8"/>
  <c r="L140" i="8" l="1"/>
  <c r="L139" i="8"/>
  <c r="L138" i="8" l="1"/>
  <c r="L137" i="8"/>
  <c r="L136" i="8"/>
  <c r="L135" i="8"/>
  <c r="L134" i="8" l="1"/>
  <c r="L133" i="8"/>
  <c r="L132" i="8"/>
  <c r="L131" i="8" l="1"/>
  <c r="L130" i="8" l="1"/>
  <c r="L129" i="8"/>
  <c r="L128" i="8"/>
  <c r="L127" i="8"/>
  <c r="L126" i="8"/>
  <c r="L125" i="8"/>
  <c r="L124" i="8"/>
  <c r="L122" i="8"/>
  <c r="L123" i="8"/>
  <c r="L121" i="8" l="1"/>
  <c r="L120" i="8"/>
  <c r="L119" i="8"/>
  <c r="L118" i="8"/>
  <c r="L117" i="8" l="1"/>
  <c r="L116" i="8" l="1"/>
  <c r="L115" i="8"/>
  <c r="L114" i="8"/>
  <c r="U184" i="1"/>
  <c r="V184" i="1" s="1"/>
  <c r="L113" i="8"/>
  <c r="L112" i="8"/>
  <c r="L111" i="8"/>
  <c r="L110" i="8"/>
  <c r="L109" i="8"/>
  <c r="L3" i="8"/>
  <c r="L4" i="8"/>
  <c r="L5" i="8"/>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2" i="8"/>
  <c r="U176" i="1"/>
  <c r="V176" i="1" s="1"/>
  <c r="U165" i="1" l="1"/>
  <c r="V165" i="1" s="1"/>
  <c r="U158" i="1"/>
  <c r="V158" i="1" s="1"/>
  <c r="U159" i="1"/>
  <c r="V159" i="1" s="1"/>
  <c r="U160" i="1"/>
  <c r="V160" i="1" s="1"/>
  <c r="U161" i="1"/>
  <c r="V161" i="1" s="1"/>
  <c r="U162" i="1"/>
  <c r="V162" i="1" s="1"/>
  <c r="U163" i="1"/>
  <c r="V163" i="1" s="1"/>
  <c r="U164" i="1"/>
  <c r="V164" i="1" s="1"/>
  <c r="U166" i="1"/>
  <c r="V166" i="1" s="1"/>
  <c r="U167" i="1"/>
  <c r="V167" i="1" s="1"/>
  <c r="U168" i="1"/>
  <c r="V168" i="1" s="1"/>
  <c r="U169" i="1"/>
  <c r="V169" i="1" s="1"/>
  <c r="U170" i="1"/>
  <c r="V170" i="1" s="1"/>
  <c r="U171" i="1"/>
  <c r="V171" i="1" s="1"/>
  <c r="U172" i="1"/>
  <c r="V172" i="1" s="1"/>
  <c r="U173" i="1"/>
  <c r="V173" i="1" s="1"/>
  <c r="U174" i="1"/>
  <c r="V174" i="1" s="1"/>
  <c r="U175" i="1"/>
  <c r="V175" i="1" s="1"/>
  <c r="U177" i="1"/>
  <c r="V177" i="1" s="1"/>
  <c r="U178" i="1"/>
  <c r="V178" i="1" s="1"/>
  <c r="U179" i="1"/>
  <c r="V179" i="1" s="1"/>
  <c r="U180" i="1"/>
  <c r="V180" i="1" s="1"/>
  <c r="U181" i="1"/>
  <c r="V181" i="1" s="1"/>
  <c r="U182" i="1"/>
  <c r="V182" i="1" s="1"/>
  <c r="U183" i="1"/>
  <c r="V183" i="1" s="1"/>
  <c r="U185" i="1"/>
  <c r="V185" i="1" s="1"/>
  <c r="U186" i="1"/>
  <c r="V186" i="1" s="1"/>
  <c r="U187" i="1"/>
  <c r="V187" i="1" s="1"/>
  <c r="U188" i="1"/>
  <c r="V188" i="1" s="1"/>
  <c r="U189" i="1"/>
  <c r="V189" i="1" s="1"/>
  <c r="U190" i="1"/>
  <c r="V190" i="1" s="1"/>
  <c r="U191" i="1"/>
  <c r="V191" i="1" s="1"/>
  <c r="U192" i="1"/>
  <c r="V192" i="1" s="1"/>
  <c r="U193" i="1"/>
  <c r="V193" i="1" s="1"/>
  <c r="U194" i="1"/>
  <c r="V194" i="1" s="1"/>
  <c r="U195" i="1"/>
  <c r="V195" i="1" s="1"/>
  <c r="U196" i="1"/>
  <c r="V196" i="1" s="1"/>
  <c r="U197" i="1"/>
  <c r="V197" i="1" s="1"/>
  <c r="U198" i="1"/>
  <c r="V198" i="1" s="1"/>
  <c r="U199" i="1"/>
  <c r="V199" i="1" s="1"/>
  <c r="U200" i="1"/>
  <c r="V200" i="1" s="1"/>
  <c r="U201" i="1"/>
  <c r="V201" i="1" s="1"/>
  <c r="U202" i="1"/>
  <c r="V202" i="1" s="1"/>
  <c r="U203" i="1"/>
  <c r="V203" i="1" s="1"/>
  <c r="U204" i="1"/>
  <c r="V204" i="1" s="1"/>
  <c r="U205" i="1"/>
  <c r="V205" i="1" s="1"/>
  <c r="U206" i="1"/>
  <c r="V206" i="1" s="1"/>
  <c r="U207" i="1"/>
  <c r="V207" i="1" s="1"/>
  <c r="U208" i="1"/>
  <c r="V208" i="1" s="1"/>
  <c r="U209" i="1"/>
  <c r="V209" i="1" s="1"/>
  <c r="U210" i="1"/>
  <c r="V210" i="1" s="1"/>
  <c r="U211" i="1"/>
  <c r="V211" i="1" s="1"/>
  <c r="U212" i="1"/>
  <c r="V212" i="1" s="1"/>
  <c r="U213" i="1"/>
  <c r="V213" i="1" s="1"/>
  <c r="U214" i="1"/>
  <c r="V214" i="1" s="1"/>
  <c r="U215" i="1"/>
  <c r="V215" i="1" s="1"/>
  <c r="U216" i="1"/>
  <c r="V216" i="1" s="1"/>
  <c r="U217" i="1"/>
  <c r="U218" i="1"/>
  <c r="V218" i="1" s="1"/>
  <c r="U219" i="1"/>
  <c r="V219" i="1" s="1"/>
  <c r="U220" i="1"/>
  <c r="V220" i="1" s="1"/>
  <c r="U221" i="1"/>
  <c r="V221" i="1" s="1"/>
  <c r="U222" i="1"/>
  <c r="V222" i="1" s="1"/>
  <c r="U223" i="1"/>
  <c r="V223" i="1" s="1"/>
  <c r="U224" i="1"/>
  <c r="V224" i="1" s="1"/>
  <c r="U225" i="1"/>
  <c r="V225" i="1" s="1"/>
  <c r="U226" i="1"/>
  <c r="V226" i="1" s="1"/>
  <c r="U227" i="1"/>
  <c r="V227" i="1" s="1"/>
  <c r="U228" i="1"/>
  <c r="V228" i="1" s="1"/>
  <c r="U229" i="1"/>
  <c r="V229" i="1" s="1"/>
  <c r="U230" i="1"/>
  <c r="V230" i="1" s="1"/>
  <c r="U231" i="1"/>
  <c r="V231" i="1" s="1"/>
  <c r="U233" i="1"/>
  <c r="V233" i="1" s="1"/>
  <c r="U234" i="1"/>
  <c r="V234" i="1" s="1"/>
  <c r="U235" i="1"/>
  <c r="V235" i="1" s="1"/>
  <c r="U236" i="1"/>
  <c r="V236" i="1" s="1"/>
  <c r="U237" i="1"/>
  <c r="V237" i="1" s="1"/>
  <c r="U238" i="1"/>
  <c r="V238" i="1" s="1"/>
  <c r="U239" i="1"/>
  <c r="V239" i="1" s="1"/>
  <c r="U240" i="1"/>
  <c r="V240" i="1" s="1"/>
  <c r="U241" i="1"/>
  <c r="V241" i="1" s="1"/>
  <c r="U242" i="1"/>
  <c r="V242" i="1" s="1"/>
  <c r="U243" i="1"/>
  <c r="V243" i="1" s="1"/>
  <c r="U244" i="1"/>
  <c r="V244" i="1" s="1"/>
  <c r="U245" i="1"/>
  <c r="V245" i="1" s="1"/>
  <c r="U246" i="1"/>
  <c r="V246" i="1" s="1"/>
  <c r="U247" i="1"/>
  <c r="V247" i="1" s="1"/>
  <c r="U248" i="1"/>
  <c r="V248" i="1" s="1"/>
  <c r="U249" i="1"/>
  <c r="V249" i="1" s="1"/>
  <c r="U252" i="1"/>
  <c r="V252" i="1" s="1"/>
  <c r="U253" i="1"/>
  <c r="V253" i="1" s="1"/>
  <c r="U254" i="1"/>
  <c r="V254" i="1" s="1"/>
  <c r="U255" i="1"/>
  <c r="V255" i="1" s="1"/>
  <c r="U256" i="1"/>
  <c r="V256" i="1" s="1"/>
  <c r="U257" i="1"/>
  <c r="V257" i="1" s="1"/>
  <c r="U258" i="1"/>
  <c r="V258" i="1" s="1"/>
  <c r="U259" i="1"/>
  <c r="V259" i="1" s="1"/>
  <c r="U260" i="1"/>
  <c r="V260" i="1" s="1"/>
  <c r="U261" i="1"/>
  <c r="V261" i="1" s="1"/>
  <c r="U262" i="1"/>
  <c r="V262" i="1" s="1"/>
  <c r="U264" i="1"/>
  <c r="V264" i="1" s="1"/>
  <c r="U265" i="1"/>
  <c r="V265" i="1" s="1"/>
  <c r="U266" i="1"/>
  <c r="V266" i="1" s="1"/>
  <c r="U267" i="1"/>
  <c r="V267" i="1" s="1"/>
  <c r="U268" i="1"/>
  <c r="V268" i="1" s="1"/>
  <c r="U269" i="1"/>
  <c r="V269" i="1" s="1"/>
  <c r="U270" i="1"/>
  <c r="V270" i="1" s="1"/>
  <c r="U271" i="1"/>
  <c r="V271" i="1" s="1"/>
  <c r="U272" i="1"/>
  <c r="V272" i="1" s="1"/>
  <c r="U276" i="1"/>
  <c r="V276" i="1" s="1"/>
  <c r="U277" i="1"/>
  <c r="V277" i="1" s="1"/>
  <c r="U278" i="1"/>
  <c r="V278" i="1" s="1"/>
  <c r="U279" i="1"/>
  <c r="V279" i="1" s="1"/>
  <c r="U280" i="1"/>
  <c r="V280" i="1" s="1"/>
  <c r="U281" i="1"/>
  <c r="V281" i="1" s="1"/>
  <c r="U282" i="1"/>
  <c r="V282" i="1" s="1"/>
  <c r="U283" i="1"/>
  <c r="V283" i="1" s="1"/>
  <c r="U284" i="1"/>
  <c r="V284" i="1" s="1"/>
  <c r="U285" i="1"/>
  <c r="V285" i="1" s="1"/>
  <c r="U286" i="1"/>
  <c r="V286" i="1" s="1"/>
  <c r="U287" i="1"/>
  <c r="V287" i="1" s="1"/>
  <c r="U288" i="1"/>
  <c r="V288" i="1" s="1"/>
  <c r="U289" i="1"/>
  <c r="V289" i="1" s="1"/>
  <c r="U290" i="1"/>
  <c r="V290" i="1" s="1"/>
  <c r="U291" i="1"/>
  <c r="V291" i="1" s="1"/>
  <c r="U292" i="1"/>
  <c r="V292" i="1" s="1"/>
  <c r="U293" i="1"/>
  <c r="V293" i="1" s="1"/>
  <c r="U294" i="1"/>
  <c r="V294" i="1" s="1"/>
  <c r="U295" i="1"/>
  <c r="V295" i="1" s="1"/>
  <c r="U296" i="1"/>
  <c r="V296" i="1" s="1"/>
  <c r="U297" i="1"/>
  <c r="V297" i="1" s="1"/>
  <c r="U298" i="1"/>
  <c r="V298" i="1" s="1"/>
  <c r="U299" i="1"/>
  <c r="V299" i="1" s="1"/>
  <c r="U300" i="1"/>
  <c r="V300" i="1" s="1"/>
  <c r="U301" i="1"/>
  <c r="V301" i="1" s="1"/>
  <c r="U302" i="1"/>
  <c r="V302" i="1" s="1"/>
  <c r="U303" i="1"/>
  <c r="V303" i="1" s="1"/>
  <c r="U304" i="1"/>
  <c r="V304" i="1" s="1"/>
  <c r="U305" i="1"/>
  <c r="V305" i="1" s="1"/>
  <c r="U306" i="1"/>
  <c r="V306" i="1" s="1"/>
  <c r="U308" i="1"/>
  <c r="V308" i="1" s="1"/>
  <c r="U309" i="1"/>
  <c r="V309" i="1" s="1"/>
  <c r="U310" i="1"/>
  <c r="V310" i="1" s="1"/>
  <c r="U311" i="1"/>
  <c r="V311" i="1" s="1"/>
  <c r="U312" i="1"/>
  <c r="V312" i="1" s="1"/>
  <c r="U315" i="1"/>
  <c r="V315" i="1" s="1"/>
  <c r="U316" i="1"/>
  <c r="V316" i="1" s="1"/>
  <c r="U317" i="1"/>
  <c r="V317" i="1" s="1"/>
  <c r="U319" i="1"/>
  <c r="V319" i="1" s="1"/>
  <c r="U320" i="1"/>
  <c r="V320" i="1" s="1"/>
  <c r="U321" i="1"/>
  <c r="V321" i="1" s="1"/>
  <c r="U322" i="1"/>
  <c r="V322" i="1" s="1"/>
  <c r="U323" i="1"/>
  <c r="V323" i="1" s="1"/>
  <c r="U324" i="1"/>
  <c r="V324" i="1" s="1"/>
  <c r="U327" i="1"/>
  <c r="V327" i="1" s="1"/>
  <c r="U329" i="1"/>
  <c r="V329" i="1" s="1"/>
  <c r="U330" i="1"/>
  <c r="V330" i="1" s="1"/>
  <c r="U331" i="1"/>
  <c r="V331" i="1" s="1"/>
  <c r="U332" i="1"/>
  <c r="V332" i="1" s="1"/>
  <c r="U333" i="1"/>
  <c r="V333" i="1" s="1"/>
  <c r="U334" i="1"/>
  <c r="V334" i="1" s="1"/>
  <c r="U336" i="1"/>
  <c r="V336" i="1" s="1"/>
  <c r="U337" i="1"/>
  <c r="V337" i="1" s="1"/>
  <c r="U338" i="1"/>
  <c r="V338" i="1" s="1"/>
  <c r="U339" i="1"/>
  <c r="V339" i="1" s="1"/>
  <c r="U340" i="1"/>
  <c r="V340" i="1" s="1"/>
  <c r="U341" i="1"/>
  <c r="V341" i="1" s="1"/>
  <c r="U342" i="1"/>
  <c r="V342" i="1" s="1"/>
  <c r="U343" i="1"/>
  <c r="V343" i="1" s="1"/>
  <c r="U344" i="1"/>
  <c r="V344" i="1" s="1"/>
  <c r="U345" i="1"/>
  <c r="V345" i="1" s="1"/>
  <c r="U347" i="1"/>
  <c r="V347" i="1" s="1"/>
  <c r="U348" i="1"/>
  <c r="V348" i="1" s="1"/>
  <c r="U351" i="1"/>
  <c r="V351" i="1" s="1"/>
  <c r="U352" i="1"/>
  <c r="V352" i="1" s="1"/>
  <c r="U353" i="1"/>
  <c r="V353" i="1" s="1"/>
  <c r="U354" i="1"/>
  <c r="V354" i="1" s="1"/>
  <c r="U355" i="1"/>
  <c r="V355" i="1" s="1"/>
  <c r="U356" i="1"/>
  <c r="V356" i="1" s="1"/>
  <c r="U357" i="1"/>
  <c r="V357" i="1" s="1"/>
  <c r="U358" i="1"/>
  <c r="V358" i="1" s="1"/>
  <c r="U29" i="1" l="1"/>
  <c r="V29" i="1" s="1"/>
  <c r="U28" i="1"/>
  <c r="V28" i="1" s="1"/>
  <c r="U27" i="1"/>
  <c r="V27" i="1" s="1"/>
  <c r="U26" i="1"/>
  <c r="V26" i="1" s="1"/>
  <c r="U25" i="1"/>
  <c r="V25" i="1" s="1"/>
  <c r="U24" i="1"/>
  <c r="V24" i="1" s="1"/>
  <c r="U23" i="1"/>
  <c r="V23" i="1" s="1"/>
  <c r="U22" i="1"/>
  <c r="V22" i="1" s="1"/>
  <c r="U21" i="1"/>
  <c r="V21" i="1" s="1"/>
  <c r="U20" i="1"/>
  <c r="V20" i="1" s="1"/>
  <c r="U153" i="1" l="1"/>
  <c r="V153" i="1" s="1"/>
  <c r="AR147" i="1" l="1"/>
  <c r="AR146" i="1"/>
  <c r="AR145" i="1"/>
  <c r="AR144" i="1"/>
  <c r="U139" i="1" l="1"/>
  <c r="V139" i="1" s="1"/>
  <c r="U138" i="1"/>
  <c r="V138" i="1" s="1"/>
  <c r="U137" i="1"/>
  <c r="V137" i="1" s="1"/>
  <c r="U152" i="1"/>
  <c r="V152" i="1" s="1"/>
  <c r="U154" i="1"/>
  <c r="V154" i="1" s="1"/>
  <c r="U155" i="1"/>
  <c r="V155" i="1" s="1"/>
  <c r="U156" i="1"/>
  <c r="V156" i="1" s="1"/>
  <c r="U157" i="1"/>
  <c r="V157" i="1" s="1"/>
  <c r="U148" i="1"/>
  <c r="V148" i="1" s="1"/>
  <c r="U149" i="1"/>
  <c r="V149" i="1" s="1"/>
  <c r="U150" i="1"/>
  <c r="V150" i="1" s="1"/>
  <c r="U151" i="1"/>
  <c r="V151" i="1" s="1"/>
  <c r="U140" i="1"/>
  <c r="V140" i="1" s="1"/>
  <c r="U141" i="1"/>
  <c r="V141" i="1" s="1"/>
  <c r="U142" i="1"/>
  <c r="V142" i="1" s="1"/>
  <c r="U143" i="1"/>
  <c r="V143" i="1" s="1"/>
  <c r="U144" i="1"/>
  <c r="V144" i="1" s="1"/>
  <c r="U145" i="1"/>
  <c r="V145" i="1" s="1"/>
  <c r="U146" i="1"/>
  <c r="V146" i="1" s="1"/>
  <c r="U147" i="1"/>
  <c r="V147" i="1" s="1"/>
  <c r="U113" i="1" l="1"/>
  <c r="V113" i="1" s="1"/>
  <c r="U114" i="1"/>
  <c r="V114" i="1" s="1"/>
  <c r="U115" i="1"/>
  <c r="V115" i="1" s="1"/>
  <c r="U116" i="1"/>
  <c r="V116" i="1" s="1"/>
  <c r="U117" i="1"/>
  <c r="V117" i="1" s="1"/>
  <c r="U118" i="1"/>
  <c r="V118" i="1" s="1"/>
  <c r="U119" i="1"/>
  <c r="V119" i="1" s="1"/>
  <c r="U120" i="1"/>
  <c r="V120" i="1" s="1"/>
  <c r="U121" i="1"/>
  <c r="V121" i="1" s="1"/>
  <c r="U122" i="1"/>
  <c r="V122" i="1" s="1"/>
  <c r="U123" i="1"/>
  <c r="V123" i="1" s="1"/>
  <c r="U124" i="1"/>
  <c r="V124" i="1" s="1"/>
  <c r="U125" i="1"/>
  <c r="V125" i="1" s="1"/>
  <c r="U126" i="1"/>
  <c r="V126" i="1" s="1"/>
  <c r="U127" i="1"/>
  <c r="V127" i="1" s="1"/>
  <c r="U128" i="1"/>
  <c r="V128" i="1" s="1"/>
  <c r="U129" i="1"/>
  <c r="V129" i="1" s="1"/>
  <c r="U130" i="1"/>
  <c r="V130" i="1" s="1"/>
  <c r="U131" i="1"/>
  <c r="V131" i="1" s="1"/>
  <c r="U132" i="1"/>
  <c r="V132" i="1" s="1"/>
  <c r="U133" i="1"/>
  <c r="V133" i="1" s="1"/>
  <c r="U134" i="1"/>
  <c r="V134" i="1" s="1"/>
  <c r="U135" i="1"/>
  <c r="V135" i="1" s="1"/>
  <c r="U136" i="1"/>
  <c r="V136" i="1" s="1"/>
  <c r="U101" i="1" l="1"/>
  <c r="V101" i="1" s="1"/>
  <c r="U102" i="1"/>
  <c r="V102" i="1" s="1"/>
  <c r="U103" i="1"/>
  <c r="V103" i="1" s="1"/>
  <c r="U104" i="1"/>
  <c r="V104" i="1" s="1"/>
  <c r="U105" i="1"/>
  <c r="V105" i="1" s="1"/>
  <c r="U106" i="1"/>
  <c r="V106" i="1" s="1"/>
  <c r="U107" i="1"/>
  <c r="V107" i="1" s="1"/>
  <c r="U108" i="1"/>
  <c r="V108" i="1" s="1"/>
  <c r="U109" i="1"/>
  <c r="V109" i="1" s="1"/>
  <c r="U110" i="1"/>
  <c r="V110" i="1" s="1"/>
  <c r="U111" i="1"/>
  <c r="V111" i="1" s="1"/>
  <c r="U112" i="1"/>
  <c r="V112" i="1" s="1"/>
  <c r="U92" i="1" l="1"/>
  <c r="V92" i="1" s="1"/>
  <c r="U93" i="1"/>
  <c r="V93" i="1" s="1"/>
  <c r="U94" i="1"/>
  <c r="V94" i="1" s="1"/>
  <c r="U95" i="1"/>
  <c r="V95" i="1" s="1"/>
  <c r="U96" i="1"/>
  <c r="V96" i="1" s="1"/>
  <c r="U97" i="1"/>
  <c r="V97" i="1" s="1"/>
  <c r="U98" i="1"/>
  <c r="V98" i="1" s="1"/>
  <c r="U99" i="1"/>
  <c r="V99" i="1" s="1"/>
  <c r="U100" i="1"/>
  <c r="V100" i="1" s="1"/>
  <c r="U66" i="1" l="1"/>
  <c r="U69" i="1"/>
  <c r="V69" i="1" s="1"/>
  <c r="U70" i="1"/>
  <c r="V70" i="1" s="1"/>
  <c r="U71" i="1"/>
  <c r="V71" i="1" s="1"/>
  <c r="U72" i="1"/>
  <c r="V72" i="1" s="1"/>
  <c r="U73" i="1"/>
  <c r="V73" i="1" s="1"/>
  <c r="U74" i="1"/>
  <c r="V74" i="1" s="1"/>
  <c r="U75" i="1"/>
  <c r="V75" i="1" s="1"/>
  <c r="U76" i="1"/>
  <c r="V76" i="1" s="1"/>
  <c r="U77" i="1"/>
  <c r="V77" i="1" s="1"/>
  <c r="U78" i="1"/>
  <c r="V78" i="1" s="1"/>
  <c r="U79" i="1"/>
  <c r="V79" i="1" s="1"/>
  <c r="U80" i="1"/>
  <c r="V80" i="1" s="1"/>
  <c r="U81" i="1"/>
  <c r="V81" i="1" s="1"/>
  <c r="U82" i="1"/>
  <c r="V82" i="1" s="1"/>
  <c r="U83" i="1"/>
  <c r="V83" i="1" s="1"/>
  <c r="U84" i="1"/>
  <c r="V84" i="1" s="1"/>
  <c r="U85" i="1"/>
  <c r="V85" i="1" s="1"/>
  <c r="U86" i="1"/>
  <c r="V86" i="1" s="1"/>
  <c r="U87" i="1"/>
  <c r="V87" i="1" s="1"/>
  <c r="U88" i="1"/>
  <c r="V88" i="1" s="1"/>
  <c r="U89" i="1"/>
  <c r="V89" i="1" s="1"/>
  <c r="U90" i="1"/>
  <c r="V90" i="1" s="1"/>
  <c r="U91" i="1"/>
  <c r="V91" i="1" s="1"/>
  <c r="V66" i="1" l="1"/>
  <c r="U67" i="1"/>
  <c r="V67" i="1" s="1"/>
  <c r="U68" i="1"/>
  <c r="V68" i="1" s="1"/>
  <c r="U58" i="1" l="1"/>
  <c r="V58" i="1" s="1"/>
  <c r="U59" i="1"/>
  <c r="V59" i="1" s="1"/>
  <c r="U60" i="1"/>
  <c r="V60" i="1" s="1"/>
  <c r="U61" i="1"/>
  <c r="V61" i="1" s="1"/>
  <c r="U62" i="1"/>
  <c r="V62" i="1" s="1"/>
  <c r="U63" i="1"/>
  <c r="V63" i="1" s="1"/>
  <c r="U64" i="1"/>
  <c r="V64" i="1" s="1"/>
  <c r="U65" i="1"/>
  <c r="V65" i="1" s="1"/>
  <c r="U57" i="1"/>
  <c r="V57" i="1" s="1"/>
  <c r="U54" i="1" l="1"/>
  <c r="V54" i="1" s="1"/>
  <c r="U55" i="1"/>
  <c r="V55" i="1" s="1"/>
  <c r="U56" i="1"/>
  <c r="V56" i="1" s="1"/>
  <c r="U45" i="1" l="1"/>
  <c r="V45" i="1" s="1"/>
  <c r="U46" i="1"/>
  <c r="V46" i="1" s="1"/>
  <c r="U47" i="1"/>
  <c r="V47" i="1" s="1"/>
  <c r="U48" i="1"/>
  <c r="V48" i="1" s="1"/>
  <c r="U49" i="1"/>
  <c r="V49" i="1" s="1"/>
  <c r="U50" i="1"/>
  <c r="V50" i="1" s="1"/>
  <c r="U51" i="1"/>
  <c r="V51" i="1" s="1"/>
  <c r="U52" i="1"/>
  <c r="V52" i="1" s="1"/>
  <c r="U53" i="1"/>
  <c r="V53" i="1" s="1"/>
  <c r="U35" i="1" l="1"/>
  <c r="V35" i="1" s="1"/>
  <c r="U37" i="1"/>
  <c r="V37" i="1" s="1"/>
  <c r="U32" i="1"/>
  <c r="V32" i="1" s="1"/>
  <c r="U33" i="1"/>
  <c r="V33" i="1" s="1"/>
  <c r="U34" i="1"/>
  <c r="V34" i="1" s="1"/>
  <c r="U36" i="1"/>
  <c r="V36" i="1" s="1"/>
  <c r="U38" i="1"/>
  <c r="V38" i="1" s="1"/>
  <c r="U39" i="1"/>
  <c r="V39" i="1" s="1"/>
  <c r="U40" i="1"/>
  <c r="V40" i="1" s="1"/>
  <c r="U41" i="1"/>
  <c r="V41" i="1" s="1"/>
  <c r="U42" i="1"/>
  <c r="V42" i="1" s="1"/>
  <c r="U43" i="1"/>
  <c r="V43" i="1" s="1"/>
  <c r="U44" i="1"/>
  <c r="V44" i="1" s="1"/>
  <c r="U2" i="1"/>
  <c r="V2" i="1" s="1"/>
  <c r="U3" i="1"/>
  <c r="V3" i="1" s="1"/>
  <c r="U4" i="1"/>
  <c r="V4" i="1" s="1"/>
  <c r="U5" i="1"/>
  <c r="V5" i="1" s="1"/>
  <c r="U6" i="1"/>
  <c r="V6" i="1" s="1"/>
  <c r="U7" i="1"/>
  <c r="V7" i="1" s="1"/>
  <c r="U8" i="1"/>
  <c r="V8" i="1" s="1"/>
  <c r="U9" i="1"/>
  <c r="V9" i="1" s="1"/>
  <c r="U10" i="1"/>
  <c r="V10" i="1" s="1"/>
  <c r="U11" i="1"/>
  <c r="V11" i="1" s="1"/>
  <c r="U12" i="1"/>
  <c r="V12" i="1" s="1"/>
  <c r="U13" i="1"/>
  <c r="V13" i="1" s="1"/>
  <c r="U14" i="1"/>
  <c r="V14" i="1" s="1"/>
  <c r="U15" i="1"/>
  <c r="V15" i="1" s="1"/>
  <c r="U16" i="1"/>
  <c r="V16" i="1" s="1"/>
  <c r="U17" i="1"/>
  <c r="V17" i="1" s="1"/>
  <c r="U18" i="1"/>
  <c r="V18" i="1" s="1"/>
  <c r="U19" i="1"/>
  <c r="V19" i="1" s="1"/>
  <c r="U30" i="1"/>
  <c r="V30" i="1" s="1"/>
  <c r="U31" i="1"/>
  <c r="V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tc={A571E75E-BE1B-4800-B61D-6C11B9FA4AEE}</author>
    <author>tc={A471DCA1-EE71-4A40-9FC3-F5FCF378ED69}</author>
    <author>tc={CFD2B420-CB7D-48D5-8355-60FFF58FCF6F}</author>
    <author>tc={4BF38300-7645-461C-9D66-05A0FAE1649C}</author>
    <author>tc={14298973-3E0C-4648-862B-055789B5DE00}</author>
    <author>tc={42BD80D2-8F5B-4D7D-A819-89C6B67A958E}</author>
    <author>tc={F111CCC7-AED2-4C1F-A811-E41C5B581D23}</author>
    <author>tc={4912C105-8F10-4366-B349-ACBC3033B112}</author>
    <author>tc={9F1DA839-5CAD-45A0-9263-C45E5AA5984A}</author>
    <author>tc={E1130F48-D3E1-441A-9DB5-C027492DE729}</author>
    <author>tc={AB2F9567-C3D6-4FC7-837C-39DE8E844665}</author>
    <author>tc={0D3F1A86-857F-4027-B362-53DF6148413D}</author>
    <author>tc={D5E9912E-6111-4D03-A17A-A4B7D19F34B0}</author>
    <author>tc={5ADD340A-573F-41AD-A66B-FEFAEDCFD386}</author>
    <author>tc={2D38839E-810E-42BA-BB46-65A6409CC03E}</author>
    <author>tc={0AC3119E-2AFA-49B9-8C1C-432B6A45AACC}</author>
    <author>tc={8FB11D9E-2D6B-441C-B5E9-F81962212D0F}</author>
    <author>tc={7828036E-059A-4C61-93EA-BCDF3FBCE7A2}</author>
    <author>tc={9E415243-EF4E-470A-9F8F-2B3139A396C0}</author>
    <author>tc={7D25A94D-CB95-4F3C-A27D-B1242FB2A15C}</author>
    <author>tc={015681E3-89A4-4FAF-ACD5-EB736D552922}</author>
    <author>tc={16326733-FC8C-441A-8EEA-7426B0CFC2A7}</author>
    <author>tc={384811A2-D7DE-4ABE-9412-27C12801247F}</author>
    <author>tc={EA439030-5E03-4D4C-89F9-BEAC0C8998E7}</author>
    <author>tc={2143A8B5-8393-4480-8753-B8DE05D59DC8}</author>
    <author>tc={61B393AC-CAF9-4655-8B3C-6B558A399923}</author>
    <author>tc={4222C16F-8BB5-4745-9D3F-F23C5CEDB445}</author>
    <author>tc={A64E7D71-969D-4A30-A6CB-B8FD94DEC5F6}</author>
    <author>tc={3AF57F43-944B-482A-A4D3-2D189102721C}</author>
    <author>tc={4578D655-EF46-4673-B78F-B4CB310A46EF}</author>
    <author>tc={B287EBEB-A6E9-4FD4-9496-587084D4C1AF}</author>
    <author>tc={61A65B09-8897-46A9-8D07-E2F86AD2F30A}</author>
    <author>tc={D58EA3D5-26F6-4E99-80ED-C5D51E58DA03}</author>
    <author>tc={8056ABC8-68D1-41DB-AC3F-5601A2A6797B}</author>
    <author>tc={398EB5A5-D76F-4F56-92ED-865042AFE798}</author>
    <author>tc={8BC886E8-70FC-444E-B38E-537D2CEDB4C0}</author>
    <author>tc={FF26A4EA-D991-408E-A81B-A505AF085F8C}</author>
    <author>tc={0DE62C5D-2183-486E-A82F-8C06CF0C6C53}</author>
    <author>tc={CDC5F456-20BC-4523-BF23-8338B0CB5114}</author>
    <author>tc={422587B2-6166-41E8-93FA-EDCAA6C2FFFB}</author>
    <author>tc={782D975B-801B-49AA-A7B1-AC52A14AB365}</author>
    <author>tc={894A1061-E810-4C4C-A1E4-8CA85C531673}</author>
    <author>tc={85CE3322-38B0-4212-8AE9-040F63F58BFB}</author>
    <author>tc={DD45C4E1-49C0-40ED-B642-66D5C1BC72DB}</author>
    <author>tc={FF8265F3-BB52-4F70-87C4-2A8CC48D8FF8}</author>
    <author>tc={9521A89D-14AB-4AF9-9A9B-1DDE97B49114}</author>
    <author>tc={EB831EA9-F6DC-4525-9EF0-4865EDDEB574}</author>
    <author>tc={3DDC98A1-A428-4E67-9E96-BBAD6517792E}</author>
    <author>tc={04305833-ABD0-4515-A2C9-96908540572A}</author>
    <author>tc={AD3C8462-B23B-479B-98E1-32793A5911F1}</author>
    <author>tc={EEFAFBD6-890D-4E38-AA38-B2105CF35BD6}</author>
    <author>tc={A968ECD9-7ED1-4B70-9F58-3EC8BA0BCF8F}</author>
    <author>tc={36BFA192-EA63-4F14-8BC2-6B9360C329E1}</author>
    <author>tc={4530A419-91DB-45E2-83D8-E979E650E4EE}</author>
    <author>tc={BA7EC2DF-02C9-4AA7-8080-CB392BCA127F}</author>
    <author>tc={6B1C853D-2524-4B2E-9F22-F20E79039185}</author>
    <author>tc={DBCDE3EB-CC51-4D62-8BDE-F4C9FDA4490E}</author>
    <author>tc={C4B26835-4E46-4EBC-99F9-F87040C3E28A}</author>
    <author>tc={397CA83B-8800-4F70-A807-B610EDECC4EA}</author>
    <author>tc={EF0EC3A2-D49A-49BF-90AA-BF134F06E27D}</author>
    <author>tc={79EEADC7-5109-4794-A3E2-62CDB2BF3BBE}</author>
    <author>tc={7F1511F9-A484-468B-A068-63E2F1B26ECC}</author>
    <author>tc={1E847C3E-7FEE-4C7B-A682-05ADB4DE5FD2}</author>
    <author>tc={C5D2C339-10FD-43BF-B73C-B54B72434104}</author>
    <author>tc={2FF3BC63-4C6D-4E30-AB4C-4BD13BAF9EBF}</author>
    <author>tc={902A8196-0978-43ED-A576-B30CE63CABEB}</author>
    <author>tc={56468FD8-6D60-49FA-93D5-53FC1D808D58}</author>
    <author>tc={1E0614C5-70DC-403D-9268-B18F83351B00}</author>
    <author>tc={D7A062C5-053C-4AFB-BC82-6993B35F2B83}</author>
    <author>tc={B92410BD-84C6-4BDF-8246-A98E331B4BD9}</author>
    <author>tc={40E75074-8AD7-4A92-ADF2-C66B697E6767}</author>
    <author>tc={96AD261D-A66B-4005-9AC0-FCEB4434C11D}</author>
    <author>tc={60B59831-87EF-4E86-9F71-CA433E3AE810}</author>
    <author>tc={FFC645E5-5ADF-4082-B52D-33827B219F2C}</author>
    <author>tc={A7D3438A-5017-48E1-833C-C4DF5EB49586}</author>
    <author>tc={C66A0CCC-4F2A-4BE6-8227-B9CD8D558281}</author>
    <author>tc={70ADD6CC-71A0-4C90-BAEB-293DDCC1EF37}</author>
    <author>tc={C181D3CD-8412-4F57-A57C-425D7ED76FC4}</author>
    <author>tc={113081B6-CBE0-4E0B-8BC4-57D84773845A}</author>
    <author>tc={4E9848E3-6914-4F35-AADF-2878C809C442}</author>
    <author>tc={6BE1F368-7124-49CF-9294-EA207D185EAF}</author>
    <author>tc={267CB436-7C75-4295-BDDE-72D814B84BB7}</author>
    <author>tc={39BEE757-1EB4-44B4-AC8A-71CB48763BA7}</author>
    <author>tc={808436BC-3FD5-48C6-9CC8-CF3B3428FF53}</author>
    <author>tc={63CB77D2-B0F9-4970-9CD5-1D80E3292B77}</author>
    <author>tc={D7309E68-CD07-4920-9270-8D8545DA6DB3}</author>
    <author>tc={CB371BC3-9E2B-479D-AB8C-B7D9503CBC1C}</author>
    <author>tc={7A47A451-68D4-4036-AD2B-677AEBD6D38B}</author>
    <author>tc={203608C0-E9E1-4693-A669-4AFA2459A19F}</author>
    <author>tc={ACBDF41A-2A74-472B-8CB4-80EBF31AD7FA}</author>
    <author>tc={22C3B83D-BAFE-41BA-9FD0-9932B59BB88B}</author>
    <author>tc={43BE0999-6AD8-4F5C-B73B-F96101267839}</author>
    <author>tc={C9BB5802-4472-4D1D-BB2B-9A3004B81CCF}</author>
    <author>tc={C90E1398-AFC2-4DCE-A976-F4A20A7306AB}</author>
    <author>tc={DF0A8FBD-6C7E-46D4-84D2-5E5C857BD2A9}</author>
    <author>tc={59B0DFD6-8994-4246-AB8F-F414338B3DB2}</author>
    <author>tc={33AE8D0E-9288-4CDB-90DC-48BAF140C7A6}</author>
    <author>tc={17B5E644-C82E-4082-AFC2-F73CAFC5DAFD}</author>
    <author>tc={FA5C0E76-AF41-4344-B6FA-9C48F45F83B7}</author>
    <author>tc={CBE01FD4-AE18-4DAB-8DD1-12CF6867CC47}</author>
    <author>tc={80ECEE76-1CA9-4EF8-9FFD-845747472DE3}</author>
    <author>tc={C2284AE6-BDB3-4DC7-9456-9693E402B807}</author>
    <author>tc={19FBE482-556D-4225-AFB7-CDF8A50C20CB}</author>
    <author>tc={43565FA2-7E24-4B61-812B-8D21E2B07A49}</author>
    <author>tc={CAF9D952-C29A-47AE-9784-68F1DA32BC10}</author>
    <author>tc={E58F641C-6E1E-4775-BF8F-7F5601A37C6E}</author>
    <author>tc={CD9D52F4-1F2B-4C55-BC7F-D733120A39CF}</author>
    <author>tc={6EFA62C5-A899-4CFF-AE6C-B3007C5F7A41}</author>
    <author>tc={0E7DFE43-A194-4BB6-BDAA-B7CD22CC2854}</author>
    <author>tc={1E85996E-63A3-41F4-9BDE-9805E62DAE9D}</author>
    <author>tc={D7D4B7B7-6549-4EF9-AC62-713D70EC3129}</author>
    <author>tc={A1122F47-B5FE-4ED4-B51C-CCD9962EAEB1}</author>
    <author>tc={1283BF2B-FC68-4E1B-955C-5F8B3B746C11}</author>
    <author>tc={4155F249-B639-4BD2-8C25-3988600439AC}</author>
    <author>tc={57E68F8E-B655-4374-9998-FB7DDD0BA907}</author>
    <author>tc={56053FED-C99E-413F-80AE-3AEBB692BCCC}</author>
    <author>tc={F2567519-DFF0-4995-8B5F-B6B3E5F17FB7}</author>
    <author>tc={068F5EEF-0A79-4107-99F0-D3834A3A489F}</author>
    <author>tc={81D7E48F-F4CF-4756-B6E5-47FF61E11952}</author>
    <author>tc={353D230D-8626-4BAE-A637-B01BC4454941}</author>
    <author>tc={5EA2B924-1786-483F-BDCA-2BC3CCC2C8A5}</author>
    <author>tc={8E13B7AF-CB0E-409C-B706-BA7F19B2F597}</author>
    <author>tc={29AFFDA0-82FE-448F-9C6F-12371E2328DC}</author>
    <author>tc={805F31EB-D1EF-4D0B-AFB1-F8942E6811BC}</author>
    <author>tc={6BAF4C9E-D974-49B8-85A4-19C7245234EE}</author>
    <author>tc={38F52F88-54B6-4BA9-AEE8-5F4E5B18B421}</author>
    <author>tc={8D4FC96C-16BE-4EF7-8557-158F4E63C10A}</author>
    <author>tc={6AF123A9-91CC-4470-AAD5-03EE5E920813}</author>
    <author>tc={6D4C2D48-2FF1-40E8-AC83-CC2719C957EC}</author>
    <author>tc={DB505274-F9B4-4267-AAFD-3D629B9CC595}</author>
    <author>tc={D4DE94D6-4CB4-46C6-B8BE-B157976EE189}</author>
    <author>tc={F3FC7477-DC87-4A12-AEC9-166C78035E42}</author>
    <author>tc={A76F4A39-C2F0-446E-800A-E057F6CD8E0D}</author>
    <author>tc={6937A9AB-02BC-4507-ABDA-B136DF5BAA5A}</author>
    <author>tc={440C424C-F575-4A09-8E90-01402BA61102}</author>
    <author>tc={9E1E9BAE-D744-4200-916F-A45E630882C1}</author>
    <author>tc={9C4D8EB3-21AD-4872-9331-8943C42B70FB}</author>
    <author>tc={31FB63A2-036D-4944-B1F2-6D2E877B808E}</author>
    <author>tc={803750C2-D688-4165-AA5F-2C3A0DF7A492}</author>
    <author>tc={2EE2FC6D-5EE0-4143-A436-4551C10FFB2B}</author>
    <author>tc={501F3685-EE52-4A66-89D5-D4215E0595D0}</author>
    <author>tc={1C0CE51B-E64C-4A7B-983C-B8D9B3265E15}</author>
    <author>tc={13F26DBA-A222-452C-8E7D-19173B2F2236}</author>
    <author>tc={0401EE86-EA3D-4085-97D9-1A875CA2AA5D}</author>
    <author>tc={5726C3D5-C314-4EF2-A211-DB93DC5135ED}</author>
    <author>tc={607E73E3-209A-4D5A-B198-756A5B9DC56E}</author>
    <author>tc={AFFCFBC9-059E-46E5-96E9-3BC047950082}</author>
    <author>tc={7FEDC97D-CEA6-4429-A6F1-394A84F7A80B}</author>
    <author>tc={0D17EDB0-228F-45B8-9E60-29E4E8A07DFD}</author>
    <author>tc={416BA5BA-0A39-457B-9744-C8144B779478}</author>
    <author>tc={885AF2E6-5684-41E1-B1EB-A0230C8C4504}</author>
    <author>tc={94C9DB21-F9BB-4DEC-AFAF-AD7AD823CEB2}</author>
    <author>tc={88F50DCC-97C6-4DFD-B1FF-813E3F17F90E}</author>
    <author>tc={1296454B-B15D-4AFC-8F74-5956BC98DBB5}</author>
    <author>tc={A63B2F6C-563B-4A1C-B55D-F8E52AD1D24E}</author>
    <author>tc={AE123E14-32E1-48F3-BAD8-3B2F372D223F}</author>
    <author>tc={EC88ACDA-F93F-4F6B-856A-C6808CF7036B}</author>
    <author>tc={79D87AD2-61CD-4515-B38A-686266B34570}</author>
    <author>tc={F91E9C1B-68E4-41E3-B0FD-769B963457A5}</author>
    <author>tc={8DAA0328-92EF-4014-8670-AB229AF7C523}</author>
    <author>tc={6F44BAC8-37BF-41F8-985E-5EA57A108633}</author>
    <author>tc={82DD6BD3-1080-45FB-AC22-FEEB2765C439}</author>
    <author>tc={396F4F14-EDA7-4D9B-9E8E-4471BE7DBF30}</author>
    <author>tc={EBBBA1D5-6FE9-4875-A5D5-5F6E57B30525}</author>
    <author>tc={4276A62C-E61F-4623-B7F3-9B7DFF9CB33E}</author>
    <author>tc={047E340A-F4BB-47F2-B749-8C12C049BF30}</author>
    <author>tc={0CC9107E-9AE5-4380-8194-FCD021848E9B}</author>
    <author>tc={CAB060E0-452C-48BC-AB06-24734F451055}</author>
    <author>tc={B3989E55-3421-4135-9062-423D330E3490}</author>
    <author>tc={ACBB34F1-26B2-421B-8F50-C76589539819}</author>
    <author>tc={CEE2AC8D-7DB4-4451-A1F6-92DD66C6540F}</author>
    <author>tc={2514D672-DE54-4161-B535-DC25657880B7}</author>
    <author>tc={371CC25A-8091-4CDE-9970-5BC334E4FCA6}</author>
    <author>tc={F347229A-7EB0-43D3-8D82-E4CE4EB1B02B}</author>
    <author>tc={229C7602-1655-4BC4-A4F7-CBC4B5CD75C5}</author>
    <author>tc={57321BB5-B348-4752-8B9A-D98D76A64835}</author>
    <author>tc={2310BB85-F0BC-454E-9D42-880442FA2918}</author>
    <author>tc={DB0B3DD3-98E9-4D6E-B926-C0CECA99CD48}</author>
    <author>tc={F8877054-174D-4F81-B011-EFE399CC4466}</author>
    <author>tc={7D8D96C5-D73B-4C64-9897-078E47221F28}</author>
    <author>tc={FE1B1E3D-D027-42CD-9CB9-893D72761229}</author>
    <author>tc={B9802413-096F-4183-A096-3D8F89E6A6E0}</author>
    <author>tc={9FB5B627-3427-462E-84C6-D1A315CFCE33}</author>
    <author>tc={50CFDC91-E60D-46D5-8B7F-348C5331608B}</author>
    <author>tc={F9386A14-4F07-4AA7-9B74-81F29D6029AA}</author>
    <author>tc={DCC226FA-D238-445E-8F05-C3AA54ED3C57}</author>
    <author>tc={AC57F89C-FD6D-4625-9587-6890DDB4853D}</author>
    <author>tc={C7E9DF2B-3A9D-4889-A9B8-C989CE6DBDF8}</author>
    <author>tc={12335394-FF93-4302-80A6-5DC56DC7286C}</author>
    <author>tc={23F90EB1-0D25-4442-90AB-A481E1F23A6C}</author>
    <author>tc={0CF5F20C-F9E0-40D8-A6DE-DDC6D2A35427}</author>
    <author>tc={C1057BEB-90F4-491A-B5A9-D27896FB8CEA}</author>
    <author>tc={F27B3A7D-EF5E-4CD9-B18E-3245C6F14845}</author>
    <author>tc={478D0B59-8F0C-4D15-9AC7-F9369A896AAC}</author>
    <author>tc={2379DE62-361B-4778-A7A3-BA6E18E21C84}</author>
    <author>tc={2F2EA891-3514-43CF-A291-0898B12F7664}</author>
    <author>tc={98E18BAF-DE4B-4CE0-824A-142485C3E995}</author>
    <author>tc={0C651C5B-D025-4C17-A880-A37DA09406DA}</author>
    <author>tc={ADAFF4D9-CE8D-4E30-B889-7B1A979C4168}</author>
    <author>tc={9BD1E94A-148D-4AB6-9F30-A28519D8096D}</author>
    <author>tc={6A7BDBFF-FF27-4A85-804A-9CBD2408BFDD}</author>
    <author>tc={6140635F-481B-4FA8-8BBC-9B969979B868}</author>
    <author>tc={2EAAA83B-0CDA-4FB3-A589-A12A118719E9}</author>
    <author>tc={E3D5CB50-DADA-4C9E-BD87-5CF167E3300D}</author>
    <author>tc={D3CBC9CB-747C-4134-B32F-5267B319624E}</author>
    <author>tc={A3C76993-1D16-4D1C-A335-0D2B4BC061D3}</author>
    <author>tc={F66D46D1-71C9-430A-B282-E0421CE66AB7}</author>
    <author>tc={31440AAC-8798-454C-A602-0D21DE7D6B5F}</author>
    <author>tc={19028C34-4A0F-4E08-96A8-24FEFA3341B9}</author>
    <author>tc={A5CA4B79-8B61-44D3-98B6-0D7FE5E049A9}</author>
    <author>tc={6DFD3909-53E6-49B4-A0ED-E3433AF56BD8}</author>
    <author>tc={C8A5839B-18C7-463A-BF28-D60147260D66}</author>
    <author>tc={BE4474D6-B060-472E-BB95-3803BEEB7412}</author>
    <author>tc={434BA22A-10C0-4527-A459-036C0B163D2D}</author>
    <author>tc={CF0394ED-D8F3-4C87-A03B-3F49102DF6ED}</author>
    <author>tc={501231C7-F30C-4033-89DB-37C87661C9BC}</author>
    <author>tc={1311A05B-A18A-477D-A7FC-43113AD27A8D}</author>
    <author>tc={1EA74E01-B0E0-4B4E-BD98-DC0C93C12D12}</author>
    <author>tc={CD1B4C95-5EA7-4164-B280-029FA473735A}</author>
    <author>tc={3E69503F-F168-4533-A678-CB0EBAF96314}</author>
    <author>tc={AE212F3B-3E95-445D-8953-37774EB7C120}</author>
    <author>tc={5903823E-53D8-424F-8298-7C9F400715C8}</author>
    <author>tc={64C43667-310F-498A-B1E3-894BCC9A3C93}</author>
    <author>tc={4A505A15-724C-4841-9A10-94459B114220}</author>
    <author>tc={24C7B832-5E92-4854-ADDB-642C9716697B}</author>
    <author>tc={DB5982B7-B530-424E-8A37-BCB4DB026513}</author>
    <author>tc={BBAABF06-304B-4624-989A-CADB6B749D52}</author>
    <author>tc={1C50552B-0472-4763-8EB4-8A750FE806AB}</author>
    <author>tc={669EED07-3233-422F-8F64-E53CE12172EE}</author>
    <author>tc={4E3EE864-5BA6-4FEE-AC7A-69663BCC02C0}</author>
    <author>tc={FF8D1E72-2AC7-4453-AC10-2CAF8067E310}</author>
    <author>tc={6935FC3A-2190-4644-992C-4B755FDB8D97}</author>
    <author>tc={3F3FC958-A8A5-43FE-9899-AA3802EAF7B7}</author>
    <author>tc={4A3C15C1-53F9-489E-8828-BC33767929D1}</author>
    <author>tc={A46E1766-6BC8-4480-8A3C-C6925EE1546C}</author>
    <author>tc={CA562667-3FF5-485F-AFB2-40B44908582D}</author>
    <author>tc={0953A0BF-BFE9-45FA-957B-8800EAB9F491}</author>
    <author>tc={692B02E6-721B-479E-A386-87CCEA99F5A6}</author>
    <author>tc={D1240D5F-6478-4BA6-A188-A6E53DAD08C7}</author>
    <author>tc={BBC267E8-FB16-47FD-93F1-F0E290F6C42A}</author>
    <author>tc={05439F60-2286-4A8E-9D8B-D70BB98B0984}</author>
    <author>tc={AB7B8C5B-4CFB-43F8-AF9D-B21DDE1B74A5}</author>
    <author>tc={CDBB7272-24A4-4C69-B172-DF72C0AC1140}</author>
    <author>tc={8C2553F0-98AC-426B-93F1-B7DC1EE51443}</author>
    <author>tc={C779F1AF-4AEB-40BA-900D-EC433F6F7ED1}</author>
    <author>tc={12545FFC-2625-494D-8228-5F08A32F31C3}</author>
    <author>tc={8C8CDB4E-AC47-46AD-88F7-27DC08765D9C}</author>
    <author>tc={F4EBFE82-0790-48FD-B1AC-99955DE23152}</author>
    <author>tc={DA6F14F7-5A25-4627-82D5-6B0BC1E403A4}</author>
    <author>tc={A6AB2C7F-39D6-4026-974A-81352160811B}</author>
    <author>tc={26476FAC-39EF-4E03-9968-B3527957BB0A}</author>
    <author>tc={C459874D-67C4-4421-98B3-FFA76C5FEC5F}</author>
    <author>tc={AD483548-882C-4E2D-A661-793FD066E1D1}</author>
    <author>tc={41C4520A-BD65-4879-90A1-CF1EAECC77ED}</author>
    <author>tc={1C8247D2-B734-4039-90F9-B697CDB4EFF8}</author>
    <author>tc={6A0BCFFF-3E5C-4C72-87BD-0B92D2ABF1B6}</author>
    <author>tc={2BCC3056-EFE9-48F2-8671-D73FC25F5B13}</author>
    <author>tc={374FBF80-8EE7-4272-836C-EB2EEF4A54DE}</author>
    <author>tc={C1C7D8F4-A7B5-41BC-88EF-35C86AD7F649}</author>
    <author>tc={E2E464A6-A197-420A-908F-1478A1DEE7A6}</author>
    <author>tc={A122FFFD-F642-43A1-905D-1793AB04257A}</author>
    <author>tc={57A20F63-84BF-480F-8F3E-B63128BC7E35}</author>
    <author>tc={A9755B42-52BA-457A-A1B6-2D7451F60928}</author>
    <author>tc={3901344D-0831-4EDD-A8F7-3E0F544ABDD6}</author>
    <author>tc={43AA6795-5A58-4014-B4B9-23CC9049C733}</author>
    <author>tc={ABA92D67-9F7B-4113-95F0-3E045214E332}</author>
    <author>tc={812F17AB-6868-4E14-B3D3-CF7C7772B78C}</author>
    <author>tc={AB514A2F-2586-441B-BA01-3239B7880868}</author>
    <author>tc={D312384E-5C28-4BC1-9862-95E04473E411}</author>
    <author>tc={DE44C3CD-4736-4E8C-8A49-97D4B7564E77}</author>
    <author>tc={48E8F709-14FC-4422-B3DE-DFD77A5FCA9F}</author>
    <author>tc={C0072508-27D0-474F-9978-F1F486D47B3C}</author>
    <author>tc={F5E8C491-F413-45D8-8C93-4501F19E6B5F}</author>
    <author>tc={6266D8E1-8407-4D02-AAEF-A0BAD4536A81}</author>
    <author>tc={91CD94B8-72AF-4736-A74A-23EC8A3AA290}</author>
    <author>tc={0454333A-E9B4-435D-9AC8-97673DAFA3E4}</author>
    <author>tc={985CC670-DC54-4442-8B19-BA4F8BB0727D}</author>
    <author>tc={B08AE4E4-38AD-464B-925F-03AB30B79CC2}</author>
    <author>tc={382E530C-FFB6-438B-9E03-200BD0D6BC7B}</author>
    <author>tc={E7B79B9D-531E-4CCC-8E4C-7508843000AC}</author>
    <author>tc={8D4EE5DA-7BD8-4B00-8EDD-96F1B87C6848}</author>
    <author>tc={D9466FF3-5000-4EFE-84BB-4DD95DB16A08}</author>
    <author>tc={1657B74F-BD5D-43DE-A964-076FA961F15F}</author>
    <author>tc={2D42D2EA-F133-41FD-9C04-E8F947997875}</author>
    <author>tc={79C9D909-812D-43D2-B672-9000FEA637CD}</author>
    <author>tc={E2279645-B144-4234-B1B3-9B7C08F78FC8}</author>
    <author>tc={C8B7CAA4-B168-49DA-B0E1-0AB4A0068460}</author>
    <author>tc={F707D46B-CEC9-42B2-ADC7-CB8681929A8F}</author>
    <author>tc={929D21C7-789E-4505-AAF5-0ED523A90CB0}</author>
    <author>tc={8996BD06-1439-47D3-BC43-4E32446125DE}</author>
    <author>tc={2BCE4A7B-5996-4AD7-8537-A9FA3E793D90}</author>
    <author>tc={B42E8D53-D1D1-456B-AB1C-88D35A024D75}</author>
    <author>tc={3A55B405-D326-4043-804E-E3510CF0E9F0}</author>
    <author>tc={C0D5C833-25B9-41A4-AB0E-19404B58B3CD}</author>
    <author>tc={4AB2AA47-6E2D-4706-AB24-1E75EE49D365}</author>
    <author>tc={BBA16A7F-56A0-49CA-84F9-3BFF94F44B8C}</author>
    <author>tc={07067AB2-FCA1-4ADC-9F8B-ECEC038F21A1}</author>
    <author>tc={B61817F9-7E08-4567-8840-D7358A0D7EB7}</author>
    <author>tc={5E7AA0B8-538E-4B56-85AA-30D4A16A7F33}</author>
    <author>tc={0E104A1C-5D27-42F2-A8EA-22AF544EF5A5}</author>
    <author>tc={B3A79AD5-C565-4CFA-99AF-60A3C38531CA}</author>
    <author>tc={22CA9A3D-C1B3-4C7D-A99E-D641740D8B29}</author>
    <author>tc={9304E978-CBAF-4F38-BE5D-09BABC764F2E}</author>
    <author>tc={E1BCC78F-A7E3-41C3-A5F6-5C2AC61B13EF}</author>
    <author>tc={27974107-39B1-4B1F-B094-85D4D60F2646}</author>
    <author>tc={47E09D24-1A10-4400-B992-922EDE37F2AE}</author>
    <author>tc={3E03552B-2ACC-4996-B227-2381B236ADAD}</author>
    <author>tc={2B4EEE55-D527-4AFA-8E14-79B82C616A29}</author>
    <author>tc={7117CABB-07BF-493D-8223-88EFD34D6C53}</author>
    <author>tc={257467A0-0193-4A64-8C64-3BE8271A4B03}</author>
    <author>tc={0984E439-FA1C-4F3F-BA06-69E902930BD0}</author>
    <author>tc={2A0182CD-16A8-43E1-87F5-D573114AE932}</author>
    <author>tc={8B7F512E-FBAB-444A-ABF1-19904E1800BF}</author>
    <author>tc={034EBEEC-00C7-4FD8-8BA7-E727152C330F}</author>
    <author>tc={6D8EA33B-D3DA-4AE8-B82A-A9B8984DCED8}</author>
    <author>tc={EAC52C7A-E63C-4393-99CF-A8C1CE8AECFC}</author>
    <author>tc={0DE32E73-26E7-4388-A290-D9BDCE5F6C59}</author>
    <author>tc={1627D893-42AC-4C42-9BE1-E801DA2E4E8B}</author>
    <author>tc={9D58E361-FDE1-4E44-B685-9E3AD92685A9}</author>
    <author>tc={C21DBFA7-8874-4626-A147-90C96964A43B}</author>
    <author>tc={33F79CD4-261D-445B-9840-63495B5D7CFB}</author>
    <author>tc={4CD57E28-8863-4AEE-906E-B1FB2B84A11B}</author>
    <author>tc={69A56F47-7F8C-42A1-A5DC-10D43942212A}</author>
    <author>tc={339E5408-1BEE-42D4-9267-8A6C463294C5}</author>
    <author>tc={398D2B68-0D8E-4283-899D-767A4CB84F5D}</author>
    <author>tc={E2017B3E-DFC8-4B8E-9271-EE203E629341}</author>
    <author>tc={60923B37-81E7-4FF4-A28D-23B0AD599E4D}</author>
    <author>tc={4B67F954-FFF0-4667-B9E7-13EFA15629E4}</author>
    <author>tc={3FAE95C2-51AA-477B-9885-F5AE7FC9E899}</author>
    <author>tc={74E7BE00-0C4F-4FB2-B4E5-EA8EF5050F89}</author>
    <author>tc={A0BBB1DE-CFBD-4A45-929F-D13F8DE871E7}</author>
    <author>tc={C65E8205-7A17-4C65-A0CC-8B4CD0E086FA}</author>
    <author>tc={03DB92F9-8DD7-44A2-9F41-5F840FFB4249}</author>
    <author>tc={64DEEAC4-C842-4293-890B-55FD0E073534}</author>
    <author>tc={4756F5A6-627C-4EAE-8309-CEAB1282643A}</author>
    <author>tc={7DC93441-2CA8-4F47-B512-DC1BC4910F19}</author>
    <author>tc={C2788734-5C58-4153-8A91-03A22ECD5F28}</author>
    <author>tc={7FA8CE57-EA3B-4B31-9285-1458060E0A5D}</author>
    <author>tc={F5897843-CFFD-4EA9-A5A6-0F5D0C80754A}</author>
    <author>tc={300E1B97-BCE0-43EE-BBAA-8A50E14D043E}</author>
    <author>tc={4886C6DE-317A-41EC-89C8-9D0F3322FECD}</author>
    <author>tc={77ED577A-93CC-4260-9464-7EFEB800EBD1}</author>
    <author>tc={CE271059-15BE-4317-8AB7-EF8B5C5569A6}</author>
    <author>tc={C2A568F9-E6A4-43CD-A0D7-EE932078D3A5}</author>
    <author>tc={B8BBAA36-3066-412F-A2D8-DADFECD9947E}</author>
    <author>tc={4E0E8FF7-0C76-4170-B220-ED7F34DE7458}</author>
    <author>tc={E8F18A8C-D453-40C6-B866-DA1CAD0E1BE7}</author>
    <author>tc={35BC0FFF-40C7-4699-AC43-3F48D41BF01C}</author>
    <author>tc={E9B526C6-911B-4D9F-8E6A-708169A62546}</author>
    <author>tc={5907C337-4B65-4A51-8FD3-1B9F2E1658A3}</author>
    <author>tc={85153D52-6770-4829-BFD7-B89274080283}</author>
    <author>tc={5003AFB1-F616-41CE-98D1-B9C58E7B038D}</author>
    <author>tc={3B811380-A95D-4DB5-AA47-A9B407E6CF00}</author>
    <author>tc={2F568171-7E79-4B59-90A6-05F0FCC68861}</author>
    <author>tc={3F20FC0F-DF54-477B-9289-9953B1F6B2D8}</author>
    <author>tc={89E6C117-A00E-4FF1-A5F2-DC001F58A955}</author>
    <author>tc={295E0DB0-E45B-487E-9506-ABE4771B815A}</author>
    <author>tc={A12C46B1-4AE0-4511-9480-9A964058ADF2}</author>
    <author>tc={D01E45D6-BBA2-4842-BAF8-33978C828B0E}</author>
    <author>tc={DAFE43F4-6354-424C-81FD-D25ED701CEC6}</author>
    <author>tc={62AD0755-7884-46A2-991D-B380719635A9}</author>
    <author>tc={76E489CE-F87F-4FE4-A269-F75ED3016E2B}</author>
    <author>tc={7DF3899E-3CAC-4C84-A7F8-8DE39DA7E706}</author>
    <author>tc={C02BC801-2CB4-49D3-B5CB-0DDEEDFE88E5}</author>
    <author>tc={2A705742-857D-459D-93D2-AB25A754D7F7}</author>
    <author>tc={1608BC99-2508-4849-8B0A-A3BFE20FFD9A}</author>
    <author>tc={94D6DEBA-7C74-4589-9268-A199AEB05596}</author>
    <author>tc={6A0BFB00-3F00-4825-AFA0-CEEE328808E1}</author>
    <author>tc={7D78A69B-25CA-4A5C-A535-9C4874EB2301}</author>
    <author>tc={51B90CFF-9C5F-49CF-9468-E1B3C527C14A}</author>
    <author>tc={28164E73-C768-4515-B8EF-C59498330A98}</author>
    <author>tc={9620024C-B97F-4FC6-AE38-06D7562B2F40}</author>
    <author>tc={54D3532F-E359-4193-8A72-8D404D147968}</author>
    <author>tc={269B28C2-B583-4363-A18B-0F5949573790}</author>
    <author>tc={311AD5F5-5CC4-45A6-A022-5FBEBB432024}</author>
    <author>tc={F2D3090E-D7C0-4B12-9F4D-735190CDF3E5}</author>
    <author>tc={5AFF36BB-F3DD-43B6-8692-80EFFB70433F}</author>
    <author>tc={30943CEC-24D7-4963-B663-234CF087D90D}</author>
    <author>tc={6E5A8B42-7801-4387-BE2E-B88A9DC1E7C9}</author>
    <author>tc={C137C627-FC0E-4DBB-A9B2-84746D17FB24}</author>
    <author>tc={3EDF9129-6CFB-4564-A47C-1CF8ACFBE0EC}</author>
    <author>tc={9E75C698-3DCA-4A58-B847-0FC9515737DE}</author>
    <author>tc={DA1DC684-861F-4118-8404-8FDAA6AB92B1}</author>
    <author>tc={0B22B11B-6BC4-4AB4-8002-E030D302B443}</author>
    <author>tc={73EFC829-691B-4FB6-B39B-C96B21B0CB08}</author>
    <author>tc={61271FBC-5BF7-4568-8441-7C5F4A4F27B3}</author>
    <author>tc={25DCA0C6-CC9D-4172-957A-BB59E25949B2}</author>
    <author>tc={8E841917-148D-4AA2-97A8-30C09DD0D43B}</author>
    <author>tc={F8A6E935-2B6A-4850-858C-C46CF7C278C7}</author>
    <author>tc={07346790-9A61-4F48-BE98-0A2F222DC91C}</author>
    <author>tc={31825F0D-8753-48CF-A131-1CE008635376}</author>
    <author>tc={F08BCD3B-837D-4588-A6C4-BA0A226F55C9}</author>
    <author>tc={F1205EDB-DE1D-4498-B138-72F79B38EC85}</author>
    <author>tc={9D3BD6A7-69B2-487F-BED2-4651C95E25D5}</author>
    <author>tc={995D8884-2C39-438C-B28D-20F9352AEF05}</author>
    <author>tc={497F7DB2-2535-407B-A1D3-3994A796EE95}</author>
    <author>tc={4D71A447-8FF5-4B37-807F-C0E2913C90B7}</author>
    <author>tc={9ECAC43E-E758-4563-912A-D6DE8E9A6502}</author>
    <author>tc={D98120C0-C9A4-4F63-BF56-0065B259F14E}</author>
    <author>tc={90FE268A-F83A-4023-81CB-5CDA1150CD6B}</author>
    <author>tc={B170BCCF-E1C9-41B9-AA27-8023B80D0235}</author>
    <author>tc={99C001C8-AB34-451C-975C-17417854E35A}</author>
    <author>tc={F3F4AE7D-558B-4D56-9509-F65670E80832}</author>
    <author>tc={FCC9E152-301C-4012-8C88-2E1B6C970FA6}</author>
    <author>tc={F580CB24-2126-47EF-8A56-376ECF843095}</author>
    <author>tc={FFCD2E18-AA21-4EA4-9B8D-8C77F6282DB5}</author>
    <author>tc={C2F35497-CCB9-44CD-84E3-E20A24CCD9F2}</author>
    <author>tc={37D58C3D-1C56-4221-B05A-FD046DF546D7}</author>
    <author>tc={A78435A1-0229-42C9-8E73-2A0C817A4BC2}</author>
    <author>tc={BB70A724-A777-40FC-8E62-DF2B03E60B8E}</author>
    <author>tc={2A58E5F7-2CB5-47F0-8314-1AD20C873AA6}</author>
    <author>tc={D35809C9-E3DF-4C3B-AD18-50F753394D3E}</author>
    <author>tc={546164C1-C0D3-4C1C-A9C4-32C370702D7D}</author>
    <author>tc={02E723C9-DA8D-4F9B-A996-09E180615307}</author>
    <author>tc={4F8BB411-F24A-4109-AF86-CEDD4F4BABC1}</author>
    <author>tc={65165580-930D-4F6F-AE78-40500519218C}</author>
    <author>tc={822CA87B-D382-4F73-8EFD-C63E6C1FC084}</author>
    <author>tc={C49C8A1F-855B-42EE-8D4E-FE890FFE7601}</author>
    <author>tc={9A0139F1-23C1-4BAD-8288-9169820991C4}</author>
    <author>tc={901E6F92-E18E-4829-B687-4003EB08BFFF}</author>
    <author>tc={026F61D8-B414-4F64-892D-DD139EE442AC}</author>
    <author>tc={1FB75F95-FE11-443C-8764-6927C413FD1D}</author>
    <author>tc={A9254312-4D56-47F4-9B89-364679663A29}</author>
    <author>tc={6A87F309-5305-4AC5-AF94-CDF07AEE155B}</author>
    <author>tc={74803047-2BF7-4FD5-8226-A79EC85974D8}</author>
    <author>tc={824481CF-A20F-4FE1-B8ED-76240061F9DE}</author>
    <author>tc={989F4DC0-3CB8-4F84-9E35-05201BF45FBD}</author>
    <author>tc={0B1CA9B0-AE25-4D41-9FE3-D2D22E9B6CE7}</author>
    <author>tc={AF160517-E432-4FAE-94EB-7B2865E0C307}</author>
    <author>tc={7F57E2D0-1B84-4BF7-8487-3D8A5D19C084}</author>
    <author>tc={EFC4A673-A543-42A9-97A5-0096984753DD}</author>
    <author>tc={E8A094F5-CEFD-4208-A7E7-BD23F63AE66A}</author>
    <author>tc={BA2AFBE8-3E43-4052-A03C-BD364CA3A890}</author>
    <author>tc={02A345EB-87AF-4EF1-81D9-72BF08F414EC}</author>
    <author>tc={A72222C1-8848-4295-AFD1-50405C01F413}</author>
    <author>tc={77C8404C-E80F-46C1-B4D9-E202B840271A}</author>
    <author>tc={3A88CD43-41DF-4BA3-8005-91D21308352B}</author>
    <author>tc={6DDEB104-3DDB-4FF8-9DE1-121F0DF12546}</author>
    <author>tc={3A3F3555-33EE-4089-A74F-380609AC03A5}</author>
    <author>tc={A5598AC7-0FED-48A7-A52D-67AD8C01062F}</author>
    <author>tc={8EA87797-2EF5-4409-B569-7D330DD5B316}</author>
    <author>tc={CAB3948C-B470-4E03-9148-19C09DC7BC90}</author>
    <author>tc={F0834176-3C2A-40E3-BD6F-D794842E937E}</author>
    <author>tc={0E44EFDC-9B8A-45A3-A1EE-824965B9DE30}</author>
    <author>tc={DD0BB52C-DBE9-4B03-9E29-A95348E08A53}</author>
    <author>tc={E96D6091-C608-4D18-A9DF-A1174CE832E8}</author>
    <author>tc={F9C4B099-C9A6-44F7-871D-F51A942DB623}</author>
    <author>tc={319DBBCB-3A4A-44A1-86CE-6CDB479845B6}</author>
    <author>tc={6C58CF37-8EFA-4CF1-A8C0-BC7CDD16A7C5}</author>
    <author>tc={E30A64A0-2FFB-446F-8F34-A0537078FF69}</author>
    <author>tc={D16E2C1B-22DF-471A-B6CA-8FB71093EA32}</author>
    <author>tc={542EBF64-0BE0-4204-8566-3D2DA42D8F1B}</author>
    <author>tc={ECA1C145-47FC-45ED-9EE7-33669185C00B}</author>
    <author>tc={0EAEBB50-D5B4-417F-9EF6-4CA787CA65B2}</author>
    <author>tc={52396751-C897-40B0-A3D8-E928F490C30F}</author>
    <author>tc={397488F4-4D78-4F32-A852-F9CD17019B77}</author>
    <author>tc={B840B47C-FA93-4179-814C-CDE87F4ECD97}</author>
    <author>tc={74E0B264-9366-4EBE-A73D-E088EB47CC2C}</author>
    <author>tc={27DBB0D1-DD9D-4238-B092-7E9E639AD3E7}</author>
    <author>tc={50856BF6-8B86-42FB-9219-08C2FD1C2CD1}</author>
    <author>tc={84EDD44F-C241-4046-8C84-A8E9FDE6CD2F}</author>
    <author>tc={450030B7-27D8-4133-8DFE-734B693F6BBE}</author>
    <author>tc={E1D56EB5-A565-4778-9ED1-D80DF8354158}</author>
    <author>tc={B9EEEF12-C237-4AC4-9FF9-9962B38E711D}</author>
    <author>tc={F30E6418-7C78-48F9-85DB-EE4BC0DD812E}</author>
    <author>tc={86EB7D0E-B10F-44A6-8E42-109DE7F05CE8}</author>
    <author>tc={B311CC53-A23B-4B4D-B5D4-3BC24E107A5A}</author>
    <author>tc={DF0E98C9-3E7A-4518-8DCE-BE1A068A4366}</author>
    <author>tc={69984DC7-EE0C-47C1-9B5D-7D9451A1F355}</author>
    <author>tc={ECAC619C-50C2-4562-BE72-2FE25D187A57}</author>
    <author>tc={AD554285-BCBF-4DF8-9529-F1F52C797E26}</author>
    <author>tc={0F1497C1-7BC8-4FDE-AB47-8CF11047699F}</author>
    <author>tc={F9B4625F-0435-450A-8BDE-EC222DEF214A}</author>
    <author>tc={C3E49D10-853E-4ABC-A693-0D38FC0BFD5C}</author>
    <author>tc={0BBB78FC-EB06-4F2F-88DF-93B81CBE8558}</author>
    <author>tc={7FFE9112-42FE-4022-9BEF-B3B17680311D}</author>
    <author>tc={94B20C22-4A77-4E07-BCCE-E680353FE06E}</author>
    <author>tc={621A708C-166F-4648-A209-7E73C41BEABD}</author>
    <author>tc={07039E99-4AC7-4119-BCAA-55766AE61882}</author>
    <author>tc={3BE3A6C7-0DC1-4868-AC60-4FD277A30585}</author>
    <author>tc={2D9DA45C-EA76-4949-894B-83E5E764EF06}</author>
    <author>tc={75174C9C-33C2-4D7A-A9DE-7C678E0C0ABB}</author>
    <author>tc={132029B6-267B-42D9-AE60-534CC8F5C14E}</author>
    <author>tc={83F9DA9E-D734-4701-8D30-6176BFE5EDCC}</author>
    <author>tc={0166EBDB-529D-4AC8-811B-118D8A6546FA}</author>
    <author>tc={3B92D24C-1459-45E7-AFB2-203EC8C12D71}</author>
    <author>tc={280CB43B-07FA-4C1C-9563-DE9B5916D812}</author>
    <author>tc={ABD83A40-F118-4FC8-B18F-A77079EF11B4}</author>
    <author>tc={95E5716A-29AB-4CC6-99C5-ADC73309EA31}</author>
    <author>tc={9185BDB7-6D89-4DED-8634-4CC78DACBD8C}</author>
    <author>tc={BB2F98FE-8DC8-436D-8970-19DC3601B504}</author>
    <author>tc={96AC201C-7C3C-46D7-B387-6EB82FCA928F}</author>
    <author>tc={43082733-DFD0-4B86-B035-CE8EB196AEF0}</author>
    <author>tc={D2E8C2B3-9555-4F68-A43A-3E020C139864}</author>
    <author>tc={51413762-1AC9-4FBA-A4AD-3B22AA5849E8}</author>
    <author>tc={9F9D5DE1-6D84-4162-AB8D-5DCBC4C402A9}</author>
    <author>tc={AD69039A-0423-4C3F-AF6A-8B642666762B}</author>
    <author>tc={51839D49-0479-47D0-9AA9-338BFA2CCDDF}</author>
    <author>tc={2DC15DB1-9E0B-48EA-AFF5-EE4D9FF83B45}</author>
    <author>tc={8C11A12F-5C6B-48C9-98B2-0120D2A01AEC}</author>
    <author>tc={04C58B73-38E5-4374-9C05-5556C94C5FDF}</author>
    <author>tc={E791AF76-1315-4985-9464-D503FBC55DE0}</author>
    <author>tc={448B1D20-6102-4A6B-B702-CEF7C516D8BC}</author>
    <author>tc={7DDEE300-4B8B-476F-A401-B445D2F24DD5}</author>
    <author>tc={176B59A0-6DC6-4CF9-A9CA-78E583625002}</author>
    <author>tc={8A6599FA-211C-4C94-9F19-A4CBDDCD8628}</author>
    <author>tc={5D97E55A-2B3F-44DE-A3B8-68F8516D8626}</author>
    <author>tc={463B1C06-F7E1-4BC9-9AC1-85986BC8E817}</author>
    <author>tc={0F724AE1-08E0-4B88-B926-017342DABFEC}</author>
    <author>tc={5FD502D5-B4D6-48FE-9484-D75416E1AD3D}</author>
    <author>tc={BDAD5CEF-D7B5-4BEF-BA9E-715ED7898BE0}</author>
    <author>tc={F29DACB2-D771-4A7D-B0C1-0687C96E4EA8}</author>
    <author>tc={02AE2CCD-358C-44C2-9A08-1B2A6845937F}</author>
    <author>tc={E2950273-6AD1-472D-9EFB-A61910EEF01A}</author>
    <author>tc={4DBB67FA-29D9-47C7-9788-7E85E4D7F2DA}</author>
    <author>tc={47A48AA9-8381-4908-82B1-22714B09A9B9}</author>
    <author>tc={33E5273D-1B99-407A-BAD5-189E7D588E83}</author>
    <author>tc={B6A20751-1CA7-43C4-B758-0662EC5E533E}</author>
    <author>tc={38DA4F6E-31A5-4ECE-9E63-B81C010ADBC2}</author>
    <author>tc={2FF8A014-08A8-41E0-A09C-935C2A93DAEC}</author>
    <author>tc={7B3B655A-A1E6-4EF8-A8C4-91F20FE26208}</author>
    <author>tc={07F1DD6A-3DCB-4685-BC12-D780B9946E83}</author>
    <author>tc={4FA5F6B2-9C46-40BD-AC5D-34E027F532CC}</author>
    <author>tc={6A4D1725-081C-4E12-8F76-C95224D73AFE}</author>
    <author>tc={6A4A722D-94C3-4353-BEF6-5638BC14058E}</author>
    <author>tc={D1866D3E-B766-4166-B0E3-8568407E6326}</author>
    <author>tc={0125747B-626E-491D-ADB7-0A25D518EF1C}</author>
    <author>tc={1A001710-D559-40E6-A7D0-0E95FFB3D2B2}</author>
    <author>tc={9233524B-575B-4B51-A9A9-BB1041276346}</author>
    <author>tc={F642ED87-4E07-4305-98CF-3C58ADF55C05}</author>
    <author>tc={27507DAB-6DCE-4017-8474-8D2440885E8C}</author>
    <author>tc={B21B952D-2A62-47C4-9777-BD4FD854EC4B}</author>
    <author>tc={42AF5674-EAD9-4524-AE0A-C76735CCD9F9}</author>
    <author>tc={F3D77CE4-00F9-4A6E-88D1-266A69DE0127}</author>
    <author>tc={13CDA4A6-6320-4987-8D2A-42FE437F1E26}</author>
    <author>tc={1B7F76D0-2063-4A3E-A05A-14C057968BDB}</author>
    <author>tc={387FA6C7-7190-467A-B26C-D9E3190CAA20}</author>
    <author>tc={331F2094-F5F2-441E-9E38-98D886AE08D9}</author>
    <author>tc={3A251DB6-96AB-4745-BD0A-F40B9AE61F09}</author>
    <author>tc={A74F880F-C79C-413B-920A-414517CBB178}</author>
    <author>tc={3276E949-1317-4739-AF3A-35B8C37767B6}</author>
    <author>tc={E8B4AF64-0431-42C9-978E-EF96E2685CFC}</author>
    <author>tc={22D64E1C-D236-4D46-94DD-5E93E35096C5}</author>
    <author>tc={35664217-7AEC-4C18-A56E-9DA46AAEDD2F}</author>
    <author>tc={D5B9F6DE-478E-4490-9508-9371AB45E5F4}</author>
    <author>tc={8D81008E-3664-4798-8421-870AAC000534}</author>
    <author>tc={BF7A6013-4EBB-4578-95C6-E011E2630C13}</author>
    <author>tc={CA35B18E-0684-4A7B-AD85-ECE9A39932CF}</author>
    <author>tc={A1F41B14-DC95-402B-91B2-22B089F8AA6D}</author>
    <author>tc={29035CCA-543B-4941-99CC-E3E75F1D61DA}</author>
    <author>tc={96123F91-2292-4F29-952E-F0B25DE41721}</author>
    <author>tc={475942F3-63C7-4AED-BF9F-8B27FBEF1F45}</author>
    <author>tc={647B9B42-A5E6-452B-AD2D-13B6093D1266}</author>
    <author>tc={3217F46F-48DD-4EB8-9287-277EDF5119E8}</author>
    <author>tc={06DE2EEF-F9D1-4E47-B10C-9F7BAC88DF16}</author>
    <author>tc={B2CC0E44-CF5C-42FE-871B-84290128C299}</author>
    <author>tc={A11DFA00-1F96-4D9A-BF47-5DFB0F982CD5}</author>
    <author>tc={E77D142E-403B-4E0C-BAD6-1AC77EEDC59A}</author>
    <author>tc={DC922DC5-9D67-4870-9EA3-32FB94889680}</author>
    <author>tc={A861DA32-87BC-4A6C-9A19-973039D832F2}</author>
    <author>tc={564DBCFC-A513-49D7-8796-0DBEAD6F3A69}</author>
    <author>tc={478D735D-041A-4E2A-BAE9-945D49C30745}</author>
    <author>tc={7D87E904-A530-460E-B468-F3C6B088BFA8}</author>
    <author>tc={21D5D292-CE95-49C4-BF73-0EF4EFEA662C}</author>
    <author>tc={F22BB7F1-9F9A-42AA-8685-90E25ACC36A0}</author>
    <author>tc={89065F0A-9FC0-4FC2-A705-115B81F4A4A7}</author>
    <author>tc={B012286C-EA66-4B53-AD03-361166576C19}</author>
    <author>tc={7550298F-2B9F-4D3D-80D1-4C8A12713414}</author>
    <author>tc={715E413B-1BE4-4A04-94EB-22788EF3EF9A}</author>
    <author>tc={22BBDAB8-30B3-4947-BCE5-ABBA621A9662}</author>
    <author>tc={9F46A1EA-8F42-4178-94B5-AD53510BC46E}</author>
    <author>tc={5E63D63A-B6A5-487C-B953-A55EFAD9EBE2}</author>
    <author>tc={02835F55-946E-4EB7-A877-8DA0E08F8E7E}</author>
    <author>tc={0C768EBA-9351-4312-9027-0D3FDFDCCA70}</author>
    <author>tc={0BD849BD-C376-4B2D-9AF0-198B13982B81}</author>
    <author>tc={0746A752-3FD5-4F72-858C-DF68CDF27025}</author>
    <author>tc={8C7FE448-0C78-4C00-AFC9-A51097C0B890}</author>
    <author>tc={59079643-0B76-4BB8-98F5-31F1C8BA4E96}</author>
    <author>tc={61770426-4B7A-476D-9D3E-A6ED913BCF1C}</author>
    <author>tc={17745CCB-AE39-42A9-BBE2-8032E3204A75}</author>
    <author>tc={53BD7EBF-CDA7-4EA1-982E-ADAE01E6B565}</author>
    <author>tc={C363C12F-E737-4574-87C2-92DF87301477}</author>
    <author>tc={05E0669F-8BF1-4056-8BB1-F3871030C33F}</author>
    <author>tc={9E7FBB5A-82AD-45CC-A144-5A2F6BA0F63D}</author>
    <author>tc={0C67CD99-9474-4C07-97AB-1A9633FA1B2F}</author>
    <author>tc={A6A9E427-51EB-44E3-98D6-A8E6123C5ABF}</author>
    <author>tc={5F0B8807-A9D6-462A-8015-641F39596649}</author>
    <author>tc={A389544C-51B2-40B7-BF7B-2650C6FF88BE}</author>
    <author>tc={811871DD-B73C-4112-910A-8B74A0B8F4CA}</author>
    <author>tc={F24135C9-917E-40F4-BA4C-89996E062D93}</author>
    <author>tc={C896C3AB-5CAE-45E9-90B5-8BC20996892D}</author>
    <author>tc={C2C9139A-FBEA-4485-A6AC-AEB23239CCD7}</author>
    <author>tc={69353CCC-82AA-4D5A-A9B4-624C804B82DA}</author>
    <author>tc={B89C32C7-1454-4FE6-8831-630A2B2BCF54}</author>
    <author>tc={271E433C-F58D-44CD-8424-816C333E4411}</author>
    <author>tc={E91946AC-886D-456C-8268-76A9BECD4D6C}</author>
    <author>tc={EAEC9C4B-4507-40DA-86A4-246AAB3B0AE5}</author>
    <author>tc={DA40A1DC-4245-4E95-A020-60FB27BD10DA}</author>
    <author>tc={E2DBE53D-F96D-4DD5-888B-E42A26BD9516}</author>
    <author>tc={D6897C74-0609-4330-8F4D-4FD65DCB9CE5}</author>
    <author>tc={CE713BBB-2C76-4CAD-BD31-827323FEF3DC}</author>
    <author>tc={FC3F7C56-C08E-420A-8A6D-6376C646EF46}</author>
    <author>tc={C389117F-3713-4E24-8DD7-85A0E4C4E6C9}</author>
    <author>tc={40762FFD-77F4-4B00-A5DC-7CA44991A3F2}</author>
    <author>tc={384FF8C3-F8F8-4750-8E62-9AB009511349}</author>
    <author>tc={491957C6-4CD5-476A-BA6F-2AE0519A10A2}</author>
    <author>tc={02D9826D-67F0-489F-9AB3-5930DF9AFC2D}</author>
    <author>tc={E47F37D4-8BF9-48E1-88C5-C9A4C0A5C320}</author>
    <author>tc={4A07AB07-2A8D-4877-BC58-AC502180AF2E}</author>
    <author>tc={541B5D61-8B7D-4094-9C3A-A52CADDD2E92}</author>
    <author>tc={3FAF4A76-7AE0-4FAF-858F-7D526A2210B7}</author>
    <author>tc={278F8C35-2775-42F9-84EA-244C01F0E8DC}</author>
    <author>tc={941846E2-C908-4640-BC7A-87FF7D95CB99}</author>
    <author>tc={9F9F9FA8-DA38-4444-8972-4B04192EB5FB}</author>
    <author>tc={BA64ED52-F0FA-48C0-B370-7AFB5F668E2D}</author>
    <author>tc={4011F48E-C0A6-4C7A-9AA1-CB2ABC53DFCE}</author>
    <author>tc={E04AD184-83E0-449A-87B2-BB3B20E20300}</author>
    <author>tc={1E96F0AC-335B-42DC-9C2F-0A850DB7FCB5}</author>
    <author>tc={0DB2156E-C679-4D81-8DA8-0E49A48EAB96}</author>
    <author>tc={0334BFE8-4018-4E15-A155-69EDC5D0A488}</author>
    <author>tc={E9606B76-5C9E-4127-B79E-C99A6A10C738}</author>
    <author>tc={AFE34FB5-4EB6-4B90-8E7B-FBD176DAB373}</author>
    <author>tc={B602CF9D-F7C6-4246-B631-1B142D60A393}</author>
    <author>tc={BCBDA917-8D14-4CD5-A1D7-483CF243C699}</author>
    <author>tc={4DA22DEF-2DE6-41BC-9FC7-ECE549FB26AB}</author>
    <author>tc={FA12E7F3-DEB3-453E-838F-C637E30F4E36}</author>
    <author>tc={2DCC24B8-2C3E-41B0-8D13-E35E0E16B163}</author>
    <author>tc={77680EBB-47BF-4C43-B5EC-B1F9B98D05BC}</author>
    <author>tc={53913E07-D406-4D88-AEA7-A2F75E617603}</author>
    <author>tc={C90B688F-4198-47A9-9CDA-054B7014B68D}</author>
    <author>tc={86746F7C-EDCB-45BA-B009-73DF69B3D942}</author>
    <author>tc={804CC639-E0BA-42D2-B2BD-B702B0B32CF6}</author>
    <author>tc={25A940A8-2866-47C9-BDE8-1CED38EE36E7}</author>
    <author>tc={131EE586-B53F-437A-9840-F785196D57A6}</author>
    <author>tc={7A2BF79A-2415-415C-8AD8-724169E754B8}</author>
    <author>tc={0137FC77-704E-450F-86C1-5E2067AE6B84}</author>
    <author>tc={97D9EACF-11F8-4AE8-B3EF-7B0E65D3C232}</author>
    <author>tc={DC536996-BEB3-4751-985B-EBF5FE4589D5}</author>
    <author>tc={46DFB6D4-AE44-47F0-A8BF-F101C48051D4}</author>
    <author>tc={219E2D00-5B0C-4C31-8AB4-C5E06FDB4614}</author>
    <author>tc={72DA0C32-4823-4E8A-8C4E-329C54C05DAE}</author>
    <author>tc={DF1FD351-8127-4750-9007-09EA9A8D7C20}</author>
    <author>tc={AF9EFF3F-AAF5-4FFE-B1D7-EF26B22D4796}</author>
    <author>tc={70BCACFA-F635-4ABF-904F-5D8B4956675A}</author>
    <author>tc={A5E8C56F-C5F0-4E17-9642-A344A6CC01AC}</author>
    <author>tc={C4993DE8-AD9E-4EB6-8617-48632FAAF551}</author>
    <author>tc={52B6236A-0260-4D1B-A40A-B2C62DDC273C}</author>
    <author>tc={F5162BA4-3E3C-4651-AF73-FFC89742C787}</author>
    <author>tc={E5B6AD4B-8F45-49B1-AC67-A90AF4594331}</author>
    <author>tc={4923F349-204A-40B2-B529-DAF3779E0799}</author>
    <author>tc={549FCB07-2067-40DA-8115-C09F15CD804A}</author>
    <author>tc={193408F4-68DF-4C65-92A2-59537ADEBBD4}</author>
    <author>tc={A646E9CA-2BB3-442D-AA09-5496533873CA}</author>
    <author>tc={F48D0063-17B0-4009-8AE7-C16F71812544}</author>
    <author>tc={59F52C1C-6EB5-4EC8-B98D-009B57828396}</author>
    <author>tc={FEE3122C-277D-47A2-80DA-B78124FF95AF}</author>
    <author>tc={B542A062-CFB0-49AF-9293-57D01F0765EA}</author>
    <author>tc={AE643850-EB50-4421-8AB5-5876DDDCCEB3}</author>
    <author>tc={3B9C2C85-8E24-4179-BA92-C57780618EBE}</author>
    <author>tc={F232F101-2D7E-4818-964D-D09BCD52F66F}</author>
    <author>tc={4D1C2C63-3B8E-4130-88FB-04335EF1F9A4}</author>
    <author>tc={0ADB28D0-EBFC-4DBD-A270-20B37B4EF10C}</author>
    <author>tc={6A22CD08-F4A0-435B-B17E-F1BCAA1675C5}</author>
    <author>tc={AC9E8D1B-F332-4756-9CEC-46F1A751B2B0}</author>
    <author>tc={F3BFF046-842C-4B84-9A70-B9694BF4590A}</author>
    <author>tc={CC1395E6-1355-4407-AF0B-749DCC58E60B}</author>
    <author>tc={947209DF-E1B3-4A51-A874-2F6B3FFC3E7A}</author>
    <author>tc={19D33885-A0F4-4806-AAA0-CFC9B1136DA0}</author>
    <author>tc={1787A104-9E64-451E-AACF-9D36A405FF00}</author>
    <author>tc={7CB5CD43-2A93-4725-A2C7-BDF9DA7F7A45}</author>
    <author>tc={8503CE1E-A9D6-4086-A8D1-BCF5D48E80F9}</author>
    <author>tc={C5C1364D-1B38-4E8B-95DA-9608FF8CB44B}</author>
    <author>tc={A697D6F4-6342-4ED8-BA06-FD0105A1499C}</author>
    <author>tc={8E90BAFE-33E6-4FBC-9CA9-5D2D4ABF1885}</author>
    <author>tc={42A6BACE-D5DD-402A-8EC8-A93C04B88AAF}</author>
    <author>tc={871FBC92-9382-4BA0-88E6-56F8F8E969F1}</author>
    <author>tc={8761401D-4322-4310-8EC2-1D3284ED1905}</author>
    <author>tc={39E4F6B1-6ECB-48DC-962E-5BCE487592D8}</author>
    <author>tc={9F08D534-F23B-486B-BEF2-F3B17734F1A3}</author>
    <author>tc={FA5E007C-B71E-47A2-B024-C84DCD260FA0}</author>
    <author>tc={58A7DFDD-A38A-4F34-A1BC-EE8B79303472}</author>
    <author>tc={E19D4205-30E6-43B2-8472-34804C77A5E4}</author>
    <author>tc={A5841039-2D3D-4708-8321-9B87B5FD0A6D}</author>
    <author>tc={42FDE1F0-9E37-4629-98A3-EDDD1626CA0F}</author>
    <author>tc={FFA2E720-5502-4D54-963B-3E9AEAC4FCEA}</author>
    <author>tc={C1EC4634-AD3F-459D-A5F6-70322A2C6605}</author>
    <author>tc={A9D61F60-5664-42A1-990B-A19BAA71E8CE}</author>
    <author>tc={4B8422F3-A9E9-41DF-B0B0-4DAB9276BF1D}</author>
    <author>tc={ED6DEC9F-D946-4876-BFFF-2AEF47E28A01}</author>
    <author>tc={C1F32202-5320-4EB1-B008-5B460B7BA6F0}</author>
    <author>tc={E5B6419A-158A-444F-BA65-E8B3AEE564EA}</author>
    <author>tc={A7C6A7B3-F04D-4A9E-8792-3C08AECFEBEB}</author>
    <author>tc={AE567D4A-702B-4F5D-B76E-6B0AD9CD85AB}</author>
    <author>tc={060AEF3A-5D57-44F9-96FE-E79069A8B0FF}</author>
    <author>tc={58800E4F-001A-44F6-9AEA-FD2A50CB492B}</author>
    <author>tc={EEBD2CA4-C34F-4872-BC81-3511C9C63CCD}</author>
    <author>tc={56C97456-AA74-4426-BEC9-3C6F714BD807}</author>
    <author>tc={1F6A869F-98D6-42F9-AA99-4E9C7149E5A5}</author>
    <author>tc={3EA7B9F7-6AE4-4974-947A-06A15C1382B2}</author>
    <author>tc={68EADF3B-C909-4E2D-AF56-9E40E3AE16EC}</author>
    <author>tc={37065BA4-DA24-48EC-B8A2-8BA90F4D1269}</author>
    <author>tc={E2676EC2-0FEF-461D-BF87-8727CE66E248}</author>
    <author>tc={126D6EC8-3ACD-4837-B703-EAB90820DD08}</author>
    <author>tc={9E29FBBB-C148-4624-9273-8E9383B886F0}</author>
    <author>tc={61E6F170-BAAE-406C-8B6A-7D9126FA26EF}</author>
    <author>tc={FB241CFA-E105-4646-B2E4-FA079C361904}</author>
    <author>tc={83F736FA-E699-40E3-B6E1-6480A4DAE9D2}</author>
    <author>tc={CACA96DA-76A1-46D1-AA50-63EF0536F70C}</author>
    <author>tc={055639CB-FB8C-4819-BE41-989DBFB5C376}</author>
    <author>tc={4CAC230F-267B-4854-958F-77CE22F49BFB}</author>
    <author>tc={C1F372C8-580C-4488-BD84-D4FC0C3BAF1B}</author>
    <author>tc={E23BFC40-0E1E-4817-9225-70D0A53712EC}</author>
    <author>tc={C244ED41-7AC6-4D64-8BE6-308C3A1CF1FE}</author>
    <author>tc={139F5EE4-676C-4593-93FF-3D3585419357}</author>
    <author>tc={B07ED453-9427-46A3-8B0E-2E1B5056484F}</author>
    <author>tc={7A57EB3B-CA87-43E0-B376-6D155DD783DD}</author>
    <author>tc={ED44D96D-2075-4B7A-804E-9A0D382D365D}</author>
    <author>tc={9BFC2410-EC4C-4F50-A5E0-F0FB907DB5A6}</author>
    <author>tc={BDC60FB6-7336-4129-A40B-BC774B52E11D}</author>
    <author>tc={253F6485-2394-4811-A8C6-5EFE9AD847F3}</author>
    <author>tc={0E68B12D-32EC-4401-A204-84A1DEB90EE6}</author>
    <author>tc={BB38C903-7ED6-4C5B-876A-C9E192004911}</author>
    <author>tc={470379D0-EB8C-405F-B0F5-2B15BCF84E4A}</author>
    <author>tc={D52E3486-57E7-4BA1-8F21-2FF3B138EB5C}</author>
    <author>tc={2A5CBFFA-9146-459E-9003-C087EAEB22C5}</author>
    <author>tc={3F4FF02C-4ABA-41DF-8B5E-5890BC22CA54}</author>
    <author>tc={9E3D6D47-A91D-47AB-B651-CC5A35819DE9}</author>
    <author>tc={9BCD719F-2F31-4644-A6F7-AF60F28BE327}</author>
    <author>tc={86442190-0D76-4489-BC1D-673BB806DED6}</author>
    <author>tc={B6266FE1-465E-48D7-BDAE-7A8227B38110}</author>
    <author>tc={FDC79E7A-6337-4185-9E3F-4AE3E3FC40CC}</author>
    <author>tc={DC6B9450-80CA-4678-B6A2-7EF10F933F07}</author>
    <author>tc={718ABC71-B027-48F1-8D36-8DD4B4F43832}</author>
    <author>tc={4B1A06DB-ED2C-4A72-A155-E89A2F0231F3}</author>
    <author>tc={FA44E2D1-1A98-45C0-A127-D21A39B46E3E}</author>
    <author>tc={DC094C4C-6FFA-4AA5-A58D-BE0AAA7F902B}</author>
    <author>tc={5F74C1BB-E627-4043-AD37-711B683DDCA3}</author>
    <author>tc={DE19B49A-2F9E-4535-8A0C-DBFEC1E2948C}</author>
    <author>tc={723DC273-BDBA-435A-94A0-A1F4A38B49A2}</author>
    <author>tc={763EF471-1B1F-4A89-9E24-01964C928E5E}</author>
    <author>tc={78811B57-7440-4933-B1CC-89E9141BE208}</author>
    <author>tc={45386599-9D46-44DE-9A52-8BB1B2BE0395}</author>
    <author>tc={24F06012-1463-4DE6-B8DD-042FD85F88C1}</author>
    <author>tc={9196FC1D-5E18-4F4F-952E-8F6DFB06ABF1}</author>
    <author>tc={E60B56A9-953D-465B-B38C-3A6F814AE1FB}</author>
    <author>tc={9380FEED-235E-48EE-872E-561E4416A31B}</author>
    <author>tc={88C8D046-433D-431E-8FA4-C50FB474DC79}</author>
    <author>tc={1A030F33-1587-4DCC-8490-3DE9AED5F9A5}</author>
    <author>tc={51D6BC88-B22A-450F-9131-FF242D8A6A82}</author>
    <author>tc={C0D80807-A3B4-4D87-8B37-52D36CF99CCE}</author>
    <author>tc={4CBBCC07-5A16-4471-933C-36C92560DB54}</author>
    <author>tc={864D576B-FB8C-4BB7-BA7A-1C084BFCD39E}</author>
    <author>tc={F0976A00-CEA6-4FE7-B47F-8B3DA66101A9}</author>
    <author>tc={649959A6-B4D7-4DA4-AE39-086B06884D0A}</author>
    <author>tc={145D05F0-B79A-4062-9E89-D8ADB0C12834}</author>
    <author>tc={5269A778-6421-4B4B-81D9-47100BC8B368}</author>
    <author>tc={9E992F43-E290-4159-86DB-A5B92C487531}</author>
    <author>tc={9F3BD2D2-2A76-499C-873C-5E537A6E9A14}</author>
    <author>tc={64292364-1145-49ED-B80B-5395664F92B2}</author>
    <author>tc={21A43E7D-F96A-4D3F-A68A-ED0B6B619CAE}</author>
    <author>tc={54251F25-354B-4717-B758-F5AD099A3EBB}</author>
    <author>tc={BDF06383-D7F7-445F-B568-78EA3EA21C02}</author>
    <author>tc={877BAB3A-EC36-4858-9E54-DF565A487545}</author>
    <author>tc={3157C0C0-5D85-4384-9083-2DB9F9BDF208}</author>
    <author>tc={C2AE4D09-0BE4-4385-A631-9AD86A4F6EFF}</author>
    <author>tc={B48526FB-63FA-4D9B-AC0E-8B0C9DE6DFE4}</author>
    <author>tc={BCCCFCC5-E00F-4D65-B7C2-A9D6819E883C}</author>
    <author>tc={8C54481C-72DA-4DF9-A8DD-194C780E7261}</author>
    <author>tc={4B4AAAC7-0841-430D-98D3-2AE71B882925}</author>
    <author>tc={A63A1815-A670-47A6-B7B3-6D73EF81AFC0}</author>
    <author>tc={1AC0B610-190D-418C-B8DF-96BFD2D4B0B1}</author>
    <author>tc={B7054F71-5E60-4069-A8A7-E96702DF986D}</author>
    <author>tc={CBCC1BFA-1A12-4930-A629-4153CA463213}</author>
    <author>tc={E2F75EFF-553C-49D1-86E5-0400752C465D}</author>
    <author>tc={41C40A68-D6A5-4A13-BAE9-C9FD940BD6FE}</author>
    <author>tc={BC2B8527-C01B-413C-AC3E-D8FFEF2C48FF}</author>
    <author>tc={33C989C4-FE7B-4499-B78C-9EA04E4EA603}</author>
    <author>tc={AD54DAD4-50A4-421C-8462-F334DF403BB2}</author>
    <author>tc={6F56FEBF-D3C8-47F3-9ED0-82F6A6369C7E}</author>
    <author>tc={473F565A-55A0-4392-BEA0-471762AEEAC1}</author>
    <author>tc={8AAD0EEB-0170-48C8-823D-C471EF196CCC}</author>
    <author>tc={941E0A00-3AD7-47B9-A7C2-C1FBFFD6D7BB}</author>
    <author>tc={E68B490A-07C7-46B2-B12D-C7CC01D060A0}</author>
    <author>tc={40E67BEB-BF34-4C7A-8908-E9051299A3AB}</author>
    <author>tc={F3D6F1AA-11D5-4506-809E-9EDCE808EAD8}</author>
    <author>tc={FDFF3833-B7AF-41DB-A1D6-017DA483ECC2}</author>
    <author>tc={118AC8FD-7155-4A21-9416-A3724C4AE6A6}</author>
    <author>tc={34EC6B0A-E493-43A7-BA41-3673CC1B058C}</author>
    <author>tc={C3074035-7AC8-4C00-BBB8-8FF95D70750C}</author>
    <author>tc={F84A9E57-E3CE-42BC-8607-FA4B53156136}</author>
    <author>tc={7609D1A3-54A0-43B7-B476-3E4A6C3BFC7C}</author>
    <author>tc={DF63ED3D-A86C-49EF-9D07-68FF34448C35}</author>
    <author>tc={38FCB404-07CB-40AC-8707-EBDC7B2EF718}</author>
    <author>tc={C460F546-2275-4B43-B4E0-7CD32D79A31E}</author>
    <author>tc={727B161D-CA94-4D56-8F48-5077F73FA91C}</author>
    <author>tc={10FA5BE7-B803-4A36-8DE2-4292E9FDE3BB}</author>
    <author>tc={4B546C47-D235-4A3D-BFB5-43A76989D452}</author>
    <author>tc={CBA4BDA4-5704-48BE-92CD-BE71FC53D06A}</author>
    <author>tc={7ECCA27C-BDAD-4A88-A805-E13911A713E7}</author>
    <author>tc={99AD4ACF-FD56-4C14-8C10-13DF60B66B58}</author>
    <author>tc={545E28D4-8DC5-4C67-AE92-38AABF70836F}</author>
    <author>tc={2E424B3D-BCE6-4A40-AB0E-49109510CB20}</author>
    <author>tc={2D1B57C8-2030-4636-98DA-D95B3730C59D}</author>
    <author>tc={3B124997-C798-4AEC-9554-D07515D49260}</author>
    <author>tc={7F8B6AEF-0590-4926-83AA-178A24AC3F7E}</author>
    <author>tc={2111DB4B-5567-404A-AABC-1257829824CF}</author>
    <author>tc={81634DBA-1A13-42B3-B2B9-77304D056D4D}</author>
    <author>tc={51FE12E5-3393-44C9-B4FD-032AC8400F66}</author>
    <author>tc={25412134-0447-47A5-9E0A-81D8287B2841}</author>
    <author>tc={9EE0F981-92DE-4E1D-ADE5-EE4EC961BE29}</author>
    <author>tc={6E9FC783-AF23-4D0B-8EBF-84BD1328E404}</author>
    <author>tc={10FE2F00-4D4C-4BA7-9938-CF8EA96CBD0C}</author>
    <author>tc={E27B8FC7-8B55-4F9A-B906-47FAFD663DF5}</author>
    <author>tc={5078F32B-DEA2-480A-BF81-C77AF4ACA719}</author>
    <author>tc={ED300EEA-77B2-4413-9E0B-9B7E8665EBA9}</author>
    <author>tc={E4B18EC3-9170-4B5D-95D5-B7C5E95F4E4C}</author>
    <author>tc={D82AE0E2-E681-487B-A8E3-382C0FE24217}</author>
    <author>tc={22C21175-FADF-46EE-ADC6-1A1A510B3BFB}</author>
    <author>tc={FC91EDA8-2A25-40F5-9EE6-29AFAD12B6FF}</author>
    <author>tc={0F252EC6-C307-4D40-9601-125947D62AD1}</author>
    <author>tc={6D35FE05-6CB2-4B96-A970-0EF178110AD7}</author>
    <author>tc={CE7E1193-2BA6-4584-91ED-9D0CEECE49EC}</author>
    <author>tc={9DE239A0-936B-47AB-937F-5BAA16A557B5}</author>
    <author>tc={630C422E-E54D-4612-B4E3-D263299251CE}</author>
    <author>tc={B16CA4B8-CC76-4285-84D1-0AD6B1EF9BF4}</author>
    <author>tc={40EA42AA-8026-422A-B262-935EEB44BE87}</author>
    <author>tc={B918D88F-E786-4F26-94CD-AD67768437D9}</author>
    <author>tc={D3D95289-814A-463C-B8E3-D3C3EB3F0CF6}</author>
    <author>tc={7F2FD889-8DBA-4929-B818-17D781EB8F44}</author>
    <author>tc={4E8104FC-1A27-44C4-917C-10DECBBC4172}</author>
    <author>tc={8EDDA6D6-3F9D-4428-9869-D5403E6A4016}</author>
    <author>tc={46C12549-7944-437F-BD07-97B9123D2220}</author>
    <author>tc={8FC5673A-2727-4661-BCF9-E2267F496A31}</author>
    <author>tc={587ABAE2-BFCC-4AAE-A238-CA2C831C6544}</author>
    <author>tc={E840D5D1-6F3B-453B-9DF9-B2A813A11FCD}</author>
    <author>tc={CBD77FDF-9810-40D7-A209-8163AC76C4D0}</author>
    <author>tc={2F98B6AA-ED32-433A-A4DA-0D3CE46C17A5}</author>
    <author>tc={F4ACD950-4FF8-4677-BF5E-F096D30245C8}</author>
    <author>tc={25099865-1D4B-43BD-9792-BFF926E6018F}</author>
    <author>tc={44C80B33-1AA6-4B42-8B36-A6D1E10ECA69}</author>
    <author>tc={A57732A8-F50B-4559-9F97-41F9C32D5D92}</author>
    <author>tc={403C782B-AC3C-4E12-B735-BD0F76711B1F}</author>
    <author>tc={D06FB9B8-0CA8-47D8-95DA-26133DC38BBB}</author>
    <author>tc={209C293D-CBC5-4808-8945-FF92DB3AFB12}</author>
    <author>tc={D7CA121A-6584-4B36-9421-12B085EA42B0}</author>
    <author>tc={13BCE010-C92D-403C-BC3B-EBB906C4DF8A}</author>
    <author>tc={CE665BFC-7E01-4D12-BB6A-3A2D7764B491}</author>
    <author>tc={6D8C9621-5EB9-45C3-B8A8-5F181C2B953A}</author>
    <author>tc={676F06E2-63BB-4949-8D9F-C666DC38C803}</author>
    <author>tc={5A6AD1F7-A102-4293-A288-80979DF2DC25}</author>
    <author>tc={7410242F-2583-44F0-BA5B-944EBF5D7884}</author>
    <author>tc={B67CCCFE-60E5-43E3-9F21-B50EF7121D23}</author>
    <author>tc={2996A499-123A-435A-9B50-ED4A5B7CFCAE}</author>
    <author>tc={7895AB07-0ADF-4A02-BF4B-EA6E64E50ED7}</author>
    <author>tc={E9BE4A5A-62C7-4A60-9B80-108D6DA49ECE}</author>
    <author>tc={DD1E2206-65A9-4CAC-B750-16A7B1E22243}</author>
    <author>tc={28AB4E39-3F7D-48FF-906B-FFF6CC32FA23}</author>
    <author>tc={D42972DF-1795-4C6E-AAAD-AA45FE2B1F3F}</author>
    <author>tc={A3A3DF4C-3C93-4695-927E-36DFFBE4893D}</author>
    <author>tc={24774589-AD05-4093-BC10-A9BD14C50056}</author>
    <author>tc={AE9BE286-7C80-40BF-865E-1E536D9658F8}</author>
    <author>tc={5120E31D-E3BA-4D9C-8DF1-5DAA02F9504D}</author>
    <author>tc={C0BA2580-C508-49B3-8DE7-08EC3DEE0E1A}</author>
    <author>tc={0F87C79A-6FDC-4D8B-AE20-0DEE13274872}</author>
    <author>tc={BFDC0AC2-7847-4572-89E2-7A9825A28939}</author>
    <author>tc={E52E111A-5C63-4A20-B5E6-0416888F1005}</author>
    <author>tc={365B81D1-4F18-4288-8CC6-3A5931EDDFCF}</author>
    <author>tc={C0BD84A0-B681-41BB-8E7F-8510DED622B6}</author>
    <author>tc={FD32438A-3A8B-4424-AB9E-9F40AD3FA71F}</author>
    <author>tc={65A427B5-D86B-4E74-B0DF-62D12DACABD2}</author>
    <author>tc={FA8C970E-9E71-4F40-BEF3-710A2ADD6BA7}</author>
    <author>tc={72BC4D94-B6E7-4451-ACC4-1D2CECC387C3}</author>
    <author>tc={40F9F32A-7353-4D63-9124-02FE2C238132}</author>
    <author>tc={54723A98-1C02-404D-B34C-9A0986A60070}</author>
    <author>tc={7CF179FF-70B3-4844-B53A-2B4730A8FF02}</author>
    <author>tc={9ECDEEAD-5D53-41E4-A96E-074538AEDAEF}</author>
    <author>tc={F00172B2-D12A-491E-99CE-8BD86BE999E3}</author>
    <author>tc={F3F69594-B8AB-4A3F-A8B7-35E926F63FE1}</author>
    <author>tc={E1657287-7397-491C-9AAF-0745D1468F6C}</author>
    <author>tc={0293F55C-3F8B-4225-A914-2F2B3D5FB4CE}</author>
    <author>tc={1D2AD408-7281-44A9-922D-3FBFE6B42C30}</author>
    <author>tc={9875765A-86C4-4BA7-8975-B9F3555B853D}</author>
    <author>tc={6A238C1E-2CE5-4F59-AC95-73A31FB2F96C}</author>
    <author>tc={771530DF-3043-494D-A7CC-C42F30244F42}</author>
    <author>tc={0ED5E933-AEB4-4708-96C6-004EA7DD1112}</author>
    <author>tc={BD81BAEA-528A-45E8-9D08-37A4F7BE5FD2}</author>
    <author>tc={38D9BA2C-13CA-4406-BF55-EFCF3991D181}</author>
    <author>tc={A7FA0595-367B-4891-99F2-6E56E5729157}</author>
    <author>tc={3620A2CB-67B8-41D3-BA16-BA9A2358A864}</author>
    <author>tc={C37BB4E7-D03B-4415-84D7-123A44DC1ACE}</author>
    <author>tc={6F6341FA-3330-4C66-BDF2-5D5EA0852A95}</author>
    <author>tc={70F5BB10-C1B9-4815-BD6E-6C4A0BCAFC8F}</author>
    <author>tc={39E46668-1A47-4737-83AF-1E444BBC3754}</author>
    <author>tc={CC171D13-64EE-4944-812F-3D8638E7EAB4}</author>
    <author>tc={E8557405-0B49-48D5-8CC1-7ABCA9115EF4}</author>
    <author>tc={A86313F8-3A7F-4586-8B2E-AAA7B922E802}</author>
    <author>tc={64198DFB-6277-4748-BFDA-D52D037EF111}</author>
    <author>tc={A73B77C6-D10D-4CE6-AC2D-2BA08D4D1C05}</author>
    <author>tc={A8A558E9-0862-4265-8E9C-8C3510D18EBF}</author>
    <author>tc={87A506D4-4C7C-4182-9DD8-5052353B6303}</author>
    <author>tc={46F1CA18-07E3-4776-A1CB-F4F97D5123D3}</author>
    <author>tc={1F931D89-DC06-4987-9DF3-E71F1EB93D4A}</author>
    <author>tc={6762C857-CDEA-4BBF-997B-E30B21DFDF46}</author>
    <author>tc={992AB712-F010-4524-BD96-7A76BF56AC8F}</author>
    <author>tc={22B0EFD9-8A1A-42DE-8E36-0CB5BD43C8A1}</author>
    <author>tc={404674DE-242F-49E4-86CB-377BD6CE52ED}</author>
    <author>tc={A29EE8C6-D15D-496E-90F3-65C1C279066B}</author>
    <author>tc={0F2E4BDC-D0E1-4A0A-93E8-2EBF8D9EE67F}</author>
    <author>tc={31E4FA02-F1E7-4E9A-BEDC-46063DC2EADA}</author>
    <author>tc={8DB8035E-539B-4FE3-89C2-27B3AFD35EC2}</author>
    <author>tc={10B15AA6-476D-493F-A727-8896541EB598}</author>
    <author>tc={508F12FE-2D78-46FD-BFC3-0BCD97410F0B}</author>
    <author>tc={00FA5B89-3C2D-47F5-9D6C-AC45C55D18D3}</author>
    <author>tc={8819A762-46D6-4104-AB54-92401B5591E5}</author>
    <author>tc={0348AB51-5901-4030-84BE-DF00973FDF3F}</author>
    <author>tc={182E3BCA-2CF7-41F6-B879-6BC28200DC06}</author>
    <author>tc={7330955C-D06A-4689-B77E-153F47D84ED3}</author>
    <author>tc={5D4BC43F-A78A-4021-875E-A4F747F0DF3B}</author>
    <author>tc={FA11278C-0AC6-4DD3-9C94-B985B6819600}</author>
    <author>tc={997BBB9F-9AA5-4D70-86F9-559E6B286C23}</author>
    <author>tc={A2FE53E0-C6E2-4B31-9C0C-9669330F09B1}</author>
    <author>tc={4BAE8EC5-8143-42BC-BC4C-FD94A2175CA4}</author>
    <author>tc={85B5C853-BF8D-46C6-8317-B70E06140A06}</author>
    <author>tc={A975B6C2-8FA8-457A-B5F2-58FE9B447143}</author>
    <author>tc={17446399-734A-4546-B353-D004F374681A}</author>
    <author>tc={D821F5A4-560C-4774-9D50-409902C9AFD8}</author>
    <author>tc={AECBF7B7-6476-495D-8132-59B904CF130D}</author>
    <author>tc={3D1B2CC8-0A74-40BA-83E1-5F39C09A705A}</author>
    <author>tc={96CF8EF2-F3DC-4FB4-A274-87BD48E54C96}</author>
    <author>tc={8D5B24AC-4F6A-434A-B78C-2BCDE430D335}</author>
    <author>tc={5C691287-DFC8-4E70-9F10-E1E6648A9AFE}</author>
    <author>tc={D5ACF682-FBD2-47F2-9749-5344355196FA}</author>
    <author>tc={65A7561F-0E02-4181-9AC2-BC20F6FEC04B}</author>
    <author>tc={BB5B55D4-5800-4DFC-AEA3-030DC3EBD54A}</author>
    <author>tc={9434ABBB-9396-4849-9CFD-336265CC7CFC}</author>
    <author>tc={8824C310-5D9D-4D71-8EA2-41AF6197CF74}</author>
    <author>tc={D19C7FC5-067A-4ECF-9CBD-84178D0EB66C}</author>
    <author>tc={E2DFB114-BFB9-466C-AC85-15E4B3E20926}</author>
    <author>tc={88EEFF02-9E5A-4A17-8273-DC3A59C9891E}</author>
    <author>tc={BF686A80-1A3C-44AC-AF07-ABE903D55F53}</author>
    <author>tc={C7D6C743-D695-4A54-97A9-07D68D288B7D}</author>
    <author>tc={9AF71566-FDF7-4831-AF7E-B7A880FB4E70}</author>
    <author>tc={3666870B-25FF-4185-970E-C2FBAA132363}</author>
    <author>tc={5C169DEE-7191-4939-B966-3612305CB705}</author>
    <author>tc={9B10E5FE-7F31-4664-BBBD-BCE22628585F}</author>
    <author>tc={773BFBE1-ECF9-4DBF-8672-36E726F65929}</author>
    <author>tc={0ADF2551-4C9D-46A1-8E01-8CBAC38BAE41}</author>
    <author>tc={E8CC402C-0623-48FD-A531-3CC96B2C51BB}</author>
    <author>tc={5FE25EEF-53D0-417F-9602-27622BFF58F1}</author>
    <author>tc={C01B8065-A1EE-4913-A55C-6B9E10BC7E11}</author>
    <author>tc={BD9AFB1F-323A-4E66-8A93-9B143D3B72E1}</author>
    <author>tc={780638CB-A8A9-4880-B865-E6307F63638F}</author>
    <author>tc={0CB7F3FC-9DBF-440F-8EF5-813AAA67158F}</author>
    <author>tc={9581259F-DC28-479F-BD4B-3A32EDAAB620}</author>
    <author>tc={706445F0-5C31-4591-9F78-4E888C37F0D6}</author>
    <author>tc={61D0972B-F043-47D3-885D-26EC99F9D711}</author>
    <author>tc={044569DC-1C3B-44BD-96D1-27EA656BC4AE}</author>
    <author>tc={D64ADBBD-546F-47C1-849E-14DF6CB889E8}</author>
    <author>tc={F762062C-27D7-4CDA-89E4-0207EBDFFEA2}</author>
    <author>tc={6EEB0AA9-23B0-47C3-B651-CE6304350A95}</author>
    <author>tc={93A0C2A2-D863-41B6-B571-5384EBA70D42}</author>
    <author>tc={7A38812A-73EA-4520-991D-43589289E930}</author>
    <author>tc={4D265BF0-5F7B-4FE4-BB04-4D6C52855E20}</author>
    <author>tc={D0DF4A2D-F87C-47A1-8ADD-E60E686DF072}</author>
    <author>tc={91C4F290-CEB8-41AD-AF43-D743E96A189B}</author>
    <author>tc={9CEAC429-BE29-49C3-A4C9-70A2C2E85EAD}</author>
    <author>tc={7DB0A179-E884-40C4-816E-98EB96E0C305}</author>
    <author>tc={0B099ABC-A3A8-4411-B3A2-43AF81512013}</author>
    <author>tc={2DBF74C9-6A32-4FBD-BB22-2B731ABFE111}</author>
    <author>tc={315B22FA-3A1A-4A12-A44C-AE65EEFDFE2B}</author>
    <author>tc={B1DE111D-19EF-496E-B5E9-97631919F830}</author>
    <author>tc={2A934220-3867-4AFB-B086-2EC3EF3F989D}</author>
    <author>tc={904A7D4B-00CF-4B52-BB02-811AFABF0150}</author>
    <author>tc={2CC6F7AD-C3A3-4DFA-885A-199B2B291B21}</author>
    <author>tc={3CEB2B83-037D-493C-B097-D48285DED712}</author>
    <author>tc={CFFD256F-FE66-4AD4-88CE-14896A6BCC67}</author>
    <author>tc={46776C3F-9B0B-4055-B17A-6C7964C58A92}</author>
    <author>tc={B6853C1D-4C35-4C96-818E-FD6AF1E62A0D}</author>
    <author>tc={6B3CCC9A-22B0-498A-A590-0ECEB2C8AD9C}</author>
    <author>tc={6E45FC5E-5176-4046-A799-7834CDD46728}</author>
    <author>tc={753DFB99-D73B-4ED9-9BB4-6619ADD39C63}</author>
    <author>tc={1D366A47-2F3F-43AB-A836-FED3BB590DED}</author>
  </authors>
  <commentList>
    <comment ref="AD7" authorId="0" shapeId="0" xr:uid="{A571E75E-BE1B-4800-B61D-6C11B9FA4AEE}">
      <text>
        <t>[Threaded comment]
Your version of Excel allows you to read this threaded comment; however, any edits to it will get removed if the file is opened in a newer version of Excel. Learn more: https://go.microsoft.com/fwlink/?linkid=870924
Comment:
    supplementary methods report laser intensity as "36 ± 0.6 mW power delivered an intensity of 285 ± 5 mW/cm2 to the skull"</t>
      </text>
    </comment>
    <comment ref="AG7" authorId="1" shapeId="0" xr:uid="{A471DCA1-EE71-4A40-9FC3-F5FCF378ED69}">
      <text>
        <t>[Threaded comment]
Your version of Excel allows you to read this threaded comment; however, any edits to it will get removed if the file is opened in a newer version of Excel. Learn more: https://go.microsoft.com/fwlink/?linkid=870924
Comment:
    Just said "laser" for light source
Reply:
    changed to "Diode laser"</t>
      </text>
    </comment>
    <comment ref="AH7" authorId="2" shapeId="0" xr:uid="{CFD2B420-CB7D-48D5-8355-60FFF58FCF6F}">
      <text>
        <t>[Threaded comment]
Your version of Excel allows you to read this threaded comment; however, any edits to it will get removed if the file is opened in a newer version of Excel. Learn more: https://go.microsoft.com/fwlink/?linkid=870924
Comment:
    Just said "laser" for light source
Reply:
    changed to "Diode laser"</t>
      </text>
    </comment>
    <comment ref="K8" authorId="3" shapeId="0" xr:uid="{4BF38300-7645-461C-9D66-05A0FAE1649C}">
      <text>
        <t>[Threaded comment]
Your version of Excel allows you to read this threaded comment; however, any edits to it will get removed if the file is opened in a newer version of Excel. Learn more: https://go.microsoft.com/fwlink/?linkid=870924
Comment:
    90-100 days old</t>
      </text>
    </comment>
    <comment ref="M8" authorId="4" shapeId="0" xr:uid="{14298973-3E0C-4648-862B-055789B5DE00}">
      <text>
        <t>[Threaded comment]
Your version of Excel allows you to read this threaded comment; however, any edits to it will get removed if the file is opened in a newer version of Excel. Learn more: https://go.microsoft.com/fwlink/?linkid=870924
Comment:
    90-100 days old</t>
      </text>
    </comment>
    <comment ref="AG8" authorId="5" shapeId="0" xr:uid="{42BD80D2-8F5B-4D7D-A819-89C6B67A958E}">
      <text>
        <t>[Threaded comment]
Your version of Excel allows you to read this threaded comment; however, any edits to it will get removed if the file is opened in a newer version of Excel. Learn more: https://go.microsoft.com/fwlink/?linkid=870924
Comment:
    light source
(150-W light bulb)
Reply:
    Changed to NR as not enough info</t>
      </text>
    </comment>
    <comment ref="AH8" authorId="6" shapeId="0" xr:uid="{F111CCC7-AED2-4C1F-A811-E41C5B581D23}">
      <text>
        <t>[Threaded comment]
Your version of Excel allows you to read this threaded comment; however, any edits to it will get removed if the file is opened in a newer version of Excel. Learn more: https://go.microsoft.com/fwlink/?linkid=870924
Comment:
    light source
(150-W light bulb)
Reply:
    Changed to NR as not enough info</t>
      </text>
    </comment>
    <comment ref="AJ8" authorId="7" shapeId="0" xr:uid="{4912C105-8F10-4366-B349-ACBC3033B112}">
      <text>
        <t>[Threaded comment]
Your version of Excel allows you to read this threaded comment; however, any edits to it will get removed if the file is opened in a newer version of Excel. Learn more: https://go.microsoft.com/fwlink/?linkid=870924
Comment:
    5 x 3 mm rectangle</t>
      </text>
    </comment>
    <comment ref="K9" authorId="8" shapeId="0" xr:uid="{9F1DA839-5CAD-45A0-9263-C45E5AA5984A}">
      <text>
        <t>[Threaded comment]
Your version of Excel allows you to read this threaded comment; however, any edits to it will get removed if the file is opened in a newer version of Excel. Learn more: https://go.microsoft.com/fwlink/?linkid=870924
Comment:
    90-100 days old</t>
      </text>
    </comment>
    <comment ref="M9" authorId="9" shapeId="0" xr:uid="{E1130F48-D3E1-441A-9DB5-C027492DE729}">
      <text>
        <t>[Threaded comment]
Your version of Excel allows you to read this threaded comment; however, any edits to it will get removed if the file is opened in a newer version of Excel. Learn more: https://go.microsoft.com/fwlink/?linkid=870924
Comment:
    90-100 days old</t>
      </text>
    </comment>
    <comment ref="AG9" authorId="10" shapeId="0" xr:uid="{AB2F9567-C3D6-4FC7-837C-39DE8E844665}">
      <text>
        <t>[Threaded comment]
Your version of Excel allows you to read this threaded comment; however, any edits to it will get removed if the file is opened in a newer version of Excel. Learn more: https://go.microsoft.com/fwlink/?linkid=870924
Comment:
    light source
(150-W light bulb)
Reply:
    Changed to NR as not enough info</t>
      </text>
    </comment>
    <comment ref="AH9" authorId="11" shapeId="0" xr:uid="{0D3F1A86-857F-4027-B362-53DF6148413D}">
      <text>
        <t>[Threaded comment]
Your version of Excel allows you to read this threaded comment; however, any edits to it will get removed if the file is opened in a newer version of Excel. Learn more: https://go.microsoft.com/fwlink/?linkid=870924
Comment:
    light source
(150-W light bulb)
Reply:
    Changed to NR as not enough info</t>
      </text>
    </comment>
    <comment ref="AJ9" authorId="12" shapeId="0" xr:uid="{D5E9912E-6111-4D03-A17A-A4B7D19F34B0}">
      <text>
        <t>[Threaded comment]
Your version of Excel allows you to read this threaded comment; however, any edits to it will get removed if the file is opened in a newer version of Excel. Learn more: https://go.microsoft.com/fwlink/?linkid=870924
Comment:
    5 x 3 mm rectangle</t>
      </text>
    </comment>
    <comment ref="K10" authorId="13" shapeId="0" xr:uid="{5ADD340A-573F-41AD-A66B-FEFAEDCFD386}">
      <text>
        <t>[Threaded comment]
Your version of Excel allows you to read this threaded comment; however, any edits to it will get removed if the file is opened in a newer version of Excel. Learn more: https://go.microsoft.com/fwlink/?linkid=870924
Comment:
    90-100 days old</t>
      </text>
    </comment>
    <comment ref="M10" authorId="14" shapeId="0" xr:uid="{2D38839E-810E-42BA-BB46-65A6409CC03E}">
      <text>
        <t>[Threaded comment]
Your version of Excel allows you to read this threaded comment; however, any edits to it will get removed if the file is opened in a newer version of Excel. Learn more: https://go.microsoft.com/fwlink/?linkid=870924
Comment:
    90-100 days old</t>
      </text>
    </comment>
    <comment ref="AG10" authorId="15" shapeId="0" xr:uid="{0AC3119E-2AFA-49B9-8C1C-432B6A45AACC}">
      <text>
        <t>[Threaded comment]
Your version of Excel allows you to read this threaded comment; however, any edits to it will get removed if the file is opened in a newer version of Excel. Learn more: https://go.microsoft.com/fwlink/?linkid=870924
Comment:
    light source
(150-W light bulb)
Reply:
    Changed to NR as not enough info</t>
      </text>
    </comment>
    <comment ref="AH10" authorId="16" shapeId="0" xr:uid="{8FB11D9E-2D6B-441C-B5E9-F81962212D0F}">
      <text>
        <t>[Threaded comment]
Your version of Excel allows you to read this threaded comment; however, any edits to it will get removed if the file is opened in a newer version of Excel. Learn more: https://go.microsoft.com/fwlink/?linkid=870924
Comment:
    light source
(150-W light bulb)
Reply:
    Changed to NR as not enough info</t>
      </text>
    </comment>
    <comment ref="AJ10" authorId="17" shapeId="0" xr:uid="{7828036E-059A-4C61-93EA-BCDF3FBCE7A2}">
      <text>
        <t>[Threaded comment]
Your version of Excel allows you to read this threaded comment; however, any edits to it will get removed if the file is opened in a newer version of Excel. Learn more: https://go.microsoft.com/fwlink/?linkid=870924
Comment:
    5 x 3 mm rectangle</t>
      </text>
    </comment>
    <comment ref="Y19" authorId="18" shapeId="0" xr:uid="{9E415243-EF4E-470A-9F8F-2B3139A396C0}">
      <text>
        <t>[Threaded comment]
Your version of Excel allows you to read this threaded comment; however, any edits to it will get removed if the file is opened in a newer version of Excel. Learn more: https://go.microsoft.com/fwlink/?linkid=870924
Comment:
    3 mm concentric dialysis probe was implanted horizontally via a guide cannule into the right cortex. A 6 mm diameter plastic ring was placed directly over the right cortex, behind bregma and tangential to the bregmoidal and midline skull sutures.
The probe and plastic ring were secured to the skull with 2 screws and dental acrylic, leaving the skull inside the ring, free of acrylic. Immediately after RB injection a fibre optic was positioned directly over the centre of the plastic ring above the skull (distance from fibre to skull &lt;2.0 mm).</t>
      </text>
    </comment>
    <comment ref="AZ19" authorId="19" shapeId="0" xr:uid="{7D25A94D-CB95-4F3C-A27D-B1242FB2A15C}">
      <text>
        <t>[Threaded comment]
Your version of Excel allows you to read this threaded comment; however, any edits to it will get removed if the file is opened in a newer version of Excel. Learn more: https://go.microsoft.com/fwlink/?linkid=870924
Comment:
    measured 9 brain sections through brain all 1mm thick, this result is the largest area, section 5.</t>
      </text>
    </comment>
    <comment ref="AB20" authorId="20" shapeId="0" xr:uid="{015681E3-89A4-4FAF-ACD5-EB736D552922}">
      <text>
        <t>[Threaded comment]
Your version of Excel allows you to read this threaded comment; however, any edits to it will get removed if the file is opened in a newer version of Excel. Learn more: https://go.microsoft.com/fwlink/?linkid=870924
Comment:
    given at 0.2 ml/100g body weight</t>
      </text>
    </comment>
    <comment ref="AN20" authorId="21" shapeId="0" xr:uid="{16326733-FC8C-441A-8EEA-7426B0CFC2A7}">
      <text>
        <t>[Threaded comment]
Your version of Excel allows you to read this threaded comment; however, any edits to it will get removed if the file is opened in a newer version of Excel. Learn more: https://go.microsoft.com/fwlink/?linkid=870924
Comment:
    A monophasic constant current of 2-mA intensity with a 0.2-ms pulse width at a frequency of 3 Hz and a 5-sec stimulation
duration was used for each block, as shown in Figure 2A. These recording blocks were employed before PTI (baseline) and were repeated once every 30 min beginning at 15 min post-PTI and ending at 2 h post-PTI. As shown in Figure 2B, animals were grouped into 2 experimental groups with unilateral (contralateral) and bilateral PSS administration commenced immediately after PTI onset. The control group did not involve PSS intervention following PTI induction.</t>
      </text>
    </comment>
    <comment ref="AX20" authorId="22" shapeId="0" xr:uid="{384811A2-D7DE-4ABE-9412-27C12801247F}">
      <text>
        <t>[Threaded comment]
Your version of Excel allows you to read this threaded comment; however, any edits to it will get removed if the file is opened in a newer version of Excel. Learn more: https://go.microsoft.com/fwlink/?linkid=870924
Comment:
    approximately</t>
      </text>
    </comment>
    <comment ref="AB21" authorId="23" shapeId="0" xr:uid="{EA439030-5E03-4D4C-89F9-BEAC0C8998E7}">
      <text>
        <t>[Threaded comment]
Your version of Excel allows you to read this threaded comment; however, any edits to it will get removed if the file is opened in a newer version of Excel. Learn more: https://go.microsoft.com/fwlink/?linkid=870924
Comment:
    given at 0.2 ml/100g body weight</t>
      </text>
    </comment>
    <comment ref="AB22" authorId="24" shapeId="0" xr:uid="{2143A8B5-8393-4480-8753-B8DE05D59DC8}">
      <text>
        <t>[Threaded comment]
Your version of Excel allows you to read this threaded comment; however, any edits to it will get removed if the file is opened in a newer version of Excel. Learn more: https://go.microsoft.com/fwlink/?linkid=870924
Comment:
    2.5 ml/kg
Reply:
    4 mg/ml</t>
      </text>
    </comment>
    <comment ref="G24" authorId="25" shapeId="0" xr:uid="{61B393AC-CAF9-4655-8B3C-6B558A399923}">
      <text>
        <t>[Threaded comment]
Your version of Excel allows you to read this threaded comment; however, any edits to it will get removed if the file is opened in a newer version of Excel. Learn more: https://go.microsoft.com/fwlink/?linkid=870924
Comment:
    albino</t>
      </text>
    </comment>
    <comment ref="K24" authorId="26" shapeId="0" xr:uid="{4222C16F-8BB5-4745-9D3F-F23C5CEDB445}">
      <text>
        <t>[Threaded comment]
Your version of Excel allows you to read this threaded comment; however, any edits to it will get removed if the file is opened in a newer version of Excel. Learn more: https://go.microsoft.com/fwlink/?linkid=870924
Comment:
    4-6 months old</t>
      </text>
    </comment>
    <comment ref="M24" authorId="27" shapeId="0" xr:uid="{A64E7D71-969D-4A30-A6CB-B8FD94DEC5F6}">
      <text>
        <t>[Threaded comment]
Your version of Excel allows you to read this threaded comment; however, any edits to it will get removed if the file is opened in a newer version of Excel. Learn more: https://go.microsoft.com/fwlink/?linkid=870924
Comment:
    4-6 months old</t>
      </text>
    </comment>
    <comment ref="AG24" authorId="28" shapeId="0" xr:uid="{3AF57F43-944B-482A-A4D3-2D189102721C}">
      <text>
        <t>[Threaded comment]
Your version of Excel allows you to read this threaded comment; however, any edits to it will get removed if the file is opened in a newer version of Excel. Learn more: https://go.microsoft.com/fwlink/?linkid=870924
Comment:
    just states "laser"
Reply:
    Changed to "Diode laser"</t>
      </text>
    </comment>
    <comment ref="AH24" authorId="29" shapeId="0" xr:uid="{4578D655-EF46-4673-B78F-B4CB310A46EF}">
      <text>
        <t>[Threaded comment]
Your version of Excel allows you to read this threaded comment; however, any edits to it will get removed if the file is opened in a newer version of Excel. Learn more: https://go.microsoft.com/fwlink/?linkid=870924
Comment:
    just states "laser"
Reply:
    Changed to "Diode laser"</t>
      </text>
    </comment>
    <comment ref="G25" authorId="30" shapeId="0" xr:uid="{B287EBEB-A6E9-4FD4-9496-587084D4C1AF}">
      <text>
        <t>[Threaded comment]
Your version of Excel allows you to read this threaded comment; however, any edits to it will get removed if the file is opened in a newer version of Excel. Learn more: https://go.microsoft.com/fwlink/?linkid=870924
Comment:
    albino</t>
      </text>
    </comment>
    <comment ref="K25" authorId="31" shapeId="0" xr:uid="{61A65B09-8897-46A9-8D07-E2F86AD2F30A}">
      <text>
        <t>[Threaded comment]
Your version of Excel allows you to read this threaded comment; however, any edits to it will get removed if the file is opened in a newer version of Excel. Learn more: https://go.microsoft.com/fwlink/?linkid=870924
Comment:
    4-6 months old</t>
      </text>
    </comment>
    <comment ref="M25" authorId="32" shapeId="0" xr:uid="{D58EA3D5-26F6-4E99-80ED-C5D51E58DA03}">
      <text>
        <t>[Threaded comment]
Your version of Excel allows you to read this threaded comment; however, any edits to it will get removed if the file is opened in a newer version of Excel. Learn more: https://go.microsoft.com/fwlink/?linkid=870924
Comment:
    4-6 months old</t>
      </text>
    </comment>
    <comment ref="AG25" authorId="33" shapeId="0" xr:uid="{8056ABC8-68D1-41DB-AC3F-5601A2A6797B}">
      <text>
        <t>[Threaded comment]
Your version of Excel allows you to read this threaded comment; however, any edits to it will get removed if the file is opened in a newer version of Excel. Learn more: https://go.microsoft.com/fwlink/?linkid=870924
Comment:
    just states "laser"
Reply:
    Changed to "Diode laser"</t>
      </text>
    </comment>
    <comment ref="AH25" authorId="34" shapeId="0" xr:uid="{398EB5A5-D76F-4F56-92ED-865042AFE798}">
      <text>
        <t>[Threaded comment]
Your version of Excel allows you to read this threaded comment; however, any edits to it will get removed if the file is opened in a newer version of Excel. Learn more: https://go.microsoft.com/fwlink/?linkid=870924
Comment:
    just states "laser"
Reply:
    Changed to "Diode laser"</t>
      </text>
    </comment>
    <comment ref="G26" authorId="35" shapeId="0" xr:uid="{8BC886E8-70FC-444E-B38E-537D2CEDB4C0}">
      <text>
        <t>[Threaded comment]
Your version of Excel allows you to read this threaded comment; however, any edits to it will get removed if the file is opened in a newer version of Excel. Learn more: https://go.microsoft.com/fwlink/?linkid=870924
Comment:
    albino</t>
      </text>
    </comment>
    <comment ref="K26" authorId="36" shapeId="0" xr:uid="{FF26A4EA-D991-408E-A81B-A505AF085F8C}">
      <text>
        <t>[Threaded comment]
Your version of Excel allows you to read this threaded comment; however, any edits to it will get removed if the file is opened in a newer version of Excel. Learn more: https://go.microsoft.com/fwlink/?linkid=870924
Comment:
    4-6 months old</t>
      </text>
    </comment>
    <comment ref="M26" authorId="37" shapeId="0" xr:uid="{0DE62C5D-2183-486E-A82F-8C06CF0C6C53}">
      <text>
        <t>[Threaded comment]
Your version of Excel allows you to read this threaded comment; however, any edits to it will get removed if the file is opened in a newer version of Excel. Learn more: https://go.microsoft.com/fwlink/?linkid=870924
Comment:
    4-6 months old</t>
      </text>
    </comment>
    <comment ref="AG26" authorId="38" shapeId="0" xr:uid="{CDC5F456-20BC-4523-BF23-8338B0CB5114}">
      <text>
        <t>[Threaded comment]
Your version of Excel allows you to read this threaded comment; however, any edits to it will get removed if the file is opened in a newer version of Excel. Learn more: https://go.microsoft.com/fwlink/?linkid=870924
Comment:
    just states "laser"
Reply:
    Changed to "Diode laser"</t>
      </text>
    </comment>
    <comment ref="AH26" authorId="39" shapeId="0" xr:uid="{422587B2-6166-41E8-93FA-EDCAA6C2FFFB}">
      <text>
        <t>[Threaded comment]
Your version of Excel allows you to read this threaded comment; however, any edits to it will get removed if the file is opened in a newer version of Excel. Learn more: https://go.microsoft.com/fwlink/?linkid=870924
Comment:
    just states "laser"
Reply:
    Changed to "Diode laser"</t>
      </text>
    </comment>
    <comment ref="G27" authorId="40" shapeId="0" xr:uid="{782D975B-801B-49AA-A7B1-AC52A14AB365}">
      <text>
        <t>[Threaded comment]
Your version of Excel allows you to read this threaded comment; however, any edits to it will get removed if the file is opened in a newer version of Excel. Learn more: https://go.microsoft.com/fwlink/?linkid=870924
Comment:
    albino</t>
      </text>
    </comment>
    <comment ref="K27" authorId="41" shapeId="0" xr:uid="{894A1061-E810-4C4C-A1E4-8CA85C531673}">
      <text>
        <t>[Threaded comment]
Your version of Excel allows you to read this threaded comment; however, any edits to it will get removed if the file is opened in a newer version of Excel. Learn more: https://go.microsoft.com/fwlink/?linkid=870924
Comment:
    4-6 months old</t>
      </text>
    </comment>
    <comment ref="M27" authorId="42" shapeId="0" xr:uid="{85CE3322-38B0-4212-8AE9-040F63F58BFB}">
      <text>
        <t>[Threaded comment]
Your version of Excel allows you to read this threaded comment; however, any edits to it will get removed if the file is opened in a newer version of Excel. Learn more: https://go.microsoft.com/fwlink/?linkid=870924
Comment:
    4-6 months old</t>
      </text>
    </comment>
    <comment ref="AG27" authorId="43" shapeId="0" xr:uid="{DD45C4E1-49C0-40ED-B642-66D5C1BC72DB}">
      <text>
        <t>[Threaded comment]
Your version of Excel allows you to read this threaded comment; however, any edits to it will get removed if the file is opened in a newer version of Excel. Learn more: https://go.microsoft.com/fwlink/?linkid=870924
Comment:
    just states "laser"
Reply:
    Changed to "Diode laser"</t>
      </text>
    </comment>
    <comment ref="AH27" authorId="44" shapeId="0" xr:uid="{FF8265F3-BB52-4F70-87C4-2A8CC48D8FF8}">
      <text>
        <t>[Threaded comment]
Your version of Excel allows you to read this threaded comment; however, any edits to it will get removed if the file is opened in a newer version of Excel. Learn more: https://go.microsoft.com/fwlink/?linkid=870924
Comment:
    just states "laser"
Reply:
    Changed to "Diode laser"</t>
      </text>
    </comment>
    <comment ref="AB28" authorId="45" shapeId="0" xr:uid="{9521A89D-14AB-4AF9-9A9B-1DDE97B49114}">
      <text>
        <t>[Threaded comment]
Your version of Excel allows you to read this threaded comment; however, any edits to it will get removed if the file is opened in a newer version of Excel. Learn more: https://go.microsoft.com/fwlink/?linkid=870924
Comment:
    0.2mL given per animal</t>
      </text>
    </comment>
    <comment ref="AB29" authorId="46" shapeId="0" xr:uid="{EB831EA9-F6DC-4525-9EF0-4865EDDEB574}">
      <text>
        <t>[Threaded comment]
Your version of Excel allows you to read this threaded comment; however, any edits to it will get removed if the file is opened in a newer version of Excel. Learn more: https://go.microsoft.com/fwlink/?linkid=870924
Comment:
    0.2mL given per animal</t>
      </text>
    </comment>
    <comment ref="AL30" authorId="47" shapeId="0" xr:uid="{3DDC98A1-A428-4E67-9E96-BBAD6517792E}">
      <text>
        <t>[Threaded comment]
Your version of Excel allows you to read this threaded comment; however, any edits to it will get removed if the file is opened in a newer version of Excel. Learn more: https://go.microsoft.com/fwlink/?linkid=870924
Comment:
    Was tested daily</t>
      </text>
    </comment>
    <comment ref="Y31" authorId="48" shapeId="0" xr:uid="{04305833-ABD0-4515-A2C9-96908540572A}">
      <text>
        <t>[Threaded comment]
Your version of Excel allows you to read this threaded comment; however, any edits to it will get removed if the file is opened in a newer version of Excel. Learn more: https://go.microsoft.com/fwlink/?linkid=870924
Comment:
    Rats were implanted with a 200 mm diameter probe (Hospal-Cuprophan Bellco) horizontally, across the fronto-parietal cerebral cortex. Previously, the probe was covered by an epossidic glue except for the target tract corresponding to the ischemic area. Ischemia was induced 24 h later in randomly selected rats under anesthesia.</t>
      </text>
    </comment>
    <comment ref="K32" authorId="49" shapeId="0" xr:uid="{AD3C8462-B23B-479B-98E1-32793A5911F1}">
      <text>
        <t>[Threaded comment]
Your version of Excel allows you to read this threaded comment; however, any edits to it will get removed if the file is opened in a newer version of Excel. Learn more: https://go.microsoft.com/fwlink/?linkid=870924
Comment:
    3 months</t>
      </text>
    </comment>
    <comment ref="M32" authorId="50" shapeId="0" xr:uid="{EEFAFBD6-890D-4E38-AA38-B2105CF35BD6}">
      <text>
        <t>[Threaded comment]
Your version of Excel allows you to read this threaded comment; however, any edits to it will get removed if the file is opened in a newer version of Excel. Learn more: https://go.microsoft.com/fwlink/?linkid=870924
Comment:
    6 months</t>
      </text>
    </comment>
    <comment ref="K33" authorId="51" shapeId="0" xr:uid="{A968ECD9-7ED1-4B70-9F58-3EC8BA0BCF8F}">
      <text>
        <t>[Threaded comment]
Your version of Excel allows you to read this threaded comment; however, any edits to it will get removed if the file is opened in a newer version of Excel. Learn more: https://go.microsoft.com/fwlink/?linkid=870924
Comment:
    3 months</t>
      </text>
    </comment>
    <comment ref="M33" authorId="52" shapeId="0" xr:uid="{36BFA192-EA63-4F14-8BC2-6B9360C329E1}">
      <text>
        <t>[Threaded comment]
Your version of Excel allows you to read this threaded comment; however, any edits to it will get removed if the file is opened in a newer version of Excel. Learn more: https://go.microsoft.com/fwlink/?linkid=870924
Comment:
    6 months</t>
      </text>
    </comment>
    <comment ref="K34" authorId="53" shapeId="0" xr:uid="{4530A419-91DB-45E2-83D8-E979E650E4EE}">
      <text>
        <t>[Threaded comment]
Your version of Excel allows you to read this threaded comment; however, any edits to it will get removed if the file is opened in a newer version of Excel. Learn more: https://go.microsoft.com/fwlink/?linkid=870924
Comment:
    3 months</t>
      </text>
    </comment>
    <comment ref="M34" authorId="54" shapeId="0" xr:uid="{BA7EC2DF-02C9-4AA7-8080-CB392BCA127F}">
      <text>
        <t>[Threaded comment]
Your version of Excel allows you to read this threaded comment; however, any edits to it will get removed if the file is opened in a newer version of Excel. Learn more: https://go.microsoft.com/fwlink/?linkid=870924
Comment:
    6 months</t>
      </text>
    </comment>
    <comment ref="R35" authorId="55" shapeId="0" xr:uid="{6B1C853D-2524-4B2E-9F22-F20E79039185}">
      <text>
        <t>[Threaded comment]
Your version of Excel allows you to read this threaded comment; however, any edits to it will get removed if the file is opened in a newer version of Excel. Learn more: https://go.microsoft.com/fwlink/?linkid=870924
Comment:
    report 5-7 animals used for infarct assessment and 3-7 for mNSS</t>
      </text>
    </comment>
    <comment ref="G36" authorId="56" shapeId="0" xr:uid="{DBCDE3EB-CC51-4D62-8BDE-F4C9FDA4490E}">
      <text>
        <t>[Threaded comment]
Your version of Excel allows you to read this threaded comment; however, any edits to it will get removed if the file is opened in a newer version of Excel. Learn more: https://go.microsoft.com/fwlink/?linkid=870924
Comment:
    C57BL/6J (diabetes)</t>
      </text>
    </comment>
    <comment ref="R36" authorId="57" shapeId="0" xr:uid="{C4B26835-4E46-4EBC-99F9-F87040C3E28A}">
      <text>
        <t>[Threaded comment]
Your version of Excel allows you to read this threaded comment; however, any edits to it will get removed if the file is opened in a newer version of Excel. Learn more: https://go.microsoft.com/fwlink/?linkid=870924
Comment:
    report 5-7 animals used for infarct assessment and 3-7 for mNSS</t>
      </text>
    </comment>
    <comment ref="T36" authorId="58" shapeId="0" xr:uid="{397CA83B-8800-4F70-A807-B610EDECC4EA}">
      <text>
        <t>[Threaded comment]
Your version of Excel allows you to read this threaded comment; however, any edits to it will get removed if the file is opened in a newer version of Excel. Learn more: https://go.microsoft.com/fwlink/?linkid=870924
Comment:
    report 5-7 animals used for infarct assessment and 3-7 for mNSS</t>
      </text>
    </comment>
    <comment ref="G37" authorId="59" shapeId="0" xr:uid="{EF0EC3A2-D49A-49BF-90AA-BF134F06E27D}">
      <text>
        <t>[Threaded comment]
Your version of Excel allows you to read this threaded comment; however, any edits to it will get removed if the file is opened in a newer version of Excel. Learn more: https://go.microsoft.com/fwlink/?linkid=870924
Comment:
    C57BL/6J (diabetes)</t>
      </text>
    </comment>
    <comment ref="R37" authorId="60" shapeId="0" xr:uid="{79EEADC7-5109-4794-A3E2-62CDB2BF3BBE}">
      <text>
        <t>[Threaded comment]
Your version of Excel allows you to read this threaded comment; however, any edits to it will get removed if the file is opened in a newer version of Excel. Learn more: https://go.microsoft.com/fwlink/?linkid=870924
Comment:
    report 5-7 animals used for infarct assessment and 3-7 for mNSS</t>
      </text>
    </comment>
    <comment ref="T37" authorId="61" shapeId="0" xr:uid="{7F1511F9-A484-468B-A068-63E2F1B26ECC}">
      <text>
        <t>[Threaded comment]
Your version of Excel allows you to read this threaded comment; however, any edits to it will get removed if the file is opened in a newer version of Excel. Learn more: https://go.microsoft.com/fwlink/?linkid=870924
Comment:
    report 5-7 animals used for infarct assessment and 3-7 for mNSS</t>
      </text>
    </comment>
    <comment ref="AN38" authorId="62" shapeId="0" xr:uid="{1E847C3E-7FEE-4C7B-A682-05ADB4DE5FD2}">
      <text>
        <t>[Threaded comment]
Your version of Excel allows you to read this threaded comment; however, any edits to it will get removed if the file is opened in a newer version of Excel. Learn more: https://go.microsoft.com/fwlink/?linkid=870924
Comment:
    electrical current intensity was a maximum of 2mA and was given for 20-45 minutes a day.</t>
      </text>
    </comment>
    <comment ref="G39" authorId="63" shapeId="0" xr:uid="{C5D2C339-10FD-43BF-B73C-B54B72434104}">
      <text>
        <t>[Threaded comment]
Your version of Excel allows you to read this threaded comment; however, any edits to it will get removed if the file is opened in a newer version of Excel. Learn more: https://go.microsoft.com/fwlink/?linkid=870924
Comment:
    strain: B6.FVB-Tg(tetO-EGFP,-Tgfbr2)8Mcle/J</t>
      </text>
    </comment>
    <comment ref="R39" authorId="64" shapeId="0" xr:uid="{2FF3BC63-4C6D-4E30-AB4C-4BD13BAF9EBF}">
      <text>
        <t>[Threaded comment]
Your version of Excel allows you to read this threaded comment; however, any edits to it will get removed if the file is opened in a newer version of Excel. Learn more: https://go.microsoft.com/fwlink/?linkid=870924
Comment:
    No n reported specifically, throughout paper reports 4-12 animals for various groups.</t>
      </text>
    </comment>
    <comment ref="AG39" authorId="65" shapeId="0" xr:uid="{902A8196-0978-43ED-A576-B30CE63CABEB}">
      <text>
        <t>[Threaded comment]
Your version of Excel allows you to read this threaded comment; however, any edits to it will get removed if the file is opened in a newer version of Excel. Learn more: https://go.microsoft.com/fwlink/?linkid=870924
Comment:
    Dolan-Jenner MH-100
Metal Halide Fiber Optic Illuminator
Reply:
    Changed to metal halide</t>
      </text>
    </comment>
    <comment ref="AH39" authorId="66" shapeId="0" xr:uid="{56468FD8-6D60-49FA-93D5-53FC1D808D58}">
      <text>
        <t>[Threaded comment]
Your version of Excel allows you to read this threaded comment; however, any edits to it will get removed if the file is opened in a newer version of Excel. Learn more: https://go.microsoft.com/fwlink/?linkid=870924
Comment:
    Dolan-Jenner MH-100
Metal Halide Fiber Optic Illuminator
Reply:
    Changed to metal halide</t>
      </text>
    </comment>
    <comment ref="AK39" authorId="67" shapeId="0" xr:uid="{1E0614C5-70DC-403D-9268-B18F83351B00}">
      <text>
        <t>[Threaded comment]
Your version of Excel allows you to read this threaded comment; however, any edits to it will get removed if the file is opened in a newer version of Excel. Learn more: https://go.microsoft.com/fwlink/?linkid=870924
Comment:
    2 x 15 minutes to form two overlapping circular lesions in the right motor
cortex.</t>
      </text>
    </comment>
    <comment ref="R40" authorId="68" shapeId="0" xr:uid="{D7A062C5-053C-4AFB-BC82-6993B35F2B83}">
      <text>
        <t>[Threaded comment]
Your version of Excel allows you to read this threaded comment; however, any edits to it will get removed if the file is opened in a newer version of Excel. Learn more: https://go.microsoft.com/fwlink/?linkid=870924
Comment:
    No n reported specifically, throughout paper reports 4-12 animals for various groups.</t>
      </text>
    </comment>
    <comment ref="AG40" authorId="69" shapeId="0" xr:uid="{B92410BD-84C6-4BDF-8246-A98E331B4BD9}">
      <text>
        <t>[Threaded comment]
Your version of Excel allows you to read this threaded comment; however, any edits to it will get removed if the file is opened in a newer version of Excel. Learn more: https://go.microsoft.com/fwlink/?linkid=870924
Comment:
    Dolan-Jenner MH-100
Metal Halide Fiber Optic Illuminator
Reply:
    Changed to metal halide</t>
      </text>
    </comment>
    <comment ref="AH40" authorId="70" shapeId="0" xr:uid="{40E75074-8AD7-4A92-ADF2-C66B697E6767}">
      <text>
        <t>[Threaded comment]
Your version of Excel allows you to read this threaded comment; however, any edits to it will get removed if the file is opened in a newer version of Excel. Learn more: https://go.microsoft.com/fwlink/?linkid=870924
Comment:
    Dolan-Jenner MH-100
Metal Halide Fiber Optic Illuminator
Reply:
    Changed to metal halide</t>
      </text>
    </comment>
    <comment ref="AK40" authorId="71" shapeId="0" xr:uid="{96AD261D-A66B-4005-9AC0-FCEB4434C11D}">
      <text>
        <t>[Threaded comment]
Your version of Excel allows you to read this threaded comment; however, any edits to it will get removed if the file is opened in a newer version of Excel. Learn more: https://go.microsoft.com/fwlink/?linkid=870924
Comment:
    2 x 15 minutes to form two overlapping circular lesions in the right motor
cortex.</t>
      </text>
    </comment>
    <comment ref="Y42" authorId="72" shapeId="0" xr:uid="{60B59831-87EF-4E86-9F71-CA433E3AE810}">
      <text>
        <t>[Threaded comment]
Your version of Excel allows you to read this threaded comment; however, any edits to it will get removed if the file is opened in a newer version of Excel. Learn more: https://go.microsoft.com/fwlink/?linkid=870924
Comment:
    laser shone through skull but skull breach made for electrode: A small (∼3mm circular) craniotomy was made at the anterior border of the illumination area to expose the peri-infarct cortex. A 2×4mm rectangular stainless steel stimulating electrode (Oscor, Tampa, Florida, USA) was placed on the exposed dura of the anterior margin of the lesion</t>
      </text>
    </comment>
    <comment ref="BG42" authorId="73" shapeId="0" xr:uid="{FFC645E5-5ADF-4082-B52D-33827B219F2C}">
      <text>
        <t>[Threaded comment]
Your version of Excel allows you to read this threaded comment; however, any edits to it will get removed if the file is opened in a newer version of Excel. Learn more: https://go.microsoft.com/fwlink/?linkid=870924
Comment:
    Reported that no rat recieved more than 10 but did not report any actual scores.</t>
      </text>
    </comment>
    <comment ref="N43" authorId="74" shapeId="0" xr:uid="{A7D3438A-5017-48E1-833C-C4DF5EB49586}">
      <text>
        <t>[Threaded comment]
Your version of Excel allows you to read this threaded comment; however, any edits to it will get removed if the file is opened in a newer version of Excel. Learn more: https://go.microsoft.com/fwlink/?linkid=870924
Comment:
    Actually states "(3540 g)" but since mice can't be 3kg I'm assuming they meant 35-40g</t>
      </text>
    </comment>
    <comment ref="AG43" authorId="75" shapeId="0" xr:uid="{C66A0CCC-4F2A-4BE6-8227-B9CD8D558281}">
      <text>
        <t>[Threaded comment]
Your version of Excel allows you to read this threaded comment; however, any edits to it will get removed if the file is opened in a newer version of Excel. Learn more: https://go.microsoft.com/fwlink/?linkid=870924
Comment:
    Photochemical cortical thrombosis was induced with a low intensity white light (150 W) from the optic ®ber of the Fiber-lite Model 180 illuminator (Dolan-Jenner, Lawrence,
MA).</t>
      </text>
    </comment>
    <comment ref="AH43" authorId="76" shapeId="0" xr:uid="{70ADD6CC-71A0-4C90-BAEB-293DDCC1EF37}">
      <text>
        <t>[Threaded comment]
Your version of Excel allows you to read this threaded comment; however, any edits to it will get removed if the file is opened in a newer version of Excel. Learn more: https://go.microsoft.com/fwlink/?linkid=870924
Comment:
    Photochemical cortical thrombosis was induced with a low intensity white light (150 W) from the optic ®ber of the Fiber-lite Model 180 illuminator (Dolan-Jenner, Lawrence,
MA).</t>
      </text>
    </comment>
    <comment ref="X45" authorId="77" shapeId="0" xr:uid="{C181D3CD-8412-4F57-A57C-425D7ED76FC4}">
      <text>
        <t>[Threaded comment]
Your version of Excel allows you to read this threaded comment; however, any edits to it will get removed if the file is opened in a newer version of Excel. Learn more: https://go.microsoft.com/fwlink/?linkid=870924
Comment:
    Halothane used for stroke induction, isoflurane used when in MRI machine</t>
      </text>
    </comment>
    <comment ref="X46" authorId="78" shapeId="0" xr:uid="{113081B6-CBE0-4E0B-8BC4-57D84773845A}">
      <text>
        <t>[Threaded comment]
Your version of Excel allows you to read this threaded comment; however, any edits to it will get removed if the file is opened in a newer version of Excel. Learn more: https://go.microsoft.com/fwlink/?linkid=870924
Comment:
    Halothane used for stroke induction, isoflurane used when in MRI machine</t>
      </text>
    </comment>
    <comment ref="AK47" authorId="79" shapeId="0" xr:uid="{4E9848E3-6914-4F35-AADF-2878C809C442}">
      <text>
        <t>[Threaded comment]
Your version of Excel allows you to read this threaded comment; however, any edits to it will get removed if the file is opened in a newer version of Excel. Learn more: https://go.microsoft.com/fwlink/?linkid=870924
Comment:
    40 seconds</t>
      </text>
    </comment>
    <comment ref="AK48" authorId="80" shapeId="0" xr:uid="{6BE1F368-7124-49CF-9294-EA207D185EAF}">
      <text>
        <t>[Threaded comment]
Your version of Excel allows you to read this threaded comment; however, any edits to it will get removed if the file is opened in a newer version of Excel. Learn more: https://go.microsoft.com/fwlink/?linkid=870924
Comment:
    40 seconds</t>
      </text>
    </comment>
    <comment ref="X53" authorId="81" shapeId="0" xr:uid="{267CB436-7C75-4295-BDDE-72D814B84BB7}">
      <text>
        <t>[Threaded comment]
Your version of Excel allows you to read this threaded comment; however, any edits to it will get removed if the file is opened in a newer version of Excel. Learn more: https://go.microsoft.com/fwlink/?linkid=870924
Comment:
    brand name Rompun</t>
      </text>
    </comment>
    <comment ref="AZ53" authorId="82" shapeId="0" xr:uid="{39BEE757-1EB4-44B4-AC8A-71CB48763BA7}">
      <text>
        <t>[Threaded comment]
Your version of Excel allows you to read this threaded comment; however, any edits to it will get removed if the file is opened in a newer version of Excel. Learn more: https://go.microsoft.com/fwlink/?linkid=870924
Comment:
    say % but don't say what it's a percent of</t>
      </text>
    </comment>
    <comment ref="AO55" authorId="83" shapeId="0" xr:uid="{808436BC-3FD5-48C6-9CC8-CF3B3428FF53}">
      <text>
        <t>[Threaded comment]
Your version of Excel allows you to read this threaded comment; however, any edits to it will get removed if the file is opened in a newer version of Excel. Learn more: https://go.microsoft.com/fwlink/?linkid=870924
Comment:
    Animals reached their
impaired forepaw through the slot and ate pellets (Bioserve
Inc, Beltsville, MD, USA). Three hundred pellets were placed
on the right side of the reclined plate, and animals used their
impaired forepaw to eat the pellets. Animals were in the
training box for 20 min or until they ate all of the pellets.</t>
      </text>
    </comment>
    <comment ref="AA57" authorId="84" shapeId="0" xr:uid="{63CB77D2-B0F9-4970-9CD5-1D80E3292B77}">
      <text>
        <t>[Threaded comment]
Your version of Excel allows you to read this threaded comment; however, any edits to it will get removed if the file is opened in a newer version of Excel. Learn more: https://go.microsoft.com/fwlink/?linkid=870924
Comment:
    0.1ml injected</t>
      </text>
    </comment>
    <comment ref="AA58" authorId="85" shapeId="0" xr:uid="{D7309E68-CD07-4920-9270-8D8545DA6DB3}">
      <text>
        <t>[Threaded comment]
Your version of Excel allows you to read this threaded comment; however, any edits to it will get removed if the file is opened in a newer version of Excel. Learn more: https://go.microsoft.com/fwlink/?linkid=870924
Comment:
    0.1ml injected</t>
      </text>
    </comment>
    <comment ref="AA59" authorId="86" shapeId="0" xr:uid="{CB371BC3-9E2B-479D-AB8C-B7D9503CBC1C}">
      <text>
        <t>[Threaded comment]
Your version of Excel allows you to read this threaded comment; however, any edits to it will get removed if the file is opened in a newer version of Excel. Learn more: https://go.microsoft.com/fwlink/?linkid=870924
Comment:
    0.1ml injected</t>
      </text>
    </comment>
    <comment ref="G61" authorId="87" shapeId="0" xr:uid="{7A47A451-68D4-4036-AD2B-677AEBD6D38B}">
      <text>
        <t>[Threaded comment]
Your version of Excel allows you to read this threaded comment; however, any edits to it will get removed if the file is opened in a newer version of Excel. Learn more: https://go.microsoft.com/fwlink/?linkid=870924
Comment:
    based on C57BL/6</t>
      </text>
    </comment>
    <comment ref="AA62" authorId="88" shapeId="0" xr:uid="{203608C0-E9E1-4693-A669-4AFA2459A19F}">
      <text>
        <t>[Threaded comment]
Your version of Excel allows you to read this threaded comment; however, any edits to it will get removed if the file is opened in a newer version of Excel. Learn more: https://go.microsoft.com/fwlink/?linkid=870924
Comment:
    0.2ml administered</t>
      </text>
    </comment>
    <comment ref="R64" authorId="89" shapeId="0" xr:uid="{ACBDF41A-2A74-472B-8CB4-80EBF31AD7FA}">
      <text>
        <t>[Threaded comment]
Your version of Excel allows you to read this threaded comment; however, any edits to it will get removed if the file is opened in a newer version of Excel. Learn more: https://go.microsoft.com/fwlink/?linkid=870924
Comment:
    10–15 mice/group</t>
      </text>
    </comment>
    <comment ref="T64" authorId="90" shapeId="0" xr:uid="{22C3B83D-BAFE-41BA-9FD0-9932B59BB88B}">
      <text>
        <t>[Threaded comment]
Your version of Excel allows you to read this threaded comment; however, any edits to it will get removed if the file is opened in a newer version of Excel. Learn more: https://go.microsoft.com/fwlink/?linkid=870924
Comment:
    10–15 mice/group</t>
      </text>
    </comment>
    <comment ref="AN64" authorId="91" shapeId="0" xr:uid="{43BE0999-6AD8-4F5C-B73B-F96101267839}">
      <text>
        <t>[Threaded comment]
Your version of Excel allows you to read this threaded comment; however, any edits to it will get removed if the file is opened in a newer version of Excel. Learn more: https://go.microsoft.com/fwlink/?linkid=870924
Comment:
    (10,000 units,
Sigma) was delivered by intravenous injection via the tail vein in
100 ml saline</t>
      </text>
    </comment>
    <comment ref="G65" authorId="92" shapeId="0" xr:uid="{C9BB5802-4472-4D1D-BB2B-9A3004B81CCF}">
      <text>
        <t>[Threaded comment]
Your version of Excel allows you to read this threaded comment; however, any edits to it will get removed if the file is opened in a newer version of Excel. Learn more: https://go.microsoft.com/fwlink/?linkid=870924
Comment:
    C57BL6 background</t>
      </text>
    </comment>
    <comment ref="R65" authorId="93" shapeId="0" xr:uid="{C90E1398-AFC2-4DCE-A976-F4A20A7306AB}">
      <text>
        <t>[Threaded comment]
Your version of Excel allows you to read this threaded comment; however, any edits to it will get removed if the file is opened in a newer version of Excel. Learn more: https://go.microsoft.com/fwlink/?linkid=870924
Comment:
    10–15 mice/group</t>
      </text>
    </comment>
    <comment ref="T65" authorId="94" shapeId="0" xr:uid="{DF0A8FBD-6C7E-46D4-84D2-5E5C857BD2A9}">
      <text>
        <t>[Threaded comment]
Your version of Excel allows you to read this threaded comment; however, any edits to it will get removed if the file is opened in a newer version of Excel. Learn more: https://go.microsoft.com/fwlink/?linkid=870924
Comment:
    10–15 mice/group</t>
      </text>
    </comment>
    <comment ref="AN65" authorId="95" shapeId="0" xr:uid="{59B0DFD6-8994-4246-AB8F-F414338B3DB2}">
      <text>
        <t>[Threaded comment]
Your version of Excel allows you to read this threaded comment; however, any edits to it will get removed if the file is opened in a newer version of Excel. Learn more: https://go.microsoft.com/fwlink/?linkid=870924
Comment:
    (10,000 units,
Sigma) was delivered by intravenous injection via the tail vein in
100 ml saline</t>
      </text>
    </comment>
    <comment ref="AA75" authorId="96" shapeId="0" xr:uid="{33AE8D0E-9288-4CDB-90DC-48BAF140C7A6}">
      <text>
        <t>[Threaded comment]
Your version of Excel allows you to read this threaded comment; however, any edits to it will get removed if the file is opened in a newer version of Excel. Learn more: https://go.microsoft.com/fwlink/?linkid=870924
Comment:
    10 ml/kg
Reply:
    8 mg/ml</t>
      </text>
    </comment>
    <comment ref="K76" authorId="97" shapeId="0" xr:uid="{17B5E644-C82E-4082-AFC2-F73CAFC5DAFD}">
      <text>
        <t>[Threaded comment]
Your version of Excel allows you to read this threaded comment; however, any edits to it will get removed if the file is opened in a newer version of Excel. Learn more: https://go.microsoft.com/fwlink/?linkid=870924
Comment:
    90-100 days old</t>
      </text>
    </comment>
    <comment ref="M76" authorId="98" shapeId="0" xr:uid="{FA5C0E76-AF41-4344-B6FA-9C48F45F83B7}">
      <text>
        <t>[Threaded comment]
Your version of Excel allows you to read this threaded comment; however, any edits to it will get removed if the file is opened in a newer version of Excel. Learn more: https://go.microsoft.com/fwlink/?linkid=870924
Comment:
    90-100 days old</t>
      </text>
    </comment>
    <comment ref="G77" authorId="99" shapeId="0" xr:uid="{CBE01FD4-AE18-4DAB-8DD1-12CF6867CC47}">
      <text>
        <t>[Threaded comment]
Your version of Excel allows you to read this threaded comment; however, any edits to it will get removed if the file is opened in a newer version of Excel. Learn more: https://go.microsoft.com/fwlink/?linkid=870924
Comment:
    May also be GCaMP6 or ChR2 mice, unclear in text which strain was used for infarct volume results</t>
      </text>
    </comment>
    <comment ref="K77" authorId="100" shapeId="0" xr:uid="{80ECEE76-1CA9-4EF8-9FFD-845747472DE3}">
      <text>
        <t>[Threaded comment]
Your version of Excel allows you to read this threaded comment; however, any edits to it will get removed if the file is opened in a newer version of Excel. Learn more: https://go.microsoft.com/fwlink/?linkid=870924
Comment:
    4-5 months old</t>
      </text>
    </comment>
    <comment ref="M77" authorId="101" shapeId="0" xr:uid="{C2284AE6-BDB3-4DC7-9456-9693E402B807}">
      <text>
        <t>[Threaded comment]
Your version of Excel allows you to read this threaded comment; however, any edits to it will get removed if the file is opened in a newer version of Excel. Learn more: https://go.microsoft.com/fwlink/?linkid=870924
Comment:
    4-5 months old</t>
      </text>
    </comment>
    <comment ref="H78" authorId="102" shapeId="0" xr:uid="{19FBE482-556D-4225-AFB7-CDF8A50C20CB}">
      <text>
        <t>[Threaded comment]
Your version of Excel allows you to read this threaded comment; however, any edits to it will get removed if the file is opened in a newer version of Excel. Learn more: https://go.microsoft.com/fwlink/?linkid=870924
Comment:
    4 female 9 male</t>
      </text>
    </comment>
    <comment ref="AA79" authorId="103" shapeId="0" xr:uid="{43565FA2-7E24-4B61-812B-8D21E2B07A49}">
      <text>
        <t>[Threaded comment]
Your version of Excel allows you to read this threaded comment; however, any edits to it will get removed if the file is opened in a newer version of Excel. Learn more: https://go.microsoft.com/fwlink/?linkid=870924
Comment:
    0.15 ml per animal</t>
      </text>
    </comment>
    <comment ref="AA80" authorId="104" shapeId="0" xr:uid="{CAF9D952-C29A-47AE-9784-68F1DA32BC10}">
      <text>
        <t>[Threaded comment]
Your version of Excel allows you to read this threaded comment; however, any edits to it will get removed if the file is opened in a newer version of Excel. Learn more: https://go.microsoft.com/fwlink/?linkid=870924
Comment:
    0.15 ml per animal</t>
      </text>
    </comment>
    <comment ref="L81" authorId="105" shapeId="0" xr:uid="{E58F641C-6E1E-4775-BF8F-7F5601A37C6E}">
      <text>
        <t>[Threaded comment]
Your version of Excel allows you to read this threaded comment; however, any edits to it will get removed if the file is opened in a newer version of Excel. Learn more: https://go.microsoft.com/fwlink/?linkid=870924
Comment:
    3 months</t>
      </text>
    </comment>
    <comment ref="L82" authorId="106" shapeId="0" xr:uid="{CD9D52F4-1F2B-4C55-BC7F-D733120A39CF}">
      <text>
        <t>[Threaded comment]
Your version of Excel allows you to read this threaded comment; however, any edits to it will get removed if the file is opened in a newer version of Excel. Learn more: https://go.microsoft.com/fwlink/?linkid=870924
Comment:
    6 months</t>
      </text>
    </comment>
    <comment ref="L83" authorId="107" shapeId="0" xr:uid="{6EFA62C5-A899-4CFF-AE6C-B3007C5F7A41}">
      <text>
        <t>[Threaded comment]
Your version of Excel allows you to read this threaded comment; however, any edits to it will get removed if the file is opened in a newer version of Excel. Learn more: https://go.microsoft.com/fwlink/?linkid=870924
Comment:
    12 months</t>
      </text>
    </comment>
    <comment ref="L84" authorId="108" shapeId="0" xr:uid="{0E7DFE43-A194-4BB6-BDAA-B7CD22CC2854}">
      <text>
        <t>[Threaded comment]
Your version of Excel allows you to read this threaded comment; however, any edits to it will get removed if the file is opened in a newer version of Excel. Learn more: https://go.microsoft.com/fwlink/?linkid=870924
Comment:
    18 months</t>
      </text>
    </comment>
    <comment ref="L85" authorId="109" shapeId="0" xr:uid="{1E85996E-63A3-41F4-9BDE-9805E62DAE9D}">
      <text>
        <t>[Threaded comment]
Your version of Excel allows you to read this threaded comment; however, any edits to it will get removed if the file is opened in a newer version of Excel. Learn more: https://go.microsoft.com/fwlink/?linkid=870924
Comment:
    24 months</t>
      </text>
    </comment>
    <comment ref="AA101" authorId="110" shapeId="0" xr:uid="{D7D4B7B7-6549-4EF9-AC62-713D70EC3129}">
      <text>
        <t>[Threaded comment]
Your version of Excel allows you to read this threaded comment; however, any edits to it will get removed if the file is opened in a newer version of Excel. Learn more: https://go.microsoft.com/fwlink/?linkid=870924
Comment:
    0.1ml administered</t>
      </text>
    </comment>
    <comment ref="AA102" authorId="111" shapeId="0" xr:uid="{A1122F47-B5FE-4ED4-B51C-CCD9962EAEB1}">
      <text>
        <t>[Threaded comment]
Your version of Excel allows you to read this threaded comment; however, any edits to it will get removed if the file is opened in a newer version of Excel. Learn more: https://go.microsoft.com/fwlink/?linkid=870924
Comment:
    0.1ml administered</t>
      </text>
    </comment>
    <comment ref="AA103" authorId="112" shapeId="0" xr:uid="{1283BF2B-FC68-4E1B-955C-5F8B3B746C11}">
      <text>
        <t>[Threaded comment]
Your version of Excel allows you to read this threaded comment; however, any edits to it will get removed if the file is opened in a newer version of Excel. Learn more: https://go.microsoft.com/fwlink/?linkid=870924
Comment:
    0.1ml administered</t>
      </text>
    </comment>
    <comment ref="AA104" authorId="113" shapeId="0" xr:uid="{4155F249-B639-4BD2-8C25-3988600439AC}">
      <text>
        <t>[Threaded comment]
Your version of Excel allows you to read this threaded comment; however, any edits to it will get removed if the file is opened in a newer version of Excel. Learn more: https://go.microsoft.com/fwlink/?linkid=870924
Comment:
    0.1ml administered</t>
      </text>
    </comment>
    <comment ref="AA107" authorId="114" shapeId="0" xr:uid="{57E68F8E-B655-4374-9998-FB7DDD0BA907}">
      <text>
        <t>[Threaded comment]
Your version of Excel allows you to read this threaded comment; however, any edits to it will get removed if the file is opened in a newer version of Excel. Learn more: https://go.microsoft.com/fwlink/?linkid=870924
Comment:
    0.1ml administered</t>
      </text>
    </comment>
    <comment ref="R108" authorId="115" shapeId="0" xr:uid="{56053FED-C99E-413F-80AE-3AEBB692BCCC}">
      <text>
        <t>[Threaded comment]
Your version of Excel allows you to read this threaded comment; however, any edits to it will get removed if the file is opened in a newer version of Excel. Learn more: https://go.microsoft.com/fwlink/?linkid=870924
Comment:
    3-5 per group</t>
      </text>
    </comment>
    <comment ref="AA108" authorId="116" shapeId="0" xr:uid="{F2567519-DFF0-4995-8B5F-B6B3E5F17FB7}">
      <text>
        <t>[Threaded comment]
Your version of Excel allows you to read this threaded comment; however, any edits to it will get removed if the file is opened in a newer version of Excel. Learn more: https://go.microsoft.com/fwlink/?linkid=870924
Comment:
    0.1 mL injected</t>
      </text>
    </comment>
    <comment ref="Z109" authorId="117" shapeId="0" xr:uid="{068F5EEF-0A79-4107-99F0-D3834A3A489F}">
      <text>
        <t>[Threaded comment]
Your version of Excel allows you to read this threaded comment; however, any edits to it will get removed if the file is opened in a newer version of Excel. Learn more: https://go.microsoft.com/fwlink/?linkid=870924
Comment:
    Group FL1, coordinates -1mm from bregma, 4mm from midline</t>
      </text>
    </comment>
    <comment ref="AR109" authorId="118" shapeId="0" xr:uid="{81D7E48F-F4CF-4756-B6E5-47FF61E11952}">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0" authorId="119" shapeId="0" xr:uid="{353D230D-8626-4BAE-A637-B01BC4454941}">
      <text>
        <t>[Threaded comment]
Your version of Excel allows you to read this threaded comment; however, any edits to it will get removed if the file is opened in a newer version of Excel. Learn more: https://go.microsoft.com/fwlink/?linkid=870924
Comment:
    Group FL2, coordinates 0mm from bregma, 3.5mm from midline</t>
      </text>
    </comment>
    <comment ref="AR110" authorId="120" shapeId="0" xr:uid="{5EA2B924-1786-483F-BDCA-2BC3CCC2C8A5}">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1" authorId="121" shapeId="0" xr:uid="{8E13B7AF-CB0E-409C-B706-BA7F19B2F597}">
      <text>
        <t>[Threaded comment]
Your version of Excel allows you to read this threaded comment; however, any edits to it will get removed if the file is opened in a newer version of Excel. Learn more: https://go.microsoft.com/fwlink/?linkid=870924
Comment:
    Group FL3, coordinates 1mm from bregma, 3.5mm from midline</t>
      </text>
    </comment>
    <comment ref="AR111" authorId="122" shapeId="0" xr:uid="{29AFFDA0-82FE-448F-9C6F-12371E2328DC}">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2" authorId="123" shapeId="0" xr:uid="{805F31EB-D1EF-4D0B-AFB1-F8942E6811BC}">
      <text>
        <t>[Threaded comment]
Your version of Excel allows you to read this threaded comment; however, any edits to it will get removed if the file is opened in a newer version of Excel. Learn more: https://go.microsoft.com/fwlink/?linkid=870924
Comment:
    Group FL4, coordinates 2mm from bregma, 3.5mm from midline</t>
      </text>
    </comment>
    <comment ref="AR112" authorId="124" shapeId="0" xr:uid="{6BAF4C9E-D974-49B8-85A4-19C7245234EE}">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3" authorId="125" shapeId="0" xr:uid="{38F52F88-54B6-4BA9-AEE8-5F4E5B18B421}">
      <text>
        <t>[Threaded comment]
Your version of Excel allows you to read this threaded comment; however, any edits to it will get removed if the file is opened in a newer version of Excel. Learn more: https://go.microsoft.com/fwlink/?linkid=870924
Comment:
    Group FL5, coordinates 4mm from bregma, 2mm from midline</t>
      </text>
    </comment>
    <comment ref="AR113" authorId="126" shapeId="0" xr:uid="{8D4FC96C-16BE-4EF7-8557-158F4E63C10A}">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4" authorId="127" shapeId="0" xr:uid="{6AF123A9-91CC-4470-AAD5-03EE5E920813}">
      <text>
        <t>[Threaded comment]
Your version of Excel allows you to read this threaded comment; however, any edits to it will get removed if the file is opened in a newer version of Excel. Learn more: https://go.microsoft.com/fwlink/?linkid=870924
Comment:
    Group FL6, coordinates 4mm from bregma, 2mm from midline</t>
      </text>
    </comment>
    <comment ref="AR114" authorId="128" shapeId="0" xr:uid="{6D4C2D48-2FF1-40E8-AC83-CC2719C957EC}">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5" authorId="129" shapeId="0" xr:uid="{DB505274-F9B4-4267-AAFD-3D629B9CC595}">
      <text>
        <t>[Threaded comment]
Your version of Excel allows you to read this threaded comment; however, any edits to it will get removed if the file is opened in a newer version of Excel. Learn more: https://go.microsoft.com/fwlink/?linkid=870924
Comment:
    Group FL7, coordinates 2mm from bregma, 3.5mm from midline</t>
      </text>
    </comment>
    <comment ref="AR115" authorId="130" shapeId="0" xr:uid="{D4DE94D6-4CB4-46C6-B8BE-B157976EE189}">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6" authorId="131" shapeId="0" xr:uid="{F3FC7477-DC87-4A12-AEC9-166C78035E42}">
      <text>
        <t>[Threaded comment]
Your version of Excel allows you to read this threaded comment; however, any edits to it will get removed if the file is opened in a newer version of Excel. Learn more: https://go.microsoft.com/fwlink/?linkid=870924
Comment:
    Group HL, coordinates -1.8mm from bregma, 2.5mm from midline</t>
      </text>
    </comment>
    <comment ref="AR116" authorId="132" shapeId="0" xr:uid="{A76F4A39-C2F0-446E-800A-E057F6CD8E0D}">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7" authorId="133" shapeId="0" xr:uid="{6937A9AB-02BC-4507-ABDA-B136DF5BAA5A}">
      <text>
        <t>[Threaded comment]
Your version of Excel allows you to read this threaded comment; however, any edits to it will get removed if the file is opened in a newer version of Excel. Learn more: https://go.microsoft.com/fwlink/?linkid=870924
Comment:
    Group MAG-FL, coordinates 2mm from bregma, 0.5mm from midline</t>
      </text>
    </comment>
    <comment ref="AR117" authorId="134" shapeId="0" xr:uid="{440C424C-F575-4A09-8E90-01402BA61102}">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8" authorId="135" shapeId="0" xr:uid="{9E1E9BAE-D744-4200-916F-A45E630882C1}">
      <text>
        <t>[Threaded comment]
Your version of Excel allows you to read this threaded comment; however, any edits to it will get removed if the file is opened in a newer version of Excel. Learn more: https://go.microsoft.com/fwlink/?linkid=870924
Comment:
    Group MAG-HL, coordinates -1.8mm from bregma, 0.5mm from midline</t>
      </text>
    </comment>
    <comment ref="AR118" authorId="136" shapeId="0" xr:uid="{9C4D8EB3-21AD-4872-9331-8943C42B70FB}">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9" authorId="137" shapeId="0" xr:uid="{31FB63A2-036D-4944-B1F2-6D2E877B808E}">
      <text>
        <t>[Threaded comment]
Your version of Excel allows you to read this threaded comment; however, any edits to it will get removed if the file is opened in a newer version of Excel. Learn more: https://go.microsoft.com/fwlink/?linkid=870924
Comment:
    Group S1-D (coordinates from Dietrich reference), coordinates -1.8mm from bregma, 5mm from midline</t>
      </text>
    </comment>
    <comment ref="AR119" authorId="138" shapeId="0" xr:uid="{803750C2-D688-4165-AA5F-2C3A0DF7A492}">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20" authorId="139" shapeId="0" xr:uid="{2EE2FC6D-5EE0-4143-A436-4551C10FFB2B}">
      <text>
        <t>[Threaded comment]
Your version of Excel allows you to read this threaded comment; however, any edits to it will get removed if the file is opened in a newer version of Excel. Learn more: https://go.microsoft.com/fwlink/?linkid=870924
Comment:
    Group S1-CH (coordinates from Chapin and Lin reference), coordinates -2.5mm from bregma, 6mm from midline</t>
      </text>
    </comment>
    <comment ref="AR120" authorId="140" shapeId="0" xr:uid="{501F3685-EE52-4A66-89D5-D4215E0595D0}">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21" authorId="141" shapeId="0" xr:uid="{1C0CE51B-E64C-4A7B-983C-B8D9B3265E15}">
      <text>
        <t>[Threaded comment]
Your version of Excel allows you to read this threaded comment; however, any edits to it will get removed if the file is opened in a newer version of Excel. Learn more: https://go.microsoft.com/fwlink/?linkid=870924
Comment:
    Visual group, coordinates -6.5mm from bregma, 3.5mm from midline</t>
      </text>
    </comment>
    <comment ref="AR121" authorId="142" shapeId="0" xr:uid="{13F26DBA-A222-452C-8E7D-19173B2F2236}">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R123" authorId="143" shapeId="0" xr:uid="{0401EE86-EA3D-4085-97D9-1A875CA2AA5D}">
      <text>
        <t>[Threaded comment]
Your version of Excel allows you to read this threaded comment; however, any edits to it will get removed if the file is opened in a newer version of Excel. Learn more: https://go.microsoft.com/fwlink/?linkid=870924
Comment:
    states 5-6 animals per group</t>
      </text>
    </comment>
    <comment ref="T123" authorId="144" shapeId="0" xr:uid="{5726C3D5-C314-4EF2-A211-DB93DC5135ED}">
      <text>
        <t>[Threaded comment]
Your version of Excel allows you to read this threaded comment; however, any edits to it will get removed if the file is opened in a newer version of Excel. Learn more: https://go.microsoft.com/fwlink/?linkid=870924
Comment:
    states 5-6 animals per group</t>
      </text>
    </comment>
    <comment ref="AA124" authorId="145" shapeId="0" xr:uid="{607E73E3-209A-4D5A-B198-756A5B9DC56E}">
      <text>
        <t>[Threaded comment]
Your version of Excel allows you to read this threaded comment; however, any edits to it will get removed if the file is opened in a newer version of Excel. Learn more: https://go.microsoft.com/fwlink/?linkid=870924
Comment:
    given at 10 ug/g animal weight
Reply:
    15 mg/ml</t>
      </text>
    </comment>
    <comment ref="AA127" authorId="146" shapeId="0" xr:uid="{AFFCFBC9-059E-46E5-96E9-3BC047950082}">
      <text>
        <t>[Threaded comment]
Your version of Excel allows you to read this threaded comment; however, any edits to it will get removed if the file is opened in a newer version of Excel. Learn more: https://go.microsoft.com/fwlink/?linkid=870924
Comment:
    0.1ml dose</t>
      </text>
    </comment>
    <comment ref="AA128" authorId="147" shapeId="0" xr:uid="{7FEDC97D-CEA6-4429-A6F1-394A84F7A80B}">
      <text>
        <t>[Threaded comment]
Your version of Excel allows you to read this threaded comment; however, any edits to it will get removed if the file is opened in a newer version of Excel. Learn more: https://go.microsoft.com/fwlink/?linkid=870924
Comment:
    0.133 mL/kg body weight</t>
      </text>
    </comment>
    <comment ref="AL128" authorId="148" shapeId="0" xr:uid="{0D17EDB0-228F-45B8-9E60-29E4E8A07DFD}">
      <text>
        <t>[Threaded comment]
Your version of Excel allows you to read this threaded comment; however, any edits to it will get removed if the file is opened in a newer version of Excel. Learn more: https://go.microsoft.com/fwlink/?linkid=870924
Comment:
    To label dividing cells, each animal received a daily
bromodeoxyuridine (BrdU) injection (50 mg/kg per day intraperitoneally)
throughout the 10-day treatment period, 1 hour before the
respective citicoline or saline injection.</t>
      </text>
    </comment>
    <comment ref="AA129" authorId="149" shapeId="0" xr:uid="{416BA5BA-0A39-457B-9744-C8144B779478}">
      <text>
        <t>[Threaded comment]
Your version of Excel allows you to read this threaded comment; however, any edits to it will get removed if the file is opened in a newer version of Excel. Learn more: https://go.microsoft.com/fwlink/?linkid=870924
Comment:
    0.3mL/kg body weight</t>
      </text>
    </comment>
    <comment ref="AN129" authorId="150" shapeId="0" xr:uid="{885AF2E6-5684-41E1-B1EB-A0230C8C4504}">
      <text>
        <t>[Threaded comment]
Your version of Excel allows you to read this threaded comment; however, any edits to it will get removed if the file is opened in a newer version of Excel. Learn more: https://go.microsoft.com/fwlink/?linkid=870924
Comment:
    Described in text - ipsilateral limb immobilised</t>
      </text>
    </comment>
    <comment ref="AA130" authorId="151" shapeId="0" xr:uid="{94C9DB21-F9BB-4DEC-AFAF-AD7AD823CEB2}">
      <text>
        <t>[Threaded comment]
Your version of Excel allows you to read this threaded comment; however, any edits to it will get removed if the file is opened in a newer version of Excel. Learn more: https://go.microsoft.com/fwlink/?linkid=870924
Comment:
    0.3mL/kg body weight</t>
      </text>
    </comment>
    <comment ref="AA131" authorId="152" shapeId="0" xr:uid="{88F50DCC-97C6-4DFD-B1FF-813E3F17F90E}">
      <text>
        <t>[Threaded comment]
Your version of Excel allows you to read this threaded comment; however, any edits to it will get removed if the file is opened in a newer version of Excel. Learn more: https://go.microsoft.com/fwlink/?linkid=870924
Comment:
    0.133 mL/kg body weight</t>
      </text>
    </comment>
    <comment ref="AA132" authorId="153" shapeId="0" xr:uid="{1296454B-B15D-4AFC-8F74-5956BC98DBB5}">
      <text>
        <t>[Threaded comment]
Your version of Excel allows you to read this threaded comment; however, any edits to it will get removed if the file is opened in a newer version of Excel. Learn more: https://go.microsoft.com/fwlink/?linkid=870924
Comment:
    0.133 mL/kg body weight</t>
      </text>
    </comment>
    <comment ref="AA133" authorId="154" shapeId="0" xr:uid="{A63B2F6C-563B-4A1C-B55D-F8E52AD1D24E}">
      <text>
        <t>[Threaded comment]
Your version of Excel allows you to read this threaded comment; however, any edits to it will get removed if the file is opened in a newer version of Excel. Learn more: https://go.microsoft.com/fwlink/?linkid=870924
Comment:
    0.133 mL/kg body weight</t>
      </text>
    </comment>
    <comment ref="AN135" authorId="155" shapeId="0" xr:uid="{AE123E14-32E1-48F3-BAD8-3B2F372D223F}">
      <text>
        <t>[Threaded comment]
Your version of Excel allows you to read this threaded comment; however, any edits to it will get removed if the file is opened in a newer version of Excel. Learn more: https://go.microsoft.com/fwlink/?linkid=870924
Comment:
    1 x 10^6 cells prepared in 100uL PBS</t>
      </text>
    </comment>
    <comment ref="AZ137" authorId="156" shapeId="0" xr:uid="{EC88ACDA-F93F-4F6B-856A-C6808CF7036B}">
      <text>
        <t>[Threaded comment]
Your version of Excel allows you to read this threaded comment; however, any edits to it will get removed if the file is opened in a newer version of Excel. Learn more: https://go.microsoft.com/fwlink/?linkid=870924
Comment:
    they use % but don't specify what it's a percentage of</t>
      </text>
    </comment>
    <comment ref="R139" authorId="157" shapeId="0" xr:uid="{79D87AD2-61CD-4515-B38A-686266B34570}">
      <text>
        <t>[Threaded comment]
Your version of Excel allows you to read this threaded comment; however, any edits to it will get removed if the file is opened in a newer version of Excel. Learn more: https://go.microsoft.com/fwlink/?linkid=870924
Comment:
    says 10-11 per group</t>
      </text>
    </comment>
    <comment ref="T139" authorId="158" shapeId="0" xr:uid="{F91E9C1B-68E4-41E3-B0FD-769B963457A5}">
      <text>
        <t>[Threaded comment]
Your version of Excel allows you to read this threaded comment; however, any edits to it will get removed if the file is opened in a newer version of Excel. Learn more: https://go.microsoft.com/fwlink/?linkid=870924
Comment:
    says 10-11 per group</t>
      </text>
    </comment>
    <comment ref="R140" authorId="159" shapeId="0" xr:uid="{8DAA0328-92EF-4014-8670-AB229AF7C523}">
      <text>
        <t>[Threaded comment]
Your version of Excel allows you to read this threaded comment; however, any edits to it will get removed if the file is opened in a newer version of Excel. Learn more: https://go.microsoft.com/fwlink/?linkid=870924
Comment:
    4-5 per group</t>
      </text>
    </comment>
    <comment ref="R141" authorId="160" shapeId="0" xr:uid="{6F44BAC8-37BF-41F8-985E-5EA57A108633}">
      <text>
        <t>[Threaded comment]
Your version of Excel allows you to read this threaded comment; however, any edits to it will get removed if the file is opened in a newer version of Excel. Learn more: https://go.microsoft.com/fwlink/?linkid=870924
Comment:
    4-5 per group</t>
      </text>
    </comment>
    <comment ref="AA143" authorId="161" shapeId="0" xr:uid="{82DD6BD3-1080-45FB-AC22-FEEB2765C439}">
      <text>
        <t>[Threaded comment]
Your version of Excel allows you to read this threaded comment; however, any edits to it will get removed if the file is opened in a newer version of Excel. Learn more: https://go.microsoft.com/fwlink/?linkid=870924
Comment:
    0.5ml administered</t>
      </text>
    </comment>
    <comment ref="AJ143" authorId="162" shapeId="0" xr:uid="{396F4F14-EDA7-4D9B-9E8E-4471BE7DBF30}">
      <text>
        <t>[Threaded comment]
Your version of Excel allows you to read this threaded comment; however, any edits to it will get removed if the file is opened in a newer version of Excel. Learn more: https://go.microsoft.com/fwlink/?linkid=870924
Comment:
    10x5mm rectangle</t>
      </text>
    </comment>
    <comment ref="AR143" authorId="163" shapeId="0" xr:uid="{EBBBA1D5-6FE9-4875-A5D5-5F6E57B30525}">
      <text>
        <t>[Threaded comment]
Your version of Excel allows you to read this threaded comment; however, any edits to it will get removed if the file is opened in a newer version of Excel. Learn more: https://go.microsoft.com/fwlink/?linkid=870924
Comment:
    this is a guess/extracpolation from text, doesn't seem to be stated anywhere</t>
      </text>
    </comment>
    <comment ref="R144" authorId="164" shapeId="0" xr:uid="{4276A62C-E61F-4623-B7F3-9B7DFF9CB33E}">
      <text>
        <t>[Threaded comment]
Your version of Excel allows you to read this threaded comment; however, any edits to it will get removed if the file is opened in a newer version of Excel. Learn more: https://go.microsoft.com/fwlink/?linkid=870924
Comment:
    n=5-6 per group</t>
      </text>
    </comment>
    <comment ref="R145" authorId="165" shapeId="0" xr:uid="{047E340A-F4BB-47F2-B749-8C12C049BF30}">
      <text>
        <t>[Threaded comment]
Your version of Excel allows you to read this threaded comment; however, any edits to it will get removed if the file is opened in a newer version of Excel. Learn more: https://go.microsoft.com/fwlink/?linkid=870924
Comment:
    n=5-6 per group</t>
      </text>
    </comment>
    <comment ref="R146" authorId="166" shapeId="0" xr:uid="{0CC9107E-9AE5-4380-8194-FCD021848E9B}">
      <text>
        <t>[Threaded comment]
Your version of Excel allows you to read this threaded comment; however, any edits to it will get removed if the file is opened in a newer version of Excel. Learn more: https://go.microsoft.com/fwlink/?linkid=870924
Comment:
    n=5-6 per group</t>
      </text>
    </comment>
    <comment ref="R147" authorId="167" shapeId="0" xr:uid="{CAB060E0-452C-48BC-AB06-24734F451055}">
      <text>
        <t>[Threaded comment]
Your version of Excel allows you to read this threaded comment; however, any edits to it will get removed if the file is opened in a newer version of Excel. Learn more: https://go.microsoft.com/fwlink/?linkid=870924
Comment:
    n=5-6 per group</t>
      </text>
    </comment>
    <comment ref="AZ149" authorId="168" shapeId="0" xr:uid="{B3989E55-3421-4135-9062-423D330E3490}">
      <text>
        <t>[Threaded comment]
Your version of Excel allows you to read this threaded comment; however, any edits to it will get removed if the file is opened in a newer version of Excel. Learn more: https://go.microsoft.com/fwlink/?linkid=870924
Comment:
    state % but not what it's a % of</t>
      </text>
    </comment>
    <comment ref="R151" authorId="169" shapeId="0" xr:uid="{ACBB34F1-26B2-421B-8F50-C76589539819}">
      <text>
        <t>[Threaded comment]
Your version of Excel allows you to read this threaded comment; however, any edits to it will get removed if the file is opened in a newer version of Excel. Learn more: https://go.microsoft.com/fwlink/?linkid=870924
Comment:
    say n=7-8</t>
      </text>
    </comment>
    <comment ref="T151" authorId="170" shapeId="0" xr:uid="{CEE2AC8D-7DB4-4451-A1F6-92DD66C6540F}">
      <text>
        <t>[Threaded comment]
Your version of Excel allows you to read this threaded comment; however, any edits to it will get removed if the file is opened in a newer version of Excel. Learn more: https://go.microsoft.com/fwlink/?linkid=870924
Comment:
    say n=7-8</t>
      </text>
    </comment>
    <comment ref="BG151" authorId="171" shapeId="0" xr:uid="{2514D672-DE54-4161-B535-DC25657880B7}">
      <text>
        <t>[Threaded comment]
Your version of Excel allows you to read this threaded comment; however, any edits to it will get removed if the file is opened in a newer version of Excel. Learn more: https://go.microsoft.com/fwlink/?linkid=870924
Comment:
    21 point score from this ref: Nagasawa, H., and Kogure, K. (1989) Correlation between cerebral
blood flow and histologic changes in a new rat model of middle
cerebral artery occlusion. Stroke 20, 1037–1043</t>
      </text>
    </comment>
    <comment ref="BG152" authorId="172" shapeId="0" xr:uid="{371CC25A-8091-4CDE-9970-5BC334E4FCA6}">
      <text>
        <t>[Threaded comment]
Your version of Excel allows you to read this threaded comment; however, any edits to it will get removed if the file is opened in a newer version of Excel. Learn more: https://go.microsoft.com/fwlink/?linkid=870924
Comment:
    a 21 point score based on this reference: A. Hunter, J. Hatcher, D. Virley, P. Nelson, E. Irving, S. Hadingham, A. Parsons,
Functional assessments in mice and rats after focal stroke, Neuropharmacology
39 (2000) 806e816.</t>
      </text>
    </comment>
    <comment ref="BG153" authorId="173" shapeId="0" xr:uid="{F347229A-7EB0-43D3-8D82-E4CE4EB1B02B}">
      <text>
        <t>[Threaded comment]
Your version of Excel allows you to read this threaded comment; however, any edits to it will get removed if the file is opened in a newer version of Excel. Learn more: https://go.microsoft.com/fwlink/?linkid=870924
Comment:
    a 21 point score based on this reference: A. Hunter, J. Hatcher, D. Virley, P. Nelson, E. Irving, S. Hadingham, A. Parsons,
Functional assessments in mice and rats after focal stroke, Neuropharmacology
39 (2000) 806e816.</t>
      </text>
    </comment>
    <comment ref="AT154" authorId="174" shapeId="0" xr:uid="{229C7602-1655-4BC4-A4F7-CBC4B5CD75C5}">
      <text>
        <t>[Threaded comment]
Your version of Excel allows you to read this threaded comment; however, any edits to it will get removed if the file is opened in a newer version of Excel. Learn more: https://go.microsoft.com/fwlink/?linkid=870924
Comment:
    these are not errors, is a monkey brain so big measurements</t>
      </text>
    </comment>
    <comment ref="BG154" authorId="175" shapeId="0" xr:uid="{57321BB5-B348-4752-8B9A-D98D76A64835}">
      <text>
        <t>[Threaded comment]
Your version of Excel allows you to read this threaded comment; however, any edits to it will get removed if the file is opened in a newer version of Excel. Learn more: https://go.microsoft.com/fwlink/?linkid=870924
Comment:
    don't name the score but give parameters in study, say it is based off Kito et al. (2001)</t>
      </text>
    </comment>
    <comment ref="BG155" authorId="176" shapeId="0" xr:uid="{2310BB85-F0BC-454E-9D42-880442FA2918}">
      <text>
        <t>[Threaded comment]
Your version of Excel allows you to read this threaded comment; however, any edits to it will get removed if the file is opened in a newer version of Excel. Learn more: https://go.microsoft.com/fwlink/?linkid=870924
Comment:
    don't name the score but give parameters in study, say it is based off Kito et al. (2001)</t>
      </text>
    </comment>
    <comment ref="BG156" authorId="177" shapeId="0" xr:uid="{DB0B3DD3-98E9-4D6E-B926-C0CECA99CD48}">
      <text>
        <t>[Threaded comment]
Your version of Excel allows you to read this threaded comment; however, any edits to it will get removed if the file is opened in a newer version of Excel. Learn more: https://go.microsoft.com/fwlink/?linkid=870924
Comment:
    don't name the score but give parameters in study, say it is based off Kito et al. (2001)</t>
      </text>
    </comment>
    <comment ref="AB157" authorId="178" shapeId="0" xr:uid="{F8877054-174D-4F81-B011-EFE399CC4466}">
      <text>
        <t>[Threaded comment]
Your version of Excel allows you to read this threaded comment; however, any edits to it will get removed if the file is opened in a newer version of Excel. Learn more: https://go.microsoft.com/fwlink/?linkid=870924
Comment:
    I'm worried this was a typo and was supposed to be mg/100g</t>
      </text>
    </comment>
    <comment ref="AG157" authorId="179" shapeId="0" xr:uid="{7D8D96C5-D73B-4C64-9897-078E47221F28}">
      <text>
        <t>[Threaded comment]
Your version of Excel allows you to read this threaded comment; however, any edits to it will get removed if the file is opened in a newer version of Excel. Learn more: https://go.microsoft.com/fwlink/?linkid=870924
Comment:
    Schott KL 1500
Reply:
    Internet suggests this is a halogen light source, changing accordingly</t>
      </text>
    </comment>
    <comment ref="AH157" authorId="180" shapeId="0" xr:uid="{FE1B1E3D-D027-42CD-9CB9-893D72761229}">
      <text>
        <t>[Threaded comment]
Your version of Excel allows you to read this threaded comment; however, any edits to it will get removed if the file is opened in a newer version of Excel. Learn more: https://go.microsoft.com/fwlink/?linkid=870924
Comment:
    Schott KL 1500
Reply:
    Internet suggests this is a halogen light source, changing accordingly</t>
      </text>
    </comment>
    <comment ref="AB158" authorId="181" shapeId="0" xr:uid="{B9802413-096F-4183-A096-3D8F89E6A6E0}">
      <text>
        <t>[Threaded comment]
Your version of Excel allows you to read this threaded comment; however, any edits to it will get removed if the file is opened in a newer version of Excel. Learn more: https://go.microsoft.com/fwlink/?linkid=870924
Comment:
    I'm worried this was a typo and was supposed to be mg/100g</t>
      </text>
    </comment>
    <comment ref="AG158" authorId="182" shapeId="0" xr:uid="{9FB5B627-3427-462E-84C6-D1A315CFCE33}">
      <text>
        <t>[Threaded comment]
Your version of Excel allows you to read this threaded comment; however, any edits to it will get removed if the file is opened in a newer version of Excel. Learn more: https://go.microsoft.com/fwlink/?linkid=870924
Comment:
    Schott KL 1500
Reply:
    Internet suggests this is a halogen light source, changing accordingly</t>
      </text>
    </comment>
    <comment ref="AH158" authorId="183" shapeId="0" xr:uid="{50CFDC91-E60D-46D5-8B7F-348C5331608B}">
      <text>
        <t>[Threaded comment]
Your version of Excel allows you to read this threaded comment; however, any edits to it will get removed if the file is opened in a newer version of Excel. Learn more: https://go.microsoft.com/fwlink/?linkid=870924
Comment:
    Schott KL 1500
Reply:
    Internet suggests this is a halogen light source, changing accordingly</t>
      </text>
    </comment>
    <comment ref="AA159" authorId="184" shapeId="0" xr:uid="{F9386A14-4F07-4AA7-9B74-81F29D6029AA}">
      <text>
        <t>[Threaded comment]
Your version of Excel allows you to read this threaded comment; however, any edits to it will get removed if the file is opened in a newer version of Excel. Learn more: https://go.microsoft.com/fwlink/?linkid=870924
Comment:
    3 x 0.1ml injections</t>
      </text>
    </comment>
    <comment ref="AA160" authorId="185" shapeId="0" xr:uid="{DCC226FA-D238-445E-8F05-C3AA54ED3C57}">
      <text>
        <t>[Threaded comment]
Your version of Excel allows you to read this threaded comment; however, any edits to it will get removed if the file is opened in a newer version of Excel. Learn more: https://go.microsoft.com/fwlink/?linkid=870924
Comment:
    3 x 0.1ml injections</t>
      </text>
    </comment>
    <comment ref="AA161" authorId="186" shapeId="0" xr:uid="{AC57F89C-FD6D-4625-9587-6890DDB4853D}">
      <text>
        <t>[Threaded comment]
Your version of Excel allows you to read this threaded comment; however, any edits to it will get removed if the file is opened in a newer version of Excel. Learn more: https://go.microsoft.com/fwlink/?linkid=870924
Comment:
    1.33 ml/kg</t>
      </text>
    </comment>
    <comment ref="AN162" authorId="187" shapeId="0" xr:uid="{C7E9DF2B-3A9D-4889-A9B8-C989CE6DBDF8}">
      <text>
        <t>[Threaded comment]
Your version of Excel allows you to read this threaded comment; however, any edits to it will get removed if the file is opened in a newer version of Excel. Learn more: https://go.microsoft.com/fwlink/?linkid=870924
Comment:
    a 50% dextrose solution</t>
      </text>
    </comment>
    <comment ref="AN163" authorId="188" shapeId="0" xr:uid="{12335394-FF93-4302-80A6-5DC56DC7286C}">
      <text>
        <t>[Threaded comment]
Your version of Excel allows you to read this threaded comment; however, any edits to it will get removed if the file is opened in a newer version of Excel. Learn more: https://go.microsoft.com/fwlink/?linkid=870924
Comment:
    an 18% mannitol solution</t>
      </text>
    </comment>
    <comment ref="AA166" authorId="189" shapeId="0" xr:uid="{23F90EB1-0D25-4442-90AB-A481E1F23A6C}">
      <text>
        <t>[Threaded comment]
Your version of Excel allows you to read this threaded comment; however, any edits to it will get removed if the file is opened in a newer version of Excel. Learn more: https://go.microsoft.com/fwlink/?linkid=870924
Comment:
    1ml total</t>
      </text>
    </comment>
    <comment ref="AD167" authorId="190" shapeId="0" xr:uid="{0CF5F20C-F9E0-40D8-A6DE-DDC6D2A35427}">
      <text>
        <t>[Threaded comment]
Your version of Excel allows you to read this threaded comment; however, any edits to it will get removed if the file is opened in a newer version of Excel. Learn more: https://go.microsoft.com/fwlink/?linkid=870924
Comment:
    regulated to provide 67% of maximal power, may need to edit this number</t>
      </text>
    </comment>
    <comment ref="AP167" authorId="191" shapeId="0" xr:uid="{C1057BEB-90F4-491A-B5A9-D27896FB8CEA}">
      <text>
        <t>[Threaded comment]
Your version of Excel allows you to read this threaded comment; however, any edits to it will get removed if the file is opened in a newer version of Excel. Learn more: https://go.microsoft.com/fwlink/?linkid=870924
Comment:
    10 minutes before illumination</t>
      </text>
    </comment>
    <comment ref="Y169" authorId="192" shapeId="0" xr:uid="{F27B3A7D-EF5E-4CD9-B18E-3245C6F14845}">
      <text>
        <t>[Threaded comment]
Your version of Excel allows you to read this threaded comment; however, any edits to it will get removed if the file is opened in a newer version of Excel. Learn more: https://go.microsoft.com/fwlink/?linkid=870924
Comment:
    used a glass coverslip for a cranial window but placed on top of intact skull and still did thrombotic induction under anaesthetic</t>
      </text>
    </comment>
    <comment ref="AG169" authorId="193" shapeId="0" xr:uid="{478D0B59-8F0C-4D15-9AC7-F9369A896AAC}">
      <text>
        <t>[Threaded comment]
Your version of Excel allows you to read this threaded comment; however, any edits to it will get removed if the file is opened in a newer version of Excel. Learn more: https://go.microsoft.com/fwlink/?linkid=870924
Comment:
    3100 K light (Schott, KL 1500)
Reply:
    Internet suggests this is a halogen light source, changing accordingly</t>
      </text>
    </comment>
    <comment ref="AH169" authorId="194" shapeId="0" xr:uid="{2379DE62-361B-4778-A7A3-BA6E18E21C84}">
      <text>
        <t>[Threaded comment]
Your version of Excel allows you to read this threaded comment; however, any edits to it will get removed if the file is opened in a newer version of Excel. Learn more: https://go.microsoft.com/fwlink/?linkid=870924
Comment:
    3100 K light (Schott, KL 1500)
Reply:
    Internet suggests this is a halogen light source, changing accordingly</t>
      </text>
    </comment>
    <comment ref="AJ169" authorId="195" shapeId="0" xr:uid="{2F2EA891-3514-43CF-A291-0898B12F7664}">
      <text>
        <t>[Threaded comment]
Your version of Excel allows you to read this threaded comment; however, any edits to it will get removed if the file is opened in a newer version of Excel. Learn more: https://go.microsoft.com/fwlink/?linkid=870924
Comment:
    4x2mm rectangular</t>
      </text>
    </comment>
    <comment ref="R170" authorId="196" shapeId="0" xr:uid="{98E18BAF-DE4B-4CE0-824A-142485C3E995}">
      <text>
        <t>[Threaded comment]
Your version of Excel allows you to read this threaded comment; however, any edits to it will get removed if the file is opened in a newer version of Excel. Learn more: https://go.microsoft.com/fwlink/?linkid=870924
Comment:
    5-7 mice per group</t>
      </text>
    </comment>
    <comment ref="T170" authorId="197" shapeId="0" xr:uid="{0C651C5B-D025-4C17-A880-A37DA09406DA}">
      <text>
        <t>[Threaded comment]
Your version of Excel allows you to read this threaded comment; however, any edits to it will get removed if the file is opened in a newer version of Excel. Learn more: https://go.microsoft.com/fwlink/?linkid=870924
Comment:
    5-7 mice per group</t>
      </text>
    </comment>
    <comment ref="BG170" authorId="198" shapeId="0" xr:uid="{ADAFF4D9-CE8D-4E30-B889-7B1A979C4168}">
      <text>
        <t>[Threaded comment]
Your version of Excel allows you to read this threaded comment; however, any edits to it will get removed if the file is opened in a newer version of Excel. Learn more: https://go.microsoft.com/fwlink/?linkid=870924
Comment:
    0, no observable deficits; 1, failure to extend the
forepaw fully; 2, circling; 3, falling to one side; 4, no spontaneous
movement; 5, death. In this study, 0.5 point was added to each score
when the motor dysfunction was severe for scores between 1 and 4.</t>
      </text>
    </comment>
    <comment ref="R171" authorId="199" shapeId="0" xr:uid="{9BD1E94A-148D-4AB6-9F30-A28519D8096D}">
      <text>
        <t>[Threaded comment]
Your version of Excel allows you to read this threaded comment; however, any edits to it will get removed if the file is opened in a newer version of Excel. Learn more: https://go.microsoft.com/fwlink/?linkid=870924
Comment:
    this is a guess, full group had 14 and they split into moderate recovery and poor recovery so I halved their inital n</t>
      </text>
    </comment>
    <comment ref="Y171" authorId="200" shapeId="0" xr:uid="{6A7BDBFF-FF27-4A85-804A-9CBD2408BFDD}">
      <text>
        <t>[Threaded comment]
Your version of Excel allows you to read this threaded comment; however, any edits to it will get removed if the file is opened in a newer version of Excel. Learn more: https://go.microsoft.com/fwlink/?linkid=870924
Comment:
    capsular infarct, i.e. deep within brain delivered via long probe needle</t>
      </text>
    </comment>
    <comment ref="Z171" authorId="201" shapeId="0" xr:uid="{6140635F-481B-4FA8-8BBC-9B969979B868}">
      <text>
        <t>[Threaded comment]
Your version of Excel allows you to read this threaded comment; however, any edits to it will get removed if the file is opened in a newer version of Excel. Learn more: https://go.microsoft.com/fwlink/?linkid=870924
Comment:
    shows a picture, is deep within brain not on surface</t>
      </text>
    </comment>
    <comment ref="R172" authorId="202" shapeId="0" xr:uid="{2EAAA83B-0CDA-4FB3-A589-A12A118719E9}">
      <text>
        <t>[Threaded comment]
Your version of Excel allows you to read this threaded comment; however, any edits to it will get removed if the file is opened in a newer version of Excel. Learn more: https://go.microsoft.com/fwlink/?linkid=870924
Comment:
    6-7 per group</t>
      </text>
    </comment>
    <comment ref="AG172" authorId="203" shapeId="0" xr:uid="{E3D5CB50-DADA-4C9E-BD87-5CF167E3300D}">
      <text>
        <t>[Threaded comment]
Your version of Excel allows you to read this threaded comment; however, any edits to it will get removed if the file is opened in a newer version of Excel. Learn more: https://go.microsoft.com/fwlink/?linkid=870924
Comment:
    arc lamp of an epifluorescence microscope</t>
      </text>
    </comment>
    <comment ref="AH172" authorId="204" shapeId="0" xr:uid="{D3CBC9CB-747C-4134-B32F-5267B319624E}">
      <text>
        <t>[Threaded comment]
Your version of Excel allows you to read this threaded comment; however, any edits to it will get removed if the file is opened in a newer version of Excel. Learn more: https://go.microsoft.com/fwlink/?linkid=870924
Comment:
    arc lamp of an epifluorescence microscope</t>
      </text>
    </comment>
    <comment ref="R173" authorId="205" shapeId="0" xr:uid="{A3C76993-1D16-4D1C-A335-0D2B4BC061D3}">
      <text>
        <t>[Threaded comment]
Your version of Excel allows you to read this threaded comment; however, any edits to it will get removed if the file is opened in a newer version of Excel. Learn more: https://go.microsoft.com/fwlink/?linkid=870924
Comment:
    6-7 per group</t>
      </text>
    </comment>
    <comment ref="AG173" authorId="206" shapeId="0" xr:uid="{F66D46D1-71C9-430A-B282-E0421CE66AB7}">
      <text>
        <t>[Threaded comment]
Your version of Excel allows you to read this threaded comment; however, any edits to it will get removed if the file is opened in a newer version of Excel. Learn more: https://go.microsoft.com/fwlink/?linkid=870924
Comment:
    arc lamp of an epifluorescence microscope</t>
      </text>
    </comment>
    <comment ref="AH173" authorId="207" shapeId="0" xr:uid="{31440AAC-8798-454C-A602-0D21DE7D6B5F}">
      <text>
        <t>[Threaded comment]
Your version of Excel allows you to read this threaded comment; however, any edits to it will get removed if the file is opened in a newer version of Excel. Learn more: https://go.microsoft.com/fwlink/?linkid=870924
Comment:
    arc lamp of an epifluorescence microscope</t>
      </text>
    </comment>
    <comment ref="BG176" authorId="208" shapeId="0" xr:uid="{19028C34-4A0F-4E08-96A8-24FEFA3341B9}">
      <text>
        <t>[Threaded comment]
Your version of Excel allows you to read this threaded comment; however, any edits to it will get removed if the file is opened in a newer version of Excel. Learn more: https://go.microsoft.com/fwlink/?linkid=870924
Comment:
    based on score in Lee 2002 (Lee, E.J.,Chen,H.Y.,Wu,T.S.,Chen,T.Y.,Ayoub,I.A.,Maynard,
K.I., 2002.Acuteadministrationof Ginkgo biloba extract (EGb
761) affordsneuroprotectionagainstpermanentandtransient
focal cerebralischemiainSprague-Dawleyrats.J.Neurosci.
Res. 68,636–645.)</t>
      </text>
    </comment>
    <comment ref="AG177" authorId="209" shapeId="0" xr:uid="{A5CA4B79-8B61-44D3-98B6-0D7FE5E049A9}">
      <text>
        <t>[Threaded comment]
Your version of Excel allows you to read this threaded comment; however, any edits to it will get removed if the file is opened in a newer version of Excel. Learn more: https://go.microsoft.com/fwlink/?linkid=870924
Comment:
    micromanipulator assisted light guide</t>
      </text>
    </comment>
    <comment ref="AH177" authorId="210" shapeId="0" xr:uid="{6DFD3909-53E6-49B4-A0ED-E3433AF56BD8}">
      <text>
        <t>[Threaded comment]
Your version of Excel allows you to read this threaded comment; however, any edits to it will get removed if the file is opened in a newer version of Excel. Learn more: https://go.microsoft.com/fwlink/?linkid=870924
Comment:
    micromanipulator assisted light guide</t>
      </text>
    </comment>
    <comment ref="AG181" authorId="211" shapeId="0" xr:uid="{C8A5839B-18C7-463A-BF28-D60147260D66}">
      <text>
        <t>[Threaded comment]
Your version of Excel allows you to read this threaded comment; however, any edits to it will get removed if the file is opened in a newer version of Excel. Learn more: https://go.microsoft.com/fwlink/?linkid=870924
Comment:
    epifluorescent light</t>
      </text>
    </comment>
    <comment ref="AH181" authorId="212" shapeId="0" xr:uid="{BE4474D6-B060-472E-BB95-3803BEEB7412}">
      <text>
        <t>[Threaded comment]
Your version of Excel allows you to read this threaded comment; however, any edits to it will get removed if the file is opened in a newer version of Excel. Learn more: https://go.microsoft.com/fwlink/?linkid=870924
Comment:
    epifluorescent light</t>
      </text>
    </comment>
    <comment ref="AG182" authorId="213" shapeId="0" xr:uid="{434BA22A-10C0-4527-A459-036C0B163D2D}">
      <text>
        <t>[Threaded comment]
Your version of Excel allows you to read this threaded comment; however, any edits to it will get removed if the file is opened in a newer version of Excel. Learn more: https://go.microsoft.com/fwlink/?linkid=870924
Comment:
    epifluorescent light</t>
      </text>
    </comment>
    <comment ref="AH182" authorId="214" shapeId="0" xr:uid="{CF0394ED-D8F3-4C87-A03B-3F49102DF6ED}">
      <text>
        <t>[Threaded comment]
Your version of Excel allows you to read this threaded comment; however, any edits to it will get removed if the file is opened in a newer version of Excel. Learn more: https://go.microsoft.com/fwlink/?linkid=870924
Comment:
    epifluorescent light</t>
      </text>
    </comment>
    <comment ref="AA183" authorId="215" shapeId="0" xr:uid="{501231C7-F30C-4033-89DB-37C87661C9BC}">
      <text>
        <t>[Threaded comment]
Your version of Excel allows you to read this threaded comment; however, any edits to it will get removed if the file is opened in a newer version of Excel. Learn more: https://go.microsoft.com/fwlink/?linkid=870924
Comment:
    10 ul/g of body weight</t>
      </text>
    </comment>
    <comment ref="AA184" authorId="216" shapeId="0" xr:uid="{1311A05B-A18A-477D-A7FC-43113AD27A8D}">
      <text>
        <t>[Threaded comment]
Your version of Excel allows you to read this threaded comment; however, any edits to it will get removed if the file is opened in a newer version of Excel. Learn more: https://go.microsoft.com/fwlink/?linkid=870924
Comment:
    10 ul/g of body weight</t>
      </text>
    </comment>
    <comment ref="AA185" authorId="217" shapeId="0" xr:uid="{1EA74E01-B0E0-4B4E-BD98-DC0C93C12D12}">
      <text>
        <t>[Threaded comment]
Your version of Excel allows you to read this threaded comment; however, any edits to it will get removed if the file is opened in a newer version of Excel. Learn more: https://go.microsoft.com/fwlink/?linkid=870924
Comment:
    2ml/kg</t>
      </text>
    </comment>
    <comment ref="AG185" authorId="218" shapeId="0" xr:uid="{CD1B4C95-5EA7-4164-B280-029FA473735A}">
      <text>
        <t>[Threaded comment]
Your version of Excel allows you to read this threaded comment; however, any edits to it will get removed if the file is opened in a newer version of Excel. Learn more: https://go.microsoft.com/fwlink/?linkid=870924
Comment:
    CNI laser
Reply:
    Changing to diode laser</t>
      </text>
    </comment>
    <comment ref="AH185" authorId="219" shapeId="0" xr:uid="{3E69503F-F168-4533-A678-CB0EBAF96314}">
      <text>
        <t>[Threaded comment]
Your version of Excel allows you to read this threaded comment; however, any edits to it will get removed if the file is opened in a newer version of Excel. Learn more: https://go.microsoft.com/fwlink/?linkid=870924
Comment:
    CNI laser
Reply:
    Changing to diode laser</t>
      </text>
    </comment>
    <comment ref="AA186" authorId="220" shapeId="0" xr:uid="{AE212F3B-3E95-445D-8953-37774EB7C120}">
      <text>
        <t>[Threaded comment]
Your version of Excel allows you to read this threaded comment; however, any edits to it will get removed if the file is opened in a newer version of Excel. Learn more: https://go.microsoft.com/fwlink/?linkid=870924
Comment:
    2ml/kg</t>
      </text>
    </comment>
    <comment ref="AA187" authorId="221" shapeId="0" xr:uid="{5903823E-53D8-424F-8298-7C9F400715C8}">
      <text>
        <t>[Threaded comment]
Your version of Excel allows you to read this threaded comment; however, any edits to it will get removed if the file is opened in a newer version of Excel. Learn more: https://go.microsoft.com/fwlink/?linkid=870924
Comment:
    2ml/kg</t>
      </text>
    </comment>
    <comment ref="AR189" authorId="222" shapeId="0" xr:uid="{64C43667-310F-498A-B1E3-894BCC9A3C93}">
      <text>
        <t>[Threaded comment]
Your version of Excel allows you to read this threaded comment; however, any edits to it will get removed if the file is opened in a newer version of Excel. Learn more: https://go.microsoft.com/fwlink/?linkid=870924
Comment:
    40-45 days after infarction</t>
      </text>
    </comment>
    <comment ref="AA190" authorId="223" shapeId="0" xr:uid="{4A505A15-724C-4841-9A10-94459B114220}">
      <text>
        <t>[Threaded comment]
Your version of Excel allows you to read this threaded comment; however, any edits to it will get removed if the file is opened in a newer version of Excel. Learn more: https://go.microsoft.com/fwlink/?linkid=870924
Comment:
    0.1ml</t>
      </text>
    </comment>
    <comment ref="R192" authorId="224" shapeId="0" xr:uid="{24C7B832-5E92-4854-ADDB-642C9716697B}">
      <text>
        <t>[Threaded comment]
Your version of Excel allows you to read this threaded comment; however, any edits to it will get removed if the file is opened in a newer version of Excel. Learn more: https://go.microsoft.com/fwlink/?linkid=870924
Comment:
    this is an extrapolation from "total of 36 adult Wistar rats weighing 250–300 gwere used in the behavior assessments and in the infarction area study after 7 days of infarction"</t>
      </text>
    </comment>
    <comment ref="T192" authorId="225" shapeId="0" xr:uid="{DB5982B7-B530-424E-8A37-BCB4DB026513}">
      <text>
        <t>[Threaded comment]
Your version of Excel allows you to read this threaded comment; however, any edits to it will get removed if the file is opened in a newer version of Excel. Learn more: https://go.microsoft.com/fwlink/?linkid=870924
Comment:
    this is an extrapolation from "total of 36 adult Wistar rats weighing 250–300 gwere used in the behavior assessments and in the infarction area study after 7 days of infarction"</t>
      </text>
    </comment>
    <comment ref="BH195" authorId="226" shapeId="0" xr:uid="{BBAABF06-304B-4624-989A-CADB6B749D52}">
      <text>
        <t>[Threaded comment]
Your version of Excel allows you to read this threaded comment; however, any edits to it will get removed if the file is opened in a newer version of Excel. Learn more: https://go.microsoft.com/fwlink/?linkid=870924
Comment:
    calculated from graph that had raw data</t>
      </text>
    </comment>
    <comment ref="BI195" authorId="227" shapeId="0" xr:uid="{1C50552B-0472-4763-8EB4-8A750FE806AB}">
      <text>
        <t>[Threaded comment]
Your version of Excel allows you to read this threaded comment; however, any edits to it will get removed if the file is opened in a newer version of Excel. Learn more: https://go.microsoft.com/fwlink/?linkid=870924
Comment:
    calculated from graph that had raw data</t>
      </text>
    </comment>
    <comment ref="BJ195" authorId="228" shapeId="0" xr:uid="{669EED07-3233-422F-8F64-E53CE12172EE}">
      <text>
        <t>[Threaded comment]
Your version of Excel allows you to read this threaded comment; however, any edits to it will get removed if the file is opened in a newer version of Excel. Learn more: https://go.microsoft.com/fwlink/?linkid=870924
Comment:
    calculated from graph that had raw data</t>
      </text>
    </comment>
    <comment ref="BK195" authorId="229" shapeId="0" xr:uid="{4E3EE864-5BA6-4FEE-AC7A-69663BCC02C0}">
      <text>
        <t>[Threaded comment]
Your version of Excel allows you to read this threaded comment; however, any edits to it will get removed if the file is opened in a newer version of Excel. Learn more: https://go.microsoft.com/fwlink/?linkid=870924
Comment:
    calculated from graph that had raw data</t>
      </text>
    </comment>
    <comment ref="AA197" authorId="230" shapeId="0" xr:uid="{FF8D1E72-2AC7-4453-AC10-2CAF8067E310}">
      <text>
        <t>[Threaded comment]
Your version of Excel allows you to read this threaded comment; however, any edits to it will get removed if the file is opened in a newer version of Excel. Learn more: https://go.microsoft.com/fwlink/?linkid=870924
Comment:
    first injection 50 mg/kg, second injection later at half the dose.</t>
      </text>
    </comment>
    <comment ref="AK197" authorId="231" shapeId="0" xr:uid="{6935FC3A-2190-4644-992C-4B755FDB8D97}">
      <text>
        <t>[Threaded comment]
Your version of Excel allows you to read this threaded comment; however, any edits to it will get removed if the file is opened in a newer version of Excel. Learn more: https://go.microsoft.com/fwlink/?linkid=870924
Comment:
    "After the first vein was occluded for 10–20 min from starting of illumination, half of the initial rose bengal dose was injected intravenously and the second vein was illuminated until occlusion"</t>
      </text>
    </comment>
    <comment ref="S203" authorId="232" shapeId="0" xr:uid="{3F3FC958-A8A5-43FE-9899-AA3802EAF7B7}">
      <text>
        <t>[Threaded comment]
Your version of Excel allows you to read this threaded comment; however, any edits to it will get removed if the file is opened in a newer version of Excel. Learn more: https://go.microsoft.com/fwlink/?linkid=870924
Comment:
    it's unclear which of the many groups in this paper were grouped together to get the infarct volume for "ibuprofin treatment"</t>
      </text>
    </comment>
    <comment ref="AA203" authorId="233" shapeId="0" xr:uid="{4A3C15C1-53F9-489E-8828-BC33767929D1}">
      <text>
        <t>[Threaded comment]
Your version of Excel allows you to read this threaded comment; however, any edits to it will get removed if the file is opened in a newer version of Excel. Learn more: https://go.microsoft.com/fwlink/?linkid=870924
Comment:
    0.4mL</t>
      </text>
    </comment>
    <comment ref="Y204" authorId="234" shapeId="0" xr:uid="{A46E1766-6BC8-4480-8A3C-C6925EE1546C}">
      <text>
        <t>[Threaded comment]
Your version of Excel allows you to read this threaded comment; however, any edits to it will get removed if the file is opened in a newer version of Excel. Learn more: https://go.microsoft.com/fwlink/?linkid=870924
Comment:
    I think thinned, they state "The right temporalis muscle was detached from the bone crest and the crest removed"</t>
      </text>
    </comment>
    <comment ref="Y205" authorId="235" shapeId="0" xr:uid="{CA562667-3FF5-485F-AFB2-40B44908582D}">
      <text>
        <t>[Threaded comment]
Your version of Excel allows you to read this threaded comment; however, any edits to it will get removed if the file is opened in a newer version of Excel. Learn more: https://go.microsoft.com/fwlink/?linkid=870924
Comment:
    alluded to this but don't ouright state</t>
      </text>
    </comment>
    <comment ref="Y206" authorId="236" shapeId="0" xr:uid="{0953A0BF-BFE9-45FA-957B-8800EAB9F491}">
      <text>
        <t>[Threaded comment]
Your version of Excel allows you to read this threaded comment; however, any edits to it will get removed if the file is opened in a newer version of Excel. Learn more: https://go.microsoft.com/fwlink/?linkid=870924
Comment:
    alluded to this but don't ouright state</t>
      </text>
    </comment>
    <comment ref="AA207" authorId="237" shapeId="0" xr:uid="{692B02E6-721B-479E-A386-87CCEA99F5A6}">
      <text>
        <t>[Threaded comment]
Your version of Excel allows you to read this threaded comment; however, any edits to it will get removed if the file is opened in a newer version of Excel. Learn more: https://go.microsoft.com/fwlink/?linkid=870924
Comment:
    0.1 ml, 10mg/ml</t>
      </text>
    </comment>
    <comment ref="AE207" authorId="238" shapeId="0" xr:uid="{D1240D5F-6478-4BA6-A188-A6E53DAD08C7}">
      <text>
        <t>[Threaded comment]
Your version of Excel allows you to read this threaded comment; however, any edits to it will get removed if the file is opened in a newer version of Excel. Learn more: https://go.microsoft.com/fwlink/?linkid=870924
Comment:
    gave intensity as 75 in a follow-up email but no units</t>
      </text>
    </comment>
    <comment ref="AG207" authorId="239" shapeId="0" xr:uid="{BBC267E8-FB16-47FD-93F1-F0E290F6C42A}">
      <text>
        <t>[Threaded comment]
Your version of Excel allows you to read this threaded comment; however, any edits to it will get removed if the file is opened in a newer version of Excel. Learn more: https://go.microsoft.com/fwlink/?linkid=870924
Comment:
    also listed as LED lamp, not sure which to take
Reply:
    Listed as LCD - changing all LCD's as this is not a light source</t>
      </text>
    </comment>
    <comment ref="AH207" authorId="240" shapeId="0" xr:uid="{05439F60-2286-4A8E-9D8B-D70BB98B0984}">
      <text>
        <t>[Threaded comment]
Your version of Excel allows you to read this threaded comment; however, any edits to it will get removed if the file is opened in a newer version of Excel. Learn more: https://go.microsoft.com/fwlink/?linkid=870924
Comment:
    also listed as LED lamp, not sure which to take
Reply:
    Listed as LCD - changing all LCD's as this is not a light source</t>
      </text>
    </comment>
    <comment ref="Y208" authorId="241" shapeId="0" xr:uid="{AB7B8C5B-4CFB-43F8-AF9D-B21DDE1B74A5}">
      <text>
        <t>[Threaded comment]
Your version of Excel allows you to read this threaded comment; however, any edits to it will get removed if the file is opened in a newer version of Excel. Learn more: https://go.microsoft.com/fwlink/?linkid=870924
Comment:
    alluded to this but don't ouright state</t>
      </text>
    </comment>
    <comment ref="AP208" authorId="242" shapeId="0" xr:uid="{CDBB7272-24A4-4C69-B172-DF72C0AC1140}">
      <text>
        <t>[Threaded comment]
Your version of Excel allows you to read this threaded comment; however, any edits to it will get removed if the file is opened in a newer version of Excel. Learn more: https://go.microsoft.com/fwlink/?linkid=870924
Comment:
    10 minutes after illumination</t>
      </text>
    </comment>
    <comment ref="AA209" authorId="243" shapeId="0" xr:uid="{8C2553F0-98AC-426B-93F1-B7DC1EE51443}">
      <text>
        <t>[Threaded comment]
Your version of Excel allows you to read this threaded comment; however, any edits to it will get removed if the file is opened in a newer version of Excel. Learn more: https://go.microsoft.com/fwlink/?linkid=870924
Comment:
    not an error on my part, is what they stated in paper</t>
      </text>
    </comment>
    <comment ref="X210" authorId="244" shapeId="0" xr:uid="{C779F1AF-4AEB-40BA-900D-EC433F6F7ED1}">
      <text>
        <t>[Threaded comment]
Your version of Excel allows you to read this threaded comment; however, any edits to it will get removed if the file is opened in a newer version of Excel. Learn more: https://go.microsoft.com/fwlink/?linkid=870924
Comment:
    Listed under brand name Rompun in paper</t>
      </text>
    </comment>
    <comment ref="X212" authorId="245" shapeId="0" xr:uid="{12545FFC-2625-494D-8228-5F08A32F31C3}">
      <text>
        <t>[Threaded comment]
Your version of Excel allows you to read this threaded comment; however, any edits to it will get removed if the file is opened in a newer version of Excel. Learn more: https://go.microsoft.com/fwlink/?linkid=870924
Comment:
    also chloral hydrate to maintain anaesthetic</t>
      </text>
    </comment>
    <comment ref="Y214" authorId="246" shapeId="0" xr:uid="{8C8CDB4E-AC47-46AD-88F7-27DC08765D9C}">
      <text>
        <t>[Threaded comment]
Your version of Excel allows you to read this threaded comment; however, any edits to it will get removed if the file is opened in a newer version of Excel. Learn more: https://go.microsoft.com/fwlink/?linkid=870924
Comment:
    Extra surgery, removed eye? "The transorbital approach to the right middle cerebral artery was performed accord-ing to the method of Hudgins et al. _x000E_Hudgins and Garcia, 1970.. The orbital contents were dissected and excised. With the help of a Zeiss operating microscope, orbital craniotomy was performed using a dental drill to open a oval bony window"</t>
      </text>
    </comment>
    <comment ref="AN214" authorId="247" shapeId="0" xr:uid="{F4EBFE82-0790-48FD-B1AC-99955DE23152}">
      <text>
        <t>[Threaded comment]
Your version of Excel allows you to read this threaded comment; however, any edits to it will get removed if the file is opened in a newer version of Excel. Learn more: https://go.microsoft.com/fwlink/?linkid=870924
Comment:
    1 mg/kg YM337 followed by 6 ug/kg
/min infusion for 3 hours</t>
      </text>
    </comment>
    <comment ref="Y215" authorId="248" shapeId="0" xr:uid="{DA6F14F7-5A25-4627-82D5-6B0BC1E403A4}">
      <text>
        <t>[Threaded comment]
Your version of Excel allows you to read this threaded comment; however, any edits to it will get removed if the file is opened in a newer version of Excel. Learn more: https://go.microsoft.com/fwlink/?linkid=870924
Comment:
    Extra surgery, removed eye? "The transorbital approach to the right middle cerebral artery was performed accord-ing to the method of Hudgins et al. _x000E_Hudgins and Garcia, 1970.. The orbital contents were dissected and excised. With the help of a Zeiss operating microscope, orbital craniotomy was performed using a dental drill to open a oval bony window"</t>
      </text>
    </comment>
    <comment ref="AN215" authorId="249" shapeId="0" xr:uid="{A6AB2C7F-39D6-4026-974A-81352160811B}">
      <text>
        <t>[Threaded comment]
Your version of Excel allows you to read this threaded comment; however, any edits to it will get removed if the file is opened in a newer version of Excel. Learn more: https://go.microsoft.com/fwlink/?linkid=870924
Comment:
    10 mg/kg sodium ozagrel followed by 100 ug/kg/min infusion for 3 hours</t>
      </text>
    </comment>
    <comment ref="AA216" authorId="250" shapeId="0" xr:uid="{26476FAC-39EF-4E03-9968-B3527957BB0A}">
      <text>
        <t>[Threaded comment]
Your version of Excel allows you to read this threaded comment; however, any edits to it will get removed if the file is opened in a newer version of Excel. Learn more: https://go.microsoft.com/fwlink/?linkid=870924
Comment:
    0.1ml</t>
      </text>
    </comment>
    <comment ref="AU216" authorId="251" shapeId="0" xr:uid="{C459874D-67C4-4421-98B3-FFA76C5FEC5F}">
      <text>
        <t>[Threaded comment]
Your version of Excel allows you to read this threaded comment; however, any edits to it will get removed if the file is opened in a newer version of Excel. Learn more: https://go.microsoft.com/fwlink/?linkid=870924
Comment:
    typo n text labelled this as "6014", i guessed from graph it is actually 6.14</t>
      </text>
    </comment>
    <comment ref="Y217" authorId="252" shapeId="0" xr:uid="{AD483548-882C-4E2D-A661-793FD066E1D1}">
      <text>
        <t>[Threaded comment]
Your version of Excel allows you to read this threaded comment; however, any edits to it will get removed if the file is opened in a newer version of Excel. Learn more: https://go.microsoft.com/fwlink/?linkid=870924
Comment:
    craniectomy was done for the treatment, an electrode on the brain</t>
      </text>
    </comment>
    <comment ref="BG217" authorId="253" shapeId="0" xr:uid="{41C4520A-BD65-4879-90A1-CF1EAECC77ED}">
      <text>
        <t>[Threaded comment]
Your version of Excel allows you to read this threaded comment; however, any edits to it will get removed if the file is opened in a newer version of Excel. Learn more: https://go.microsoft.com/fwlink/?linkid=870924
Comment:
    assessed two types of neurological score: Schabitz scale and Menzies scale, menzies seems to be the 0-4 scale, picked this as a lot of studies so far have used it</t>
      </text>
    </comment>
    <comment ref="R218" authorId="254" shapeId="0" xr:uid="{1C8247D2-B734-4039-90F9-B697CDB4EFF8}">
      <text>
        <t>[Threaded comment]
Your version of Excel allows you to read this threaded comment; however, any edits to it will get removed if the file is opened in a newer version of Excel. Learn more: https://go.microsoft.com/fwlink/?linkid=870924
Comment:
    assumed this, 3 groups and 12 animals total</t>
      </text>
    </comment>
    <comment ref="X218" authorId="255" shapeId="0" xr:uid="{6A0BCFFF-3E5C-4C72-87BD-0B92D2ABF1B6}">
      <text>
        <t>[Threaded comment]
Your version of Excel allows you to read this threaded comment; however, any edits to it will get removed if the file is opened in a newer version of Excel. Learn more: https://go.microsoft.com/fwlink/?linkid=870924
Comment:
    Listed under brand name Rompun in paper</t>
      </text>
    </comment>
    <comment ref="R219" authorId="256" shapeId="0" xr:uid="{2BCC3056-EFE9-48F2-8671-D73FC25F5B13}">
      <text>
        <t>[Threaded comment]
Your version of Excel allows you to read this threaded comment; however, any edits to it will get removed if the file is opened in a newer version of Excel. Learn more: https://go.microsoft.com/fwlink/?linkid=870924
Comment:
    8 animals, 6 for MRI, 2 for TTC</t>
      </text>
    </comment>
    <comment ref="X219" authorId="257" shapeId="0" xr:uid="{374FBF80-8EE7-4272-836C-EB2EEF4A54DE}">
      <text>
        <t>[Threaded comment]
Your version of Excel allows you to read this threaded comment; however, any edits to it will get removed if the file is opened in a newer version of Excel. Learn more: https://go.microsoft.com/fwlink/?linkid=870924
Comment:
    These two used for implantation of optic fibre for light, actual stroke induction done later under isoflurane</t>
      </text>
    </comment>
    <comment ref="X220" authorId="258" shapeId="0" xr:uid="{C1C7D8F4-A7B5-41BC-88EF-35C86AD7F649}">
      <text>
        <t>[Threaded comment]
Your version of Excel allows you to read this threaded comment; however, any edits to it will get removed if the file is opened in a newer version of Excel. Learn more: https://go.microsoft.com/fwlink/?linkid=870924
Comment:
    These two used for implantation of optic fibre for light, actual stroke induction done later under isoflurane</t>
      </text>
    </comment>
    <comment ref="X221" authorId="259" shapeId="0" xr:uid="{E2E464A6-A197-420A-908F-1478A1DEE7A6}">
      <text>
        <t>[Threaded comment]
Your version of Excel allows you to read this threaded comment; however, any edits to it will get removed if the file is opened in a newer version of Excel. Learn more: https://go.microsoft.com/fwlink/?linkid=870924
Comment:
    These two used for implantation of optic fibre for light, actual stroke induction done later under isoflurane</t>
      </text>
    </comment>
    <comment ref="X222" authorId="260" shapeId="0" xr:uid="{A122FFFD-F642-43A1-905D-1793AB04257A}">
      <text>
        <t>[Threaded comment]
Your version of Excel allows you to read this threaded comment; however, any edits to it will get removed if the file is opened in a newer version of Excel. Learn more: https://go.microsoft.com/fwlink/?linkid=870924
Comment:
    These two used for implantation of optic fibre for light, actual stroke induction done later under isoflurane</t>
      </text>
    </comment>
    <comment ref="X223" authorId="261" shapeId="0" xr:uid="{57A20F63-84BF-480F-8F3E-B63128BC7E35}">
      <text>
        <t>[Threaded comment]
Your version of Excel allows you to read this threaded comment; however, any edits to it will get removed if the file is opened in a newer version of Excel. Learn more: https://go.microsoft.com/fwlink/?linkid=870924
Comment:
    These two used for implantation of optic fibre for light, actual stroke induction done later under isoflurane</t>
      </text>
    </comment>
    <comment ref="AA228" authorId="262" shapeId="0" xr:uid="{A9755B42-52BA-457A-A1B6-2D7451F60928}">
      <text>
        <t>[Threaded comment]
Your version of Excel allows you to read this threaded comment; however, any edits to it will get removed if the file is opened in a newer version of Excel. Learn more: https://go.microsoft.com/fwlink/?linkid=870924
Comment:
    0.4ml</t>
      </text>
    </comment>
    <comment ref="AA229" authorId="263" shapeId="0" xr:uid="{3901344D-0831-4EDD-A8F7-3E0F544ABDD6}">
      <text>
        <t>[Threaded comment]
Your version of Excel allows you to read this threaded comment; however, any edits to it will get removed if the file is opened in a newer version of Excel. Learn more: https://go.microsoft.com/fwlink/?linkid=870924
Comment:
    0.1ml</t>
      </text>
    </comment>
    <comment ref="AL229" authorId="264" shapeId="0" xr:uid="{43AA6795-5A58-4014-B4B9-23CC9049C733}">
      <text>
        <t>[Threaded comment]
Your version of Excel allows you to read this threaded comment; however, any edits to it will get removed if the file is opened in a newer version of Excel. Learn more: https://go.microsoft.com/fwlink/?linkid=870924
Comment:
    labelled cells with BrdU injections though</t>
      </text>
    </comment>
    <comment ref="G230" authorId="265" shapeId="0" xr:uid="{ABA92D67-9F7B-4113-95F0-3E045214E332}">
      <text>
        <t>[Threaded comment]
Your version of Excel allows you to read this threaded comment; however, any edits to it will get removed if the file is opened in a newer version of Excel. Learn more: https://go.microsoft.com/fwlink/?linkid=870924
Comment:
    C57BL/6 background</t>
      </text>
    </comment>
    <comment ref="AA230" authorId="266" shapeId="0" xr:uid="{812F17AB-6868-4E14-B3D3-CF7C7772B78C}">
      <text>
        <t>[Threaded comment]
Your version of Excel allows you to read this threaded comment; however, any edits to it will get removed if the file is opened in a newer version of Excel. Learn more: https://go.microsoft.com/fwlink/?linkid=870924
Comment:
    0.1ml</t>
      </text>
    </comment>
    <comment ref="AL230" authorId="267" shapeId="0" xr:uid="{AB514A2F-2586-441B-BA01-3239B7880868}">
      <text>
        <t>[Threaded comment]
Your version of Excel allows you to read this threaded comment; however, any edits to it will get removed if the file is opened in a newer version of Excel. Learn more: https://go.microsoft.com/fwlink/?linkid=870924
Comment:
    labelled cells with BrdU injections though</t>
      </text>
    </comment>
    <comment ref="AZ231" authorId="268" shapeId="0" xr:uid="{D312384E-5C28-4BC1-9862-95E04473E411}">
      <text>
        <t>[Threaded comment]
Your version of Excel allows you to read this threaded comment; however, any edits to it will get removed if the file is opened in a newer version of Excel. Learn more: https://go.microsoft.com/fwlink/?linkid=870924
Comment:
    this is a guess based off the TTC photos, they only specify %, not what it's a percentage of</t>
      </text>
    </comment>
    <comment ref="AM232" authorId="269" shapeId="0" xr:uid="{DE44C3CD-4736-4E8C-8A49-97D4B7564E77}">
      <text>
        <t>[Threaded comment]
Your version of Excel allows you to read this threaded comment; however, any edits to it will get removed if the file is opened in a newer version of Excel. Learn more: https://go.microsoft.com/fwlink/?linkid=870924
Comment:
    maybe energy substrate?</t>
      </text>
    </comment>
    <comment ref="AZ232" authorId="270" shapeId="0" xr:uid="{48E8F709-14FC-4422-B3DE-DFD77A5FCA9F}">
      <text>
        <t>[Threaded comment]
Your version of Excel allows you to read this threaded comment; however, any edits to it will get removed if the file is opened in a newer version of Excel. Learn more: https://go.microsoft.com/fwlink/?linkid=870924
Comment:
    this is a guess based off the TTC photos, they only specify %, not what it's a percentage of</t>
      </text>
    </comment>
    <comment ref="AZ233" authorId="271" shapeId="0" xr:uid="{C0072508-27D0-474F-9978-F1F486D47B3C}">
      <text>
        <t>[Threaded comment]
Your version of Excel allows you to read this threaded comment; however, any edits to it will get removed if the file is opened in a newer version of Excel. Learn more: https://go.microsoft.com/fwlink/?linkid=870924
Comment:
    this is a guess based off the TTC photos, they only specify %, not what it's a percentage of</t>
      </text>
    </comment>
    <comment ref="AZ234" authorId="272" shapeId="0" xr:uid="{F5E8C491-F413-45D8-8C93-4501F19E6B5F}">
      <text>
        <t>[Threaded comment]
Your version of Excel allows you to read this threaded comment; however, any edits to it will get removed if the file is opened in a newer version of Excel. Learn more: https://go.microsoft.com/fwlink/?linkid=870924
Comment:
    this is a guess based off the TTC photos, they only specify %, not what it's a percentage of</t>
      </text>
    </comment>
    <comment ref="AI236" authorId="273" shapeId="0" xr:uid="{6266D8E1-8407-4D02-AAEF-A0BAD4536A81}">
      <text>
        <t>[Threaded comment]
Your version of Excel allows you to read this threaded comment; however, any edits to it will get removed if the file is opened in a newer version of Excel. Learn more: https://go.microsoft.com/fwlink/?linkid=870924
Comment:
    520–620 nm</t>
      </text>
    </comment>
    <comment ref="AI237" authorId="274" shapeId="0" xr:uid="{91CD94B8-72AF-4736-A74A-23EC8A3AA290}">
      <text>
        <t>[Threaded comment]
Your version of Excel allows you to read this threaded comment; however, any edits to it will get removed if the file is opened in a newer version of Excel. Learn more: https://go.microsoft.com/fwlink/?linkid=870924
Comment:
    520–620 nm</t>
      </text>
    </comment>
    <comment ref="AI238" authorId="275" shapeId="0" xr:uid="{0454333A-E9B4-435D-9AC8-97673DAFA3E4}">
      <text>
        <t>[Threaded comment]
Your version of Excel allows you to read this threaded comment; however, any edits to it will get removed if the file is opened in a newer version of Excel. Learn more: https://go.microsoft.com/fwlink/?linkid=870924
Comment:
    520–620 nm</t>
      </text>
    </comment>
    <comment ref="AI239" authorId="276" shapeId="0" xr:uid="{985CC670-DC54-4442-8B19-BA4F8BB0727D}">
      <text>
        <t>[Threaded comment]
Your version of Excel allows you to read this threaded comment; however, any edits to it will get removed if the file is opened in a newer version of Excel. Learn more: https://go.microsoft.com/fwlink/?linkid=870924
Comment:
    520–620 nm</t>
      </text>
    </comment>
    <comment ref="AI240" authorId="277" shapeId="0" xr:uid="{B08AE4E4-38AD-464B-925F-03AB30B79CC2}">
      <text>
        <t>[Threaded comment]
Your version of Excel allows you to read this threaded comment; however, any edits to it will get removed if the file is opened in a newer version of Excel. Learn more: https://go.microsoft.com/fwlink/?linkid=870924
Comment:
    520–620 nm</t>
      </text>
    </comment>
    <comment ref="AP240" authorId="278" shapeId="0" xr:uid="{382E530C-FFB6-438B-9E03-200BD0D6BC7B}">
      <text>
        <t>[Threaded comment]
Your version of Excel allows you to read this threaded comment; however, any edits to it will get removed if the file is opened in a newer version of Excel. Learn more: https://go.microsoft.com/fwlink/?linkid=870924
Comment:
    10 minutes before illumination</t>
      </text>
    </comment>
    <comment ref="AI241" authorId="279" shapeId="0" xr:uid="{E7B79B9D-531E-4CCC-8E4C-7508843000AC}">
      <text>
        <t>[Threaded comment]
Your version of Excel allows you to read this threaded comment; however, any edits to it will get removed if the file is opened in a newer version of Excel. Learn more: https://go.microsoft.com/fwlink/?linkid=870924
Comment:
    520–620 nm</t>
      </text>
    </comment>
    <comment ref="AP241" authorId="280" shapeId="0" xr:uid="{8D4EE5DA-7BD8-4B00-8EDD-96F1B87C6848}">
      <text>
        <t>[Threaded comment]
Your version of Excel allows you to read this threaded comment; however, any edits to it will get removed if the file is opened in a newer version of Excel. Learn more: https://go.microsoft.com/fwlink/?linkid=870924
Comment:
    10 minutes before illumination</t>
      </text>
    </comment>
    <comment ref="AI242" authorId="281" shapeId="0" xr:uid="{D9466FF3-5000-4EFE-84BB-4DD95DB16A08}">
      <text>
        <t>[Threaded comment]
Your version of Excel allows you to read this threaded comment; however, any edits to it will get removed if the file is opened in a newer version of Excel. Learn more: https://go.microsoft.com/fwlink/?linkid=870924
Comment:
    520–620 nm</t>
      </text>
    </comment>
    <comment ref="AP242" authorId="282" shapeId="0" xr:uid="{1657B74F-BD5D-43DE-A964-076FA961F15F}">
      <text>
        <t>[Threaded comment]
Your version of Excel allows you to read this threaded comment; however, any edits to it will get removed if the file is opened in a newer version of Excel. Learn more: https://go.microsoft.com/fwlink/?linkid=870924
Comment:
    10 minutes before illumination</t>
      </text>
    </comment>
    <comment ref="Y243" authorId="283" shapeId="0" xr:uid="{2D42D2EA-F133-41FD-9C04-E8F947997875}">
      <text>
        <t>[Threaded comment]
Your version of Excel allows you to read this threaded comment; however, any edits to it will get removed if the file is opened in a newer version of Excel. Learn more: https://go.microsoft.com/fwlink/?linkid=870924
Comment:
    eyeball removed too</t>
      </text>
    </comment>
    <comment ref="AI243" authorId="284" shapeId="0" xr:uid="{79C9D909-812D-43D2-B672-9000FEA637CD}">
      <text>
        <t>[Threaded comment]
Your version of Excel allows you to read this threaded comment; however, any edits to it will get removed if the file is opened in a newer version of Excel. Learn more: https://go.microsoft.com/fwlink/?linkid=870924
Comment:
    520–620 nm</t>
      </text>
    </comment>
    <comment ref="AN243" authorId="285" shapeId="0" xr:uid="{E2279645-B144-4234-B1B3-9B7C08F78FC8}">
      <text>
        <t>[Threaded comment]
Your version of Excel allows you to read this threaded comment; however, any edits to it will get removed if the file is opened in a newer version of Excel. Learn more: https://go.microsoft.com/fwlink/?linkid=870924
Comment:
    0.6 mg/kg bolus followed by 0.5 mg/kg/h for 24 hours</t>
      </text>
    </comment>
    <comment ref="Y244" authorId="286" shapeId="0" xr:uid="{C8B7CAA4-B168-49DA-B0E1-0AB4A0068460}">
      <text>
        <t>[Threaded comment]
Your version of Excel allows you to read this threaded comment; however, any edits to it will get removed if the file is opened in a newer version of Excel. Learn more: https://go.microsoft.com/fwlink/?linkid=870924
Comment:
    eyeball removed too</t>
      </text>
    </comment>
    <comment ref="AI244" authorId="287" shapeId="0" xr:uid="{F707D46B-CEC9-42B2-ADC7-CB8681929A8F}">
      <text>
        <t>[Threaded comment]
Your version of Excel allows you to read this threaded comment; however, any edits to it will get removed if the file is opened in a newer version of Excel. Learn more: https://go.microsoft.com/fwlink/?linkid=870924
Comment:
    520–620 nm</t>
      </text>
    </comment>
    <comment ref="AN244" authorId="288" shapeId="0" xr:uid="{929D21C7-789E-4505-AAF5-0ED523A90CB0}">
      <text>
        <t>[Threaded comment]
Your version of Excel allows you to read this threaded comment; however, any edits to it will get removed if the file is opened in a newer version of Excel. Learn more: https://go.microsoft.com/fwlink/?linkid=870924
Comment:
    20mg/kg bolus followed by infusion of vehicle</t>
      </text>
    </comment>
    <comment ref="Y245" authorId="289" shapeId="0" xr:uid="{8996BD06-1439-47D3-BC43-4E32446125DE}">
      <text>
        <t>[Threaded comment]
Your version of Excel allows you to read this threaded comment; however, any edits to it will get removed if the file is opened in a newer version of Excel. Learn more: https://go.microsoft.com/fwlink/?linkid=870924
Comment:
    eyeball removed too</t>
      </text>
    </comment>
    <comment ref="AI245" authorId="290" shapeId="0" xr:uid="{2BCE4A7B-5996-4AD7-8537-A9FA3E793D90}">
      <text>
        <t>[Threaded comment]
Your version of Excel allows you to read this threaded comment; however, any edits to it will get removed if the file is opened in a newer version of Excel. Learn more: https://go.microsoft.com/fwlink/?linkid=870924
Comment:
    520–620 nm</t>
      </text>
    </comment>
    <comment ref="AN245" authorId="291" shapeId="0" xr:uid="{B42E8D53-D1D1-456B-AB1C-88D35A024D75}">
      <text>
        <t>[Threaded comment]
Your version of Excel allows you to read this threaded comment; however, any edits to it will get removed if the file is opened in a newer version of Excel. Learn more: https://go.microsoft.com/fwlink/?linkid=870924
Comment:
    1 mg/kg, then at 2 mg/kg/h for 24 hours</t>
      </text>
    </comment>
    <comment ref="AA246" authorId="292" shapeId="0" xr:uid="{3A55B405-D326-4043-804E-E3510CF0E9F0}">
      <text>
        <t>[Threaded comment]
Your version of Excel allows you to read this threaded comment; however, any edits to it will get removed if the file is opened in a newer version of Excel. Learn more: https://go.microsoft.com/fwlink/?linkid=870924
Comment:
    1.3 mg/0.1kg</t>
      </text>
    </comment>
    <comment ref="AL246" authorId="293" shapeId="0" xr:uid="{C0D5C833-25B9-41A4-AB0E-19404B58B3CD}">
      <text>
        <t>[Threaded comment]
Your version of Excel allows you to read this threaded comment; however, any edits to it will get removed if the file is opened in a newer version of Excel. Learn more: https://go.microsoft.com/fwlink/?linkid=870924
Comment:
    also received BrdU injections for cell staining</t>
      </text>
    </comment>
    <comment ref="AA247" authorId="294" shapeId="0" xr:uid="{4AB2AA47-6E2D-4706-AB24-1E75EE49D365}">
      <text>
        <t>[Threaded comment]
Your version of Excel allows you to read this threaded comment; however, any edits to it will get removed if the file is opened in a newer version of Excel. Learn more: https://go.microsoft.com/fwlink/?linkid=870924
Comment:
    1.3 mg/0.1kg</t>
      </text>
    </comment>
    <comment ref="AL247" authorId="295" shapeId="0" xr:uid="{BBA16A7F-56A0-49CA-84F9-3BFF94F44B8C}">
      <text>
        <t>[Threaded comment]
Your version of Excel allows you to read this threaded comment; however, any edits to it will get removed if the file is opened in a newer version of Excel. Learn more: https://go.microsoft.com/fwlink/?linkid=870924
Comment:
    kept in a standard cage and received one daily session of skilled reaching training of the impaired forelimb in a Plexiglas reaching box. Also received BrdU injections for cell staining</t>
      </text>
    </comment>
    <comment ref="Y248" authorId="296" shapeId="0" xr:uid="{07067AB2-FCA1-4ADC-9F8B-ECEC038F21A1}">
      <text>
        <t>[Threaded comment]
Your version of Excel allows you to read this threaded comment; however, any edits to it will get removed if the file is opened in a newer version of Excel. Learn more: https://go.microsoft.com/fwlink/?linkid=870924
Comment:
    stroke induction done through skull, post stroke a burr hole drilled in skull to insert osmotic minipump into lesion area for drug delivery</t>
      </text>
    </comment>
    <comment ref="AA248" authorId="297" shapeId="0" xr:uid="{B61817F9-7E08-4567-8840-D7358A0D7EB7}">
      <text>
        <t>[Threaded comment]
Your version of Excel allows you to read this threaded comment; however, any edits to it will get removed if the file is opened in a newer version of Excel. Learn more: https://go.microsoft.com/fwlink/?linkid=870924
Comment:
    1.3 mg/100mg body weight (might be typo, they might mean 100g?)</t>
      </text>
    </comment>
    <comment ref="AJ248" authorId="298" shapeId="0" xr:uid="{5E7AA0B8-538E-4B56-85AA-30D4A16A7F33}">
      <text>
        <t>[Threaded comment]
Your version of Excel allows you to read this threaded comment; however, any edits to it will get removed if the file is opened in a newer version of Excel. Learn more: https://go.microsoft.com/fwlink/?linkid=870924
Comment:
    3 x 4 mm diameter</t>
      </text>
    </comment>
    <comment ref="AN248" authorId="299" shapeId="0" xr:uid="{0E104A1C-5D27-42F2-A8EA-22AF544EF5A5}">
      <text>
        <t>[Threaded comment]
Your version of Excel allows you to read this threaded comment; however, any edits to it will get removed if the file is opened in a newer version of Excel. Learn more: https://go.microsoft.com/fwlink/?linkid=870924
Comment:
    minipump released at rate of 12uL/day for 2 weeks, corresponding to a daily dose of 12 ng BDNF (0.5 ng/hour)</t>
      </text>
    </comment>
    <comment ref="I249" authorId="300" shapeId="0" xr:uid="{B3A79AD5-C565-4CFA-99AF-60A3C38531CA}">
      <text>
        <t>[Threaded comment]
Your version of Excel allows you to read this threaded comment; however, any edits to it will get removed if the file is opened in a newer version of Excel. Learn more: https://go.microsoft.com/fwlink/?linkid=870924
Comment:
    only some aged, paper did not report them seperately</t>
      </text>
    </comment>
    <comment ref="K249" authorId="301" shapeId="0" xr:uid="{22CA9A3D-C1B3-4C7D-A99E-D641740D8B29}">
      <text>
        <t>[Threaded comment]
Your version of Excel allows you to read this threaded comment; however, any edits to it will get removed if the file is opened in a newer version of Excel. Learn more: https://go.microsoft.com/fwlink/?linkid=870924
Comment:
    2 months</t>
      </text>
    </comment>
    <comment ref="M249" authorId="302" shapeId="0" xr:uid="{9304E978-CBAF-4F38-BE5D-09BABC764F2E}">
      <text>
        <t>[Threaded comment]
Your version of Excel allows you to read this threaded comment; however, any edits to it will get removed if the file is opened in a newer version of Excel. Learn more: https://go.microsoft.com/fwlink/?linkid=870924
Comment:
    30 months</t>
      </text>
    </comment>
    <comment ref="AI249" authorId="303" shapeId="0" xr:uid="{E1BCC78F-A7E3-41C3-A5F6-5C2AC61B13EF}">
      <text>
        <t>[Threaded comment]
Your version of Excel allows you to read this threaded comment; however, any edits to it will get removed if the file is opened in a newer version of Excel. Learn more: https://go.microsoft.com/fwlink/?linkid=870924
Comment:
    400 - 1200 nm</t>
      </text>
    </comment>
    <comment ref="I250" authorId="304" shapeId="0" xr:uid="{27974107-39B1-4B1F-B094-85D4D60F2646}">
      <text>
        <t>[Threaded comment]
Your version of Excel allows you to read this threaded comment; however, any edits to it will get removed if the file is opened in a newer version of Excel. Learn more: https://go.microsoft.com/fwlink/?linkid=870924
Comment:
    only some aged, paper did not report them seperately</t>
      </text>
    </comment>
    <comment ref="K250" authorId="305" shapeId="0" xr:uid="{47E09D24-1A10-4400-B992-922EDE37F2AE}">
      <text>
        <t>[Threaded comment]
Your version of Excel allows you to read this threaded comment; however, any edits to it will get removed if the file is opened in a newer version of Excel. Learn more: https://go.microsoft.com/fwlink/?linkid=870924
Comment:
    3 months</t>
      </text>
    </comment>
    <comment ref="M250" authorId="306" shapeId="0" xr:uid="{3E03552B-2ACC-4996-B227-2381B236ADAD}">
      <text>
        <t>[Threaded comment]
Your version of Excel allows you to read this threaded comment; however, any edits to it will get removed if the file is opened in a newer version of Excel. Learn more: https://go.microsoft.com/fwlink/?linkid=870924
Comment:
    24 months</t>
      </text>
    </comment>
    <comment ref="AI250" authorId="307" shapeId="0" xr:uid="{2B4EEE55-D527-4AFA-8E14-79B82C616A29}">
      <text>
        <t>[Threaded comment]
Your version of Excel allows you to read this threaded comment; however, any edits to it will get removed if the file is opened in a newer version of Excel. Learn more: https://go.microsoft.com/fwlink/?linkid=870924
Comment:
    400 - 1200 nm</t>
      </text>
    </comment>
    <comment ref="L252" authorId="308" shapeId="0" xr:uid="{7117CABB-07BF-493D-8223-88EFD34D6C53}">
      <text>
        <t>[Threaded comment]
Your version of Excel allows you to read this threaded comment; however, any edits to it will get removed if the file is opened in a newer version of Excel. Learn more: https://go.microsoft.com/fwlink/?linkid=870924
Comment:
    4 months</t>
      </text>
    </comment>
    <comment ref="L253" authorId="309" shapeId="0" xr:uid="{257467A0-0193-4A64-8C64-3BE8271A4B03}">
      <text>
        <t>[Threaded comment]
Your version of Excel allows you to read this threaded comment; however, any edits to it will get removed if the file is opened in a newer version of Excel. Learn more: https://go.microsoft.com/fwlink/?linkid=870924
Comment:
    20 months</t>
      </text>
    </comment>
    <comment ref="L254" authorId="310" shapeId="0" xr:uid="{0984E439-FA1C-4F3F-BA06-69E902930BD0}">
      <text>
        <t>[Threaded comment]
Your version of Excel allows you to read this threaded comment; however, any edits to it will get removed if the file is opened in a newer version of Excel. Learn more: https://go.microsoft.com/fwlink/?linkid=870924
Comment:
    27 months</t>
      </text>
    </comment>
    <comment ref="R257" authorId="311" shapeId="0" xr:uid="{2A0182CD-16A8-43E1-87F5-D573114AE932}">
      <text>
        <t>[Threaded comment]
Your version of Excel allows you to read this threaded comment; however, any edits to it will get removed if the file is opened in a newer version of Excel. Learn more: https://go.microsoft.com/fwlink/?linkid=870924
Comment:
    this is a guess, two groups and 14 brains had histology done</t>
      </text>
    </comment>
    <comment ref="AD258" authorId="312" shapeId="0" xr:uid="{8B7F512E-FBAB-444A-ABF1-19904E1800BF}">
      <text>
        <t>[Threaded comment]
Your version of Excel allows you to read this threaded comment; however, any edits to it will get removed if the file is opened in a newer version of Excel. Learn more: https://go.microsoft.com/fwlink/?linkid=870924
Comment:
    Irradiation intensity was fixed at 0.33 mW/cm2/nm.
Reply:
    also listed as 150W</t>
      </text>
    </comment>
    <comment ref="R259" authorId="313" shapeId="0" xr:uid="{034EBEEC-00C7-4FD8-8BA7-E727152C330F}">
      <text>
        <t>[Threaded comment]
Your version of Excel allows you to read this threaded comment; however, any edits to it will get removed if the file is opened in a newer version of Excel. Learn more: https://go.microsoft.com/fwlink/?linkid=870924
Comment:
    this is a guess, two groups and 14 brains had histology done</t>
      </text>
    </comment>
    <comment ref="AA260" authorId="314" shapeId="0" xr:uid="{6D8EA33B-D3DA-4AE8-B82A-A9B8984DCED8}">
      <text>
        <t>[Threaded comment]
Your version of Excel allows you to read this threaded comment; however, any edits to it will get removed if the file is opened in a newer version of Excel. Learn more: https://go.microsoft.com/fwlink/?linkid=870924
Comment:
    10 mg/ml solution</t>
      </text>
    </comment>
    <comment ref="AN260" authorId="315" shapeId="0" xr:uid="{EAC52C7A-E63C-4393-99CF-A8C1CE8AECFC}">
      <text>
        <t>[Threaded comment]
Your version of Excel allows you to read this threaded comment; however, any edits to it will get removed if the file is opened in a newer version of Excel. Learn more: https://go.microsoft.com/fwlink/?linkid=870924
Comment:
    2 Hz for 20 min once a day preconditioning for three days prior to the ischemic event</t>
      </text>
    </comment>
    <comment ref="Y261" authorId="316" shapeId="0" xr:uid="{0DE32E73-26E7-4388-A290-D9BDCE5F6C59}">
      <text>
        <t>[Threaded comment]
Your version of Excel allows you to read this threaded comment; however, any edits to it will get removed if the file is opened in a newer version of Excel. Learn more: https://go.microsoft.com/fwlink/?linkid=870924
Comment:
    irradiated through intact skull, craniotomy done directly after to implant electrode</t>
      </text>
    </comment>
    <comment ref="AN261" authorId="317" shapeId="0" xr:uid="{1627D893-42AC-4C42-9BE1-E801DA2E4E8B}">
      <text>
        <t>[Threaded comment]
Your version of Excel allows you to read this threaded comment; however, any edits to it will get removed if the file is opened in a newer version of Excel. Learn more: https://go.microsoft.com/fwlink/?linkid=870924
Comment:
    frequency of 50Hz and a 194-us pulse duration. The Day-ECS group received continuous cortical
stimulation throughout the inactive period from 9 a.m. to 9 p.m. for 14 days starting on day 4 after stroke onset. The Night-ECS group received continuous cortical stimulation throughout the active period from 9 p.m. to 9 a.m. for 14 days starting on day 4 after stroke onset.</t>
      </text>
    </comment>
    <comment ref="AA262" authorId="318" shapeId="0" xr:uid="{9D58E361-FDE1-4E44-B685-9E3AD92685A9}">
      <text>
        <t>[Threaded comment]
Your version of Excel allows you to read this threaded comment; however, any edits to it will get removed if the file is opened in a newer version of Excel. Learn more: https://go.microsoft.com/fwlink/?linkid=870924
Comment:
    0.1ml</t>
      </text>
    </comment>
    <comment ref="AN262" authorId="319" shapeId="0" xr:uid="{C21DBFA7-8874-4626-A147-90C96964A43B}">
      <text>
        <t>[Threaded comment]
Your version of Excel allows you to read this threaded comment; however, any edits to it will get removed if the file is opened in a newer version of Excel. Learn more: https://go.microsoft.com/fwlink/?linkid=870924
Comment:
    Extracts were orally administered to mice once per day for 4 days, as well as 1 h prior to focal cerebral ischemic injury</t>
      </text>
    </comment>
    <comment ref="AA263" authorId="320" shapeId="0" xr:uid="{33F79CD4-261D-445B-9840-63495B5D7CFB}">
      <text>
        <t>[Threaded comment]
Your version of Excel allows you to read this threaded comment; however, any edits to it will get removed if the file is opened in a newer version of Excel. Learn more: https://go.microsoft.com/fwlink/?linkid=870924
Comment:
    0.1ml</t>
      </text>
    </comment>
    <comment ref="AN263" authorId="321" shapeId="0" xr:uid="{4CD57E28-8863-4AEE-906E-B1FB2B84A11B}">
      <text>
        <t>[Threaded comment]
Your version of Excel allows you to read this threaded comment; however, any edits to it will get removed if the file is opened in a newer version of Excel. Learn more: https://go.microsoft.com/fwlink/?linkid=870924
Comment:
    Extracts were orally administered to mice once per day for 4 days, as well as 1 h prior to focal cerebral ischemic injury</t>
      </text>
    </comment>
    <comment ref="X264" authorId="322" shapeId="0" xr:uid="{69A56F47-7F8C-42A1-A5DC-10D43942212A}">
      <text>
        <t>[Threaded comment]
Your version of Excel allows you to read this threaded comment; however, any edits to it will get removed if the file is opened in a newer version of Excel. Learn more: https://go.microsoft.com/fwlink/?linkid=870924
Comment:
    also used chloral hydrate</t>
      </text>
    </comment>
    <comment ref="K265" authorId="323" shapeId="0" xr:uid="{339E5408-1BEE-42D4-9267-8A6C463294C5}">
      <text>
        <t>[Threaded comment]
Your version of Excel allows you to read this threaded comment; however, any edits to it will get removed if the file is opened in a newer version of Excel. Learn more: https://go.microsoft.com/fwlink/?linkid=870924
Comment:
    5 months</t>
      </text>
    </comment>
    <comment ref="M265" authorId="324" shapeId="0" xr:uid="{398D2B68-0D8E-4283-899D-767A4CB84F5D}">
      <text>
        <t>[Threaded comment]
Your version of Excel allows you to read this threaded comment; however, any edits to it will get removed if the file is opened in a newer version of Excel. Learn more: https://go.microsoft.com/fwlink/?linkid=870924
Comment:
    8 months</t>
      </text>
    </comment>
    <comment ref="AA266" authorId="325" shapeId="0" xr:uid="{E2017B3E-DFC8-4B8E-9271-EE203E629341}">
      <text>
        <t>[Threaded comment]
Your version of Excel allows you to read this threaded comment; however, any edits to it will get removed if the file is opened in a newer version of Excel. Learn more: https://go.microsoft.com/fwlink/?linkid=870924
Comment:
    0.4mL administered</t>
      </text>
    </comment>
    <comment ref="AA267" authorId="326" shapeId="0" xr:uid="{60923B37-81E7-4FF4-A28D-23B0AD599E4D}">
      <text>
        <t>[Threaded comment]
Your version of Excel allows you to read this threaded comment; however, any edits to it will get removed if the file is opened in a newer version of Excel. Learn more: https://go.microsoft.com/fwlink/?linkid=870924
Comment:
    0.2mL administered</t>
      </text>
    </comment>
    <comment ref="AZ267" authorId="327" shapeId="0" xr:uid="{4B67F954-FFF0-4667-B9E7-13EFA15629E4}">
      <text>
        <t>[Threaded comment]
Your version of Excel allows you to read this threaded comment; however, any edits to it will get removed if the file is opened in a newer version of Excel. Learn more: https://go.microsoft.com/fwlink/?linkid=870924
Comment:
    guessed as doesn't directly state</t>
      </text>
    </comment>
    <comment ref="AA268" authorId="328" shapeId="0" xr:uid="{3FAE95C2-51AA-477B-9885-F5AE7FC9E899}">
      <text>
        <t>[Threaded comment]
Your version of Excel allows you to read this threaded comment; however, any edits to it will get removed if the file is opened in a newer version of Excel. Learn more: https://go.microsoft.com/fwlink/?linkid=870924
Comment:
    0.2mL administered</t>
      </text>
    </comment>
    <comment ref="AZ268" authorId="329" shapeId="0" xr:uid="{74E7BE00-0C4F-4FB2-B4E5-EA8EF5050F89}">
      <text>
        <t>[Threaded comment]
Your version of Excel allows you to read this threaded comment; however, any edits to it will get removed if the file is opened in a newer version of Excel. Learn more: https://go.microsoft.com/fwlink/?linkid=870924
Comment:
    guessed as doesn't directly state</t>
      </text>
    </comment>
    <comment ref="AA269" authorId="330" shapeId="0" xr:uid="{A0BBB1DE-CFBD-4A45-929F-D13F8DE871E7}">
      <text>
        <t>[Threaded comment]
Your version of Excel allows you to read this threaded comment; however, any edits to it will get removed if the file is opened in a newer version of Excel. Learn more: https://go.microsoft.com/fwlink/?linkid=870924
Comment:
    0.2mL administered</t>
      </text>
    </comment>
    <comment ref="AZ269" authorId="331" shapeId="0" xr:uid="{C65E8205-7A17-4C65-A0CC-8B4CD0E086FA}">
      <text>
        <t>[Threaded comment]
Your version of Excel allows you to read this threaded comment; however, any edits to it will get removed if the file is opened in a newer version of Excel. Learn more: https://go.microsoft.com/fwlink/?linkid=870924
Comment:
    guessed as doesn't directly state</t>
      </text>
    </comment>
    <comment ref="AA270" authorId="332" shapeId="0" xr:uid="{03DB92F9-8DD7-44A2-9F41-5F840FFB4249}">
      <text>
        <t>[Threaded comment]
Your version of Excel allows you to read this threaded comment; however, any edits to it will get removed if the file is opened in a newer version of Excel. Learn more: https://go.microsoft.com/fwlink/?linkid=870924
Comment:
    0.4mL administered</t>
      </text>
    </comment>
    <comment ref="Y271" authorId="333" shapeId="0" xr:uid="{64DEEAC4-C842-4293-890B-55FD0E073534}">
      <text>
        <t>[Threaded comment]
Your version of Excel allows you to read this threaded comment; however, any edits to it will get removed if the file is opened in a newer version of Excel. Learn more: https://go.microsoft.com/fwlink/?linkid=870924
Comment:
    didn't state outright but seemed to match this group</t>
      </text>
    </comment>
    <comment ref="Y272" authorId="334" shapeId="0" xr:uid="{4756F5A6-627C-4EAE-8309-CEAB1282643A}">
      <text>
        <t>[Threaded comment]
Your version of Excel allows you to read this threaded comment; however, any edits to it will get removed if the file is opened in a newer version of Excel. Learn more: https://go.microsoft.com/fwlink/?linkid=870924
Comment:
    didn't state outright but seemed to match this group</t>
      </text>
    </comment>
    <comment ref="AA273" authorId="335" shapeId="0" xr:uid="{7DC93441-2CA8-4F47-B512-DC1BC4910F19}">
      <text>
        <t>[Threaded comment]
Your version of Excel allows you to read this threaded comment; however, any edits to it will get removed if the file is opened in a newer version of Excel. Learn more: https://go.microsoft.com/fwlink/?linkid=870924
Comment:
    10% solution</t>
      </text>
    </comment>
    <comment ref="BG273" authorId="336" shapeId="0" xr:uid="{C2788734-5C58-4153-8A91-03A22ECD5F28}">
      <text>
        <t>[Threaded comment]
Your version of Excel allows you to read this threaded comment; however, any edits to it will get removed if the file is opened in a newer version of Excel. Learn more: https://go.microsoft.com/fwlink/?linkid=870924
Comment:
    custom behaviour score based on multiple tests, max score of 35 = good</t>
      </text>
    </comment>
    <comment ref="AA274" authorId="337" shapeId="0" xr:uid="{7FA8CE57-EA3B-4B31-9285-1458060E0A5D}">
      <text>
        <t>[Threaded comment]
Your version of Excel allows you to read this threaded comment; however, any edits to it will get removed if the file is opened in a newer version of Excel. Learn more: https://go.microsoft.com/fwlink/?linkid=870924
Comment:
    10% solution</t>
      </text>
    </comment>
    <comment ref="AJ274" authorId="338" shapeId="0" xr:uid="{F5897843-CFFD-4EA9-A5A6-0F5D0C80754A}">
      <text>
        <t>[Threaded comment]
Your version of Excel allows you to read this threaded comment; however, any edits to it will get removed if the file is opened in a newer version of Excel. Learn more: https://go.microsoft.com/fwlink/?linkid=870924
Comment:
    rectangular, 3.5x6mm</t>
      </text>
    </comment>
    <comment ref="BG274" authorId="339" shapeId="0" xr:uid="{300E1B97-BCE0-43EE-BBAA-8A50E14D043E}">
      <text>
        <t>[Threaded comment]
Your version of Excel allows you to read this threaded comment; however, any edits to it will get removed if the file is opened in a newer version of Excel. Learn more: https://go.microsoft.com/fwlink/?linkid=870924
Comment:
    custom behaviour score based on multiple tests, max score of 35 = good</t>
      </text>
    </comment>
    <comment ref="AA275" authorId="340" shapeId="0" xr:uid="{4886C6DE-317A-41EC-89C8-9D0F3322FECD}">
      <text>
        <t>[Threaded comment]
Your version of Excel allows you to read this threaded comment; however, any edits to it will get removed if the file is opened in a newer version of Excel. Learn more: https://go.microsoft.com/fwlink/?linkid=870924
Comment:
    10% solution</t>
      </text>
    </comment>
    <comment ref="AJ275" authorId="341" shapeId="0" xr:uid="{77ED577A-93CC-4260-9464-7EFEB800EBD1}">
      <text>
        <t>[Threaded comment]
Your version of Excel allows you to read this threaded comment; however, any edits to it will get removed if the file is opened in a newer version of Excel. Learn more: https://go.microsoft.com/fwlink/?linkid=870924
Comment:
    rectangular, 4x7mm</t>
      </text>
    </comment>
    <comment ref="BG275" authorId="342" shapeId="0" xr:uid="{CE271059-15BE-4317-8AB7-EF8B5C5569A6}">
      <text>
        <t>[Threaded comment]
Your version of Excel allows you to read this threaded comment; however, any edits to it will get removed if the file is opened in a newer version of Excel. Learn more: https://go.microsoft.com/fwlink/?linkid=870924
Comment:
    custom behaviour score based on multiple tests, max score of 35 = good</t>
      </text>
    </comment>
    <comment ref="L276" authorId="343" shapeId="0" xr:uid="{C2A568F9-E6A4-43CD-A0D7-EE932078D3A5}">
      <text>
        <t>[Threaded comment]
Your version of Excel allows you to read this threaded comment; however, any edits to it will get removed if the file is opened in a newer version of Excel. Learn more: https://go.microsoft.com/fwlink/?linkid=870924
Comment:
    3 months</t>
      </text>
    </comment>
    <comment ref="Y276" authorId="344" shapeId="0" xr:uid="{B8BBAA36-3066-412F-A2D8-DADFECD9947E}">
      <text>
        <t>[Threaded comment]
Your version of Excel allows you to read this threaded comment; however, any edits to it will get removed if the file is opened in a newer version of Excel. Learn more: https://go.microsoft.com/fwlink/?linkid=870924
Comment:
    3 holes made for electrode placement, an extra one made for KCL injections for eliciting spreading depression. 5th hole made for light</t>
      </text>
    </comment>
    <comment ref="AA276" authorId="345" shapeId="0" xr:uid="{4E0E8FF7-0C76-4170-B220-ED7F34DE7458}">
      <text>
        <t>[Threaded comment]
Your version of Excel allows you to read this threaded comment; however, any edits to it will get removed if the file is opened in a newer version of Excel. Learn more: https://go.microsoft.com/fwlink/?linkid=870924
Comment:
    listed as 10-15mg/kg, or 1.5% solution with a total injected volume of 0.2-0.3mL</t>
      </text>
    </comment>
    <comment ref="AD276" authorId="346" shapeId="0" xr:uid="{E8F18A8C-D453-40C6-B866-DA1CAD0E1BE7}">
      <text>
        <t>[Threaded comment]
Your version of Excel allows you to read this threaded comment; however, any edits to it will get removed if the file is opened in a newer version of Excel. Learn more: https://go.microsoft.com/fwlink/?linkid=870924
Comment:
    also listed as 10mW/mm^2
Reply:
    and 50W</t>
      </text>
    </comment>
    <comment ref="AI276" authorId="347" shapeId="0" xr:uid="{35BC0FFF-40C7-4699-AC43-3F48D41BF01C}">
      <text>
        <t>[Threaded comment]
Your version of Excel allows you to read this threaded comment; however, any edits to it will get removed if the file is opened in a newer version of Excel. Learn more: https://go.microsoft.com/fwlink/?linkid=870924
Comment:
    520-570 range</t>
      </text>
    </comment>
    <comment ref="AK276" authorId="348" shapeId="0" xr:uid="{E9B526C6-911B-4D9F-8E6A-708169A62546}">
      <text>
        <t>[Threaded comment]
Your version of Excel allows you to read this threaded comment; however, any edits to it will get removed if the file is opened in a newer version of Excel. Learn more: https://go.microsoft.com/fwlink/?linkid=870924
Comment:
    light switched off after 5-15 mins when generation of several spreading depression waves were followed by visual confirmation of occlusion</t>
      </text>
    </comment>
    <comment ref="L277" authorId="349" shapeId="0" xr:uid="{5907C337-4B65-4A51-8FD3-1B9F2E1658A3}">
      <text>
        <t>[Threaded comment]
Your version of Excel allows you to read this threaded comment; however, any edits to it will get removed if the file is opened in a newer version of Excel. Learn more: https://go.microsoft.com/fwlink/?linkid=870924
Comment:
    3 months</t>
      </text>
    </comment>
    <comment ref="Y277" authorId="350" shapeId="0" xr:uid="{85153D52-6770-4829-BFD7-B89274080283}">
      <text>
        <t>[Threaded comment]
Your version of Excel allows you to read this threaded comment; however, any edits to it will get removed if the file is opened in a newer version of Excel. Learn more: https://go.microsoft.com/fwlink/?linkid=870924
Comment:
    3 holes made for electrode placement, an extra one made for KCL injections for eliciting spreading depression. 5th hole made for light</t>
      </text>
    </comment>
    <comment ref="AA277" authorId="351" shapeId="0" xr:uid="{5003AFB1-F616-41CE-98D1-B9C58E7B038D}">
      <text>
        <t>[Threaded comment]
Your version of Excel allows you to read this threaded comment; however, any edits to it will get removed if the file is opened in a newer version of Excel. Learn more: https://go.microsoft.com/fwlink/?linkid=870924
Comment:
    listed as 10-15mg/kg, or 1.5% solution with a total injected volume of 0.2-0.3mL</t>
      </text>
    </comment>
    <comment ref="AD277" authorId="352" shapeId="0" xr:uid="{3B811380-A95D-4DB5-AA47-A9B407E6CF00}">
      <text>
        <t>[Threaded comment]
Your version of Excel allows you to read this threaded comment; however, any edits to it will get removed if the file is opened in a newer version of Excel. Learn more: https://go.microsoft.com/fwlink/?linkid=870924
Comment:
    also listed as 10mW/mm^2
Reply:
    and 50W</t>
      </text>
    </comment>
    <comment ref="AI277" authorId="353" shapeId="0" xr:uid="{2F568171-7E79-4B59-90A6-05F0FCC68861}">
      <text>
        <t>[Threaded comment]
Your version of Excel allows you to read this threaded comment; however, any edits to it will get removed if the file is opened in a newer version of Excel. Learn more: https://go.microsoft.com/fwlink/?linkid=870924
Comment:
    520-570 range</t>
      </text>
    </comment>
    <comment ref="AK277" authorId="354" shapeId="0" xr:uid="{3F20FC0F-DF54-477B-9289-9953B1F6B2D8}">
      <text>
        <t>[Threaded comment]
Your version of Excel allows you to read this threaded comment; however, any edits to it will get removed if the file is opened in a newer version of Excel. Learn more: https://go.microsoft.com/fwlink/?linkid=870924
Comment:
    light switched off after 5-15 mins when generation of several spreading depression waves were followed by visual confirmation of occlusion</t>
      </text>
    </comment>
    <comment ref="L278" authorId="355" shapeId="0" xr:uid="{89E6C117-A00E-4FF1-A5F2-DC001F58A955}">
      <text>
        <t>[Threaded comment]
Your version of Excel allows you to read this threaded comment; however, any edits to it will get removed if the file is opened in a newer version of Excel. Learn more: https://go.microsoft.com/fwlink/?linkid=870924
Comment:
    60 days and older</t>
      </text>
    </comment>
    <comment ref="AA278" authorId="356" shapeId="0" xr:uid="{295E0DB0-E45B-487E-9506-ABE4771B815A}">
      <text>
        <t>[Threaded comment]
Your version of Excel allows you to read this threaded comment; however, any edits to it will get removed if the file is opened in a newer version of Excel. Learn more: https://go.microsoft.com/fwlink/?linkid=870924
Comment:
    listed as 20 mg/2 ml/kg, I think this means 20mg/kg or 2ml/kg?</t>
      </text>
    </comment>
    <comment ref="AJ278" authorId="357" shapeId="0" xr:uid="{A12C46B1-4AE0-4511-9480-9A964058ADF2}">
      <text>
        <t>[Threaded comment]
Your version of Excel allows you to read this threaded comment; however, any edits to it will get removed if the file is opened in a newer version of Excel. Learn more: https://go.microsoft.com/fwlink/?linkid=870924
Comment:
    &lt;1mm^2 area, not sure of diameter, guessed ~1mm</t>
      </text>
    </comment>
    <comment ref="L279" authorId="358" shapeId="0" xr:uid="{D01E45D6-BBA2-4842-BAF8-33978C828B0E}">
      <text>
        <t>[Threaded comment]
Your version of Excel allows you to read this threaded comment; however, any edits to it will get removed if the file is opened in a newer version of Excel. Learn more: https://go.microsoft.com/fwlink/?linkid=870924
Comment:
    60 days and older</t>
      </text>
    </comment>
    <comment ref="AA279" authorId="359" shapeId="0" xr:uid="{DAFE43F4-6354-424C-81FD-D25ED701CEC6}">
      <text>
        <t>[Threaded comment]
Your version of Excel allows you to read this threaded comment; however, any edits to it will get removed if the file is opened in a newer version of Excel. Learn more: https://go.microsoft.com/fwlink/?linkid=870924
Comment:
    listed as 20 mg/2 ml/kg, I think this means 20mg/kg or 2ml/kg?</t>
      </text>
    </comment>
    <comment ref="AJ279" authorId="360" shapeId="0" xr:uid="{62AD0755-7884-46A2-991D-B380719635A9}">
      <text>
        <t>[Threaded comment]
Your version of Excel allows you to read this threaded comment; however, any edits to it will get removed if the file is opened in a newer version of Excel. Learn more: https://go.microsoft.com/fwlink/?linkid=870924
Comment:
    &lt;1mm^2 area, not sure of diameter, guessed ~1mm</t>
      </text>
    </comment>
    <comment ref="AA283" authorId="361" shapeId="0" xr:uid="{76E489CE-F87F-4FE4-A269-F75ED3016E2B}">
      <text>
        <t>[Threaded comment]
Your version of Excel allows you to read this threaded comment; however, any edits to it will get removed if the file is opened in a newer version of Excel. Learn more: https://go.microsoft.com/fwlink/?linkid=870924
Comment:
    1ml/kg</t>
      </text>
    </comment>
    <comment ref="AI283" authorId="362" shapeId="0" xr:uid="{7DF3899E-3CAC-4C84-A7F8-8DE39DA7E706}">
      <text>
        <t>[Threaded comment]
Your version of Excel allows you to read this threaded comment; however, any edits to it will get removed if the file is opened in a newer version of Excel. Learn more: https://go.microsoft.com/fwlink/?linkid=870924
Comment:
    520-550nm</t>
      </text>
    </comment>
    <comment ref="AR283" authorId="363" shapeId="0" xr:uid="{C02BC801-2CB4-49D3-B5CB-0DDEEDFE88E5}">
      <text>
        <t>[Threaded comment]
Your version of Excel allows you to read this threaded comment; however, any edits to it will get removed if the file is opened in a newer version of Excel. Learn more: https://go.microsoft.com/fwlink/?linkid=870924
Comment:
    I've extrapolated this, doesn't outright state</t>
      </text>
    </comment>
    <comment ref="AA284" authorId="364" shapeId="0" xr:uid="{2A705742-857D-459D-93D2-AB25A754D7F7}">
      <text>
        <t>[Threaded comment]
Your version of Excel allows you to read this threaded comment; however, any edits to it will get removed if the file is opened in a newer version of Excel. Learn more: https://go.microsoft.com/fwlink/?linkid=870924
Comment:
    1ml/kg</t>
      </text>
    </comment>
    <comment ref="AI284" authorId="365" shapeId="0" xr:uid="{1608BC99-2508-4849-8B0A-A3BFE20FFD9A}">
      <text>
        <t>[Threaded comment]
Your version of Excel allows you to read this threaded comment; however, any edits to it will get removed if the file is opened in a newer version of Excel. Learn more: https://go.microsoft.com/fwlink/?linkid=870924
Comment:
    520-550nm</t>
      </text>
    </comment>
    <comment ref="AR284" authorId="366" shapeId="0" xr:uid="{94D6DEBA-7C74-4589-9268-A199AEB05596}">
      <text>
        <t>[Threaded comment]
Your version of Excel allows you to read this threaded comment; however, any edits to it will get removed if the file is opened in a newer version of Excel. Learn more: https://go.microsoft.com/fwlink/?linkid=870924
Comment:
    I've extrapolated this, doesn't outright state</t>
      </text>
    </comment>
    <comment ref="AA285" authorId="367" shapeId="0" xr:uid="{6A0BFB00-3F00-4825-AFA0-CEEE328808E1}">
      <text>
        <t>[Threaded comment]
Your version of Excel allows you to read this threaded comment; however, any edits to it will get removed if the file is opened in a newer version of Excel. Learn more: https://go.microsoft.com/fwlink/?linkid=870924
Comment:
    1ml/kg</t>
      </text>
    </comment>
    <comment ref="AI285" authorId="368" shapeId="0" xr:uid="{7D78A69B-25CA-4A5C-A535-9C4874EB2301}">
      <text>
        <t>[Threaded comment]
Your version of Excel allows you to read this threaded comment; however, any edits to it will get removed if the file is opened in a newer version of Excel. Learn more: https://go.microsoft.com/fwlink/?linkid=870924
Comment:
    520-550nm</t>
      </text>
    </comment>
    <comment ref="AR285" authorId="369" shapeId="0" xr:uid="{51B90CFF-9C5F-49CF-9468-E1B3C527C14A}">
      <text>
        <t>[Threaded comment]
Your version of Excel allows you to read this threaded comment; however, any edits to it will get removed if the file is opened in a newer version of Excel. Learn more: https://go.microsoft.com/fwlink/?linkid=870924
Comment:
    I've extrapolated this, doesn't outright state</t>
      </text>
    </comment>
    <comment ref="AA286" authorId="370" shapeId="0" xr:uid="{28164E73-C768-4515-B8EF-C59498330A98}">
      <text>
        <t>[Threaded comment]
Your version of Excel allows you to read this threaded comment; however, any edits to it will get removed if the file is opened in a newer version of Excel. Learn more: https://go.microsoft.com/fwlink/?linkid=870924
Comment:
    1ml/kg</t>
      </text>
    </comment>
    <comment ref="AI286" authorId="371" shapeId="0" xr:uid="{9620024C-B97F-4FC6-AE38-06D7562B2F40}">
      <text>
        <t>[Threaded comment]
Your version of Excel allows you to read this threaded comment; however, any edits to it will get removed if the file is opened in a newer version of Excel. Learn more: https://go.microsoft.com/fwlink/?linkid=870924
Comment:
    520-550nm</t>
      </text>
    </comment>
    <comment ref="AA287" authorId="372" shapeId="0" xr:uid="{54D3532F-E359-4193-8A72-8D404D147968}">
      <text>
        <t>[Threaded comment]
Your version of Excel allows you to read this threaded comment; however, any edits to it will get removed if the file is opened in a newer version of Excel. Learn more: https://go.microsoft.com/fwlink/?linkid=870924
Comment:
    1ml/kg</t>
      </text>
    </comment>
    <comment ref="AI287" authorId="373" shapeId="0" xr:uid="{269B28C2-B583-4363-A18B-0F5949573790}">
      <text>
        <t>[Threaded comment]
Your version of Excel allows you to read this threaded comment; however, any edits to it will get removed if the file is opened in a newer version of Excel. Learn more: https://go.microsoft.com/fwlink/?linkid=870924
Comment:
    520-550nm</t>
      </text>
    </comment>
    <comment ref="X289" authorId="374" shapeId="0" xr:uid="{311AD5F5-5CC4-45A6-A022-5FBEBB432024}">
      <text>
        <t>[Threaded comment]
Your version of Excel allows you to read this threaded comment; however, any edits to it will get removed if the file is opened in a newer version of Excel. Learn more: https://go.microsoft.com/fwlink/?linkid=870924
Comment:
    also used isoflurane</t>
      </text>
    </comment>
    <comment ref="X290" authorId="375" shapeId="0" xr:uid="{F2D3090E-D7C0-4B12-9F4D-735190CDF3E5}">
      <text>
        <t>[Threaded comment]
Your version of Excel allows you to read this threaded comment; however, any edits to it will get removed if the file is opened in a newer version of Excel. Learn more: https://go.microsoft.com/fwlink/?linkid=870924
Comment:
    also used isoflurane</t>
      </text>
    </comment>
    <comment ref="AA291" authorId="376" shapeId="0" xr:uid="{5AFF36BB-F3DD-43B6-8692-80EFFB70433F}">
      <text>
        <t>[Threaded comment]
Your version of Excel allows you to read this threaded comment; however, any edits to it will get removed if the file is opened in a newer version of Excel. Learn more: https://go.microsoft.com/fwlink/?linkid=870924
Comment:
    0.2mL</t>
      </text>
    </comment>
    <comment ref="AA293" authorId="377" shapeId="0" xr:uid="{30943CEC-24D7-4963-B663-234CF087D90D}">
      <text>
        <t>[Threaded comment]
Your version of Excel allows you to read this threaded comment; however, any edits to it will get removed if the file is opened in a newer version of Excel. Learn more: https://go.microsoft.com/fwlink/?linkid=870924
Comment:
    200uL</t>
      </text>
    </comment>
    <comment ref="AA294" authorId="378" shapeId="0" xr:uid="{6E5A8B42-7801-4387-BE2E-B88A9DC1E7C9}">
      <text>
        <t>[Threaded comment]
Your version of Excel allows you to read this threaded comment; however, any edits to it will get removed if the file is opened in a newer version of Excel. Learn more: https://go.microsoft.com/fwlink/?linkid=870924
Comment:
    0.1 ml</t>
      </text>
    </comment>
    <comment ref="AN294" authorId="379" shapeId="0" xr:uid="{C137C627-FC0E-4DBB-A9B2-84746D17FB24}">
      <text>
        <t>[Threaded comment]
Your version of Excel allows you to read this threaded comment; however, any edits to it will get removed if the file is opened in a newer version of Excel. Learn more: https://go.microsoft.com/fwlink/?linkid=870924
Comment:
    610 nmb(orange color), power intensity 1.7 mW/cm2, energy density 2.0 J/cm2 and the spot size 4-mm diameter</t>
      </text>
    </comment>
    <comment ref="AA295" authorId="380" shapeId="0" xr:uid="{3EDF9129-6CFB-4564-A47C-1CF8ACFBE0EC}">
      <text>
        <t>[Threaded comment]
Your version of Excel allows you to read this threaded comment; however, any edits to it will get removed if the file is opened in a newer version of Excel. Learn more: https://go.microsoft.com/fwlink/?linkid=870924
Comment:
    0.1 ml</t>
      </text>
    </comment>
    <comment ref="AA297" authorId="381" shapeId="0" xr:uid="{9E75C698-3DCA-4A58-B847-0FC9515737DE}">
      <text>
        <t>[Threaded comment]
Your version of Excel allows you to read this threaded comment; however, any edits to it will get removed if the file is opened in a newer version of Excel. Learn more: https://go.microsoft.com/fwlink/?linkid=870924
Comment:
    0.1 ml</t>
      </text>
    </comment>
    <comment ref="AA298" authorId="382" shapeId="0" xr:uid="{DA1DC684-861F-4118-8404-8FDAA6AB92B1}">
      <text>
        <t>[Threaded comment]
Your version of Excel allows you to read this threaded comment; however, any edits to it will get removed if the file is opened in a newer version of Excel. Learn more: https://go.microsoft.com/fwlink/?linkid=870924
Comment:
    0.1 ml</t>
      </text>
    </comment>
    <comment ref="AA299" authorId="383" shapeId="0" xr:uid="{0B22B11B-6BC4-4AB4-8002-E030D302B443}">
      <text>
        <t>[Threaded comment]
Your version of Excel allows you to read this threaded comment; however, any edits to it will get removed if the file is opened in a newer version of Excel. Learn more: https://go.microsoft.com/fwlink/?linkid=870924
Comment:
    0.1 ml</t>
      </text>
    </comment>
    <comment ref="R301" authorId="384" shapeId="0" xr:uid="{73EFC829-691B-4FB6-B39B-C96B21B0CB08}">
      <text>
        <t>[Threaded comment]
Your version of Excel allows you to read this threaded comment; however, any edits to it will get removed if the file is opened in a newer version of Excel. Learn more: https://go.microsoft.com/fwlink/?linkid=870924
Comment:
    4-5 per group</t>
      </text>
    </comment>
    <comment ref="R302" authorId="385" shapeId="0" xr:uid="{61271FBC-5BF7-4568-8441-7C5F4A4F27B3}">
      <text>
        <t>[Threaded comment]
Your version of Excel allows you to read this threaded comment; however, any edits to it will get removed if the file is opened in a newer version of Excel. Learn more: https://go.microsoft.com/fwlink/?linkid=870924
Comment:
    4-5 per group</t>
      </text>
    </comment>
    <comment ref="R303" authorId="386" shapeId="0" xr:uid="{25DCA0C6-CC9D-4172-957A-BB59E25949B2}">
      <text>
        <t>[Threaded comment]
Your version of Excel allows you to read this threaded comment; however, any edits to it will get removed if the file is opened in a newer version of Excel. Learn more: https://go.microsoft.com/fwlink/?linkid=870924
Comment:
    4-5 per group</t>
      </text>
    </comment>
    <comment ref="R304" authorId="387" shapeId="0" xr:uid="{8E841917-148D-4AA2-97A8-30C09DD0D43B}">
      <text>
        <t>[Threaded comment]
Your version of Excel allows you to read this threaded comment; however, any edits to it will get removed if the file is opened in a newer version of Excel. Learn more: https://go.microsoft.com/fwlink/?linkid=870924
Comment:
    4-5 per group</t>
      </text>
    </comment>
    <comment ref="K305" authorId="388" shapeId="0" xr:uid="{F8A6E935-2B6A-4850-858C-C46CF7C278C7}">
      <text>
        <t>[Threaded comment]
Your version of Excel allows you to read this threaded comment; however, any edits to it will get removed if the file is opened in a newer version of Excel. Learn more: https://go.microsoft.com/fwlink/?linkid=870924
Comment:
    3 months</t>
      </text>
    </comment>
    <comment ref="M305" authorId="389" shapeId="0" xr:uid="{07346790-9A61-4F48-BE98-0A2F222DC91C}">
      <text>
        <t>[Threaded comment]
Your version of Excel allows you to read this threaded comment; however, any edits to it will get removed if the file is opened in a newer version of Excel. Learn more: https://go.microsoft.com/fwlink/?linkid=870924
Comment:
    4 months</t>
      </text>
    </comment>
    <comment ref="AA305" authorId="390" shapeId="0" xr:uid="{31825F0D-8753-48CF-A131-1CE008635376}">
      <text>
        <t>[Threaded comment]
Your version of Excel allows you to read this threaded comment; however, any edits to it will get removed if the file is opened in a newer version of Excel. Learn more: https://go.microsoft.com/fwlink/?linkid=870924
Comment:
    0.1ml</t>
      </text>
    </comment>
    <comment ref="K306" authorId="391" shapeId="0" xr:uid="{F08BCD3B-837D-4588-A6C4-BA0A226F55C9}">
      <text>
        <t>[Threaded comment]
Your version of Excel allows you to read this threaded comment; however, any edits to it will get removed if the file is opened in a newer version of Excel. Learn more: https://go.microsoft.com/fwlink/?linkid=870924
Comment:
    3 months</t>
      </text>
    </comment>
    <comment ref="M306" authorId="392" shapeId="0" xr:uid="{F1205EDB-DE1D-4498-B138-72F79B38EC85}">
      <text>
        <t>[Threaded comment]
Your version of Excel allows you to read this threaded comment; however, any edits to it will get removed if the file is opened in a newer version of Excel. Learn more: https://go.microsoft.com/fwlink/?linkid=870924
Comment:
    4 months</t>
      </text>
    </comment>
    <comment ref="AA306" authorId="393" shapeId="0" xr:uid="{9D3BD6A7-69B2-487F-BED2-4651C95E25D5}">
      <text>
        <t>[Threaded comment]
Your version of Excel allows you to read this threaded comment; however, any edits to it will get removed if the file is opened in a newer version of Excel. Learn more: https://go.microsoft.com/fwlink/?linkid=870924
Comment:
    0.1ml</t>
      </text>
    </comment>
    <comment ref="AA307" authorId="394" shapeId="0" xr:uid="{995D8884-2C39-438C-B28D-20F9352AEF05}">
      <text>
        <t>[Threaded comment]
Your version of Excel allows you to read this threaded comment; however, any edits to it will get removed if the file is opened in a newer version of Excel. Learn more: https://go.microsoft.com/fwlink/?linkid=870924
Comment:
    1.33ml/kg</t>
      </text>
    </comment>
    <comment ref="AR307" authorId="395" shapeId="0" xr:uid="{497F7DB2-2535-407B-A1D3-3994A796EE95}">
      <text>
        <t>[Threaded comment]
Your version of Excel allows you to read this threaded comment; however, any edits to it will get removed if the file is opened in a newer version of Excel. Learn more: https://go.microsoft.com/fwlink/?linkid=870924
Comment:
    "14-21 days" took 21</t>
      </text>
    </comment>
    <comment ref="W308" authorId="396" shapeId="0" xr:uid="{4D71A447-8FF5-4B37-807F-C0E2913C90B7}">
      <text>
        <t>[Threaded comment]
Your version of Excel allows you to read this threaded comment; however, any edits to it will get removed if the file is opened in a newer version of Excel. Learn more: https://go.microsoft.com/fwlink/?linkid=870924
Comment:
    had chloral hydrate 24 hours earlier for skull thinning</t>
      </text>
    </comment>
    <comment ref="Y308" authorId="397" shapeId="0" xr:uid="{9ECAC43E-E758-4563-912A-D6DE8E9A6502}">
      <text>
        <t>[Threaded comment]
Your version of Excel allows you to read this threaded comment; however, any edits to it will get removed if the file is opened in a newer version of Excel. Learn more: https://go.microsoft.com/fwlink/?linkid=870924
Comment:
    skull thinning occurred 24 hours earlier</t>
      </text>
    </comment>
    <comment ref="R309" authorId="398" shapeId="0" xr:uid="{D98120C0-C9A4-4F63-BF56-0065B259F14E}">
      <text>
        <t>[Threaded comment]
Your version of Excel allows you to read this threaded comment; however, any edits to it will get removed if the file is opened in a newer version of Excel. Learn more: https://go.microsoft.com/fwlink/?linkid=870924
Comment:
    n=10-12 per group</t>
      </text>
    </comment>
    <comment ref="AI309" authorId="399" shapeId="0" xr:uid="{90FE268A-F83A-4023-81CB-5CDA1150CD6B}">
      <text>
        <t>[Threaded comment]
Your version of Excel allows you to read this threaded comment; however, any edits to it will get removed if the file is opened in a newer version of Excel. Learn more: https://go.microsoft.com/fwlink/?linkid=870924
Comment:
    540-580</t>
      </text>
    </comment>
    <comment ref="R310" authorId="400" shapeId="0" xr:uid="{B170BCCF-E1C9-41B9-AA27-8023B80D0235}">
      <text>
        <t>[Threaded comment]
Your version of Excel allows you to read this threaded comment; however, any edits to it will get removed if the file is opened in a newer version of Excel. Learn more: https://go.microsoft.com/fwlink/?linkid=870924
Comment:
    n=10-12 per group</t>
      </text>
    </comment>
    <comment ref="AI310" authorId="401" shapeId="0" xr:uid="{99C001C8-AB34-451C-975C-17417854E35A}">
      <text>
        <t>[Threaded comment]
Your version of Excel allows you to read this threaded comment; however, any edits to it will get removed if the file is opened in a newer version of Excel. Learn more: https://go.microsoft.com/fwlink/?linkid=870924
Comment:
    540-580</t>
      </text>
    </comment>
    <comment ref="AI311" authorId="402" shapeId="0" xr:uid="{F3F4AE7D-558B-4D56-9509-F65670E80832}">
      <text>
        <t>[Threaded comment]
Your version of Excel allows you to read this threaded comment; however, any edits to it will get removed if the file is opened in a newer version of Excel. Learn more: https://go.microsoft.com/fwlink/?linkid=870924
Comment:
    540-580</t>
      </text>
    </comment>
    <comment ref="AI312" authorId="403" shapeId="0" xr:uid="{FCC9E152-301C-4012-8C88-2E1B6C970FA6}">
      <text>
        <t>[Threaded comment]
Your version of Excel allows you to read this threaded comment; however, any edits to it will get removed if the file is opened in a newer version of Excel. Learn more: https://go.microsoft.com/fwlink/?linkid=870924
Comment:
    540-580</t>
      </text>
    </comment>
    <comment ref="AI313" authorId="404" shapeId="0" xr:uid="{F580CB24-2126-47EF-8A56-376ECF843095}">
      <text>
        <t>[Threaded comment]
Your version of Excel allows you to read this threaded comment; however, any edits to it will get removed if the file is opened in a newer version of Excel. Learn more: https://go.microsoft.com/fwlink/?linkid=870924
Comment:
    540-580</t>
      </text>
    </comment>
    <comment ref="L314" authorId="405" shapeId="0" xr:uid="{FFCD2E18-AA21-4EA4-9B8D-8C77F6282DB5}">
      <text>
        <t>[Threaded comment]
Your version of Excel allows you to read this threaded comment; however, any edits to it will get removed if the file is opened in a newer version of Excel. Learn more: https://go.microsoft.com/fwlink/?linkid=870924
Comment:
    2 months</t>
      </text>
    </comment>
    <comment ref="AI314" authorId="406" shapeId="0" xr:uid="{C2F35497-CCB9-44CD-84E3-E20A24CCD9F2}">
      <text>
        <t>[Threaded comment]
Your version of Excel allows you to read this threaded comment; however, any edits to it will get removed if the file is opened in a newer version of Excel. Learn more: https://go.microsoft.com/fwlink/?linkid=870924
Comment:
    540-580</t>
      </text>
    </comment>
    <comment ref="K315" authorId="407" shapeId="0" xr:uid="{37D58C3D-1C56-4221-B05A-FD046DF546D7}">
      <text>
        <t>[Threaded comment]
Your version of Excel allows you to read this threaded comment; however, any edits to it will get removed if the file is opened in a newer version of Excel. Learn more: https://go.microsoft.com/fwlink/?linkid=870924
Comment:
    4 years</t>
      </text>
    </comment>
    <comment ref="M315" authorId="408" shapeId="0" xr:uid="{A78435A1-0229-42C9-8E73-2A0C817A4BC2}">
      <text>
        <t>[Threaded comment]
Your version of Excel allows you to read this threaded comment; however, any edits to it will get removed if the file is opened in a newer version of Excel. Learn more: https://go.microsoft.com/fwlink/?linkid=870924
Comment:
    6 years</t>
      </text>
    </comment>
    <comment ref="N315" authorId="409" shapeId="0" xr:uid="{BB70A724-A777-40FC-8E62-DF2B03E60B8E}">
      <text>
        <t>[Threaded comment]
Your version of Excel allows you to read this threaded comment; however, any edits to it will get removed if the file is opened in a newer version of Excel. Learn more: https://go.microsoft.com/fwlink/?linkid=870924
Comment:
    3.8kg</t>
      </text>
    </comment>
    <comment ref="P315" authorId="410" shapeId="0" xr:uid="{2A58E5F7-2CB5-47F0-8314-1AD20C873AA6}">
      <text>
        <t>[Threaded comment]
Your version of Excel allows you to read this threaded comment; however, any edits to it will get removed if the file is opened in a newer version of Excel. Learn more: https://go.microsoft.com/fwlink/?linkid=870924
Comment:
    4 kg</t>
      </text>
    </comment>
    <comment ref="Y315" authorId="411" shapeId="0" xr:uid="{D35809C9-E3DF-4C3B-AD18-50F753394D3E}">
      <text>
        <t>[Threaded comment]
Your version of Excel allows you to read this threaded comment; however, any edits to it will get removed if the file is opened in a newer version of Excel. Learn more: https://go.microsoft.com/fwlink/?linkid=870924
Comment:
    not stated but I've extrapolated</t>
      </text>
    </comment>
    <comment ref="AA316" authorId="412" shapeId="0" xr:uid="{546164C1-C0D3-4C1C-A9C4-32C370702D7D}">
      <text>
        <t>[Threaded comment]
Your version of Excel allows you to read this threaded comment; however, any edits to it will get removed if the file is opened in a newer version of Excel. Learn more: https://go.microsoft.com/fwlink/?linkid=870924
Comment:
    1% solution</t>
      </text>
    </comment>
    <comment ref="AA317" authorId="413" shapeId="0" xr:uid="{02E723C9-DA8D-4F9B-A996-09E180615307}">
      <text>
        <t>[Threaded comment]
Your version of Excel allows you to read this threaded comment; however, any edits to it will get removed if the file is opened in a newer version of Excel. Learn more: https://go.microsoft.com/fwlink/?linkid=870924
Comment:
    1% solution</t>
      </text>
    </comment>
    <comment ref="AA320" authorId="414" shapeId="0" xr:uid="{4F8BB411-F24A-4109-AF86-CEDD4F4BABC1}">
      <text>
        <t>[Threaded comment]
Your version of Excel allows you to read this threaded comment; however, any edits to it will get removed if the file is opened in a newer version of Excel. Learn more: https://go.microsoft.com/fwlink/?linkid=870924
Comment:
    0.2ml/100g</t>
      </text>
    </comment>
    <comment ref="AG320" authorId="415" shapeId="0" xr:uid="{65165580-930D-4F6F-AE78-40500519218C}">
      <text>
        <t>[Threaded comment]
Your version of Excel allows you to read this threaded comment; however, any edits to it will get removed if the file is opened in a newer version of Excel. Learn more: https://go.microsoft.com/fwlink/?linkid=870924
Comment:
    CW (continuous wave) laser light
Reply:
    changed to continuous wave light</t>
      </text>
    </comment>
    <comment ref="AH320" authorId="416" shapeId="0" xr:uid="{822CA87B-D382-4F73-8EFD-C63E6C1FC084}">
      <text>
        <t>[Threaded comment]
Your version of Excel allows you to read this threaded comment; however, any edits to it will get removed if the file is opened in a newer version of Excel. Learn more: https://go.microsoft.com/fwlink/?linkid=870924
Comment:
    CW (continuous wave) laser light
Reply:
    changed to continuous wave light</t>
      </text>
    </comment>
    <comment ref="AL320" authorId="417" shapeId="0" xr:uid="{C49C8A1F-855B-42EE-8D4E-FE890FFE7601}">
      <text>
        <t>[Threaded comment]
Your version of Excel allows you to read this threaded comment; however, any edits to it will get removed if the file is opened in a newer version of Excel. Learn more: https://go.microsoft.com/fwlink/?linkid=870924
Comment:
    bilateral forepaw stimulation</t>
      </text>
    </comment>
    <comment ref="AN320" authorId="418" shapeId="0" xr:uid="{9A0139F1-23C1-4BAD-8288-9169820991C4}">
      <text>
        <t>[Threaded comment]
Your version of Excel allows you to read this threaded comment; however, any edits to it will get removed if the file is opened in a newer version of Excel. Learn more: https://go.microsoft.com/fwlink/?linkid=870924
Comment:
    A monophasic constant current of 2- or 4-mA intensity with a 0.2-ms pulse width at a frequency of 3 Hz and 1-min stimulation duration</t>
      </text>
    </comment>
    <comment ref="AA321" authorId="419" shapeId="0" xr:uid="{901E6F92-E18E-4829-B687-4003EB08BFFF}">
      <text>
        <t>[Threaded comment]
Your version of Excel allows you to read this threaded comment; however, any edits to it will get removed if the file is opened in a newer version of Excel. Learn more: https://go.microsoft.com/fwlink/?linkid=870924
Comment:
    0.2ml/100g</t>
      </text>
    </comment>
    <comment ref="K322" authorId="420" shapeId="0" xr:uid="{026F61D8-B414-4F64-892D-DD139EE442AC}">
      <text>
        <t>[Threaded comment]
Your version of Excel allows you to read this threaded comment; however, any edits to it will get removed if the file is opened in a newer version of Excel. Learn more: https://go.microsoft.com/fwlink/?linkid=870924
Comment:
    2 months</t>
      </text>
    </comment>
    <comment ref="M322" authorId="421" shapeId="0" xr:uid="{1FB75F95-FE11-443C-8764-6927C413FD1D}">
      <text>
        <t>[Threaded comment]
Your version of Excel allows you to read this threaded comment; however, any edits to it will get removed if the file is opened in a newer version of Excel. Learn more: https://go.microsoft.com/fwlink/?linkid=870924
Comment:
    4 months</t>
      </text>
    </comment>
    <comment ref="AA322" authorId="422" shapeId="0" xr:uid="{A9254312-4D56-47F4-9B89-364679663A29}">
      <text>
        <t>[Threaded comment]
Your version of Excel allows you to read this threaded comment; however, any edits to it will get removed if the file is opened in a newer version of Excel. Learn more: https://go.microsoft.com/fwlink/?linkid=870924
Comment:
    0.2ml</t>
      </text>
    </comment>
    <comment ref="K323" authorId="423" shapeId="0" xr:uid="{6A87F309-5305-4AC5-AF94-CDF07AEE155B}">
      <text>
        <t>[Threaded comment]
Your version of Excel allows you to read this threaded comment; however, any edits to it will get removed if the file is opened in a newer version of Excel. Learn more: https://go.microsoft.com/fwlink/?linkid=870924
Comment:
    2 months</t>
      </text>
    </comment>
    <comment ref="M323" authorId="424" shapeId="0" xr:uid="{74803047-2BF7-4FD5-8226-A79EC85974D8}">
      <text>
        <t>[Threaded comment]
Your version of Excel allows you to read this threaded comment; however, any edits to it will get removed if the file is opened in a newer version of Excel. Learn more: https://go.microsoft.com/fwlink/?linkid=870924
Comment:
    4 months</t>
      </text>
    </comment>
    <comment ref="AA323" authorId="425" shapeId="0" xr:uid="{824481CF-A20F-4FE1-B8ED-76240061F9DE}">
      <text>
        <t>[Threaded comment]
Your version of Excel allows you to read this threaded comment; however, any edits to it will get removed if the file is opened in a newer version of Excel. Learn more: https://go.microsoft.com/fwlink/?linkid=870924
Comment:
    0.2ml</t>
      </text>
    </comment>
    <comment ref="K324" authorId="426" shapeId="0" xr:uid="{989F4DC0-3CB8-4F84-9E35-05201BF45FBD}">
      <text>
        <t>[Threaded comment]
Your version of Excel allows you to read this threaded comment; however, any edits to it will get removed if the file is opened in a newer version of Excel. Learn more: https://go.microsoft.com/fwlink/?linkid=870924
Comment:
    2 months</t>
      </text>
    </comment>
    <comment ref="M324" authorId="427" shapeId="0" xr:uid="{0B1CA9B0-AE25-4D41-9FE3-D2D22E9B6CE7}">
      <text>
        <t>[Threaded comment]
Your version of Excel allows you to read this threaded comment; however, any edits to it will get removed if the file is opened in a newer version of Excel. Learn more: https://go.microsoft.com/fwlink/?linkid=870924
Comment:
    4 months</t>
      </text>
    </comment>
    <comment ref="AA324" authorId="428" shapeId="0" xr:uid="{AF160517-E432-4FAE-94EB-7B2865E0C307}">
      <text>
        <t>[Threaded comment]
Your version of Excel allows you to read this threaded comment; however, any edits to it will get removed if the file is opened in a newer version of Excel. Learn more: https://go.microsoft.com/fwlink/?linkid=870924
Comment:
    0.2ml</t>
      </text>
    </comment>
    <comment ref="K325" authorId="429" shapeId="0" xr:uid="{7F57E2D0-1B84-4BF7-8487-3D8A5D19C084}">
      <text>
        <t>[Threaded comment]
Your version of Excel allows you to read this threaded comment; however, any edits to it will get removed if the file is opened in a newer version of Excel. Learn more: https://go.microsoft.com/fwlink/?linkid=870924
Comment:
    2 months</t>
      </text>
    </comment>
    <comment ref="M325" authorId="430" shapeId="0" xr:uid="{EFC4A673-A543-42A9-97A5-0096984753DD}">
      <text>
        <t>[Threaded comment]
Your version of Excel allows you to read this threaded comment; however, any edits to it will get removed if the file is opened in a newer version of Excel. Learn more: https://go.microsoft.com/fwlink/?linkid=870924
Comment:
    4 months</t>
      </text>
    </comment>
    <comment ref="AA325" authorId="431" shapeId="0" xr:uid="{E8A094F5-CEFD-4208-A7E7-BD23F63AE66A}">
      <text>
        <t>[Threaded comment]
Your version of Excel allows you to read this threaded comment; however, any edits to it will get removed if the file is opened in a newer version of Excel. Learn more: https://go.microsoft.com/fwlink/?linkid=870924
Comment:
    0.2ml</t>
      </text>
    </comment>
    <comment ref="L326" authorId="432" shapeId="0" xr:uid="{BA2AFBE8-3E43-4052-A03C-BD364CA3A890}">
      <text>
        <t>[Threaded comment]
Your version of Excel allows you to read this threaded comment; however, any edits to it will get removed if the file is opened in a newer version of Excel. Learn more: https://go.microsoft.com/fwlink/?linkid=870924
Comment:
    3 months</t>
      </text>
    </comment>
    <comment ref="AA326" authorId="433" shapeId="0" xr:uid="{02A345EB-87AF-4EF1-81D9-72BF08F414EC}">
      <text>
        <t>[Threaded comment]
Your version of Excel allows you to read this threaded comment; however, any edits to it will get removed if the file is opened in a newer version of Excel. Learn more: https://go.microsoft.com/fwlink/?linkid=870924
Comment:
    1.3 mg/0.1 kg</t>
      </text>
    </comment>
    <comment ref="L327" authorId="434" shapeId="0" xr:uid="{A72222C1-8848-4295-AFD1-50405C01F413}">
      <text>
        <t>[Threaded comment]
Your version of Excel allows you to read this threaded comment; however, any edits to it will get removed if the file is opened in a newer version of Excel. Learn more: https://go.microsoft.com/fwlink/?linkid=870924
Comment:
    3 months</t>
      </text>
    </comment>
    <comment ref="AA327" authorId="435" shapeId="0" xr:uid="{77C8404C-E80F-46C1-B4D9-E202B840271A}">
      <text>
        <t>[Threaded comment]
Your version of Excel allows you to read this threaded comment; however, any edits to it will get removed if the file is opened in a newer version of Excel. Learn more: https://go.microsoft.com/fwlink/?linkid=870924
Comment:
    1.3 mg/0.1 kg</t>
      </text>
    </comment>
    <comment ref="R328" authorId="436" shapeId="0" xr:uid="{3A88CD43-41DF-4BA3-8005-91D21308352B}">
      <text>
        <t>[Threaded comment]
Your version of Excel allows you to read this threaded comment; however, any edits to it will get removed if the file is opened in a newer version of Excel. Learn more: https://go.microsoft.com/fwlink/?linkid=870924
Comment:
    between 6 and 9</t>
      </text>
    </comment>
    <comment ref="AA328" authorId="437" shapeId="0" xr:uid="{6DDEB104-3DDB-4FF8-9DE1-121F0DF12546}">
      <text>
        <t>[Threaded comment]
Your version of Excel allows you to read this threaded comment; however, any edits to it will get removed if the file is opened in a newer version of Excel. Learn more: https://go.microsoft.com/fwlink/?linkid=870924
Comment:
    100uL</t>
      </text>
    </comment>
    <comment ref="BA328" authorId="438" shapeId="0" xr:uid="{3A3F3555-33EE-4089-A74F-380609AC03A5}">
      <text>
        <t>[Threaded comment]
Your version of Excel allows you to read this threaded comment; however, any edits to it will get removed if the file is opened in a newer version of Excel. Learn more: https://go.microsoft.com/fwlink/?linkid=870924
Comment:
    doesn't state, extrapolated from other data in the paper</t>
      </text>
    </comment>
    <comment ref="L329" authorId="439" shapeId="0" xr:uid="{A5598AC7-0FED-48A7-A52D-67AD8C01062F}">
      <text>
        <t>[Threaded comment]
Your version of Excel allows you to read this threaded comment; however, any edits to it will get removed if the file is opened in a newer version of Excel. Learn more: https://go.microsoft.com/fwlink/?linkid=870924
Comment:
    1 year</t>
      </text>
    </comment>
    <comment ref="AA329" authorId="440" shapeId="0" xr:uid="{8EA87797-2EF5-4409-B569-7D330DD5B316}">
      <text>
        <t>[Threaded comment]
Your version of Excel allows you to read this threaded comment; however, any edits to it will get removed if the file is opened in a newer version of Excel. Learn more: https://go.microsoft.com/fwlink/?linkid=870924
Comment:
    100uL</t>
      </text>
    </comment>
    <comment ref="Y330" authorId="441" shapeId="0" xr:uid="{CAB3948C-B470-4E03-9148-19C09DC7BC90}">
      <text>
        <t>[Threaded comment]
Your version of Excel allows you to read this threaded comment; however, any edits to it will get removed if the file is opened in a newer version of Excel. Learn more: https://go.microsoft.com/fwlink/?linkid=870924
Comment:
    stainless steel cannula passed through skull after photothrombosis so skull breached</t>
      </text>
    </comment>
    <comment ref="K331" authorId="442" shapeId="0" xr:uid="{F0834176-3C2A-40E3-BD6F-D794842E937E}">
      <text>
        <t>[Threaded comment]
Your version of Excel allows you to read this threaded comment; however, any edits to it will get removed if the file is opened in a newer version of Excel. Learn more: https://go.microsoft.com/fwlink/?linkid=870924
Comment:
    3 months</t>
      </text>
    </comment>
    <comment ref="M331" authorId="443" shapeId="0" xr:uid="{0E44EFDC-9B8A-45A3-A1EE-824965B9DE30}">
      <text>
        <t>[Threaded comment]
Your version of Excel allows you to read this threaded comment; however, any edits to it will get removed if the file is opened in a newer version of Excel. Learn more: https://go.microsoft.com/fwlink/?linkid=870924
Comment:
    7 months</t>
      </text>
    </comment>
    <comment ref="X331" authorId="444" shapeId="0" xr:uid="{DD0BB52C-DBE9-4B03-9E29-A95348E08A53}">
      <text>
        <t>[Threaded comment]
Your version of Excel allows you to read this threaded comment; however, any edits to it will get removed if the file is opened in a newer version of Excel. Learn more: https://go.microsoft.com/fwlink/?linkid=870924
Comment:
    Also used Midazolam for this surgery, used ketamine+xylazine for microcortical stimulation</t>
      </text>
    </comment>
    <comment ref="AJ331" authorId="445" shapeId="0" xr:uid="{E96D6091-C608-4D18-A9DF-A1174CE832E8}">
      <text>
        <t>[Threaded comment]
Your version of Excel allows you to read this threaded comment; however, any edits to it will get removed if the file is opened in a newer version of Excel. Learn more: https://go.microsoft.com/fwlink/?linkid=870924
Comment:
    rectangular 10x5mm</t>
      </text>
    </comment>
    <comment ref="AN331" authorId="446" shapeId="0" xr:uid="{F9C4B099-C9A6-44F7-871D-F51A942DB623}">
      <text>
        <t>[Threaded comment]
Your version of Excel allows you to read this threaded comment; however, any edits to it will get removed if the file is opened in a newer version of Excel. Learn more: https://go.microsoft.com/fwlink/?linkid=870924
Comment:
    3mg/ml</t>
      </text>
    </comment>
    <comment ref="G332" authorId="447" shapeId="0" xr:uid="{319DBBCB-3A4A-44A1-86CE-6CDB479845B6}">
      <text>
        <t>[Threaded comment]
Your version of Excel allows you to read this threaded comment; however, any edits to it will get removed if the file is opened in a newer version of Excel. Learn more: https://go.microsoft.com/fwlink/?linkid=870924
Comment:
    specific pathogen-free</t>
      </text>
    </comment>
    <comment ref="K333" authorId="448" shapeId="0" xr:uid="{6C58CF37-8EFA-4CF1-A8C0-BC7CDD16A7C5}">
      <text>
        <t>[Threaded comment]
Your version of Excel allows you to read this threaded comment; however, any edits to it will get removed if the file is opened in a newer version of Excel. Learn more: https://go.microsoft.com/fwlink/?linkid=870924
Comment:
    4 months</t>
      </text>
    </comment>
    <comment ref="M333" authorId="449" shapeId="0" xr:uid="{E30A64A0-2FFB-446F-8F34-A0537078FF69}">
      <text>
        <t>[Threaded comment]
Your version of Excel allows you to read this threaded comment; however, any edits to it will get removed if the file is opened in a newer version of Excel. Learn more: https://go.microsoft.com/fwlink/?linkid=870924
Comment:
    5 months</t>
      </text>
    </comment>
    <comment ref="K334" authorId="450" shapeId="0" xr:uid="{D16E2C1B-22DF-471A-B6CA-8FB71093EA32}">
      <text>
        <t>[Threaded comment]
Your version of Excel allows you to read this threaded comment; however, any edits to it will get removed if the file is opened in a newer version of Excel. Learn more: https://go.microsoft.com/fwlink/?linkid=870924
Comment:
    4 months</t>
      </text>
    </comment>
    <comment ref="M334" authorId="451" shapeId="0" xr:uid="{542EBF64-0BE0-4204-8566-3D2DA42D8F1B}">
      <text>
        <t>[Threaded comment]
Your version of Excel allows you to read this threaded comment; however, any edits to it will get removed if the file is opened in a newer version of Excel. Learn more: https://go.microsoft.com/fwlink/?linkid=870924
Comment:
    5 months</t>
      </text>
    </comment>
    <comment ref="X335" authorId="452" shapeId="0" xr:uid="{ECA1C145-47FC-45ED-9EE7-33669185C00B}">
      <text>
        <t>[Threaded comment]
Your version of Excel allows you to read this threaded comment; however, any edits to it will get removed if the file is opened in a newer version of Excel. Learn more: https://go.microsoft.com/fwlink/?linkid=870924
Comment:
    used isoflurane for initial anaesthesia</t>
      </text>
    </comment>
    <comment ref="AA335" authorId="453" shapeId="0" xr:uid="{0EAEBB50-D5B4-417F-9EF6-4CA787CA65B2}">
      <text>
        <t>[Threaded comment]
Your version of Excel allows you to read this threaded comment; however, any edits to it will get removed if the file is opened in a newer version of Excel. Learn more: https://go.microsoft.com/fwlink/?linkid=870924
Comment:
    2ml/kg</t>
      </text>
    </comment>
    <comment ref="R337" authorId="454" shapeId="0" xr:uid="{52396751-C897-40B0-A3D8-E928F490C30F}">
      <text>
        <t>[Threaded comment]
Your version of Excel allows you to read this threaded comment; however, any edits to it will get removed if the file is opened in a newer version of Excel. Learn more: https://go.microsoft.com/fwlink/?linkid=870924
Comment:
    extrapolated</t>
      </text>
    </comment>
    <comment ref="T337" authorId="455" shapeId="0" xr:uid="{397488F4-4D78-4F32-A852-F9CD17019B77}">
      <text>
        <t>[Threaded comment]
Your version of Excel allows you to read this threaded comment; however, any edits to it will get removed if the file is opened in a newer version of Excel. Learn more: https://go.microsoft.com/fwlink/?linkid=870924
Comment:
    extrapolated</t>
      </text>
    </comment>
    <comment ref="AA338" authorId="456" shapeId="0" xr:uid="{B840B47C-FA93-4179-814C-CDE87F4ECD97}">
      <text>
        <t>[Threaded comment]
Your version of Excel allows you to read this threaded comment; however, any edits to it will get removed if the file is opened in a newer version of Excel. Learn more: https://go.microsoft.com/fwlink/?linkid=870924
Comment:
    0.2ml/100g</t>
      </text>
    </comment>
    <comment ref="AL338" authorId="457" shapeId="0" xr:uid="{74E0B264-9366-4EBE-A73D-E088EB47CC2C}">
      <text>
        <t>[Threaded comment]
Your version of Excel allows you to read this threaded comment; however, any edits to it will get removed if the file is opened in a newer version of Excel. Learn more: https://go.microsoft.com/fwlink/?linkid=870924
Comment:
    specifically Cerebellar Transcranial Direct Current Stimulation (ctDCS)</t>
      </text>
    </comment>
    <comment ref="AA339" authorId="458" shapeId="0" xr:uid="{27DBB0D1-DD9D-4238-B092-7E9E639AD3E7}">
      <text>
        <t>[Threaded comment]
Your version of Excel allows you to read this threaded comment; however, any edits to it will get removed if the file is opened in a newer version of Excel. Learn more: https://go.microsoft.com/fwlink/?linkid=870924
Comment:
    0.2ml/100g</t>
      </text>
    </comment>
    <comment ref="AA340" authorId="459" shapeId="0" xr:uid="{50856BF6-8B86-42FB-9219-08C2FD1C2CD1}">
      <text>
        <t>[Threaded comment]
Your version of Excel allows you to read this threaded comment; however, any edits to it will get removed if the file is opened in a newer version of Excel. Learn more: https://go.microsoft.com/fwlink/?linkid=870924
Comment:
    0.133ml/kg</t>
      </text>
    </comment>
    <comment ref="AN340" authorId="460" shapeId="0" xr:uid="{84EDD44F-C241-4046-8C84-A8E9FDE6CD2F}">
      <text>
        <t>[Threaded comment]
Your version of Excel allows you to read this threaded comment; however, any edits to it will get removed if the file is opened in a newer version of Excel. Learn more: https://go.microsoft.com/fwlink/?linkid=870924
Comment:
    100uM</t>
      </text>
    </comment>
    <comment ref="AA341" authorId="461" shapeId="0" xr:uid="{450030B7-27D8-4133-8DFE-734B693F6BBE}">
      <text>
        <t>[Threaded comment]
Your version of Excel allows you to read this threaded comment; however, any edits to it will get removed if the file is opened in a newer version of Excel. Learn more: https://go.microsoft.com/fwlink/?linkid=870924
Comment:
    100uL</t>
      </text>
    </comment>
    <comment ref="AA342" authorId="462" shapeId="0" xr:uid="{E1D56EB5-A565-4778-9ED1-D80DF8354158}">
      <text>
        <t>[Threaded comment]
Your version of Excel allows you to read this threaded comment; however, any edits to it will get removed if the file is opened in a newer version of Excel. Learn more: https://go.microsoft.com/fwlink/?linkid=870924
Comment:
    100uL</t>
      </text>
    </comment>
    <comment ref="R343" authorId="463" shapeId="0" xr:uid="{B9EEEF12-C237-4AC4-9FF9-9962B38E711D}">
      <text>
        <t>[Threaded comment]
Your version of Excel allows you to read this threaded comment; however, any edits to it will get removed if the file is opened in a newer version of Excel. Learn more: https://go.microsoft.com/fwlink/?linkid=870924
Comment:
    5-9 per group</t>
      </text>
    </comment>
    <comment ref="AA343" authorId="464" shapeId="0" xr:uid="{F30E6418-7C78-48F9-85DB-EE4BC0DD812E}">
      <text>
        <t>[Threaded comment]
Your version of Excel allows you to read this threaded comment; however, any edits to it will get removed if the file is opened in a newer version of Excel. Learn more: https://go.microsoft.com/fwlink/?linkid=870924
Comment:
    1% rose b</t>
      </text>
    </comment>
    <comment ref="AA346" authorId="465" shapeId="0" xr:uid="{86EB7D0E-B10F-44A6-8E42-109DE7F05CE8}">
      <text>
        <t>[Threaded comment]
Your version of Excel allows you to read this threaded comment; however, any edits to it will get removed if the file is opened in a newer version of Excel. Learn more: https://go.microsoft.com/fwlink/?linkid=870924
Comment:
    200uL</t>
      </text>
    </comment>
    <comment ref="AK347" authorId="466" shapeId="0" xr:uid="{B311CC53-A23B-4B4D-B5D4-3BC24E107A5A}">
      <text>
        <t>[Threaded comment]
Your version of Excel allows you to read this threaded comment; however, any edits to it will get removed if the file is opened in a newer version of Excel. Learn more: https://go.microsoft.com/fwlink/?linkid=870924
Comment:
    waited 20 mins after rb injection before turning on laser</t>
      </text>
    </comment>
    <comment ref="AK348" authorId="467" shapeId="0" xr:uid="{DF0E98C9-3E7A-4518-8DCE-BE1A068A4366}">
      <text>
        <t>[Threaded comment]
Your version of Excel allows you to read this threaded comment; however, any edits to it will get removed if the file is opened in a newer version of Excel. Learn more: https://go.microsoft.com/fwlink/?linkid=870924
Comment:
    waited 20 mins after rb injection before turning on laser</t>
      </text>
    </comment>
    <comment ref="R349" authorId="468" shapeId="0" xr:uid="{69984DC7-EE0C-47C1-9B5D-7D9451A1F355}">
      <text>
        <t>[Threaded comment]
Your version of Excel allows you to read this threaded comment; however, any edits to it will get removed if the file is opened in a newer version of Excel. Learn more: https://go.microsoft.com/fwlink/?linkid=870924
Comment:
    shows 13 in graph but states 12 in figure legend, chose 12 to be cautious</t>
      </text>
    </comment>
    <comment ref="AK349" authorId="469" shapeId="0" xr:uid="{ECAC619C-50C2-4562-BE72-2FE25D187A57}">
      <text>
        <t>[Threaded comment]
Your version of Excel allows you to read this threaded comment; however, any edits to it will get removed if the file is opened in a newer version of Excel. Learn more: https://go.microsoft.com/fwlink/?linkid=870924
Comment:
    waited 20 mins after rb injection before turning on laser</t>
      </text>
    </comment>
    <comment ref="W351" authorId="470" shapeId="0" xr:uid="{AD554285-BCBF-4DF8-9529-F1F52C797E26}">
      <text>
        <t>[Threaded comment]
Your version of Excel allows you to read this threaded comment; however, any edits to it will get removed if the file is opened in a newer version of Excel. Learn more: https://go.microsoft.com/fwlink/?linkid=870924
Comment:
    isoflurane used 24 hours earlier for cranial window prep</t>
      </text>
    </comment>
    <comment ref="Y351" authorId="471" shapeId="0" xr:uid="{0F1497C1-7BC8-4FDE-AB47-8CF11047699F}">
      <text>
        <t>[Threaded comment]
Your version of Excel allows you to read this threaded comment; however, any edits to it will get removed if the file is opened in a newer version of Excel. Learn more: https://go.microsoft.com/fwlink/?linkid=870924
Comment:
    cranial window installed 24 hours earlier</t>
      </text>
    </comment>
    <comment ref="W352" authorId="472" shapeId="0" xr:uid="{F9B4625F-0435-450A-8BDE-EC222DEF214A}">
      <text>
        <t>[Threaded comment]
Your version of Excel allows you to read this threaded comment; however, any edits to it will get removed if the file is opened in a newer version of Excel. Learn more: https://go.microsoft.com/fwlink/?linkid=870924
Comment:
    isoflurane used 24 hours earlier for cranial window prep</t>
      </text>
    </comment>
    <comment ref="Y352" authorId="473" shapeId="0" xr:uid="{C3E49D10-853E-4ABC-A693-0D38FC0BFD5C}">
      <text>
        <t>[Threaded comment]
Your version of Excel allows you to read this threaded comment; however, any edits to it will get removed if the file is opened in a newer version of Excel. Learn more: https://go.microsoft.com/fwlink/?linkid=870924
Comment:
    cranial window installed 24 hours earlier, cranial window seems to be thinned skull, not fully removed</t>
      </text>
    </comment>
    <comment ref="W353" authorId="474" shapeId="0" xr:uid="{0BBB78FC-EB06-4F2F-88DF-93B81CBE8558}">
      <text>
        <t>[Threaded comment]
Your version of Excel allows you to read this threaded comment; however, any edits to it will get removed if the file is opened in a newer version of Excel. Learn more: https://go.microsoft.com/fwlink/?linkid=870924
Comment:
    isoflurane used 24 hours earlier for cranial window prep</t>
      </text>
    </comment>
    <comment ref="Y353" authorId="475" shapeId="0" xr:uid="{7FFE9112-42FE-4022-9BEF-B3B17680311D}">
      <text>
        <t>[Threaded comment]
Your version of Excel allows you to read this threaded comment; however, any edits to it will get removed if the file is opened in a newer version of Excel. Learn more: https://go.microsoft.com/fwlink/?linkid=870924
Comment:
    cranial window installed 24 hours earlier, cranial window seems to be thinned skull, not fully removed</t>
      </text>
    </comment>
    <comment ref="AK354" authorId="476" shapeId="0" xr:uid="{94B20C22-4A77-4E07-BCCE-E680353FE06E}">
      <text>
        <t>[Threaded comment]
Your version of Excel allows you to read this threaded comment; however, any edits to it will get removed if the file is opened in a newer version of Excel. Learn more: https://go.microsoft.com/fwlink/?linkid=870924
Comment:
    10-12 mins</t>
      </text>
    </comment>
    <comment ref="AN355" authorId="477" shapeId="0" xr:uid="{621A708C-166F-4648-A209-7E73C41BEABD}">
      <text>
        <t>[Threaded comment]
Your version of Excel allows you to read this threaded comment; however, any edits to it will get removed if the file is opened in a newer version of Excel. Learn more: https://go.microsoft.com/fwlink/?linkid=870924
Comment:
    "10x104-10x105 viable cells/μL"</t>
      </text>
    </comment>
    <comment ref="AA357" authorId="478" shapeId="0" xr:uid="{07039E99-4AC7-4119-BCAA-55766AE61882}">
      <text>
        <t>[Threaded comment]
Your version of Excel allows you to read this threaded comment; however, any edits to it will get removed if the file is opened in a newer version of Excel. Learn more: https://go.microsoft.com/fwlink/?linkid=870924
Comment:
    0.5mL</t>
      </text>
    </comment>
    <comment ref="AJ357" authorId="479" shapeId="0" xr:uid="{3BE3A6C7-0DC1-4868-AC60-4FD277A30585}">
      <text>
        <t>[Threaded comment]
Your version of Excel allows you to read this threaded comment; however, any edits to it will get removed if the file is opened in a newer version of Excel. Learn more: https://go.microsoft.com/fwlink/?linkid=870924
Comment:
    "on an area of 8 to 4.5 mm" possibly rectangular</t>
      </text>
    </comment>
    <comment ref="AA358" authorId="480" shapeId="0" xr:uid="{2D9DA45C-EA76-4949-894B-83E5E764EF06}">
      <text>
        <t>[Threaded comment]
Your version of Excel allows you to read this threaded comment; however, any edits to it will get removed if the file is opened in a newer version of Excel. Learn more: https://go.microsoft.com/fwlink/?linkid=870924
Comment:
    0.5mL</t>
      </text>
    </comment>
    <comment ref="AJ358" authorId="481" shapeId="0" xr:uid="{75174C9C-33C2-4D7A-A9DE-7C678E0C0ABB}">
      <text>
        <t>[Threaded comment]
Your version of Excel allows you to read this threaded comment; however, any edits to it will get removed if the file is opened in a newer version of Excel. Learn more: https://go.microsoft.com/fwlink/?linkid=870924
Comment:
    "on an area of 8 to 4.5 mm" possibly rectangular</t>
      </text>
    </comment>
    <comment ref="R361" authorId="482" shapeId="0" xr:uid="{132029B6-267B-42D9-AE60-534CC8F5C14E}">
      <text>
        <t>[Threaded comment]
Your version of Excel allows you to read this threaded comment; however, any edits to it will get removed if the file is opened in a newer version of Excel. Learn more: https://go.microsoft.com/fwlink/?linkid=870924
Comment:
    14-15 animals</t>
      </text>
    </comment>
    <comment ref="T361" authorId="483" shapeId="0" xr:uid="{83F9DA9E-D734-4701-8D30-6176BFE5EDCC}">
      <text>
        <t>[Threaded comment]
Your version of Excel allows you to read this threaded comment; however, any edits to it will get removed if the file is opened in a newer version of Excel. Learn more: https://go.microsoft.com/fwlink/?linkid=870924
Comment:
    14-15 animals</t>
      </text>
    </comment>
    <comment ref="R362" authorId="484" shapeId="0" xr:uid="{0166EBDB-529D-4AC8-811B-118D8A6546FA}">
      <text>
        <t>[Threaded comment]
Your version of Excel allows you to read this threaded comment; however, any edits to it will get removed if the file is opened in a newer version of Excel. Learn more: https://go.microsoft.com/fwlink/?linkid=870924
Comment:
    14-15 animals</t>
      </text>
    </comment>
    <comment ref="T362" authorId="485" shapeId="0" xr:uid="{3B92D24C-1459-45E7-AFB2-203EC8C12D71}">
      <text>
        <t>[Threaded comment]
Your version of Excel allows you to read this threaded comment; however, any edits to it will get removed if the file is opened in a newer version of Excel. Learn more: https://go.microsoft.com/fwlink/?linkid=870924
Comment:
    14-15 animals</t>
      </text>
    </comment>
    <comment ref="K363" authorId="486" shapeId="0" xr:uid="{280CB43B-07FA-4C1C-9563-DE9B5916D812}">
      <text>
        <t>[Threaded comment]
Your version of Excel allows you to read this threaded comment; however, any edits to it will get removed if the file is opened in a newer version of Excel. Learn more: https://go.microsoft.com/fwlink/?linkid=870924
Comment:
    3 years</t>
      </text>
    </comment>
    <comment ref="M363" authorId="487" shapeId="0" xr:uid="{ABD83A40-F118-4FC8-B18F-A77079EF11B4}">
      <text>
        <t>[Threaded comment]
Your version of Excel allows you to read this threaded comment; however, any edits to it will get removed if the file is opened in a newer version of Excel. Learn more: https://go.microsoft.com/fwlink/?linkid=870924
Comment:
    5 years</t>
      </text>
    </comment>
    <comment ref="N363" authorId="488" shapeId="0" xr:uid="{95E5716A-29AB-4CC6-99C5-ADC73309EA31}">
      <text>
        <t>[Threaded comment]
Your version of Excel allows you to read this threaded comment; however, any edits to it will get removed if the file is opened in a newer version of Excel. Learn more: https://go.microsoft.com/fwlink/?linkid=870924
Comment:
    3.7kg</t>
      </text>
    </comment>
    <comment ref="P363" authorId="489" shapeId="0" xr:uid="{9185BDB7-6D89-4DED-8634-4CC78DACBD8C}">
      <text>
        <t>[Threaded comment]
Your version of Excel allows you to read this threaded comment; however, any edits to it will get removed if the file is opened in a newer version of Excel. Learn more: https://go.microsoft.com/fwlink/?linkid=870924
Comment:
    6.5kg</t>
      </text>
    </comment>
    <comment ref="R363" authorId="490" shapeId="0" xr:uid="{BB2F98FE-8DC8-436D-8970-19DC3601B504}">
      <text>
        <t>[Threaded comment]
Your version of Excel allows you to read this threaded comment; however, any edits to it will get removed if the file is opened in a newer version of Excel. Learn more: https://go.microsoft.com/fwlink/?linkid=870924
Comment:
    4-6 per group</t>
      </text>
    </comment>
    <comment ref="X363" authorId="491" shapeId="0" xr:uid="{96AC201C-7C3C-46D7-B387-6EB82FCA928F}">
      <text>
        <t>[Threaded comment]
Your version of Excel allows you to read this threaded comment; however, any edits to it will get removed if the file is opened in a newer version of Excel. Learn more: https://go.microsoft.com/fwlink/?linkid=870924
Comment:
    +Nitrous Oxide N2O</t>
      </text>
    </comment>
    <comment ref="Y363" authorId="492" shapeId="0" xr:uid="{43082733-DFD0-4B86-B035-CE8EB196AEF0}">
      <text>
        <t>[Threaded comment]
Your version of Excel allows you to read this threaded comment; however, any edits to it will get removed if the file is opened in a newer version of Excel. Learn more: https://go.microsoft.com/fwlink/?linkid=870924
Comment:
    seem to have also removed an eye</t>
      </text>
    </comment>
    <comment ref="R366" authorId="493" shapeId="0" xr:uid="{D2E8C2B3-9555-4F68-A43A-3E020C139864}">
      <text>
        <t>[Threaded comment]
Your version of Excel allows you to read this threaded comment; however, any edits to it will get removed if the file is opened in a newer version of Excel. Learn more: https://go.microsoft.com/fwlink/?linkid=870924
Comment:
    n=5-16</t>
      </text>
    </comment>
    <comment ref="T366" authorId="494" shapeId="0" xr:uid="{51413762-1AC9-4FBA-A4AD-3B22AA5849E8}">
      <text>
        <t>[Threaded comment]
Your version of Excel allows you to read this threaded comment; however, any edits to it will get removed if the file is opened in a newer version of Excel. Learn more: https://go.microsoft.com/fwlink/?linkid=870924
Comment:
    n=5-16</t>
      </text>
    </comment>
    <comment ref="R367" authorId="495" shapeId="0" xr:uid="{9F9D5DE1-6D84-4162-AB8D-5DCBC4C402A9}">
      <text>
        <t>[Threaded comment]
Your version of Excel allows you to read this threaded comment; however, any edits to it will get removed if the file is opened in a newer version of Excel. Learn more: https://go.microsoft.com/fwlink/?linkid=870924
Comment:
    n=5-16</t>
      </text>
    </comment>
    <comment ref="T367" authorId="496" shapeId="0" xr:uid="{AD69039A-0423-4C3F-AF6A-8B642666762B}">
      <text>
        <t>[Threaded comment]
Your version of Excel allows you to read this threaded comment; however, any edits to it will get removed if the file is opened in a newer version of Excel. Learn more: https://go.microsoft.com/fwlink/?linkid=870924
Comment:
    n=5-16</t>
      </text>
    </comment>
    <comment ref="R368" authorId="497" shapeId="0" xr:uid="{51839D49-0479-47D0-9AA9-338BFA2CCDDF}">
      <text>
        <t>[Threaded comment]
Your version of Excel allows you to read this threaded comment; however, any edits to it will get removed if the file is opened in a newer version of Excel. Learn more: https://go.microsoft.com/fwlink/?linkid=870924
Comment:
    n=5-16</t>
      </text>
    </comment>
    <comment ref="T368" authorId="498" shapeId="0" xr:uid="{2DC15DB1-9E0B-48EA-AFF5-EE4D9FF83B45}">
      <text>
        <t>[Threaded comment]
Your version of Excel allows you to read this threaded comment; however, any edits to it will get removed if the file is opened in a newer version of Excel. Learn more: https://go.microsoft.com/fwlink/?linkid=870924
Comment:
    n=5-16</t>
      </text>
    </comment>
    <comment ref="R369" authorId="499" shapeId="0" xr:uid="{8C11A12F-5C6B-48C9-98B2-0120D2A01AEC}">
      <text>
        <t>[Threaded comment]
Your version of Excel allows you to read this threaded comment; however, any edits to it will get removed if the file is opened in a newer version of Excel. Learn more: https://go.microsoft.com/fwlink/?linkid=870924
Comment:
    n=5-16</t>
      </text>
    </comment>
    <comment ref="T369" authorId="500" shapeId="0" xr:uid="{04C58B73-38E5-4374-9C05-5556C94C5FDF}">
      <text>
        <t>[Threaded comment]
Your version of Excel allows you to read this threaded comment; however, any edits to it will get removed if the file is opened in a newer version of Excel. Learn more: https://go.microsoft.com/fwlink/?linkid=870924
Comment:
    n=5-16</t>
      </text>
    </comment>
    <comment ref="R370" authorId="501" shapeId="0" xr:uid="{E791AF76-1315-4985-9464-D503FBC55DE0}">
      <text>
        <t>[Threaded comment]
Your version of Excel allows you to read this threaded comment; however, any edits to it will get removed if the file is opened in a newer version of Excel. Learn more: https://go.microsoft.com/fwlink/?linkid=870924
Comment:
    n=5-16</t>
      </text>
    </comment>
    <comment ref="T370" authorId="502" shapeId="0" xr:uid="{448B1D20-6102-4A6B-B702-CEF7C516D8BC}">
      <text>
        <t>[Threaded comment]
Your version of Excel allows you to read this threaded comment; however, any edits to it will get removed if the file is opened in a newer version of Excel. Learn more: https://go.microsoft.com/fwlink/?linkid=870924
Comment:
    n=5-16</t>
      </text>
    </comment>
    <comment ref="R371" authorId="503" shapeId="0" xr:uid="{7DDEE300-4B8B-476F-A401-B445D2F24DD5}">
      <text>
        <t>[Threaded comment]
Your version of Excel allows you to read this threaded comment; however, any edits to it will get removed if the file is opened in a newer version of Excel. Learn more: https://go.microsoft.com/fwlink/?linkid=870924
Comment:
    n=5-16</t>
      </text>
    </comment>
    <comment ref="T371" authorId="504" shapeId="0" xr:uid="{176B59A0-6DC6-4CF9-A9CA-78E583625002}">
      <text>
        <t>[Threaded comment]
Your version of Excel allows you to read this threaded comment; however, any edits to it will get removed if the file is opened in a newer version of Excel. Learn more: https://go.microsoft.com/fwlink/?linkid=870924
Comment:
    n=5-16</t>
      </text>
    </comment>
    <comment ref="L373" authorId="505" shapeId="0" xr:uid="{8A6599FA-211C-4C94-9F19-A4CBDDCD8628}">
      <text>
        <t>[Threaded comment]
Your version of Excel allows you to read this threaded comment; however, any edits to it will get removed if the file is opened in a newer version of Excel. Learn more: https://go.microsoft.com/fwlink/?linkid=870924
Comment:
    postnatal day 7</t>
      </text>
    </comment>
    <comment ref="AA373" authorId="506" shapeId="0" xr:uid="{5D97E55A-2B3F-44DE-A3B8-68F8516D8626}">
      <text>
        <t>[Threaded comment]
Your version of Excel allows you to read this threaded comment; however, any edits to it will get removed if the file is opened in a newer version of Excel. Learn more: https://go.microsoft.com/fwlink/?linkid=870924
Comment:
    when calculating mg later, note the animals weights are low due to being pups</t>
      </text>
    </comment>
    <comment ref="AJ373" authorId="507" shapeId="0" xr:uid="{463B1C06-F7E1-4BC9-9AC1-85986BC8E817}">
      <text>
        <t>[Threaded comment]
Your version of Excel allows you to read this threaded comment; however, any edits to it will get removed if the file is opened in a newer version of Excel. Learn more: https://go.microsoft.com/fwlink/?linkid=870924
Comment:
    rectangular, 1.7 x 2.4 mm</t>
      </text>
    </comment>
    <comment ref="AK373" authorId="508" shapeId="0" xr:uid="{0F724AE1-08E0-4B88-B926-017342DABFEC}">
      <text>
        <t>[Threaded comment]
Your version of Excel allows you to read this threaded comment; however, any edits to it will get removed if the file is opened in a newer version of Excel. Learn more: https://go.microsoft.com/fwlink/?linkid=870924
Comment:
    45 seconds</t>
      </text>
    </comment>
    <comment ref="L374" authorId="509" shapeId="0" xr:uid="{5FD502D5-B4D6-48FE-9484-D75416E1AD3D}">
      <text>
        <t>[Threaded comment]
Your version of Excel allows you to read this threaded comment; however, any edits to it will get removed if the file is opened in a newer version of Excel. Learn more: https://go.microsoft.com/fwlink/?linkid=870924
Comment:
    postnatal day 7</t>
      </text>
    </comment>
    <comment ref="AA374" authorId="510" shapeId="0" xr:uid="{BDAD5CEF-D7B5-4BEF-BA9E-715ED7898BE0}">
      <text>
        <t>[Threaded comment]
Your version of Excel allows you to read this threaded comment; however, any edits to it will get removed if the file is opened in a newer version of Excel. Learn more: https://go.microsoft.com/fwlink/?linkid=870924
Comment:
    when calculating mg later, note the animals weights are low due to being pups</t>
      </text>
    </comment>
    <comment ref="AJ374" authorId="511" shapeId="0" xr:uid="{F29DACB2-D771-4A7D-B0C1-0687C96E4EA8}">
      <text>
        <t>[Threaded comment]
Your version of Excel allows you to read this threaded comment; however, any edits to it will get removed if the file is opened in a newer version of Excel. Learn more: https://go.microsoft.com/fwlink/?linkid=870924
Comment:
    rectangular, 1.7 x 2.4 mm</t>
      </text>
    </comment>
    <comment ref="L375" authorId="512" shapeId="0" xr:uid="{02AE2CCD-358C-44C2-9A08-1B2A6845937F}">
      <text>
        <t>[Threaded comment]
Your version of Excel allows you to read this threaded comment; however, any edits to it will get removed if the file is opened in a newer version of Excel. Learn more: https://go.microsoft.com/fwlink/?linkid=870924
Comment:
    postnatal day 7</t>
      </text>
    </comment>
    <comment ref="AA375" authorId="513" shapeId="0" xr:uid="{E2950273-6AD1-472D-9EFB-A61910EEF01A}">
      <text>
        <t>[Threaded comment]
Your version of Excel allows you to read this threaded comment; however, any edits to it will get removed if the file is opened in a newer version of Excel. Learn more: https://go.microsoft.com/fwlink/?linkid=870924
Comment:
    when calculating mg later, note the animals weights are low due to being pups</t>
      </text>
    </comment>
    <comment ref="AJ375" authorId="514" shapeId="0" xr:uid="{4DBB67FA-29D9-47C7-9788-7E85E4D7F2DA}">
      <text>
        <t>[Threaded comment]
Your version of Excel allows you to read this threaded comment; however, any edits to it will get removed if the file is opened in a newer version of Excel. Learn more: https://go.microsoft.com/fwlink/?linkid=870924
Comment:
    rectangular, 1.7 x 2.4 mm</t>
      </text>
    </comment>
    <comment ref="AK375" authorId="515" shapeId="0" xr:uid="{47A48AA9-8381-4908-82B1-22714B09A9B9}">
      <text>
        <t>[Threaded comment]
Your version of Excel allows you to read this threaded comment; however, any edits to it will get removed if the file is opened in a newer version of Excel. Learn more: https://go.microsoft.com/fwlink/?linkid=870924
Comment:
    80 seconds</t>
      </text>
    </comment>
    <comment ref="L376" authorId="516" shapeId="0" xr:uid="{33E5273D-1B99-407A-BAD5-189E7D588E83}">
      <text>
        <t>[Threaded comment]
Your version of Excel allows you to read this threaded comment; however, any edits to it will get removed if the file is opened in a newer version of Excel. Learn more: https://go.microsoft.com/fwlink/?linkid=870924
Comment:
    120 days</t>
      </text>
    </comment>
    <comment ref="AD377" authorId="517" shapeId="0" xr:uid="{B6A20751-1CA7-43C4-B758-0662EC5E533E}">
      <text>
        <t>[Threaded comment]
Your version of Excel allows you to read this threaded comment; however, any edits to it will get removed if the file is opened in a newer version of Excel. Learn more: https://go.microsoft.com/fwlink/?linkid=870924
Comment:
    150 W</t>
      </text>
    </comment>
    <comment ref="AU377" authorId="518" shapeId="0" xr:uid="{38DA4F6E-31A5-4ECE-9E63-B81C010ADBC2}">
      <text>
        <t>[Threaded comment]
Your version of Excel allows you to read this threaded comment; however, any edits to it will get removed if the file is opened in a newer version of Excel. Learn more: https://go.microsoft.com/fwlink/?linkid=870924
Comment:
    SEM = 0.62</t>
      </text>
    </comment>
    <comment ref="AW377" authorId="519" shapeId="0" xr:uid="{2FF8A014-08A8-41E0-A09C-935C2A93DAEC}">
      <text>
        <t>[Threaded comment]
Your version of Excel allows you to read this threaded comment; however, any edits to it will get removed if the file is opened in a newer version of Excel. Learn more: https://go.microsoft.com/fwlink/?linkid=870924
Comment:
    SEM = 0.29</t>
      </text>
    </comment>
    <comment ref="AD378" authorId="520" shapeId="0" xr:uid="{7B3B655A-A1E6-4EF8-A8C4-91F20FE26208}">
      <text>
        <t>[Threaded comment]
Your version of Excel allows you to read this threaded comment; however, any edits to it will get removed if the file is opened in a newer version of Excel. Learn more: https://go.microsoft.com/fwlink/?linkid=870924
Comment:
    150 W</t>
      </text>
    </comment>
    <comment ref="AU378" authorId="521" shapeId="0" xr:uid="{07F1DD6A-3DCB-4685-BC12-D780B9946E83}">
      <text>
        <t>[Threaded comment]
Your version of Excel allows you to read this threaded comment; however, any edits to it will get removed if the file is opened in a newer version of Excel. Learn more: https://go.microsoft.com/fwlink/?linkid=870924
Comment:
    SEM = 0.62</t>
      </text>
    </comment>
    <comment ref="AW378" authorId="522" shapeId="0" xr:uid="{4FA5F6B2-9C46-40BD-AC5D-34E027F532CC}">
      <text>
        <t>[Threaded comment]
Your version of Excel allows you to read this threaded comment; however, any edits to it will get removed if the file is opened in a newer version of Excel. Learn more: https://go.microsoft.com/fwlink/?linkid=870924
Comment:
    SEM = 0.31</t>
      </text>
    </comment>
    <comment ref="BG379" authorId="523" shapeId="0" xr:uid="{6A4D1725-081C-4E12-8F76-C95224D73AFE}">
      <text>
        <t>[Threaded comment]
Your version of Excel allows you to read this threaded comment; however, any edits to it will get removed if the file is opened in a newer version of Excel. Learn more: https://go.microsoft.com/fwlink/?linkid=870924
Comment:
    an 8 point scale, only reported medians and percentiles, not means and errors</t>
      </text>
    </comment>
    <comment ref="BG380" authorId="524" shapeId="0" xr:uid="{6A4A722D-94C3-4353-BEF6-5638BC14058E}">
      <text>
        <t>[Threaded comment]
Your version of Excel allows you to read this threaded comment; however, any edits to it will get removed if the file is opened in a newer version of Excel. Learn more: https://go.microsoft.com/fwlink/?linkid=870924
Comment:
    an 8 point scale, only reported medians and percentiles, not means and errors</t>
      </text>
    </comment>
    <comment ref="AJ382" authorId="525" shapeId="0" xr:uid="{D1866D3E-B766-4166-B0E3-8568407E6326}">
      <text>
        <t>[Threaded comment]
Your version of Excel allows you to read this threaded comment; however, any edits to it will get removed if the file is opened in a newer version of Excel. Learn more: https://go.microsoft.com/fwlink/?linkid=870924
Comment:
    skull hole 5mm though</t>
      </text>
    </comment>
    <comment ref="AJ383" authorId="526" shapeId="0" xr:uid="{0125747B-626E-491D-ADB7-0A25D518EF1C}">
      <text>
        <t>[Threaded comment]
Your version of Excel allows you to read this threaded comment; however, any edits to it will get removed if the file is opened in a newer version of Excel. Learn more: https://go.microsoft.com/fwlink/?linkid=870924
Comment:
    skull hole 5mm though</t>
      </text>
    </comment>
    <comment ref="AP384" authorId="527" shapeId="0" xr:uid="{1A001710-D559-40E6-A7D0-0E95FFB3D2B2}">
      <text>
        <t>[Threaded comment]
Your version of Excel allows you to read this threaded comment; however, any edits to it will get removed if the file is opened in a newer version of Excel. Learn more: https://go.microsoft.com/fwlink/?linkid=870924
Comment:
    20 minutes post-stroke</t>
      </text>
    </comment>
    <comment ref="AA387" authorId="528" shapeId="0" xr:uid="{9233524B-575B-4B51-A9A9-BB1041276346}">
      <text>
        <t>[Threaded comment]
Your version of Excel allows you to read this threaded comment; however, any edits to it will get removed if the file is opened in a newer version of Excel. Learn more: https://go.microsoft.com/fwlink/?linkid=870924
Comment:
    no concentration specified</t>
      </text>
    </comment>
    <comment ref="AA388" authorId="529" shapeId="0" xr:uid="{F642ED87-4E07-4305-98CF-3C58ADF55C05}">
      <text>
        <t>[Threaded comment]
Your version of Excel allows you to read this threaded comment; however, any edits to it will get removed if the file is opened in a newer version of Excel. Learn more: https://go.microsoft.com/fwlink/?linkid=870924
Comment:
    no concentration specified</t>
      </text>
    </comment>
    <comment ref="AZ389" authorId="530" shapeId="0" xr:uid="{27507DAB-6DCE-4017-8474-8D2440885E8C}">
      <text>
        <t>[Threaded comment]
Your version of Excel allows you to read this threaded comment; however, any edits to it will get removed if the file is opened in a newer version of Excel. Learn more: https://go.microsoft.com/fwlink/?linkid=870924
Comment:
    guessed</t>
      </text>
    </comment>
    <comment ref="K390" authorId="531" shapeId="0" xr:uid="{B21B952D-2A62-47C4-9777-BD4FD854EC4B}">
      <text>
        <t>[Threaded comment]
Your version of Excel allows you to read this threaded comment; however, any edits to it will get removed if the file is opened in a newer version of Excel. Learn more: https://go.microsoft.com/fwlink/?linkid=870924
Comment:
    90 days</t>
      </text>
    </comment>
    <comment ref="M390" authorId="532" shapeId="0" xr:uid="{42AF5674-EAD9-4524-AE0A-C76735CCD9F9}">
      <text>
        <t>[Threaded comment]
Your version of Excel allows you to read this threaded comment; however, any edits to it will get removed if the file is opened in a newer version of Excel. Learn more: https://go.microsoft.com/fwlink/?linkid=870924
Comment:
    100 days</t>
      </text>
    </comment>
    <comment ref="AD390" authorId="533" shapeId="0" xr:uid="{F3D77CE4-00F9-4A6E-88D1-266A69DE0127}">
      <text>
        <t>[Threaded comment]
Your version of Excel allows you to read this threaded comment; however, any edits to it will get removed if the file is opened in a newer version of Excel. Learn more: https://go.microsoft.com/fwlink/?linkid=870924
Comment:
    78 000 lx
Reply:
    and 150W</t>
      </text>
    </comment>
    <comment ref="AJ390" authorId="534" shapeId="0" xr:uid="{13CDA4A6-6320-4987-8D2A-42FE437F1E26}">
      <text>
        <t>[Threaded comment]
Your version of Excel allows you to read this threaded comment; however, any edits to it will get removed if the file is opened in a newer version of Excel. Learn more: https://go.microsoft.com/fwlink/?linkid=870924
Comment:
    rectangular, 5x3mm</t>
      </text>
    </comment>
    <comment ref="AR390" authorId="535" shapeId="0" xr:uid="{1B7F76D0-2063-4A3E-A05A-14C057968BDB}">
      <text>
        <t>[Threaded comment]
Your version of Excel allows you to read this threaded comment; however, any edits to it will get removed if the file is opened in a newer version of Excel. Learn more: https://go.microsoft.com/fwlink/?linkid=870924
Comment:
    extrapolated, not stated in text</t>
      </text>
    </comment>
    <comment ref="Y391" authorId="536" shapeId="0" xr:uid="{387FA6C7-7190-467A-B26C-D9E3190CAA20}">
      <text>
        <t>[Threaded comment]
Your version of Excel allows you to read this threaded comment; however, any edits to it will get removed if the file is opened in a newer version of Excel. Learn more: https://go.microsoft.com/fwlink/?linkid=870924
Comment:
    skull intact for stroke induction, immediate craniotomy then performed to implant electrode</t>
      </text>
    </comment>
    <comment ref="Y392" authorId="537" shapeId="0" xr:uid="{331F2094-F5F2-441E-9E38-98D886AE08D9}">
      <text>
        <t>[Threaded comment]
Your version of Excel allows you to read this threaded comment; however, any edits to it will get removed if the file is opened in a newer version of Excel. Learn more: https://go.microsoft.com/fwlink/?linkid=870924
Comment:
    skull intact for stroke induction, immediate craniotomy then performed to implant electrode</t>
      </text>
    </comment>
    <comment ref="R393" authorId="538" shapeId="0" xr:uid="{3A251DB6-96AB-4745-BD0A-F40B9AE61F09}">
      <text>
        <t>[Threaded comment]
Your version of Excel allows you to read this threaded comment; however, any edits to it will get removed if the file is opened in a newer version of Excel. Learn more: https://go.microsoft.com/fwlink/?linkid=870924
Comment:
    10-15 animals</t>
      </text>
    </comment>
    <comment ref="T393" authorId="539" shapeId="0" xr:uid="{A74F880F-C79C-413B-920A-414517CBB178}">
      <text>
        <t>[Threaded comment]
Your version of Excel allows you to read this threaded comment; however, any edits to it will get removed if the file is opened in a newer version of Excel. Learn more: https://go.microsoft.com/fwlink/?linkid=870924
Comment:
    10-15 animals</t>
      </text>
    </comment>
    <comment ref="AP393" authorId="540" shapeId="0" xr:uid="{3276E949-1317-4739-AF3A-35B8C37767B6}">
      <text>
        <t>[Threaded comment]
Your version of Excel allows you to read this threaded comment; however, any edits to it will get removed if the file is opened in a newer version of Excel. Learn more: https://go.microsoft.com/fwlink/?linkid=870924
Comment:
    5 mins</t>
      </text>
    </comment>
    <comment ref="AZ393" authorId="541" shapeId="0" xr:uid="{E8B4AF64-0431-42C9-978E-EF96E2685CFC}">
      <text>
        <t>[Threaded comment]
Your version of Excel allows you to read this threaded comment; however, any edits to it will get removed if the file is opened in a newer version of Excel. Learn more: https://go.microsoft.com/fwlink/?linkid=870924
Comment:
    likely Direct rLV % whole brain as other paper from author uses this</t>
      </text>
    </comment>
    <comment ref="BG393" authorId="542" shapeId="0" xr:uid="{22D64E1C-D236-4D46-94DD-5E93E35096C5}">
      <text>
        <t>[Threaded comment]
Your version of Excel allows you to read this threaded comment; however, any edits to it will get removed if the file is opened in a newer version of Excel. Learn more: https://go.microsoft.com/fwlink/?linkid=870924
Comment:
    slightly modified</t>
      </text>
    </comment>
    <comment ref="R394" authorId="543" shapeId="0" xr:uid="{35664217-7AEC-4C18-A56E-9DA46AAEDD2F}">
      <text>
        <t>[Threaded comment]
Your version of Excel allows you to read this threaded comment; however, any edits to it will get removed if the file is opened in a newer version of Excel. Learn more: https://go.microsoft.com/fwlink/?linkid=870924
Comment:
    10-15 animals</t>
      </text>
    </comment>
    <comment ref="T394" authorId="544" shapeId="0" xr:uid="{D5B9F6DE-478E-4490-9508-9371AB45E5F4}">
      <text>
        <t>[Threaded comment]
Your version of Excel allows you to read this threaded comment; however, any edits to it will get removed if the file is opened in a newer version of Excel. Learn more: https://go.microsoft.com/fwlink/?linkid=870924
Comment:
    10-15 animals</t>
      </text>
    </comment>
    <comment ref="AP394" authorId="545" shapeId="0" xr:uid="{8D81008E-3664-4798-8421-870AAC000534}">
      <text>
        <t>[Threaded comment]
Your version of Excel allows you to read this threaded comment; however, any edits to it will get removed if the file is opened in a newer version of Excel. Learn more: https://go.microsoft.com/fwlink/?linkid=870924
Comment:
    5 mins</t>
      </text>
    </comment>
    <comment ref="AZ394" authorId="546" shapeId="0" xr:uid="{BF7A6013-4EBB-4578-95C6-E011E2630C13}">
      <text>
        <t>[Threaded comment]
Your version of Excel allows you to read this threaded comment; however, any edits to it will get removed if the file is opened in a newer version of Excel. Learn more: https://go.microsoft.com/fwlink/?linkid=870924
Comment:
    likely Direct rLV % whole brain as other paper from author uses this</t>
      </text>
    </comment>
    <comment ref="BG394" authorId="547" shapeId="0" xr:uid="{CA35B18E-0684-4A7B-AD85-ECE9A39932CF}">
      <text>
        <t>[Threaded comment]
Your version of Excel allows you to read this threaded comment; however, any edits to it will get removed if the file is opened in a newer version of Excel. Learn more: https://go.microsoft.com/fwlink/?linkid=870924
Comment:
    slightly modified</t>
      </text>
    </comment>
    <comment ref="R395" authorId="548" shapeId="0" xr:uid="{A1F41B14-DC95-402B-91B2-22B089F8AA6D}">
      <text>
        <t>[Threaded comment]
Your version of Excel allows you to read this threaded comment; however, any edits to it will get removed if the file is opened in a newer version of Excel. Learn more: https://go.microsoft.com/fwlink/?linkid=870924
Comment:
    10-15 animals</t>
      </text>
    </comment>
    <comment ref="T395" authorId="549" shapeId="0" xr:uid="{29035CCA-543B-4941-99CC-E3E75F1D61DA}">
      <text>
        <t>[Threaded comment]
Your version of Excel allows you to read this threaded comment; however, any edits to it will get removed if the file is opened in a newer version of Excel. Learn more: https://go.microsoft.com/fwlink/?linkid=870924
Comment:
    10-15 animals</t>
      </text>
    </comment>
    <comment ref="AP395" authorId="550" shapeId="0" xr:uid="{96123F91-2292-4F29-952E-F0B25DE41721}">
      <text>
        <t>[Threaded comment]
Your version of Excel allows you to read this threaded comment; however, any edits to it will get removed if the file is opened in a newer version of Excel. Learn more: https://go.microsoft.com/fwlink/?linkid=870924
Comment:
    5 mins</t>
      </text>
    </comment>
    <comment ref="AZ395" authorId="551" shapeId="0" xr:uid="{475942F3-63C7-4AED-BF9F-8B27FBEF1F45}">
      <text>
        <t>[Threaded comment]
Your version of Excel allows you to read this threaded comment; however, any edits to it will get removed if the file is opened in a newer version of Excel. Learn more: https://go.microsoft.com/fwlink/?linkid=870924
Comment:
    likely Direct rLV % whole brain as other paper from author uses this</t>
      </text>
    </comment>
    <comment ref="BG395" authorId="552" shapeId="0" xr:uid="{647B9B42-A5E6-452B-AD2D-13B6093D1266}">
      <text>
        <t>[Threaded comment]
Your version of Excel allows you to read this threaded comment; however, any edits to it will get removed if the file is opened in a newer version of Excel. Learn more: https://go.microsoft.com/fwlink/?linkid=870924
Comment:
    slightly modified</t>
      </text>
    </comment>
    <comment ref="R396" authorId="553" shapeId="0" xr:uid="{3217F46F-48DD-4EB8-9287-277EDF5119E8}">
      <text>
        <t>[Threaded comment]
Your version of Excel allows you to read this threaded comment; however, any edits to it will get removed if the file is opened in a newer version of Excel. Learn more: https://go.microsoft.com/fwlink/?linkid=870924
Comment:
    10-12 animals</t>
      </text>
    </comment>
    <comment ref="T396" authorId="554" shapeId="0" xr:uid="{06DE2EEF-F9D1-4E47-B10C-9F7BAC88DF16}">
      <text>
        <t>[Threaded comment]
Your version of Excel allows you to read this threaded comment; however, any edits to it will get removed if the file is opened in a newer version of Excel. Learn more: https://go.microsoft.com/fwlink/?linkid=870924
Comment:
    10-12 animals</t>
      </text>
    </comment>
    <comment ref="BG396" authorId="555" shapeId="0" xr:uid="{B2CC0E44-CF5C-42FE-871B-84290128C299}">
      <text>
        <t>[Threaded comment]
Your version of Excel allows you to read this threaded comment; however, any edits to it will get removed if the file is opened in a newer version of Excel. Learn more: https://go.microsoft.com/fwlink/?linkid=870924
Comment:
    slightly modified</t>
      </text>
    </comment>
    <comment ref="R397" authorId="556" shapeId="0" xr:uid="{A11DFA00-1F96-4D9A-BF47-5DFB0F982CD5}">
      <text>
        <t>[Threaded comment]
Your version of Excel allows you to read this threaded comment; however, any edits to it will get removed if the file is opened in a newer version of Excel. Learn more: https://go.microsoft.com/fwlink/?linkid=870924
Comment:
    10-12 animals</t>
      </text>
    </comment>
    <comment ref="T397" authorId="557" shapeId="0" xr:uid="{E77D142E-403B-4E0C-BAD6-1AC77EEDC59A}">
      <text>
        <t>[Threaded comment]
Your version of Excel allows you to read this threaded comment; however, any edits to it will get removed if the file is opened in a newer version of Excel. Learn more: https://go.microsoft.com/fwlink/?linkid=870924
Comment:
    10-12 animals</t>
      </text>
    </comment>
    <comment ref="BG397" authorId="558" shapeId="0" xr:uid="{DC922DC5-9D67-4870-9EA3-32FB94889680}">
      <text>
        <t>[Threaded comment]
Your version of Excel allows you to read this threaded comment; however, any edits to it will get removed if the file is opened in a newer version of Excel. Learn more: https://go.microsoft.com/fwlink/?linkid=870924
Comment:
    slightly modified</t>
      </text>
    </comment>
    <comment ref="R398" authorId="559" shapeId="0" xr:uid="{A861DA32-87BC-4A6C-9A19-973039D832F2}">
      <text>
        <t>[Threaded comment]
Your version of Excel allows you to read this threaded comment; however, any edits to it will get removed if the file is opened in a newer version of Excel. Learn more: https://go.microsoft.com/fwlink/?linkid=870924
Comment:
    10-12 animals</t>
      </text>
    </comment>
    <comment ref="T398" authorId="560" shapeId="0" xr:uid="{564DBCFC-A513-49D7-8796-0DBEAD6F3A69}">
      <text>
        <t>[Threaded comment]
Your version of Excel allows you to read this threaded comment; however, any edits to it will get removed if the file is opened in a newer version of Excel. Learn more: https://go.microsoft.com/fwlink/?linkid=870924
Comment:
    10-12 animals</t>
      </text>
    </comment>
    <comment ref="BG398" authorId="561" shapeId="0" xr:uid="{478D735D-041A-4E2A-BAE9-945D49C30745}">
      <text>
        <t>[Threaded comment]
Your version of Excel allows you to read this threaded comment; however, any edits to it will get removed if the file is opened in a newer version of Excel. Learn more: https://go.microsoft.com/fwlink/?linkid=870924
Comment:
    slightly modified</t>
      </text>
    </comment>
    <comment ref="R399" authorId="562" shapeId="0" xr:uid="{7D87E904-A530-460E-B468-F3C6B088BFA8}">
      <text>
        <t>[Threaded comment]
Your version of Excel allows you to read this threaded comment; however, any edits to it will get removed if the file is opened in a newer version of Excel. Learn more: https://go.microsoft.com/fwlink/?linkid=870924
Comment:
    10-12 animals</t>
      </text>
    </comment>
    <comment ref="T399" authorId="563" shapeId="0" xr:uid="{21D5D292-CE95-49C4-BF73-0EF4EFEA662C}">
      <text>
        <t>[Threaded comment]
Your version of Excel allows you to read this threaded comment; however, any edits to it will get removed if the file is opened in a newer version of Excel. Learn more: https://go.microsoft.com/fwlink/?linkid=870924
Comment:
    10-12 animals</t>
      </text>
    </comment>
    <comment ref="BG399" authorId="564" shapeId="0" xr:uid="{F22BB7F1-9F9A-42AA-8685-90E25ACC36A0}">
      <text>
        <t>[Threaded comment]
Your version of Excel allows you to read this threaded comment; however, any edits to it will get removed if the file is opened in a newer version of Excel. Learn more: https://go.microsoft.com/fwlink/?linkid=870924
Comment:
    slightly modified</t>
      </text>
    </comment>
    <comment ref="R400" authorId="565" shapeId="0" xr:uid="{89065F0A-9FC0-4FC2-A705-115B81F4A4A7}">
      <text>
        <t>[Threaded comment]
Your version of Excel allows you to read this threaded comment; however, any edits to it will get removed if the file is opened in a newer version of Excel. Learn more: https://go.microsoft.com/fwlink/?linkid=870924
Comment:
    10-12 animals</t>
      </text>
    </comment>
    <comment ref="T400" authorId="566" shapeId="0" xr:uid="{B012286C-EA66-4B53-AD03-361166576C19}">
      <text>
        <t>[Threaded comment]
Your version of Excel allows you to read this threaded comment; however, any edits to it will get removed if the file is opened in a newer version of Excel. Learn more: https://go.microsoft.com/fwlink/?linkid=870924
Comment:
    10-12 animals</t>
      </text>
    </comment>
    <comment ref="BG400" authorId="567" shapeId="0" xr:uid="{7550298F-2B9F-4D3D-80D1-4C8A12713414}">
      <text>
        <t>[Threaded comment]
Your version of Excel allows you to read this threaded comment; however, any edits to it will get removed if the file is opened in a newer version of Excel. Learn more: https://go.microsoft.com/fwlink/?linkid=870924
Comment:
    slightly modified</t>
      </text>
    </comment>
    <comment ref="R401" authorId="568" shapeId="0" xr:uid="{715E413B-1BE4-4A04-94EB-22788EF3EF9A}">
      <text>
        <t>[Threaded comment]
Your version of Excel allows you to read this threaded comment; however, any edits to it will get removed if the file is opened in a newer version of Excel. Learn more: https://go.microsoft.com/fwlink/?linkid=870924
Comment:
    10-12 animals</t>
      </text>
    </comment>
    <comment ref="T401" authorId="569" shapeId="0" xr:uid="{22BBDAB8-30B3-4947-BCE5-ABBA621A9662}">
      <text>
        <t>[Threaded comment]
Your version of Excel allows you to read this threaded comment; however, any edits to it will get removed if the file is opened in a newer version of Excel. Learn more: https://go.microsoft.com/fwlink/?linkid=870924
Comment:
    10-12 animals</t>
      </text>
    </comment>
    <comment ref="BG401" authorId="570" shapeId="0" xr:uid="{9F46A1EA-8F42-4178-94B5-AD53510BC46E}">
      <text>
        <t>[Threaded comment]
Your version of Excel allows you to read this threaded comment; however, any edits to it will get removed if the file is opened in a newer version of Excel. Learn more: https://go.microsoft.com/fwlink/?linkid=870924
Comment:
    slightly modified</t>
      </text>
    </comment>
    <comment ref="R402" authorId="571" shapeId="0" xr:uid="{5E63D63A-B6A5-487C-B953-A55EFAD9EBE2}">
      <text>
        <t>[Threaded comment]
Your version of Excel allows you to read this threaded comment; however, any edits to it will get removed if the file is opened in a newer version of Excel. Learn more: https://go.microsoft.com/fwlink/?linkid=870924
Comment:
    9-11 animals</t>
      </text>
    </comment>
    <comment ref="T402" authorId="572" shapeId="0" xr:uid="{02835F55-946E-4EB7-A877-8DA0E08F8E7E}">
      <text>
        <t>[Threaded comment]
Your version of Excel allows you to read this threaded comment; however, any edits to it will get removed if the file is opened in a newer version of Excel. Learn more: https://go.microsoft.com/fwlink/?linkid=870924
Comment:
    9-11 animals</t>
      </text>
    </comment>
    <comment ref="BG402" authorId="573" shapeId="0" xr:uid="{0C768EBA-9351-4312-9027-0D3FDFDCCA70}">
      <text>
        <t>[Threaded comment]
Your version of Excel allows you to read this threaded comment; however, any edits to it will get removed if the file is opened in a newer version of Excel. Learn more: https://go.microsoft.com/fwlink/?linkid=870924
Comment:
    slightly modified</t>
      </text>
    </comment>
    <comment ref="R403" authorId="574" shapeId="0" xr:uid="{0BD849BD-C376-4B2D-9AF0-198B13982B81}">
      <text>
        <t>[Threaded comment]
Your version of Excel allows you to read this threaded comment; however, any edits to it will get removed if the file is opened in a newer version of Excel. Learn more: https://go.microsoft.com/fwlink/?linkid=870924
Comment:
    9-11 animals</t>
      </text>
    </comment>
    <comment ref="T403" authorId="575" shapeId="0" xr:uid="{0746A752-3FD5-4F72-858C-DF68CDF27025}">
      <text>
        <t>[Threaded comment]
Your version of Excel allows you to read this threaded comment; however, any edits to it will get removed if the file is opened in a newer version of Excel. Learn more: https://go.microsoft.com/fwlink/?linkid=870924
Comment:
    9-11 animals</t>
      </text>
    </comment>
    <comment ref="BG403" authorId="576" shapeId="0" xr:uid="{8C7FE448-0C78-4C00-AFC9-A51097C0B890}">
      <text>
        <t>[Threaded comment]
Your version of Excel allows you to read this threaded comment; however, any edits to it will get removed if the file is opened in a newer version of Excel. Learn more: https://go.microsoft.com/fwlink/?linkid=870924
Comment:
    slightly modified</t>
      </text>
    </comment>
    <comment ref="AA404" authorId="577" shapeId="0" xr:uid="{59079643-0B76-4BB8-98F5-31F1C8BA4E96}">
      <text>
        <t>[Threaded comment]
Your version of Excel allows you to read this threaded comment; however, any edits to it will get removed if the file is opened in a newer version of Excel. Learn more: https://go.microsoft.com/fwlink/?linkid=870924
Comment:
    0.3ml/kg</t>
      </text>
    </comment>
    <comment ref="AG404" authorId="578" shapeId="0" xr:uid="{61770426-4B7A-476D-9D3E-A6ED913BCF1C}">
      <text>
        <t>[Threaded comment]
Your version of Excel allows you to read this threaded comment; however, any edits to it will get removed if the file is opened in a newer version of Excel. Learn more: https://go.microsoft.com/fwlink/?linkid=870924
Comment:
    "white light"</t>
      </text>
    </comment>
    <comment ref="AH404" authorId="579" shapeId="0" xr:uid="{17745CCB-AE39-42A9-BBE2-8032E3204A75}">
      <text>
        <t>[Threaded comment]
Your version of Excel allows you to read this threaded comment; however, any edits to it will get removed if the file is opened in a newer version of Excel. Learn more: https://go.microsoft.com/fwlink/?linkid=870924
Comment:
    "white light"</t>
      </text>
    </comment>
    <comment ref="AA405" authorId="580" shapeId="0" xr:uid="{53BD7EBF-CDA7-4EA1-982E-ADAE01E6B565}">
      <text>
        <t>[Threaded comment]
Your version of Excel allows you to read this threaded comment; however, any edits to it will get removed if the file is opened in a newer version of Excel. Learn more: https://go.microsoft.com/fwlink/?linkid=870924
Comment:
    0.3ml/kg</t>
      </text>
    </comment>
    <comment ref="AG405" authorId="581" shapeId="0" xr:uid="{C363C12F-E737-4574-87C2-92DF87301477}">
      <text>
        <t>[Threaded comment]
Your version of Excel allows you to read this threaded comment; however, any edits to it will get removed if the file is opened in a newer version of Excel. Learn more: https://go.microsoft.com/fwlink/?linkid=870924
Comment:
    "white light"</t>
      </text>
    </comment>
    <comment ref="AH405" authorId="582" shapeId="0" xr:uid="{05E0669F-8BF1-4056-8BB1-F3871030C33F}">
      <text>
        <t>[Threaded comment]
Your version of Excel allows you to read this threaded comment; however, any edits to it will get removed if the file is opened in a newer version of Excel. Learn more: https://go.microsoft.com/fwlink/?linkid=870924
Comment:
    "white light"</t>
      </text>
    </comment>
    <comment ref="R408" authorId="583" shapeId="0" xr:uid="{9E7FBB5A-82AD-45CC-A144-5A2F6BA0F63D}">
      <text>
        <t>[Threaded comment]
Your version of Excel allows you to read this threaded comment; however, any edits to it will get removed if the file is opened in a newer version of Excel. Learn more: https://go.microsoft.com/fwlink/?linkid=870924
Comment:
    4-6 animals</t>
      </text>
    </comment>
    <comment ref="R409" authorId="584" shapeId="0" xr:uid="{0C67CD99-9474-4C07-97AB-1A9633FA1B2F}">
      <text>
        <t>[Threaded comment]
Your version of Excel allows you to read this threaded comment; however, any edits to it will get removed if the file is opened in a newer version of Excel. Learn more: https://go.microsoft.com/fwlink/?linkid=870924
Comment:
    4-6 animals</t>
      </text>
    </comment>
    <comment ref="R410" authorId="585" shapeId="0" xr:uid="{A6A9E427-51EB-44E3-98D6-A8E6123C5ABF}">
      <text>
        <t>[Threaded comment]
Your version of Excel allows you to read this threaded comment; however, any edits to it will get removed if the file is opened in a newer version of Excel. Learn more: https://go.microsoft.com/fwlink/?linkid=870924
Comment:
    4-6 animals</t>
      </text>
    </comment>
    <comment ref="R411" authorId="586" shapeId="0" xr:uid="{5F0B8807-A9D6-462A-8015-641F39596649}">
      <text>
        <t>[Threaded comment]
Your version of Excel allows you to read this threaded comment; however, any edits to it will get removed if the file is opened in a newer version of Excel. Learn more: https://go.microsoft.com/fwlink/?linkid=870924
Comment:
    4-7 animals</t>
      </text>
    </comment>
    <comment ref="T411" authorId="587" shapeId="0" xr:uid="{A389544C-51B2-40B7-BF7B-2650C6FF88BE}">
      <text>
        <t>[Threaded comment]
Your version of Excel allows you to read this threaded comment; however, any edits to it will get removed if the file is opened in a newer version of Excel. Learn more: https://go.microsoft.com/fwlink/?linkid=870924
Comment:
    4-7 animals</t>
      </text>
    </comment>
    <comment ref="G415" authorId="588" shapeId="0" xr:uid="{811871DD-B73C-4112-910A-8B74A0B8F4CA}">
      <text>
        <t>[Threaded comment]
Your version of Excel allows you to read this threaded comment; however, any edits to it will get removed if the file is opened in a newer version of Excel. Learn more: https://go.microsoft.com/fwlink/?linkid=870924
Comment:
    75% C57Bl/6 and 25% SV129</t>
      </text>
    </comment>
    <comment ref="G417" authorId="589" shapeId="0" xr:uid="{F24135C9-917E-40F4-BA4C-89996E062D93}">
      <text>
        <t>[Threaded comment]
Your version of Excel allows you to read this threaded comment; however, any edits to it will get removed if the file is opened in a newer version of Excel. Learn more: https://go.microsoft.com/fwlink/?linkid=870924
Comment:
    75% C57Bl/6 and 25% SV129</t>
      </text>
    </comment>
    <comment ref="G419" authorId="590" shapeId="0" xr:uid="{C896C3AB-5CAE-45E9-90B5-8BC20996892D}">
      <text>
        <t>[Threaded comment]
Your version of Excel allows you to read this threaded comment; however, any edits to it will get removed if the file is opened in a newer version of Excel. Learn more: https://go.microsoft.com/fwlink/?linkid=870924
Comment:
    75% C57Bl/6 and 25% SV129</t>
      </text>
    </comment>
    <comment ref="K422" authorId="591" shapeId="0" xr:uid="{C2C9139A-FBEA-4485-A6AC-AEB23239CCD7}">
      <text>
        <t>[Threaded comment]
Your version of Excel allows you to read this threaded comment; however, any edits to it will get removed if the file is opened in a newer version of Excel. Learn more: https://go.microsoft.com/fwlink/?linkid=870924
Comment:
    3 months</t>
      </text>
    </comment>
    <comment ref="M422" authorId="592" shapeId="0" xr:uid="{69353CCC-82AA-4D5A-A9B4-624C804B82DA}">
      <text>
        <t>[Threaded comment]
Your version of Excel allows you to read this threaded comment; however, any edits to it will get removed if the file is opened in a newer version of Excel. Learn more: https://go.microsoft.com/fwlink/?linkid=870924
Comment:
    4 months</t>
      </text>
    </comment>
    <comment ref="L423" authorId="593" shapeId="0" xr:uid="{B89C32C7-1454-4FE6-8831-630A2B2BCF54}">
      <text>
        <t>[Threaded comment]
Your version of Excel allows you to read this threaded comment; however, any edits to it will get removed if the file is opened in a newer version of Excel. Learn more: https://go.microsoft.com/fwlink/?linkid=870924
Comment:
    18 months</t>
      </text>
    </comment>
    <comment ref="AD424" authorId="594" shapeId="0" xr:uid="{271E433C-F58D-44CD-8424-816C333E4411}">
      <text>
        <t>[Threaded comment]
Your version of Excel allows you to read this threaded comment; however, any edits to it will get removed if the file is opened in a newer version of Excel. Learn more: https://go.microsoft.com/fwlink/?linkid=870924
Comment:
    6500–7500 lx
Reply:
    and 50W</t>
      </text>
    </comment>
    <comment ref="AK424" authorId="595" shapeId="0" xr:uid="{E91946AC-886D-456C-8268-76A9BECD4D6C}">
      <text>
        <t>[Threaded comment]
Your version of Excel allows you to read this threaded comment; however, any edits to it will get removed if the file is opened in a newer version of Excel. Learn more: https://go.microsoft.com/fwlink/?linkid=870924
Comment:
    10-15 mins each for 2 veins</t>
      </text>
    </comment>
    <comment ref="AD425" authorId="596" shapeId="0" xr:uid="{EAEC9C4B-4507-40DA-86A4-246AAB3B0AE5}">
      <text>
        <t>[Threaded comment]
Your version of Excel allows you to read this threaded comment; however, any edits to it will get removed if the file is opened in a newer version of Excel. Learn more: https://go.microsoft.com/fwlink/?linkid=870924
Comment:
    6500–7500 lx
Reply:
    and 50W</t>
      </text>
    </comment>
    <comment ref="AK425" authorId="597" shapeId="0" xr:uid="{DA40A1DC-4245-4E95-A020-60FB27BD10DA}">
      <text>
        <t>[Threaded comment]
Your version of Excel allows you to read this threaded comment; however, any edits to it will get removed if the file is opened in a newer version of Excel. Learn more: https://go.microsoft.com/fwlink/?linkid=870924
Comment:
    10-15 mins each for 2 veins</t>
      </text>
    </comment>
    <comment ref="AK427" authorId="598" shapeId="0" xr:uid="{E2DBE53D-F96D-4DD5-888B-E42A26BD9516}">
      <text>
        <t>[Threaded comment]
Your version of Excel allows you to read this threaded comment; however, any edits to it will get removed if the file is opened in a newer version of Excel. Learn more: https://go.microsoft.com/fwlink/?linkid=870924
Comment:
    two veins at 10 minutes each</t>
      </text>
    </comment>
    <comment ref="BA428" authorId="599" shapeId="0" xr:uid="{D6897C74-0609-4330-8F4D-4FD65DCB9CE5}">
      <text>
        <t>[Threaded comment]
Your version of Excel allows you to read this threaded comment; however, any edits to it will get removed if the file is opened in a newer version of Excel. Learn more: https://go.microsoft.com/fwlink/?linkid=870924
Comment:
    author's other study in same year used SD though</t>
      </text>
    </comment>
    <comment ref="AA429" authorId="600" shapeId="0" xr:uid="{CE713BBB-2C76-4CAD-BD31-827323FEF3DC}">
      <text>
        <t>[Threaded comment]
Your version of Excel allows you to read this threaded comment; however, any edits to it will get removed if the file is opened in a newer version of Excel. Learn more: https://go.microsoft.com/fwlink/?linkid=870924
Comment:
    0.67ml/kg</t>
      </text>
    </comment>
    <comment ref="AD429" authorId="601" shapeId="0" xr:uid="{FC3F7C56-C08E-420A-8A6D-6376C646EF46}">
      <text>
        <t>[Threaded comment]
Your version of Excel allows you to read this threaded comment; however, any edits to it will get removed if the file is opened in a newer version of Excel. Learn more: https://go.microsoft.com/fwlink/?linkid=870924
Comment:
    0.8 mW</t>
      </text>
    </comment>
    <comment ref="AJ429" authorId="602" shapeId="0" xr:uid="{C389117F-3713-4E24-8DD7-85A0E4C4E6C9}">
      <text>
        <t>[Threaded comment]
Your version of Excel allows you to read this threaded comment; however, any edits to it will get removed if the file is opened in a newer version of Excel. Learn more: https://go.microsoft.com/fwlink/?linkid=870924
Comment:
    rectangular 200um x 40 um (0.2 x 0.04 mm)</t>
      </text>
    </comment>
    <comment ref="AK429" authorId="603" shapeId="0" xr:uid="{40762FFD-77F4-4B00-A5DC-7CA44991A3F2}">
      <text>
        <t>[Threaded comment]
Your version of Excel allows you to read this threaded comment; however, any edits to it will get removed if the file is opened in a newer version of Excel. Learn more: https://go.microsoft.com/fwlink/?linkid=870924
Comment:
    irradiated two MCA spots for 10 mins each</t>
      </text>
    </comment>
    <comment ref="AN429" authorId="604" shapeId="0" xr:uid="{384FF8C3-F8F8-4750-8E62-9AB009511349}">
      <text>
        <t>[Threaded comment]
Your version of Excel allows you to read this threaded comment; however, any edits to it will get removed if the file is opened in a newer version of Excel. Learn more: https://go.microsoft.com/fwlink/?linkid=870924
Comment:
    20uMole</t>
      </text>
    </comment>
    <comment ref="K430" authorId="605" shapeId="0" xr:uid="{491957C6-4CD5-476A-BA6F-2AE0519A10A2}">
      <text>
        <t>[Threaded comment]
Your version of Excel allows you to read this threaded comment; however, any edits to it will get removed if the file is opened in a newer version of Excel. Learn more: https://go.microsoft.com/fwlink/?linkid=870924
Comment:
    3 months</t>
      </text>
    </comment>
    <comment ref="M430" authorId="606" shapeId="0" xr:uid="{02D9826D-67F0-489F-9AB3-5930DF9AFC2D}">
      <text>
        <t>[Threaded comment]
Your version of Excel allows you to read this threaded comment; however, any edits to it will get removed if the file is opened in a newer version of Excel. Learn more: https://go.microsoft.com/fwlink/?linkid=870924
Comment:
    6 months</t>
      </text>
    </comment>
    <comment ref="AA431" authorId="607" shapeId="0" xr:uid="{E47F37D4-8BF9-48E1-88C5-C9A4C0A5C320}">
      <text>
        <t>[Threaded comment]
Your version of Excel allows you to read this threaded comment; however, any edits to it will get removed if the file is opened in a newer version of Excel. Learn more: https://go.microsoft.com/fwlink/?linkid=870924
Comment:
    0.2ml/100g</t>
      </text>
    </comment>
    <comment ref="AA438" authorId="608" shapeId="0" xr:uid="{4A07AB07-2A8D-4877-BC58-AC502180AF2E}">
      <text>
        <t>[Threaded comment]
Your version of Excel allows you to read this threaded comment; however, any edits to it will get removed if the file is opened in a newer version of Excel. Learn more: https://go.microsoft.com/fwlink/?linkid=870924
Comment:
    0.2mL</t>
      </text>
    </comment>
    <comment ref="AN438" authorId="609" shapeId="0" xr:uid="{541B5D61-8B7D-4094-9C3A-A52CADDD2E92}">
      <text>
        <t>[Threaded comment]
Your version of Excel allows you to read this threaded comment; however, any edits to it will get removed if the file is opened in a newer version of Excel. Learn more: https://go.microsoft.com/fwlink/?linkid=870924
Comment:
    mice were placed in 50mL conical tubes with ventilation holes for 2 h, 3 h, 4 h, 5 h or 6 h per day for five days per week randomly, an average of 20 h per week for six weeks in their home cage</t>
      </text>
    </comment>
    <comment ref="AJ439" authorId="610" shapeId="0" xr:uid="{3FAF4A76-7AE0-4FAF-858F-7D526A2210B7}">
      <text>
        <t>[Threaded comment]
Your version of Excel allows you to read this threaded comment; however, any edits to it will get removed if the file is opened in a newer version of Excel. Learn more: https://go.microsoft.com/fwlink/?linkid=870924
Comment:
    did on both hemispheres</t>
      </text>
    </comment>
    <comment ref="AD440" authorId="611" shapeId="0" xr:uid="{278F8C35-2775-42F9-84EA-244C01F0E8DC}">
      <text>
        <t>[Threaded comment]
Your version of Excel allows you to read this threaded comment; however, any edits to it will get removed if the file is opened in a newer version of Excel. Learn more: https://go.microsoft.com/fwlink/?linkid=870924
Comment:
    6500-7500</t>
      </text>
    </comment>
    <comment ref="AD441" authorId="612" shapeId="0" xr:uid="{941846E2-C908-4640-BC7A-87FF7D95CB99}">
      <text>
        <t>[Threaded comment]
Your version of Excel allows you to read this threaded comment; however, any edits to it will get removed if the file is opened in a newer version of Excel. Learn more: https://go.microsoft.com/fwlink/?linkid=870924
Comment:
    6500-7500</t>
      </text>
    </comment>
    <comment ref="AD442" authorId="613" shapeId="0" xr:uid="{9F9F9FA8-DA38-4444-8972-4B04192EB5FB}">
      <text>
        <t>[Threaded comment]
Your version of Excel allows you to read this threaded comment; however, any edits to it will get removed if the file is opened in a newer version of Excel. Learn more: https://go.microsoft.com/fwlink/?linkid=870924
Comment:
    6500-7500lux, 50W</t>
      </text>
    </comment>
    <comment ref="AL443" authorId="614" shapeId="0" xr:uid="{BA64ED52-F0FA-48C0-B370-7AFB5F668E2D}">
      <text>
        <t>[Threaded comment]
Your version of Excel allows you to read this threaded comment; however, any edits to it will get removed if the file is opened in a newer version of Excel. Learn more: https://go.microsoft.com/fwlink/?linkid=870924
Comment:
    forelimb</t>
      </text>
    </comment>
    <comment ref="AU443" authorId="615" shapeId="0" xr:uid="{4011F48E-C0A6-4C7A-9AA1-CB2ABC53DFCE}">
      <text>
        <t>[Threaded comment]
Your version of Excel allows you to read this threaded comment; however, any edits to it will get removed if the file is opened in a newer version of Excel. Learn more: https://go.microsoft.com/fwlink/?linkid=870924
Comment:
    had a typo in study, text said error of 72.71 mm3, used graph to get this value instead. It seems they accidentally added a 7 in front of 2.71</t>
      </text>
    </comment>
    <comment ref="Z444" authorId="616" shapeId="0" xr:uid="{E04AD184-83E0-449A-87B2-BB3B20E20300}">
      <text>
        <t>[Threaded comment]
Your version of Excel allows you to read this threaded comment; however, any edits to it will get removed if the file is opened in a newer version of Excel. Learn more: https://go.microsoft.com/fwlink/?linkid=870924
Comment:
    primary motor cortex, secondary
motor cortex, and primary somatosensory cortex
(hindlimb and forelimb)</t>
      </text>
    </comment>
    <comment ref="AA444" authorId="617" shapeId="0" xr:uid="{1E96F0AC-335B-42DC-9C2F-0A850DB7FCB5}">
      <text>
        <t>[Threaded comment]
Your version of Excel allows you to read this threaded comment; however, any edits to it will get removed if the file is opened in a newer version of Excel. Learn more: https://go.microsoft.com/fwlink/?linkid=870924
Comment:
    0.1mL</t>
      </text>
    </comment>
    <comment ref="AQ444" authorId="618" shapeId="0" xr:uid="{0DB2156E-C679-4D81-8DA8-0E49A48EAB96}">
      <text>
        <t>[Threaded comment]
Your version of Excel allows you to read this threaded comment; however, any edits to it will get removed if the file is opened in a newer version of Excel. Learn more: https://go.microsoft.com/fwlink/?linkid=870924
Comment:
    "Melatonin and MLA treatments
were given i.p after ischemia." doesn't state when</t>
      </text>
    </comment>
    <comment ref="G445" authorId="619" shapeId="0" xr:uid="{0334BFE8-4018-4E15-A155-69EDC5D0A488}">
      <text>
        <t>[Threaded comment]
Your version of Excel allows you to read this threaded comment; however, any edits to it will get removed if the file is opened in a newer version of Excel. Learn more: https://go.microsoft.com/fwlink/?linkid=870924
Comment:
    used Nrf2-/- and Hmox1^LoxP mice based on C57Bl/6 but did not specify which mouse strain was used for infarct mesurment so have considered them as their base strain</t>
      </text>
    </comment>
    <comment ref="Z445" authorId="620" shapeId="0" xr:uid="{E9606B76-5C9E-4127-B79E-C99A6A10C738}">
      <text>
        <t>[Threaded comment]
Your version of Excel allows you to read this threaded comment; however, any edits to it will get removed if the file is opened in a newer version of Excel. Learn more: https://go.microsoft.com/fwlink/?linkid=870924
Comment:
    primary motor cortex, secondary
motor cortex, and primary somatosensory cortex
(hindlimb and forelimb)</t>
      </text>
    </comment>
    <comment ref="AA445" authorId="621" shapeId="0" xr:uid="{AFE34FB5-4EB6-4B90-8E7B-FBD176DAB373}">
      <text>
        <t>[Threaded comment]
Your version of Excel allows you to read this threaded comment; however, any edits to it will get removed if the file is opened in a newer version of Excel. Learn more: https://go.microsoft.com/fwlink/?linkid=870924
Comment:
    0.1mL</t>
      </text>
    </comment>
    <comment ref="G446" authorId="622" shapeId="0" xr:uid="{B602CF9D-F7C6-4246-B631-1B142D60A393}">
      <text>
        <t>[Threaded comment]
Your version of Excel allows you to read this threaded comment; however, any edits to it will get removed if the file is opened in a newer version of Excel. Learn more: https://go.microsoft.com/fwlink/?linkid=870924
Comment:
    used Nrf2-/- and Hmox1^LoxP mice based on C57Bl/6 but did not specify which mouse strain was used for infarct mesurment so have considered them as their base strain</t>
      </text>
    </comment>
    <comment ref="Z446" authorId="623" shapeId="0" xr:uid="{BCBDA917-8D14-4CD5-A1D7-483CF243C699}">
      <text>
        <t>[Threaded comment]
Your version of Excel allows you to read this threaded comment; however, any edits to it will get removed if the file is opened in a newer version of Excel. Learn more: https://go.microsoft.com/fwlink/?linkid=870924
Comment:
    primary motor cortex, secondary
motor cortex, and primary somatosensory cortex
(hindlimb and forelimb)</t>
      </text>
    </comment>
    <comment ref="AA446" authorId="624" shapeId="0" xr:uid="{4DA22DEF-2DE6-41BC-9FC7-ECE549FB26AB}">
      <text>
        <t>[Threaded comment]
Your version of Excel allows you to read this threaded comment; however, any edits to it will get removed if the file is opened in a newer version of Excel. Learn more: https://go.microsoft.com/fwlink/?linkid=870924
Comment:
    0.1mL</t>
      </text>
    </comment>
    <comment ref="AA447" authorId="625" shapeId="0" xr:uid="{FA12E7F3-DEB3-453E-838F-C637E30F4E36}">
      <text>
        <t>[Threaded comment]
Your version of Excel allows you to read this threaded comment; however, any edits to it will get removed if the file is opened in a newer version of Excel. Learn more: https://go.microsoft.com/fwlink/?linkid=870924
Comment:
    0.1ml</t>
      </text>
    </comment>
    <comment ref="AA448" authorId="626" shapeId="0" xr:uid="{2DCC24B8-2C3E-41B0-8D13-E35E0E16B163}">
      <text>
        <t>[Threaded comment]
Your version of Excel allows you to read this threaded comment; however, any edits to it will get removed if the file is opened in a newer version of Excel. Learn more: https://go.microsoft.com/fwlink/?linkid=870924
Comment:
    0.1ml</t>
      </text>
    </comment>
    <comment ref="AA449" authorId="627" shapeId="0" xr:uid="{77680EBB-47BF-4C43-B5EC-B1F9B98D05BC}">
      <text>
        <t>[Threaded comment]
Your version of Excel allows you to read this threaded comment; however, any edits to it will get removed if the file is opened in a newer version of Excel. Learn more: https://go.microsoft.com/fwlink/?linkid=870924
Comment:
    0.1ml</t>
      </text>
    </comment>
    <comment ref="AA450" authorId="628" shapeId="0" xr:uid="{53913E07-D406-4D88-AEA7-A2F75E617603}">
      <text>
        <t>[Threaded comment]
Your version of Excel allows you to read this threaded comment; however, any edits to it will get removed if the file is opened in a newer version of Excel. Learn more: https://go.microsoft.com/fwlink/?linkid=870924
Comment:
    0.1ml</t>
      </text>
    </comment>
    <comment ref="AA451" authorId="629" shapeId="0" xr:uid="{C90B688F-4198-47A9-9CDA-054B7014B68D}">
      <text>
        <t>[Threaded comment]
Your version of Excel allows you to read this threaded comment; however, any edits to it will get removed if the file is opened in a newer version of Excel. Learn more: https://go.microsoft.com/fwlink/?linkid=870924
Comment:
    0.1ml</t>
      </text>
    </comment>
    <comment ref="K452" authorId="630" shapeId="0" xr:uid="{86746F7C-EDCB-45BA-B009-73DF69B3D942}">
      <text>
        <t>[Threaded comment]
Your version of Excel allows you to read this threaded comment; however, any edits to it will get removed if the file is opened in a newer version of Excel. Learn more: https://go.microsoft.com/fwlink/?linkid=870924
Comment:
    2 months</t>
      </text>
    </comment>
    <comment ref="M452" authorId="631" shapeId="0" xr:uid="{804CC639-E0BA-42D2-B2BD-B702B0B32CF6}">
      <text>
        <t>[Threaded comment]
Your version of Excel allows you to read this threaded comment; however, any edits to it will get removed if the file is opened in a newer version of Excel. Learn more: https://go.microsoft.com/fwlink/?linkid=870924
Comment:
    3 months</t>
      </text>
    </comment>
    <comment ref="AA452" authorId="632" shapeId="0" xr:uid="{25A940A8-2866-47C9-BDE8-1CED38EE36E7}">
      <text>
        <t>[Threaded comment]
Your version of Excel allows you to read this threaded comment; however, any edits to it will get removed if the file is opened in a newer version of Excel. Learn more: https://go.microsoft.com/fwlink/?linkid=870924
Comment:
    0.2mL</t>
      </text>
    </comment>
    <comment ref="K453" authorId="633" shapeId="0" xr:uid="{131EE586-B53F-437A-9840-F785196D57A6}">
      <text>
        <t>[Threaded comment]
Your version of Excel allows you to read this threaded comment; however, any edits to it will get removed if the file is opened in a newer version of Excel. Learn more: https://go.microsoft.com/fwlink/?linkid=870924
Comment:
    22 months</t>
      </text>
    </comment>
    <comment ref="M453" authorId="634" shapeId="0" xr:uid="{7A2BF79A-2415-415C-8AD8-724169E754B8}">
      <text>
        <t>[Threaded comment]
Your version of Excel allows you to read this threaded comment; however, any edits to it will get removed if the file is opened in a newer version of Excel. Learn more: https://go.microsoft.com/fwlink/?linkid=870924
Comment:
    24 months</t>
      </text>
    </comment>
    <comment ref="AA453" authorId="635" shapeId="0" xr:uid="{0137FC77-704E-450F-86C1-5E2067AE6B84}">
      <text>
        <t>[Threaded comment]
Your version of Excel allows you to read this threaded comment; however, any edits to it will get removed if the file is opened in a newer version of Excel. Learn more: https://go.microsoft.com/fwlink/?linkid=870924
Comment:
    0.2mL</t>
      </text>
    </comment>
    <comment ref="AJ454" authorId="636" shapeId="0" xr:uid="{97D9EACF-11F8-4AE8-B3EF-7B0E65D3C232}">
      <text>
        <t>[Threaded comment]
Your version of Excel allows you to read this threaded comment; however, any edits to it will get removed if the file is opened in a newer version of Excel. Learn more: https://go.microsoft.com/fwlink/?linkid=870924
Comment:
    craniotomy was 2-3mm diameter though</t>
      </text>
    </comment>
    <comment ref="BG454" authorId="637" shapeId="0" xr:uid="{DC536996-BEB3-4751-985B-EBF5FE4589D5}">
      <text>
        <t>[Threaded comment]
Your version of Excel allows you to read this threaded comment; however, any edits to it will get removed if the file is opened in a newer version of Excel. Learn more: https://go.microsoft.com/fwlink/?linkid=870924
Comment:
    may be a different 5 point scale, from Hata et al. 1998 "A reproducible model of middle cerebral artery occlusion in mice: hemodynamic, biochemical, and magnetic resonance imaging"
quoted scale as "A
score of 1 was given if the animal demonstrated normal spontaneous
movement; a score of 2 was given if the animal was circling clockwise
when viewed from above while receiving a mildly noxious stimuli (tail
pinch); a score of 3 was given if the animal was observed to spin clockwise
on a longitudinal axis including the tail; a score of 4 was given if the
animal fell down on the contralateral side; and a score of 5 was given if the
animal was crouched on all four paws unresponsive to noxious stimuli."</t>
      </text>
    </comment>
    <comment ref="AJ455" authorId="638" shapeId="0" xr:uid="{46DFB6D4-AE44-47F0-A8BF-F101C48051D4}">
      <text>
        <t>[Threaded comment]
Your version of Excel allows you to read this threaded comment; however, any edits to it will get removed if the file is opened in a newer version of Excel. Learn more: https://go.microsoft.com/fwlink/?linkid=870924
Comment:
    craniotomy was 2-3mm diameter though</t>
      </text>
    </comment>
    <comment ref="BG455" authorId="639" shapeId="0" xr:uid="{219E2D00-5B0C-4C31-8AB4-C5E06FDB4614}">
      <text>
        <t>[Threaded comment]
Your version of Excel allows you to read this threaded comment; however, any edits to it will get removed if the file is opened in a newer version of Excel. Learn more: https://go.microsoft.com/fwlink/?linkid=870924
Comment:
    may be a different 5 point scale, from Hata et al. 1998 "A reproducible model of middle cerebral artery occlusion in mice: hemodynamic, biochemical, and magnetic resonance imaging"
quoted scale as "A
score of 1 was given if the animal demonstrated normal spontaneous
movement; a score of 2 was given if the animal was circling clockwise
when viewed from above while receiving a mildly noxious stimuli (tail
pinch); a score of 3 was given if the animal was observed to spin clockwise
on a longitudinal axis including the tail; a score of 4 was given if the
animal fell down on the contralateral side; and a score of 5 was given if the
animal was crouched on all four paws unresponsive to noxious stimuli."</t>
      </text>
    </comment>
    <comment ref="AA456" authorId="640" shapeId="0" xr:uid="{72DA0C32-4823-4E8A-8C4E-329C54C05DAE}">
      <text>
        <t>[Threaded comment]
Your version of Excel allows you to read this threaded comment; however, any edits to it will get removed if the file is opened in a newer version of Excel. Learn more: https://go.microsoft.com/fwlink/?linkid=870924
Comment:
    100uL</t>
      </text>
    </comment>
    <comment ref="AR456" authorId="641" shapeId="0" xr:uid="{DF1FD351-8127-4750-9007-09EA9A8D7C20}">
      <text>
        <t>[Threaded comment]
Your version of Excel allows you to read this threaded comment; however, any edits to it will get removed if the file is opened in a newer version of Excel. Learn more: https://go.microsoft.com/fwlink/?linkid=870924
Comment:
    extrapolated, didn't clearly state</t>
      </text>
    </comment>
    <comment ref="R457" authorId="642" shapeId="0" xr:uid="{AF9EFF3F-AAF5-4FFE-B1D7-EF26B22D4796}">
      <text>
        <t>[Threaded comment]
Your version of Excel allows you to read this threaded comment; however, any edits to it will get removed if the file is opened in a newer version of Excel. Learn more: https://go.microsoft.com/fwlink/?linkid=870924
Comment:
    n = 8-13</t>
      </text>
    </comment>
    <comment ref="T457" authorId="643" shapeId="0" xr:uid="{70BCACFA-F635-4ABF-904F-5D8B4956675A}">
      <text>
        <t>[Threaded comment]
Your version of Excel allows you to read this threaded comment; however, any edits to it will get removed if the file is opened in a newer version of Excel. Learn more: https://go.microsoft.com/fwlink/?linkid=870924
Comment:
    n = 8-13</t>
      </text>
    </comment>
    <comment ref="AA457" authorId="644" shapeId="0" xr:uid="{A5E8C56F-C5F0-4E17-9642-A344A6CC01AC}">
      <text>
        <t>[Threaded comment]
Your version of Excel allows you to read this threaded comment; however, any edits to it will get removed if the file is opened in a newer version of Excel. Learn more: https://go.microsoft.com/fwlink/?linkid=870924
Comment:
    100uL</t>
      </text>
    </comment>
    <comment ref="Y458" authorId="645" shapeId="0" xr:uid="{C4993DE8-AD9E-4EB6-8617-48632FAAF551}">
      <text>
        <t>[Threaded comment]
Your version of Excel allows you to read this threaded comment; however, any edits to it will get removed if the file is opened in a newer version of Excel. Learn more: https://go.microsoft.com/fwlink/?linkid=870924
Comment:
    extrapolated this</t>
      </text>
    </comment>
    <comment ref="Y459" authorId="646" shapeId="0" xr:uid="{52B6236A-0260-4D1B-A40A-B2C62DDC273C}">
      <text>
        <t>[Threaded comment]
Your version of Excel allows you to read this threaded comment; however, any edits to it will get removed if the file is opened in a newer version of Excel. Learn more: https://go.microsoft.com/fwlink/?linkid=870924
Comment:
    zygomatic arch snipped</t>
      </text>
    </comment>
    <comment ref="BG459" authorId="647" shapeId="0" xr:uid="{F5162BA4-3E3C-4651-AF73-FFC89742C787}">
      <text>
        <t>[Threaded comment]
Your version of Excel allows you to read this threaded comment; however, any edits to it will get removed if the file is opened in a newer version of Excel. Learn more: https://go.microsoft.com/fwlink/?linkid=870924
Comment:
    0-4 scale as follows: 0, no deficits; 1, failure to fully stretch the contralateral body and forelimb; 2, circling to the contralateral side; 3, tumbling to the affected side; 4, hardly walking and no automatic action.</t>
      </text>
    </comment>
    <comment ref="AK460" authorId="648" shapeId="0" xr:uid="{E5B6AD4B-8F45-49B1-AC67-A90AF4594331}">
      <text>
        <t>[Threaded comment]
Your version of Excel allows you to read this threaded comment; however, any edits to it will get removed if the file is opened in a newer version of Excel. Learn more: https://go.microsoft.com/fwlink/?linkid=870924
Comment:
    90 seconds</t>
      </text>
    </comment>
    <comment ref="AN461" authorId="649" shapeId="0" xr:uid="{4923F349-204A-40B2-B529-DAF3779E0799}">
      <text>
        <t>[Threaded comment]
Your version of Excel allows you to read this threaded comment; however, any edits to it will get removed if the file is opened in a newer version of Excel. Learn more: https://go.microsoft.com/fwlink/?linkid=870924
Comment:
    7 days</t>
      </text>
    </comment>
    <comment ref="K462" authorId="650" shapeId="0" xr:uid="{549FCB07-2067-40DA-8115-C09F15CD804A}">
      <text>
        <t>[Threaded comment]
Your version of Excel allows you to read this threaded comment; however, any edits to it will get removed if the file is opened in a newer version of Excel. Learn more: https://go.microsoft.com/fwlink/?linkid=870924
Comment:
    2 months</t>
      </text>
    </comment>
    <comment ref="M462" authorId="651" shapeId="0" xr:uid="{193408F4-68DF-4C65-92A2-59537ADEBBD4}">
      <text>
        <t>[Threaded comment]
Your version of Excel allows you to read this threaded comment; however, any edits to it will get removed if the file is opened in a newer version of Excel. Learn more: https://go.microsoft.com/fwlink/?linkid=870924
Comment:
    4 months</t>
      </text>
    </comment>
    <comment ref="AA462" authorId="652" shapeId="0" xr:uid="{A646E9CA-2BB3-442D-AA09-5496533873CA}">
      <text>
        <t>[Threaded comment]
Your version of Excel allows you to read this threaded comment; however, any edits to it will get removed if the file is opened in a newer version of Excel. Learn more: https://go.microsoft.com/fwlink/?linkid=870924
Comment:
    0.25mL</t>
      </text>
    </comment>
    <comment ref="AA463" authorId="653" shapeId="0" xr:uid="{F48D0063-17B0-4009-8AE7-C16F71812544}">
      <text>
        <t>[Threaded comment]
Your version of Excel allows you to read this threaded comment; however, any edits to it will get removed if the file is opened in a newer version of Excel. Learn more: https://go.microsoft.com/fwlink/?linkid=870924
Comment:
    no other details given</t>
      </text>
    </comment>
    <comment ref="AJ463" authorId="654" shapeId="0" xr:uid="{59F52C1C-6EB5-4EC8-B98D-009B57828396}">
      <text>
        <t>[Threaded comment]
Your version of Excel allows you to read this threaded comment; however, any edits to it will get removed if the file is opened in a newer version of Excel. Learn more: https://go.microsoft.com/fwlink/?linkid=870924
Comment:
    4x2mm</t>
      </text>
    </comment>
    <comment ref="AA464" authorId="655" shapeId="0" xr:uid="{FEE3122C-277D-47A2-80DA-B78124FF95AF}">
      <text>
        <t>[Threaded comment]
Your version of Excel allows you to read this threaded comment; however, any edits to it will get removed if the file is opened in a newer version of Excel. Learn more: https://go.microsoft.com/fwlink/?linkid=870924
Comment:
    no other details given</t>
      </text>
    </comment>
    <comment ref="AJ464" authorId="656" shapeId="0" xr:uid="{B542A062-CFB0-49AF-9293-57D01F0765EA}">
      <text>
        <t>[Threaded comment]
Your version of Excel allows you to read this threaded comment; however, any edits to it will get removed if the file is opened in a newer version of Excel. Learn more: https://go.microsoft.com/fwlink/?linkid=870924
Comment:
    4x2mm</t>
      </text>
    </comment>
    <comment ref="AA465" authorId="657" shapeId="0" xr:uid="{AE643850-EB50-4421-8AB5-5876DDDCCEB3}">
      <text>
        <t>[Threaded comment]
Your version of Excel allows you to read this threaded comment; however, any edits to it will get removed if the file is opened in a newer version of Excel. Learn more: https://go.microsoft.com/fwlink/?linkid=870924
Comment:
    no other details given</t>
      </text>
    </comment>
    <comment ref="AJ465" authorId="658" shapeId="0" xr:uid="{3B9C2C85-8E24-4179-BA92-C57780618EBE}">
      <text>
        <t>[Threaded comment]
Your version of Excel allows you to read this threaded comment; however, any edits to it will get removed if the file is opened in a newer version of Excel. Learn more: https://go.microsoft.com/fwlink/?linkid=870924
Comment:
    8x4mm</t>
      </text>
    </comment>
    <comment ref="BG465" authorId="659" shapeId="0" xr:uid="{F232F101-2D7E-4818-964D-D09BCD52F66F}">
      <text>
        <t>[Threaded comment]
Your version of Excel allows you to read this threaded comment; however, any edits to it will get removed if the file is opened in a newer version of Excel. Learn more: https://go.microsoft.com/fwlink/?linkid=870924
Comment:
    for both foe and hind paw so score doubled (summed both scores)</t>
      </text>
    </comment>
    <comment ref="AA467" authorId="660" shapeId="0" xr:uid="{4D1C2C63-3B8E-4130-88FB-04335EF1F9A4}">
      <text>
        <t>[Threaded comment]
Your version of Excel allows you to read this threaded comment; however, any edits to it will get removed if the file is opened in a newer version of Excel. Learn more: https://go.microsoft.com/fwlink/?linkid=870924
Comment:
    0.1mL</t>
      </text>
    </comment>
    <comment ref="AA468" authorId="661" shapeId="0" xr:uid="{0ADB28D0-EBFC-4DBD-A270-20B37B4EF10C}">
      <text>
        <t>[Threaded comment]
Your version of Excel allows you to read this threaded comment; however, any edits to it will get removed if the file is opened in a newer version of Excel. Learn more: https://go.microsoft.com/fwlink/?linkid=870924
Comment:
    1ml/kg</t>
      </text>
    </comment>
    <comment ref="AR468" authorId="662" shapeId="0" xr:uid="{6A22CD08-F4A0-435B-B17E-F1BCAA1675C5}">
      <text>
        <t>[Threaded comment]
Your version of Excel allows you to read this threaded comment; however, any edits to it will get removed if the file is opened in a newer version of Excel. Learn more: https://go.microsoft.com/fwlink/?linkid=870924
Comment:
    not stated, extrapolated</t>
      </text>
    </comment>
    <comment ref="G469" authorId="663" shapeId="0" xr:uid="{AC9E8D1B-F332-4756-9CEC-46F1A751B2B0}">
      <text>
        <t>[Threaded comment]
Your version of Excel allows you to read this threaded comment; however, any edits to it will get removed if the file is opened in a newer version of Excel. Learn more: https://go.microsoft.com/fwlink/?linkid=870924
Comment:
    outbred rats</t>
      </text>
    </comment>
    <comment ref="AK469" authorId="664" shapeId="0" xr:uid="{F3BFF046-842C-4B84-9A70-B9694BF4590A}">
      <text>
        <t>[Threaded comment]
Your version of Excel allows you to read this threaded comment; however, any edits to it will get removed if the file is opened in a newer version of Excel. Learn more: https://go.microsoft.com/fwlink/?linkid=870924
Comment:
    2x15 mins</t>
      </text>
    </comment>
    <comment ref="G470" authorId="665" shapeId="0" xr:uid="{CC1395E6-1355-4407-AF0B-749DCC58E60B}">
      <text>
        <t>[Threaded comment]
Your version of Excel allows you to read this threaded comment; however, any edits to it will get removed if the file is opened in a newer version of Excel. Learn more: https://go.microsoft.com/fwlink/?linkid=870924
Comment:
    outbred rats</t>
      </text>
    </comment>
    <comment ref="AK470" authorId="666" shapeId="0" xr:uid="{947209DF-E1B3-4A51-A874-2F6B3FFC3E7A}">
      <text>
        <t>[Threaded comment]
Your version of Excel allows you to read this threaded comment; however, any edits to it will get removed if the file is opened in a newer version of Excel. Learn more: https://go.microsoft.com/fwlink/?linkid=870924
Comment:
    2x15 mins</t>
      </text>
    </comment>
    <comment ref="G471" authorId="667" shapeId="0" xr:uid="{19D33885-A0F4-4806-AAA0-CFC9B1136DA0}">
      <text>
        <t>[Threaded comment]
Your version of Excel allows you to read this threaded comment; however, any edits to it will get removed if the file is opened in a newer version of Excel. Learn more: https://go.microsoft.com/fwlink/?linkid=870924
Comment:
    outbred rats</t>
      </text>
    </comment>
    <comment ref="AK471" authorId="668" shapeId="0" xr:uid="{1787A104-9E64-451E-AACF-9D36A405FF00}">
      <text>
        <t>[Threaded comment]
Your version of Excel allows you to read this threaded comment; however, any edits to it will get removed if the file is opened in a newer version of Excel. Learn more: https://go.microsoft.com/fwlink/?linkid=870924
Comment:
    2x15 mins</t>
      </text>
    </comment>
    <comment ref="K472" authorId="669" shapeId="0" xr:uid="{7CB5CD43-2A93-4725-A2C7-BDF9DA7F7A45}">
      <text>
        <t>[Threaded comment]
Your version of Excel allows you to read this threaded comment; however, any edits to it will get removed if the file is opened in a newer version of Excel. Learn more: https://go.microsoft.com/fwlink/?linkid=870924
Comment:
    5 months</t>
      </text>
    </comment>
    <comment ref="M472" authorId="670" shapeId="0" xr:uid="{8503CE1E-A9D6-4086-A8D1-BCF5D48E80F9}">
      <text>
        <t>[Threaded comment]
Your version of Excel allows you to read this threaded comment; however, any edits to it will get removed if the file is opened in a newer version of Excel. Learn more: https://go.microsoft.com/fwlink/?linkid=870924
Comment:
    7 months</t>
      </text>
    </comment>
    <comment ref="AJ472" authorId="671" shapeId="0" xr:uid="{C5C1364D-1B38-4E8B-95DA-9608FF8CB44B}">
      <text>
        <t>[Threaded comment]
Your version of Excel allows you to read this threaded comment; however, any edits to it will get removed if the file is opened in a newer version of Excel. Learn more: https://go.microsoft.com/fwlink/?linkid=870924
Comment:
    bone hole 3mm though</t>
      </text>
    </comment>
    <comment ref="Y474" authorId="672" shapeId="0" xr:uid="{A697D6F4-6342-4ED8-BA06-FD0105A1499C}">
      <text>
        <t>[Threaded comment]
Your version of Excel allows you to read this threaded comment; however, any edits to it will get removed if the file is opened in a newer version of Excel. Learn more: https://go.microsoft.com/fwlink/?linkid=870924
Comment:
    extrapolated as they mentioned dura mater</t>
      </text>
    </comment>
    <comment ref="Y482" authorId="673" shapeId="0" xr:uid="{8E90BAFE-33E6-4FBC-9CA9-5D2D4ABF1885}">
      <text>
        <t>[Threaded comment]
Your version of Excel allows you to read this threaded comment; however, any edits to it will get removed if the file is opened in a newer version of Excel. Learn more: https://go.microsoft.com/fwlink/?linkid=870924
Comment:
    extrapolated as they mentioned dura mater</t>
      </text>
    </comment>
    <comment ref="Y483" authorId="674" shapeId="0" xr:uid="{42A6BACE-D5DD-402A-8EC8-A93C04B88AAF}">
      <text>
        <t>[Threaded comment]
Your version of Excel allows you to read this threaded comment; however, any edits to it will get removed if the file is opened in a newer version of Excel. Learn more: https://go.microsoft.com/fwlink/?linkid=870924
Comment:
    extrapolated as they mentioned dura mater</t>
      </text>
    </comment>
    <comment ref="G484" authorId="675" shapeId="0" xr:uid="{871FBC92-9382-4BA0-88E6-56F8F8E969F1}">
      <text>
        <t>[Threaded comment]
Your version of Excel allows you to read this threaded comment; however, any edits to it will get removed if the file is opened in a newer version of Excel. Learn more: https://go.microsoft.com/fwlink/?linkid=870924
Comment:
    List as FiecherCDF rats from Charles River Wiga, Sulzfeld, Germany, can't find anywhere on the internet</t>
      </text>
    </comment>
    <comment ref="X484" authorId="676" shapeId="0" xr:uid="{8761401D-4322-4310-8EC2-1D3284ED1905}">
      <text>
        <t>[Threaded comment]
Your version of Excel allows you to read this threaded comment; however, any edits to it will get removed if the file is opened in a newer version of Excel. Learn more: https://go.microsoft.com/fwlink/?linkid=870924
Comment:
    also isoflurane for initial anaesthetic</t>
      </text>
    </comment>
    <comment ref="AA486" authorId="677" shapeId="0" xr:uid="{39E4F6B1-6ECB-48DC-962E-5BCE487592D8}">
      <text>
        <t>[Threaded comment]
Your version of Excel allows you to read this threaded comment; however, any edits to it will get removed if the file is opened in a newer version of Excel. Learn more: https://go.microsoft.com/fwlink/?linkid=870924
Comment:
    0.133 ml/100g</t>
      </text>
    </comment>
    <comment ref="AA487" authorId="678" shapeId="0" xr:uid="{9F08D534-F23B-486B-BEF2-F3B17734F1A3}">
      <text>
        <t>[Threaded comment]
Your version of Excel allows you to read this threaded comment; however, any edits to it will get removed if the file is opened in a newer version of Excel. Learn more: https://go.microsoft.com/fwlink/?linkid=870924
Comment:
    0.1mL</t>
      </text>
    </comment>
    <comment ref="AP487" authorId="679" shapeId="0" xr:uid="{FA5E007C-B71E-47A2-B024-C84DCD260FA0}">
      <text>
        <t>[Threaded comment]
Your version of Excel allows you to read this threaded comment; however, any edits to it will get removed if the file is opened in a newer version of Excel. Learn more: https://go.microsoft.com/fwlink/?linkid=870924
Comment:
    not reported but was immediately after waking from stroke</t>
      </text>
    </comment>
    <comment ref="AA488" authorId="680" shapeId="0" xr:uid="{58A7DFDD-A38A-4F34-A1BC-EE8B79303472}">
      <text>
        <t>[Threaded comment]
Your version of Excel allows you to read this threaded comment; however, any edits to it will get removed if the file is opened in a newer version of Excel. Learn more: https://go.microsoft.com/fwlink/?linkid=870924
Comment:
    0.1mL</t>
      </text>
    </comment>
    <comment ref="AP488" authorId="681" shapeId="0" xr:uid="{E19D4205-30E6-43B2-8472-34804C77A5E4}">
      <text>
        <t>[Threaded comment]
Your version of Excel allows you to read this threaded comment; however, any edits to it will get removed if the file is opened in a newer version of Excel. Learn more: https://go.microsoft.com/fwlink/?linkid=870924
Comment:
    not reported but was immediately after waking from stroke</t>
      </text>
    </comment>
    <comment ref="K489" authorId="682" shapeId="0" xr:uid="{A5841039-2D3D-4708-8321-9B87B5FD0A6D}">
      <text>
        <t>[Threaded comment]
Your version of Excel allows you to read this threaded comment; however, any edits to it will get removed if the file is opened in a newer version of Excel. Learn more: https://go.microsoft.com/fwlink/?linkid=870924
Comment:
    2 years</t>
      </text>
    </comment>
    <comment ref="M489" authorId="683" shapeId="0" xr:uid="{42FDE1F0-9E37-4629-98A3-EDDD1626CA0F}">
      <text>
        <t>[Threaded comment]
Your version of Excel allows you to read this threaded comment; however, any edits to it will get removed if the file is opened in a newer version of Excel. Learn more: https://go.microsoft.com/fwlink/?linkid=870924
Comment:
    3 years</t>
      </text>
    </comment>
    <comment ref="Y490" authorId="684" shapeId="0" xr:uid="{FFA2E720-5502-4D54-963B-3E9AEAC4FCEA}">
      <text>
        <t>[Threaded comment]
Your version of Excel allows you to read this threaded comment; however, any edits to it will get removed if the file is opened in a newer version of Excel. Learn more: https://go.microsoft.com/fwlink/?linkid=870924
Comment:
    inferred, not stated</t>
      </text>
    </comment>
    <comment ref="AA490" authorId="685" shapeId="0" xr:uid="{C1EC4634-AD3F-459D-A5F6-70322A2C6605}">
      <text>
        <t>[Threaded comment]
Your version of Excel allows you to read this threaded comment; however, any edits to it will get removed if the file is opened in a newer version of Excel. Learn more: https://go.microsoft.com/fwlink/?linkid=870924
Comment:
    0.133 ml/kg</t>
      </text>
    </comment>
    <comment ref="BG490" authorId="686" shapeId="0" xr:uid="{A9D61F60-5664-42A1-990B-A19BAA71E8CE}">
      <text>
        <t>[Threaded comment]
Your version of Excel allows you to read this threaded comment; however, any edits to it will get removed if the file is opened in a newer version of Excel. Learn more: https://go.microsoft.com/fwlink/?linkid=870924
Comment:
    unspecified score our of 10, higher score means worse injury, seems to look similar to some other scores, may be based on them - edit, a later paper references this one as NSS but as it's 10 points not 16 I've classed is at modified NSS</t>
      </text>
    </comment>
    <comment ref="Y491" authorId="687" shapeId="0" xr:uid="{4B8422F3-A9E9-41DF-B0B0-4DAB9276BF1D}">
      <text>
        <t>[Threaded comment]
Your version of Excel allows you to read this threaded comment; however, any edits to it will get removed if the file is opened in a newer version of Excel. Learn more: https://go.microsoft.com/fwlink/?linkid=870924
Comment:
    inferred, not stated</t>
      </text>
    </comment>
    <comment ref="AA491" authorId="688" shapeId="0" xr:uid="{ED6DEC9F-D946-4876-BFFF-2AEF47E28A01}">
      <text>
        <t>[Threaded comment]
Your version of Excel allows you to read this threaded comment; however, any edits to it will get removed if the file is opened in a newer version of Excel. Learn more: https://go.microsoft.com/fwlink/?linkid=870924
Comment:
    0.133 ml/kg</t>
      </text>
    </comment>
    <comment ref="BG491" authorId="689" shapeId="0" xr:uid="{C1F32202-5320-4EB1-B008-5B460B7BA6F0}">
      <text>
        <t>[Threaded comment]
Your version of Excel allows you to read this threaded comment; however, any edits to it will get removed if the file is opened in a newer version of Excel. Learn more: https://go.microsoft.com/fwlink/?linkid=870924
Comment:
    unspecified score our of 10, higher score means worse injury, seems to look similar to some other scores, may be based on them - edit, a later paper references this one as NSS but as it's 10 points not 16 I've classed is at modified NSS</t>
      </text>
    </comment>
    <comment ref="Y492" authorId="690" shapeId="0" xr:uid="{E5B6419A-158A-444F-BA65-E8B3AEE564EA}">
      <text>
        <t>[Threaded comment]
Your version of Excel allows you to read this threaded comment; however, any edits to it will get removed if the file is opened in a newer version of Excel. Learn more: https://go.microsoft.com/fwlink/?linkid=870924
Comment:
    inferred, not stated</t>
      </text>
    </comment>
    <comment ref="AA493" authorId="691" shapeId="0" xr:uid="{A7C6A7B3-F04D-4A9E-8792-3C08AECFEBEB}">
      <text>
        <t>[Threaded comment]
Your version of Excel allows you to read this threaded comment; however, any edits to it will get removed if the file is opened in a newer version of Excel. Learn more: https://go.microsoft.com/fwlink/?linkid=870924
Comment:
    0.15ml</t>
      </text>
    </comment>
    <comment ref="AA494" authorId="692" shapeId="0" xr:uid="{AE567D4A-702B-4F5D-B76E-6B0AD9CD85AB}">
      <text>
        <t>[Threaded comment]
Your version of Excel allows you to read this threaded comment; however, any edits to it will get removed if the file is opened in a newer version of Excel. Learn more: https://go.microsoft.com/fwlink/?linkid=870924
Comment:
    0.1ml</t>
      </text>
    </comment>
    <comment ref="AA495" authorId="693" shapeId="0" xr:uid="{060AEF3A-5D57-44F9-96FE-E79069A8B0FF}">
      <text>
        <t>[Threaded comment]
Your version of Excel allows you to read this threaded comment; however, any edits to it will get removed if the file is opened in a newer version of Excel. Learn more: https://go.microsoft.com/fwlink/?linkid=870924
Comment:
    0.1ml</t>
      </text>
    </comment>
    <comment ref="L496" authorId="694" shapeId="0" xr:uid="{58800E4F-001A-44F6-9AEA-FD2A50CB492B}">
      <text>
        <t>[Threaded comment]
Your version of Excel allows you to read this threaded comment; however, any edits to it will get removed if the file is opened in a newer version of Excel. Learn more: https://go.microsoft.com/fwlink/?linkid=870924
Comment:
    25 days</t>
      </text>
    </comment>
    <comment ref="AP496" authorId="695" shapeId="0" xr:uid="{EEBD2CA4-C34F-4872-BC81-3511C9C63CCD}">
      <text>
        <t>[Threaded comment]
Your version of Excel allows you to read this threaded comment; however, any edits to it will get removed if the file is opened in a newer version of Excel. Learn more: https://go.microsoft.com/fwlink/?linkid=870924
Comment:
    started 67 days before stroke and ran for 30 days before reverting to normal food for 37 days</t>
      </text>
    </comment>
    <comment ref="AA497" authorId="696" shapeId="0" xr:uid="{56C97456-AA74-4426-BEC9-3C6F714BD807}">
      <text>
        <t>[Threaded comment]
Your version of Excel allows you to read this threaded comment; however, any edits to it will get removed if the file is opened in a newer version of Excel. Learn more: https://go.microsoft.com/fwlink/?linkid=870924
Comment:
    0.133 ml/kg</t>
      </text>
    </comment>
    <comment ref="AA498" authorId="697" shapeId="0" xr:uid="{1F6A869F-98D6-42F9-AA99-4E9C7149E5A5}">
      <text>
        <t>[Threaded comment]
Your version of Excel allows you to read this threaded comment; however, any edits to it will get removed if the file is opened in a newer version of Excel. Learn more: https://go.microsoft.com/fwlink/?linkid=870924
Comment:
    0.1ml</t>
      </text>
    </comment>
    <comment ref="AA499" authorId="698" shapeId="0" xr:uid="{3EA7B9F7-6AE4-4974-947A-06A15C1382B2}">
      <text>
        <t>[Threaded comment]
Your version of Excel allows you to read this threaded comment; however, any edits to it will get removed if the file is opened in a newer version of Excel. Learn more: https://go.microsoft.com/fwlink/?linkid=870924
Comment:
    10mg/ml</t>
      </text>
    </comment>
    <comment ref="AN499" authorId="699" shapeId="0" xr:uid="{68EADF3B-C909-4E2D-AF56-9E40E3AE16EC}">
      <text>
        <t>[Threaded comment]
Your version of Excel allows you to read this threaded comment; however, any edits to it will get removed if the file is opened in a newer version of Excel. Learn more: https://go.microsoft.com/fwlink/?linkid=870924
Comment:
    1uL</t>
      </text>
    </comment>
    <comment ref="AA500" authorId="700" shapeId="0" xr:uid="{37065BA4-DA24-48EC-B8A2-8BA90F4D1269}">
      <text>
        <t>[Threaded comment]
Your version of Excel allows you to read this threaded comment; however, any edits to it will get removed if the file is opened in a newer version of Excel. Learn more: https://go.microsoft.com/fwlink/?linkid=870924
Comment:
    10mg/ml</t>
      </text>
    </comment>
    <comment ref="AA501" authorId="701" shapeId="0" xr:uid="{E2676EC2-0FEF-461D-BF87-8727CE66E248}">
      <text>
        <t>[Threaded comment]
Your version of Excel allows you to read this threaded comment; however, any edits to it will get removed if the file is opened in a newer version of Excel. Learn more: https://go.microsoft.com/fwlink/?linkid=870924
Comment:
    0.1ml</t>
      </text>
    </comment>
    <comment ref="AL501" authorId="702" shapeId="0" xr:uid="{126D6EC8-3ACD-4837-B703-EAB90820DD08}">
      <text>
        <t>[Threaded comment]
Your version of Excel allows you to read this threaded comment; however, any edits to it will get removed if the file is opened in a newer version of Excel. Learn more: https://go.microsoft.com/fwlink/?linkid=870924
Comment:
    in txt described as partially purified components of US (PPUS)</t>
      </text>
    </comment>
    <comment ref="G502" authorId="703" shapeId="0" xr:uid="{9E29FBBB-C148-4624-9273-8E9383B886F0}">
      <text>
        <t>[Threaded comment]
Your version of Excel allows you to read this threaded comment; however, any edits to it will get removed if the file is opened in a newer version of Excel. Learn more: https://go.microsoft.com/fwlink/?linkid=870924
Comment:
    "outbred"</t>
      </text>
    </comment>
    <comment ref="AD502" authorId="704" shapeId="0" xr:uid="{61E6F170-BAAE-406C-8B6A-7D9126FA26EF}">
      <text>
        <t>[Threaded comment]
Your version of Excel allows you to read this threaded comment; however, any edits to it will get removed if the file is opened in a newer version of Excel. Learn more: https://go.microsoft.com/fwlink/?linkid=870924
Comment:
    25V</t>
      </text>
    </comment>
    <comment ref="G503" authorId="705" shapeId="0" xr:uid="{FB241CFA-E105-4646-B2E4-FA079C361904}">
      <text>
        <t>[Threaded comment]
Your version of Excel allows you to read this threaded comment; however, any edits to it will get removed if the file is opened in a newer version of Excel. Learn more: https://go.microsoft.com/fwlink/?linkid=870924
Comment:
    "outbred"</t>
      </text>
    </comment>
    <comment ref="AD503" authorId="706" shapeId="0" xr:uid="{83F736FA-E699-40E3-B6E1-6480A4DAE9D2}">
      <text>
        <t>[Threaded comment]
Your version of Excel allows you to read this threaded comment; however, any edits to it will get removed if the file is opened in a newer version of Excel. Learn more: https://go.microsoft.com/fwlink/?linkid=870924
Comment:
    25V</t>
      </text>
    </comment>
    <comment ref="K504" authorId="707" shapeId="0" xr:uid="{CACA96DA-76A1-46D1-AA50-63EF0536F70C}">
      <text>
        <t>[Threaded comment]
Your version of Excel allows you to read this threaded comment; however, any edits to it will get removed if the file is opened in a newer version of Excel. Learn more: https://go.microsoft.com/fwlink/?linkid=870924
Comment:
    2 months</t>
      </text>
    </comment>
    <comment ref="M504" authorId="708" shapeId="0" xr:uid="{055639CB-FB8C-4819-BE41-989DBFB5C376}">
      <text>
        <t>[Threaded comment]
Your version of Excel allows you to read this threaded comment; however, any edits to it will get removed if the file is opened in a newer version of Excel. Learn more: https://go.microsoft.com/fwlink/?linkid=870924
Comment:
    4 months</t>
      </text>
    </comment>
    <comment ref="K505" authorId="709" shapeId="0" xr:uid="{4CAC230F-267B-4854-958F-77CE22F49BFB}">
      <text>
        <t>[Threaded comment]
Your version of Excel allows you to read this threaded comment; however, any edits to it will get removed if the file is opened in a newer version of Excel. Learn more: https://go.microsoft.com/fwlink/?linkid=870924
Comment:
    2 months</t>
      </text>
    </comment>
    <comment ref="M505" authorId="710" shapeId="0" xr:uid="{C1F372C8-580C-4488-BD84-D4FC0C3BAF1B}">
      <text>
        <t>[Threaded comment]
Your version of Excel allows you to read this threaded comment; however, any edits to it will get removed if the file is opened in a newer version of Excel. Learn more: https://go.microsoft.com/fwlink/?linkid=870924
Comment:
    4 months</t>
      </text>
    </comment>
    <comment ref="K506" authorId="711" shapeId="0" xr:uid="{E23BFC40-0E1E-4817-9225-70D0A53712EC}">
      <text>
        <t>[Threaded comment]
Your version of Excel allows you to read this threaded comment; however, any edits to it will get removed if the file is opened in a newer version of Excel. Learn more: https://go.microsoft.com/fwlink/?linkid=870924
Comment:
    2 months</t>
      </text>
    </comment>
    <comment ref="M506" authorId="712" shapeId="0" xr:uid="{C244ED41-7AC6-4D64-8BE6-308C3A1CF1FE}">
      <text>
        <t>[Threaded comment]
Your version of Excel allows you to read this threaded comment; however, any edits to it will get removed if the file is opened in a newer version of Excel. Learn more: https://go.microsoft.com/fwlink/?linkid=870924
Comment:
    4 months</t>
      </text>
    </comment>
    <comment ref="Y506" authorId="713" shapeId="0" xr:uid="{139F5EE4-676C-4593-93FF-3D3585419357}">
      <text>
        <t>[Threaded comment]
Your version of Excel allows you to read this threaded comment; however, any edits to it will get removed if the file is opened in a newer version of Excel. Learn more: https://go.microsoft.com/fwlink/?linkid=870924
Comment:
    window = skull thinned</t>
      </text>
    </comment>
    <comment ref="K507" authorId="714" shapeId="0" xr:uid="{B07ED453-9427-46A3-8B0E-2E1B5056484F}">
      <text>
        <t>[Threaded comment]
Your version of Excel allows you to read this threaded comment; however, any edits to it will get removed if the file is opened in a newer version of Excel. Learn more: https://go.microsoft.com/fwlink/?linkid=870924
Comment:
    2 months</t>
      </text>
    </comment>
    <comment ref="M507" authorId="715" shapeId="0" xr:uid="{7A57EB3B-CA87-43E0-B376-6D155DD783DD}">
      <text>
        <t>[Threaded comment]
Your version of Excel allows you to read this threaded comment; however, any edits to it will get removed if the file is opened in a newer version of Excel. Learn more: https://go.microsoft.com/fwlink/?linkid=870924
Comment:
    4 months</t>
      </text>
    </comment>
    <comment ref="Y507" authorId="716" shapeId="0" xr:uid="{ED44D96D-2075-4B7A-804E-9A0D382D365D}">
      <text>
        <t>[Threaded comment]
Your version of Excel allows you to read this threaded comment; however, any edits to it will get removed if the file is opened in a newer version of Excel. Learn more: https://go.microsoft.com/fwlink/?linkid=870924
Comment:
    window = skull thinned</t>
      </text>
    </comment>
    <comment ref="AA511" authorId="717" shapeId="0" xr:uid="{9BFC2410-EC4C-4F50-A5E0-F0FB907DB5A6}">
      <text>
        <t>[Threaded comment]
Your version of Excel allows you to read this threaded comment; however, any edits to it will get removed if the file is opened in a newer version of Excel. Learn more: https://go.microsoft.com/fwlink/?linkid=870924
Comment:
    0.1ml</t>
      </text>
    </comment>
    <comment ref="AA512" authorId="718" shapeId="0" xr:uid="{BDC60FB6-7336-4129-A40B-BC774B52E11D}">
      <text>
        <t>[Threaded comment]
Your version of Excel allows you to read this threaded comment; however, any edits to it will get removed if the file is opened in a newer version of Excel. Learn more: https://go.microsoft.com/fwlink/?linkid=870924
Comment:
    0.1ml</t>
      </text>
    </comment>
    <comment ref="AP516" authorId="719" shapeId="0" xr:uid="{253F6485-2394-4811-A8C6-5EFE9AD847F3}">
      <text>
        <t>[Threaded comment]
Your version of Excel allows you to read this threaded comment; however, any edits to it will get removed if the file is opened in a newer version of Excel. Learn more: https://go.microsoft.com/fwlink/?linkid=870924
Comment:
    5 minutes</t>
      </text>
    </comment>
    <comment ref="AP517" authorId="720" shapeId="0" xr:uid="{0E68B12D-32EC-4401-A204-84A1DEB90EE6}">
      <text>
        <t>[Threaded comment]
Your version of Excel allows you to read this threaded comment; however, any edits to it will get removed if the file is opened in a newer version of Excel. Learn more: https://go.microsoft.com/fwlink/?linkid=870924
Comment:
    5 minutes</t>
      </text>
    </comment>
    <comment ref="X518" authorId="721" shapeId="0" xr:uid="{BB38C903-7ED6-4C5B-876A-C9E192004911}">
      <text>
        <t>[Threaded comment]
Your version of Excel allows you to read this threaded comment; however, any edits to it will get removed if the file is opened in a newer version of Excel. Learn more: https://go.microsoft.com/fwlink/?linkid=870924
Comment:
    "All surgery was performed
under inhalation anesthesia with isoflurane gas or intramuscular injection of ketamine hydrochloride and xylazine" don't specify which for photothrombotic surgery</t>
      </text>
    </comment>
    <comment ref="K521" authorId="722" shapeId="0" xr:uid="{470379D0-EB8C-405F-B0F5-2B15BCF84E4A}">
      <text>
        <t>[Threaded comment]
Your version of Excel allows you to read this threaded comment; however, any edits to it will get removed if the file is opened in a newer version of Excel. Learn more: https://go.microsoft.com/fwlink/?linkid=870924
Comment:
    7 days</t>
      </text>
    </comment>
    <comment ref="M521" authorId="723" shapeId="0" xr:uid="{D52E3486-57E7-4BA1-8F21-2FF3B138EB5C}">
      <text>
        <t>[Threaded comment]
Your version of Excel allows you to read this threaded comment; however, any edits to it will get removed if the file is opened in a newer version of Excel. Learn more: https://go.microsoft.com/fwlink/?linkid=870924
Comment:
    10 days</t>
      </text>
    </comment>
    <comment ref="K522" authorId="724" shapeId="0" xr:uid="{2A5CBFFA-9146-459E-9003-C087EAEB22C5}">
      <text>
        <t>[Threaded comment]
Your version of Excel allows you to read this threaded comment; however, any edits to it will get removed if the file is opened in a newer version of Excel. Learn more: https://go.microsoft.com/fwlink/?linkid=870924
Comment:
    7 months</t>
      </text>
    </comment>
    <comment ref="M522" authorId="725" shapeId="0" xr:uid="{3F4FF02C-4ABA-41DF-8B5E-5890BC22CA54}">
      <text>
        <t>[Threaded comment]
Your version of Excel allows you to read this threaded comment; however, any edits to it will get removed if the file is opened in a newer version of Excel. Learn more: https://go.microsoft.com/fwlink/?linkid=870924
Comment:
    9 months</t>
      </text>
    </comment>
    <comment ref="AA522" authorId="726" shapeId="0" xr:uid="{9E3D6D47-A91D-47AB-B651-CC5A35819DE9}">
      <text>
        <t>[Threaded comment]
Your version of Excel allows you to read this threaded comment; however, any edits to it will get removed if the file is opened in a newer version of Excel. Learn more: https://go.microsoft.com/fwlink/?linkid=870924
Comment:
    200uL</t>
      </text>
    </comment>
    <comment ref="K523" authorId="727" shapeId="0" xr:uid="{9BCD719F-2F31-4644-A6F7-AF60F28BE327}">
      <text>
        <t>[Threaded comment]
Your version of Excel allows you to read this threaded comment; however, any edits to it will get removed if the file is opened in a newer version of Excel. Learn more: https://go.microsoft.com/fwlink/?linkid=870924
Comment:
    7 months</t>
      </text>
    </comment>
    <comment ref="M523" authorId="728" shapeId="0" xr:uid="{86442190-0D76-4489-BC1D-673BB806DED6}">
      <text>
        <t>[Threaded comment]
Your version of Excel allows you to read this threaded comment; however, any edits to it will get removed if the file is opened in a newer version of Excel. Learn more: https://go.microsoft.com/fwlink/?linkid=870924
Comment:
    9 months</t>
      </text>
    </comment>
    <comment ref="AA523" authorId="729" shapeId="0" xr:uid="{B6266FE1-465E-48D7-BDAE-7A8227B38110}">
      <text>
        <t>[Threaded comment]
Your version of Excel allows you to read this threaded comment; however, any edits to it will get removed if the file is opened in a newer version of Excel. Learn more: https://go.microsoft.com/fwlink/?linkid=870924
Comment:
    200uL</t>
      </text>
    </comment>
    <comment ref="K524" authorId="730" shapeId="0" xr:uid="{FDC79E7A-6337-4185-9E3F-4AE3E3FC40CC}">
      <text>
        <t>[Threaded comment]
Your version of Excel allows you to read this threaded comment; however, any edits to it will get removed if the file is opened in a newer version of Excel. Learn more: https://go.microsoft.com/fwlink/?linkid=870924
Comment:
    7 months</t>
      </text>
    </comment>
    <comment ref="M524" authorId="731" shapeId="0" xr:uid="{DC6B9450-80CA-4678-B6A2-7EF10F933F07}">
      <text>
        <t>[Threaded comment]
Your version of Excel allows you to read this threaded comment; however, any edits to it will get removed if the file is opened in a newer version of Excel. Learn more: https://go.microsoft.com/fwlink/?linkid=870924
Comment:
    9 months</t>
      </text>
    </comment>
    <comment ref="AA524" authorId="732" shapeId="0" xr:uid="{718ABC71-B027-48F1-8D36-8DD4B4F43832}">
      <text>
        <t>[Threaded comment]
Your version of Excel allows you to read this threaded comment; however, any edits to it will get removed if the file is opened in a newer version of Excel. Learn more: https://go.microsoft.com/fwlink/?linkid=870924
Comment:
    200uL</t>
      </text>
    </comment>
    <comment ref="L525" authorId="733" shapeId="0" xr:uid="{4B1A06DB-ED2C-4A72-A155-E89A2F0231F3}">
      <text>
        <t>[Threaded comment]
Your version of Excel allows you to read this threaded comment; however, any edits to it will get removed if the file is opened in a newer version of Excel. Learn more: https://go.microsoft.com/fwlink/?linkid=870924
Comment:
    5 months</t>
      </text>
    </comment>
    <comment ref="AA525" authorId="734" shapeId="0" xr:uid="{FA44E2D1-1A98-45C0-A127-D21A39B46E3E}">
      <text>
        <t>[Threaded comment]
Your version of Excel allows you to read this threaded comment; however, any edits to it will get removed if the file is opened in a newer version of Excel. Learn more: https://go.microsoft.com/fwlink/?linkid=870924
Comment:
    200uL</t>
      </text>
    </comment>
    <comment ref="K528" authorId="735" shapeId="0" xr:uid="{DC094C4C-6FFA-4AA5-A58D-BE0AAA7F902B}">
      <text>
        <t>[Threaded comment]
Your version of Excel allows you to read this threaded comment; however, any edits to it will get removed if the file is opened in a newer version of Excel. Learn more: https://go.microsoft.com/fwlink/?linkid=870924
Comment:
    3 months</t>
      </text>
    </comment>
    <comment ref="M528" authorId="736" shapeId="0" xr:uid="{5F74C1BB-E627-4043-AD37-711B683DDCA3}">
      <text>
        <t>[Threaded comment]
Your version of Excel allows you to read this threaded comment; however, any edits to it will get removed if the file is opened in a newer version of Excel. Learn more: https://go.microsoft.com/fwlink/?linkid=870924
Comment:
    6 months</t>
      </text>
    </comment>
    <comment ref="Y528" authorId="737" shapeId="0" xr:uid="{DE19B49A-2F9E-4535-8A0C-DBFEC1E2948C}">
      <text>
        <t>[Threaded comment]
Your version of Excel allows you to read this threaded comment; however, any edits to it will get removed if the file is opened in a newer version of Excel. Learn more: https://go.microsoft.com/fwlink/?linkid=870924
Comment:
    not stated, extrapolated</t>
      </text>
    </comment>
    <comment ref="AA528" authorId="738" shapeId="0" xr:uid="{723DC273-BDBA-435A-94A0-A1F4A38B49A2}">
      <text>
        <t>[Threaded comment]
Your version of Excel allows you to read this threaded comment; however, any edits to it will get removed if the file is opened in a newer version of Excel. Learn more: https://go.microsoft.com/fwlink/?linkid=870924
Comment:
    1.25% concentration</t>
      </text>
    </comment>
    <comment ref="AK528" authorId="739" shapeId="0" xr:uid="{763EF471-1B1F-4A89-9E24-01964C928E5E}">
      <text>
        <t>[Threaded comment]
Your version of Excel allows you to read this threaded comment; however, any edits to it will get removed if the file is opened in a newer version of Excel. Learn more: https://go.microsoft.com/fwlink/?linkid=870924
Comment:
    30 secs</t>
      </text>
    </comment>
    <comment ref="Y530" authorId="740" shapeId="0" xr:uid="{78811B57-7440-4933-B1CC-89E9141BE208}">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Y531" authorId="741" shapeId="0" xr:uid="{45386599-9D46-44DE-9A52-8BB1B2BE0395}">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L532" authorId="742" shapeId="0" xr:uid="{24F06012-1463-4DE6-B8DD-042FD85F88C1}">
      <text>
        <t>[Threaded comment]
Your version of Excel allows you to read this threaded comment; however, any edits to it will get removed if the file is opened in a newer version of Excel. Learn more: https://go.microsoft.com/fwlink/?linkid=870924
Comment:
    24 months</t>
      </text>
    </comment>
    <comment ref="Y532" authorId="743" shapeId="0" xr:uid="{9196FC1D-5E18-4F4F-952E-8F6DFB06ABF1}">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L533" authorId="744" shapeId="0" xr:uid="{E60B56A9-953D-465B-B38C-3A6F814AE1FB}">
      <text>
        <t>[Threaded comment]
Your version of Excel allows you to read this threaded comment; however, any edits to it will get removed if the file is opened in a newer version of Excel. Learn more: https://go.microsoft.com/fwlink/?linkid=870924
Comment:
    24 months</t>
      </text>
    </comment>
    <comment ref="Y533" authorId="745" shapeId="0" xr:uid="{9380FEED-235E-48EE-872E-561E4416A31B}">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Y534" authorId="746" shapeId="0" xr:uid="{88C8D046-433D-431E-8FA4-C50FB474DC79}">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Y535" authorId="747" shapeId="0" xr:uid="{1A030F33-1587-4DCC-8490-3DE9AED5F9A5}">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Y536" authorId="748" shapeId="0" xr:uid="{51D6BC88-B22A-450F-9131-FF242D8A6A82}">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Y537" authorId="749" shapeId="0" xr:uid="{C0D80807-A3B4-4D87-8B37-52D36CF99CCE}">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Y538" authorId="750" shapeId="0" xr:uid="{4CBBCC07-5A16-4471-933C-36C92560DB54}">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Y539" authorId="751" shapeId="0" xr:uid="{864D576B-FB8C-4BB7-BA7A-1C084BFCD39E}">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R540" authorId="752" shapeId="0" xr:uid="{F0976A00-CEA6-4FE7-B47F-8B3DA66101A9}">
      <text>
        <t>[Threaded comment]
Your version of Excel allows you to read this threaded comment; however, any edits to it will get removed if the file is opened in a newer version of Excel. Learn more: https://go.microsoft.com/fwlink/?linkid=870924
Comment:
    7-8 animals</t>
      </text>
    </comment>
    <comment ref="Y540" authorId="753" shapeId="0" xr:uid="{649959A6-B4D7-4DA4-AE39-086B06884D0A}">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Y541" authorId="754" shapeId="0" xr:uid="{145D05F0-B79A-4062-9E89-D8ADB0C12834}">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BG541" authorId="755" shapeId="0" xr:uid="{5269A778-6421-4B4B-81D9-47100BC8B368}">
      <text>
        <t>[Threaded comment]
Your version of Excel allows you to read this threaded comment; however, any edits to it will get removed if the file is opened in a newer version of Excel. Learn more: https://go.microsoft.com/fwlink/?linkid=870924
Comment:
    modified. Each item was scored as one of 4 degrees (score 0–3) and the most severe animal was scored 15 points.</t>
      </text>
    </comment>
    <comment ref="AD542" authorId="756" shapeId="0" xr:uid="{9E992F43-E290-4159-86DB-A5B92C487531}">
      <text>
        <t>[Threaded comment]
Your version of Excel allows you to read this threaded comment; however, any edits to it will get removed if the file is opened in a newer version of Excel. Learn more: https://go.microsoft.com/fwlink/?linkid=870924
Comment:
    6500-7500</t>
      </text>
    </comment>
    <comment ref="AK542" authorId="757" shapeId="0" xr:uid="{9F3BD2D2-2A76-499C-873C-5E537A6E9A14}">
      <text>
        <t>[Threaded comment]
Your version of Excel allows you to read this threaded comment; however, any edits to it will get removed if the file is opened in a newer version of Excel. Learn more: https://go.microsoft.com/fwlink/?linkid=870924
Comment:
    10 mins per vein</t>
      </text>
    </comment>
    <comment ref="Z545" authorId="758" shapeId="0" xr:uid="{64292364-1145-49ED-B80B-5395664F92B2}">
      <text>
        <t>[Threaded comment]
Your version of Excel allows you to read this threaded comment; however, any edits to it will get removed if the file is opened in a newer version of Excel. Learn more: https://go.microsoft.com/fwlink/?linkid=870924
Comment:
    2 vein occlusion of cortical veins</t>
      </text>
    </comment>
    <comment ref="AA545" authorId="759" shapeId="0" xr:uid="{21A43E7D-F96A-4D3F-A68A-ED0B6B619CAE}">
      <text>
        <t>[Threaded comment]
Your version of Excel allows you to read this threaded comment; however, any edits to it will get removed if the file is opened in a newer version of Excel. Learn more: https://go.microsoft.com/fwlink/?linkid=870924
Comment:
    25-50</t>
      </text>
    </comment>
    <comment ref="AD545" authorId="760" shapeId="0" xr:uid="{54251F25-354B-4717-B758-F5AD099A3EBB}">
      <text>
        <t>[Threaded comment]
Your version of Excel allows you to read this threaded comment; however, any edits to it will get removed if the file is opened in a newer version of Excel. Learn more: https://go.microsoft.com/fwlink/?linkid=870924
Comment:
    6500-7500</t>
      </text>
    </comment>
    <comment ref="AK545" authorId="761" shapeId="0" xr:uid="{BDF06383-D7F7-445F-B568-78EA3EA21C02}">
      <text>
        <t>[Threaded comment]
Your version of Excel allows you to read this threaded comment; however, any edits to it will get removed if the file is opened in a newer version of Excel. Learn more: https://go.microsoft.com/fwlink/?linkid=870924
Comment:
    10-15 mins per vein (twice)</t>
      </text>
    </comment>
    <comment ref="BG546" authorId="762" shapeId="0" xr:uid="{877BAB3A-EC36-4858-9E54-DF565A487545}">
      <text>
        <t>[Threaded comment]
Your version of Excel allows you to read this threaded comment; however, any edits to it will get removed if the file is opened in a newer version of Excel. Learn more: https://go.microsoft.com/fwlink/?linkid=870924
Comment:
    Each rat was assigned a score in a test assessing postural reflex, visual placement (forward and sideways), tactile placement (dorsal and lateral surface of paw), proprioceptive placement, and proprioceptive adduction (forelimb and hindlimb). For postural reflex, scores were 2, decreased resistance to lateral push; 1, forelimb flexion; 0, no observable deficit. For each limb placing test, scoreswere 2, no placing; 1, incomplete and/or delayed (N2 s) placing; 0, immediate and complete placing.Each rat then received a total score for the eight tests. The maximal score was 16.</t>
      </text>
    </comment>
    <comment ref="BG547" authorId="763" shapeId="0" xr:uid="{3157C0C0-5D85-4384-9083-2DB9F9BDF208}">
      <text>
        <t>[Threaded comment]
Your version of Excel allows you to read this threaded comment; however, any edits to it will get removed if the file is opened in a newer version of Excel. Learn more: https://go.microsoft.com/fwlink/?linkid=870924
Comment:
    Each rat was assigned a score in a test assessing postural reflex, visual placement (forward and sideways), tactile placement (dorsal and lateral surface of paw), proprioceptive placement, and proprioceptive adduction (forelimb and hindlimb). For postural reflex, scores were 2, decreased resistance to lateral push; 1, forelimb flexion; 0, no observable deficit. For each limb placing test, scoreswere 2, no placing; 1, incomplete and/or delayed (N2 s) placing; 0, immediate and complete placing.Each rat then received a total score for the eight tests. The maximal score was 16.</t>
      </text>
    </comment>
    <comment ref="BG548" authorId="764" shapeId="0" xr:uid="{C2AE4D09-0BE4-4385-A631-9AD86A4F6EFF}">
      <text>
        <t>[Threaded comment]
Your version of Excel allows you to read this threaded comment; however, any edits to it will get removed if the file is opened in a newer version of Excel. Learn more: https://go.microsoft.com/fwlink/?linkid=870924
Comment:
    Each rat was assigned a score in a test assessing postural reflex, visual placement (forward and sideways), tactile placement (dorsal and lateral surface of paw), proprioceptive placement, and proprioceptive adduction (forelimb and hindlimb). For postural reflex, scores were 2, decreased resistance to lateral push; 1, forelimb flexion; 0, no observable deficit. For each limb placing test, scoreswere 2, no placing; 1, incomplete and/or delayed (N2 s) placing; 0, immediate and complete placing.Each rat then received a total score for the eight tests. The maximal score was 16.</t>
      </text>
    </comment>
    <comment ref="Y555" authorId="765" shapeId="0" xr:uid="{B48526FB-63FA-4D9B-AC0E-8B0C9DE6DFE4}">
      <text>
        <t>[Threaded comment]
Your version of Excel allows you to read this threaded comment; however, any edits to it will get removed if the file is opened in a newer version of Excel. Learn more: https://go.microsoft.com/fwlink/?linkid=870924
Comment:
    inserted cannula later so hole was made</t>
      </text>
    </comment>
    <comment ref="K556" authorId="766" shapeId="0" xr:uid="{BCCCFCC5-E00F-4D65-B7C2-A9D6819E883C}">
      <text>
        <t>[Threaded comment]
Your version of Excel allows you to read this threaded comment; however, any edits to it will get removed if the file is opened in a newer version of Excel. Learn more: https://go.microsoft.com/fwlink/?linkid=870924
Comment:
    3 months</t>
      </text>
    </comment>
    <comment ref="M556" authorId="767" shapeId="0" xr:uid="{8C54481C-72DA-4DF9-A8DD-194C780E7261}">
      <text>
        <t>[Threaded comment]
Your version of Excel allows you to read this threaded comment; however, any edits to it will get removed if the file is opened in a newer version of Excel. Learn more: https://go.microsoft.com/fwlink/?linkid=870924
Comment:
    6 months</t>
      </text>
    </comment>
    <comment ref="AA556" authorId="768" shapeId="0" xr:uid="{4B4AAAC7-0841-430D-98D3-2AE71B882925}">
      <text>
        <t>[Threaded comment]
Your version of Excel allows you to read this threaded comment; however, any edits to it will get removed if the file is opened in a newer version of Excel. Learn more: https://go.microsoft.com/fwlink/?linkid=870924
Comment:
    1.25%</t>
      </text>
    </comment>
    <comment ref="AK556" authorId="769" shapeId="0" xr:uid="{A63A1815-A670-47A6-B7B3-6D73EF81AFC0}">
      <text>
        <t>[Threaded comment]
Your version of Excel allows you to read this threaded comment; however, any edits to it will get removed if the file is opened in a newer version of Excel. Learn more: https://go.microsoft.com/fwlink/?linkid=870924
Comment:
    30 sec</t>
      </text>
    </comment>
    <comment ref="G557" authorId="770" shapeId="0" xr:uid="{1AC0B610-190D-418C-B8DF-96BFD2D4B0B1}">
      <text>
        <t>[Threaded comment]
Your version of Excel allows you to read this threaded comment; however, any edits to it will get removed if the file is opened in a newer version of Excel. Learn more: https://go.microsoft.com/fwlink/?linkid=870924
Comment:
    C57BL/6 background</t>
      </text>
    </comment>
    <comment ref="K557" authorId="771" shapeId="0" xr:uid="{B7054F71-5E60-4069-A8A7-E96702DF986D}">
      <text>
        <t>[Threaded comment]
Your version of Excel allows you to read this threaded comment; however, any edits to it will get removed if the file is opened in a newer version of Excel. Learn more: https://go.microsoft.com/fwlink/?linkid=870924
Comment:
    2 months</t>
      </text>
    </comment>
    <comment ref="M557" authorId="772" shapeId="0" xr:uid="{CBCC1BFA-1A12-4930-A629-4153CA463213}">
      <text>
        <t>[Threaded comment]
Your version of Excel allows you to read this threaded comment; however, any edits to it will get removed if the file is opened in a newer version of Excel. Learn more: https://go.microsoft.com/fwlink/?linkid=870924
Comment:
    4 months</t>
      </text>
    </comment>
    <comment ref="G558" authorId="773" shapeId="0" xr:uid="{E2F75EFF-553C-49D1-86E5-0400752C465D}">
      <text>
        <t>[Threaded comment]
Your version of Excel allows you to read this threaded comment; however, any edits to it will get removed if the file is opened in a newer version of Excel. Learn more: https://go.microsoft.com/fwlink/?linkid=870924
Comment:
    C57BL/6 background</t>
      </text>
    </comment>
    <comment ref="K558" authorId="774" shapeId="0" xr:uid="{41C40A68-D6A5-4A13-BAE9-C9FD940BD6FE}">
      <text>
        <t>[Threaded comment]
Your version of Excel allows you to read this threaded comment; however, any edits to it will get removed if the file is opened in a newer version of Excel. Learn more: https://go.microsoft.com/fwlink/?linkid=870924
Comment:
    2 months</t>
      </text>
    </comment>
    <comment ref="M558" authorId="775" shapeId="0" xr:uid="{BC2B8527-C01B-413C-AC3E-D8FFEF2C48FF}">
      <text>
        <t>[Threaded comment]
Your version of Excel allows you to read this threaded comment; however, any edits to it will get removed if the file is opened in a newer version of Excel. Learn more: https://go.microsoft.com/fwlink/?linkid=870924
Comment:
    4 months</t>
      </text>
    </comment>
    <comment ref="BG559" authorId="776" shapeId="0" xr:uid="{33C989C4-FE7B-4499-B78C-9EA04E4EA603}">
      <text>
        <t>[Threaded comment]
Your version of Excel allows you to read this threaded comment; however, any edits to it will get removed if the file is opened in a newer version of Excel. Learn more: https://go.microsoft.com/fwlink/?linkid=870924
Comment:
    according to the method of Takamatsu et al. (2002). Forelimb and
hind limb flexion, forelimb motor function, postural reaction, and
each animal's posture were observed. Each item was scored as one of 4 degrees (score 0–3) and the most severe animal was scored 15 points.</t>
      </text>
    </comment>
    <comment ref="AA560" authorId="777" shapeId="0" xr:uid="{AD54DAD4-50A4-421C-8462-F334DF403BB2}">
      <text>
        <t>[Threaded comment]
Your version of Excel allows you to read this threaded comment; however, any edits to it will get removed if the file is opened in a newer version of Excel. Learn more: https://go.microsoft.com/fwlink/?linkid=870924
Comment:
    10mg/ml, 0.1ml</t>
      </text>
    </comment>
    <comment ref="AA561" authorId="778" shapeId="0" xr:uid="{6F56FEBF-D3C8-47F3-9ED0-82F6A6369C7E}">
      <text>
        <t>[Threaded comment]
Your version of Excel allows you to read this threaded comment; however, any edits to it will get removed if the file is opened in a newer version of Excel. Learn more: https://go.microsoft.com/fwlink/?linkid=870924
Comment:
    10mg/ml, 0.1ml</t>
      </text>
    </comment>
    <comment ref="AA562" authorId="779" shapeId="0" xr:uid="{473F565A-55A0-4392-BEA0-471762AEEAC1}">
      <text>
        <t>[Threaded comment]
Your version of Excel allows you to read this threaded comment; however, any edits to it will get removed if the file is opened in a newer version of Excel. Learn more: https://go.microsoft.com/fwlink/?linkid=870924
Comment:
    10mg/ml</t>
      </text>
    </comment>
    <comment ref="AD562" authorId="780" shapeId="0" xr:uid="{8AAD0EEB-0170-48C8-823D-C471EF196CCC}">
      <text>
        <t>[Threaded comment]
Your version of Excel allows you to read this threaded comment; however, any edits to it will get removed if the file is opened in a newer version of Excel. Learn more: https://go.microsoft.com/fwlink/?linkid=870924
Comment:
    184-204lm</t>
      </text>
    </comment>
    <comment ref="K563" authorId="781" shapeId="0" xr:uid="{941E0A00-3AD7-47B9-A7C2-C1FBFFD6D7BB}">
      <text>
        <t>[Threaded comment]
Your version of Excel allows you to read this threaded comment; however, any edits to it will get removed if the file is opened in a newer version of Excel. Learn more: https://go.microsoft.com/fwlink/?linkid=870924
Comment:
    8 months</t>
      </text>
    </comment>
    <comment ref="M563" authorId="782" shapeId="0" xr:uid="{E68B490A-07C7-46B2-B12D-C7CC01D060A0}">
      <text>
        <t>[Threaded comment]
Your version of Excel allows you to read this threaded comment; however, any edits to it will get removed if the file is opened in a newer version of Excel. Learn more: https://go.microsoft.com/fwlink/?linkid=870924
Comment:
    9 months</t>
      </text>
    </comment>
    <comment ref="AL563" authorId="783" shapeId="0" xr:uid="{40E67BEB-BF34-4C7A-8908-E9051299A3AB}">
      <text>
        <t>[Threaded comment]
Your version of Excel allows you to read this threaded comment; however, any edits to it will get removed if the file is opened in a newer version of Excel. Learn more: https://go.microsoft.com/fwlink/?linkid=870924
Comment:
    The groups varied in partial pressure of oxygen (PO2) and partial pressure of carbon dioxide (PCO2)</t>
      </text>
    </comment>
    <comment ref="AA564" authorId="784" shapeId="0" xr:uid="{F3D6F1AA-11D5-4506-809E-9EDCE808EAD8}">
      <text>
        <t>[Threaded comment]
Your version of Excel allows you to read this threaded comment; however, any edits to it will get removed if the file is opened in a newer version of Excel. Learn more: https://go.microsoft.com/fwlink/?linkid=870924
Comment:
    300uL</t>
      </text>
    </comment>
    <comment ref="AA565" authorId="785" shapeId="0" xr:uid="{FDFF3833-B7AF-41DB-A1D6-017DA483ECC2}">
      <text>
        <t>[Threaded comment]
Your version of Excel allows you to read this threaded comment; however, any edits to it will get removed if the file is opened in a newer version of Excel. Learn more: https://go.microsoft.com/fwlink/?linkid=870924
Comment:
    300uL</t>
      </text>
    </comment>
    <comment ref="AA566" authorId="786" shapeId="0" xr:uid="{118AC8FD-7155-4A21-9416-A3724C4AE6A6}">
      <text>
        <t>[Threaded comment]
Your version of Excel allows you to read this threaded comment; however, any edits to it will get removed if the file is opened in a newer version of Excel. Learn more: https://go.microsoft.com/fwlink/?linkid=870924
Comment:
    300uL</t>
      </text>
    </comment>
    <comment ref="AA567" authorId="787" shapeId="0" xr:uid="{34EC6B0A-E493-43A7-BA41-3673CC1B058C}">
      <text>
        <t>[Threaded comment]
Your version of Excel allows you to read this threaded comment; however, any edits to it will get removed if the file is opened in a newer version of Excel. Learn more: https://go.microsoft.com/fwlink/?linkid=870924
Comment:
    300uL</t>
      </text>
    </comment>
    <comment ref="AA568" authorId="788" shapeId="0" xr:uid="{C3074035-7AC8-4C00-BBB8-8FF95D70750C}">
      <text>
        <t>[Threaded comment]
Your version of Excel allows you to read this threaded comment; however, any edits to it will get removed if the file is opened in a newer version of Excel. Learn more: https://go.microsoft.com/fwlink/?linkid=870924
Comment:
    300uL</t>
      </text>
    </comment>
    <comment ref="AA569" authorId="789" shapeId="0" xr:uid="{F84A9E57-E3CE-42BC-8607-FA4B53156136}">
      <text>
        <t>[Threaded comment]
Your version of Excel allows you to read this threaded comment; however, any edits to it will get removed if the file is opened in a newer version of Excel. Learn more: https://go.microsoft.com/fwlink/?linkid=870924
Comment:
    300uL</t>
      </text>
    </comment>
    <comment ref="AA570" authorId="790" shapeId="0" xr:uid="{7609D1A3-54A0-43B7-B476-3E4A6C3BFC7C}">
      <text>
        <t>[Threaded comment]
Your version of Excel allows you to read this threaded comment; however, any edits to it will get removed if the file is opened in a newer version of Excel. Learn more: https://go.microsoft.com/fwlink/?linkid=870924
Comment:
    300uL</t>
      </text>
    </comment>
    <comment ref="AA571" authorId="791" shapeId="0" xr:uid="{DF63ED3D-A86C-49EF-9D07-68FF34448C35}">
      <text>
        <t>[Threaded comment]
Your version of Excel allows you to read this threaded comment; however, any edits to it will get removed if the file is opened in a newer version of Excel. Learn more: https://go.microsoft.com/fwlink/?linkid=870924
Comment:
    300uL</t>
      </text>
    </comment>
    <comment ref="AA572" authorId="792" shapeId="0" xr:uid="{38FCB404-07CB-40AC-8707-EBDC7B2EF718}">
      <text>
        <t>[Threaded comment]
Your version of Excel allows you to read this threaded comment; however, any edits to it will get removed if the file is opened in a newer version of Excel. Learn more: https://go.microsoft.com/fwlink/?linkid=870924
Comment:
    300uL</t>
      </text>
    </comment>
    <comment ref="AR572" authorId="793" shapeId="0" xr:uid="{C460F546-2275-4B43-B4E0-7CD32D79A31E}">
      <text>
        <t>[Threaded comment]
Your version of Excel allows you to read this threaded comment; however, any edits to it will get removed if the file is opened in a newer version of Excel. Learn more: https://go.microsoft.com/fwlink/?linkid=870924
Comment:
    30 mins post stroke</t>
      </text>
    </comment>
    <comment ref="AA573" authorId="794" shapeId="0" xr:uid="{727B161D-CA94-4D56-8F48-5077F73FA91C}">
      <text>
        <t>[Threaded comment]
Your version of Excel allows you to read this threaded comment; however, any edits to it will get removed if the file is opened in a newer version of Excel. Learn more: https://go.microsoft.com/fwlink/?linkid=870924
Comment:
    300uL</t>
      </text>
    </comment>
    <comment ref="AR573" authorId="795" shapeId="0" xr:uid="{10FA5BE7-B803-4A36-8DE2-4292E9FDE3BB}">
      <text>
        <t>[Threaded comment]
Your version of Excel allows you to read this threaded comment; however, any edits to it will get removed if the file is opened in a newer version of Excel. Learn more: https://go.microsoft.com/fwlink/?linkid=870924
Comment:
    30 mins post stroke</t>
      </text>
    </comment>
    <comment ref="AA574" authorId="796" shapeId="0" xr:uid="{4B546C47-D235-4A3D-BFB5-43A76989D452}">
      <text>
        <t>[Threaded comment]
Your version of Excel allows you to read this threaded comment; however, any edits to it will get removed if the file is opened in a newer version of Excel. Learn more: https://go.microsoft.com/fwlink/?linkid=870924
Comment:
    300uL</t>
      </text>
    </comment>
    <comment ref="AR574" authorId="797" shapeId="0" xr:uid="{CBA4BDA4-5704-48BE-92CD-BE71FC53D06A}">
      <text>
        <t>[Threaded comment]
Your version of Excel allows you to read this threaded comment; however, any edits to it will get removed if the file is opened in a newer version of Excel. Learn more: https://go.microsoft.com/fwlink/?linkid=870924
Comment:
    30 mins post stroke</t>
      </text>
    </comment>
    <comment ref="AA575" authorId="798" shapeId="0" xr:uid="{7ECCA27C-BDAD-4A88-A805-E13911A713E7}">
      <text>
        <t>[Threaded comment]
Your version of Excel allows you to read this threaded comment; however, any edits to it will get removed if the file is opened in a newer version of Excel. Learn more: https://go.microsoft.com/fwlink/?linkid=870924
Comment:
    300uL</t>
      </text>
    </comment>
    <comment ref="AR575" authorId="799" shapeId="0" xr:uid="{99AD4ACF-FD56-4C14-8C10-13DF60B66B58}">
      <text>
        <t>[Threaded comment]
Your version of Excel allows you to read this threaded comment; however, any edits to it will get removed if the file is opened in a newer version of Excel. Learn more: https://go.microsoft.com/fwlink/?linkid=870924
Comment:
    30 mins post stroke</t>
      </text>
    </comment>
    <comment ref="AA576" authorId="800" shapeId="0" xr:uid="{545E28D4-8DC5-4C67-AE92-38AABF70836F}">
      <text>
        <t>[Threaded comment]
Your version of Excel allows you to read this threaded comment; however, any edits to it will get removed if the file is opened in a newer version of Excel. Learn more: https://go.microsoft.com/fwlink/?linkid=870924
Comment:
    300uL</t>
      </text>
    </comment>
    <comment ref="AR576" authorId="801" shapeId="0" xr:uid="{2E424B3D-BCE6-4A40-AB0E-49109510CB20}">
      <text>
        <t>[Threaded comment]
Your version of Excel allows you to read this threaded comment; however, any edits to it will get removed if the file is opened in a newer version of Excel. Learn more: https://go.microsoft.com/fwlink/?linkid=870924
Comment:
    30 mins post stroke</t>
      </text>
    </comment>
    <comment ref="AA577" authorId="802" shapeId="0" xr:uid="{2D1B57C8-2030-4636-98DA-D95B3730C59D}">
      <text>
        <t>[Threaded comment]
Your version of Excel allows you to read this threaded comment; however, any edits to it will get removed if the file is opened in a newer version of Excel. Learn more: https://go.microsoft.com/fwlink/?linkid=870924
Comment:
    300uL</t>
      </text>
    </comment>
    <comment ref="AR577" authorId="803" shapeId="0" xr:uid="{3B124997-C798-4AEC-9554-D07515D49260}">
      <text>
        <t>[Threaded comment]
Your version of Excel allows you to read this threaded comment; however, any edits to it will get removed if the file is opened in a newer version of Excel. Learn more: https://go.microsoft.com/fwlink/?linkid=870924
Comment:
    30 mins post stroke</t>
      </text>
    </comment>
    <comment ref="L580" authorId="804" shapeId="0" xr:uid="{7F8B6AEF-0590-4926-83AA-178A24AC3F7E}">
      <text>
        <t>[Threaded comment]
Your version of Excel allows you to read this threaded comment; however, any edits to it will get removed if the file is opened in a newer version of Excel. Learn more: https://go.microsoft.com/fwlink/?linkid=870924
Comment:
    postnatal day 5-8</t>
      </text>
    </comment>
    <comment ref="AK580" authorId="805" shapeId="0" xr:uid="{2111DB4B-5567-404A-AABC-1257829824CF}">
      <text>
        <t>[Threaded comment]
Your version of Excel allows you to read this threaded comment; however, any edits to it will get removed if the file is opened in a newer version of Excel. Learn more: https://go.microsoft.com/fwlink/?linkid=870924
Comment:
    10-20 mins</t>
      </text>
    </comment>
    <comment ref="L581" authorId="806" shapeId="0" xr:uid="{81634DBA-1A13-42B3-B2B9-77304D056D4D}">
      <text>
        <t>[Threaded comment]
Your version of Excel allows you to read this threaded comment; however, any edits to it will get removed if the file is opened in a newer version of Excel. Learn more: https://go.microsoft.com/fwlink/?linkid=870924
Comment:
    2 months</t>
      </text>
    </comment>
    <comment ref="L582" authorId="807" shapeId="0" xr:uid="{51FE12E5-3393-44C9-B4FD-032AC8400F66}">
      <text>
        <t>[Threaded comment]
Your version of Excel allows you to read this threaded comment; however, any edits to it will get removed if the file is opened in a newer version of Excel. Learn more: https://go.microsoft.com/fwlink/?linkid=870924
Comment:
    6 months</t>
      </text>
    </comment>
    <comment ref="L583" authorId="808" shapeId="0" xr:uid="{25412134-0447-47A5-9E0A-81D8287B2841}">
      <text>
        <t>[Threaded comment]
Your version of Excel allows you to read this threaded comment; however, any edits to it will get removed if the file is opened in a newer version of Excel. Learn more: https://go.microsoft.com/fwlink/?linkid=870924
Comment:
    12 months</t>
      </text>
    </comment>
    <comment ref="L584" authorId="809" shapeId="0" xr:uid="{9EE0F981-92DE-4E1D-ADE5-EE4EC961BE29}">
      <text>
        <t>[Threaded comment]
Your version of Excel allows you to read this threaded comment; however, any edits to it will get removed if the file is opened in a newer version of Excel. Learn more: https://go.microsoft.com/fwlink/?linkid=870924
Comment:
    2 months</t>
      </text>
    </comment>
    <comment ref="L585" authorId="810" shapeId="0" xr:uid="{6E9FC783-AF23-4D0B-8EBF-84BD1328E404}">
      <text>
        <t>[Threaded comment]
Your version of Excel allows you to read this threaded comment; however, any edits to it will get removed if the file is opened in a newer version of Excel. Learn more: https://go.microsoft.com/fwlink/?linkid=870924
Comment:
    12 months</t>
      </text>
    </comment>
    <comment ref="AZ589" authorId="811" shapeId="0" xr:uid="{10FE2F00-4D4C-4BA7-9938-CF8EA96CBD0C}">
      <text>
        <t>[Threaded comment]
Your version of Excel allows you to read this threaded comment; however, any edits to it will get removed if the file is opened in a newer version of Excel. Learn more: https://go.microsoft.com/fwlink/?linkid=870924
Comment:
    I think they mean hemisphere but they wrote "ratio of infarction area to the whole area of the corresponding cerebrum"</t>
      </text>
    </comment>
    <comment ref="R590" authorId="812" shapeId="0" xr:uid="{E27B8FC7-8B55-4F9A-B906-47FAFD663DF5}">
      <text>
        <t>[Threaded comment]
Your version of Excel allows you to read this threaded comment; however, any edits to it will get removed if the file is opened in a newer version of Excel. Learn more: https://go.microsoft.com/fwlink/?linkid=870924
Comment:
    did not state number in groups, but 45 rats used total</t>
      </text>
    </comment>
    <comment ref="T590" authorId="813" shapeId="0" xr:uid="{5078F32B-DEA2-480A-BF81-C77AF4ACA719}">
      <text>
        <t>[Threaded comment]
Your version of Excel allows you to read this threaded comment; however, any edits to it will get removed if the file is opened in a newer version of Excel. Learn more: https://go.microsoft.com/fwlink/?linkid=870924
Comment:
    did not state number in groups, but 45 rats used total</t>
      </text>
    </comment>
    <comment ref="AL590" authorId="814" shapeId="0" xr:uid="{ED300EEA-77B2-4413-9E0B-9B7E8665EBA9}">
      <text>
        <t>[Threaded comment]
Your version of Excel allows you to read this threaded comment; however, any edits to it will get removed if the file is opened in a newer version of Excel. Learn more: https://go.microsoft.com/fwlink/?linkid=870924
Comment:
    alteplase brandname</t>
      </text>
    </comment>
    <comment ref="AZ592" authorId="815" shapeId="0" xr:uid="{E4B18EC3-9170-4B5D-95D5-B7C5E95F4E4C}">
      <text>
        <t>[Threaded comment]
Your version of Excel allows you to read this threaded comment; however, any edits to it will get removed if the file is opened in a newer version of Excel. Learn more: https://go.microsoft.com/fwlink/?linkid=870924
Comment:
    I think they mean hemisphere but they wrote "ratio of infarction area to the whole area of the corresponding cerebrum"</t>
      </text>
    </comment>
    <comment ref="AZ593" authorId="816" shapeId="0" xr:uid="{D82AE0E2-E681-487B-A8E3-382C0FE24217}">
      <text>
        <t>[Threaded comment]
Your version of Excel allows you to read this threaded comment; however, any edits to it will get removed if the file is opened in a newer version of Excel. Learn more: https://go.microsoft.com/fwlink/?linkid=870924
Comment:
    I think they mean hemisphere but they wrote "ratio of infarction area to the whole area of the corresponding cerebrum"</t>
      </text>
    </comment>
    <comment ref="AZ594" authorId="817" shapeId="0" xr:uid="{22C21175-FADF-46EE-ADC6-1A1A510B3BFB}">
      <text>
        <t>[Threaded comment]
Your version of Excel allows you to read this threaded comment; however, any edits to it will get removed if the file is opened in a newer version of Excel. Learn more: https://go.microsoft.com/fwlink/?linkid=870924
Comment:
    I think they mean hemisphere but they wrote "ratio of infarction area to the whole area of the corresponding cerebrum"</t>
      </text>
    </comment>
    <comment ref="AZ595" authorId="818" shapeId="0" xr:uid="{FC91EDA8-2A25-40F5-9EE6-29AFAD12B6FF}">
      <text>
        <t>[Threaded comment]
Your version of Excel allows you to read this threaded comment; however, any edits to it will get removed if the file is opened in a newer version of Excel. Learn more: https://go.microsoft.com/fwlink/?linkid=870924
Comment:
    I think they mean hemisphere but they wrote "ratio of infarction area to the whole area of the corresponding cerebrum"</t>
      </text>
    </comment>
    <comment ref="AP596" authorId="819" shapeId="0" xr:uid="{0F252EC6-C307-4D40-9601-125947D62AD1}">
      <text>
        <t>[Threaded comment]
Your version of Excel allows you to read this threaded comment; however, any edits to it will get removed if the file is opened in a newer version of Excel. Learn more: https://go.microsoft.com/fwlink/?linkid=870924
Comment:
    10 minutes</t>
      </text>
    </comment>
    <comment ref="AZ596" authorId="820" shapeId="0" xr:uid="{6D35FE05-6CB2-4B96-A970-0EF178110AD7}">
      <text>
        <t>[Threaded comment]
Your version of Excel allows you to read this threaded comment; however, any edits to it will get removed if the file is opened in a newer version of Excel. Learn more: https://go.microsoft.com/fwlink/?linkid=870924
Comment:
    % is "size of high intensity area" from MRI</t>
      </text>
    </comment>
    <comment ref="AI599" authorId="821" shapeId="0" xr:uid="{CE7E1193-2BA6-4584-91ED-9D0CEECE49EC}">
      <text>
        <t>[Threaded comment]
Your version of Excel allows you to read this threaded comment; however, any edits to it will get removed if the file is opened in a newer version of Excel. Learn more: https://go.microsoft.com/fwlink/?linkid=870924
Comment:
    450-60nm</t>
      </text>
    </comment>
    <comment ref="AP599" authorId="822" shapeId="0" xr:uid="{9DE239A0-936B-47AB-937F-5BAA16A557B5}">
      <text>
        <t>[Threaded comment]
Your version of Excel allows you to read this threaded comment; however, any edits to it will get removed if the file is opened in a newer version of Excel. Learn more: https://go.microsoft.com/fwlink/?linkid=870924
Comment:
    10 minutes</t>
      </text>
    </comment>
    <comment ref="AD602" authorId="823" shapeId="0" xr:uid="{630C422E-E54D-4612-B4E3-D263299251CE}">
      <text>
        <t>[Threaded comment]
Your version of Excel allows you to read this threaded comment; however, any edits to it will get removed if the file is opened in a newer version of Excel. Learn more: https://go.microsoft.com/fwlink/?linkid=870924
Comment:
    6500-7500</t>
      </text>
    </comment>
    <comment ref="AK602" authorId="824" shapeId="0" xr:uid="{B16CA4B8-CC76-4285-84D1-0AD6B1EF9BF4}">
      <text>
        <t>[Threaded comment]
Your version of Excel allows you to read this threaded comment; however, any edits to it will get removed if the file is opened in a newer version of Excel. Learn more: https://go.microsoft.com/fwlink/?linkid=870924
Comment:
    2 vein occlusion, 2x10 mins</t>
      </text>
    </comment>
    <comment ref="AD603" authorId="825" shapeId="0" xr:uid="{40EA42AA-8026-422A-B262-935EEB44BE87}">
      <text>
        <t>[Threaded comment]
Your version of Excel allows you to read this threaded comment; however, any edits to it will get removed if the file is opened in a newer version of Excel. Learn more: https://go.microsoft.com/fwlink/?linkid=870924
Comment:
    6500-7500</t>
      </text>
    </comment>
    <comment ref="AK603" authorId="826" shapeId="0" xr:uid="{B918D88F-E786-4F26-94CD-AD67768437D9}">
      <text>
        <t>[Threaded comment]
Your version of Excel allows you to read this threaded comment; however, any edits to it will get removed if the file is opened in a newer version of Excel. Learn more: https://go.microsoft.com/fwlink/?linkid=870924
Comment:
    2 vein occlusion, 2x10 mins</t>
      </text>
    </comment>
    <comment ref="W604" authorId="827" shapeId="0" xr:uid="{D3D95289-814A-463C-B8E3-D3C3EB3F0CF6}">
      <text>
        <t>[Threaded comment]
Your version of Excel allows you to read this threaded comment; however, any edits to it will get removed if the file is opened in a newer version of Excel. Learn more: https://go.microsoft.com/fwlink/?linkid=870924
Comment:
    initially injected with atropine and chloral hydrate, then halothane and nitrous oxide for surgery</t>
      </text>
    </comment>
    <comment ref="AD604" authorId="828" shapeId="0" xr:uid="{7F2FD889-8DBA-4929-B818-17D781EB8F44}">
      <text>
        <t>[Threaded comment]
Your version of Excel allows you to read this threaded comment; however, any edits to it will get removed if the file is opened in a newer version of Excel. Learn more: https://go.microsoft.com/fwlink/?linkid=870924
Comment:
    6500-7500</t>
      </text>
    </comment>
    <comment ref="AK604" authorId="829" shapeId="0" xr:uid="{4E8104FC-1A27-44C4-917C-10DECBBC4172}">
      <text>
        <t>[Threaded comment]
Your version of Excel allows you to read this threaded comment; however, any edits to it will get removed if the file is opened in a newer version of Excel. Learn more: https://go.microsoft.com/fwlink/?linkid=870924
Comment:
    2 vein occlusion, 2x10 mins</t>
      </text>
    </comment>
    <comment ref="W605" authorId="830" shapeId="0" xr:uid="{8EDDA6D6-3F9D-4428-9869-D5403E6A4016}">
      <text>
        <t>[Threaded comment]
Your version of Excel allows you to read this threaded comment; however, any edits to it will get removed if the file is opened in a newer version of Excel. Learn more: https://go.microsoft.com/fwlink/?linkid=870924
Comment:
    initially injected with atropine and chloral hydrate, then halothane and nitrous oxide for surgery</t>
      </text>
    </comment>
    <comment ref="AD605" authorId="831" shapeId="0" xr:uid="{46C12549-7944-437F-BD07-97B9123D2220}">
      <text>
        <t>[Threaded comment]
Your version of Excel allows you to read this threaded comment; however, any edits to it will get removed if the file is opened in a newer version of Excel. Learn more: https://go.microsoft.com/fwlink/?linkid=870924
Comment:
    6500-7500</t>
      </text>
    </comment>
    <comment ref="AK605" authorId="832" shapeId="0" xr:uid="{8FC5673A-2727-4661-BCF9-E2267F496A31}">
      <text>
        <t>[Threaded comment]
Your version of Excel allows you to read this threaded comment; however, any edits to it will get removed if the file is opened in a newer version of Excel. Learn more: https://go.microsoft.com/fwlink/?linkid=870924
Comment:
    2 vein occlusion, 2x10 mins</t>
      </text>
    </comment>
    <comment ref="AA606" authorId="833" shapeId="0" xr:uid="{587ABAE2-BFCC-4AAE-A238-CA2C831C6544}">
      <text>
        <t>[Threaded comment]
Your version of Excel allows you to read this threaded comment; however, any edits to it will get removed if the file is opened in a newer version of Excel. Learn more: https://go.microsoft.com/fwlink/?linkid=870924
Comment:
    0.1ml</t>
      </text>
    </comment>
    <comment ref="BG606" authorId="834" shapeId="0" xr:uid="{E840D5D1-6F3B-453B-9DF9-B2A813A11FCD}">
      <text>
        <t>[Threaded comment]
Your version of Excel allows you to read this threaded comment; however, any edits to it will get removed if the file is opened in a newer version of Excel. Learn more: https://go.microsoft.com/fwlink/?linkid=870924
Comment:
    22 point custom scale, 22 points  = no neurodeficiency</t>
      </text>
    </comment>
    <comment ref="AA607" authorId="835" shapeId="0" xr:uid="{CBD77FDF-9810-40D7-A209-8163AC76C4D0}">
      <text>
        <t>[Threaded comment]
Your version of Excel allows you to read this threaded comment; however, any edits to it will get removed if the file is opened in a newer version of Excel. Learn more: https://go.microsoft.com/fwlink/?linkid=870924
Comment:
    0.1ml</t>
      </text>
    </comment>
    <comment ref="BG607" authorId="836" shapeId="0" xr:uid="{2F98B6AA-ED32-433A-A4DA-0D3CE46C17A5}">
      <text>
        <t>[Threaded comment]
Your version of Excel allows you to read this threaded comment; however, any edits to it will get removed if the file is opened in a newer version of Excel. Learn more: https://go.microsoft.com/fwlink/?linkid=870924
Comment:
    22 point custom scale, 22 points  = no neurodeficiency</t>
      </text>
    </comment>
    <comment ref="Y608" authorId="837" shapeId="0" xr:uid="{F4ACD950-4FF8-4677-BF5E-F096D30245C8}">
      <text>
        <t>[Threaded comment]
Your version of Excel allows you to read this threaded comment; however, any edits to it will get removed if the file is opened in a newer version of Excel. Learn more: https://go.microsoft.com/fwlink/?linkid=870924
Comment:
    not stated, implied</t>
      </text>
    </comment>
    <comment ref="J610" authorId="838" shapeId="0" xr:uid="{25099865-1D4B-43BD-9792-BFF926E6018F}">
      <text>
        <t>[Threaded comment]
Your version of Excel allows you to read this threaded comment; however, any edits to it will get removed if the file is opened in a newer version of Excel. Learn more: https://go.microsoft.com/fwlink/?linkid=870924
Comment:
    treatment in this study was meant to induce this lupus, not treat stroke</t>
      </text>
    </comment>
    <comment ref="AL612" authorId="839" shapeId="0" xr:uid="{44C80B33-1AA6-4B42-8B36-A6D1E10ECA69}">
      <text>
        <t>[Threaded comment]
Your version of Excel allows you to read this threaded comment; however, any edits to it will get removed if the file is opened in a newer version of Excel. Learn more: https://go.microsoft.com/fwlink/?linkid=870924
Comment:
    Mice of rehabilitation training groups and combination group were subjected to rehabilitation training, including hanging wire training, rotarod training and climb ladder training from day 1 to day 6 after surgery.</t>
      </text>
    </comment>
    <comment ref="AD614" authorId="840" shapeId="0" xr:uid="{A57732A8-F50B-4559-9F97-41F9C32D5D92}">
      <text>
        <t>[Threaded comment]
Your version of Excel allows you to read this threaded comment; however, any edits to it will get removed if the file is opened in a newer version of Excel. Learn more: https://go.microsoft.com/fwlink/?linkid=870924
Comment:
    3.5-6.5</t>
      </text>
    </comment>
    <comment ref="AZ615" authorId="841" shapeId="0" xr:uid="{403C782B-AC3C-4E12-B735-BD0F76711B1F}">
      <text>
        <t>[Threaded comment]
Your version of Excel allows you to read this threaded comment; however, any edits to it will get removed if the file is opened in a newer version of Excel. Learn more: https://go.microsoft.com/fwlink/?linkid=870924
Comment:
    "The relative volume of iron-induced signal" or "volume fraction of stroke"</t>
      </text>
    </comment>
    <comment ref="AL616" authorId="842" shapeId="0" xr:uid="{D06FB9B8-0CA8-47D8-95DA-26133DC38BBB}">
      <text>
        <t>[Threaded comment]
Your version of Excel allows you to read this threaded comment; however, any edits to it will get removed if the file is opened in a newer version of Excel. Learn more: https://go.microsoft.com/fwlink/?linkid=870924
Comment:
    anti–Nogo-A antibody (7B12)</t>
      </text>
    </comment>
    <comment ref="AP617" authorId="843" shapeId="0" xr:uid="{209C293D-CBC5-4808-8945-FF92DB3AFB12}">
      <text>
        <t>[Threaded comment]
Your version of Excel allows you to read this threaded comment; however, any edits to it will get removed if the file is opened in a newer version of Excel. Learn more: https://go.microsoft.com/fwlink/?linkid=870924
Comment:
    10 minutes</t>
      </text>
    </comment>
    <comment ref="AK618" authorId="844" shapeId="0" xr:uid="{D7CA121A-6584-4B36-9421-12B085EA42B0}">
      <text>
        <t>[Threaded comment]
Your version of Excel allows you to read this threaded comment; however, any edits to it will get removed if the file is opened in a newer version of Excel. Learn more: https://go.microsoft.com/fwlink/?linkid=870924
Comment:
    2x5 mins</t>
      </text>
    </comment>
    <comment ref="AP618" authorId="845" shapeId="0" xr:uid="{13BCE010-C92D-403C-BC3B-EBB906C4DF8A}">
      <text>
        <t>[Threaded comment]
Your version of Excel allows you to read this threaded comment; however, any edits to it will get removed if the file is opened in a newer version of Excel. Learn more: https://go.microsoft.com/fwlink/?linkid=870924
Comment:
    10 minutes</t>
      </text>
    </comment>
    <comment ref="Y620" authorId="846" shapeId="0" xr:uid="{CE665BFC-7E01-4D12-BB6A-3A2D7764B491}">
      <text>
        <t>[Threaded comment]
Your version of Excel allows you to read this threaded comment; however, any edits to it will get removed if the file is opened in a newer version of Excel. Learn more: https://go.microsoft.com/fwlink/?linkid=870924
Comment:
    inferred</t>
      </text>
    </comment>
    <comment ref="Y621" authorId="847" shapeId="0" xr:uid="{6D8C9621-5EB9-45C3-B8A8-5F181C2B953A}">
      <text>
        <t>[Threaded comment]
Your version of Excel allows you to read this threaded comment; however, any edits to it will get removed if the file is opened in a newer version of Excel. Learn more: https://go.microsoft.com/fwlink/?linkid=870924
Comment:
    inferred</t>
      </text>
    </comment>
    <comment ref="K622" authorId="848" shapeId="0" xr:uid="{676F06E2-63BB-4949-8D9F-C666DC38C803}">
      <text>
        <t>[Threaded comment]
Your version of Excel allows you to read this threaded comment; however, any edits to it will get removed if the file is opened in a newer version of Excel. Learn more: https://go.microsoft.com/fwlink/?linkid=870924
Comment:
    8 months</t>
      </text>
    </comment>
    <comment ref="M622" authorId="849" shapeId="0" xr:uid="{5A6AD1F7-A102-4293-A288-80979DF2DC25}">
      <text>
        <t>[Threaded comment]
Your version of Excel allows you to read this threaded comment; however, any edits to it will get removed if the file is opened in a newer version of Excel. Learn more: https://go.microsoft.com/fwlink/?linkid=870924
Comment:
    9 months</t>
      </text>
    </comment>
    <comment ref="AA622" authorId="850" shapeId="0" xr:uid="{7410242F-2583-44F0-BA5B-944EBF5D7884}">
      <text>
        <t>[Threaded comment]
Your version of Excel allows you to read this threaded comment; however, any edits to it will get removed if the file is opened in a newer version of Excel. Learn more: https://go.microsoft.com/fwlink/?linkid=870924
Comment:
    150uL</t>
      </text>
    </comment>
    <comment ref="K623" authorId="851" shapeId="0" xr:uid="{B67CCCFE-60E5-43E3-9F21-B50EF7121D23}">
      <text>
        <t>[Threaded comment]
Your version of Excel allows you to read this threaded comment; however, any edits to it will get removed if the file is opened in a newer version of Excel. Learn more: https://go.microsoft.com/fwlink/?linkid=870924
Comment:
    8 months</t>
      </text>
    </comment>
    <comment ref="M623" authorId="852" shapeId="0" xr:uid="{2996A499-123A-435A-9B50-ED4A5B7CFCAE}">
      <text>
        <t>[Threaded comment]
Your version of Excel allows you to read this threaded comment; however, any edits to it will get removed if the file is opened in a newer version of Excel. Learn more: https://go.microsoft.com/fwlink/?linkid=870924
Comment:
    9 months</t>
      </text>
    </comment>
    <comment ref="AA623" authorId="853" shapeId="0" xr:uid="{7895AB07-0ADF-4A02-BF4B-EA6E64E50ED7}">
      <text>
        <t>[Threaded comment]
Your version of Excel allows you to read this threaded comment; however, any edits to it will get removed if the file is opened in a newer version of Excel. Learn more: https://go.microsoft.com/fwlink/?linkid=870924
Comment:
    150uL</t>
      </text>
    </comment>
    <comment ref="Y624" authorId="854" shapeId="0" xr:uid="{E9BE4A5A-62C7-4A60-9B80-108D6DA49ECE}">
      <text>
        <t>[Threaded comment]
Your version of Excel allows you to read this threaded comment; however, any edits to it will get removed if the file is opened in a newer version of Excel. Learn more: https://go.microsoft.com/fwlink/?linkid=870924
Comment:
    needle implanted into brain for drug delivery, may count as breached skull</t>
      </text>
    </comment>
    <comment ref="AD624" authorId="855" shapeId="0" xr:uid="{DD1E2206-65A9-4CAC-B750-16A7B1E22243}">
      <text>
        <t>[Threaded comment]
Your version of Excel allows you to read this threaded comment; however, any edits to it will get removed if the file is opened in a newer version of Excel. Learn more: https://go.microsoft.com/fwlink/?linkid=870924
Comment:
    20V or 3400K</t>
      </text>
    </comment>
    <comment ref="AI624" authorId="856" shapeId="0" xr:uid="{28AB4E39-3F7D-48FF-906B-FFF6CC32FA23}">
      <text>
        <t>[Threaded comment]
Your version of Excel allows you to read this threaded comment; however, any edits to it will get removed if the file is opened in a newer version of Excel. Learn more: https://go.microsoft.com/fwlink/?linkid=870924
Comment:
    500-1000nm</t>
      </text>
    </comment>
    <comment ref="AG625" authorId="857" shapeId="0" xr:uid="{D42972DF-1795-4C6E-AAAD-AA45FE2B1F3F}">
      <text>
        <t>[Threaded comment]
Your version of Excel allows you to read this threaded comment; however, any edits to it will get removed if the file is opened in a newer version of Excel. Learn more: https://go.microsoft.com/fwlink/?linkid=870924
Comment:
    red laser
Reply:
    changed to Diode laser</t>
      </text>
    </comment>
    <comment ref="AH625" authorId="858" shapeId="0" xr:uid="{A3A3DF4C-3C93-4695-927E-36DFFBE4893D}">
      <text>
        <t>[Threaded comment]
Your version of Excel allows you to read this threaded comment; however, any edits to it will get removed if the file is opened in a newer version of Excel. Learn more: https://go.microsoft.com/fwlink/?linkid=870924
Comment:
    red laser
Reply:
    changed to Diode laser</t>
      </text>
    </comment>
    <comment ref="R627" authorId="859" shapeId="0" xr:uid="{24774589-AD05-4093-BC10-A9BD14C50056}">
      <text>
        <t>[Threaded comment]
Your version of Excel allows you to read this threaded comment; however, any edits to it will get removed if the file is opened in a newer version of Excel. Learn more: https://go.microsoft.com/fwlink/?linkid=870924
Comment:
    4-5</t>
      </text>
    </comment>
    <comment ref="T627" authorId="860" shapeId="0" xr:uid="{AE9BE286-7C80-40BF-865E-1E536D9658F8}">
      <text>
        <t>[Threaded comment]
Your version of Excel allows you to read this threaded comment; however, any edits to it will get removed if the file is opened in a newer version of Excel. Learn more: https://go.microsoft.com/fwlink/?linkid=870924
Comment:
    4-5</t>
      </text>
    </comment>
    <comment ref="AN627" authorId="861" shapeId="0" xr:uid="{5120E31D-E3BA-4D9C-8DF1-5DAA02F9504D}">
      <text>
        <t>[Threaded comment]
Your version of Excel allows you to read this threaded comment; however, any edits to it will get removed if the file is opened in a newer version of Excel. Learn more: https://go.microsoft.com/fwlink/?linkid=870924
Comment:
    350mW/cm^2, 294J</t>
      </text>
    </comment>
    <comment ref="Y628" authorId="862" shapeId="0" xr:uid="{C0BA2580-C508-49B3-8DE7-08EC3DEE0E1A}">
      <text>
        <t>[Threaded comment]
Your version of Excel allows you to read this threaded comment; however, any edits to it will get removed if the file is opened in a newer version of Excel. Learn more: https://go.microsoft.com/fwlink/?linkid=870924
Comment:
    inferred</t>
      </text>
    </comment>
    <comment ref="Y629" authorId="863" shapeId="0" xr:uid="{0F87C79A-6FDC-4D8B-AE20-0DEE13274872}">
      <text>
        <t>[Threaded comment]
Your version of Excel allows you to read this threaded comment; however, any edits to it will get removed if the file is opened in a newer version of Excel. Learn more: https://go.microsoft.com/fwlink/?linkid=870924
Comment:
    inferred</t>
      </text>
    </comment>
    <comment ref="K630" authorId="864" shapeId="0" xr:uid="{BFDC0AC2-7847-4572-89E2-7A9825A28939}">
      <text>
        <t>[Threaded comment]
Your version of Excel allows you to read this threaded comment; however, any edits to it will get removed if the file is opened in a newer version of Excel. Learn more: https://go.microsoft.com/fwlink/?linkid=870924
Comment:
    5 months</t>
      </text>
    </comment>
    <comment ref="M630" authorId="865" shapeId="0" xr:uid="{E52E111A-5C63-4A20-B5E6-0416888F1005}">
      <text>
        <t>[Threaded comment]
Your version of Excel allows you to read this threaded comment; however, any edits to it will get removed if the file is opened in a newer version of Excel. Learn more: https://go.microsoft.com/fwlink/?linkid=870924
Comment:
    6 months</t>
      </text>
    </comment>
    <comment ref="AD630" authorId="866" shapeId="0" xr:uid="{365B81D1-4F18-4288-8CC6-3A5931EDDFCF}">
      <text>
        <t>[Threaded comment]
Your version of Excel allows you to read this threaded comment; however, any edits to it will get removed if the file is opened in a newer version of Excel. Learn more: https://go.microsoft.com/fwlink/?linkid=870924
Comment:
    64mW/mm^2
Reply:
    and 20mW</t>
      </text>
    </comment>
    <comment ref="K631" authorId="867" shapeId="0" xr:uid="{C0BD84A0-B681-41BB-8E7F-8510DED622B6}">
      <text>
        <t>[Threaded comment]
Your version of Excel allows you to read this threaded comment; however, any edits to it will get removed if the file is opened in a newer version of Excel. Learn more: https://go.microsoft.com/fwlink/?linkid=870924
Comment:
    5 months</t>
      </text>
    </comment>
    <comment ref="M631" authorId="868" shapeId="0" xr:uid="{FD32438A-3A8B-4424-AB9E-9F40AD3FA71F}">
      <text>
        <t>[Threaded comment]
Your version of Excel allows you to read this threaded comment; however, any edits to it will get removed if the file is opened in a newer version of Excel. Learn more: https://go.microsoft.com/fwlink/?linkid=870924
Comment:
    7 months</t>
      </text>
    </comment>
    <comment ref="K632" authorId="869" shapeId="0" xr:uid="{65A427B5-D86B-4E74-B0DF-62D12DACABD2}">
      <text>
        <t>[Threaded comment]
Your version of Excel allows you to read this threaded comment; however, any edits to it will get removed if the file is opened in a newer version of Excel. Learn more: https://go.microsoft.com/fwlink/?linkid=870924
Comment:
    5 months</t>
      </text>
    </comment>
    <comment ref="M632" authorId="870" shapeId="0" xr:uid="{FA8C970E-9E71-4F40-BEF3-710A2ADD6BA7}">
      <text>
        <t>[Threaded comment]
Your version of Excel allows you to read this threaded comment; however, any edits to it will get removed if the file is opened in a newer version of Excel. Learn more: https://go.microsoft.com/fwlink/?linkid=870924
Comment:
    7 months</t>
      </text>
    </comment>
    <comment ref="Y632" authorId="871" shapeId="0" xr:uid="{72BC4D94-B6E7-4451-ACC4-1D2CECC387C3}">
      <text>
        <t>[Threaded comment]
Your version of Excel allows you to read this threaded comment; however, any edits to it will get removed if the file is opened in a newer version of Excel. Learn more: https://go.microsoft.com/fwlink/?linkid=870924
Comment:
    inferred</t>
      </text>
    </comment>
    <comment ref="AK632" authorId="872" shapeId="0" xr:uid="{40F9F32A-7353-4D63-9124-02FE2C238132}">
      <text>
        <t>[Threaded comment]
Your version of Excel allows you to read this threaded comment; however, any edits to it will get removed if the file is opened in a newer version of Excel. Learn more: https://go.microsoft.com/fwlink/?linkid=870924
Comment:
    4 mins at one site, 2 mins at another</t>
      </text>
    </comment>
    <comment ref="K633" authorId="873" shapeId="0" xr:uid="{54723A98-1C02-404D-B34C-9A0986A60070}">
      <text>
        <t>[Threaded comment]
Your version of Excel allows you to read this threaded comment; however, any edits to it will get removed if the file is opened in a newer version of Excel. Learn more: https://go.microsoft.com/fwlink/?linkid=870924
Comment:
    5 months</t>
      </text>
    </comment>
    <comment ref="M633" authorId="874" shapeId="0" xr:uid="{7CF179FF-70B3-4844-B53A-2B4730A8FF02}">
      <text>
        <t>[Threaded comment]
Your version of Excel allows you to read this threaded comment; however, any edits to it will get removed if the file is opened in a newer version of Excel. Learn more: https://go.microsoft.com/fwlink/?linkid=870924
Comment:
    7 months</t>
      </text>
    </comment>
    <comment ref="AD633" authorId="875" shapeId="0" xr:uid="{9ECDEEAD-5D53-41E4-A96E-074538AEDAEF}">
      <text>
        <t>[Threaded comment]
Your version of Excel allows you to read this threaded comment; however, any edits to it will get removed if the file is opened in a newer version of Excel. Learn more: https://go.microsoft.com/fwlink/?linkid=870924
Comment:
    15.9W/cm^2
Reply:
    and 20 mW</t>
      </text>
    </comment>
    <comment ref="L634" authorId="876" shapeId="0" xr:uid="{F00172B2-D12A-491E-99CE-8BD86BE999E3}">
      <text>
        <t>[Threaded comment]
Your version of Excel allows you to read this threaded comment; however, any edits to it will get removed if the file is opened in a newer version of Excel. Learn more: https://go.microsoft.com/fwlink/?linkid=870924
Comment:
    5 months</t>
      </text>
    </comment>
    <comment ref="AD634" authorId="877" shapeId="0" xr:uid="{F3F69594-B8AB-4A3F-A8B7-35E926F63FE1}">
      <text>
        <t>[Threaded comment]
Your version of Excel allows you to read this threaded comment; however, any edits to it will get removed if the file is opened in a newer version of Excel. Learn more: https://go.microsoft.com/fwlink/?linkid=870924
Comment:
    15.9W/cm^2
Reply:
    and 20 mW</t>
      </text>
    </comment>
    <comment ref="L635" authorId="878" shapeId="0" xr:uid="{E1657287-7397-491C-9AAF-0745D1468F6C}">
      <text>
        <t>[Threaded comment]
Your version of Excel allows you to read this threaded comment; however, any edits to it will get removed if the file is opened in a newer version of Excel. Learn more: https://go.microsoft.com/fwlink/?linkid=870924
Comment:
    3 months</t>
      </text>
    </comment>
    <comment ref="AD635" authorId="879" shapeId="0" xr:uid="{0293F55C-3F8B-4225-A914-2F2B3D5FB4CE}">
      <text>
        <t>[Threaded comment]
Your version of Excel allows you to read this threaded comment; however, any edits to it will get removed if the file is opened in a newer version of Excel. Learn more: https://go.microsoft.com/fwlink/?linkid=870924
Comment:
    15.9W/cm^2
Reply:
    and 20 mW</t>
      </text>
    </comment>
    <comment ref="L636" authorId="880" shapeId="0" xr:uid="{1D2AD408-7281-44A9-922D-3FBFE6B42C30}">
      <text>
        <t>[Threaded comment]
Your version of Excel allows you to read this threaded comment; however, any edits to it will get removed if the file is opened in a newer version of Excel. Learn more: https://go.microsoft.com/fwlink/?linkid=870924
Comment:
    3 months</t>
      </text>
    </comment>
    <comment ref="R636" authorId="881" shapeId="0" xr:uid="{9875765A-86C4-4BA7-8975-B9F3555B853D}">
      <text>
        <t>[Threaded comment]
Your version of Excel allows you to read this threaded comment; however, any edits to it will get removed if the file is opened in a newer version of Excel. Learn more: https://go.microsoft.com/fwlink/?linkid=870924
Comment:
    5-6</t>
      </text>
    </comment>
    <comment ref="T636" authorId="882" shapeId="0" xr:uid="{6A238C1E-2CE5-4F59-AC95-73A31FB2F96C}">
      <text>
        <t>[Threaded comment]
Your version of Excel allows you to read this threaded comment; however, any edits to it will get removed if the file is opened in a newer version of Excel. Learn more: https://go.microsoft.com/fwlink/?linkid=870924
Comment:
    5-6</t>
      </text>
    </comment>
    <comment ref="AD636" authorId="883" shapeId="0" xr:uid="{771530DF-3043-494D-A7CC-C42F30244F42}">
      <text>
        <t>[Threaded comment]
Your version of Excel allows you to read this threaded comment; however, any edits to it will get removed if the file is opened in a newer version of Excel. Learn more: https://go.microsoft.com/fwlink/?linkid=870924
Comment:
    15.9W/cm^2
Reply:
    and 20 mW</t>
      </text>
    </comment>
    <comment ref="K637" authorId="884" shapeId="0" xr:uid="{0ED5E933-AEB4-4708-96C6-004EA7DD1112}">
      <text>
        <t>[Threaded comment]
Your version of Excel allows you to read this threaded comment; however, any edits to it will get removed if the file is opened in a newer version of Excel. Learn more: https://go.microsoft.com/fwlink/?linkid=870924
Comment:
    5 months</t>
      </text>
    </comment>
    <comment ref="M637" authorId="885" shapeId="0" xr:uid="{BD81BAEA-528A-45E8-9D08-37A4F7BE5FD2}">
      <text>
        <t>[Threaded comment]
Your version of Excel allows you to read this threaded comment; however, any edits to it will get removed if the file is opened in a newer version of Excel. Learn more: https://go.microsoft.com/fwlink/?linkid=870924
Comment:
    7 months</t>
      </text>
    </comment>
    <comment ref="R637" authorId="886" shapeId="0" xr:uid="{38D9BA2C-13CA-4406-BF55-EFCF3991D181}">
      <text>
        <t>[Threaded comment]
Your version of Excel allows you to read this threaded comment; however, any edits to it will get removed if the file is opened in a newer version of Excel. Learn more: https://go.microsoft.com/fwlink/?linkid=870924
Comment:
    6-7</t>
      </text>
    </comment>
    <comment ref="K638" authorId="887" shapeId="0" xr:uid="{A7FA0595-367B-4891-99F2-6E56E5729157}">
      <text>
        <t>[Threaded comment]
Your version of Excel allows you to read this threaded comment; however, any edits to it will get removed if the file is opened in a newer version of Excel. Learn more: https://go.microsoft.com/fwlink/?linkid=870924
Comment:
    5 months</t>
      </text>
    </comment>
    <comment ref="M638" authorId="888" shapeId="0" xr:uid="{3620A2CB-67B8-41D3-BA16-BA9A2358A864}">
      <text>
        <t>[Threaded comment]
Your version of Excel allows you to read this threaded comment; however, any edits to it will get removed if the file is opened in a newer version of Excel. Learn more: https://go.microsoft.com/fwlink/?linkid=870924
Comment:
    7 months</t>
      </text>
    </comment>
    <comment ref="K639" authorId="889" shapeId="0" xr:uid="{C37BB4E7-D03B-4415-84D7-123A44DC1ACE}">
      <text>
        <t>[Threaded comment]
Your version of Excel allows you to read this threaded comment; however, any edits to it will get removed if the file is opened in a newer version of Excel. Learn more: https://go.microsoft.com/fwlink/?linkid=870924
Comment:
    5 months</t>
      </text>
    </comment>
    <comment ref="M639" authorId="890" shapeId="0" xr:uid="{6F6341FA-3330-4C66-BDF2-5D5EA0852A95}">
      <text>
        <t>[Threaded comment]
Your version of Excel allows you to read this threaded comment; however, any edits to it will get removed if the file is opened in a newer version of Excel. Learn more: https://go.microsoft.com/fwlink/?linkid=870924
Comment:
    7 months</t>
      </text>
    </comment>
    <comment ref="K640" authorId="891" shapeId="0" xr:uid="{70F5BB10-C1B9-4815-BD6E-6C4A0BCAFC8F}">
      <text>
        <t>[Threaded comment]
Your version of Excel allows you to read this threaded comment; however, any edits to it will get removed if the file is opened in a newer version of Excel. Learn more: https://go.microsoft.com/fwlink/?linkid=870924
Comment:
    5 months</t>
      </text>
    </comment>
    <comment ref="M640" authorId="892" shapeId="0" xr:uid="{39E46668-1A47-4737-83AF-1E444BBC3754}">
      <text>
        <t>[Threaded comment]
Your version of Excel allows you to read this threaded comment; however, any edits to it will get removed if the file is opened in a newer version of Excel. Learn more: https://go.microsoft.com/fwlink/?linkid=870924
Comment:
    7 months</t>
      </text>
    </comment>
    <comment ref="K641" authorId="893" shapeId="0" xr:uid="{CC171D13-64EE-4944-812F-3D8638E7EAB4}">
      <text>
        <t>[Threaded comment]
Your version of Excel allows you to read this threaded comment; however, any edits to it will get removed if the file is opened in a newer version of Excel. Learn more: https://go.microsoft.com/fwlink/?linkid=870924
Comment:
    5 months</t>
      </text>
    </comment>
    <comment ref="M641" authorId="894" shapeId="0" xr:uid="{E8557405-0B49-48D5-8CC1-7ABCA9115EF4}">
      <text>
        <t>[Threaded comment]
Your version of Excel allows you to read this threaded comment; however, any edits to it will get removed if the file is opened in a newer version of Excel. Learn more: https://go.microsoft.com/fwlink/?linkid=870924
Comment:
    7 months</t>
      </text>
    </comment>
    <comment ref="K642" authorId="895" shapeId="0" xr:uid="{A86313F8-3A7F-4586-8B2E-AAA7B922E802}">
      <text>
        <t>[Threaded comment]
Your version of Excel allows you to read this threaded comment; however, any edits to it will get removed if the file is opened in a newer version of Excel. Learn more: https://go.microsoft.com/fwlink/?linkid=870924
Comment:
    5 months</t>
      </text>
    </comment>
    <comment ref="M642" authorId="896" shapeId="0" xr:uid="{64198DFB-6277-4748-BFDA-D52D037EF111}">
      <text>
        <t>[Threaded comment]
Your version of Excel allows you to read this threaded comment; however, any edits to it will get removed if the file is opened in a newer version of Excel. Learn more: https://go.microsoft.com/fwlink/?linkid=870924
Comment:
    7 months</t>
      </text>
    </comment>
    <comment ref="K643" authorId="897" shapeId="0" xr:uid="{A73B77C6-D10D-4CE6-AC2D-2BA08D4D1C05}">
      <text>
        <t>[Threaded comment]
Your version of Excel allows you to read this threaded comment; however, any edits to it will get removed if the file is opened in a newer version of Excel. Learn more: https://go.microsoft.com/fwlink/?linkid=870924
Comment:
    5 months</t>
      </text>
    </comment>
    <comment ref="M643" authorId="898" shapeId="0" xr:uid="{A8A558E9-0862-4265-8E9C-8C3510D18EBF}">
      <text>
        <t>[Threaded comment]
Your version of Excel allows you to read this threaded comment; however, any edits to it will get removed if the file is opened in a newer version of Excel. Learn more: https://go.microsoft.com/fwlink/?linkid=870924
Comment:
    7 months</t>
      </text>
    </comment>
    <comment ref="K644" authorId="899" shapeId="0" xr:uid="{87A506D4-4C7C-4182-9DD8-5052353B6303}">
      <text>
        <t>[Threaded comment]
Your version of Excel allows you to read this threaded comment; however, any edits to it will get removed if the file is opened in a newer version of Excel. Learn more: https://go.microsoft.com/fwlink/?linkid=870924
Comment:
    5 months</t>
      </text>
    </comment>
    <comment ref="M644" authorId="900" shapeId="0" xr:uid="{46F1CA18-07E3-4776-A1CB-F4F97D5123D3}">
      <text>
        <t>[Threaded comment]
Your version of Excel allows you to read this threaded comment; however, any edits to it will get removed if the file is opened in a newer version of Excel. Learn more: https://go.microsoft.com/fwlink/?linkid=870924
Comment:
    7 months</t>
      </text>
    </comment>
    <comment ref="K645" authorId="901" shapeId="0" xr:uid="{1F931D89-DC06-4987-9DF3-E71F1EB93D4A}">
      <text>
        <t>[Threaded comment]
Your version of Excel allows you to read this threaded comment; however, any edits to it will get removed if the file is opened in a newer version of Excel. Learn more: https://go.microsoft.com/fwlink/?linkid=870924
Comment:
    5 months</t>
      </text>
    </comment>
    <comment ref="M645" authorId="902" shapeId="0" xr:uid="{6762C857-CDEA-4BBF-997B-E30B21DFDF46}">
      <text>
        <t>[Threaded comment]
Your version of Excel allows you to read this threaded comment; however, any edits to it will get removed if the file is opened in a newer version of Excel. Learn more: https://go.microsoft.com/fwlink/?linkid=870924
Comment:
    7 months</t>
      </text>
    </comment>
    <comment ref="K646" authorId="903" shapeId="0" xr:uid="{992AB712-F010-4524-BD96-7A76BF56AC8F}">
      <text>
        <t>[Threaded comment]
Your version of Excel allows you to read this threaded comment; however, any edits to it will get removed if the file is opened in a newer version of Excel. Learn more: https://go.microsoft.com/fwlink/?linkid=870924
Comment:
    5 months</t>
      </text>
    </comment>
    <comment ref="M646" authorId="904" shapeId="0" xr:uid="{22B0EFD9-8A1A-42DE-8E36-0CB5BD43C8A1}">
      <text>
        <t>[Threaded comment]
Your version of Excel allows you to read this threaded comment; however, any edits to it will get removed if the file is opened in a newer version of Excel. Learn more: https://go.microsoft.com/fwlink/?linkid=870924
Comment:
    7 months</t>
      </text>
    </comment>
    <comment ref="K647" authorId="905" shapeId="0" xr:uid="{404674DE-242F-49E4-86CB-377BD6CE52ED}">
      <text>
        <t>[Threaded comment]
Your version of Excel allows you to read this threaded comment; however, any edits to it will get removed if the file is opened in a newer version of Excel. Learn more: https://go.microsoft.com/fwlink/?linkid=870924
Comment:
    2 months</t>
      </text>
    </comment>
    <comment ref="M647" authorId="906" shapeId="0" xr:uid="{A29EE8C6-D15D-496E-90F3-65C1C279066B}">
      <text>
        <t>[Threaded comment]
Your version of Excel allows you to read this threaded comment; however, any edits to it will get removed if the file is opened in a newer version of Excel. Learn more: https://go.microsoft.com/fwlink/?linkid=870924
Comment:
    3 months</t>
      </text>
    </comment>
    <comment ref="K648" authorId="907" shapeId="0" xr:uid="{0F2E4BDC-D0E1-4A0A-93E8-2EBF8D9EE67F}">
      <text>
        <t>[Threaded comment]
Your version of Excel allows you to read this threaded comment; however, any edits to it will get removed if the file is opened in a newer version of Excel. Learn more: https://go.microsoft.com/fwlink/?linkid=870924
Comment:
    2 months</t>
      </text>
    </comment>
    <comment ref="M648" authorId="908" shapeId="0" xr:uid="{31E4FA02-F1E7-4E9A-BEDC-46063DC2EADA}">
      <text>
        <t>[Threaded comment]
Your version of Excel allows you to read this threaded comment; however, any edits to it will get removed if the file is opened in a newer version of Excel. Learn more: https://go.microsoft.com/fwlink/?linkid=870924
Comment:
    3 months</t>
      </text>
    </comment>
    <comment ref="R649" authorId="909" shapeId="0" xr:uid="{8DB8035E-539B-4FE3-89C2-27B3AFD35EC2}">
      <text>
        <t>[Threaded comment]
Your version of Excel allows you to read this threaded comment; however, any edits to it will get removed if the file is opened in a newer version of Excel. Learn more: https://go.microsoft.com/fwlink/?linkid=870924
Comment:
    4-8</t>
      </text>
    </comment>
    <comment ref="T649" authorId="910" shapeId="0" xr:uid="{10B15AA6-476D-493F-A727-8896541EB598}">
      <text>
        <t>[Threaded comment]
Your version of Excel allows you to read this threaded comment; however, any edits to it will get removed if the file is opened in a newer version of Excel. Learn more: https://go.microsoft.com/fwlink/?linkid=870924
Comment:
    4-8</t>
      </text>
    </comment>
    <comment ref="AD649" authorId="911" shapeId="0" xr:uid="{508F12FE-2D78-46FD-BFC3-0BCD97410F0B}">
      <text>
        <t>[Threaded comment]
Your version of Excel allows you to read this threaded comment; however, any edits to it will get removed if the file is opened in a newer version of Excel. Learn more: https://go.microsoft.com/fwlink/?linkid=870924
Comment:
    140,000 lx
Reply:
    and 150W</t>
      </text>
    </comment>
    <comment ref="AI649" authorId="912" shapeId="0" xr:uid="{00FA5B89-3C2D-47F5-9D6C-AC45C55D18D3}">
      <text>
        <t>[Threaded comment]
Your version of Excel allows you to read this threaded comment; however, any edits to it will get removed if the file is opened in a newer version of Excel. Learn more: https://go.microsoft.com/fwlink/?linkid=870924
Comment:
    532.5 – 587.5 nm</t>
      </text>
    </comment>
    <comment ref="AI650" authorId="913" shapeId="0" xr:uid="{8819A762-46D6-4104-AB54-92401B5591E5}">
      <text>
        <t>[Threaded comment]
Your version of Excel allows you to read this threaded comment; however, any edits to it will get removed if the file is opened in a newer version of Excel. Learn more: https://go.microsoft.com/fwlink/?linkid=870924
Comment:
    550-1000nm</t>
      </text>
    </comment>
    <comment ref="Y653" authorId="914" shapeId="0" xr:uid="{0348AB51-5901-4030-84BE-DF00973FDF3F}">
      <text>
        <t>[Threaded comment]
Your version of Excel allows you to read this threaded comment; however, any edits to it will get removed if the file is opened in a newer version of Excel. Learn more: https://go.microsoft.com/fwlink/?linkid=870924
Comment:
    guide cannula inserted into brain, induction done via cannula while awake. Pentobarbital used for cannula insertion one week earlier.</t>
      </text>
    </comment>
    <comment ref="AD653" authorId="915" shapeId="0" xr:uid="{182E3BCA-2CF7-41F6-B879-6BC28200DC06}">
      <text>
        <t>[Threaded comment]
Your version of Excel allows you to read this threaded comment; however, any edits to it will get removed if the file is opened in a newer version of Excel. Learn more: https://go.microsoft.com/fwlink/?linkid=870924
Comment:
    15-22mW</t>
      </text>
    </comment>
    <comment ref="AG653" authorId="916" shapeId="0" xr:uid="{7330955C-D06A-4689-B77E-153F47D84ED3}">
      <text>
        <t>[Threaded comment]
Your version of Excel allows you to read this threaded comment; however, any edits to it will get removed if the file is opened in a newer version of Excel. Learn more: https://go.microsoft.com/fwlink/?linkid=870924
Comment:
    "laser"
Reply:
    changed to diode laser</t>
      </text>
    </comment>
    <comment ref="AH653" authorId="917" shapeId="0" xr:uid="{5D4BC43F-A78A-4021-875E-A4F747F0DF3B}">
      <text>
        <t>[Threaded comment]
Your version of Excel allows you to read this threaded comment; however, any edits to it will get removed if the file is opened in a newer version of Excel. Learn more: https://go.microsoft.com/fwlink/?linkid=870924
Comment:
    "laser"
Reply:
    changed to diode laser</t>
      </text>
    </comment>
    <comment ref="Y654" authorId="918" shapeId="0" xr:uid="{FA11278C-0AC6-4DD3-9C94-B985B6819600}">
      <text>
        <t>[Threaded comment]
Your version of Excel allows you to read this threaded comment; however, any edits to it will get removed if the file is opened in a newer version of Excel. Learn more: https://go.microsoft.com/fwlink/?linkid=870924
Comment:
    guide cannula inserted into brain, induction done via cannula while awake. Pentobarbital used for cannula insertion one week earlier.</t>
      </text>
    </comment>
    <comment ref="AD654" authorId="919" shapeId="0" xr:uid="{997BBB9F-9AA5-4D70-86F9-559E6B286C23}">
      <text>
        <t>[Threaded comment]
Your version of Excel allows you to read this threaded comment; however, any edits to it will get removed if the file is opened in a newer version of Excel. Learn more: https://go.microsoft.com/fwlink/?linkid=870924
Comment:
    15-22mW</t>
      </text>
    </comment>
    <comment ref="AG654" authorId="920" shapeId="0" xr:uid="{A2FE53E0-C6E2-4B31-9C0C-9669330F09B1}">
      <text>
        <t>[Threaded comment]
Your version of Excel allows you to read this threaded comment; however, any edits to it will get removed if the file is opened in a newer version of Excel. Learn more: https://go.microsoft.com/fwlink/?linkid=870924
Comment:
    "laser"
Reply:
    changed to diode laser</t>
      </text>
    </comment>
    <comment ref="AH654" authorId="921" shapeId="0" xr:uid="{4BAE8EC5-8143-42BC-BC4C-FD94A2175CA4}">
      <text>
        <t>[Threaded comment]
Your version of Excel allows you to read this threaded comment; however, any edits to it will get removed if the file is opened in a newer version of Excel. Learn more: https://go.microsoft.com/fwlink/?linkid=870924
Comment:
    "laser"
Reply:
    changed to diode laser</t>
      </text>
    </comment>
    <comment ref="Y655" authorId="922" shapeId="0" xr:uid="{85B5C853-BF8D-46C6-8317-B70E06140A06}">
      <text>
        <t>[Threaded comment]
Your version of Excel allows you to read this threaded comment; however, any edits to it will get removed if the file is opened in a newer version of Excel. Learn more: https://go.microsoft.com/fwlink/?linkid=870924
Comment:
    guide cannula inserted into brain, induction done via cannula while awake. Pentobarbital used for cannula insertion one week earlier.</t>
      </text>
    </comment>
    <comment ref="AD655" authorId="923" shapeId="0" xr:uid="{A975B6C2-8FA8-457A-B5F2-58FE9B447143}">
      <text>
        <t>[Threaded comment]
Your version of Excel allows you to read this threaded comment; however, any edits to it will get removed if the file is opened in a newer version of Excel. Learn more: https://go.microsoft.com/fwlink/?linkid=870924
Comment:
    10-12mW</t>
      </text>
    </comment>
    <comment ref="Y656" authorId="924" shapeId="0" xr:uid="{17446399-734A-4546-B353-D004F374681A}">
      <text>
        <t>[Threaded comment]
Your version of Excel allows you to read this threaded comment; however, any edits to it will get removed if the file is opened in a newer version of Excel. Learn more: https://go.microsoft.com/fwlink/?linkid=870924
Comment:
    guide cannula inserted into brain, induction done via cannula while awake. Pentobarbital used for cannula insertion one week earlier.</t>
      </text>
    </comment>
    <comment ref="AD656" authorId="925" shapeId="0" xr:uid="{D821F5A4-560C-4774-9D50-409902C9AFD8}">
      <text>
        <t>[Threaded comment]
Your version of Excel allows you to read this threaded comment; however, any edits to it will get removed if the file is opened in a newer version of Excel. Learn more: https://go.microsoft.com/fwlink/?linkid=870924
Comment:
    15-22mW</t>
      </text>
    </comment>
    <comment ref="AG656" authorId="926" shapeId="0" xr:uid="{AECBF7B7-6476-495D-8132-59B904CF130D}">
      <text>
        <t>[Threaded comment]
Your version of Excel allows you to read this threaded comment; however, any edits to it will get removed if the file is opened in a newer version of Excel. Learn more: https://go.microsoft.com/fwlink/?linkid=870924
Comment:
    "laser"
Reply:
    changed to diode laser</t>
      </text>
    </comment>
    <comment ref="AH656" authorId="927" shapeId="0" xr:uid="{3D1B2CC8-0A74-40BA-83E1-5F39C09A705A}">
      <text>
        <t>[Threaded comment]
Your version of Excel allows you to read this threaded comment; however, any edits to it will get removed if the file is opened in a newer version of Excel. Learn more: https://go.microsoft.com/fwlink/?linkid=870924
Comment:
    "laser"
Reply:
    changed to diode laser</t>
      </text>
    </comment>
    <comment ref="AP656" authorId="928" shapeId="0" xr:uid="{96CF8EF2-F3DC-4FB4-A274-87BD48E54C96}">
      <text>
        <t>[Threaded comment]
Your version of Excel allows you to read this threaded comment; however, any edits to it will get removed if the file is opened in a newer version of Excel. Learn more: https://go.microsoft.com/fwlink/?linkid=870924
Comment:
    10 minutes</t>
      </text>
    </comment>
    <comment ref="O657" authorId="929" shapeId="0" xr:uid="{8D5B24AC-4F6A-434A-B78C-2BCDE430D335}">
      <text>
        <t>[Threaded comment]
Your version of Excel allows you to read this threaded comment; however, any edits to it will get removed if the file is opened in a newer version of Excel. Learn more: https://go.microsoft.com/fwlink/?linkid=870924
Comment:
    average length 3.82 +/- 0.36 cm (mean +/- SD)</t>
      </text>
    </comment>
    <comment ref="Y657" authorId="930" shapeId="0" xr:uid="{5C691287-DFC8-4E70-9F10-E1E6648A9AFE}">
      <text>
        <t>[Threaded comment]
Your version of Excel allows you to read this threaded comment; however, any edits to it will get removed if the file is opened in a newer version of Excel. Learn more: https://go.microsoft.com/fwlink/?linkid=870924
Comment:
    scalp and skull intact, is in zebrafish</t>
      </text>
    </comment>
    <comment ref="AA657" authorId="931" shapeId="0" xr:uid="{D5ACF682-FBD2-47F2-9749-5344355196FA}">
      <text>
        <t>[Threaded comment]
Your version of Excel allows you to read this threaded comment; however, any edits to it will get removed if the file is opened in a newer version of Excel. Learn more: https://go.microsoft.com/fwlink/?linkid=870924
Comment:
    total volume was less than 0.1mL</t>
      </text>
    </comment>
    <comment ref="O658" authorId="932" shapeId="0" xr:uid="{65A7561F-0E02-4181-9AC2-BC20F6FEC04B}">
      <text>
        <t>[Threaded comment]
Your version of Excel allows you to read this threaded comment; however, any edits to it will get removed if the file is opened in a newer version of Excel. Learn more: https://go.microsoft.com/fwlink/?linkid=870924
Comment:
    average length 3.82 +/- 0.36 cm (mean +/- SD)</t>
      </text>
    </comment>
    <comment ref="Y658" authorId="933" shapeId="0" xr:uid="{BB5B55D4-5800-4DFC-AEA3-030DC3EBD54A}">
      <text>
        <t>[Threaded comment]
Your version of Excel allows you to read this threaded comment; however, any edits to it will get removed if the file is opened in a newer version of Excel. Learn more: https://go.microsoft.com/fwlink/?linkid=870924
Comment:
    scalp and skull intact, is in zebrafish</t>
      </text>
    </comment>
    <comment ref="AA658" authorId="934" shapeId="0" xr:uid="{9434ABBB-9396-4849-9CFD-336265CC7CFC}">
      <text>
        <t>[Threaded comment]
Your version of Excel allows you to read this threaded comment; however, any edits to it will get removed if the file is opened in a newer version of Excel. Learn more: https://go.microsoft.com/fwlink/?linkid=870924
Comment:
    total volume was less than 0.1mL</t>
      </text>
    </comment>
    <comment ref="G662" authorId="935" shapeId="0" xr:uid="{8824C310-5D9D-4D71-8EA2-41AF6197CF74}">
      <text>
        <t>[Threaded comment]
Your version of Excel allows you to read this threaded comment; however, any edits to it will get removed if the file is opened in a newer version of Excel. Learn more: https://go.microsoft.com/fwlink/?linkid=870924
Comment:
    mixture of 75% C57B1/6 and 25% SV129</t>
      </text>
    </comment>
    <comment ref="AL662" authorId="936" shapeId="0" xr:uid="{D19C7FC5-067A-4ECF-9CBD-84178D0EB66C}">
      <text>
        <t>[Threaded comment]
Your version of Excel allows you to read this threaded comment; however, any edits to it will get removed if the file is opened in a newer version of Excel. Learn more: https://go.microsoft.com/fwlink/?linkid=870924
Comment:
    porcine mucosal heparin</t>
      </text>
    </comment>
    <comment ref="AL663" authorId="937" shapeId="0" xr:uid="{E2DFB114-BFB9-466C-AC85-15E4B3E20926}">
      <text>
        <t>[Threaded comment]
Your version of Excel allows you to read this threaded comment; however, any edits to it will get removed if the file is opened in a newer version of Excel. Learn more: https://go.microsoft.com/fwlink/?linkid=870924
Comment:
    porcine mucosal heparin</t>
      </text>
    </comment>
    <comment ref="AW663" authorId="938" shapeId="0" xr:uid="{88EEFF02-9E5A-4A17-8273-DC3A59C9891E}">
      <text>
        <t>[Threaded comment]
Your version of Excel allows you to read this threaded comment; however, any edits to it will get removed if the file is opened in a newer version of Excel. Learn more: https://go.microsoft.com/fwlink/?linkid=870924
Comment:
    not a typo, had big error bars</t>
      </text>
    </comment>
    <comment ref="Y664" authorId="939" shapeId="0" xr:uid="{BF686A80-1A3C-44AC-AF07-ABE903D55F53}">
      <text>
        <t>[Threaded comment]
Your version of Excel allows you to read this threaded comment; however, any edits to it will get removed if the file is opened in a newer version of Excel. Learn more: https://go.microsoft.com/fwlink/?linkid=870924
Comment:
    eyeball and temporalis removed too</t>
      </text>
    </comment>
    <comment ref="BG664" authorId="940" shapeId="0" xr:uid="{C7D6C743-D695-4A54-97A9-07D68D288B7D}">
      <text>
        <t>[Threaded comment]
Your version of Excel allows you to read this threaded comment; however, any edits to it will get removed if the file is opened in a newer version of Excel. Learn more: https://go.microsoft.com/fwlink/?linkid=870924
Comment:
    Appears to be their own score, is 0-11, higher the score higher the deficit</t>
      </text>
    </comment>
    <comment ref="Y665" authorId="941" shapeId="0" xr:uid="{9AF71566-FDF7-4831-AF7E-B7A880FB4E70}">
      <text>
        <t>[Threaded comment]
Your version of Excel allows you to read this threaded comment; however, any edits to it will get removed if the file is opened in a newer version of Excel. Learn more: https://go.microsoft.com/fwlink/?linkid=870924
Comment:
    eyeball and temporalis removed too</t>
      </text>
    </comment>
    <comment ref="BG665" authorId="942" shapeId="0" xr:uid="{3666870B-25FF-4185-970E-C2FBAA132363}">
      <text>
        <t>[Threaded comment]
Your version of Excel allows you to read this threaded comment; however, any edits to it will get removed if the file is opened in a newer version of Excel. Learn more: https://go.microsoft.com/fwlink/?linkid=870924
Comment:
    Appears to be their own score, is 0-11, higher the score higher the deficit</t>
      </text>
    </comment>
    <comment ref="Y666" authorId="943" shapeId="0" xr:uid="{5C169DEE-7191-4939-B966-3612305CB705}">
      <text>
        <t>[Threaded comment]
Your version of Excel allows you to read this threaded comment; however, any edits to it will get removed if the file is opened in a newer version of Excel. Learn more: https://go.microsoft.com/fwlink/?linkid=870924
Comment:
    eyeball and temporalis removed too</t>
      </text>
    </comment>
    <comment ref="BG666" authorId="944" shapeId="0" xr:uid="{9B10E5FE-7F31-4664-BBBD-BCE22628585F}">
      <text>
        <t>[Threaded comment]
Your version of Excel allows you to read this threaded comment; however, any edits to it will get removed if the file is opened in a newer version of Excel. Learn more: https://go.microsoft.com/fwlink/?linkid=870924
Comment:
    Appears to be their own score, is 0-9, higher the score higher the deficit</t>
      </text>
    </comment>
    <comment ref="L667" authorId="945" shapeId="0" xr:uid="{773BFBE1-ECF9-4DBF-8672-36E726F65929}">
      <text>
        <t>[Threaded comment]
Your version of Excel allows you to read this threaded comment; however, any edits to it will get removed if the file is opened in a newer version of Excel. Learn more: https://go.microsoft.com/fwlink/?linkid=870924
Comment:
    24 months</t>
      </text>
    </comment>
    <comment ref="L668" authorId="946" shapeId="0" xr:uid="{0ADF2551-4C9D-46A1-8E01-8CBAC38BAE41}">
      <text>
        <t>[Threaded comment]
Your version of Excel allows you to read this threaded comment; however, any edits to it will get removed if the file is opened in a newer version of Excel. Learn more: https://go.microsoft.com/fwlink/?linkid=870924
Comment:
    24 months</t>
      </text>
    </comment>
    <comment ref="L669" authorId="947" shapeId="0" xr:uid="{E8CC402C-0623-48FD-A531-3CC96B2C51BB}">
      <text>
        <t>[Threaded comment]
Your version of Excel allows you to read this threaded comment; however, any edits to it will get removed if the file is opened in a newer version of Excel. Learn more: https://go.microsoft.com/fwlink/?linkid=870924
Comment:
    24 months</t>
      </text>
    </comment>
    <comment ref="L670" authorId="948" shapeId="0" xr:uid="{5FE25EEF-53D0-417F-9602-27622BFF58F1}">
      <text>
        <t>[Threaded comment]
Your version of Excel allows you to read this threaded comment; however, any edits to it will get removed if the file is opened in a newer version of Excel. Learn more: https://go.microsoft.com/fwlink/?linkid=870924
Comment:
    5 months</t>
      </text>
    </comment>
    <comment ref="L671" authorId="949" shapeId="0" xr:uid="{C01B8065-A1EE-4913-A55C-6B9E10BC7E11}">
      <text>
        <t>[Threaded comment]
Your version of Excel allows you to read this threaded comment; however, any edits to it will get removed if the file is opened in a newer version of Excel. Learn more: https://go.microsoft.com/fwlink/?linkid=870924
Comment:
    24 months</t>
      </text>
    </comment>
    <comment ref="Y673" authorId="950" shapeId="0" xr:uid="{BD9AFB1F-323A-4E66-8A93-9B143D3B72E1}">
      <text>
        <t>[Threaded comment]
Your version of Excel allows you to read this threaded comment; however, any edits to it will get removed if the file is opened in a newer version of Excel. Learn more: https://go.microsoft.com/fwlink/?linkid=870924
Comment:
    inferred</t>
      </text>
    </comment>
    <comment ref="Y674" authorId="951" shapeId="0" xr:uid="{780638CB-A8A9-4880-B865-E6307F63638F}">
      <text>
        <t>[Threaded comment]
Your version of Excel allows you to read this threaded comment; however, any edits to it will get removed if the file is opened in a newer version of Excel. Learn more: https://go.microsoft.com/fwlink/?linkid=870924
Comment:
    inferred</t>
      </text>
    </comment>
    <comment ref="Y675" authorId="952" shapeId="0" xr:uid="{0CB7F3FC-9DBF-440F-8EF5-813AAA67158F}">
      <text>
        <t>[Threaded comment]
Your version of Excel allows you to read this threaded comment; however, any edits to it will get removed if the file is opened in a newer version of Excel. Learn more: https://go.microsoft.com/fwlink/?linkid=870924
Comment:
    inferred</t>
      </text>
    </comment>
    <comment ref="AA676" authorId="953" shapeId="0" xr:uid="{9581259F-DC28-479F-BD4B-3A32EDAAB620}">
      <text>
        <t>[Threaded comment]
Your version of Excel allows you to read this threaded comment; however, any edits to it will get removed if the file is opened in a newer version of Excel. Learn more: https://go.microsoft.com/fwlink/?linkid=870924
Comment:
    0.2mL</t>
      </text>
    </comment>
    <comment ref="G677" authorId="954" shapeId="0" xr:uid="{706445F0-5C31-4591-9F78-4E888C37F0D6}">
      <text>
        <t>[Threaded comment]
Your version of Excel allows you to read this threaded comment; however, any edits to it will get removed if the file is opened in a newer version of Excel. Learn more: https://go.microsoft.com/fwlink/?linkid=870924
Comment:
    reported GFP or Thy1-YFP but didn't specify which mine these results were from</t>
      </text>
    </comment>
    <comment ref="K677" authorId="955" shapeId="0" xr:uid="{61D0972B-F043-47D3-885D-26EC99F9D711}">
      <text>
        <t>[Threaded comment]
Your version of Excel allows you to read this threaded comment; however, any edits to it will get removed if the file is opened in a newer version of Excel. Learn more: https://go.microsoft.com/fwlink/?linkid=870924
Comment:
    4 months</t>
      </text>
    </comment>
    <comment ref="M677" authorId="956" shapeId="0" xr:uid="{044569DC-1C3B-44BD-96D1-27EA656BC4AE}">
      <text>
        <t>[Threaded comment]
Your version of Excel allows you to read this threaded comment; however, any edits to it will get removed if the file is opened in a newer version of Excel. Learn more: https://go.microsoft.com/fwlink/?linkid=870924
Comment:
    6 months</t>
      </text>
    </comment>
    <comment ref="AT677" authorId="957" shapeId="0" xr:uid="{D64ADBBD-546F-47C1-849E-14DF6CB889E8}">
      <text>
        <t>[Threaded comment]
Your version of Excel allows you to read this threaded comment; however, any edits to it will get removed if the file is opened in a newer version of Excel. Learn more: https://go.microsoft.com/fwlink/?linkid=870924
Comment:
    17.76um^2x10^4</t>
      </text>
    </comment>
    <comment ref="AU677" authorId="958" shapeId="0" xr:uid="{F762062C-27D7-4CDA-89E4-0207EBDFFEA2}">
      <text>
        <t>[Threaded comment]
Your version of Excel allows you to read this threaded comment; however, any edits to it will get removed if the file is opened in a newer version of Excel. Learn more: https://go.microsoft.com/fwlink/?linkid=870924
Comment:
    0.96um^2x10^4</t>
      </text>
    </comment>
    <comment ref="AV677" authorId="959" shapeId="0" xr:uid="{6EEB0AA9-23B0-47C3-B651-CE6304350A95}">
      <text>
        <t>[Threaded comment]
Your version of Excel allows you to read this threaded comment; however, any edits to it will get removed if the file is opened in a newer version of Excel. Learn more: https://go.microsoft.com/fwlink/?linkid=870924
Comment:
    6.97um^2x10^4</t>
      </text>
    </comment>
    <comment ref="AW677" authorId="960" shapeId="0" xr:uid="{93A0C2A2-D863-41B6-B571-5384EBA70D42}">
      <text>
        <t>[Threaded comment]
Your version of Excel allows you to read this threaded comment; however, any edits to it will get removed if the file is opened in a newer version of Excel. Learn more: https://go.microsoft.com/fwlink/?linkid=870924
Comment:
    0.33um^2x10^4</t>
      </text>
    </comment>
    <comment ref="K678" authorId="961" shapeId="0" xr:uid="{7A38812A-73EA-4520-991D-43589289E930}">
      <text>
        <t>[Threaded comment]
Your version of Excel allows you to read this threaded comment; however, any edits to it will get removed if the file is opened in a newer version of Excel. Learn more: https://go.microsoft.com/fwlink/?linkid=870924
Comment:
    4 months</t>
      </text>
    </comment>
    <comment ref="M678" authorId="962" shapeId="0" xr:uid="{4D265BF0-5F7B-4FE4-BB04-4D6C52855E20}">
      <text>
        <t>[Threaded comment]
Your version of Excel allows you to read this threaded comment; however, any edits to it will get removed if the file is opened in a newer version of Excel. Learn more: https://go.microsoft.com/fwlink/?linkid=870924
Comment:
    6 months</t>
      </text>
    </comment>
    <comment ref="AK678" authorId="963" shapeId="0" xr:uid="{D0DF4A2D-F87C-47A1-8ADD-E60E686DF072}">
      <text>
        <t>[Threaded comment]
Your version of Excel allows you to read this threaded comment; however, any edits to it will get removed if the file is opened in a newer version of Excel. Learn more: https://go.microsoft.com/fwlink/?linkid=870924
Comment:
    until occlusion</t>
      </text>
    </comment>
    <comment ref="BA678" authorId="964" shapeId="0" xr:uid="{91C4F290-CEB8-41AD-AF43-D743E96A189B}">
      <text>
        <t>[Threaded comment]
Your version of Excel allows you to read this threaded comment; however, any edits to it will get removed if the file is opened in a newer version of Excel. Learn more: https://go.microsoft.com/fwlink/?linkid=870924
Comment:
    stated "mean +- standard error (SD) of the
mean" so may be SD, have guessed SEM</t>
      </text>
    </comment>
    <comment ref="AA679" authorId="965" shapeId="0" xr:uid="{9CEAC429-BE29-49C3-A4C9-70A2C2E85EAD}">
      <text>
        <t>[Threaded comment]
Your version of Excel allows you to read this threaded comment; however, any edits to it will get removed if the file is opened in a newer version of Excel. Learn more: https://go.microsoft.com/fwlink/?linkid=870924
Comment:
    0.1mL</t>
      </text>
    </comment>
    <comment ref="AD679" authorId="966" shapeId="0" xr:uid="{7DB0A179-E884-40C4-816E-98EB96E0C305}">
      <text>
        <t>[Threaded comment]
Your version of Excel allows you to read this threaded comment; however, any edits to it will get removed if the file is opened in a newer version of Excel. Learn more: https://go.microsoft.com/fwlink/?linkid=870924
Comment:
    15V</t>
      </text>
    </comment>
    <comment ref="AA680" authorId="967" shapeId="0" xr:uid="{0B099ABC-A3A8-4411-B3A2-43AF81512013}">
      <text>
        <t>[Threaded comment]
Your version of Excel allows you to read this threaded comment; however, any edits to it will get removed if the file is opened in a newer version of Excel. Learn more: https://go.microsoft.com/fwlink/?linkid=870924
Comment:
    0.1mL</t>
      </text>
    </comment>
    <comment ref="AD680" authorId="968" shapeId="0" xr:uid="{2DBF74C9-6A32-4FBD-BB22-2B731ABFE111}">
      <text>
        <t>[Threaded comment]
Your version of Excel allows you to read this threaded comment; however, any edits to it will get removed if the file is opened in a newer version of Excel. Learn more: https://go.microsoft.com/fwlink/?linkid=870924
Comment:
    15V</t>
      </text>
    </comment>
    <comment ref="A684" authorId="969" shapeId="0" xr:uid="{315B22FA-3A1A-4A12-A44C-AE65EEFDFE2B}">
      <text>
        <t>[Threaded comment]
Your version of Excel allows you to read this threaded comment; however, any edits to it will get removed if the file is opened in a newer version of Excel. Learn more: https://go.microsoft.com/fwlink/?linkid=870924
Comment:
    Non-English paper, Russian</t>
      </text>
    </comment>
    <comment ref="G684" authorId="970" shapeId="0" xr:uid="{B1DE111D-19EF-496E-B5E9-97631919F830}">
      <text>
        <t>[Threaded comment]
Your version of Excel allows you to read this threaded comment; however, any edits to it will get removed if the file is opened in a newer version of Excel. Learn more: https://go.microsoft.com/fwlink/?linkid=870924
Comment:
    translated as "non-breed" or "mixed breed"</t>
      </text>
    </comment>
    <comment ref="AD684" authorId="971" shapeId="0" xr:uid="{2A934220-3867-4AFB-B086-2EC3EF3F989D}">
      <text>
        <t>[Threaded comment]
Your version of Excel allows you to read this threaded comment; however, any edits to it will get removed if the file is opened in a newer version of Excel. Learn more: https://go.microsoft.com/fwlink/?linkid=870924
Comment:
    25 volts</t>
      </text>
    </comment>
    <comment ref="AG684" authorId="972" shapeId="0" xr:uid="{904A7D4B-00CF-4B52-BB02-811AFABF0150}">
      <text>
        <t>[Threaded comment]
Your version of Excel allows you to read this threaded comment; however, any edits to it will get removed if the file is opened in a newer version of Excel. Learn more: https://go.microsoft.com/fwlink/?linkid=870924
Comment:
    translated as "waveguide" or "lightguide" which seems to just be a fibre optic</t>
      </text>
    </comment>
    <comment ref="AH684" authorId="973" shapeId="0" xr:uid="{2CC6F7AD-C3A3-4DFA-885A-199B2B291B21}">
      <text>
        <t>[Threaded comment]
Your version of Excel allows you to read this threaded comment; however, any edits to it will get removed if the file is opened in a newer version of Excel. Learn more: https://go.microsoft.com/fwlink/?linkid=870924
Comment:
    translated as "waveguide" or "lightguide" which seems to just be a fibre optic</t>
      </text>
    </comment>
    <comment ref="AK684" authorId="974" shapeId="0" xr:uid="{3CEB2B83-037D-493C-B097-D48285DED712}">
      <text>
        <t>[Threaded comment]
Your version of Excel allows you to read this threaded comment; however, any edits to it will get removed if the file is opened in a newer version of Excel. Learn more: https://go.microsoft.com/fwlink/?linkid=870924
Comment:
    did twice in two spots, 15 minutes each</t>
      </text>
    </comment>
    <comment ref="BA684" authorId="975" shapeId="0" xr:uid="{CFFD256F-FE66-4AD4-88CE-14896A6BCC67}">
      <text>
        <t>[Threaded comment]
Your version of Excel allows you to read this threaded comment; however, any edits to it will get removed if the file is opened in a newer version of Excel. Learn more: https://go.microsoft.com/fwlink/?linkid=870924
Comment:
    could not find</t>
      </text>
    </comment>
    <comment ref="A685" authorId="976" shapeId="0" xr:uid="{46776C3F-9B0B-4055-B17A-6C7964C58A92}">
      <text>
        <t>[Threaded comment]
Your version of Excel allows you to read this threaded comment; however, any edits to it will get removed if the file is opened in a newer version of Excel. Learn more: https://go.microsoft.com/fwlink/?linkid=870924
Comment:
    non-English paper, Chinese</t>
      </text>
    </comment>
    <comment ref="A686" authorId="977" shapeId="0" xr:uid="{B6853C1D-4C35-4C96-818E-FD6AF1E62A0D}">
      <text>
        <t>[Threaded comment]
Your version of Excel allows you to read this threaded comment; however, any edits to it will get removed if the file is opened in a newer version of Excel. Learn more: https://go.microsoft.com/fwlink/?linkid=870924
Comment:
    Non-English paper, Chinese</t>
      </text>
    </comment>
    <comment ref="A687" authorId="978" shapeId="0" xr:uid="{6B3CCC9A-22B0-498A-A590-0ECEB2C8AD9C}">
      <text>
        <t>[Threaded comment]
Your version of Excel allows you to read this threaded comment; however, any edits to it will get removed if the file is opened in a newer version of Excel. Learn more: https://go.microsoft.com/fwlink/?linkid=870924
Comment:
    Non-English paper, Chinese</t>
      </text>
    </comment>
    <comment ref="A688" authorId="979" shapeId="0" xr:uid="{6E45FC5E-5176-4046-A799-7834CDD46728}">
      <text>
        <t>[Threaded comment]
Your version of Excel allows you to read this threaded comment; however, any edits to it will get removed if the file is opened in a newer version of Excel. Learn more: https://go.microsoft.com/fwlink/?linkid=870924
Comment:
    Non-English paper, Russian</t>
      </text>
    </comment>
    <comment ref="AD688" authorId="980" shapeId="0" xr:uid="{753DFB99-D73B-4ED9-9BB4-6619ADD39C63}">
      <text>
        <t>[Threaded comment]
Your version of Excel allows you to read this threaded comment; however, any edits to it will get removed if the file is opened in a newer version of Excel. Learn more: https://go.microsoft.com/fwlink/?linkid=870924
Comment:
    24 volts, 0.64 W/cm2</t>
      </text>
    </comment>
    <comment ref="A689" authorId="981" shapeId="0" xr:uid="{1D366A47-2F3F-43AB-A836-FED3BB590DED}">
      <text>
        <t>[Threaded comment]
Your version of Excel allows you to read this threaded comment; however, any edits to it will get removed if the file is opened in a newer version of Excel. Learn more: https://go.microsoft.com/fwlink/?linkid=870924
Comment:
    Non-English paper, Russian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tc={0221636E-F259-45CE-B9D2-895E004F10E4}</author>
    <author>tc={D4EB9B93-E4BC-47C3-91D3-E5FF637B9C9C}</author>
    <author>tc={15E4BBEA-1544-48EE-A296-CF1706C0C825}</author>
    <author>tc={6A7DB26D-55AF-4A50-81E8-1D49425957E2}</author>
    <author>tc={34C7A5B5-C49A-430A-8264-B4C1CF1F1666}</author>
    <author>tc={06B4DB15-7347-4E3B-9A8C-4903DDCD3125}</author>
    <author>tc={1F2B61CA-B743-4DC4-A3A7-93313FABE633}</author>
    <author>tc={394D9535-8D61-4F30-908F-986DE0ABB78F}</author>
    <author>tc={8EA6B31C-6660-49E0-8848-16408B506CB7}</author>
    <author>tc={F97081FC-9880-4A90-BC2C-FAE069EDAE97}</author>
    <author>tc={83A9129D-4DAE-4077-9DD4-A8051BD75F27}</author>
    <author>tc={3A675BA7-34B9-4ED9-BBBD-9C6581192870}</author>
    <author>tc={8B3B5ACF-596B-49DB-89A5-E18948D93C46}</author>
    <author>tc={87E07F69-02C9-4A22-A882-FD0C8F7EBEAA}</author>
    <author>tc={01E27E84-1EAD-4307-A42F-BAF57E2C21C5}</author>
    <author>tc={E48F8273-43EB-453A-AFF8-FA1E2B551C98}</author>
    <author>tc={F24DEFEF-3CDA-45CE-8E7B-0A43A9E53E53}</author>
    <author>tc={8125A73B-CAFE-4D91-833F-3A3CAE036FF4}</author>
    <author>tc={C39AEC23-B2B8-46D3-9BE6-B5119668F8D0}</author>
    <author>tc={4E6A7567-3FDF-4880-AC46-56876EB4D823}</author>
    <author>tc={230FE1E9-7332-4706-B6C4-517565D25FB4}</author>
    <author>tc={B4C1DC2F-0296-42A9-9A4D-4483DA8D9194}</author>
    <author>tc={CA5EC38C-F1A6-490B-9166-86E98EE4CD00}</author>
    <author>tc={19AAA041-38FF-448F-A183-4FFF441F15B5}</author>
    <author>tc={BC9397C3-523A-48F2-9EFF-44163361E8C3}</author>
    <author>tc={FA4D8567-1B72-4808-A1FB-554B3EB26095}</author>
    <author>tc={16568572-2DE6-4B72-B8D2-6863D5BECF11}</author>
    <author>tc={E4167F38-6247-43E7-9060-44A4807248B2}</author>
    <author>tc={52C79456-7146-4424-9F81-C7DEF15221CC}</author>
    <author>tc={F0B3A1C7-D430-40E7-8738-C77E44DF9BE4}</author>
    <author>tc={8F3019BF-0D56-4321-BE24-2FA2B9719A6B}</author>
    <author>tc={C40B7228-437C-4106-8DCB-DC2C5BA9408C}</author>
    <author>tc={D432B540-6B35-4E86-BC85-411B84391C5E}</author>
    <author>tc={3FFF5ECB-B03B-4E3B-B505-6A7D25CA84A8}</author>
    <author>tc={6F94C4CE-6E20-476A-845C-7AEB765A8453}</author>
    <author>tc={9FABBB33-E821-46F8-B0AE-DE2BC88DAF38}</author>
    <author>tc={76B64EA5-548A-4FDA-8957-9BCF68518CB7}</author>
    <author>tc={0B67D0F6-9E60-4DD2-B72C-34FCB159CBC4}</author>
    <author>tc={D5DEDC48-2546-4092-9111-94D9F9313882}</author>
    <author>tc={7FA390BA-EBD0-4DE0-B8EA-283BF187B395}</author>
    <author>tc={A678E1DA-D77A-498E-9E22-65A976CAD9C5}</author>
    <author>tc={472B2A47-48E4-4F79-A66B-A927AF7EAE3A}</author>
    <author>tc={477DB810-1BBB-4038-A22B-48A0DD3766DC}</author>
    <author>tc={86864300-5BBA-45EC-B60F-C287B5DA0768}</author>
    <author>tc={E9D538D8-94A3-4043-8372-1BF4CFC013C9}</author>
    <author>tc={05329EDF-EA1A-4462-8C05-BAC41D651BC2}</author>
    <author>tc={4C347AC0-EE50-4061-A02F-80EC18B99FE3}</author>
    <author>tc={4ED11059-4C98-4A88-AEE1-B20AB9301213}</author>
    <author>tc={3DFC5193-CE33-4F26-967F-12E913FAA528}</author>
    <author>tc={38277E40-F1D4-42D0-AC23-9B7182A6FE89}</author>
    <author>tc={5E31F39F-524E-4036-9F33-E209791FED1A}</author>
    <author>tc={2BE9D6AC-9517-44A7-99AE-46109D3CD53F}</author>
    <author>tc={17325D29-9F45-4E07-98E4-15EEB0F25138}</author>
    <author>tc={A3AAF4A0-216B-47A9-AA38-FA26E4DDD5CB}</author>
    <author>tc={841EC0FB-3C2F-462B-8195-89BB86A37A5F}</author>
    <author>tc={0D66C29E-9283-4E87-A825-96A0DBB8DEC9}</author>
    <author>tc={A52802A6-5FE8-4D9A-B047-BBB403A5B51B}</author>
    <author>tc={92FE1EA2-768D-410D-B950-E9D3E3FF4707}</author>
    <author>tc={1781C747-FD68-4127-9D64-FBF1DCC6CFF9}</author>
    <author>tc={F8D94E3E-6B82-464E-8B8C-DD7022E59CB7}</author>
    <author>tc={E89FAF73-7E25-4C28-A3F7-2A17652E673C}</author>
    <author>tc={2DF36C95-533C-4BEA-ACF3-DF06E1E2370F}</author>
    <author>tc={917EFD3B-AD9F-47C4-B81B-B6E73D00C107}</author>
    <author>tc={79613054-DAFA-449D-993E-18122067F8C3}</author>
    <author>tc={B944FD0C-D159-4BCF-B9E6-533FA091A174}</author>
    <author>tc={CAFD37B7-CD31-4649-AACA-27FC6DEA91A6}</author>
    <author>tc={C9781B9E-55B0-4E9B-8834-F387597017BC}</author>
    <author>tc={2387D83E-A59D-45A8-BE0A-39E78D33E657}</author>
    <author>tc={697D0523-7E7F-4820-B63C-4CE3FC647D02}</author>
    <author>tc={1BBDC836-F8E9-464F-93F4-34C2545A3986}</author>
    <author>tc={5E381AB3-866E-4B19-94C6-DDE8805B8DCA}</author>
    <author>tc={412316BB-4E3F-4A3B-9389-FE0DD0782382}</author>
    <author>tc={1123318B-0665-46BC-B0AF-688924A7EF0C}</author>
    <author>tc={43C39D29-C429-474E-8758-99F4B2F238A9}</author>
    <author>tc={E4EA594F-8EED-4235-969E-C8C6FC6CFA48}</author>
    <author>tc={1DBD4451-CB00-47B9-8702-4427FA3A692C}</author>
    <author>tc={5CCC5178-7037-41B9-9843-D6CE83B5EB01}</author>
    <author>tc={7C93AED0-6123-43CA-A7BC-E86E5C3FD367}</author>
    <author>tc={1B8BF0DE-B8EF-455B-A77B-778EDE85900B}</author>
    <author>tc={96871D29-0630-46B5-AD35-18EDBF1D864B}</author>
    <author>tc={08F53915-FD86-4605-A15D-08A845283602}</author>
    <author>tc={9E610774-132E-4821-A476-A1521065C099}</author>
    <author>tc={51C78E88-CA9C-412A-B408-91A9D260ED3D}</author>
    <author>tc={00177F24-288D-4189-BE88-13211CC08FA4}</author>
    <author>tc={617A0BA4-3779-4FFB-A827-1F1FE7BEB3BD}</author>
    <author>tc={88D078E4-BCC8-4BF9-9C98-F9AA3F145820}</author>
    <author>tc={C2D7EA95-5D67-4AA6-9A52-70D0825D4D17}</author>
    <author>tc={2AB94DE2-4FC3-4192-9F58-E71AB54019B2}</author>
    <author>tc={C559D26C-06AE-45AD-A66F-E6027CF37CEE}</author>
    <author>tc={A334B4B4-C8D7-48CA-825B-A7FE6379A5A4}</author>
    <author>tc={7A944861-4642-49B6-B572-E90937DC20FE}</author>
    <author>tc={C4E20258-BE92-45BA-8886-C2E93F81B996}</author>
    <author>tc={A97C1A49-116D-45A7-8852-B052D9DDC89D}</author>
    <author>tc={3E7760A2-EAA0-4541-8A10-7F084C75B4E8}</author>
    <author>tc={49F448F3-BCC6-4F8E-BF38-3B13155403A2}</author>
    <author>tc={AC3F9766-977D-45EF-A64E-67A9B68C5812}</author>
    <author>tc={9881F283-8383-4085-B9C8-C2DE3D8E521D}</author>
    <author>tc={8062F634-39BF-4DDB-AF52-81513FAB8F49}</author>
    <author>tc={3E559375-6C3F-4EA9-883E-1D41046283BD}</author>
    <author>tc={6E2EB002-3DFE-4CE3-B10E-7140DC05592F}</author>
    <author>tc={C9EAAE92-2143-4E64-87E0-6319AECD80D1}</author>
    <author>tc={8F6EAA00-39CD-4417-8490-6D94916C31FD}</author>
    <author>tc={DB9AB666-F601-467C-A88F-5A985AD56F1F}</author>
    <author>tc={B7BDDD2E-18CC-447E-BC65-3BE0E8F8B538}</author>
    <author>tc={2E6E2F32-4DDA-46DB-AD4D-5E56798DE109}</author>
    <author>tc={FF26B106-9667-4C3A-AE2B-E218C16C8072}</author>
    <author>tc={0FA18931-6816-4552-BACB-BFBD5E61DC0D}</author>
    <author>tc={6CB7A95D-44C4-46F8-8DD0-DA6D82050A5A}</author>
    <author>tc={C6FCEDEB-6A40-449A-AF76-1B1295473D45}</author>
    <author>tc={A6F343E1-2F91-4A3F-AD34-50A09FE8B2ED}</author>
    <author>tc={C4CCB2F9-36BA-4B67-BE54-52F682F61E26}</author>
    <author>tc={06706059-D801-4762-B62F-D651BAB7B84C}</author>
    <author>tc={E1A3FF26-FF2B-4971-8F62-0EFA0BF630D6}</author>
    <author>tc={57BA6B7E-ACBB-4FA5-AB45-D6A7DA12EA6B}</author>
    <author>tc={FFB43928-1330-4A8D-A72E-6C4B42961898}</author>
    <author>tc={F98AA1E7-BB0E-4787-B649-DBCB82FB5F36}</author>
    <author>tc={825A139D-6CDF-4F43-850A-E548521535A6}</author>
    <author>tc={1F6995D6-4EA7-46E4-A2DD-0DC74413AAFB}</author>
    <author>tc={C576754C-0E03-4F65-98E8-B2E4AD334D66}</author>
    <author>tc={70DA4063-27C5-4181-B339-CF462690FEB3}</author>
    <author>tc={866AFBC7-961A-4919-A574-204060477675}</author>
    <author>tc={73792D33-C813-4CAC-9E08-55F6F2628E2E}</author>
    <author>tc={AA0C4A87-0A0B-498C-8362-3A4B70D8B578}</author>
    <author>tc={873021EE-73A9-44E8-8140-F774C48B38D8}</author>
    <author>tc={49C2913F-9C58-4341-B45F-E840F63A4612}</author>
    <author>tc={04D9540F-BDDA-4F71-B040-EE06266174EE}</author>
    <author>tc={5E24F3BE-D876-4486-9209-0F751F3DAD20}</author>
    <author>tc={F3BE2B3E-10E4-494F-9818-B2B50288F68D}</author>
    <author>tc={EC3BF34E-BCF7-4049-A4DE-861BCCC56789}</author>
    <author>tc={8556AE4C-6E69-49FA-A007-6980CD32B994}</author>
    <author>tc={2A77C108-9D38-42BD-B6E3-10BAC629C1FC}</author>
    <author>tc={5F908D1D-7B71-4784-8882-4DA71A73CBE1}</author>
    <author>tc={94F712CC-E3F6-42DA-81A4-D0EA62082606}</author>
    <author>tc={DA8E292E-568F-425F-AC6E-8FBDABC151D2}</author>
    <author>tc={65EF6470-3D88-4C17-A8DF-814E8771841B}</author>
    <author>tc={8AB14E84-348A-45F3-9A76-57F25C3E56A0}</author>
    <author>tc={72A06F98-C143-4094-9023-99D48140CCBB}</author>
    <author>tc={7E206479-8C43-4820-BC3B-807D40D8B1C0}</author>
    <author>tc={2DE281CD-42BD-4EB7-89F3-149F3740E1EA}</author>
    <author>tc={FC8A2A1C-A0F3-454B-92EA-ACC08FEC352F}</author>
    <author>tc={CE8F62BA-0579-4C3F-935E-4FCB4942FFD5}</author>
    <author>tc={C5225E46-1388-4CED-9A23-5DC4A19F42B7}</author>
    <author>tc={BA3E3EBE-D0A7-4E3B-86E8-F83FA61D53FF}</author>
    <author>tc={1D3F8F87-C48A-4CA1-BECA-D456812FEF76}</author>
    <author>tc={2D0946A7-1E55-41BF-8FF4-338BD9160B34}</author>
    <author>tc={A098117A-6DA5-4C5A-B38E-7B81F54B94C4}</author>
    <author>tc={B490977B-B2E9-4F8E-8BA6-9EAD48077650}</author>
    <author>tc={30ECCDF9-6126-4524-B12C-859422B77BB4}</author>
    <author>tc={76AD3D29-41B8-43D4-A0F7-23814400CDF8}</author>
    <author>tc={47A8DA8F-4637-4255-832F-CBDBB995B8C0}</author>
    <author>tc={BA9DBFA3-FBD6-4264-8015-F7BC61853544}</author>
    <author>tc={6D836607-BA5E-470B-9D71-47A0891AC70B}</author>
    <author>tc={A80DA33C-7284-4218-AD72-D5FBC55D5F89}</author>
    <author>tc={346E4DE5-54A3-43EA-B330-F99333610D5F}</author>
    <author>tc={171E86AB-65BE-4F7F-B1DC-E259FAD259EA}</author>
    <author>tc={6C150629-26F2-4F76-9700-1BFA16C59AC1}</author>
    <author>tc={C90C66F1-CC14-4920-A0D0-BF2FC4EB4CDB}</author>
    <author>tc={FA282D19-0381-40BD-913D-E6112104234F}</author>
    <author>tc={8405DC2E-CA38-4E0A-BA2A-0AB98D3A985D}</author>
    <author>tc={533B0B34-65C1-479A-B5F7-B10731174C50}</author>
    <author>tc={5EBCCAD3-3CBC-4D40-9E99-7C4C94375F10}</author>
    <author>tc={300331A6-8458-42FA-9491-82C7FB158422}</author>
    <author>tc={B1122340-7E49-44C1-8697-B978513105A5}</author>
    <author>tc={0886CA93-CC6E-4462-94B0-82E13C16EFD9}</author>
    <author>tc={9CE50ACB-C11C-4B84-B3CF-B2377350CFD1}</author>
    <author>tc={6D989FC0-9E48-4C19-9C7E-45447000310B}</author>
    <author>tc={380B0B26-C274-434C-B2B8-B75EB4CB4A27}</author>
    <author>tc={3B9DFA9F-4B05-482F-B61A-679AC25988CC}</author>
    <author>tc={646BBC28-7800-4217-A8B2-A0534A0C2139}</author>
    <author>tc={9216E940-FADB-4E1F-9AED-EC6C81C4F68E}</author>
    <author>tc={7B37A1F3-BDCE-47D4-9120-0F50E60B4A27}</author>
    <author>tc={25BBD15D-4B04-4321-8F8A-6B332A2CCA96}</author>
    <author>tc={1461ACF8-AC45-4BB2-98C1-B003CC8BDAA7}</author>
    <author>tc={EAB4971F-69A3-4855-952D-E0D47CF44EEB}</author>
    <author>tc={48B7D38D-694B-4001-A118-C919D405213C}</author>
    <author>tc={6A28CCF0-0304-47FA-A063-D4D06FD88F96}</author>
    <author>tc={F6274E53-DF4D-45F1-882D-32C8416F4DCF}</author>
    <author>tc={2EB9E610-994A-4683-9FD9-2D4A21B7B442}</author>
    <author>tc={6A2AE952-1C7B-46DE-9A78-0E820CB1A5E3}</author>
    <author>tc={B20184C9-3B70-4DA4-A62A-038C987F4FB2}</author>
    <author>tc={23A7AAF8-7E31-4BDF-BD65-A19756AD3907}</author>
    <author>tc={ED69B5EF-DB54-4162-8EE1-77FC999E9DF6}</author>
    <author>tc={C0FF3C61-36FD-4352-BA34-8AAB6CAB9891}</author>
    <author>tc={AD0BFE53-FA75-48A6-96E6-DE96B00702B9}</author>
    <author>tc={C7FB41E8-BAC6-444E-95AF-588F30CDF33D}</author>
    <author>tc={068F4533-B99D-4A14-8887-13016C19A803}</author>
    <author>tc={8F644F55-28EF-44F3-8D78-323A2B1E1525}</author>
    <author>tc={2D76CC41-75E1-4267-B3F1-7CD148FF38EC}</author>
    <author>tc={CE6F1952-5755-4397-A662-89CCF7B7A244}</author>
    <author>tc={F3805E48-2E8D-492B-B788-97941012071D}</author>
    <author>tc={4057F1A7-0A8C-4634-901D-AC334D6D1A7E}</author>
    <author>tc={12878892-2406-4CDF-AE7D-A3943EECCAAE}</author>
    <author>tc={6F497B1C-6EA4-45B9-A6B9-49FBE98D0AC3}</author>
    <author>tc={B589D293-CAA1-401F-AD26-CBCB1EFADB4C}</author>
    <author>tc={9E73980E-C4A0-4460-BD3D-FEEA90D54BC2}</author>
    <author>tc={4618A356-EBD4-44F2-B528-85D3A64905E3}</author>
    <author>tc={4B0BF01B-4389-4411-98FE-762BAF496603}</author>
    <author>tc={1CBEA8F0-D289-48B1-9492-6E8C5B78D03B}</author>
    <author>tc={78AA4A1A-1B57-4FA4-B261-DFFEB64EBC64}</author>
    <author>tc={63A3578B-CBEA-445B-ADB7-77F565DC6763}</author>
    <author>tc={A6A84E80-FE07-4E54-862C-BD3F2264BFF8}</author>
    <author>tc={F19A232F-8989-4F71-B979-9AF87CBEC2FE}</author>
    <author>tc={0942B7ED-02AC-47E3-A48E-8F5C66A6D8E8}</author>
    <author>tc={3B5218F2-18F9-4D9E-BE95-21AC00BCAB7F}</author>
    <author>tc={ED67AA30-6D1F-46C6-93EA-4674C04FEC17}</author>
    <author>tc={F1F57453-1B08-47F4-A1E3-AA78D51B7AEA}</author>
    <author>tc={FACF36AD-08B7-4801-B298-3FCBFE35315A}</author>
    <author>tc={A3EE17C4-2978-4888-AA5B-E700FEDA73E9}</author>
    <author>tc={5D4EFF0B-454E-4430-8295-EA544F3AEC8B}</author>
    <author>tc={FC3B4E0B-DAF7-44B4-B264-86D635615C70}</author>
    <author>tc={AD79677E-F20F-44AF-AFE5-11BEA9373AF8}</author>
    <author>tc={82723A71-1F31-4175-813B-6906D99AF627}</author>
    <author>tc={E3614DCA-BCA9-46B3-B53F-4BBE0C409E59}</author>
    <author>tc={1D65BE26-1D92-44D0-82F1-AF353020BE5A}</author>
    <author>tc={B7563C3B-65BC-4919-9D3F-4E5B917AA3F5}</author>
    <author>tc={17177E26-38E0-4607-9038-9BC9DBD524F7}</author>
    <author>tc={2C61157E-1DCD-436D-9BE5-C068B37CD026}</author>
    <author>tc={B002833A-87BF-4FD8-9FF4-5F03BCDC7BA4}</author>
    <author>tc={63E3E21A-5F15-4BE7-A5BF-71E07C890080}</author>
    <author>tc={76CE0D27-808B-46E7-8953-642AA50EE68F}</author>
    <author>tc={872DD389-DE0B-4193-9940-3084CB6EE440}</author>
    <author>tc={8E452A69-672D-486A-8AB6-4FB1458B7307}</author>
    <author>tc={B9649E24-9C3B-40E6-BB96-C6686C4921EB}</author>
    <author>tc={483FE7FB-2D45-46EC-81AB-AC73AF6D8722}</author>
    <author>tc={AF1A6767-DE3B-4272-BE10-CA469B346319}</author>
    <author>tc={FA13CCE0-86F0-4A40-8EC7-D4238F99127C}</author>
    <author>tc={C7C31185-53D7-4D48-971C-9405BFC63603}</author>
    <author>tc={C6379C7E-6AAB-4614-8FD3-675932AEF562}</author>
    <author>tc={6D87F506-647D-4FA7-B4AF-837072C7975F}</author>
    <author>tc={6866309B-F035-418F-AA36-95754518F563}</author>
    <author>tc={9E33C2C5-4B27-47D1-BC2D-DDCD9319D137}</author>
    <author>tc={D45FD5D7-9CFA-41A2-984C-0D7E032DF5AD}</author>
    <author>tc={39703214-7FF3-488A-A3FF-FF401F51B6D6}</author>
    <author>tc={97C3958B-6F44-4828-BD46-68633BE61B57}</author>
    <author>tc={40D37044-A11E-4CFF-A56B-690F572185FF}</author>
    <author>tc={E3EB1B8B-81F4-4084-A1B0-3494C15BE9D8}</author>
    <author>tc={62AB0AF2-8FFD-4912-A092-A7C9C4D422C2}</author>
    <author>tc={A3292818-B022-47D8-BF9B-45607988B7A1}</author>
    <author>tc={B2D1EDDA-3158-4DAC-BC56-93D836B42F5B}</author>
    <author>tc={785068C4-C7DA-4DBA-AFEC-2D8668087EB6}</author>
    <author>tc={56A1E1DF-01BD-4384-A549-0A608FE01ECF}</author>
    <author>tc={0F675E2D-6C52-41E0-90F7-573ACFADA7FC}</author>
    <author>tc={CE216F73-4C5D-4857-A70E-E98E32E8CC66}</author>
    <author>tc={01667859-0359-4279-BC6B-12325853E642}</author>
    <author>tc={71D6DB53-C375-4517-8595-E0590F393B0B}</author>
    <author>tc={01A19254-E805-4F85-83A4-DFEF6EF1BB2D}</author>
    <author>tc={9713EE26-FE73-4A85-965E-AA807272B4F0}</author>
    <author>tc={D08C576B-3619-493B-B372-E42CD086C035}</author>
    <author>tc={152A2157-33E6-46FE-8812-5E5E16F871F5}</author>
    <author>tc={EAEDB34C-6EFE-440C-8686-4F9339FA8DF8}</author>
    <author>tc={42ABBAEF-0522-4871-9AF4-5AC98AC6BA96}</author>
    <author>tc={13D93A8B-A95A-448E-9A67-C354319CA82F}</author>
    <author>tc={389EF074-4B1F-4E2A-9115-C0BC8D093A51}</author>
    <author>tc={7DD57245-6F4A-43CF-AE60-1EEFE3C0A38C}</author>
    <author>tc={8BE0B5AA-E222-4ED7-ADD0-31CF1047DA92}</author>
    <author>tc={B7E2EB11-669E-4236-83BA-AD5A33AD40BD}</author>
    <author>tc={DAD20EB2-7A4D-43A8-B536-7F5F0A141A45}</author>
    <author>tc={87E4DC70-D106-40AB-A89D-20B09CAD6124}</author>
    <author>tc={A0823A57-06E7-4B5A-9AC1-656CAD4AABEA}</author>
    <author>tc={E5FD9D72-6C8E-4F2F-869D-9886D8749C74}</author>
    <author>tc={4E39357D-12D0-461B-9019-DF7564800E4E}</author>
    <author>tc={F1CE3C80-26FF-4E3F-A943-30F4FE37FA07}</author>
    <author>tc={9D7EEA0F-1AFB-44C8-AFE8-123B65880CD2}</author>
    <author>tc={54E5410C-A3E1-44D3-9D5B-02D3B2EA5007}</author>
    <author>tc={E57BE9FD-0049-448F-8417-0E638E2A1CEA}</author>
    <author>tc={6E9795FD-7B90-4E65-8FBF-4BEE305AA963}</author>
    <author>tc={5AC365BB-DE7E-4012-80D3-1BA64B77AA46}</author>
    <author>tc={E61C3514-0634-4C5F-AB85-905F124539A1}</author>
    <author>tc={F2C6F42C-6C99-44B6-A9C1-14C0957359B3}</author>
    <author>tc={51E59282-B10D-4E62-858F-9C093309E33D}</author>
    <author>tc={6ECF3BA5-958F-45D9-B111-13603CA19A5B}</author>
    <author>tc={B1F0D79C-294F-4795-BFF2-4F22A970210D}</author>
    <author>tc={C062016D-11C8-41D8-B39F-37D89CD22DAC}</author>
    <author>tc={2E2EEE3E-21FB-4D4D-BB06-12641982D176}</author>
    <author>tc={714132B8-80DC-40A9-990F-0F5DB529BA07}</author>
    <author>tc={98C579F9-8600-4309-8019-96C1FBC08334}</author>
    <author>tc={A56BE651-0CC3-4BAB-ADB0-4BABFCB4EC4D}</author>
    <author>tc={BF075AA7-77D2-4F33-80F2-CE7DC0556CF9}</author>
    <author>tc={D6F9068A-7662-4AC3-921A-5DDCE22F61F1}</author>
    <author>tc={445DC937-8F6C-426C-B1AB-C14A7B32E91A}</author>
    <author>tc={A3EE018D-7433-4F41-A31D-9CFE933128A6}</author>
    <author>tc={A7A32619-6605-4F45-A093-9950FEF7D310}</author>
    <author>tc={F6C5436B-8852-45F0-8AE9-B822412FB0CA}</author>
    <author>tc={44B70AF9-323D-4017-8FCB-A5879AE54C8E}</author>
    <author>tc={934D5BC7-41B7-4CAF-991F-29038A2E724A}</author>
    <author>tc={D9BFA2D5-A63F-491F-9269-47717A6CE169}</author>
    <author>tc={4BCFD31E-8073-4763-980C-03BD77152DA4}</author>
    <author>tc={6E30FE88-EF1F-4B0C-965A-DC0FBCFFEF45}</author>
    <author>tc={DD87A400-A190-42A4-8928-8EE7F291CA9E}</author>
    <author>tc={990DC59D-6506-4818-90E6-C80ECC35D173}</author>
    <author>tc={1E1A50C4-7BBB-496D-BE24-5BE38A9DEC1F}</author>
    <author>tc={07564A88-624F-440F-A8F4-285A8DB3726B}</author>
    <author>tc={700AB6FD-0A68-4DEE-AB41-666CB558AAFF}</author>
    <author>tc={E152B5DE-B3E1-46C4-9EA9-CEAA87618650}</author>
    <author>tc={DE5E7512-0C1C-46D8-8463-E87C3E24840B}</author>
    <author>tc={66FC290C-7893-4C5F-8CC8-307410896DCA}</author>
    <author>tc={AE0AD210-0743-49D5-87A2-6273FD7EC4D1}</author>
    <author>tc={C3C6357A-51E1-4874-ACE8-0CEE28FD5EFB}</author>
    <author>tc={8E97D976-2D40-4330-A0B9-0F26E750BE12}</author>
    <author>tc={5190CD3C-AF26-4E12-9763-863C2AD2F531}</author>
    <author>tc={17B77995-987D-4B1D-873E-683CCE9FAFD4}</author>
    <author>tc={EE634EE9-8021-4399-A5C1-5A3A73E2CDC9}</author>
    <author>tc={7A5EBA3F-22B2-4733-8107-E2A9C482650D}</author>
    <author>tc={93172C01-7428-4B1C-9085-B53FE0376B0D}</author>
    <author>tc={8F573EC1-0C85-4D9C-A359-B038728812DF}</author>
    <author>tc={BCDCF53E-B614-4E66-BC64-7A1C82ECD128}</author>
    <author>tc={39DBDBE8-56D7-4C0F-8073-68955A63E7D1}</author>
    <author>tc={0FE9B3D9-9957-467D-B273-3C664E2B7076}</author>
    <author>tc={BB01C981-3949-49F9-9475-FF79B4C480C4}</author>
    <author>tc={FB3EB7EC-BECA-4810-B434-7731B413B407}</author>
    <author>tc={13386E30-BE66-4C42-A7EF-918AA2609144}</author>
    <author>tc={C4D5B934-C32F-4B4E-9E82-A4961AA91BA6}</author>
    <author>tc={0F334C50-3FAB-4F9E-8B59-208A1BFC8840}</author>
    <author>tc={328CBC47-FAC0-45E8-B300-52E968E87CC0}</author>
    <author>tc={BF88D19B-D26A-4BD8-8E5A-61E16425C7FE}</author>
    <author>tc={A369F33B-E8E2-4AFC-BD87-21F9F7F6822B}</author>
    <author>tc={C8AE66FD-074F-4853-AD3A-32BBD4FC8B9A}</author>
    <author>tc={6E49D690-03CD-4E46-BF78-A9C7AD20E508}</author>
    <author>tc={40A64175-CF75-4FC9-8750-9ADAB4F63D99}</author>
    <author>tc={81BE3998-5EFA-49B7-A506-E78D5F6865A2}</author>
    <author>tc={325AB0B5-FE92-4669-AD9B-BE9181211AF8}</author>
    <author>tc={2D0AAEE0-CC80-47A2-8EF4-813E47558FB8}</author>
    <author>tc={8E5B889D-456C-494E-AD27-F2A849570611}</author>
    <author>tc={D17CF9A6-E25E-4CB5-A6A8-203553A421E5}</author>
    <author>tc={CD73D1D7-64B7-42AB-9CAD-7A1C7294D5E1}</author>
    <author>tc={E54D2AFF-FA42-49B0-A02F-97B19C0F7A36}</author>
    <author>tc={244B6DCC-A386-4D07-BCC4-CCAC335AC880}</author>
    <author>tc={B5AFBA43-AF88-4ED1-BE03-8284D97FAE7A}</author>
    <author>tc={C49411C9-13B1-424E-8099-C2C2FFB29C50}</author>
    <author>tc={8B5B0EEE-0511-4CC4-82B7-D694B1DB5936}</author>
    <author>tc={5FD5A256-D5DB-4283-9C0D-9049B6D4734A}</author>
    <author>tc={F2D19526-E43D-4B13-B8A2-7D543C5577B9}</author>
    <author>tc={4532EB90-C440-4A11-9A35-36B874B74AD8}</author>
    <author>tc={8781B4F0-2966-4977-9E8F-3C4652D35E35}</author>
    <author>tc={7788FFB7-7EDD-47E5-BCBD-D691E3D5D0E8}</author>
    <author>tc={780CB6AC-5E2B-4F40-A893-107A81016FBD}</author>
    <author>tc={375147ED-D59C-480D-B3E8-F5615A5BB4E6}</author>
    <author>tc={394F2F74-454C-47DA-99FA-28A724867124}</author>
    <author>tc={06F3C270-7141-4EC3-A3D8-D66441FA0194}</author>
    <author>tc={1820F249-9152-462F-B462-F22D660362F8}</author>
    <author>tc={D883FEA7-D262-46CF-AD7B-AFFA36EA4BAC}</author>
    <author>tc={880374FE-293B-46C8-A886-A7F2039FC0E7}</author>
    <author>tc={B652DED6-FE3D-42D8-A0A2-44CE300B5873}</author>
    <author>tc={A4D69C91-CBE5-47B4-908D-920A57AB597F}</author>
    <author>tc={B2BC7305-0745-4D10-93AA-9D3B07CB9959}</author>
    <author>tc={CBE56CE3-6E9D-4FC1-AFB5-8FD92F1FECF2}</author>
    <author>tc={3DFE06D0-F603-4A90-BC9C-B80ECC980956}</author>
    <author>tc={AA384286-C659-44C5-B4C9-A33B1EC285B3}</author>
    <author>tc={0A98A1AC-4BCA-400E-BA5E-060EA0E6B814}</author>
    <author>tc={99E5A523-5A4C-44FE-952A-B33C9405B372}</author>
    <author>tc={F076192B-3B7C-4C61-83DD-5C2925E69368}</author>
    <author>tc={7D1A4DBC-98E2-415A-BCE2-7118D0D7B3E4}</author>
    <author>tc={7811258E-F7CC-4C5A-B7CA-2F2F744A5397}</author>
    <author>tc={EA649D1B-8E9F-4A80-B98E-EAC26D45164D}</author>
    <author>tc={E7779955-5C16-436A-89FB-CCBACFEB1481}</author>
    <author>tc={D3A892CF-2ABD-4F6C-AD32-805862F60CD7}</author>
    <author>tc={1C934B7D-812F-4905-BA8D-3779D2B80FC8}</author>
    <author>tc={23EC84E4-B973-49DC-AABA-84F587A07B24}</author>
    <author>tc={BD25C2EC-ABBA-47EB-9696-B733C21193C3}</author>
    <author>tc={D9599680-C3E2-4C3C-9274-F314CF06ACA8}</author>
    <author>tc={10DB875E-B67B-441F-AE5F-97396A1940E6}</author>
    <author>tc={5447D174-7E4B-4592-A71B-9E214AF6F85E}</author>
    <author>tc={BE83DAE8-B930-4535-91B2-6DB40EF2C6B5}</author>
    <author>tc={48D3E6A9-F906-46DC-8B11-9678D2F89BDB}</author>
    <author>tc={B100AD64-EB2C-49CE-8236-1848E50F5A2C}</author>
    <author>tc={FCF66022-F00F-4788-B2A3-21C11F903FD4}</author>
    <author>tc={3F3A2E9D-AE61-48A6-8371-0DE2BCD6AB16}</author>
    <author>tc={6A8D6D56-DC71-4FFE-964B-E9BDF203CE41}</author>
    <author>tc={DEE96E30-616A-4DD7-8681-549897E831D5}</author>
    <author>tc={E69CE6C3-F094-494D-B4B7-DDE6621C52CE}</author>
    <author>tc={829D7D1D-E9E3-46B0-927F-02232D9B3B13}</author>
    <author>tc={BABDB42E-D39F-4F68-9FCE-A482774FBC5A}</author>
    <author>tc={2269FFEA-029D-4EFE-BEA1-6D3E693D7C49}</author>
    <author>tc={5FA81BAA-D355-4906-B920-E752F2BB0AA2}</author>
    <author>tc={61C4946A-0351-4627-A102-1A85007145D4}</author>
    <author>tc={4131E583-F6B9-442C-BD40-3F528B167197}</author>
    <author>tc={CAE71351-6C08-45EE-9F82-76871EACBB67}</author>
    <author>tc={D7369FD6-7F57-46C6-AD11-FA967617A599}</author>
    <author>tc={448A32DB-ECF9-420D-B9D4-282894E63795}</author>
    <author>tc={03E3810C-99FF-4612-9E5C-E12ADF22903B}</author>
    <author>tc={85CDAC08-8A1A-48D4-B6AB-F201C0816B33}</author>
    <author>tc={3DD070EF-C26D-4BB8-94E8-4644E30DF77F}</author>
    <author>tc={0F525479-1CBB-4719-ADCB-F2D18101C524}</author>
    <author>tc={945E5B33-811C-4C2B-AA42-AF6BA75BABBD}</author>
    <author>tc={09B77F97-3D30-406F-9622-B29ADEB79A95}</author>
    <author>tc={89D24A71-5647-478F-9E2A-E8AE9695D10F}</author>
    <author>tc={BC9CA26D-217F-4DC7-9C6C-95FE421311F8}</author>
    <author>tc={EDEF0193-C9BB-4348-A02A-1A4C93123378}</author>
    <author>tc={91ADEE17-CE3A-492D-9653-BB674A519262}</author>
    <author>tc={DA45F19A-F69B-4A49-B9CE-1CEADD066381}</author>
    <author>tc={53D17994-639A-4BF8-AE89-7148C1FCD6E2}</author>
    <author>tc={93505B33-A695-4689-A593-D2716C2A1924}</author>
    <author>tc={7DE1CD2C-6767-44C2-9AD1-D4D4FA664E17}</author>
    <author>tc={41A82923-AE9B-4572-A6C4-504205ED9D28}</author>
    <author>tc={6DE10CD7-972D-4723-83AC-2193C99F87FA}</author>
    <author>tc={E29E0BB5-396E-4B93-A493-5C90A1A9725F}</author>
    <author>tc={5FC41060-FBC3-4D1D-A3FA-5AAEAACA38C8}</author>
    <author>tc={17F8FBE1-2F47-4664-A0E3-4E6A6E4F16EF}</author>
    <author>tc={D88E1508-F9B4-4EC5-BCB5-7DE9F003AB41}</author>
    <author>tc={48F64FBC-863E-4BB7-AE04-F9DC829332D8}</author>
    <author>tc={1054E67F-CFD8-4F36-A1CB-FB3F2FCDD4B9}</author>
    <author>tc={2B141C7B-AA2E-4E83-B889-FA04774BB40F}</author>
    <author>tc={F6972641-0186-42A8-858F-97CD9795ABC1}</author>
    <author>tc={79E5524A-99BB-4D3B-8541-08D767621EAA}</author>
    <author>tc={84A8E37C-C29B-48EC-96F4-27F14EF53AB0}</author>
    <author>tc={F3725306-8319-4AA9-AC6F-CF520C3304A3}</author>
    <author>tc={398D9359-1335-46A5-B533-85AAE4BA9461}</author>
    <author>tc={200D4657-9B60-41FC-9168-CEF4ACDC21EE}</author>
    <author>tc={800FE622-8D4B-40F3-9689-722010451923}</author>
    <author>tc={6EA6BB3F-012E-4127-95A0-9602040069D6}</author>
    <author>tc={F3AE0537-5C32-4CFC-81B2-489C05AD4AE4}</author>
    <author>tc={61CE63A3-A4A8-4050-B739-09B0027563D0}</author>
    <author>tc={37F439E0-58EE-47E2-BD86-3F31DA7568D7}</author>
    <author>tc={FB796BF0-0FA5-4266-8F96-23E53C8A8283}</author>
    <author>tc={78E537AD-7557-4E5F-B4BD-D55BA70DAE9C}</author>
    <author>tc={BE458243-F456-442F-9D36-0248AA8E30E5}</author>
    <author>tc={549062D9-031C-49B6-A2A2-9BC8AAC35269}</author>
    <author>tc={8258BEF0-1674-4867-87AE-A3D0F8CC803B}</author>
    <author>tc={81E41223-32B4-4A80-BD68-872AD71A000E}</author>
    <author>tc={C36101B6-CB24-41BE-8C6E-11851037C5CE}</author>
    <author>tc={4CD49FA3-9BB9-4E2F-93E2-02EB8F208312}</author>
    <author>tc={06E778DF-BC17-4D26-8DCD-152E13A8F29B}</author>
    <author>tc={4ACF5FE0-7628-4526-84C7-AD87A86C5B4F}</author>
    <author>tc={B4725A6F-3904-439D-8B9E-3A9A80F640BB}</author>
    <author>tc={C57D7818-DE89-41B5-B08D-25393084B6AC}</author>
    <author>tc={F185819E-729A-4672-A7BD-AB0EFEC6601F}</author>
    <author>tc={A086B2D4-5338-4167-9E16-C5ED1E7EC89B}</author>
    <author>tc={7F15508A-391F-4070-BA8A-22B24EBC2836}</author>
    <author>tc={8E3781D3-3E76-44BC-8F79-BEF56515E5CF}</author>
    <author>tc={98DD7299-2D4A-4DDC-85E3-B8BB839B330A}</author>
    <author>tc={FEE510E5-366A-4F7B-A66C-D90FB5AB71FC}</author>
    <author>tc={46600B2A-A145-4A11-9DF0-47FDA9B8C8EE}</author>
    <author>tc={C9AAAC35-2C01-40EC-9BAF-4E1346103C77}</author>
    <author>tc={FDCF14E6-C8E9-4F65-8F02-F765F1AEE673}</author>
    <author>tc={2144F4E1-917F-46BC-94A1-4293F144973A}</author>
    <author>tc={A4DA15FC-7B6A-40D1-94AF-E7F608F9D7EF}</author>
    <author>tc={91EEB61E-3427-4CF9-AC8C-3DBB6C9EBDB4}</author>
    <author>tc={F8CF1418-CEAA-4EC6-BE64-9D8A260DC4D6}</author>
    <author>tc={16F9371C-7EA9-492E-9B84-446EC536047B}</author>
    <author>tc={0833ABED-C146-4E96-A276-204EBFC37F53}</author>
    <author>tc={E74FB5BA-A8C8-4464-B70E-66078E916B40}</author>
    <author>tc={CD2DF56F-22CB-4F53-AC7A-7F352EB53D62}</author>
    <author>tc={1EBC83A2-1568-413E-B359-E10B8C190375}</author>
    <author>tc={2842ACB4-0042-4E78-878A-5128EB5E8D78}</author>
    <author>tc={F7257648-6638-4FE6-AF9F-DD8C73CD38D1}</author>
    <author>tc={968B345D-67AD-4790-8F5C-065566B7FD7C}</author>
    <author>tc={E2B4D339-C6BE-4DA4-A395-22037F82753B}</author>
    <author>tc={6CD3A026-9A52-4292-8CB1-C6744B7A8FF2}</author>
    <author>tc={22BBC3A1-117B-4BEA-9912-EFC049F84A79}</author>
    <author>tc={D8923613-9F2E-4DDC-90A3-F12EE2290D24}</author>
    <author>tc={BCE9B9E0-1BD6-4DB5-9598-77D0E57C95D8}</author>
    <author>tc={825AC2DA-1C2F-476D-96BD-8FB25C678DEB}</author>
    <author>tc={598EB3E3-702E-4751-B161-A53BB004AB0A}</author>
    <author>tc={930D70C8-82D0-4FB4-AC69-98FF0EF28987}</author>
    <author>tc={FBAFC7CD-5B10-4826-BE65-642366C3547D}</author>
    <author>tc={2DB506D3-E2E5-4658-A560-81C1DDCBEE81}</author>
    <author>tc={617819B6-1004-48DF-8682-10352741B975}</author>
    <author>tc={AB7AE98B-4532-4123-927C-39ACE27AEC5A}</author>
    <author>tc={6A952A34-78D0-484D-B969-B4162272A697}</author>
    <author>tc={D9822415-4413-4A92-8216-FE93049D138F}</author>
    <author>tc={AFA5B98F-65BF-4A2A-81F9-501102B7E546}</author>
    <author>tc={9F703E87-E190-49F9-BB3D-761FB3641149}</author>
    <author>tc={89467F4E-F4BC-41D8-9CA2-683C17DD7233}</author>
    <author>tc={3E3B5B74-075E-4306-BAF2-07469392675D}</author>
    <author>tc={ECDB341D-F663-40E0-ACA3-C01A26F36CDC}</author>
    <author>tc={8A0C7D53-C8C3-41D6-9133-EB3D8C52BE7B}</author>
    <author>tc={C1D54DC5-09DF-4359-A9FA-374F45394B7F}</author>
    <author>tc={E9E480B6-0E44-40AB-9685-EB517379407E}</author>
    <author>tc={995395ED-F0C3-4EEA-9A5E-ED6FFA6DF734}</author>
    <author>tc={91C3BCA7-C461-4020-98CD-B091B12ACF0C}</author>
    <author>tc={C3208AF3-F39E-4513-84C3-EF2CE93D0DD1}</author>
    <author>tc={E6660DC4-5BBD-4627-97AD-7BC16B649119}</author>
    <author>tc={CF74B4EF-D1A5-4B50-8119-8EA34DA8EB00}</author>
    <author>tc={C60D996F-AEA3-4DCE-B1CD-279970933E70}</author>
    <author>tc={A7C89B6D-1464-4BA6-A70A-CE9279963443}</author>
    <author>tc={EFF14109-4BBD-41B5-A452-DEBE8162A402}</author>
    <author>tc={D55BD923-CF86-48AB-A24B-F8352E943961}</author>
    <author>tc={0D230999-8A1E-4F67-8603-D3FF24A7062D}</author>
    <author>tc={D328B7D0-762E-43AB-8841-B1C3C374A740}</author>
    <author>tc={97B00BC6-BB6C-4014-AD07-6400891486FB}</author>
    <author>tc={6A683F3E-7AEE-4C39-A1B3-C997B5D93735}</author>
    <author>tc={8CBB7EAE-E66C-47D0-BC51-71A67EA389C4}</author>
    <author>tc={7AD8BAC2-A965-477C-A1DC-C59DCEBCE7BE}</author>
    <author>tc={CC948B24-2E8A-4A20-B7D2-7C44ACBD5890}</author>
    <author>tc={00808155-02C0-41EC-8EE0-8EFAF77A8C16}</author>
    <author>tc={CE1ED7EF-72C5-4EAC-B91E-60A7575F4F77}</author>
    <author>tc={587A1561-30FA-414E-A993-7C3E63A00CC8}</author>
    <author>tc={EB8C6C51-B95A-496B-9942-1B564F229D71}</author>
    <author>tc={65153129-6AF1-450F-B182-2AAACD9BD1C6}</author>
    <author>tc={B3B2C89C-3EC4-43E7-A950-2A0632D084A1}</author>
    <author>tc={F3B5A9C5-6D6B-4C0A-AB7E-22285D2D7910}</author>
    <author>tc={779AFB0D-256E-4B11-A4EE-BC5D7F856918}</author>
    <author>tc={32A4D25C-103F-4560-8B15-E665CE22B2A1}</author>
    <author>tc={8FFA8BE7-25A5-4D90-9FE5-A83556806A48}</author>
    <author>tc={C5C8EC51-2E12-446F-8601-D74C21FF891B}</author>
    <author>tc={E5277BD3-1493-47ED-A747-860BC85D8199}</author>
    <author>tc={9A4E894C-71BD-4434-ACBB-60D669DFAB64}</author>
    <author>tc={C681F76E-9B09-45C8-ADBB-7056BEC8265F}</author>
    <author>tc={9270226E-8D22-45B7-AC81-6874E89332E8}</author>
    <author>tc={815F2C6E-4582-4696-A0D9-048995FBC8FA}</author>
    <author>tc={450B95D4-E7D1-44BB-8E93-5754FB1F8CB8}</author>
    <author>tc={20C17A1E-726F-4D66-A23F-F11223C37D43}</author>
    <author>tc={69DB3DEB-5FF6-4353-8CE8-7AF007838732}</author>
    <author>tc={9A16A071-D1E8-403F-8FDB-0B59A7903F4C}</author>
    <author>tc={E4DF90C6-C7F4-4867-9F1C-A2962DC96621}</author>
    <author>tc={92BC559C-2E16-4339-8626-63BDFBCA52BF}</author>
    <author>tc={A02B6E51-D9E9-469E-90E1-1803563F35F2}</author>
    <author>tc={DECE1A71-FBE4-4577-AFCB-A82223838965}</author>
    <author>tc={E2DC0A44-796F-4E5F-A897-F5A48EBE4F4A}</author>
    <author>tc={B5CA23E7-7B98-459F-9E1E-99F503964EA2}</author>
    <author>tc={E61F2975-C89B-49DA-BD74-714E8B053391}</author>
    <author>tc={125393EC-C5EF-4433-A5D7-168D1E25452E}</author>
    <author>tc={122733B4-99D5-4DDA-A4BF-D718C81B130D}</author>
    <author>tc={904BB1CA-1811-4962-89B6-CB21DFC4B6E0}</author>
    <author>tc={E8262356-0BC5-4D8A-A7F2-8E44A7A74175}</author>
    <author>tc={D2485FF5-A128-4D56-AAFB-941731235372}</author>
    <author>tc={8DB1738E-B71F-4689-A549-0FC1ACFCE137}</author>
    <author>tc={28B8131F-CB06-4EA2-A529-CD576C71405F}</author>
    <author>tc={D6E25D7F-DE1B-48A2-9AB3-B4C9B63ABF14}</author>
    <author>tc={D7776F78-603B-4771-997D-C3D6198D7CB7}</author>
    <author>tc={C43ED90C-1069-4534-B10D-FD0CCAF6114A}</author>
    <author>tc={62AAF054-285C-4CE0-BD42-7B9A5AE7E93E}</author>
    <author>tc={19683975-1CDB-4947-9EE8-69AE5680A204}</author>
    <author>tc={AE70E87B-0026-40D2-9CDB-38F90EFCE1AB}</author>
    <author>tc={B84A8AB0-2628-411C-B881-00AC9B2E96B0}</author>
    <author>tc={5489CBBC-69B1-406C-A17F-A6C29AB58E00}</author>
    <author>tc={0F784E6E-7E61-4046-B042-B35B9A367E21}</author>
    <author>tc={313B836C-8498-406F-B768-55D8DDC6AA7A}</author>
    <author>tc={D6F2D33A-8704-4395-A2C4-9DA516AAF4CC}</author>
    <author>tc={D4C90DA7-93D7-49FE-8086-B343F9F90535}</author>
    <author>tc={AA1A543F-A437-437D-BC91-1EDA8EF043E1}</author>
    <author>tc={DD8E3C94-1B64-4DEB-A4FC-9389D98C3714}</author>
    <author>tc={35C57AD1-5397-45F1-9B9E-A160B555C7F5}</author>
    <author>tc={05486917-D3AD-48E7-91DE-5F9DB5440E1B}</author>
    <author>tc={9A2B2F52-9562-4CED-8637-58171B6A2E75}</author>
    <author>tc={5D848E4E-1F0F-4FF5-B49A-500DBF5DA2DD}</author>
    <author>tc={B5806555-FB03-428B-BA04-CC392B779D95}</author>
    <author>tc={55A8A12F-A209-4575-B59E-059C029DBC75}</author>
    <author>tc={1271F391-E154-4D41-8FC1-72A759FDA165}</author>
    <author>tc={FC2093E9-8543-4817-9E4F-4C08090B2546}</author>
    <author>tc={A496DDEA-DC65-4A98-B846-EBEB79A27A99}</author>
    <author>tc={35AD9128-4290-4B72-A8F3-F2EAFC1C96B8}</author>
    <author>tc={9D4A678B-9893-41DC-9CD9-59DB1E412E6E}</author>
    <author>tc={1E82E3B5-ADD5-49C4-AE77-BB2FAD9B0206}</author>
    <author>tc={28C0F2A1-9D7C-4B77-8AA5-7B02C8016EE2}</author>
    <author>tc={39DC448A-1FBF-4CCF-BF7B-B1AF6F19C142}</author>
    <author>tc={42976F77-EA89-4C0F-8738-BD7BFD56606C}</author>
    <author>tc={2CCE9D0C-BF31-4129-95E6-01A755B81FFF}</author>
    <author>tc={C420C865-1D9F-41ED-AA90-004345E2E61A}</author>
    <author>tc={B1CB6E37-90B0-405D-9A5F-403B6E5524B2}</author>
    <author>tc={0DDEC603-76A7-4E5F-9EED-91E3D5B42139}</author>
    <author>tc={9D11B2A5-424A-4E67-8C78-F329C1801213}</author>
    <author>tc={5E2278A3-BC61-4E60-9D1A-CB85F2BC3456}</author>
    <author>tc={CF317D35-A847-40C6-91B1-16B3BE3A0CE0}</author>
    <author>tc={F9A7CCAF-FA8D-442B-8D24-E929B2F660CB}</author>
    <author>tc={798BEF62-E6C3-4D7F-A012-4183AE2EAE12}</author>
    <author>tc={0B3AE16A-0DB9-40AB-A9BA-E2AF7887FC8D}</author>
    <author>tc={BF6D6C3B-59D7-48EC-97DF-793231265CAF}</author>
    <author>tc={B08734D5-B3CC-449B-A9D8-430DCFF6EAA6}</author>
    <author>tc={F9DBC2DD-C147-47E5-9687-142800AC8D68}</author>
    <author>tc={29C4AA7E-6DAB-41A3-B358-C1DBD9AF359F}</author>
    <author>tc={BAAEBCA9-84D1-4BD4-8073-C828404DA697}</author>
    <author>tc={0292D6F8-DEA0-432C-B102-753A1B080E23}</author>
    <author>tc={4EBD21C8-8D90-4303-A86E-8535717E15BE}</author>
    <author>tc={C3538849-A7BF-4053-B354-567DDEC53DE3}</author>
    <author>tc={B9BA0964-456D-4B91-9433-1FF2B4E4EF7A}</author>
    <author>tc={F89C5687-EEC7-4512-A6D0-2C2380BEAA06}</author>
    <author>tc={6A209475-C5F9-4A72-B4C0-A407E35E9B29}</author>
    <author>tc={69D072B1-71F6-449A-B09C-5EED00CAEB87}</author>
    <author>tc={B45D3A93-C1A0-4198-A81E-77E03524C973}</author>
    <author>tc={2D663424-7AC8-438B-B2A6-DDDAD3171885}</author>
    <author>tc={DCC75C5B-397B-41CA-9650-0163FDC911C4}</author>
    <author>tc={CD8175BF-16AA-44AC-A276-84E4A87D1F7C}</author>
    <author>tc={C67C2A02-F617-4B5E-AA48-2FAAA09A6A3F}</author>
    <author>tc={3D01A7EF-8DCF-49DC-8271-7A79C83CCE44}</author>
    <author>tc={B8297008-BD18-4380-B53E-45DC8FB88FDE}</author>
    <author>tc={AEC19155-BBB3-4A02-8949-930E1311AC97}</author>
    <author>tc={831A1822-6677-4FD8-BC3A-4927CDD76895}</author>
    <author>tc={14A07E79-886B-45CA-B122-B14FE84E4F19}</author>
    <author>tc={C4B6DA67-621B-4E4B-B540-29F9F53CF479}</author>
    <author>tc={8CCB13DA-4580-4816-9F8E-184878DFF600}</author>
    <author>tc={18C3E3C3-E1C3-4B13-9630-C68579ED0765}</author>
    <author>tc={2016F4EB-1E51-4BC7-A114-D6E1FB2EA2AC}</author>
    <author>tc={73B71B6D-B0D1-4EB9-9A3F-28C4AC02792E}</author>
    <author>tc={7EBA1B07-2460-4629-94EC-BAE79FE7EC78}</author>
    <author>tc={73E2EE8F-E127-48D9-A620-37859E9232C5}</author>
    <author>tc={49AA9BFD-72C2-4E45-9462-F9D1F2C9E252}</author>
    <author>tc={9EDDCD4A-ECA9-4BDD-832F-745EE4F8DB21}</author>
    <author>tc={5C43CCE2-76CC-4C66-B6D2-A9D56A02D9B3}</author>
    <author>tc={84C7A9EA-C1ED-408E-B3BF-CAEC29711BBB}</author>
    <author>tc={D52BEBE9-CAEB-4982-B803-129CA62E03A6}</author>
    <author>tc={8C08F0D6-875D-4BFF-A303-31CB3AFC30A3}</author>
    <author>tc={686E8641-E351-4E5F-A1B7-18A2EAE57D26}</author>
    <author>tc={BC6C20CE-4093-435A-86BC-73023DB8B71A}</author>
    <author>tc={122C084F-218E-4A8C-92A6-2C23371968EF}</author>
    <author>tc={FBD7AA91-B233-4EC8-A8AA-41B5FFF103AA}</author>
    <author>tc={BE07A856-7B7B-4169-B9BD-C484F7E09589}</author>
    <author>tc={E1B541B9-056A-46F1-AD03-880D21122C24}</author>
    <author>tc={3A1B67F4-32DE-4D8A-A67E-16F505BFD150}</author>
    <author>tc={94E31D3E-40EE-4725-8CBE-7371A53DE52E}</author>
    <author>tc={FFB93898-F9FC-4C10-AA36-7FBB4FC361C8}</author>
    <author>tc={6FE038DB-BC59-4FC7-98F6-9B3B8377BDD7}</author>
    <author>tc={016FC1DE-E1B3-4BE5-BB0D-D76391FF31F1}</author>
    <author>tc={08E6578D-DB2C-4948-A1F7-6E6579F7699C}</author>
    <author>tc={A48BDC08-14CD-4E50-B6D9-ADFFF27B7731}</author>
    <author>tc={9BFA255D-3B2A-46A9-9222-3CFEF2011A06}</author>
    <author>tc={CCDC0A52-65C4-494F-AAF4-F0C53754812B}</author>
    <author>tc={DD537FE6-5AA7-4959-803B-C6F81C42D4A5}</author>
    <author>tc={AE9C5E60-0801-4F73-A519-A14AA9A9BC5F}</author>
    <author>tc={351CD35D-4A20-401F-8ED7-A036B440C1DF}</author>
    <author>tc={149DABEB-5D69-4560-916A-23976C1F6EA0}</author>
    <author>tc={D4DB1F81-C365-4A1B-A8CA-7D078BD105F4}</author>
    <author>tc={93CFB878-0D8C-4CAA-B309-A64955A00655}</author>
    <author>tc={B369A17C-0015-4274-8113-878B6C84D1A7}</author>
    <author>tc={8F3A24D6-C445-41A4-9349-D87EA844D005}</author>
    <author>tc={FE15A104-6BBB-42B9-A3B0-415C798B43FC}</author>
    <author>tc={2B8CD083-514C-401D-B946-4344D5F2BD7F}</author>
    <author>tc={6AA8363A-AF00-4383-918D-38712D5860F0}</author>
    <author>tc={DACF4170-7D30-48C4-851C-3EE90D11766D}</author>
    <author>tc={D5884F55-9DFC-4248-9893-6C22E151DEB7}</author>
    <author>tc={7C1D789B-5880-41C5-BD31-4E9D08F41DC4}</author>
    <author>tc={0C8E039E-9738-4250-9FCB-45C7AEC042A4}</author>
    <author>tc={ED54DBA3-33DF-4D3D-932F-32A9C3B27D16}</author>
    <author>tc={3FC79847-6D70-4918-BC83-216C1B6E1FB3}</author>
    <author>tc={FD94A3D7-D477-48E5-83C1-97B959B7490D}</author>
    <author>tc={43B9ED01-AD0C-48E0-85AF-548753A8A68E}</author>
    <author>tc={AFDDC2BB-C093-4372-88EA-1BE2C1F413F5}</author>
    <author>tc={C70F5749-CBBE-4AB5-9560-992E74E57BEB}</author>
    <author>tc={14225E5B-0A0E-449E-B2A1-27664F968E2F}</author>
    <author>tc={07A4AE7A-5CE2-40DC-9F49-BA4B11846DF1}</author>
    <author>tc={160CCE35-B5F7-4F3E-8D50-55E656D4D12F}</author>
    <author>tc={AAFB6870-F333-4FB2-B976-703C83408D92}</author>
    <author>tc={446FAE45-C35D-4245-816D-2C3C0CFF648B}</author>
    <author>tc={9557EF14-2443-400F-935D-AFBDDD26479F}</author>
    <author>tc={2887B229-B7CB-4F95-90BB-6DBF36273608}</author>
    <author>tc={D96128F4-7C6B-48FD-A575-F03A930E1B2F}</author>
    <author>tc={6175C145-4896-4E6D-9045-27B2D6CDAD70}</author>
    <author>tc={01838A00-B0D1-49C8-A861-D0C216C70857}</author>
    <author>tc={F9F7C215-796B-4D90-8286-6D3DA867C361}</author>
    <author>tc={30B3D31E-9595-42DD-BE50-C9439C269229}</author>
    <author>tc={50B713F4-FF78-4752-9DBA-AA46900C23FB}</author>
    <author>tc={6B556B16-789E-4E16-8A14-545578A64BA0}</author>
    <author>tc={F3E46200-6F0D-41CC-ABCD-DFEB508036DB}</author>
    <author>tc={47ED0D57-9B0A-43F0-8746-3BA8E14BD2C4}</author>
    <author>tc={10E88C46-FEF9-4E27-A532-948BF0537319}</author>
    <author>tc={7D4BE64D-47E6-49FC-82C5-B89EAF6ACB16}</author>
    <author>tc={654743A8-97C0-4DEF-824B-8D67A0C688BD}</author>
    <author>tc={22292E96-55B3-4DE8-92E7-1D6D514D11DD}</author>
    <author>tc={1700EBB0-DC62-4155-81D8-D5E256CF3FFC}</author>
    <author>tc={19B3023C-BA8D-4678-9A1F-BF070D4DDAFE}</author>
    <author>tc={573DB070-8825-4C20-9A57-92FF4D3C7777}</author>
    <author>tc={4CF6FA7E-93E2-4693-9CAF-254D1A074187}</author>
    <author>tc={E72052CF-A65D-4D44-BC79-DCBBAAED4C4D}</author>
    <author>tc={2C122702-4EED-4493-B50E-504D40B917FD}</author>
    <author>tc={0B8B9CD8-8F09-409C-BE2D-D1E1D8C1AED8}</author>
    <author>tc={883E07DD-8B61-4C9B-857B-8991276BDA92}</author>
    <author>tc={E8346964-5C33-46A5-B3B1-251C74B6013F}</author>
    <author>tc={316D52E1-0133-4DE6-9E43-A3F3085663CC}</author>
    <author>tc={2119965C-408D-4843-BDF4-57AD99F0D6E3}</author>
    <author>tc={C295294E-18E4-4D87-9206-9DAC65FA3B72}</author>
    <author>tc={A5CAB4E2-25A5-487F-956A-FD8A361D1088}</author>
    <author>tc={168590B7-843A-42B9-AB25-0690E0287CCF}</author>
    <author>tc={B5DCCD06-43DF-49A2-A4A2-8D7E7E730BA4}</author>
    <author>tc={9DFB1EE6-F448-428D-BDFA-ED57F47B9EF4}</author>
    <author>tc={B30FFAFA-8698-48D3-8A1C-BDE126D8CB1C}</author>
    <author>tc={03FF6B58-490A-4A8D-8BCD-447727B7D9F6}</author>
    <author>tc={3587BDF6-9824-42D3-BAAC-1939576B5F66}</author>
    <author>tc={633DE1A0-6714-4E3F-BB35-B8519C59ACD3}</author>
    <author>tc={3F1F61FC-13BA-4C6E-9469-A4D78BC7F12E}</author>
    <author>tc={C58DBC5C-EE6A-4866-88E3-3F23ECD93CEC}</author>
    <author>tc={7CB04DDE-ADAC-498A-93C1-89F6D9C62B4A}</author>
    <author>tc={A5B92110-9D88-4E3C-80B7-72D60B00434A}</author>
    <author>tc={74BA6EDA-F82D-4356-97D0-80D88BC8CEFC}</author>
    <author>tc={5DC090CA-02EF-4672-BC84-D4D9A188B626}</author>
    <author>tc={D0C30DFA-1466-4CD2-BD20-2AEC873E44DD}</author>
    <author>tc={66F5AE97-8967-4BF4-9A71-6FA54F6594FB}</author>
    <author>tc={D2954B4B-23E5-4118-9578-C9FC1A2AE5DF}</author>
    <author>tc={58A97CAF-0BDE-42F6-869F-BB40902D054C}</author>
    <author>tc={F3754606-6088-4539-B7E9-272B653D7C5D}</author>
    <author>tc={BD5F3406-9671-44DC-A2E2-42A75F778150}</author>
    <author>tc={0888C829-01F2-466D-BBA3-C6C5CDC5E6F9}</author>
    <author>tc={28FE683F-34B7-4F92-BC79-EDAAFF1EC6D0}</author>
    <author>tc={36845336-E31E-4407-929E-0717DAD38941}</author>
    <author>tc={B7DA10CC-477F-4845-8F3D-5B41AE093113}</author>
    <author>tc={545A74DC-00B1-46D6-BF0A-08A60A48CEDF}</author>
    <author>tc={800B9D23-2339-42D0-ADF0-F8ACD74BB5D7}</author>
    <author>tc={33E3B9CB-0D5D-41C6-B9F3-D3CFBBC7ED20}</author>
    <author>tc={84E395AE-EAF0-4337-AEDA-70176F8AB1FD}</author>
    <author>tc={C7232F9A-392A-45FE-ABD4-BFC0DEF59477}</author>
    <author>tc={497BF3B4-BF4B-4A4B-A7CC-92376E7A2BAB}</author>
    <author>tc={BEFC173E-F0B9-470A-ABF1-A3A85A365877}</author>
    <author>tc={A756B131-56BD-4A74-80BB-BF7894FF0EBB}</author>
    <author>tc={6840A41F-B015-4BDC-9177-F406DF170883}</author>
    <author>tc={2E0269B4-918A-4BD0-87B9-479313F99833}</author>
    <author>tc={B6D0A09D-26EC-4A5C-8EC1-3809285F568C}</author>
    <author>tc={C609CAC6-5FD2-4FE2-8C58-E2C2730490AF}</author>
    <author>tc={4258D859-0530-4E27-82BF-5AB975AF0D20}</author>
    <author>tc={73BE8B9E-2077-4392-9CAF-D77A22C765DE}</author>
    <author>tc={A47EED5C-D01B-44C5-895A-6C48BE87B4A1}</author>
    <author>tc={EFF46192-94BA-4356-8394-A51C409D8CFF}</author>
    <author>tc={E2924AE1-246A-4D91-B5B5-92DF80E029FD}</author>
    <author>tc={1E7A48E2-103A-433E-BC39-3299AB6BAB34}</author>
    <author>tc={4832192D-5699-4BA8-BAF6-8EE4BEC2C100}</author>
    <author>tc={5DCD5FCF-E180-489A-94E4-D9A9168DC9D4}</author>
    <author>tc={9B716355-E425-4DB5-B254-6D01987025EF}</author>
    <author>tc={422A813E-792D-4758-B9E2-984BC71813A0}</author>
    <author>tc={34ED11EF-1085-4D7F-8FBA-4617947BE797}</author>
    <author>tc={506AC43D-033C-4112-AD64-9402E2E3D311}</author>
    <author>tc={7FF109F1-7B97-46D7-943D-6786C84C31FF}</author>
    <author>tc={F67707A9-A1A4-4627-BD13-85E859A40B6C}</author>
    <author>tc={11648683-BB62-4D6D-8D84-AE796B6EC4D0}</author>
    <author>tc={8803657D-2289-44F6-90FE-026AEE8591CE}</author>
    <author>tc={91EE8BAD-516E-4620-82C2-320D2FD2BFC5}</author>
    <author>tc={D58B4D35-AD39-49B4-ABBB-636C74F5F80F}</author>
    <author>tc={F9980509-9155-4AFA-944B-80D39A61CFC2}</author>
    <author>tc={8A2B96E7-2ED0-464D-AC63-1EF9924B0517}</author>
    <author>tc={D9D60D58-8E64-4FB0-80FB-C2AF973897CA}</author>
    <author>tc={8C1C65DE-B835-48C3-8010-1AD76A874AAC}</author>
    <author>tc={F8064AC9-57D2-4EFD-A080-6C56AD62E359}</author>
    <author>tc={9DDDA082-5C8D-4153-86A6-67BDF44BBDFD}</author>
    <author>tc={CAC9798F-23A7-4DCC-B285-1DEE9BA7ED5E}</author>
    <author>tc={46E5D6D3-CC98-4E1B-A1E0-B4F1A97CD2F3}</author>
    <author>tc={94F5AE56-0973-49B3-A727-7852867F7628}</author>
    <author>tc={F04664AC-1B02-4718-947F-0FA38FE22EDE}</author>
    <author>tc={FCDD4F85-EC4C-442B-8EDD-7523C435250F}</author>
    <author>tc={5D09C645-1B74-4126-ACCD-7566201444F2}</author>
    <author>tc={783CD716-3206-452F-B837-0CB778094B3B}</author>
    <author>tc={F33E368E-7760-4965-A4E2-827694198820}</author>
    <author>tc={B77C5206-A321-44DB-BB56-AAB09195ADA4}</author>
    <author>tc={5EB73563-09C8-4DE2-9E12-7016AEF8F9E9}</author>
    <author>tc={03B9C6EB-1FE9-472C-8355-03C618710E67}</author>
    <author>tc={18DF823F-914A-4696-9490-648B0CF500A9}</author>
    <author>tc={A9FF3C25-80E5-4B31-B568-874CF362FFCF}</author>
    <author>tc={E1216DC7-E62D-4AD0-BD80-934438A664CB}</author>
    <author>tc={E9C63B54-D163-4519-9587-ED1CCE83E0CB}</author>
    <author>tc={012BDFFA-9CF1-4330-997A-CFFC4DD88F2C}</author>
    <author>tc={1F505B86-5FA8-4B1D-873A-C1091134999F}</author>
    <author>tc={D4257C75-8B9C-4C93-B13E-5756AC473A81}</author>
    <author>tc={BF262BFB-E58C-4DC9-BD17-2112B85E5842}</author>
    <author>tc={DFF27B33-87F1-484E-A79B-A8639803DBBC}</author>
    <author>tc={DE4A5E4A-EDB0-4975-8DAB-20B2ABE5A046}</author>
    <author>tc={5A9ABD18-2098-4990-A971-F5D69E050D8F}</author>
    <author>tc={A889DEF2-045A-4FEA-8F05-649D8BDA8C9E}</author>
    <author>tc={4CA27745-92E6-4984-A841-A5BEFAB45264}</author>
    <author>tc={EA1384CA-BDA8-4299-9126-E008C5D1FD25}</author>
    <author>tc={43863EFD-8BDC-4F88-8799-04A7EFE6FE4F}</author>
    <author>tc={A4AB9DCF-4489-4E1A-B887-3752A4576A67}</author>
    <author>tc={AD4F0DE4-C230-4B38-A404-5DAD51A60A10}</author>
    <author>tc={8BE9B3B0-2D2E-47E3-AA96-2B9B08AD1CF1}</author>
    <author>tc={C7A339A8-FC86-43C0-96E3-D25C61F59D61}</author>
    <author>tc={89F0BC61-4ACC-4DC2-BC4A-AD7843C50599}</author>
    <author>tc={2BABBC60-5009-434A-81BB-15131AF26CCF}</author>
    <author>tc={BCBD9381-9405-4C8F-9A20-F565447E58F3}</author>
    <author>tc={982CF48C-E7FD-4EB5-BD3F-7AE05B6938BF}</author>
    <author>tc={2A3FCAD2-3FFC-4ED7-8189-D250BD5CF761}</author>
    <author>tc={527F8AA8-3AAC-45AA-8B57-2B63775F0709}</author>
    <author>tc={B6E7A55C-F63E-47E9-959B-0219BB67F65F}</author>
    <author>tc={69A0D163-1145-421D-80C3-D749A5D8685B}</author>
    <author>tc={AAAB5ECD-84A8-4CF1-94F6-A631E70FB03F}</author>
    <author>tc={5B75FD4F-214D-43CC-96C4-D0D33ACBF5F1}</author>
    <author>tc={C542E2EF-8A4B-41E3-94A7-A2BF9ED8E809}</author>
    <author>tc={C9DB6014-4661-46C4-B23C-8E572D532FCB}</author>
    <author>tc={D3320437-B26A-4EB5-A2BC-0A91A6CE4F16}</author>
    <author>tc={5BED881B-701B-4179-A43E-CE2E95A03F65}</author>
    <author>tc={EC683C04-299B-42AB-9ECC-7509997AEE36}</author>
    <author>tc={6286ACC3-BFFC-4BD5-A03D-2AB171D3CA5A}</author>
    <author>tc={F2360774-961A-4128-8048-D30D04F7218C}</author>
    <author>tc={45EDED1C-31DB-4DC3-B7B6-884618612C61}</author>
    <author>tc={A5022171-AD2E-44EE-BB9E-DE0DBAC56B34}</author>
    <author>tc={F27B1B1E-CCE1-455D-A11E-B2748196FF70}</author>
    <author>tc={A607FBB9-8A5E-4149-91B5-C9DABE7CD5FB}</author>
    <author>tc={551BB7C9-8025-4F3B-B444-4D508F01432A}</author>
    <author>tc={32ACB8AD-803A-4F3A-A9CC-42A6A1E136B2}</author>
    <author>tc={B2F556EA-40FC-47EE-BB80-7E9125DBF35C}</author>
    <author>tc={FB100414-357F-464D-B31A-E54BDB1F26DC}</author>
    <author>tc={61DAB138-ECB7-4C64-A305-129C07415EAB}</author>
    <author>tc={547F47ED-C83B-4EB2-8385-6507B002BAC1}</author>
    <author>tc={4C0B892C-4640-4D54-8712-3CCB75F2CD5C}</author>
    <author>tc={7374AD24-935D-4C38-BE8E-C68BEA4EB00E}</author>
    <author>tc={87640FBD-884F-458A-B86A-211B4E48C1CB}</author>
    <author>tc={5C191640-0C86-418D-BBB1-B8B5C893A1C4}</author>
    <author>tc={3A82419A-2C1F-4680-9954-3B93992706C7}</author>
    <author>tc={55A63D0B-4B5D-4679-973E-516212F2E600}</author>
    <author>tc={5809CE39-D4A8-4F95-A65D-38671B2C93F6}</author>
    <author>tc={A3CCB443-F0C9-4FBA-B5B7-5E1575D1FCCB}</author>
    <author>tc={B9EC2324-8014-4471-AF9C-4633EEA02BCF}</author>
    <author>tc={5CDDA5D4-71D1-427F-AC18-E75C999F6F94}</author>
    <author>tc={E4979A7C-2590-4A0D-A4D3-881406C585E4}</author>
    <author>tc={C44B13D3-36F0-4372-8FF8-BF3C2A9436C4}</author>
    <author>tc={9B5975BF-6A8C-442E-A1C9-966EDE07D5E5}</author>
    <author>tc={F9AC6DE0-5F7E-4FA3-899F-806660319FBD}</author>
    <author>tc={2A3F99CF-69EB-4267-9873-1306D9410B00}</author>
    <author>tc={CD6AF0E5-DD75-4528-8D66-F9A3B9E449F7}</author>
    <author>tc={E9DFEAC3-3BCA-4DFC-89E7-62B58EF48E25}</author>
    <author>tc={007B89C9-BF35-4580-A94C-F90E86189DBA}</author>
    <author>tc={49307C52-8654-4468-BEEA-C3A45552C180}</author>
    <author>tc={9ED956B9-9853-46DB-A072-A1039B830E55}</author>
    <author>tc={4A417B39-C0D0-461F-BF30-5E3D197ED425}</author>
    <author>tc={EDB40736-2841-4A61-9685-0CBA38A4FE10}</author>
    <author>tc={DD0CF0C1-F066-4B32-B376-5471E795D9F6}</author>
    <author>tc={8A9B01AF-1E0B-4DD8-BF2B-5BBC81CA0E65}</author>
    <author>tc={4E4876A2-E6F8-4E79-B454-E49DE72C3441}</author>
    <author>tc={2E636CA7-4E88-4A46-8D91-971AA89D0953}</author>
    <author>tc={09074059-37EE-4633-9EA7-C1CCFAE9AC79}</author>
    <author>tc={B5B37961-6449-49C7-914B-1987C1BB0934}</author>
    <author>tc={F93E30BD-F3EA-4DE7-B1F8-58AFC16098CA}</author>
    <author>tc={1961C879-E23A-4393-9DCE-7318D99DF10B}</author>
    <author>tc={7A8D982C-6A2A-40A3-87E7-E1AF76ADF332}</author>
    <author>tc={F7913111-89A4-42B0-852F-DCC061270326}</author>
    <author>tc={726F7779-3FEB-4C45-AB50-B5AE7E8C666C}</author>
    <author>tc={B827EC22-51A0-42F9-9A4E-1F29A794FF8E}</author>
    <author>tc={5F518C11-43C8-4687-9A63-9F271E420DB2}</author>
    <author>tc={DBED8887-2220-4C89-B49C-616206EB82B6}</author>
    <author>tc={F90B8BF0-AD5E-4DC4-B86E-484AE129EA67}</author>
    <author>tc={C59CF63D-97F5-48B1-B275-5D3BFBB32455}</author>
    <author>tc={CD1CBFBE-FF3B-47E5-8BC6-C86DAE61B94B}</author>
    <author>tc={A0830618-BE0F-4BD2-8178-D1675CDBE53B}</author>
    <author>tc={E1792876-A5EE-4589-84D4-0380BF6DA602}</author>
    <author>tc={51E3671B-2843-44EF-A493-1558094C6260}</author>
    <author>tc={AD1547EF-8A48-452F-8228-51EA6C880284}</author>
    <author>tc={A506AAE0-B3F2-469A-AD55-3FA44A8246CD}</author>
    <author>tc={6C4856BD-12C8-413C-A02B-8D8BBF490143}</author>
    <author>tc={3FF2753B-E0C0-45DE-9D90-5D4EFF33A6D5}</author>
    <author>tc={92FA3FF2-7A17-4A11-BABB-E2CFCB8094E5}</author>
    <author>tc={C7B44528-E078-4612-BBE7-4D5C0EEE1DDA}</author>
    <author>tc={3B2E37FC-3DE5-4B74-8CD2-7EA19CFC9653}</author>
    <author>tc={9A87CE3D-E737-45C9-A118-CA26F7F69C1D}</author>
    <author>tc={EB792CDD-D6A9-4C41-A6B8-B252BE96CCBD}</author>
    <author>tc={98D31A16-D866-4266-AC1A-2E938E0BCB96}</author>
    <author>tc={94E0CFF6-B18E-40D1-A26C-C78C00CC3885}</author>
    <author>tc={4A2C63EF-7BDB-44A0-A921-C7A043A2DCDA}</author>
    <author>tc={238102D4-E5BF-4055-BB96-A8381313E03A}</author>
    <author>tc={027AAA1A-864B-426E-87D9-4C53CFC3BD17}</author>
    <author>tc={29EDA0CF-B42D-4296-BF23-8A5F28422AAD}</author>
    <author>tc={728E6756-7739-4F6F-8FD1-9DF48B56D727}</author>
    <author>tc={AF71A4E7-BCBC-4B99-894B-6FDA5AE35896}</author>
    <author>tc={1AD347EA-15A5-47CC-8EFE-424CE591B6F6}</author>
    <author>tc={014E44F7-9AA7-4288-96BD-FD2DF051042A}</author>
    <author>tc={B20A840A-ED01-4ACA-A3E3-767F5735A921}</author>
    <author>tc={91A2B948-EF0B-4488-AEF2-81B817674423}</author>
    <author>tc={BEAC3156-C6E0-41D5-844F-A942E421C8EE}</author>
    <author>tc={CC2DC78F-F9B0-455F-9ECD-268122DE2035}</author>
    <author>tc={623ECE5E-3B23-49EE-8924-996A983F2EBC}</author>
    <author>tc={60FCAC95-16B9-4091-B3D2-CC0B9B63EFA1}</author>
    <author>tc={C0EAE44C-3442-4ECA-9B6C-26E331C2D14A}</author>
    <author>tc={006A84D8-0AA1-48A8-8871-4FF65ADEA6E3}</author>
    <author>tc={1CC76686-8258-4385-B50D-F5509F51D9BF}</author>
    <author>tc={2B463100-EF33-4483-BCD8-F396ADA66C0B}</author>
    <author>tc={0FF5AD96-6F8F-4BE7-892D-9010B17A2992}</author>
    <author>tc={22CF8BF7-6DE4-4981-92A5-E53C77352024}</author>
    <author>tc={15C832A0-C3ED-49F2-9331-F46D743DAD0D}</author>
    <author>tc={A053067C-61EC-48FF-8EFA-E3CAAD5F0594}</author>
    <author>tc={B6443CD4-EA6C-4A60-8CF7-74228ECA08B5}</author>
    <author>tc={0C2CAAD7-8659-446C-BF49-61ABB2496954}</author>
    <author>tc={B75E8535-C9A1-4D9C-8615-20F89AE5350C}</author>
    <author>tc={04441997-FE3A-4EA5-8B7F-A6196B471676}</author>
    <author>tc={E39A66C1-A27E-4606-8FBA-CCEB8C20F1F3}</author>
    <author>tc={E73EF213-A9FD-4768-82EF-AC70A3DCF6E7}</author>
    <author>tc={D7197752-94DC-4C66-A6F3-58D09116821A}</author>
    <author>tc={0A5BB770-33B5-427A-812D-97EECFDEC861}</author>
    <author>tc={ADCC5535-E7AB-46F8-AAB5-C03022BE770E}</author>
    <author>tc={95BA8690-61AD-4D6A-8369-72EF19C5A31C}</author>
    <author>tc={CFFE4BE0-8FF1-4381-9C3D-8DADB2CFCFB8}</author>
    <author>tc={1517DD56-01FA-4638-8C77-F5145E91AA5B}</author>
    <author>tc={EEDADB96-8472-4C9D-B5BA-3C4A2662CFD5}</author>
    <author>tc={129954E9-CC5F-4CC0-8BCD-6BC277F372CE}</author>
    <author>tc={A1777B30-011B-4FFD-9119-247479A302F3}</author>
    <author>tc={8AFDCA59-594E-4AFE-9EB2-0BBBBA273754}</author>
    <author>tc={5C6DCBA4-0E98-4346-B821-4E7C1A17881D}</author>
    <author>tc={55362D8A-9E88-4DE1-B9C0-1EE8E7B7AD3E}</author>
    <author>tc={DD94C163-466D-4897-BC29-13A69992D38F}</author>
    <author>tc={8005B310-8E9E-4E3E-8B9A-156F43723D37}</author>
    <author>tc={7EC01D7E-9E75-444F-817E-6372D1E726D2}</author>
    <author>tc={A61AB438-8A16-421E-B958-9C9808392109}</author>
    <author>tc={66ECF04A-7660-433F-BF78-8D52E22EB317}</author>
    <author>tc={2E23945A-0C1D-429D-96D7-98FF36B1F899}</author>
    <author>tc={EBFDB3DB-E224-4331-9E5B-93ADD1203090}</author>
    <author>tc={D514B60B-BDD8-4FF1-A6A9-CF3735C473EA}</author>
    <author>tc={5467E06C-5A65-4038-B817-E244C40CCFFA}</author>
    <author>tc={5BD66A49-6E05-4A5D-BFF7-62190C63617D}</author>
    <author>tc={FE75A205-742C-4917-BB1F-33D628E8408C}</author>
    <author>tc={C75F8A99-A03A-480F-BCE0-51F9EE83BF75}</author>
    <author>tc={4893584B-3750-430F-81FB-54E595F69CAB}</author>
    <author>tc={28A5362B-4189-40CE-BB02-B2CD68841C88}</author>
    <author>tc={E8906350-13BA-422A-997D-E10A9771DA85}</author>
    <author>tc={C45B237F-21D0-45E0-90A0-5FF23B63C3A2}</author>
    <author>tc={997D2F46-44D6-4A59-B061-9B4C602258B3}</author>
    <author>tc={55B19578-6959-4D38-8209-219737AA9A6E}</author>
    <author>tc={86B63A8A-13D6-4DDF-BBE9-AAAE01940E8D}</author>
    <author>tc={B4417ED8-F062-4161-B4BE-6298EF289918}</author>
    <author>tc={5283B49A-6FC1-4152-96CB-D067FEED4505}</author>
    <author>tc={15209E7C-C422-4F15-BF0C-48566F811525}</author>
    <author>tc={BFC8F3DB-B9D1-41F8-B254-67C6A4E3DDD1}</author>
    <author>tc={CCB4344E-051B-4E3C-B22A-2B52BCFDCF08}</author>
    <author>tc={BA5C6897-F4BA-4E28-A5BD-EA0A8F96F816}</author>
    <author>tc={58BB55E9-ADFB-4C1E-AB76-9120A1F56FF0}</author>
    <author>tc={CE52633F-EE49-4647-8385-480568177095}</author>
    <author>tc={D04554BE-2B29-4F24-8F7D-7833CD02BF9A}</author>
    <author>tc={262F597A-11AA-491F-8FE2-5D49BA298615}</author>
    <author>tc={EA9E5891-693B-41B8-84AC-4C42A19E98BC}</author>
    <author>tc={998C948B-ED83-4C00-ACD4-AE8A2DCA9685}</author>
    <author>tc={DC72E0C6-4EE4-453E-95EA-DD55DE20AABD}</author>
    <author>tc={B705A51E-16C6-4A10-84B0-8F64908C50E5}</author>
    <author>tc={430348E6-3914-4DE8-9042-DA538131BC26}</author>
    <author>tc={F9D1DBEB-9E1F-4452-843F-CF839C607578}</author>
    <author>tc={26D95624-6F4D-471C-9926-A64F7AECF42B}</author>
    <author>tc={1B232DB9-A78E-49CA-B1CE-C3092B0AFE0B}</author>
    <author>tc={EF6E4605-C28B-4D48-AD4F-92BB92A4B753}</author>
    <author>tc={FE67885F-1F72-4414-B686-C05539EED005}</author>
    <author>tc={44B2A9E0-7274-4E3B-B1C9-49F28A7617F1}</author>
    <author>tc={3AE99EB6-48F1-40C2-9AE3-9A7AA831109B}</author>
    <author>tc={6C66B8CA-6A7A-466F-B651-1F5B422F3F82}</author>
    <author>tc={804A4BA2-A590-4C47-B876-B3A90B41DFBC}</author>
    <author>tc={A407452C-995B-4312-9B50-EB16E76FDA80}</author>
    <author>tc={344429E3-83C6-4D1E-9769-45E5A381D301}</author>
    <author>tc={C54A51F6-83E6-4AE6-A3AD-D2B2F2D4AE42}</author>
    <author>tc={55D79D61-32EA-4D4C-B5EA-9D06D5A491D3}</author>
    <author>tc={75F27EC0-BF1F-4040-91A0-13D437C0CAE6}</author>
    <author>tc={EACF63EE-8767-4471-8DD1-951917B541B8}</author>
    <author>tc={81CBA54C-9D74-4CF7-82F4-645F16F9B508}</author>
    <author>tc={2A3EABB1-D80B-4398-B09F-226F76C2658F}</author>
    <author>tc={355CD7DC-765E-4BFE-BAC5-CB13A2F4946E}</author>
    <author>tc={0068BC4C-514E-49AC-B3B1-F6EFF57F8AD5}</author>
    <author>tc={8ADCC06C-F84E-4E18-B7CB-9DC05CD463A4}</author>
    <author>tc={5A00D36A-AF2D-4415-9C5A-E20E8B2585E5}</author>
    <author>tc={BB394FCD-2E48-4DE3-939A-158C27A25C6F}</author>
    <author>tc={EA59A9ED-1A4E-4069-B68E-20F2F00A6AD5}</author>
    <author>tc={F4F10837-6D03-4CA2-8C4C-E3C37F445DE9}</author>
    <author>tc={C604377D-4EB6-4AD1-A8F8-3263CB1AB0D5}</author>
    <author>tc={E1B34DAB-B5F3-4DFC-9426-0E28EBBDD18F}</author>
    <author>tc={CA8911FE-A38E-4CEC-B811-0B6F68342987}</author>
    <author>tc={552E8A98-6F8A-4811-B32F-B31992730421}</author>
    <author>tc={C72987CE-D8FF-4B5B-B379-9D28623E9CF1}</author>
    <author>tc={F4E5F10C-E31A-4A38-B7A7-E16871CDB634}</author>
    <author>tc={BBB94968-198E-4D51-84F8-81C87C4FCBF7}</author>
    <author>tc={A5180895-9F74-43C9-B65F-22B082BFB670}</author>
    <author>tc={B5C015F0-9291-4956-8716-75EA6320063F}</author>
    <author>tc={9AC849B1-4438-4364-9A22-8EFF04B81CD1}</author>
    <author>tc={122D52DC-7B37-4902-9FC6-F389759D23A9}</author>
    <author>tc={851CDEF2-C18D-4926-B140-099969AE9EC4}</author>
    <author>tc={0CA8BF66-3FF9-455D-8189-85E8A5E41F0C}</author>
    <author>tc={16ADA0D8-54DC-4A32-8C9D-B1758AFEA9F9}</author>
    <author>tc={D29D6205-5896-429C-950F-5DA098ED7F0F}</author>
    <author>tc={BC5F6C01-B7AC-4219-850F-238C11EC39F4}</author>
    <author>tc={1E731A43-764A-484F-B2DB-07B23DAF3825}</author>
    <author>tc={4B1DE509-2828-40C2-A045-3D4AD3B78836}</author>
    <author>tc={C398C61F-3DCA-464C-B8F5-C45FC1B7936C}</author>
    <author>tc={406E44A6-C079-41ED-B3A2-1CC9F66B217B}</author>
  </authors>
  <commentList>
    <comment ref="K8" authorId="0" shapeId="0" xr:uid="{0221636E-F259-45CE-B9D2-895E004F10E4}">
      <text>
        <t>[Threaded comment]
Your version of Excel allows you to read this threaded comment; however, any edits to it will get removed if the file is opened in a newer version of Excel. Learn more: https://go.microsoft.com/fwlink/?linkid=870924
Comment:
    90-100 days old</t>
      </text>
    </comment>
    <comment ref="M8" authorId="1" shapeId="0" xr:uid="{D4EB9B93-E4BC-47C3-91D3-E5FF637B9C9C}">
      <text>
        <t>[Threaded comment]
Your version of Excel allows you to read this threaded comment; however, any edits to it will get removed if the file is opened in a newer version of Excel. Learn more: https://go.microsoft.com/fwlink/?linkid=870924
Comment:
    90-100 days old</t>
      </text>
    </comment>
    <comment ref="AE8" authorId="2" shapeId="0" xr:uid="{15E4BBEA-1544-48EE-A296-CF1706C0C825}">
      <text>
        <t>[Threaded comment]
Your version of Excel allows you to read this threaded comment; however, any edits to it will get removed if the file is opened in a newer version of Excel. Learn more: https://go.microsoft.com/fwlink/?linkid=870924
Comment:
    light source
(150-W light bulb)</t>
      </text>
    </comment>
    <comment ref="AG8" authorId="3" shapeId="0" xr:uid="{6A7DB26D-55AF-4A50-81E8-1D49425957E2}">
      <text>
        <t>[Threaded comment]
Your version of Excel allows you to read this threaded comment; however, any edits to it will get removed if the file is opened in a newer version of Excel. Learn more: https://go.microsoft.com/fwlink/?linkid=870924
Comment:
    5 x 3 mm rectangle</t>
      </text>
    </comment>
    <comment ref="K9" authorId="4" shapeId="0" xr:uid="{34C7A5B5-C49A-430A-8264-B4C1CF1F1666}">
      <text>
        <t>[Threaded comment]
Your version of Excel allows you to read this threaded comment; however, any edits to it will get removed if the file is opened in a newer version of Excel. Learn more: https://go.microsoft.com/fwlink/?linkid=870924
Comment:
    90-100 days old</t>
      </text>
    </comment>
    <comment ref="M9" authorId="5" shapeId="0" xr:uid="{06B4DB15-7347-4E3B-9A8C-4903DDCD3125}">
      <text>
        <t>[Threaded comment]
Your version of Excel allows you to read this threaded comment; however, any edits to it will get removed if the file is opened in a newer version of Excel. Learn more: https://go.microsoft.com/fwlink/?linkid=870924
Comment:
    90-100 days old</t>
      </text>
    </comment>
    <comment ref="AE9" authorId="6" shapeId="0" xr:uid="{1F2B61CA-B743-4DC4-A3A7-93313FABE633}">
      <text>
        <t>[Threaded comment]
Your version of Excel allows you to read this threaded comment; however, any edits to it will get removed if the file is opened in a newer version of Excel. Learn more: https://go.microsoft.com/fwlink/?linkid=870924
Comment:
    light source
(150-W light bulb)</t>
      </text>
    </comment>
    <comment ref="AG9" authorId="7" shapeId="0" xr:uid="{394D9535-8D61-4F30-908F-986DE0ABB78F}">
      <text>
        <t>[Threaded comment]
Your version of Excel allows you to read this threaded comment; however, any edits to it will get removed if the file is opened in a newer version of Excel. Learn more: https://go.microsoft.com/fwlink/?linkid=870924
Comment:
    5 x 3 mm rectangle</t>
      </text>
    </comment>
    <comment ref="K10" authorId="8" shapeId="0" xr:uid="{8EA6B31C-6660-49E0-8848-16408B506CB7}">
      <text>
        <t>[Threaded comment]
Your version of Excel allows you to read this threaded comment; however, any edits to it will get removed if the file is opened in a newer version of Excel. Learn more: https://go.microsoft.com/fwlink/?linkid=870924
Comment:
    90-100 days old</t>
      </text>
    </comment>
    <comment ref="M10" authorId="9" shapeId="0" xr:uid="{F97081FC-9880-4A90-BC2C-FAE069EDAE97}">
      <text>
        <t>[Threaded comment]
Your version of Excel allows you to read this threaded comment; however, any edits to it will get removed if the file is opened in a newer version of Excel. Learn more: https://go.microsoft.com/fwlink/?linkid=870924
Comment:
    90-100 days old</t>
      </text>
    </comment>
    <comment ref="AE10" authorId="10" shapeId="0" xr:uid="{83A9129D-4DAE-4077-9DD4-A8051BD75F27}">
      <text>
        <t>[Threaded comment]
Your version of Excel allows you to read this threaded comment; however, any edits to it will get removed if the file is opened in a newer version of Excel. Learn more: https://go.microsoft.com/fwlink/?linkid=870924
Comment:
    light source
(150-W light bulb)</t>
      </text>
    </comment>
    <comment ref="AG10" authorId="11" shapeId="0" xr:uid="{3A675BA7-34B9-4ED9-BBBD-9C6581192870}">
      <text>
        <t>[Threaded comment]
Your version of Excel allows you to read this threaded comment; however, any edits to it will get removed if the file is opened in a newer version of Excel. Learn more: https://go.microsoft.com/fwlink/?linkid=870924
Comment:
    5 x 3 mm rectangle</t>
      </text>
    </comment>
    <comment ref="Y19" authorId="12" shapeId="0" xr:uid="{8B3B5ACF-596B-49DB-89A5-E18948D93C46}">
      <text>
        <t>[Threaded comment]
Your version of Excel allows you to read this threaded comment; however, any edits to it will get removed if the file is opened in a newer version of Excel. Learn more: https://go.microsoft.com/fwlink/?linkid=870924
Comment:
    3 mm concentric dialysis probe was implanted horizontally via a guide cannule into the right cortex. A 6 mm diameter plastic ring was placed directly over the right cortex, behind bregma and tangential to the bregmoidal and midline skull sutures.
The probe and plastic ring were secured to the skull with 2 screws and dental acrylic, leaving the skull inside the ring, free of acrylic. Immediately after RB injection a fibre optic was positioned directly over the centre of the plastic ring above the skull (distance from fibre to skull &lt;2.0 mm).</t>
      </text>
    </comment>
    <comment ref="AW19" authorId="13" shapeId="0" xr:uid="{87E07F69-02C9-4A22-A882-FD0C8F7EBEAA}">
      <text>
        <t>[Threaded comment]
Your version of Excel allows you to read this threaded comment; however, any edits to it will get removed if the file is opened in a newer version of Excel. Learn more: https://go.microsoft.com/fwlink/?linkid=870924
Comment:
    measured 9 brain sections through brain all 1mm thick, this result is the largest area, section 5.</t>
      </text>
    </comment>
    <comment ref="AB20" authorId="14" shapeId="0" xr:uid="{01E27E84-1EAD-4307-A42F-BAF57E2C21C5}">
      <text>
        <t>[Threaded comment]
Your version of Excel allows you to read this threaded comment; however, any edits to it will get removed if the file is opened in a newer version of Excel. Learn more: https://go.microsoft.com/fwlink/?linkid=870924
Comment:
    given at 0.2 ml/100g body weight</t>
      </text>
    </comment>
    <comment ref="AK20" authorId="15" shapeId="0" xr:uid="{E48F8273-43EB-453A-AFF8-FA1E2B551C98}">
      <text>
        <t>[Threaded comment]
Your version of Excel allows you to read this threaded comment; however, any edits to it will get removed if the file is opened in a newer version of Excel. Learn more: https://go.microsoft.com/fwlink/?linkid=870924
Comment:
    A monophasic constant current of 2-mA intensity with a 0.2-ms pulse width at a frequency of 3 Hz and a 5-sec stimulation
duration was used for each block, as shown in Figure 2A. These recording blocks were employed before PTI (baseline) and were repeated once every 30 min beginning at 15 min post-PTI and ending at 2 h post-PTI. As shown in Figure 2B, animals were grouped into 2 experimental groups with unilateral (contralateral) and bilateral PSS administration commenced immediately after PTI onset. The control group did not involve PSS intervention following PTI induction.</t>
      </text>
    </comment>
    <comment ref="AU20" authorId="16" shapeId="0" xr:uid="{F24DEFEF-3CDA-45CE-8E7B-0A43A9E53E53}">
      <text>
        <t>[Threaded comment]
Your version of Excel allows you to read this threaded comment; however, any edits to it will get removed if the file is opened in a newer version of Excel. Learn more: https://go.microsoft.com/fwlink/?linkid=870924
Comment:
    approximately</t>
      </text>
    </comment>
    <comment ref="AB21" authorId="17" shapeId="0" xr:uid="{8125A73B-CAFE-4D91-833F-3A3CAE036FF4}">
      <text>
        <t>[Threaded comment]
Your version of Excel allows you to read this threaded comment; however, any edits to it will get removed if the file is opened in a newer version of Excel. Learn more: https://go.microsoft.com/fwlink/?linkid=870924
Comment:
    given at 0.2 ml/100g body weight</t>
      </text>
    </comment>
    <comment ref="AB22" authorId="18" shapeId="0" xr:uid="{C39AEC23-B2B8-46D3-9BE6-B5119668F8D0}">
      <text>
        <t>[Threaded comment]
Your version of Excel allows you to read this threaded comment; however, any edits to it will get removed if the file is opened in a newer version of Excel. Learn more: https://go.microsoft.com/fwlink/?linkid=870924
Comment:
    2.5 ml/kg</t>
      </text>
    </comment>
    <comment ref="G24" authorId="19" shapeId="0" xr:uid="{4E6A7567-3FDF-4880-AC46-56876EB4D823}">
      <text>
        <t>[Threaded comment]
Your version of Excel allows you to read this threaded comment; however, any edits to it will get removed if the file is opened in a newer version of Excel. Learn more: https://go.microsoft.com/fwlink/?linkid=870924
Comment:
    albino</t>
      </text>
    </comment>
    <comment ref="K24" authorId="20" shapeId="0" xr:uid="{230FE1E9-7332-4706-B6C4-517565D25FB4}">
      <text>
        <t>[Threaded comment]
Your version of Excel allows you to read this threaded comment; however, any edits to it will get removed if the file is opened in a newer version of Excel. Learn more: https://go.microsoft.com/fwlink/?linkid=870924
Comment:
    4-6 months old</t>
      </text>
    </comment>
    <comment ref="M24" authorId="21" shapeId="0" xr:uid="{B4C1DC2F-0296-42A9-9A4D-4483DA8D9194}">
      <text>
        <t>[Threaded comment]
Your version of Excel allows you to read this threaded comment; however, any edits to it will get removed if the file is opened in a newer version of Excel. Learn more: https://go.microsoft.com/fwlink/?linkid=870924
Comment:
    4-6 months old</t>
      </text>
    </comment>
    <comment ref="AE24" authorId="22" shapeId="0" xr:uid="{CA5EC38C-F1A6-490B-9166-86E98EE4CD00}">
      <text>
        <t>[Threaded comment]
Your version of Excel allows you to read this threaded comment; however, any edits to it will get removed if the file is opened in a newer version of Excel. Learn more: https://go.microsoft.com/fwlink/?linkid=870924
Comment:
    just states "laser"</t>
      </text>
    </comment>
    <comment ref="G25" authorId="23" shapeId="0" xr:uid="{19AAA041-38FF-448F-A183-4FFF441F15B5}">
      <text>
        <t>[Threaded comment]
Your version of Excel allows you to read this threaded comment; however, any edits to it will get removed if the file is opened in a newer version of Excel. Learn more: https://go.microsoft.com/fwlink/?linkid=870924
Comment:
    albino</t>
      </text>
    </comment>
    <comment ref="K25" authorId="24" shapeId="0" xr:uid="{BC9397C3-523A-48F2-9EFF-44163361E8C3}">
      <text>
        <t>[Threaded comment]
Your version of Excel allows you to read this threaded comment; however, any edits to it will get removed if the file is opened in a newer version of Excel. Learn more: https://go.microsoft.com/fwlink/?linkid=870924
Comment:
    4-6 months old</t>
      </text>
    </comment>
    <comment ref="M25" authorId="25" shapeId="0" xr:uid="{FA4D8567-1B72-4808-A1FB-554B3EB26095}">
      <text>
        <t>[Threaded comment]
Your version of Excel allows you to read this threaded comment; however, any edits to it will get removed if the file is opened in a newer version of Excel. Learn more: https://go.microsoft.com/fwlink/?linkid=870924
Comment:
    4-6 months old</t>
      </text>
    </comment>
    <comment ref="AE25" authorId="26" shapeId="0" xr:uid="{16568572-2DE6-4B72-B8D2-6863D5BECF11}">
      <text>
        <t>[Threaded comment]
Your version of Excel allows you to read this threaded comment; however, any edits to it will get removed if the file is opened in a newer version of Excel. Learn more: https://go.microsoft.com/fwlink/?linkid=870924
Comment:
    just states "laser"</t>
      </text>
    </comment>
    <comment ref="G26" authorId="27" shapeId="0" xr:uid="{E4167F38-6247-43E7-9060-44A4807248B2}">
      <text>
        <t>[Threaded comment]
Your version of Excel allows you to read this threaded comment; however, any edits to it will get removed if the file is opened in a newer version of Excel. Learn more: https://go.microsoft.com/fwlink/?linkid=870924
Comment:
    albino</t>
      </text>
    </comment>
    <comment ref="K26" authorId="28" shapeId="0" xr:uid="{52C79456-7146-4424-9F81-C7DEF15221CC}">
      <text>
        <t>[Threaded comment]
Your version of Excel allows you to read this threaded comment; however, any edits to it will get removed if the file is opened in a newer version of Excel. Learn more: https://go.microsoft.com/fwlink/?linkid=870924
Comment:
    4-6 months old</t>
      </text>
    </comment>
    <comment ref="M26" authorId="29" shapeId="0" xr:uid="{F0B3A1C7-D430-40E7-8738-C77E44DF9BE4}">
      <text>
        <t>[Threaded comment]
Your version of Excel allows you to read this threaded comment; however, any edits to it will get removed if the file is opened in a newer version of Excel. Learn more: https://go.microsoft.com/fwlink/?linkid=870924
Comment:
    4-6 months old</t>
      </text>
    </comment>
    <comment ref="AE26" authorId="30" shapeId="0" xr:uid="{8F3019BF-0D56-4321-BE24-2FA2B9719A6B}">
      <text>
        <t>[Threaded comment]
Your version of Excel allows you to read this threaded comment; however, any edits to it will get removed if the file is opened in a newer version of Excel. Learn more: https://go.microsoft.com/fwlink/?linkid=870924
Comment:
    just states "laser"</t>
      </text>
    </comment>
    <comment ref="G27" authorId="31" shapeId="0" xr:uid="{C40B7228-437C-4106-8DCB-DC2C5BA9408C}">
      <text>
        <t>[Threaded comment]
Your version of Excel allows you to read this threaded comment; however, any edits to it will get removed if the file is opened in a newer version of Excel. Learn more: https://go.microsoft.com/fwlink/?linkid=870924
Comment:
    albino</t>
      </text>
    </comment>
    <comment ref="K27" authorId="32" shapeId="0" xr:uid="{D432B540-6B35-4E86-BC85-411B84391C5E}">
      <text>
        <t>[Threaded comment]
Your version of Excel allows you to read this threaded comment; however, any edits to it will get removed if the file is opened in a newer version of Excel. Learn more: https://go.microsoft.com/fwlink/?linkid=870924
Comment:
    4-6 months old</t>
      </text>
    </comment>
    <comment ref="M27" authorId="33" shapeId="0" xr:uid="{3FFF5ECB-B03B-4E3B-B505-6A7D25CA84A8}">
      <text>
        <t>[Threaded comment]
Your version of Excel allows you to read this threaded comment; however, any edits to it will get removed if the file is opened in a newer version of Excel. Learn more: https://go.microsoft.com/fwlink/?linkid=870924
Comment:
    4-6 months old</t>
      </text>
    </comment>
    <comment ref="AE27" authorId="34" shapeId="0" xr:uid="{6F94C4CE-6E20-476A-845C-7AEB765A8453}">
      <text>
        <t>[Threaded comment]
Your version of Excel allows you to read this threaded comment; however, any edits to it will get removed if the file is opened in a newer version of Excel. Learn more: https://go.microsoft.com/fwlink/?linkid=870924
Comment:
    just states "laser"</t>
      </text>
    </comment>
    <comment ref="AB28" authorId="35" shapeId="0" xr:uid="{9FABBB33-E821-46F8-B0AE-DE2BC88DAF38}">
      <text>
        <t>[Threaded comment]
Your version of Excel allows you to read this threaded comment; however, any edits to it will get removed if the file is opened in a newer version of Excel. Learn more: https://go.microsoft.com/fwlink/?linkid=870924
Comment:
    0.2mL given per animal</t>
      </text>
    </comment>
    <comment ref="AI30" authorId="36" shapeId="0" xr:uid="{76B64EA5-548A-4FDA-8957-9BCF68518CB7}">
      <text>
        <t>[Threaded comment]
Your version of Excel allows you to read this threaded comment; however, any edits to it will get removed if the file is opened in a newer version of Excel. Learn more: https://go.microsoft.com/fwlink/?linkid=870924
Comment:
    Was tested daily</t>
      </text>
    </comment>
    <comment ref="Y31" authorId="37" shapeId="0" xr:uid="{0B67D0F6-9E60-4DD2-B72C-34FCB159CBC4}">
      <text>
        <t>[Threaded comment]
Your version of Excel allows you to read this threaded comment; however, any edits to it will get removed if the file is opened in a newer version of Excel. Learn more: https://go.microsoft.com/fwlink/?linkid=870924
Comment:
    Rats were implanted with a 200 mm diameter probe (Hospal-Cuprophan Bellco) horizontally, across the fronto-parietal cerebral cortex. Previously, the probe was covered by an epossidic glue except for the target tract corresponding to the ischemic area. Ischemia was induced 24 h later in randomly selected rats under anesthesia.</t>
      </text>
    </comment>
    <comment ref="R35" authorId="38" shapeId="0" xr:uid="{D5DEDC48-2546-4092-9111-94D9F9313882}">
      <text>
        <t>[Threaded comment]
Your version of Excel allows you to read this threaded comment; however, any edits to it will get removed if the file is opened in a newer version of Excel. Learn more: https://go.microsoft.com/fwlink/?linkid=870924
Comment:
    report 5-7 animals used for infarct assessment and 3-7 for mNSS</t>
      </text>
    </comment>
    <comment ref="G36" authorId="39" shapeId="0" xr:uid="{7FA390BA-EBD0-4DE0-B8EA-283BF187B395}">
      <text>
        <t>[Threaded comment]
Your version of Excel allows you to read this threaded comment; however, any edits to it will get removed if the file is opened in a newer version of Excel. Learn more: https://go.microsoft.com/fwlink/?linkid=870924
Comment:
    C57BL/6J (diabetes)</t>
      </text>
    </comment>
    <comment ref="R36" authorId="40" shapeId="0" xr:uid="{A678E1DA-D77A-498E-9E22-65A976CAD9C5}">
      <text>
        <t>[Threaded comment]
Your version of Excel allows you to read this threaded comment; however, any edits to it will get removed if the file is opened in a newer version of Excel. Learn more: https://go.microsoft.com/fwlink/?linkid=870924
Comment:
    report 5-7 animals used for infarct assessment and 3-7 for mNSS</t>
      </text>
    </comment>
    <comment ref="T36" authorId="41" shapeId="0" xr:uid="{472B2A47-48E4-4F79-A66B-A927AF7EAE3A}">
      <text>
        <t>[Threaded comment]
Your version of Excel allows you to read this threaded comment; however, any edits to it will get removed if the file is opened in a newer version of Excel. Learn more: https://go.microsoft.com/fwlink/?linkid=870924
Comment:
    report 5-7 animals used for infarct assessment and 3-7 for mNSS</t>
      </text>
    </comment>
    <comment ref="G37" authorId="42" shapeId="0" xr:uid="{477DB810-1BBB-4038-A22B-48A0DD3766DC}">
      <text>
        <t>[Threaded comment]
Your version of Excel allows you to read this threaded comment; however, any edits to it will get removed if the file is opened in a newer version of Excel. Learn more: https://go.microsoft.com/fwlink/?linkid=870924
Comment:
    C57BL/6J (diabetes)</t>
      </text>
    </comment>
    <comment ref="R37" authorId="43" shapeId="0" xr:uid="{86864300-5BBA-45EC-B60F-C287B5DA0768}">
      <text>
        <t>[Threaded comment]
Your version of Excel allows you to read this threaded comment; however, any edits to it will get removed if the file is opened in a newer version of Excel. Learn more: https://go.microsoft.com/fwlink/?linkid=870924
Comment:
    report 5-7 animals used for infarct assessment and 3-7 for mNSS</t>
      </text>
    </comment>
    <comment ref="T37" authorId="44" shapeId="0" xr:uid="{E9D538D8-94A3-4043-8372-1BF4CFC013C9}">
      <text>
        <t>[Threaded comment]
Your version of Excel allows you to read this threaded comment; however, any edits to it will get removed if the file is opened in a newer version of Excel. Learn more: https://go.microsoft.com/fwlink/?linkid=870924
Comment:
    report 5-7 animals used for infarct assessment and 3-7 for mNSS</t>
      </text>
    </comment>
    <comment ref="AK38" authorId="45" shapeId="0" xr:uid="{05329EDF-EA1A-4462-8C05-BAC41D651BC2}">
      <text>
        <t>[Threaded comment]
Your version of Excel allows you to read this threaded comment; however, any edits to it will get removed if the file is opened in a newer version of Excel. Learn more: https://go.microsoft.com/fwlink/?linkid=870924
Comment:
    electrical current intensity was a maximum of 2mA and was given for 20-45 minutes a day.</t>
      </text>
    </comment>
    <comment ref="G39" authorId="46" shapeId="0" xr:uid="{4C347AC0-EE50-4061-A02F-80EC18B99FE3}">
      <text>
        <t>[Threaded comment]
Your version of Excel allows you to read this threaded comment; however, any edits to it will get removed if the file is opened in a newer version of Excel. Learn more: https://go.microsoft.com/fwlink/?linkid=870924
Comment:
    strain: B6.FVB-Tg(tetO-EGFP,-Tgfbr2)8Mcle/J</t>
      </text>
    </comment>
    <comment ref="R39" authorId="47" shapeId="0" xr:uid="{4ED11059-4C98-4A88-AEE1-B20AB9301213}">
      <text>
        <t>[Threaded comment]
Your version of Excel allows you to read this threaded comment; however, any edits to it will get removed if the file is opened in a newer version of Excel. Learn more: https://go.microsoft.com/fwlink/?linkid=870924
Comment:
    No n reported specifically, throughout paper reports 4-12 animals for various groups.</t>
      </text>
    </comment>
    <comment ref="Y39" authorId="48" shapeId="0" xr:uid="{3DFC5193-CE33-4F26-967F-12E913FAA528}">
      <text>
        <t>[Threaded comment]
Your version of Excel allows you to read this threaded comment; however, any edits to it will get removed if the file is opened in a newer version of Excel. Learn more: https://go.microsoft.com/fwlink/?linkid=870924
Comment:
    the skull was cleaned of connective tissue and lightly shaved using a sterile razor blade.</t>
      </text>
    </comment>
    <comment ref="AE39" authorId="49" shapeId="0" xr:uid="{38277E40-F1D4-42D0-AC23-9B7182A6FE89}">
      <text>
        <t>[Threaded comment]
Your version of Excel allows you to read this threaded comment; however, any edits to it will get removed if the file is opened in a newer version of Excel. Learn more: https://go.microsoft.com/fwlink/?linkid=870924
Comment:
    Dolan-Jenner MH-100
Metal Halide Fiber Optic Illuminator</t>
      </text>
    </comment>
    <comment ref="AH39" authorId="50" shapeId="0" xr:uid="{5E31F39F-524E-4036-9F33-E209791FED1A}">
      <text>
        <t>[Threaded comment]
Your version of Excel allows you to read this threaded comment; however, any edits to it will get removed if the file is opened in a newer version of Excel. Learn more: https://go.microsoft.com/fwlink/?linkid=870924
Comment:
    2 x 15 minutes to form two overlapping circular lesions in the right motor
cortex.</t>
      </text>
    </comment>
    <comment ref="R40" authorId="51" shapeId="0" xr:uid="{2BE9D6AC-9517-44A7-99AE-46109D3CD53F}">
      <text>
        <t>[Threaded comment]
Your version of Excel allows you to read this threaded comment; however, any edits to it will get removed if the file is opened in a newer version of Excel. Learn more: https://go.microsoft.com/fwlink/?linkid=870924
Comment:
    No n reported specifically, throughout paper reports 4-12 animals for various groups.</t>
      </text>
    </comment>
    <comment ref="Y40" authorId="52" shapeId="0" xr:uid="{17325D29-9F45-4E07-98E4-15EEB0F25138}">
      <text>
        <t>[Threaded comment]
Your version of Excel allows you to read this threaded comment; however, any edits to it will get removed if the file is opened in a newer version of Excel. Learn more: https://go.microsoft.com/fwlink/?linkid=870924
Comment:
    the skull was cleaned of connective tissue and lightly shaved using a sterile razor blade.</t>
      </text>
    </comment>
    <comment ref="AE40" authorId="53" shapeId="0" xr:uid="{A3AAF4A0-216B-47A9-AA38-FA26E4DDD5CB}">
      <text>
        <t>[Threaded comment]
Your version of Excel allows you to read this threaded comment; however, any edits to it will get removed if the file is opened in a newer version of Excel. Learn more: https://go.microsoft.com/fwlink/?linkid=870924
Comment:
    Dolan-Jenner MH-100
Metal Halide Fiber Optic Illuminator</t>
      </text>
    </comment>
    <comment ref="AH40" authorId="54" shapeId="0" xr:uid="{841EC0FB-3C2F-462B-8195-89BB86A37A5F}">
      <text>
        <t>[Threaded comment]
Your version of Excel allows you to read this threaded comment; however, any edits to it will get removed if the file is opened in a newer version of Excel. Learn more: https://go.microsoft.com/fwlink/?linkid=870924
Comment:
    2 x 15 minutes to form two overlapping circular lesions in the right motor
cortex.</t>
      </text>
    </comment>
    <comment ref="Y42" authorId="55" shapeId="0" xr:uid="{0D66C29E-9283-4E87-A825-96A0DBB8DEC9}">
      <text>
        <t>[Threaded comment]
Your version of Excel allows you to read this threaded comment; however, any edits to it will get removed if the file is opened in a newer version of Excel. Learn more: https://go.microsoft.com/fwlink/?linkid=870924
Comment:
    laser shone through skull but skull breach made for electrode: A small (∼3mm circular) craniotomy was made at the anterior border of the illumination area to expose the peri-infarct cortex. A 2×4mm rectangular stainless steel stimulating electrode (Oscor, Tampa, Florida, USA) was placed on the exposed dura of the anterior margin of the lesion</t>
      </text>
    </comment>
    <comment ref="AY42" authorId="56" shapeId="0" xr:uid="{A52802A6-5FE8-4D9A-B047-BBB403A5B51B}">
      <text>
        <t>[Threaded comment]
Your version of Excel allows you to read this threaded comment; however, any edits to it will get removed if the file is opened in a newer version of Excel. Learn more: https://go.microsoft.com/fwlink/?linkid=870924
Comment:
    Reported that no rat recieved more than 10 but did not report any actual scores.</t>
      </text>
    </comment>
    <comment ref="N43" authorId="57" shapeId="0" xr:uid="{92FE1EA2-768D-410D-B950-E9D3E3FF4707}">
      <text>
        <t>[Threaded comment]
Your version of Excel allows you to read this threaded comment; however, any edits to it will get removed if the file is opened in a newer version of Excel. Learn more: https://go.microsoft.com/fwlink/?linkid=870924
Comment:
    Actually states "(3540 g)" but since mice can't be 3kg I'm assuming they meant 35-40g</t>
      </text>
    </comment>
    <comment ref="AE43" authorId="58" shapeId="0" xr:uid="{1781C747-FD68-4127-9D64-FBF1DCC6CFF9}">
      <text>
        <t>[Threaded comment]
Your version of Excel allows you to read this threaded comment; however, any edits to it will get removed if the file is opened in a newer version of Excel. Learn more: https://go.microsoft.com/fwlink/?linkid=870924
Comment:
    Photochemical cortical thrombosis was induced with a low intensity white light (150 W) from the optic ®ber of the Fiber-lite Model 180 illuminator (Dolan-Jenner, Lawrence,
MA).</t>
      </text>
    </comment>
    <comment ref="Y44" authorId="59" shapeId="0" xr:uid="{F8D94E3E-6B82-464E-8B8C-DD7022E59CB7}">
      <text>
        <t>[Threaded comment]
Your version of Excel allows you to read this threaded comment; however, any edits to it will get removed if the file is opened in a newer version of Excel. Learn more: https://go.microsoft.com/fwlink/?linkid=870924
Comment:
    Most of these methods are from another paper: Chen F, Suzuki Y, Nagai N, et al. Visualization of stroke with clinical
MR imagers in rats: a feasibility study. Radiology 2004</t>
      </text>
    </comment>
    <comment ref="X45" authorId="60" shapeId="0" xr:uid="{E89FAF73-7E25-4C28-A3F7-2A17652E673C}">
      <text>
        <t>[Threaded comment]
Your version of Excel allows you to read this threaded comment; however, any edits to it will get removed if the file is opened in a newer version of Excel. Learn more: https://go.microsoft.com/fwlink/?linkid=870924
Comment:
    Halothane used for stroke induction, isoflurane used when in MRI machine</t>
      </text>
    </comment>
    <comment ref="Y45" authorId="61" shapeId="0" xr:uid="{2DF36C95-533C-4BEA-ACF3-DF06E1E2370F}">
      <text>
        <t>[Threaded comment]
Your version of Excel allows you to read this threaded comment; however, any edits to it will get removed if the file is opened in a newer version of Excel. Learn more: https://go.microsoft.com/fwlink/?linkid=870924
Comment:
    Most of these methods are from another paper: Chen F, Suzuki Y, Nagai N, et al. Visualization of stroke with clinical
MR imagers in rats: a feasibility study. Radiology 2004</t>
      </text>
    </comment>
    <comment ref="X46" authorId="62" shapeId="0" xr:uid="{917EFD3B-AD9F-47C4-B81B-B6E73D00C107}">
      <text>
        <t>[Threaded comment]
Your version of Excel allows you to read this threaded comment; however, any edits to it will get removed if the file is opened in a newer version of Excel. Learn more: https://go.microsoft.com/fwlink/?linkid=870924
Comment:
    Halothane used for stroke induction, isoflurane used when in MRI machine</t>
      </text>
    </comment>
    <comment ref="Y46" authorId="63" shapeId="0" xr:uid="{79613054-DAFA-449D-993E-18122067F8C3}">
      <text>
        <t>[Threaded comment]
Your version of Excel allows you to read this threaded comment; however, any edits to it will get removed if the file is opened in a newer version of Excel. Learn more: https://go.microsoft.com/fwlink/?linkid=870924
Comment:
    Most of these methods are from another paper: Chen F, Suzuki Y, Nagai N, et al. Visualization of stroke with clinical
MR imagers in rats: a feasibility study. Radiology 2004</t>
      </text>
    </comment>
    <comment ref="AH47" authorId="64" shapeId="0" xr:uid="{B944FD0C-D159-4BCF-B9E6-533FA091A174}">
      <text>
        <t>[Threaded comment]
Your version of Excel allows you to read this threaded comment; however, any edits to it will get removed if the file is opened in a newer version of Excel. Learn more: https://go.microsoft.com/fwlink/?linkid=870924
Comment:
    40 seconds</t>
      </text>
    </comment>
    <comment ref="AH48" authorId="65" shapeId="0" xr:uid="{CAFD37B7-CD31-4649-AACA-27FC6DEA91A6}">
      <text>
        <t>[Threaded comment]
Your version of Excel allows you to read this threaded comment; however, any edits to it will get removed if the file is opened in a newer version of Excel. Learn more: https://go.microsoft.com/fwlink/?linkid=870924
Comment:
    40 seconds</t>
      </text>
    </comment>
    <comment ref="G49" authorId="66" shapeId="0" xr:uid="{C9781B9E-55B0-4E9B-8834-F387597017BC}">
      <text>
        <t>[Threaded comment]
Your version of Excel allows you to read this threaded comment; however, any edits to it will get removed if the file is opened in a newer version of Excel. Learn more: https://go.microsoft.com/fwlink/?linkid=870924
Comment:
    CNβ heterozygotes on C57BL/6 background</t>
      </text>
    </comment>
    <comment ref="X53" authorId="67" shapeId="0" xr:uid="{2387D83E-A59D-45A8-BE0A-39E78D33E657}">
      <text>
        <t>[Threaded comment]
Your version of Excel allows you to read this threaded comment; however, any edits to it will get removed if the file is opened in a newer version of Excel. Learn more: https://go.microsoft.com/fwlink/?linkid=870924
Comment:
    brand name Rompun</t>
      </text>
    </comment>
    <comment ref="AI53" authorId="68" shapeId="0" xr:uid="{697D0523-7E7F-4820-B63C-4CE3FC647D02}">
      <text>
        <t>[Threaded comment]
Your version of Excel allows you to read this threaded comment; however, any edits to it will get removed if the file is opened in a newer version of Excel. Learn more: https://go.microsoft.com/fwlink/?linkid=870924
Comment:
    hBM-MSCs cells</t>
      </text>
    </comment>
    <comment ref="AW53" authorId="69" shapeId="0" xr:uid="{1BBDC836-F8E9-464F-93F4-34C2545A3986}">
      <text>
        <t>[Threaded comment]
Your version of Excel allows you to read this threaded comment; however, any edits to it will get removed if the file is opened in a newer version of Excel. Learn more: https://go.microsoft.com/fwlink/?linkid=870924
Comment:
    say % but don't say what it's a percent of</t>
      </text>
    </comment>
    <comment ref="AL55" authorId="70" shapeId="0" xr:uid="{5E381AB3-866E-4B19-94C6-DDE8805B8DCA}">
      <text>
        <t>[Threaded comment]
Your version of Excel allows you to read this threaded comment; however, any edits to it will get removed if the file is opened in a newer version of Excel. Learn more: https://go.microsoft.com/fwlink/?linkid=870924
Comment:
    Animals reached their
impaired forepaw through the slot and ate pellets (Bioserve
Inc, Beltsville, MD, USA). Three hundred pellets were placed
on the right side of the reclined plate, and animals used their
impaired forepaw to eat the pellets. Animals were in the
training box for 20 min or until they ate all of the pellets.</t>
      </text>
    </comment>
    <comment ref="AA57" authorId="71" shapeId="0" xr:uid="{412316BB-4E3F-4A3B-9389-FE0DD0782382}">
      <text>
        <t>[Threaded comment]
Your version of Excel allows you to read this threaded comment; however, any edits to it will get removed if the file is opened in a newer version of Excel. Learn more: https://go.microsoft.com/fwlink/?linkid=870924
Comment:
    0.1ml injected</t>
      </text>
    </comment>
    <comment ref="AA58" authorId="72" shapeId="0" xr:uid="{1123318B-0665-46BC-B0AF-688924A7EF0C}">
      <text>
        <t>[Threaded comment]
Your version of Excel allows you to read this threaded comment; however, any edits to it will get removed if the file is opened in a newer version of Excel. Learn more: https://go.microsoft.com/fwlink/?linkid=870924
Comment:
    0.1ml injected</t>
      </text>
    </comment>
    <comment ref="AA59" authorId="73" shapeId="0" xr:uid="{43C39D29-C429-474E-8758-99F4B2F238A9}">
      <text>
        <t>[Threaded comment]
Your version of Excel allows you to read this threaded comment; however, any edits to it will get removed if the file is opened in a newer version of Excel. Learn more: https://go.microsoft.com/fwlink/?linkid=870924
Comment:
    0.1ml injected</t>
      </text>
    </comment>
    <comment ref="G61" authorId="74" shapeId="0" xr:uid="{E4EA594F-8EED-4235-969E-C8C6FC6CFA48}">
      <text>
        <t>[Threaded comment]
Your version of Excel allows you to read this threaded comment; however, any edits to it will get removed if the file is opened in a newer version of Excel. Learn more: https://go.microsoft.com/fwlink/?linkid=870924
Comment:
    based on C57BL/6</t>
      </text>
    </comment>
    <comment ref="AA62" authorId="75" shapeId="0" xr:uid="{1DBD4451-CB00-47B9-8702-4427FA3A692C}">
      <text>
        <t>[Threaded comment]
Your version of Excel allows you to read this threaded comment; however, any edits to it will get removed if the file is opened in a newer version of Excel. Learn more: https://go.microsoft.com/fwlink/?linkid=870924
Comment:
    0.2ml administered</t>
      </text>
    </comment>
    <comment ref="R64" authorId="76" shapeId="0" xr:uid="{5CCC5178-7037-41B9-9843-D6CE83B5EB01}">
      <text>
        <t>[Threaded comment]
Your version of Excel allows you to read this threaded comment; however, any edits to it will get removed if the file is opened in a newer version of Excel. Learn more: https://go.microsoft.com/fwlink/?linkid=870924
Comment:
    10–15 mice/group</t>
      </text>
    </comment>
    <comment ref="T64" authorId="77" shapeId="0" xr:uid="{7C93AED0-6123-43CA-A7BC-E86E5C3FD367}">
      <text>
        <t>[Threaded comment]
Your version of Excel allows you to read this threaded comment; however, any edits to it will get removed if the file is opened in a newer version of Excel. Learn more: https://go.microsoft.com/fwlink/?linkid=870924
Comment:
    10–15 mice/group</t>
      </text>
    </comment>
    <comment ref="AK64" authorId="78" shapeId="0" xr:uid="{1B8BF0DE-B8EF-455B-A77B-778EDE85900B}">
      <text>
        <t>[Threaded comment]
Your version of Excel allows you to read this threaded comment; however, any edits to it will get removed if the file is opened in a newer version of Excel. Learn more: https://go.microsoft.com/fwlink/?linkid=870924
Comment:
    (10,000 units,
Sigma) was delivered by intravenous injection via the tail vein in
100 ml saline</t>
      </text>
    </comment>
    <comment ref="G65" authorId="79" shapeId="0" xr:uid="{96871D29-0630-46B5-AD35-18EDBF1D864B}">
      <text>
        <t>[Threaded comment]
Your version of Excel allows you to read this threaded comment; however, any edits to it will get removed if the file is opened in a newer version of Excel. Learn more: https://go.microsoft.com/fwlink/?linkid=870924
Comment:
    C57BL6 background</t>
      </text>
    </comment>
    <comment ref="R65" authorId="80" shapeId="0" xr:uid="{08F53915-FD86-4605-A15D-08A845283602}">
      <text>
        <t>[Threaded comment]
Your version of Excel allows you to read this threaded comment; however, any edits to it will get removed if the file is opened in a newer version of Excel. Learn more: https://go.microsoft.com/fwlink/?linkid=870924
Comment:
    10–15 mice/group</t>
      </text>
    </comment>
    <comment ref="T65" authorId="81" shapeId="0" xr:uid="{9E610774-132E-4821-A476-A1521065C099}">
      <text>
        <t>[Threaded comment]
Your version of Excel allows you to read this threaded comment; however, any edits to it will get removed if the file is opened in a newer version of Excel. Learn more: https://go.microsoft.com/fwlink/?linkid=870924
Comment:
    10–15 mice/group</t>
      </text>
    </comment>
    <comment ref="AK65" authorId="82" shapeId="0" xr:uid="{51C78E88-CA9C-412A-B408-91A9D260ED3D}">
      <text>
        <t>[Threaded comment]
Your version of Excel allows you to read this threaded comment; however, any edits to it will get removed if the file is opened in a newer version of Excel. Learn more: https://go.microsoft.com/fwlink/?linkid=870924
Comment:
    (10,000 units,
Sigma) was delivered by intravenous injection via the tail vein in
100 ml saline</t>
      </text>
    </comment>
    <comment ref="Y71" authorId="83" shapeId="0" xr:uid="{00177F24-288D-4189-BE88-13211CC08FA4}">
      <text>
        <t>[Threaded comment]
Your version of Excel allows you to read this threaded comment; however, any edits to it will get removed if the file is opened in a newer version of Excel. Learn more: https://go.microsoft.com/fwlink/?linkid=870924
Comment:
    Extra surgery: A tracheotomy was performed in preparation of mechanical
ventilation of animals inside the magnet’s tunnel.</t>
      </text>
    </comment>
    <comment ref="AA75" authorId="84" shapeId="0" xr:uid="{617A0BA4-3779-4FFB-A827-1F1FE7BEB3BD}">
      <text>
        <t>[Threaded comment]
Your version of Excel allows you to read this threaded comment; however, any edits to it will get removed if the file is opened in a newer version of Excel. Learn more: https://go.microsoft.com/fwlink/?linkid=870924
Comment:
    10 ml/kg</t>
      </text>
    </comment>
    <comment ref="K76" authorId="85" shapeId="0" xr:uid="{88D078E4-BCC8-4BF9-9C98-F9AA3F145820}">
      <text>
        <t>[Threaded comment]
Your version of Excel allows you to read this threaded comment; however, any edits to it will get removed if the file is opened in a newer version of Excel. Learn more: https://go.microsoft.com/fwlink/?linkid=870924
Comment:
    90-100 days old</t>
      </text>
    </comment>
    <comment ref="M76" authorId="86" shapeId="0" xr:uid="{C2D7EA95-5D67-4AA6-9A52-70D0825D4D17}">
      <text>
        <t>[Threaded comment]
Your version of Excel allows you to read this threaded comment; however, any edits to it will get removed if the file is opened in a newer version of Excel. Learn more: https://go.microsoft.com/fwlink/?linkid=870924
Comment:
    90-100 days old</t>
      </text>
    </comment>
    <comment ref="G77" authorId="87" shapeId="0" xr:uid="{2AB94DE2-4FC3-4192-9F58-E71AB54019B2}">
      <text>
        <t>[Threaded comment]
Your version of Excel allows you to read this threaded comment; however, any edits to it will get removed if the file is opened in a newer version of Excel. Learn more: https://go.microsoft.com/fwlink/?linkid=870924
Comment:
    May also be GCaMP6 or ChR2 mice, unclear in text which strain was used for infarct volume results</t>
      </text>
    </comment>
    <comment ref="K77" authorId="88" shapeId="0" xr:uid="{C559D26C-06AE-45AD-A66F-E6027CF37CEE}">
      <text>
        <t>[Threaded comment]
Your version of Excel allows you to read this threaded comment; however, any edits to it will get removed if the file is opened in a newer version of Excel. Learn more: https://go.microsoft.com/fwlink/?linkid=870924
Comment:
    4-5 months old</t>
      </text>
    </comment>
    <comment ref="M77" authorId="89" shapeId="0" xr:uid="{A334B4B4-C8D7-48CA-825B-A7FE6379A5A4}">
      <text>
        <t>[Threaded comment]
Your version of Excel allows you to read this threaded comment; however, any edits to it will get removed if the file is opened in a newer version of Excel. Learn more: https://go.microsoft.com/fwlink/?linkid=870924
Comment:
    4-5 months old</t>
      </text>
    </comment>
    <comment ref="H78" authorId="90" shapeId="0" xr:uid="{7A944861-4642-49B6-B572-E90937DC20FE}">
      <text>
        <t>[Threaded comment]
Your version of Excel allows you to read this threaded comment; however, any edits to it will get removed if the file is opened in a newer version of Excel. Learn more: https://go.microsoft.com/fwlink/?linkid=870924
Comment:
    4 female 9 male</t>
      </text>
    </comment>
    <comment ref="AA79" authorId="91" shapeId="0" xr:uid="{C4E20258-BE92-45BA-8886-C2E93F81B996}">
      <text>
        <t>[Threaded comment]
Your version of Excel allows you to read this threaded comment; however, any edits to it will get removed if the file is opened in a newer version of Excel. Learn more: https://go.microsoft.com/fwlink/?linkid=870924
Comment:
    0.15 ml per animal</t>
      </text>
    </comment>
    <comment ref="AA80" authorId="92" shapeId="0" xr:uid="{A97C1A49-116D-45A7-8852-B052D9DDC89D}">
      <text>
        <t>[Threaded comment]
Your version of Excel allows you to read this threaded comment; however, any edits to it will get removed if the file is opened in a newer version of Excel. Learn more: https://go.microsoft.com/fwlink/?linkid=870924
Comment:
    0.15 ml per animal</t>
      </text>
    </comment>
    <comment ref="L81" authorId="93" shapeId="0" xr:uid="{3E7760A2-EAA0-4541-8A10-7F084C75B4E8}">
      <text>
        <t>[Threaded comment]
Your version of Excel allows you to read this threaded comment; however, any edits to it will get removed if the file is opened in a newer version of Excel. Learn more: https://go.microsoft.com/fwlink/?linkid=870924
Comment:
    3 months</t>
      </text>
    </comment>
    <comment ref="L82" authorId="94" shapeId="0" xr:uid="{49F448F3-BCC6-4F8E-BF38-3B13155403A2}">
      <text>
        <t>[Threaded comment]
Your version of Excel allows you to read this threaded comment; however, any edits to it will get removed if the file is opened in a newer version of Excel. Learn more: https://go.microsoft.com/fwlink/?linkid=870924
Comment:
    6 months</t>
      </text>
    </comment>
    <comment ref="L83" authorId="95" shapeId="0" xr:uid="{AC3F9766-977D-45EF-A64E-67A9B68C5812}">
      <text>
        <t>[Threaded comment]
Your version of Excel allows you to read this threaded comment; however, any edits to it will get removed if the file is opened in a newer version of Excel. Learn more: https://go.microsoft.com/fwlink/?linkid=870924
Comment:
    12 months</t>
      </text>
    </comment>
    <comment ref="L84" authorId="96" shapeId="0" xr:uid="{9881F283-8383-4085-B9C8-C2DE3D8E521D}">
      <text>
        <t>[Threaded comment]
Your version of Excel allows you to read this threaded comment; however, any edits to it will get removed if the file is opened in a newer version of Excel. Learn more: https://go.microsoft.com/fwlink/?linkid=870924
Comment:
    18 months</t>
      </text>
    </comment>
    <comment ref="L85" authorId="97" shapeId="0" xr:uid="{8062F634-39BF-4DDB-AF52-81513FAB8F49}">
      <text>
        <t>[Threaded comment]
Your version of Excel allows you to read this threaded comment; however, any edits to it will get removed if the file is opened in a newer version of Excel. Learn more: https://go.microsoft.com/fwlink/?linkid=870924
Comment:
    24 months</t>
      </text>
    </comment>
    <comment ref="AA101" authorId="98" shapeId="0" xr:uid="{3E559375-6C3F-4EA9-883E-1D41046283BD}">
      <text>
        <t>[Threaded comment]
Your version of Excel allows you to read this threaded comment; however, any edits to it will get removed if the file is opened in a newer version of Excel. Learn more: https://go.microsoft.com/fwlink/?linkid=870924
Comment:
    0.1ml administered</t>
      </text>
    </comment>
    <comment ref="AA102" authorId="99" shapeId="0" xr:uid="{6E2EB002-3DFE-4CE3-B10E-7140DC05592F}">
      <text>
        <t>[Threaded comment]
Your version of Excel allows you to read this threaded comment; however, any edits to it will get removed if the file is opened in a newer version of Excel. Learn more: https://go.microsoft.com/fwlink/?linkid=870924
Comment:
    0.1ml administered</t>
      </text>
    </comment>
    <comment ref="AA103" authorId="100" shapeId="0" xr:uid="{C9EAAE92-2143-4E64-87E0-6319AECD80D1}">
      <text>
        <t>[Threaded comment]
Your version of Excel allows you to read this threaded comment; however, any edits to it will get removed if the file is opened in a newer version of Excel. Learn more: https://go.microsoft.com/fwlink/?linkid=870924
Comment:
    0.1ml administered</t>
      </text>
    </comment>
    <comment ref="AA104" authorId="101" shapeId="0" xr:uid="{8F6EAA00-39CD-4417-8490-6D94916C31FD}">
      <text>
        <t>[Threaded comment]
Your version of Excel allows you to read this threaded comment; however, any edits to it will get removed if the file is opened in a newer version of Excel. Learn more: https://go.microsoft.com/fwlink/?linkid=870924
Comment:
    0.1ml administered</t>
      </text>
    </comment>
    <comment ref="AA107" authorId="102" shapeId="0" xr:uid="{DB9AB666-F601-467C-A88F-5A985AD56F1F}">
      <text>
        <t>[Threaded comment]
Your version of Excel allows you to read this threaded comment; however, any edits to it will get removed if the file is opened in a newer version of Excel. Learn more: https://go.microsoft.com/fwlink/?linkid=870924
Comment:
    0.1ml administered</t>
      </text>
    </comment>
    <comment ref="R108" authorId="103" shapeId="0" xr:uid="{B7BDDD2E-18CC-447E-BC65-3BE0E8F8B538}">
      <text>
        <t>[Threaded comment]
Your version of Excel allows you to read this threaded comment; however, any edits to it will get removed if the file is opened in a newer version of Excel. Learn more: https://go.microsoft.com/fwlink/?linkid=870924
Comment:
    3-5 per group</t>
      </text>
    </comment>
    <comment ref="AA108" authorId="104" shapeId="0" xr:uid="{2E6E2F32-4DDA-46DB-AD4D-5E56798DE109}">
      <text>
        <t>[Threaded comment]
Your version of Excel allows you to read this threaded comment; however, any edits to it will get removed if the file is opened in a newer version of Excel. Learn more: https://go.microsoft.com/fwlink/?linkid=870924
Comment:
    0.1 mL injected</t>
      </text>
    </comment>
    <comment ref="Z109" authorId="105" shapeId="0" xr:uid="{FF26B106-9667-4C3A-AE2B-E218C16C8072}">
      <text>
        <t>[Threaded comment]
Your version of Excel allows you to read this threaded comment; however, any edits to it will get removed if the file is opened in a newer version of Excel. Learn more: https://go.microsoft.com/fwlink/?linkid=870924
Comment:
    Group FL1, coordinates -1mm from bregma, 4mm from midline</t>
      </text>
    </comment>
    <comment ref="AO109" authorId="106" shapeId="0" xr:uid="{0FA18931-6816-4552-BACB-BFBD5E61DC0D}">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0" authorId="107" shapeId="0" xr:uid="{6CB7A95D-44C4-46F8-8DD0-DA6D82050A5A}">
      <text>
        <t>[Threaded comment]
Your version of Excel allows you to read this threaded comment; however, any edits to it will get removed if the file is opened in a newer version of Excel. Learn more: https://go.microsoft.com/fwlink/?linkid=870924
Comment:
    Group FL2, coordinates 0mm from bregma, 3.5mm from midline</t>
      </text>
    </comment>
    <comment ref="AO110" authorId="108" shapeId="0" xr:uid="{C6FCEDEB-6A40-449A-AF76-1B1295473D45}">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1" authorId="109" shapeId="0" xr:uid="{A6F343E1-2F91-4A3F-AD34-50A09FE8B2ED}">
      <text>
        <t>[Threaded comment]
Your version of Excel allows you to read this threaded comment; however, any edits to it will get removed if the file is opened in a newer version of Excel. Learn more: https://go.microsoft.com/fwlink/?linkid=870924
Comment:
    Group FL3, coordinates 1mm from bregma, 3.5mm from midline</t>
      </text>
    </comment>
    <comment ref="AO111" authorId="110" shapeId="0" xr:uid="{C4CCB2F9-36BA-4B67-BE54-52F682F61E26}">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2" authorId="111" shapeId="0" xr:uid="{06706059-D801-4762-B62F-D651BAB7B84C}">
      <text>
        <t>[Threaded comment]
Your version of Excel allows you to read this threaded comment; however, any edits to it will get removed if the file is opened in a newer version of Excel. Learn more: https://go.microsoft.com/fwlink/?linkid=870924
Comment:
    Group FL4, coordinates 2mm from bregma, 3.5mm from midline</t>
      </text>
    </comment>
    <comment ref="AO112" authorId="112" shapeId="0" xr:uid="{E1A3FF26-FF2B-4971-8F62-0EFA0BF630D6}">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3" authorId="113" shapeId="0" xr:uid="{57BA6B7E-ACBB-4FA5-AB45-D6A7DA12EA6B}">
      <text>
        <t>[Threaded comment]
Your version of Excel allows you to read this threaded comment; however, any edits to it will get removed if the file is opened in a newer version of Excel. Learn more: https://go.microsoft.com/fwlink/?linkid=870924
Comment:
    Group FL5, coordinates 4mm from bregma, 2mm from midline</t>
      </text>
    </comment>
    <comment ref="AO113" authorId="114" shapeId="0" xr:uid="{FFB43928-1330-4A8D-A72E-6C4B42961898}">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4" authorId="115" shapeId="0" xr:uid="{F98AA1E7-BB0E-4787-B649-DBCB82FB5F36}">
      <text>
        <t>[Threaded comment]
Your version of Excel allows you to read this threaded comment; however, any edits to it will get removed if the file is opened in a newer version of Excel. Learn more: https://go.microsoft.com/fwlink/?linkid=870924
Comment:
    Group FL6, coordinates 4mm from bregma, 2mm from midline</t>
      </text>
    </comment>
    <comment ref="AO114" authorId="116" shapeId="0" xr:uid="{825A139D-6CDF-4F43-850A-E548521535A6}">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5" authorId="117" shapeId="0" xr:uid="{1F6995D6-4EA7-46E4-A2DD-0DC74413AAFB}">
      <text>
        <t>[Threaded comment]
Your version of Excel allows you to read this threaded comment; however, any edits to it will get removed if the file is opened in a newer version of Excel. Learn more: https://go.microsoft.com/fwlink/?linkid=870924
Comment:
    Group FL7, coordinates 2mm from bregma, 3.5mm from midline</t>
      </text>
    </comment>
    <comment ref="AO115" authorId="118" shapeId="0" xr:uid="{C576754C-0E03-4F65-98E8-B2E4AD334D66}">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6" authorId="119" shapeId="0" xr:uid="{70DA4063-27C5-4181-B339-CF462690FEB3}">
      <text>
        <t>[Threaded comment]
Your version of Excel allows you to read this threaded comment; however, any edits to it will get removed if the file is opened in a newer version of Excel. Learn more: https://go.microsoft.com/fwlink/?linkid=870924
Comment:
    Group HL, coordinates -1.8mm from bregma, 2.5mm from midline</t>
      </text>
    </comment>
    <comment ref="AO116" authorId="120" shapeId="0" xr:uid="{866AFBC7-961A-4919-A574-204060477675}">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7" authorId="121" shapeId="0" xr:uid="{73792D33-C813-4CAC-9E08-55F6F2628E2E}">
      <text>
        <t>[Threaded comment]
Your version of Excel allows you to read this threaded comment; however, any edits to it will get removed if the file is opened in a newer version of Excel. Learn more: https://go.microsoft.com/fwlink/?linkid=870924
Comment:
    Group MAG-FL, coordinates 2mm from bregma, 0.5mm from midline</t>
      </text>
    </comment>
    <comment ref="AO117" authorId="122" shapeId="0" xr:uid="{AA0C4A87-0A0B-498C-8362-3A4B70D8B578}">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8" authorId="123" shapeId="0" xr:uid="{873021EE-73A9-44E8-8140-F774C48B38D8}">
      <text>
        <t>[Threaded comment]
Your version of Excel allows you to read this threaded comment; however, any edits to it will get removed if the file is opened in a newer version of Excel. Learn more: https://go.microsoft.com/fwlink/?linkid=870924
Comment:
    Group MAG-HL, coordinates -1.8mm from bregma, 0.5mm from midline</t>
      </text>
    </comment>
    <comment ref="AO118" authorId="124" shapeId="0" xr:uid="{49C2913F-9C58-4341-B45F-E840F63A4612}">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19" authorId="125" shapeId="0" xr:uid="{04D9540F-BDDA-4F71-B040-EE06266174EE}">
      <text>
        <t>[Threaded comment]
Your version of Excel allows you to read this threaded comment; however, any edits to it will get removed if the file is opened in a newer version of Excel. Learn more: https://go.microsoft.com/fwlink/?linkid=870924
Comment:
    Group S1-D (coordinates from Dietrich reference), coordinates -1.8mm from bregma, 5mm from midline</t>
      </text>
    </comment>
    <comment ref="AO119" authorId="126" shapeId="0" xr:uid="{5E24F3BE-D876-4486-9209-0F751F3DAD20}">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20" authorId="127" shapeId="0" xr:uid="{F3BE2B3E-10E4-494F-9818-B2B50288F68D}">
      <text>
        <t>[Threaded comment]
Your version of Excel allows you to read this threaded comment; however, any edits to it will get removed if the file is opened in a newer version of Excel. Learn more: https://go.microsoft.com/fwlink/?linkid=870924
Comment:
    Group S1-CH (coordinates from Chapin and Lin reference), coordinates -2.5mm from bregma, 6mm from midline</t>
      </text>
    </comment>
    <comment ref="AO120" authorId="128" shapeId="0" xr:uid="{EC3BF34E-BCF7-4049-A4DE-861BCCC56789}">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Z121" authorId="129" shapeId="0" xr:uid="{8556AE4C-6E69-49FA-A007-6980CD32B994}">
      <text>
        <t>[Threaded comment]
Your version of Excel allows you to read this threaded comment; however, any edits to it will get removed if the file is opened in a newer version of Excel. Learn more: https://go.microsoft.com/fwlink/?linkid=870924
Comment:
    Visual group, coordinates -6.5mm from bregma, 3.5mm from midline</t>
      </text>
    </comment>
    <comment ref="AO121" authorId="130" shapeId="0" xr:uid="{2A77C108-9D38-42BD-B6E3-10BAC629C1FC}">
      <text>
        <t>[Threaded comment]
Your version of Excel allows you to read this threaded comment; however, any edits to it will get removed if the file is opened in a newer version of Excel. Learn more: https://go.microsoft.com/fwlink/?linkid=870924
Comment:
    this is not explicitly stated in the text as an end point but it its the latest behavioural time noted</t>
      </text>
    </comment>
    <comment ref="R123" authorId="131" shapeId="0" xr:uid="{5F908D1D-7B71-4784-8882-4DA71A73CBE1}">
      <text>
        <t>[Threaded comment]
Your version of Excel allows you to read this threaded comment; however, any edits to it will get removed if the file is opened in a newer version of Excel. Learn more: https://go.microsoft.com/fwlink/?linkid=870924
Comment:
    states 5-6 animals per group</t>
      </text>
    </comment>
    <comment ref="T123" authorId="132" shapeId="0" xr:uid="{94F712CC-E3F6-42DA-81A4-D0EA62082606}">
      <text>
        <t>[Threaded comment]
Your version of Excel allows you to read this threaded comment; however, any edits to it will get removed if the file is opened in a newer version of Excel. Learn more: https://go.microsoft.com/fwlink/?linkid=870924
Comment:
    states 5-6 animals per group</t>
      </text>
    </comment>
    <comment ref="AA124" authorId="133" shapeId="0" xr:uid="{DA8E292E-568F-425F-AC6E-8FBDABC151D2}">
      <text>
        <t>[Threaded comment]
Your version of Excel allows you to read this threaded comment; however, any edits to it will get removed if the file is opened in a newer version of Excel. Learn more: https://go.microsoft.com/fwlink/?linkid=870924
Comment:
    given at 10 ug/g animal weight</t>
      </text>
    </comment>
    <comment ref="AA127" authorId="134" shapeId="0" xr:uid="{65EF6470-3D88-4C17-A8DF-814E8771841B}">
      <text>
        <t>[Threaded comment]
Your version of Excel allows you to read this threaded comment; however, any edits to it will get removed if the file is opened in a newer version of Excel. Learn more: https://go.microsoft.com/fwlink/?linkid=870924
Comment:
    0.1ml dose</t>
      </text>
    </comment>
    <comment ref="AA128" authorId="135" shapeId="0" xr:uid="{8AB14E84-348A-45F3-9A76-57F25C3E56A0}">
      <text>
        <t>[Threaded comment]
Your version of Excel allows you to read this threaded comment; however, any edits to it will get removed if the file is opened in a newer version of Excel. Learn more: https://go.microsoft.com/fwlink/?linkid=870924
Comment:
    0.133 mL/kg body weight</t>
      </text>
    </comment>
    <comment ref="AI128" authorId="136" shapeId="0" xr:uid="{72A06F98-C143-4094-9023-99D48140CCBB}">
      <text>
        <t>[Threaded comment]
Your version of Excel allows you to read this threaded comment; however, any edits to it will get removed if the file is opened in a newer version of Excel. Learn more: https://go.microsoft.com/fwlink/?linkid=870924
Comment:
    To label dividing cells, each animal received a daily
bromodeoxyuridine (BrdU) injection (50 mg/kg per day intraperitoneally)
throughout the 10-day treatment period, 1 hour before the
respective citicoline or saline injection.</t>
      </text>
    </comment>
    <comment ref="AA129" authorId="137" shapeId="0" xr:uid="{7E206479-8C43-4820-BC3B-807D40D8B1C0}">
      <text>
        <t>[Threaded comment]
Your version of Excel allows you to read this threaded comment; however, any edits to it will get removed if the file is opened in a newer version of Excel. Learn more: https://go.microsoft.com/fwlink/?linkid=870924
Comment:
    0.3mL/kg body weight</t>
      </text>
    </comment>
    <comment ref="AK129" authorId="138" shapeId="0" xr:uid="{2DE281CD-42BD-4EB7-89F3-149F3740E1EA}">
      <text>
        <t>[Threaded comment]
Your version of Excel allows you to read this threaded comment; however, any edits to it will get removed if the file is opened in a newer version of Excel. Learn more: https://go.microsoft.com/fwlink/?linkid=870924
Comment:
    Described in text - ipsilateral limb immobilised</t>
      </text>
    </comment>
    <comment ref="AA130" authorId="139" shapeId="0" xr:uid="{FC8A2A1C-A0F3-454B-92EA-ACC08FEC352F}">
      <text>
        <t>[Threaded comment]
Your version of Excel allows you to read this threaded comment; however, any edits to it will get removed if the file is opened in a newer version of Excel. Learn more: https://go.microsoft.com/fwlink/?linkid=870924
Comment:
    0.3mL/kg body weight</t>
      </text>
    </comment>
    <comment ref="AA131" authorId="140" shapeId="0" xr:uid="{CE8F62BA-0579-4C3F-935E-4FCB4942FFD5}">
      <text>
        <t>[Threaded comment]
Your version of Excel allows you to read this threaded comment; however, any edits to it will get removed if the file is opened in a newer version of Excel. Learn more: https://go.microsoft.com/fwlink/?linkid=870924
Comment:
    0.133 mL/kg body weight</t>
      </text>
    </comment>
    <comment ref="AA132" authorId="141" shapeId="0" xr:uid="{C5225E46-1388-4CED-9A23-5DC4A19F42B7}">
      <text>
        <t>[Threaded comment]
Your version of Excel allows you to read this threaded comment; however, any edits to it will get removed if the file is opened in a newer version of Excel. Learn more: https://go.microsoft.com/fwlink/?linkid=870924
Comment:
    0.133 mL/kg body weight</t>
      </text>
    </comment>
    <comment ref="AA133" authorId="142" shapeId="0" xr:uid="{BA3E3EBE-D0A7-4E3B-86E8-F83FA61D53FF}">
      <text>
        <t>[Threaded comment]
Your version of Excel allows you to read this threaded comment; however, any edits to it will get removed if the file is opened in a newer version of Excel. Learn more: https://go.microsoft.com/fwlink/?linkid=870924
Comment:
    0.133 mL/kg body weight</t>
      </text>
    </comment>
    <comment ref="AK135" authorId="143" shapeId="0" xr:uid="{1D3F8F87-C48A-4CA1-BECA-D456812FEF76}">
      <text>
        <t>[Threaded comment]
Your version of Excel allows you to read this threaded comment; however, any edits to it will get removed if the file is opened in a newer version of Excel. Learn more: https://go.microsoft.com/fwlink/?linkid=870924
Comment:
    1 x 10^6 cells prepared in 100uL PBS</t>
      </text>
    </comment>
    <comment ref="AW137" authorId="144" shapeId="0" xr:uid="{2D0946A7-1E55-41BF-8FF4-338BD9160B34}">
      <text>
        <t>[Threaded comment]
Your version of Excel allows you to read this threaded comment; however, any edits to it will get removed if the file is opened in a newer version of Excel. Learn more: https://go.microsoft.com/fwlink/?linkid=870924
Comment:
    they use % but don't specify what it's a percentage of</t>
      </text>
    </comment>
    <comment ref="R139" authorId="145" shapeId="0" xr:uid="{A098117A-6DA5-4C5A-B38E-7B81F54B94C4}">
      <text>
        <t>[Threaded comment]
Your version of Excel allows you to read this threaded comment; however, any edits to it will get removed if the file is opened in a newer version of Excel. Learn more: https://go.microsoft.com/fwlink/?linkid=870924
Comment:
    says 10-11 per group</t>
      </text>
    </comment>
    <comment ref="T139" authorId="146" shapeId="0" xr:uid="{B490977B-B2E9-4F8E-8BA6-9EAD48077650}">
      <text>
        <t>[Threaded comment]
Your version of Excel allows you to read this threaded comment; however, any edits to it will get removed if the file is opened in a newer version of Excel. Learn more: https://go.microsoft.com/fwlink/?linkid=870924
Comment:
    says 10-11 per group</t>
      </text>
    </comment>
    <comment ref="R140" authorId="147" shapeId="0" xr:uid="{30ECCDF9-6126-4524-B12C-859422B77BB4}">
      <text>
        <t>[Threaded comment]
Your version of Excel allows you to read this threaded comment; however, any edits to it will get removed if the file is opened in a newer version of Excel. Learn more: https://go.microsoft.com/fwlink/?linkid=870924
Comment:
    4-5 per group</t>
      </text>
    </comment>
    <comment ref="R141" authorId="148" shapeId="0" xr:uid="{76AD3D29-41B8-43D4-A0F7-23814400CDF8}">
      <text>
        <t>[Threaded comment]
Your version of Excel allows you to read this threaded comment; however, any edits to it will get removed if the file is opened in a newer version of Excel. Learn more: https://go.microsoft.com/fwlink/?linkid=870924
Comment:
    4-5 per group</t>
      </text>
    </comment>
    <comment ref="AA143" authorId="149" shapeId="0" xr:uid="{47A8DA8F-4637-4255-832F-CBDBB995B8C0}">
      <text>
        <t>[Threaded comment]
Your version of Excel allows you to read this threaded comment; however, any edits to it will get removed if the file is opened in a newer version of Excel. Learn more: https://go.microsoft.com/fwlink/?linkid=870924
Comment:
    0.5ml administered</t>
      </text>
    </comment>
    <comment ref="AG143" authorId="150" shapeId="0" xr:uid="{BA9DBFA3-FBD6-4264-8015-F7BC61853544}">
      <text>
        <t>[Threaded comment]
Your version of Excel allows you to read this threaded comment; however, any edits to it will get removed if the file is opened in a newer version of Excel. Learn more: https://go.microsoft.com/fwlink/?linkid=870924
Comment:
    10x5mm rectangle</t>
      </text>
    </comment>
    <comment ref="AO143" authorId="151" shapeId="0" xr:uid="{6D836607-BA5E-470B-9D71-47A0891AC70B}">
      <text>
        <t>[Threaded comment]
Your version of Excel allows you to read this threaded comment; however, any edits to it will get removed if the file is opened in a newer version of Excel. Learn more: https://go.microsoft.com/fwlink/?linkid=870924
Comment:
    this is a guess/extracpolation from text, doesn't seem to be stated anywhere</t>
      </text>
    </comment>
    <comment ref="R144" authorId="152" shapeId="0" xr:uid="{A80DA33C-7284-4218-AD72-D5FBC55D5F89}">
      <text>
        <t>[Threaded comment]
Your version of Excel allows you to read this threaded comment; however, any edits to it will get removed if the file is opened in a newer version of Excel. Learn more: https://go.microsoft.com/fwlink/?linkid=870924
Comment:
    n=5-6 per group</t>
      </text>
    </comment>
    <comment ref="R145" authorId="153" shapeId="0" xr:uid="{346E4DE5-54A3-43EA-B330-F99333610D5F}">
      <text>
        <t>[Threaded comment]
Your version of Excel allows you to read this threaded comment; however, any edits to it will get removed if the file is opened in a newer version of Excel. Learn more: https://go.microsoft.com/fwlink/?linkid=870924
Comment:
    n=5-6 per group</t>
      </text>
    </comment>
    <comment ref="R146" authorId="154" shapeId="0" xr:uid="{171E86AB-65BE-4F7F-B1DC-E259FAD259EA}">
      <text>
        <t>[Threaded comment]
Your version of Excel allows you to read this threaded comment; however, any edits to it will get removed if the file is opened in a newer version of Excel. Learn more: https://go.microsoft.com/fwlink/?linkid=870924
Comment:
    n=5-6 per group</t>
      </text>
    </comment>
    <comment ref="R147" authorId="155" shapeId="0" xr:uid="{6C150629-26F2-4F76-9700-1BFA16C59AC1}">
      <text>
        <t>[Threaded comment]
Your version of Excel allows you to read this threaded comment; however, any edits to it will get removed if the file is opened in a newer version of Excel. Learn more: https://go.microsoft.com/fwlink/?linkid=870924
Comment:
    n=5-6 per group</t>
      </text>
    </comment>
    <comment ref="AW149" authorId="156" shapeId="0" xr:uid="{C90C66F1-CC14-4920-A0D0-BF2FC4EB4CDB}">
      <text>
        <t>[Threaded comment]
Your version of Excel allows you to read this threaded comment; however, any edits to it will get removed if the file is opened in a newer version of Excel. Learn more: https://go.microsoft.com/fwlink/?linkid=870924
Comment:
    state % but not what it's a % of</t>
      </text>
    </comment>
    <comment ref="R151" authorId="157" shapeId="0" xr:uid="{FA282D19-0381-40BD-913D-E6112104234F}">
      <text>
        <t>[Threaded comment]
Your version of Excel allows you to read this threaded comment; however, any edits to it will get removed if the file is opened in a newer version of Excel. Learn more: https://go.microsoft.com/fwlink/?linkid=870924
Comment:
    say n=7-8</t>
      </text>
    </comment>
    <comment ref="T151" authorId="158" shapeId="0" xr:uid="{8405DC2E-CA38-4E0A-BA2A-0AB98D3A985D}">
      <text>
        <t>[Threaded comment]
Your version of Excel allows you to read this threaded comment; however, any edits to it will get removed if the file is opened in a newer version of Excel. Learn more: https://go.microsoft.com/fwlink/?linkid=870924
Comment:
    say n=7-8</t>
      </text>
    </comment>
    <comment ref="AY151" authorId="159" shapeId="0" xr:uid="{533B0B34-65C1-479A-B5F7-B10731174C50}">
      <text>
        <t>[Threaded comment]
Your version of Excel allows you to read this threaded comment; however, any edits to it will get removed if the file is opened in a newer version of Excel. Learn more: https://go.microsoft.com/fwlink/?linkid=870924
Comment:
    21 point score from this ref: Nagasawa, H., and Kogure, K. (1989) Correlation between cerebral
blood flow and histologic changes in a new rat model of middle
cerebral artery occlusion. Stroke 20, 1037–1043</t>
      </text>
    </comment>
    <comment ref="AY152" authorId="160" shapeId="0" xr:uid="{5EBCCAD3-3CBC-4D40-9E99-7C4C94375F10}">
      <text>
        <t>[Threaded comment]
Your version of Excel allows you to read this threaded comment; however, any edits to it will get removed if the file is opened in a newer version of Excel. Learn more: https://go.microsoft.com/fwlink/?linkid=870924
Comment:
    a 21 point score based on this reference: A. Hunter, J. Hatcher, D. Virley, P. Nelson, E. Irving, S. Hadingham, A. Parsons,
Functional assessments in mice and rats after focal stroke, Neuropharmacology
39 (2000) 806e816.</t>
      </text>
    </comment>
    <comment ref="AY153" authorId="161" shapeId="0" xr:uid="{300331A6-8458-42FA-9491-82C7FB158422}">
      <text>
        <t>[Threaded comment]
Your version of Excel allows you to read this threaded comment; however, any edits to it will get removed if the file is opened in a newer version of Excel. Learn more: https://go.microsoft.com/fwlink/?linkid=870924
Comment:
    a 21 point score based on this reference: A. Hunter, J. Hatcher, D. Virley, P. Nelson, E. Irving, S. Hadingham, A. Parsons,
Functional assessments in mice and rats after focal stroke, Neuropharmacology
39 (2000) 806e816.</t>
      </text>
    </comment>
    <comment ref="AQ154" authorId="162" shapeId="0" xr:uid="{B1122340-7E49-44C1-8697-B978513105A5}">
      <text>
        <t>[Threaded comment]
Your version of Excel allows you to read this threaded comment; however, any edits to it will get removed if the file is opened in a newer version of Excel. Learn more: https://go.microsoft.com/fwlink/?linkid=870924
Comment:
    these are not errors, is a monkey brain so big measurements</t>
      </text>
    </comment>
    <comment ref="AY154" authorId="163" shapeId="0" xr:uid="{0886CA93-CC6E-4462-94B0-82E13C16EFD9}">
      <text>
        <t>[Threaded comment]
Your version of Excel allows you to read this threaded comment; however, any edits to it will get removed if the file is opened in a newer version of Excel. Learn more: https://go.microsoft.com/fwlink/?linkid=870924
Comment:
    don't name the score but give parameters in study, say it is based off Kito et al. (2001)</t>
      </text>
    </comment>
    <comment ref="AY155" authorId="164" shapeId="0" xr:uid="{9CE50ACB-C11C-4B84-B3CF-B2377350CFD1}">
      <text>
        <t>[Threaded comment]
Your version of Excel allows you to read this threaded comment; however, any edits to it will get removed if the file is opened in a newer version of Excel. Learn more: https://go.microsoft.com/fwlink/?linkid=870924
Comment:
    don't name the score but give parameters in study, say it is based off Kito et al. (2001)</t>
      </text>
    </comment>
    <comment ref="AY156" authorId="165" shapeId="0" xr:uid="{6D989FC0-9E48-4C19-9C7E-45447000310B}">
      <text>
        <t>[Threaded comment]
Your version of Excel allows you to read this threaded comment; however, any edits to it will get removed if the file is opened in a newer version of Excel. Learn more: https://go.microsoft.com/fwlink/?linkid=870924
Comment:
    don't name the score but give parameters in study, say it is based off Kito et al. (2001)</t>
      </text>
    </comment>
    <comment ref="AB157" authorId="166" shapeId="0" xr:uid="{380B0B26-C274-434C-B2B8-B75EB4CB4A27}">
      <text>
        <t>[Threaded comment]
Your version of Excel allows you to read this threaded comment; however, any edits to it will get removed if the file is opened in a newer version of Excel. Learn more: https://go.microsoft.com/fwlink/?linkid=870924
Comment:
    I'm worried this was a typo and was supposed to be mg/100g</t>
      </text>
    </comment>
    <comment ref="AE157" authorId="167" shapeId="0" xr:uid="{3B9DFA9F-4B05-482F-B61A-679AC25988CC}">
      <text>
        <t>[Threaded comment]
Your version of Excel allows you to read this threaded comment; however, any edits to it will get removed if the file is opened in a newer version of Excel. Learn more: https://go.microsoft.com/fwlink/?linkid=870924
Comment:
    Schott KL 1500</t>
      </text>
    </comment>
    <comment ref="AB158" authorId="168" shapeId="0" xr:uid="{646BBC28-7800-4217-A8B2-A0534A0C2139}">
      <text>
        <t>[Threaded comment]
Your version of Excel allows you to read this threaded comment; however, any edits to it will get removed if the file is opened in a newer version of Excel. Learn more: https://go.microsoft.com/fwlink/?linkid=870924
Comment:
    I'm worried this was a typo and was supposed to be mg/100g</t>
      </text>
    </comment>
    <comment ref="AE158" authorId="169" shapeId="0" xr:uid="{9216E940-FADB-4E1F-9AED-EC6C81C4F68E}">
      <text>
        <t>[Threaded comment]
Your version of Excel allows you to read this threaded comment; however, any edits to it will get removed if the file is opened in a newer version of Excel. Learn more: https://go.microsoft.com/fwlink/?linkid=870924
Comment:
    Schott KL 1500</t>
      </text>
    </comment>
    <comment ref="AA159" authorId="170" shapeId="0" xr:uid="{7B37A1F3-BDCE-47D4-9120-0F50E60B4A27}">
      <text>
        <t>[Threaded comment]
Your version of Excel allows you to read this threaded comment; however, any edits to it will get removed if the file is opened in a newer version of Excel. Learn more: https://go.microsoft.com/fwlink/?linkid=870924
Comment:
    3 x 0.1ml injections</t>
      </text>
    </comment>
    <comment ref="AA160" authorId="171" shapeId="0" xr:uid="{25BBD15D-4B04-4321-8F8A-6B332A2CCA96}">
      <text>
        <t>[Threaded comment]
Your version of Excel allows you to read this threaded comment; however, any edits to it will get removed if the file is opened in a newer version of Excel. Learn more: https://go.microsoft.com/fwlink/?linkid=870924
Comment:
    3 x 0.1ml injections</t>
      </text>
    </comment>
    <comment ref="AA161" authorId="172" shapeId="0" xr:uid="{1461ACF8-AC45-4BB2-98C1-B003CC8BDAA7}">
      <text>
        <t>[Threaded comment]
Your version of Excel allows you to read this threaded comment; however, any edits to it will get removed if the file is opened in a newer version of Excel. Learn more: https://go.microsoft.com/fwlink/?linkid=870924
Comment:
    1.33 ml/kg</t>
      </text>
    </comment>
    <comment ref="AK162" authorId="173" shapeId="0" xr:uid="{EAB4971F-69A3-4855-952D-E0D47CF44EEB}">
      <text>
        <t>[Threaded comment]
Your version of Excel allows you to read this threaded comment; however, any edits to it will get removed if the file is opened in a newer version of Excel. Learn more: https://go.microsoft.com/fwlink/?linkid=870924
Comment:
    a 50% dextrose solution</t>
      </text>
    </comment>
    <comment ref="AK163" authorId="174" shapeId="0" xr:uid="{48B7D38D-694B-4001-A118-C919D405213C}">
      <text>
        <t>[Threaded comment]
Your version of Excel allows you to read this threaded comment; however, any edits to it will get removed if the file is opened in a newer version of Excel. Learn more: https://go.microsoft.com/fwlink/?linkid=870924
Comment:
    an 18% mannitol solution</t>
      </text>
    </comment>
    <comment ref="AA166" authorId="175" shapeId="0" xr:uid="{6A28CCF0-0304-47FA-A063-D4D06FD88F96}">
      <text>
        <t>[Threaded comment]
Your version of Excel allows you to read this threaded comment; however, any edits to it will get removed if the file is opened in a newer version of Excel. Learn more: https://go.microsoft.com/fwlink/?linkid=870924
Comment:
    1ml total</t>
      </text>
    </comment>
    <comment ref="AC167" authorId="176" shapeId="0" xr:uid="{F6274E53-DF4D-45F1-882D-32C8416F4DCF}">
      <text>
        <t>[Threaded comment]
Your version of Excel allows you to read this threaded comment; however, any edits to it will get removed if the file is opened in a newer version of Excel. Learn more: https://go.microsoft.com/fwlink/?linkid=870924
Comment:
    regulated to provide 67% of maximal power, may need to edit this number</t>
      </text>
    </comment>
    <comment ref="AM167" authorId="177" shapeId="0" xr:uid="{2EB9E610-994A-4683-9FD9-2D4A21B7B442}">
      <text>
        <t>[Threaded comment]
Your version of Excel allows you to read this threaded comment; however, any edits to it will get removed if the file is opened in a newer version of Excel. Learn more: https://go.microsoft.com/fwlink/?linkid=870924
Comment:
    10 minutes before illumination</t>
      </text>
    </comment>
    <comment ref="Y169" authorId="178" shapeId="0" xr:uid="{6A2AE952-1C7B-46DE-9A78-0E820CB1A5E3}">
      <text>
        <t>[Threaded comment]
Your version of Excel allows you to read this threaded comment; however, any edits to it will get removed if the file is opened in a newer version of Excel. Learn more: https://go.microsoft.com/fwlink/?linkid=870924
Comment:
    used a glass coverslip for a cranial window but placed on top of intact skull and still did thrombotic induction under anaesthetic</t>
      </text>
    </comment>
    <comment ref="AE169" authorId="179" shapeId="0" xr:uid="{B20184C9-3B70-4DA4-A62A-038C987F4FB2}">
      <text>
        <t>[Threaded comment]
Your version of Excel allows you to read this threaded comment; however, any edits to it will get removed if the file is opened in a newer version of Excel. Learn more: https://go.microsoft.com/fwlink/?linkid=870924
Comment:
    3100 K light (Schott, KL 1500)</t>
      </text>
    </comment>
    <comment ref="AG169" authorId="180" shapeId="0" xr:uid="{23A7AAF8-7E31-4BDF-BD65-A19756AD3907}">
      <text>
        <t>[Threaded comment]
Your version of Excel allows you to read this threaded comment; however, any edits to it will get removed if the file is opened in a newer version of Excel. Learn more: https://go.microsoft.com/fwlink/?linkid=870924
Comment:
    4x2mm rectangular</t>
      </text>
    </comment>
    <comment ref="R170" authorId="181" shapeId="0" xr:uid="{ED69B5EF-DB54-4162-8EE1-77FC999E9DF6}">
      <text>
        <t>[Threaded comment]
Your version of Excel allows you to read this threaded comment; however, any edits to it will get removed if the file is opened in a newer version of Excel. Learn more: https://go.microsoft.com/fwlink/?linkid=870924
Comment:
    5-7 mice per group</t>
      </text>
    </comment>
    <comment ref="T170" authorId="182" shapeId="0" xr:uid="{C0FF3C61-36FD-4352-BA34-8AAB6CAB9891}">
      <text>
        <t>[Threaded comment]
Your version of Excel allows you to read this threaded comment; however, any edits to it will get removed if the file is opened in a newer version of Excel. Learn more: https://go.microsoft.com/fwlink/?linkid=870924
Comment:
    5-7 mice per group</t>
      </text>
    </comment>
    <comment ref="AY170" authorId="183" shapeId="0" xr:uid="{AD0BFE53-FA75-48A6-96E6-DE96B00702B9}">
      <text>
        <t>[Threaded comment]
Your version of Excel allows you to read this threaded comment; however, any edits to it will get removed if the file is opened in a newer version of Excel. Learn more: https://go.microsoft.com/fwlink/?linkid=870924
Comment:
    0, no observable deficits; 1, failure to extend the
forepaw fully; 2, circling; 3, falling to one side; 4, no spontaneous
movement; 5, death. In this study, 0.5 point was added to each score
when the motor dysfunction was severe for scores between 1 and 4.</t>
      </text>
    </comment>
    <comment ref="R171" authorId="184" shapeId="0" xr:uid="{C7FB41E8-BAC6-444E-95AF-588F30CDF33D}">
      <text>
        <t>[Threaded comment]
Your version of Excel allows you to read this threaded comment; however, any edits to it will get removed if the file is opened in a newer version of Excel. Learn more: https://go.microsoft.com/fwlink/?linkid=870924
Comment:
    this is a guess, full group had 14 and they split into moderate recovery and poor recovery so I halved their inital n</t>
      </text>
    </comment>
    <comment ref="Y171" authorId="185" shapeId="0" xr:uid="{068F4533-B99D-4A14-8887-13016C19A803}">
      <text>
        <t>[Threaded comment]
Your version of Excel allows you to read this threaded comment; however, any edits to it will get removed if the file is opened in a newer version of Excel. Learn more: https://go.microsoft.com/fwlink/?linkid=870924
Comment:
    capsular infarct, i.e. deep within brain delivered via long probe needle</t>
      </text>
    </comment>
    <comment ref="Z171" authorId="186" shapeId="0" xr:uid="{8F644F55-28EF-44F3-8D78-323A2B1E1525}">
      <text>
        <t>[Threaded comment]
Your version of Excel allows you to read this threaded comment; however, any edits to it will get removed if the file is opened in a newer version of Excel. Learn more: https://go.microsoft.com/fwlink/?linkid=870924
Comment:
    shows a picture, is deep within brain not on surface</t>
      </text>
    </comment>
    <comment ref="R172" authorId="187" shapeId="0" xr:uid="{2D76CC41-75E1-4267-B3F1-7CD148FF38EC}">
      <text>
        <t>[Threaded comment]
Your version of Excel allows you to read this threaded comment; however, any edits to it will get removed if the file is opened in a newer version of Excel. Learn more: https://go.microsoft.com/fwlink/?linkid=870924
Comment:
    6-7 per group</t>
      </text>
    </comment>
    <comment ref="AE172" authorId="188" shapeId="0" xr:uid="{CE6F1952-5755-4397-A662-89CCF7B7A244}">
      <text>
        <t>[Threaded comment]
Your version of Excel allows you to read this threaded comment; however, any edits to it will get removed if the file is opened in a newer version of Excel. Learn more: https://go.microsoft.com/fwlink/?linkid=870924
Comment:
    arc lamp of an epifluorescence microscope</t>
      </text>
    </comment>
    <comment ref="R173" authorId="189" shapeId="0" xr:uid="{F3805E48-2E8D-492B-B788-97941012071D}">
      <text>
        <t>[Threaded comment]
Your version of Excel allows you to read this threaded comment; however, any edits to it will get removed if the file is opened in a newer version of Excel. Learn more: https://go.microsoft.com/fwlink/?linkid=870924
Comment:
    6-7 per group</t>
      </text>
    </comment>
    <comment ref="AE173" authorId="190" shapeId="0" xr:uid="{4057F1A7-0A8C-4634-901D-AC334D6D1A7E}">
      <text>
        <t>[Threaded comment]
Your version of Excel allows you to read this threaded comment; however, any edits to it will get removed if the file is opened in a newer version of Excel. Learn more: https://go.microsoft.com/fwlink/?linkid=870924
Comment:
    arc lamp of an epifluorescence microscope</t>
      </text>
    </comment>
    <comment ref="AY176" authorId="191" shapeId="0" xr:uid="{12878892-2406-4CDF-AE7D-A3943EECCAAE}">
      <text>
        <t>[Threaded comment]
Your version of Excel allows you to read this threaded comment; however, any edits to it will get removed if the file is opened in a newer version of Excel. Learn more: https://go.microsoft.com/fwlink/?linkid=870924
Comment:
    based on score in Lee 2002 (Lee, E.J.,Chen,H.Y.,Wu,T.S.,Chen,T.Y.,Ayoub,I.A.,Maynard,
K.I., 2002.Acuteadministrationof Ginkgo biloba extract (EGb
761) affordsneuroprotectionagainstpermanentandtransient
focal cerebralischemiainSprague-Dawleyrats.J.Neurosci.
Res. 68,636–645.)</t>
      </text>
    </comment>
    <comment ref="AE177" authorId="192" shapeId="0" xr:uid="{6F497B1C-6EA4-45B9-A6B9-49FBE98D0AC3}">
      <text>
        <t>[Threaded comment]
Your version of Excel allows you to read this threaded comment; however, any edits to it will get removed if the file is opened in a newer version of Excel. Learn more: https://go.microsoft.com/fwlink/?linkid=870924
Comment:
    micromanipulator assisted light guide</t>
      </text>
    </comment>
    <comment ref="AE181" authorId="193" shapeId="0" xr:uid="{B589D293-CAA1-401F-AD26-CBCB1EFADB4C}">
      <text>
        <t>[Threaded comment]
Your version of Excel allows you to read this threaded comment; however, any edits to it will get removed if the file is opened in a newer version of Excel. Learn more: https://go.microsoft.com/fwlink/?linkid=870924
Comment:
    epifluorescent light</t>
      </text>
    </comment>
    <comment ref="AE182" authorId="194" shapeId="0" xr:uid="{9E73980E-C4A0-4460-BD3D-FEEA90D54BC2}">
      <text>
        <t>[Threaded comment]
Your version of Excel allows you to read this threaded comment; however, any edits to it will get removed if the file is opened in a newer version of Excel. Learn more: https://go.microsoft.com/fwlink/?linkid=870924
Comment:
    epifluorescent light</t>
      </text>
    </comment>
    <comment ref="AA183" authorId="195" shapeId="0" xr:uid="{4618A356-EBD4-44F2-B528-85D3A64905E3}">
      <text>
        <t>[Threaded comment]
Your version of Excel allows you to read this threaded comment; however, any edits to it will get removed if the file is opened in a newer version of Excel. Learn more: https://go.microsoft.com/fwlink/?linkid=870924
Comment:
    10 ul/g of body weight</t>
      </text>
    </comment>
    <comment ref="AA184" authorId="196" shapeId="0" xr:uid="{4B0BF01B-4389-4411-98FE-762BAF496603}">
      <text>
        <t>[Threaded comment]
Your version of Excel allows you to read this threaded comment; however, any edits to it will get removed if the file is opened in a newer version of Excel. Learn more: https://go.microsoft.com/fwlink/?linkid=870924
Comment:
    10 ul/g of body weight</t>
      </text>
    </comment>
    <comment ref="AA185" authorId="197" shapeId="0" xr:uid="{1CBEA8F0-D289-48B1-9492-6E8C5B78D03B}">
      <text>
        <t>[Threaded comment]
Your version of Excel allows you to read this threaded comment; however, any edits to it will get removed if the file is opened in a newer version of Excel. Learn more: https://go.microsoft.com/fwlink/?linkid=870924
Comment:
    2ml/kg</t>
      </text>
    </comment>
    <comment ref="AE185" authorId="198" shapeId="0" xr:uid="{78AA4A1A-1B57-4FA4-B261-DFFEB64EBC64}">
      <text>
        <t>[Threaded comment]
Your version of Excel allows you to read this threaded comment; however, any edits to it will get removed if the file is opened in a newer version of Excel. Learn more: https://go.microsoft.com/fwlink/?linkid=870924
Comment:
    CNI laser</t>
      </text>
    </comment>
    <comment ref="AA186" authorId="199" shapeId="0" xr:uid="{63A3578B-CBEA-445B-ADB7-77F565DC6763}">
      <text>
        <t>[Threaded comment]
Your version of Excel allows you to read this threaded comment; however, any edits to it will get removed if the file is opened in a newer version of Excel. Learn more: https://go.microsoft.com/fwlink/?linkid=870924
Comment:
    2ml/kg</t>
      </text>
    </comment>
    <comment ref="AA187" authorId="200" shapeId="0" xr:uid="{A6A84E80-FE07-4E54-862C-BD3F2264BFF8}">
      <text>
        <t>[Threaded comment]
Your version of Excel allows you to read this threaded comment; however, any edits to it will get removed if the file is opened in a newer version of Excel. Learn more: https://go.microsoft.com/fwlink/?linkid=870924
Comment:
    2ml/kg</t>
      </text>
    </comment>
    <comment ref="AO189" authorId="201" shapeId="0" xr:uid="{F19A232F-8989-4F71-B979-9AF87CBEC2FE}">
      <text>
        <t>[Threaded comment]
Your version of Excel allows you to read this threaded comment; however, any edits to it will get removed if the file is opened in a newer version of Excel. Learn more: https://go.microsoft.com/fwlink/?linkid=870924
Comment:
    40-45 days after infarction</t>
      </text>
    </comment>
    <comment ref="AA190" authorId="202" shapeId="0" xr:uid="{0942B7ED-02AC-47E3-A48E-8F5C66A6D8E8}">
      <text>
        <t>[Threaded comment]
Your version of Excel allows you to read this threaded comment; however, any edits to it will get removed if the file is opened in a newer version of Excel. Learn more: https://go.microsoft.com/fwlink/?linkid=870924
Comment:
    0.1ml</t>
      </text>
    </comment>
    <comment ref="R192" authorId="203" shapeId="0" xr:uid="{3B5218F2-18F9-4D9E-BE95-21AC00BCAB7F}">
      <text>
        <t>[Threaded comment]
Your version of Excel allows you to read this threaded comment; however, any edits to it will get removed if the file is opened in a newer version of Excel. Learn more: https://go.microsoft.com/fwlink/?linkid=870924
Comment:
    this is an extrapolation from "total of 36 adult Wistar rats weighing 250–300 gwere used in the behavior assessments and in the infarction area study after 7 days of infarction"</t>
      </text>
    </comment>
    <comment ref="T192" authorId="204" shapeId="0" xr:uid="{ED67AA30-6D1F-46C6-93EA-4674C04FEC17}">
      <text>
        <t>[Threaded comment]
Your version of Excel allows you to read this threaded comment; however, any edits to it will get removed if the file is opened in a newer version of Excel. Learn more: https://go.microsoft.com/fwlink/?linkid=870924
Comment:
    this is an extrapolation from "total of 36 adult Wistar rats weighing 250–300 gwere used in the behavior assessments and in the infarction area study after 7 days of infarction"</t>
      </text>
    </comment>
    <comment ref="AZ195" authorId="205" shapeId="0" xr:uid="{F1F57453-1B08-47F4-A1E3-AA78D51B7AEA}">
      <text>
        <t>[Threaded comment]
Your version of Excel allows you to read this threaded comment; however, any edits to it will get removed if the file is opened in a newer version of Excel. Learn more: https://go.microsoft.com/fwlink/?linkid=870924
Comment:
    calculated from graph that had raw data</t>
      </text>
    </comment>
    <comment ref="BA195" authorId="206" shapeId="0" xr:uid="{FACF36AD-08B7-4801-B298-3FCBFE35315A}">
      <text>
        <t>[Threaded comment]
Your version of Excel allows you to read this threaded comment; however, any edits to it will get removed if the file is opened in a newer version of Excel. Learn more: https://go.microsoft.com/fwlink/?linkid=870924
Comment:
    calculated from graph that had raw data</t>
      </text>
    </comment>
    <comment ref="BB195" authorId="207" shapeId="0" xr:uid="{A3EE17C4-2978-4888-AA5B-E700FEDA73E9}">
      <text>
        <t>[Threaded comment]
Your version of Excel allows you to read this threaded comment; however, any edits to it will get removed if the file is opened in a newer version of Excel. Learn more: https://go.microsoft.com/fwlink/?linkid=870924
Comment:
    calculated from graph that had raw data</t>
      </text>
    </comment>
    <comment ref="BC195" authorId="208" shapeId="0" xr:uid="{5D4EFF0B-454E-4430-8295-EA544F3AEC8B}">
      <text>
        <t>[Threaded comment]
Your version of Excel allows you to read this threaded comment; however, any edits to it will get removed if the file is opened in a newer version of Excel. Learn more: https://go.microsoft.com/fwlink/?linkid=870924
Comment:
    calculated from graph that had raw data</t>
      </text>
    </comment>
    <comment ref="AA197" authorId="209" shapeId="0" xr:uid="{FC3B4E0B-DAF7-44B4-B264-86D635615C70}">
      <text>
        <t>[Threaded comment]
Your version of Excel allows you to read this threaded comment; however, any edits to it will get removed if the file is opened in a newer version of Excel. Learn more: https://go.microsoft.com/fwlink/?linkid=870924
Comment:
    first injection 50 mg/kg, second injection later at half the dose.</t>
      </text>
    </comment>
    <comment ref="AH197" authorId="210" shapeId="0" xr:uid="{AD79677E-F20F-44AF-AFE5-11BEA9373AF8}">
      <text>
        <t>[Threaded comment]
Your version of Excel allows you to read this threaded comment; however, any edits to it will get removed if the file is opened in a newer version of Excel. Learn more: https://go.microsoft.com/fwlink/?linkid=870924
Comment:
    "After the first vein was occluded for 10–20 min from starting of illumination, half of the initial rose bengal dose was injected intravenously and the second vein was illuminated until occlusion"</t>
      </text>
    </comment>
    <comment ref="S203" authorId="211" shapeId="0" xr:uid="{82723A71-1F31-4175-813B-6906D99AF627}">
      <text>
        <t>[Threaded comment]
Your version of Excel allows you to read this threaded comment; however, any edits to it will get removed if the file is opened in a newer version of Excel. Learn more: https://go.microsoft.com/fwlink/?linkid=870924
Comment:
    it's unclear which of the many groups in this paper were grouped together to get the infarct volume for "ibuprofin treatment"</t>
      </text>
    </comment>
    <comment ref="AA203" authorId="212" shapeId="0" xr:uid="{E3614DCA-BCA9-46B3-B53F-4BBE0C409E59}">
      <text>
        <t>[Threaded comment]
Your version of Excel allows you to read this threaded comment; however, any edits to it will get removed if the file is opened in a newer version of Excel. Learn more: https://go.microsoft.com/fwlink/?linkid=870924
Comment:
    0.4mL</t>
      </text>
    </comment>
    <comment ref="Y204" authorId="213" shapeId="0" xr:uid="{1D65BE26-1D92-44D0-82F1-AF353020BE5A}">
      <text>
        <t>[Threaded comment]
Your version of Excel allows you to read this threaded comment; however, any edits to it will get removed if the file is opened in a newer version of Excel. Learn more: https://go.microsoft.com/fwlink/?linkid=870924
Comment:
    I think thinned, they state "The right temporalis muscle was detached from the bone crest and the crest removed"</t>
      </text>
    </comment>
    <comment ref="Y205" authorId="214" shapeId="0" xr:uid="{B7563C3B-65BC-4919-9D3F-4E5B917AA3F5}">
      <text>
        <t>[Threaded comment]
Your version of Excel allows you to read this threaded comment; however, any edits to it will get removed if the file is opened in a newer version of Excel. Learn more: https://go.microsoft.com/fwlink/?linkid=870924
Comment:
    alluded to this but don't ouright state</t>
      </text>
    </comment>
    <comment ref="Y206" authorId="215" shapeId="0" xr:uid="{17177E26-38E0-4607-9038-9BC9DBD524F7}">
      <text>
        <t>[Threaded comment]
Your version of Excel allows you to read this threaded comment; however, any edits to it will get removed if the file is opened in a newer version of Excel. Learn more: https://go.microsoft.com/fwlink/?linkid=870924
Comment:
    alluded to this but don't ouright state</t>
      </text>
    </comment>
    <comment ref="AA207" authorId="216" shapeId="0" xr:uid="{2C61157E-1DCD-436D-9BE5-C068B37CD026}">
      <text>
        <t>[Threaded comment]
Your version of Excel allows you to read this threaded comment; however, any edits to it will get removed if the file is opened in a newer version of Excel. Learn more: https://go.microsoft.com/fwlink/?linkid=870924
Comment:
    0.1 ml, 10mg/ml</t>
      </text>
    </comment>
    <comment ref="Y208" authorId="217" shapeId="0" xr:uid="{B002833A-87BF-4FD8-9FF4-5F03BCDC7BA4}">
      <text>
        <t>[Threaded comment]
Your version of Excel allows you to read this threaded comment; however, any edits to it will get removed if the file is opened in a newer version of Excel. Learn more: https://go.microsoft.com/fwlink/?linkid=870924
Comment:
    alluded to this but don't ouright state</t>
      </text>
    </comment>
    <comment ref="AM208" authorId="218" shapeId="0" xr:uid="{63E3E21A-5F15-4BE7-A5BF-71E07C890080}">
      <text>
        <t>[Threaded comment]
Your version of Excel allows you to read this threaded comment; however, any edits to it will get removed if the file is opened in a newer version of Excel. Learn more: https://go.microsoft.com/fwlink/?linkid=870924
Comment:
    10 minutes after illumination</t>
      </text>
    </comment>
    <comment ref="AA209" authorId="219" shapeId="0" xr:uid="{76CE0D27-808B-46E7-8953-642AA50EE68F}">
      <text>
        <t>[Threaded comment]
Your version of Excel allows you to read this threaded comment; however, any edits to it will get removed if the file is opened in a newer version of Excel. Learn more: https://go.microsoft.com/fwlink/?linkid=870924
Comment:
    not an error on my part, is what they stated in paper</t>
      </text>
    </comment>
    <comment ref="X210" authorId="220" shapeId="0" xr:uid="{872DD389-DE0B-4193-9940-3084CB6EE440}">
      <text>
        <t>[Threaded comment]
Your version of Excel allows you to read this threaded comment; however, any edits to it will get removed if the file is opened in a newer version of Excel. Learn more: https://go.microsoft.com/fwlink/?linkid=870924
Comment:
    Listed under brand name Rompun in paper</t>
      </text>
    </comment>
    <comment ref="X212" authorId="221" shapeId="0" xr:uid="{8E452A69-672D-486A-8AB6-4FB1458B7307}">
      <text>
        <t>[Threaded comment]
Your version of Excel allows you to read this threaded comment; however, any edits to it will get removed if the file is opened in a newer version of Excel. Learn more: https://go.microsoft.com/fwlink/?linkid=870924
Comment:
    also chloral hydrate to maintain anaesthetic</t>
      </text>
    </comment>
    <comment ref="Y214" authorId="222" shapeId="0" xr:uid="{B9649E24-9C3B-40E6-BB96-C6686C4921EB}">
      <text>
        <t>[Threaded comment]
Your version of Excel allows you to read this threaded comment; however, any edits to it will get removed if the file is opened in a newer version of Excel. Learn more: https://go.microsoft.com/fwlink/?linkid=870924
Comment:
    Extra surgery, removed eye? "The transorbital approach to the right middle cerebral artery was performed accord-ing to the method of Hudgins et al. _x000E_Hudgins and Garcia, 1970.. The orbital contents were dissected and excised. With the help of a Zeiss operating microscope, orbital craniotomy was performed using a dental drill to open a oval bony window"</t>
      </text>
    </comment>
    <comment ref="AK214" authorId="223" shapeId="0" xr:uid="{483FE7FB-2D45-46EC-81AB-AC73AF6D8722}">
      <text>
        <t>[Threaded comment]
Your version of Excel allows you to read this threaded comment; however, any edits to it will get removed if the file is opened in a newer version of Excel. Learn more: https://go.microsoft.com/fwlink/?linkid=870924
Comment:
    1 mg/kg YM337 followed by 6 ug/kg
/min infusion for 3 hours</t>
      </text>
    </comment>
    <comment ref="Y215" authorId="224" shapeId="0" xr:uid="{AF1A6767-DE3B-4272-BE10-CA469B346319}">
      <text>
        <t>[Threaded comment]
Your version of Excel allows you to read this threaded comment; however, any edits to it will get removed if the file is opened in a newer version of Excel. Learn more: https://go.microsoft.com/fwlink/?linkid=870924
Comment:
    Extra surgery, removed eye? "The transorbital approach to the right middle cerebral artery was performed accord-ing to the method of Hudgins et al. _x000E_Hudgins and Garcia, 1970.. The orbital contents were dissected and excised. With the help of a Zeiss operating microscope, orbital craniotomy was performed using a dental drill to open a oval bony window"</t>
      </text>
    </comment>
    <comment ref="AK215" authorId="225" shapeId="0" xr:uid="{FA13CCE0-86F0-4A40-8EC7-D4238F99127C}">
      <text>
        <t>[Threaded comment]
Your version of Excel allows you to read this threaded comment; however, any edits to it will get removed if the file is opened in a newer version of Excel. Learn more: https://go.microsoft.com/fwlink/?linkid=870924
Comment:
    10 mg/kg sodium ozagrel followed by 100 ug/kg/min infusion for 3 hours</t>
      </text>
    </comment>
    <comment ref="AA216" authorId="226" shapeId="0" xr:uid="{C7C31185-53D7-4D48-971C-9405BFC63603}">
      <text>
        <t>[Threaded comment]
Your version of Excel allows you to read this threaded comment; however, any edits to it will get removed if the file is opened in a newer version of Excel. Learn more: https://go.microsoft.com/fwlink/?linkid=870924
Comment:
    0.1ml</t>
      </text>
    </comment>
    <comment ref="AR216" authorId="227" shapeId="0" xr:uid="{C6379C7E-6AAB-4614-8FD3-675932AEF562}">
      <text>
        <t>[Threaded comment]
Your version of Excel allows you to read this threaded comment; however, any edits to it will get removed if the file is opened in a newer version of Excel. Learn more: https://go.microsoft.com/fwlink/?linkid=870924
Comment:
    typo n text labelled this as "6014", i guessed from graph it is actually 6.14</t>
      </text>
    </comment>
    <comment ref="Y217" authorId="228" shapeId="0" xr:uid="{6D87F506-647D-4FA7-B4AF-837072C7975F}">
      <text>
        <t>[Threaded comment]
Your version of Excel allows you to read this threaded comment; however, any edits to it will get removed if the file is opened in a newer version of Excel. Learn more: https://go.microsoft.com/fwlink/?linkid=870924
Comment:
    craniectomy was done for the treatment, an electrode on the brain</t>
      </text>
    </comment>
    <comment ref="AY217" authorId="229" shapeId="0" xr:uid="{6866309B-F035-418F-AA36-95754518F563}">
      <text>
        <t>[Threaded comment]
Your version of Excel allows you to read this threaded comment; however, any edits to it will get removed if the file is opened in a newer version of Excel. Learn more: https://go.microsoft.com/fwlink/?linkid=870924
Comment:
    assessed two types of neurological score: Schabitz scale and Menzies scale, menzies seems to be the 0-4 scale, picked this as a lot of studies so far have used it</t>
      </text>
    </comment>
    <comment ref="R218" authorId="230" shapeId="0" xr:uid="{9E33C2C5-4B27-47D1-BC2D-DDCD9319D137}">
      <text>
        <t>[Threaded comment]
Your version of Excel allows you to read this threaded comment; however, any edits to it will get removed if the file is opened in a newer version of Excel. Learn more: https://go.microsoft.com/fwlink/?linkid=870924
Comment:
    assumed this, 3 groups and 12 animals total</t>
      </text>
    </comment>
    <comment ref="X218" authorId="231" shapeId="0" xr:uid="{D45FD5D7-9CFA-41A2-984C-0D7E032DF5AD}">
      <text>
        <t>[Threaded comment]
Your version of Excel allows you to read this threaded comment; however, any edits to it will get removed if the file is opened in a newer version of Excel. Learn more: https://go.microsoft.com/fwlink/?linkid=870924
Comment:
    Listed under brand name Rompun in paper</t>
      </text>
    </comment>
    <comment ref="R219" authorId="232" shapeId="0" xr:uid="{39703214-7FF3-488A-A3FF-FF401F51B6D6}">
      <text>
        <t>[Threaded comment]
Your version of Excel allows you to read this threaded comment; however, any edits to it will get removed if the file is opened in a newer version of Excel. Learn more: https://go.microsoft.com/fwlink/?linkid=870924
Comment:
    8 animals, 6 for MRI, 2 for TTC</t>
      </text>
    </comment>
    <comment ref="X219" authorId="233" shapeId="0" xr:uid="{97C3958B-6F44-4828-BD46-68633BE61B57}">
      <text>
        <t>[Threaded comment]
Your version of Excel allows you to read this threaded comment; however, any edits to it will get removed if the file is opened in a newer version of Excel. Learn more: https://go.microsoft.com/fwlink/?linkid=870924
Comment:
    These two used for implantation of optic fibre for light, actual stroke induction done later under isoflurane</t>
      </text>
    </comment>
    <comment ref="X220" authorId="234" shapeId="0" xr:uid="{40D37044-A11E-4CFF-A56B-690F572185FF}">
      <text>
        <t>[Threaded comment]
Your version of Excel allows you to read this threaded comment; however, any edits to it will get removed if the file is opened in a newer version of Excel. Learn more: https://go.microsoft.com/fwlink/?linkid=870924
Comment:
    These two used for implantation of optic fibre for light, actual stroke induction done later under isoflurane</t>
      </text>
    </comment>
    <comment ref="X221" authorId="235" shapeId="0" xr:uid="{E3EB1B8B-81F4-4084-A1B0-3494C15BE9D8}">
      <text>
        <t>[Threaded comment]
Your version of Excel allows you to read this threaded comment; however, any edits to it will get removed if the file is opened in a newer version of Excel. Learn more: https://go.microsoft.com/fwlink/?linkid=870924
Comment:
    These two used for implantation of optic fibre for light, actual stroke induction done later under isoflurane</t>
      </text>
    </comment>
    <comment ref="X222" authorId="236" shapeId="0" xr:uid="{62AB0AF2-8FFD-4912-A092-A7C9C4D422C2}">
      <text>
        <t>[Threaded comment]
Your version of Excel allows you to read this threaded comment; however, any edits to it will get removed if the file is opened in a newer version of Excel. Learn more: https://go.microsoft.com/fwlink/?linkid=870924
Comment:
    These two used for implantation of optic fibre for light, actual stroke induction done later under isoflurane</t>
      </text>
    </comment>
    <comment ref="X223" authorId="237" shapeId="0" xr:uid="{A3292818-B022-47D8-BF9B-45607988B7A1}">
      <text>
        <t>[Threaded comment]
Your version of Excel allows you to read this threaded comment; however, any edits to it will get removed if the file is opened in a newer version of Excel. Learn more: https://go.microsoft.com/fwlink/?linkid=870924
Comment:
    These two used for implantation of optic fibre for light, actual stroke induction done later under isoflurane</t>
      </text>
    </comment>
    <comment ref="AA228" authorId="238" shapeId="0" xr:uid="{B2D1EDDA-3158-4DAC-BC56-93D836B42F5B}">
      <text>
        <t>[Threaded comment]
Your version of Excel allows you to read this threaded comment; however, any edits to it will get removed if the file is opened in a newer version of Excel. Learn more: https://go.microsoft.com/fwlink/?linkid=870924
Comment:
    0.4ml</t>
      </text>
    </comment>
    <comment ref="AA229" authorId="239" shapeId="0" xr:uid="{785068C4-C7DA-4DBA-AFEC-2D8668087EB6}">
      <text>
        <t>[Threaded comment]
Your version of Excel allows you to read this threaded comment; however, any edits to it will get removed if the file is opened in a newer version of Excel. Learn more: https://go.microsoft.com/fwlink/?linkid=870924
Comment:
    0.1ml</t>
      </text>
    </comment>
    <comment ref="AI229" authorId="240" shapeId="0" xr:uid="{56A1E1DF-01BD-4384-A549-0A608FE01ECF}">
      <text>
        <t>[Threaded comment]
Your version of Excel allows you to read this threaded comment; however, any edits to it will get removed if the file is opened in a newer version of Excel. Learn more: https://go.microsoft.com/fwlink/?linkid=870924
Comment:
    labelled cells with BrdU injections though</t>
      </text>
    </comment>
    <comment ref="G230" authorId="241" shapeId="0" xr:uid="{0F675E2D-6C52-41E0-90F7-573ACFADA7FC}">
      <text>
        <t>[Threaded comment]
Your version of Excel allows you to read this threaded comment; however, any edits to it will get removed if the file is opened in a newer version of Excel. Learn more: https://go.microsoft.com/fwlink/?linkid=870924
Comment:
    C57BL/6 background</t>
      </text>
    </comment>
    <comment ref="AA230" authorId="242" shapeId="0" xr:uid="{CE216F73-4C5D-4857-A70E-E98E32E8CC66}">
      <text>
        <t>[Threaded comment]
Your version of Excel allows you to read this threaded comment; however, any edits to it will get removed if the file is opened in a newer version of Excel. Learn more: https://go.microsoft.com/fwlink/?linkid=870924
Comment:
    0.1ml</t>
      </text>
    </comment>
    <comment ref="AI230" authorId="243" shapeId="0" xr:uid="{01667859-0359-4279-BC6B-12325853E642}">
      <text>
        <t>[Threaded comment]
Your version of Excel allows you to read this threaded comment; however, any edits to it will get removed if the file is opened in a newer version of Excel. Learn more: https://go.microsoft.com/fwlink/?linkid=870924
Comment:
    labelled cells with BrdU injections though</t>
      </text>
    </comment>
    <comment ref="AW231" authorId="244" shapeId="0" xr:uid="{71D6DB53-C375-4517-8595-E0590F393B0B}">
      <text>
        <t>[Threaded comment]
Your version of Excel allows you to read this threaded comment; however, any edits to it will get removed if the file is opened in a newer version of Excel. Learn more: https://go.microsoft.com/fwlink/?linkid=870924
Comment:
    this is a guess based off the TTC photos, they only specify %, not what it's a percentage of</t>
      </text>
    </comment>
    <comment ref="AW232" authorId="245" shapeId="0" xr:uid="{01A19254-E805-4F85-83A4-DFEF6EF1BB2D}">
      <text>
        <t>[Threaded comment]
Your version of Excel allows you to read this threaded comment; however, any edits to it will get removed if the file is opened in a newer version of Excel. Learn more: https://go.microsoft.com/fwlink/?linkid=870924
Comment:
    this is a guess based off the TTC photos, they only specify %, not what it's a percentage of</t>
      </text>
    </comment>
    <comment ref="AW233" authorId="246" shapeId="0" xr:uid="{9713EE26-FE73-4A85-965E-AA807272B4F0}">
      <text>
        <t>[Threaded comment]
Your version of Excel allows you to read this threaded comment; however, any edits to it will get removed if the file is opened in a newer version of Excel. Learn more: https://go.microsoft.com/fwlink/?linkid=870924
Comment:
    this is a guess based off the TTC photos, they only specify %, not what it's a percentage of</t>
      </text>
    </comment>
    <comment ref="AW234" authorId="247" shapeId="0" xr:uid="{D08C576B-3619-493B-B372-E42CD086C035}">
      <text>
        <t>[Threaded comment]
Your version of Excel allows you to read this threaded comment; however, any edits to it will get removed if the file is opened in a newer version of Excel. Learn more: https://go.microsoft.com/fwlink/?linkid=870924
Comment:
    this is a guess based off the TTC photos, they only specify %, not what it's a percentage of</t>
      </text>
    </comment>
    <comment ref="AW235" authorId="248" shapeId="0" xr:uid="{152A2157-33E6-46FE-8812-5E5E16F871F5}">
      <text>
        <t>[Threaded comment]
Your version of Excel allows you to read this threaded comment; however, any edits to it will get removed if the file is opened in a newer version of Excel. Learn more: https://go.microsoft.com/fwlink/?linkid=870924
Comment:
    this is a guess based off the TTC photos, they only specify %, not what it's a percentage of</t>
      </text>
    </comment>
    <comment ref="AF237" authorId="249" shapeId="0" xr:uid="{EAEDB34C-6EFE-440C-8686-4F9339FA8DF8}">
      <text>
        <t>[Threaded comment]
Your version of Excel allows you to read this threaded comment; however, any edits to it will get removed if the file is opened in a newer version of Excel. Learn more: https://go.microsoft.com/fwlink/?linkid=870924
Comment:
    520–620 nm</t>
      </text>
    </comment>
    <comment ref="AF238" authorId="250" shapeId="0" xr:uid="{42ABBAEF-0522-4871-9AF4-5AC98AC6BA96}">
      <text>
        <t>[Threaded comment]
Your version of Excel allows you to read this threaded comment; however, any edits to it will get removed if the file is opened in a newer version of Excel. Learn more: https://go.microsoft.com/fwlink/?linkid=870924
Comment:
    520–620 nm</t>
      </text>
    </comment>
    <comment ref="AF239" authorId="251" shapeId="0" xr:uid="{13D93A8B-A95A-448E-9A67-C354319CA82F}">
      <text>
        <t>[Threaded comment]
Your version of Excel allows you to read this threaded comment; however, any edits to it will get removed if the file is opened in a newer version of Excel. Learn more: https://go.microsoft.com/fwlink/?linkid=870924
Comment:
    520–620 nm</t>
      </text>
    </comment>
    <comment ref="AF240" authorId="252" shapeId="0" xr:uid="{389EF074-4B1F-4E2A-9115-C0BC8D093A51}">
      <text>
        <t>[Threaded comment]
Your version of Excel allows you to read this threaded comment; however, any edits to it will get removed if the file is opened in a newer version of Excel. Learn more: https://go.microsoft.com/fwlink/?linkid=870924
Comment:
    520–620 nm</t>
      </text>
    </comment>
    <comment ref="AF241" authorId="253" shapeId="0" xr:uid="{7DD57245-6F4A-43CF-AE60-1EEFE3C0A38C}">
      <text>
        <t>[Threaded comment]
Your version of Excel allows you to read this threaded comment; however, any edits to it will get removed if the file is opened in a newer version of Excel. Learn more: https://go.microsoft.com/fwlink/?linkid=870924
Comment:
    520–620 nm</t>
      </text>
    </comment>
    <comment ref="AM241" authorId="254" shapeId="0" xr:uid="{8BE0B5AA-E222-4ED7-ADD0-31CF1047DA92}">
      <text>
        <t>[Threaded comment]
Your version of Excel allows you to read this threaded comment; however, any edits to it will get removed if the file is opened in a newer version of Excel. Learn more: https://go.microsoft.com/fwlink/?linkid=870924
Comment:
    10 minutes before illumination</t>
      </text>
    </comment>
    <comment ref="AF242" authorId="255" shapeId="0" xr:uid="{B7E2EB11-669E-4236-83BA-AD5A33AD40BD}">
      <text>
        <t>[Threaded comment]
Your version of Excel allows you to read this threaded comment; however, any edits to it will get removed if the file is opened in a newer version of Excel. Learn more: https://go.microsoft.com/fwlink/?linkid=870924
Comment:
    520–620 nm</t>
      </text>
    </comment>
    <comment ref="AM242" authorId="256" shapeId="0" xr:uid="{DAD20EB2-7A4D-43A8-B536-7F5F0A141A45}">
      <text>
        <t>[Threaded comment]
Your version of Excel allows you to read this threaded comment; however, any edits to it will get removed if the file is opened in a newer version of Excel. Learn more: https://go.microsoft.com/fwlink/?linkid=870924
Comment:
    10 minutes before illumination</t>
      </text>
    </comment>
    <comment ref="AF243" authorId="257" shapeId="0" xr:uid="{87E4DC70-D106-40AB-A89D-20B09CAD6124}">
      <text>
        <t>[Threaded comment]
Your version of Excel allows you to read this threaded comment; however, any edits to it will get removed if the file is opened in a newer version of Excel. Learn more: https://go.microsoft.com/fwlink/?linkid=870924
Comment:
    520–620 nm</t>
      </text>
    </comment>
    <comment ref="AM243" authorId="258" shapeId="0" xr:uid="{A0823A57-06E7-4B5A-9AC1-656CAD4AABEA}">
      <text>
        <t>[Threaded comment]
Your version of Excel allows you to read this threaded comment; however, any edits to it will get removed if the file is opened in a newer version of Excel. Learn more: https://go.microsoft.com/fwlink/?linkid=870924
Comment:
    10 minutes before illumination</t>
      </text>
    </comment>
    <comment ref="Y244" authorId="259" shapeId="0" xr:uid="{E5FD9D72-6C8E-4F2F-869D-9886D8749C74}">
      <text>
        <t>[Threaded comment]
Your version of Excel allows you to read this threaded comment; however, any edits to it will get removed if the file is opened in a newer version of Excel. Learn more: https://go.microsoft.com/fwlink/?linkid=870924
Comment:
    eyeball removed too</t>
      </text>
    </comment>
    <comment ref="AF244" authorId="260" shapeId="0" xr:uid="{4E39357D-12D0-461B-9019-DF7564800E4E}">
      <text>
        <t>[Threaded comment]
Your version of Excel allows you to read this threaded comment; however, any edits to it will get removed if the file is opened in a newer version of Excel. Learn more: https://go.microsoft.com/fwlink/?linkid=870924
Comment:
    520–620 nm</t>
      </text>
    </comment>
    <comment ref="AK244" authorId="261" shapeId="0" xr:uid="{F1CE3C80-26FF-4E3F-A943-30F4FE37FA07}">
      <text>
        <t>[Threaded comment]
Your version of Excel allows you to read this threaded comment; however, any edits to it will get removed if the file is opened in a newer version of Excel. Learn more: https://go.microsoft.com/fwlink/?linkid=870924
Comment:
    0.6 mg/kg bolus followed by 0.5 mg/kg/h for 24 hours</t>
      </text>
    </comment>
    <comment ref="Y245" authorId="262" shapeId="0" xr:uid="{9D7EEA0F-1AFB-44C8-AFE8-123B65880CD2}">
      <text>
        <t>[Threaded comment]
Your version of Excel allows you to read this threaded comment; however, any edits to it will get removed if the file is opened in a newer version of Excel. Learn more: https://go.microsoft.com/fwlink/?linkid=870924
Comment:
    eyeball removed too</t>
      </text>
    </comment>
    <comment ref="AF245" authorId="263" shapeId="0" xr:uid="{54E5410C-A3E1-44D3-9D5B-02D3B2EA5007}">
      <text>
        <t>[Threaded comment]
Your version of Excel allows you to read this threaded comment; however, any edits to it will get removed if the file is opened in a newer version of Excel. Learn more: https://go.microsoft.com/fwlink/?linkid=870924
Comment:
    520–620 nm</t>
      </text>
    </comment>
    <comment ref="AK245" authorId="264" shapeId="0" xr:uid="{E57BE9FD-0049-448F-8417-0E638E2A1CEA}">
      <text>
        <t>[Threaded comment]
Your version of Excel allows you to read this threaded comment; however, any edits to it will get removed if the file is opened in a newer version of Excel. Learn more: https://go.microsoft.com/fwlink/?linkid=870924
Comment:
    20mg/kg bolus followed by infusion of vehicle</t>
      </text>
    </comment>
    <comment ref="Y246" authorId="265" shapeId="0" xr:uid="{6E9795FD-7B90-4E65-8FBF-4BEE305AA963}">
      <text>
        <t>[Threaded comment]
Your version of Excel allows you to read this threaded comment; however, any edits to it will get removed if the file is opened in a newer version of Excel. Learn more: https://go.microsoft.com/fwlink/?linkid=870924
Comment:
    eyeball removed too</t>
      </text>
    </comment>
    <comment ref="AF246" authorId="266" shapeId="0" xr:uid="{5AC365BB-DE7E-4012-80D3-1BA64B77AA46}">
      <text>
        <t>[Threaded comment]
Your version of Excel allows you to read this threaded comment; however, any edits to it will get removed if the file is opened in a newer version of Excel. Learn more: https://go.microsoft.com/fwlink/?linkid=870924
Comment:
    520–620 nm</t>
      </text>
    </comment>
    <comment ref="AK246" authorId="267" shapeId="0" xr:uid="{E61C3514-0634-4C5F-AB85-905F124539A1}">
      <text>
        <t>[Threaded comment]
Your version of Excel allows you to read this threaded comment; however, any edits to it will get removed if the file is opened in a newer version of Excel. Learn more: https://go.microsoft.com/fwlink/?linkid=870924
Comment:
    1 mg/kg, then at 2 mg/kg/h for 24 hours</t>
      </text>
    </comment>
    <comment ref="AA247" authorId="268" shapeId="0" xr:uid="{F2C6F42C-6C99-44B6-A9C1-14C0957359B3}">
      <text>
        <t>[Threaded comment]
Your version of Excel allows you to read this threaded comment; however, any edits to it will get removed if the file is opened in a newer version of Excel. Learn more: https://go.microsoft.com/fwlink/?linkid=870924
Comment:
    1.3 mg/0.1kg</t>
      </text>
    </comment>
    <comment ref="AI247" authorId="269" shapeId="0" xr:uid="{51E59282-B10D-4E62-858F-9C093309E33D}">
      <text>
        <t>[Threaded comment]
Your version of Excel allows you to read this threaded comment; however, any edits to it will get removed if the file is opened in a newer version of Excel. Learn more: https://go.microsoft.com/fwlink/?linkid=870924
Comment:
    also received BrdU injections for cell staining</t>
      </text>
    </comment>
    <comment ref="AA248" authorId="270" shapeId="0" xr:uid="{6ECF3BA5-958F-45D9-B111-13603CA19A5B}">
      <text>
        <t>[Threaded comment]
Your version of Excel allows you to read this threaded comment; however, any edits to it will get removed if the file is opened in a newer version of Excel. Learn more: https://go.microsoft.com/fwlink/?linkid=870924
Comment:
    1.3 mg/0.1kg</t>
      </text>
    </comment>
    <comment ref="AI248" authorId="271" shapeId="0" xr:uid="{B1F0D79C-294F-4795-BFF2-4F22A970210D}">
      <text>
        <t>[Threaded comment]
Your version of Excel allows you to read this threaded comment; however, any edits to it will get removed if the file is opened in a newer version of Excel. Learn more: https://go.microsoft.com/fwlink/?linkid=870924
Comment:
    kept in a standard cage and received one daily session of skilled reaching training of the impaired forelimb in a Plexiglas reaching box. Also received BrdU injections for cell staining</t>
      </text>
    </comment>
    <comment ref="Y249" authorId="272" shapeId="0" xr:uid="{C062016D-11C8-41D8-B39F-37D89CD22DAC}">
      <text>
        <t>[Threaded comment]
Your version of Excel allows you to read this threaded comment; however, any edits to it will get removed if the file is opened in a newer version of Excel. Learn more: https://go.microsoft.com/fwlink/?linkid=870924
Comment:
    stroke induction done through skull, post stroke a burr hole drilled in skull to insert osmotic minipump into lesion area for drug delivery</t>
      </text>
    </comment>
    <comment ref="AA249" authorId="273" shapeId="0" xr:uid="{2E2EEE3E-21FB-4D4D-BB06-12641982D176}">
      <text>
        <t>[Threaded comment]
Your version of Excel allows you to read this threaded comment; however, any edits to it will get removed if the file is opened in a newer version of Excel. Learn more: https://go.microsoft.com/fwlink/?linkid=870924
Comment:
    1.3 mg/100mg body weight (might be typo, they might mean 100g?)</t>
      </text>
    </comment>
    <comment ref="AG249" authorId="274" shapeId="0" xr:uid="{714132B8-80DC-40A9-990F-0F5DB529BA07}">
      <text>
        <t>[Threaded comment]
Your version of Excel allows you to read this threaded comment; however, any edits to it will get removed if the file is opened in a newer version of Excel. Learn more: https://go.microsoft.com/fwlink/?linkid=870924
Comment:
    3 x 4 mm diameter</t>
      </text>
    </comment>
    <comment ref="AK249" authorId="275" shapeId="0" xr:uid="{98C579F9-8600-4309-8019-96C1FBC08334}">
      <text>
        <t>[Threaded comment]
Your version of Excel allows you to read this threaded comment; however, any edits to it will get removed if the file is opened in a newer version of Excel. Learn more: https://go.microsoft.com/fwlink/?linkid=870924
Comment:
    minipump released at rate of 12uL/day for 2 weeks, corresponding to a daily dose of 12 ng BDNF (0.5 ng/hour)</t>
      </text>
    </comment>
    <comment ref="I250" authorId="276" shapeId="0" xr:uid="{A56BE651-0CC3-4BAB-ADB0-4BABFCB4EC4D}">
      <text>
        <t>[Threaded comment]
Your version of Excel allows you to read this threaded comment; however, any edits to it will get removed if the file is opened in a newer version of Excel. Learn more: https://go.microsoft.com/fwlink/?linkid=870924
Comment:
    only some aged, paper did not report them seperately</t>
      </text>
    </comment>
    <comment ref="K250" authorId="277" shapeId="0" xr:uid="{BF075AA7-77D2-4F33-80F2-CE7DC0556CF9}">
      <text>
        <t>[Threaded comment]
Your version of Excel allows you to read this threaded comment; however, any edits to it will get removed if the file is opened in a newer version of Excel. Learn more: https://go.microsoft.com/fwlink/?linkid=870924
Comment:
    2 months</t>
      </text>
    </comment>
    <comment ref="M250" authorId="278" shapeId="0" xr:uid="{D6F9068A-7662-4AC3-921A-5DDCE22F61F1}">
      <text>
        <t>[Threaded comment]
Your version of Excel allows you to read this threaded comment; however, any edits to it will get removed if the file is opened in a newer version of Excel. Learn more: https://go.microsoft.com/fwlink/?linkid=870924
Comment:
    30 months</t>
      </text>
    </comment>
    <comment ref="AF250" authorId="279" shapeId="0" xr:uid="{445DC937-8F6C-426C-B1AB-C14A7B32E91A}">
      <text>
        <t>[Threaded comment]
Your version of Excel allows you to read this threaded comment; however, any edits to it will get removed if the file is opened in a newer version of Excel. Learn more: https://go.microsoft.com/fwlink/?linkid=870924
Comment:
    400 - 1200 nm</t>
      </text>
    </comment>
    <comment ref="I251" authorId="280" shapeId="0" xr:uid="{A3EE018D-7433-4F41-A31D-9CFE933128A6}">
      <text>
        <t>[Threaded comment]
Your version of Excel allows you to read this threaded comment; however, any edits to it will get removed if the file is opened in a newer version of Excel. Learn more: https://go.microsoft.com/fwlink/?linkid=870924
Comment:
    only some aged, paper did not report them seperately</t>
      </text>
    </comment>
    <comment ref="K251" authorId="281" shapeId="0" xr:uid="{A7A32619-6605-4F45-A093-9950FEF7D310}">
      <text>
        <t>[Threaded comment]
Your version of Excel allows you to read this threaded comment; however, any edits to it will get removed if the file is opened in a newer version of Excel. Learn more: https://go.microsoft.com/fwlink/?linkid=870924
Comment:
    3 months</t>
      </text>
    </comment>
    <comment ref="M251" authorId="282" shapeId="0" xr:uid="{F6C5436B-8852-45F0-8AE9-B822412FB0CA}">
      <text>
        <t>[Threaded comment]
Your version of Excel allows you to read this threaded comment; however, any edits to it will get removed if the file is opened in a newer version of Excel. Learn more: https://go.microsoft.com/fwlink/?linkid=870924
Comment:
    24 months</t>
      </text>
    </comment>
    <comment ref="AF251" authorId="283" shapeId="0" xr:uid="{44B70AF9-323D-4017-8FCB-A5879AE54C8E}">
      <text>
        <t>[Threaded comment]
Your version of Excel allows you to read this threaded comment; however, any edits to it will get removed if the file is opened in a newer version of Excel. Learn more: https://go.microsoft.com/fwlink/?linkid=870924
Comment:
    400 - 1200 nm</t>
      </text>
    </comment>
    <comment ref="L253" authorId="284" shapeId="0" xr:uid="{934D5BC7-41B7-4CAF-991F-29038A2E724A}">
      <text>
        <t>[Threaded comment]
Your version of Excel allows you to read this threaded comment; however, any edits to it will get removed if the file is opened in a newer version of Excel. Learn more: https://go.microsoft.com/fwlink/?linkid=870924
Comment:
    4 months</t>
      </text>
    </comment>
    <comment ref="L254" authorId="285" shapeId="0" xr:uid="{D9BFA2D5-A63F-491F-9269-47717A6CE169}">
      <text>
        <t>[Threaded comment]
Your version of Excel allows you to read this threaded comment; however, any edits to it will get removed if the file is opened in a newer version of Excel. Learn more: https://go.microsoft.com/fwlink/?linkid=870924
Comment:
    20 months</t>
      </text>
    </comment>
    <comment ref="L255" authorId="286" shapeId="0" xr:uid="{4BCFD31E-8073-4763-980C-03BD77152DA4}">
      <text>
        <t>[Threaded comment]
Your version of Excel allows you to read this threaded comment; however, any edits to it will get removed if the file is opened in a newer version of Excel. Learn more: https://go.microsoft.com/fwlink/?linkid=870924
Comment:
    27 months</t>
      </text>
    </comment>
    <comment ref="R258" authorId="287" shapeId="0" xr:uid="{6E30FE88-EF1F-4B0C-965A-DC0FBCFFEF45}">
      <text>
        <t>[Threaded comment]
Your version of Excel allows you to read this threaded comment; however, any edits to it will get removed if the file is opened in a newer version of Excel. Learn more: https://go.microsoft.com/fwlink/?linkid=870924
Comment:
    this is a guess, two groups and 14 brains had histology done</t>
      </text>
    </comment>
    <comment ref="AC259" authorId="288" shapeId="0" xr:uid="{DD87A400-A190-42A4-8928-8EE7F291CA9E}">
      <text>
        <t>[Threaded comment]
Your version of Excel allows you to read this threaded comment; however, any edits to it will get removed if the file is opened in a newer version of Excel. Learn more: https://go.microsoft.com/fwlink/?linkid=870924
Comment:
    Irradiation intensity was fixed at 0.33 mW/cm2/nm.</t>
      </text>
    </comment>
    <comment ref="R260" authorId="289" shapeId="0" xr:uid="{990DC59D-6506-4818-90E6-C80ECC35D173}">
      <text>
        <t>[Threaded comment]
Your version of Excel allows you to read this threaded comment; however, any edits to it will get removed if the file is opened in a newer version of Excel. Learn more: https://go.microsoft.com/fwlink/?linkid=870924
Comment:
    this is a guess, two groups and 14 brains had histology done</t>
      </text>
    </comment>
    <comment ref="AA261" authorId="290" shapeId="0" xr:uid="{1E1A50C4-7BBB-496D-BE24-5BE38A9DEC1F}">
      <text>
        <t>[Threaded comment]
Your version of Excel allows you to read this threaded comment; however, any edits to it will get removed if the file is opened in a newer version of Excel. Learn more: https://go.microsoft.com/fwlink/?linkid=870924
Comment:
    10 mg/ml solution</t>
      </text>
    </comment>
    <comment ref="AK261" authorId="291" shapeId="0" xr:uid="{07564A88-624F-440F-A8F4-285A8DB3726B}">
      <text>
        <t>[Threaded comment]
Your version of Excel allows you to read this threaded comment; however, any edits to it will get removed if the file is opened in a newer version of Excel. Learn more: https://go.microsoft.com/fwlink/?linkid=870924
Comment:
    2 Hz for 20 min once a day preconditioning for three days prior to the ischemic event</t>
      </text>
    </comment>
    <comment ref="Y262" authorId="292" shapeId="0" xr:uid="{700AB6FD-0A68-4DEE-AB41-666CB558AAFF}">
      <text>
        <t>[Threaded comment]
Your version of Excel allows you to read this threaded comment; however, any edits to it will get removed if the file is opened in a newer version of Excel. Learn more: https://go.microsoft.com/fwlink/?linkid=870924
Comment:
    irradiated through intact skull, craniotomy done directly after to implant electrode</t>
      </text>
    </comment>
    <comment ref="AK262" authorId="293" shapeId="0" xr:uid="{E152B5DE-B3E1-46C4-9EA9-CEAA87618650}">
      <text>
        <t>[Threaded comment]
Your version of Excel allows you to read this threaded comment; however, any edits to it will get removed if the file is opened in a newer version of Excel. Learn more: https://go.microsoft.com/fwlink/?linkid=870924
Comment:
    frequency of 50Hz and a 194-us pulse duration. The Day-ECS group received continuous cortical
stimulation throughout the inactive period from 9 a.m. to 9 p.m. for 14 days starting on day 4 after stroke onset. The Night-ECS group received continuous cortical stimulation throughout the active period from 9 p.m. to 9 a.m. for 14 days starting on day 4 after stroke onset.</t>
      </text>
    </comment>
    <comment ref="AA263" authorId="294" shapeId="0" xr:uid="{DE5E7512-0C1C-46D8-8463-E87C3E24840B}">
      <text>
        <t>[Threaded comment]
Your version of Excel allows you to read this threaded comment; however, any edits to it will get removed if the file is opened in a newer version of Excel. Learn more: https://go.microsoft.com/fwlink/?linkid=870924
Comment:
    0.1ml</t>
      </text>
    </comment>
    <comment ref="AK263" authorId="295" shapeId="0" xr:uid="{66FC290C-7893-4C5F-8CC8-307410896DCA}">
      <text>
        <t>[Threaded comment]
Your version of Excel allows you to read this threaded comment; however, any edits to it will get removed if the file is opened in a newer version of Excel. Learn more: https://go.microsoft.com/fwlink/?linkid=870924
Comment:
    Extracts were orally administered to mice once per day for 4 days, as well as 1 h prior to focal cerebral ischemic injury</t>
      </text>
    </comment>
    <comment ref="AA264" authorId="296" shapeId="0" xr:uid="{AE0AD210-0743-49D5-87A2-6273FD7EC4D1}">
      <text>
        <t>[Threaded comment]
Your version of Excel allows you to read this threaded comment; however, any edits to it will get removed if the file is opened in a newer version of Excel. Learn more: https://go.microsoft.com/fwlink/?linkid=870924
Comment:
    0.1ml</t>
      </text>
    </comment>
    <comment ref="AK264" authorId="297" shapeId="0" xr:uid="{C3C6357A-51E1-4874-ACE8-0CEE28FD5EFB}">
      <text>
        <t>[Threaded comment]
Your version of Excel allows you to read this threaded comment; however, any edits to it will get removed if the file is opened in a newer version of Excel. Learn more: https://go.microsoft.com/fwlink/?linkid=870924
Comment:
    Extracts were orally administered to mice once per day for 4 days, as well as 1 h prior to focal cerebral ischemic injury</t>
      </text>
    </comment>
    <comment ref="X265" authorId="298" shapeId="0" xr:uid="{8E97D976-2D40-4330-A0B9-0F26E750BE12}">
      <text>
        <t>[Threaded comment]
Your version of Excel allows you to read this threaded comment; however, any edits to it will get removed if the file is opened in a newer version of Excel. Learn more: https://go.microsoft.com/fwlink/?linkid=870924
Comment:
    also used chloral hydrate</t>
      </text>
    </comment>
    <comment ref="K266" authorId="299" shapeId="0" xr:uid="{5190CD3C-AF26-4E12-9763-863C2AD2F531}">
      <text>
        <t>[Threaded comment]
Your version of Excel allows you to read this threaded comment; however, any edits to it will get removed if the file is opened in a newer version of Excel. Learn more: https://go.microsoft.com/fwlink/?linkid=870924
Comment:
    5 months</t>
      </text>
    </comment>
    <comment ref="M266" authorId="300" shapeId="0" xr:uid="{17B77995-987D-4B1D-873E-683CCE9FAFD4}">
      <text>
        <t>[Threaded comment]
Your version of Excel allows you to read this threaded comment; however, any edits to it will get removed if the file is opened in a newer version of Excel. Learn more: https://go.microsoft.com/fwlink/?linkid=870924
Comment:
    8 months</t>
      </text>
    </comment>
    <comment ref="AA267" authorId="301" shapeId="0" xr:uid="{EE634EE9-8021-4399-A5C1-5A3A73E2CDC9}">
      <text>
        <t>[Threaded comment]
Your version of Excel allows you to read this threaded comment; however, any edits to it will get removed if the file is opened in a newer version of Excel. Learn more: https://go.microsoft.com/fwlink/?linkid=870924
Comment:
    0.4mL administered</t>
      </text>
    </comment>
    <comment ref="AA268" authorId="302" shapeId="0" xr:uid="{7A5EBA3F-22B2-4733-8107-E2A9C482650D}">
      <text>
        <t>[Threaded comment]
Your version of Excel allows you to read this threaded comment; however, any edits to it will get removed if the file is opened in a newer version of Excel. Learn more: https://go.microsoft.com/fwlink/?linkid=870924
Comment:
    0.2mL administered</t>
      </text>
    </comment>
    <comment ref="AW268" authorId="303" shapeId="0" xr:uid="{93172C01-7428-4B1C-9085-B53FE0376B0D}">
      <text>
        <t>[Threaded comment]
Your version of Excel allows you to read this threaded comment; however, any edits to it will get removed if the file is opened in a newer version of Excel. Learn more: https://go.microsoft.com/fwlink/?linkid=870924
Comment:
    guessed as doesn't directly state</t>
      </text>
    </comment>
    <comment ref="AA269" authorId="304" shapeId="0" xr:uid="{8F573EC1-0C85-4D9C-A359-B038728812DF}">
      <text>
        <t>[Threaded comment]
Your version of Excel allows you to read this threaded comment; however, any edits to it will get removed if the file is opened in a newer version of Excel. Learn more: https://go.microsoft.com/fwlink/?linkid=870924
Comment:
    0.2mL administered</t>
      </text>
    </comment>
    <comment ref="AW269" authorId="305" shapeId="0" xr:uid="{BCDCF53E-B614-4E66-BC64-7A1C82ECD128}">
      <text>
        <t>[Threaded comment]
Your version of Excel allows you to read this threaded comment; however, any edits to it will get removed if the file is opened in a newer version of Excel. Learn more: https://go.microsoft.com/fwlink/?linkid=870924
Comment:
    guessed as doesn't directly state</t>
      </text>
    </comment>
    <comment ref="AA270" authorId="306" shapeId="0" xr:uid="{39DBDBE8-56D7-4C0F-8073-68955A63E7D1}">
      <text>
        <t>[Threaded comment]
Your version of Excel allows you to read this threaded comment; however, any edits to it will get removed if the file is opened in a newer version of Excel. Learn more: https://go.microsoft.com/fwlink/?linkid=870924
Comment:
    0.2mL administered</t>
      </text>
    </comment>
    <comment ref="AW270" authorId="307" shapeId="0" xr:uid="{0FE9B3D9-9957-467D-B273-3C664E2B7076}">
      <text>
        <t>[Threaded comment]
Your version of Excel allows you to read this threaded comment; however, any edits to it will get removed if the file is opened in a newer version of Excel. Learn more: https://go.microsoft.com/fwlink/?linkid=870924
Comment:
    guessed as doesn't directly state</t>
      </text>
    </comment>
    <comment ref="AA271" authorId="308" shapeId="0" xr:uid="{BB01C981-3949-49F9-9475-FF79B4C480C4}">
      <text>
        <t>[Threaded comment]
Your version of Excel allows you to read this threaded comment; however, any edits to it will get removed if the file is opened in a newer version of Excel. Learn more: https://go.microsoft.com/fwlink/?linkid=870924
Comment:
    0.4mL administered</t>
      </text>
    </comment>
    <comment ref="Y272" authorId="309" shapeId="0" xr:uid="{FB3EB7EC-BECA-4810-B434-7731B413B407}">
      <text>
        <t>[Threaded comment]
Your version of Excel allows you to read this threaded comment; however, any edits to it will get removed if the file is opened in a newer version of Excel. Learn more: https://go.microsoft.com/fwlink/?linkid=870924
Comment:
    didn't state outright but seemed to match this group</t>
      </text>
    </comment>
    <comment ref="Y273" authorId="310" shapeId="0" xr:uid="{13386E30-BE66-4C42-A7EF-918AA2609144}">
      <text>
        <t>[Threaded comment]
Your version of Excel allows you to read this threaded comment; however, any edits to it will get removed if the file is opened in a newer version of Excel. Learn more: https://go.microsoft.com/fwlink/?linkid=870924
Comment:
    didn't state outright but seemed to match this group</t>
      </text>
    </comment>
    <comment ref="AA274" authorId="311" shapeId="0" xr:uid="{C4D5B934-C32F-4B4E-9E82-A4961AA91BA6}">
      <text>
        <t>[Threaded comment]
Your version of Excel allows you to read this threaded comment; however, any edits to it will get removed if the file is opened in a newer version of Excel. Learn more: https://go.microsoft.com/fwlink/?linkid=870924
Comment:
    10% solution</t>
      </text>
    </comment>
    <comment ref="AY274" authorId="312" shapeId="0" xr:uid="{0F334C50-3FAB-4F9E-8B59-208A1BFC8840}">
      <text>
        <t>[Threaded comment]
Your version of Excel allows you to read this threaded comment; however, any edits to it will get removed if the file is opened in a newer version of Excel. Learn more: https://go.microsoft.com/fwlink/?linkid=870924
Comment:
    custom behaviour score based on multiple tests, max score of 35 = good</t>
      </text>
    </comment>
    <comment ref="AA275" authorId="313" shapeId="0" xr:uid="{328CBC47-FAC0-45E8-B300-52E968E87CC0}">
      <text>
        <t>[Threaded comment]
Your version of Excel allows you to read this threaded comment; however, any edits to it will get removed if the file is opened in a newer version of Excel. Learn more: https://go.microsoft.com/fwlink/?linkid=870924
Comment:
    10% solution</t>
      </text>
    </comment>
    <comment ref="AG275" authorId="314" shapeId="0" xr:uid="{BF88D19B-D26A-4BD8-8E5A-61E16425C7FE}">
      <text>
        <t>[Threaded comment]
Your version of Excel allows you to read this threaded comment; however, any edits to it will get removed if the file is opened in a newer version of Excel. Learn more: https://go.microsoft.com/fwlink/?linkid=870924
Comment:
    rectangular, 3.5x6mm</t>
      </text>
    </comment>
    <comment ref="AY275" authorId="315" shapeId="0" xr:uid="{A369F33B-E8E2-4AFC-BD87-21F9F7F6822B}">
      <text>
        <t>[Threaded comment]
Your version of Excel allows you to read this threaded comment; however, any edits to it will get removed if the file is opened in a newer version of Excel. Learn more: https://go.microsoft.com/fwlink/?linkid=870924
Comment:
    custom behaviour score based on multiple tests, max score of 35 = good</t>
      </text>
    </comment>
    <comment ref="AA276" authorId="316" shapeId="0" xr:uid="{C8AE66FD-074F-4853-AD3A-32BBD4FC8B9A}">
      <text>
        <t>[Threaded comment]
Your version of Excel allows you to read this threaded comment; however, any edits to it will get removed if the file is opened in a newer version of Excel. Learn more: https://go.microsoft.com/fwlink/?linkid=870924
Comment:
    10% solution</t>
      </text>
    </comment>
    <comment ref="AG276" authorId="317" shapeId="0" xr:uid="{6E49D690-03CD-4E46-BF78-A9C7AD20E508}">
      <text>
        <t>[Threaded comment]
Your version of Excel allows you to read this threaded comment; however, any edits to it will get removed if the file is opened in a newer version of Excel. Learn more: https://go.microsoft.com/fwlink/?linkid=870924
Comment:
    rectangular, 4x7mm</t>
      </text>
    </comment>
    <comment ref="AY276" authorId="318" shapeId="0" xr:uid="{40A64175-CF75-4FC9-8750-9ADAB4F63D99}">
      <text>
        <t>[Threaded comment]
Your version of Excel allows you to read this threaded comment; however, any edits to it will get removed if the file is opened in a newer version of Excel. Learn more: https://go.microsoft.com/fwlink/?linkid=870924
Comment:
    custom behaviour score based on multiple tests, max score of 35 = good</t>
      </text>
    </comment>
    <comment ref="L277" authorId="319" shapeId="0" xr:uid="{81BE3998-5EFA-49B7-A506-E78D5F6865A2}">
      <text>
        <t>[Threaded comment]
Your version of Excel allows you to read this threaded comment; however, any edits to it will get removed if the file is opened in a newer version of Excel. Learn more: https://go.microsoft.com/fwlink/?linkid=870924
Comment:
    3 months</t>
      </text>
    </comment>
    <comment ref="Y277" authorId="320" shapeId="0" xr:uid="{325AB0B5-FE92-4669-AD9B-BE9181211AF8}">
      <text>
        <t>[Threaded comment]
Your version of Excel allows you to read this threaded comment; however, any edits to it will get removed if the file is opened in a newer version of Excel. Learn more: https://go.microsoft.com/fwlink/?linkid=870924
Comment:
    3 holes made for electrode placement, an extra one made for KCL injections for eliciting spreading depression. 5th hole made for light</t>
      </text>
    </comment>
    <comment ref="AA277" authorId="321" shapeId="0" xr:uid="{2D0AAEE0-CC80-47A2-8EF4-813E47558FB8}">
      <text>
        <t>[Threaded comment]
Your version of Excel allows you to read this threaded comment; however, any edits to it will get removed if the file is opened in a newer version of Excel. Learn more: https://go.microsoft.com/fwlink/?linkid=870924
Comment:
    listed as 10-15mg/kg, or 1.5% solution with a total injected volume of 0.2-0.3mL</t>
      </text>
    </comment>
    <comment ref="AC277" authorId="322" shapeId="0" xr:uid="{8E5B889D-456C-494E-AD27-F2A849570611}">
      <text>
        <t>[Threaded comment]
Your version of Excel allows you to read this threaded comment; however, any edits to it will get removed if the file is opened in a newer version of Excel. Learn more: https://go.microsoft.com/fwlink/?linkid=870924
Comment:
    also listed as 10mW/mm^2</t>
      </text>
    </comment>
    <comment ref="AF277" authorId="323" shapeId="0" xr:uid="{D17CF9A6-E25E-4CB5-A6A8-203553A421E5}">
      <text>
        <t>[Threaded comment]
Your version of Excel allows you to read this threaded comment; however, any edits to it will get removed if the file is opened in a newer version of Excel. Learn more: https://go.microsoft.com/fwlink/?linkid=870924
Comment:
    520-570 range</t>
      </text>
    </comment>
    <comment ref="AH277" authorId="324" shapeId="0" xr:uid="{CD73D1D7-64B7-42AB-9CAD-7A1C7294D5E1}">
      <text>
        <t>[Threaded comment]
Your version of Excel allows you to read this threaded comment; however, any edits to it will get removed if the file is opened in a newer version of Excel. Learn more: https://go.microsoft.com/fwlink/?linkid=870924
Comment:
    light switched off after 5-15 mins when generation of several spreading depression waves were followed by visual confirmation of occlusion</t>
      </text>
    </comment>
    <comment ref="L278" authorId="325" shapeId="0" xr:uid="{E54D2AFF-FA42-49B0-A02F-97B19C0F7A36}">
      <text>
        <t>[Threaded comment]
Your version of Excel allows you to read this threaded comment; however, any edits to it will get removed if the file is opened in a newer version of Excel. Learn more: https://go.microsoft.com/fwlink/?linkid=870924
Comment:
    3 months</t>
      </text>
    </comment>
    <comment ref="Y278" authorId="326" shapeId="0" xr:uid="{244B6DCC-A386-4D07-BCC4-CCAC335AC880}">
      <text>
        <t>[Threaded comment]
Your version of Excel allows you to read this threaded comment; however, any edits to it will get removed if the file is opened in a newer version of Excel. Learn more: https://go.microsoft.com/fwlink/?linkid=870924
Comment:
    3 holes made for electrode placement, an extra one made for KCL injections for eliciting spreading depression. 5th hole made for light</t>
      </text>
    </comment>
    <comment ref="AA278" authorId="327" shapeId="0" xr:uid="{B5AFBA43-AF88-4ED1-BE03-8284D97FAE7A}">
      <text>
        <t>[Threaded comment]
Your version of Excel allows you to read this threaded comment; however, any edits to it will get removed if the file is opened in a newer version of Excel. Learn more: https://go.microsoft.com/fwlink/?linkid=870924
Comment:
    listed as 10-15mg/kg, or 1.5% solution with a total injected volume of 0.2-0.3mL</t>
      </text>
    </comment>
    <comment ref="AC278" authorId="328" shapeId="0" xr:uid="{C49411C9-13B1-424E-8099-C2C2FFB29C50}">
      <text>
        <t>[Threaded comment]
Your version of Excel allows you to read this threaded comment; however, any edits to it will get removed if the file is opened in a newer version of Excel. Learn more: https://go.microsoft.com/fwlink/?linkid=870924
Comment:
    also listed as 10mW/mm^2</t>
      </text>
    </comment>
    <comment ref="AF278" authorId="329" shapeId="0" xr:uid="{8B5B0EEE-0511-4CC4-82B7-D694B1DB5936}">
      <text>
        <t>[Threaded comment]
Your version of Excel allows you to read this threaded comment; however, any edits to it will get removed if the file is opened in a newer version of Excel. Learn more: https://go.microsoft.com/fwlink/?linkid=870924
Comment:
    520-570 range</t>
      </text>
    </comment>
    <comment ref="AH278" authorId="330" shapeId="0" xr:uid="{5FD5A256-D5DB-4283-9C0D-9049B6D4734A}">
      <text>
        <t>[Threaded comment]
Your version of Excel allows you to read this threaded comment; however, any edits to it will get removed if the file is opened in a newer version of Excel. Learn more: https://go.microsoft.com/fwlink/?linkid=870924
Comment:
    light switched off after 5-15 mins when generation of several spreading depression waves were followed by visual confirmation of occlusion</t>
      </text>
    </comment>
    <comment ref="L279" authorId="331" shapeId="0" xr:uid="{F2D19526-E43D-4B13-B8A2-7D543C5577B9}">
      <text>
        <t>[Threaded comment]
Your version of Excel allows you to read this threaded comment; however, any edits to it will get removed if the file is opened in a newer version of Excel. Learn more: https://go.microsoft.com/fwlink/?linkid=870924
Comment:
    60 days and older</t>
      </text>
    </comment>
    <comment ref="AA279" authorId="332" shapeId="0" xr:uid="{4532EB90-C440-4A11-9A35-36B874B74AD8}">
      <text>
        <t>[Threaded comment]
Your version of Excel allows you to read this threaded comment; however, any edits to it will get removed if the file is opened in a newer version of Excel. Learn more: https://go.microsoft.com/fwlink/?linkid=870924
Comment:
    listed as 20 mg/2 ml/kg, I think this means 20mg/kg or 2ml/kg?</t>
      </text>
    </comment>
    <comment ref="AG279" authorId="333" shapeId="0" xr:uid="{8781B4F0-2966-4977-9E8F-3C4652D35E35}">
      <text>
        <t>[Threaded comment]
Your version of Excel allows you to read this threaded comment; however, any edits to it will get removed if the file is opened in a newer version of Excel. Learn more: https://go.microsoft.com/fwlink/?linkid=870924
Comment:
    &lt;1mm^2 area, not sure of diameter, guessed ~1mm</t>
      </text>
    </comment>
    <comment ref="L280" authorId="334" shapeId="0" xr:uid="{7788FFB7-7EDD-47E5-BCBD-D691E3D5D0E8}">
      <text>
        <t>[Threaded comment]
Your version of Excel allows you to read this threaded comment; however, any edits to it will get removed if the file is opened in a newer version of Excel. Learn more: https://go.microsoft.com/fwlink/?linkid=870924
Comment:
    60 days and older</t>
      </text>
    </comment>
    <comment ref="AA280" authorId="335" shapeId="0" xr:uid="{780CB6AC-5E2B-4F40-A893-107A81016FBD}">
      <text>
        <t>[Threaded comment]
Your version of Excel allows you to read this threaded comment; however, any edits to it will get removed if the file is opened in a newer version of Excel. Learn more: https://go.microsoft.com/fwlink/?linkid=870924
Comment:
    listed as 20 mg/2 ml/kg, I think this means 20mg/kg or 2ml/kg?</t>
      </text>
    </comment>
    <comment ref="AG280" authorId="336" shapeId="0" xr:uid="{375147ED-D59C-480D-B3E8-F5615A5BB4E6}">
      <text>
        <t>[Threaded comment]
Your version of Excel allows you to read this threaded comment; however, any edits to it will get removed if the file is opened in a newer version of Excel. Learn more: https://go.microsoft.com/fwlink/?linkid=870924
Comment:
    &lt;1mm^2 area, not sure of diameter, guessed ~1mm</t>
      </text>
    </comment>
    <comment ref="AA284" authorId="337" shapeId="0" xr:uid="{394F2F74-454C-47DA-99FA-28A724867124}">
      <text>
        <t>[Threaded comment]
Your version of Excel allows you to read this threaded comment; however, any edits to it will get removed if the file is opened in a newer version of Excel. Learn more: https://go.microsoft.com/fwlink/?linkid=870924
Comment:
    1ml/kg</t>
      </text>
    </comment>
    <comment ref="AF284" authorId="338" shapeId="0" xr:uid="{06F3C270-7141-4EC3-A3D8-D66441FA0194}">
      <text>
        <t>[Threaded comment]
Your version of Excel allows you to read this threaded comment; however, any edits to it will get removed if the file is opened in a newer version of Excel. Learn more: https://go.microsoft.com/fwlink/?linkid=870924
Comment:
    520-550nm</t>
      </text>
    </comment>
    <comment ref="AO284" authorId="339" shapeId="0" xr:uid="{1820F249-9152-462F-B462-F22D660362F8}">
      <text>
        <t>[Threaded comment]
Your version of Excel allows you to read this threaded comment; however, any edits to it will get removed if the file is opened in a newer version of Excel. Learn more: https://go.microsoft.com/fwlink/?linkid=870924
Comment:
    I've extrapolated this, doesn't outright state</t>
      </text>
    </comment>
    <comment ref="AA285" authorId="340" shapeId="0" xr:uid="{D883FEA7-D262-46CF-AD7B-AFFA36EA4BAC}">
      <text>
        <t>[Threaded comment]
Your version of Excel allows you to read this threaded comment; however, any edits to it will get removed if the file is opened in a newer version of Excel. Learn more: https://go.microsoft.com/fwlink/?linkid=870924
Comment:
    1ml/kg</t>
      </text>
    </comment>
    <comment ref="AF285" authorId="341" shapeId="0" xr:uid="{880374FE-293B-46C8-A886-A7F2039FC0E7}">
      <text>
        <t>[Threaded comment]
Your version of Excel allows you to read this threaded comment; however, any edits to it will get removed if the file is opened in a newer version of Excel. Learn more: https://go.microsoft.com/fwlink/?linkid=870924
Comment:
    520-550nm</t>
      </text>
    </comment>
    <comment ref="AO285" authorId="342" shapeId="0" xr:uid="{B652DED6-FE3D-42D8-A0A2-44CE300B5873}">
      <text>
        <t>[Threaded comment]
Your version of Excel allows you to read this threaded comment; however, any edits to it will get removed if the file is opened in a newer version of Excel. Learn more: https://go.microsoft.com/fwlink/?linkid=870924
Comment:
    I've extrapolated this, doesn't outright state</t>
      </text>
    </comment>
    <comment ref="AA286" authorId="343" shapeId="0" xr:uid="{A4D69C91-CBE5-47B4-908D-920A57AB597F}">
      <text>
        <t>[Threaded comment]
Your version of Excel allows you to read this threaded comment; however, any edits to it will get removed if the file is opened in a newer version of Excel. Learn more: https://go.microsoft.com/fwlink/?linkid=870924
Comment:
    1ml/kg</t>
      </text>
    </comment>
    <comment ref="AF286" authorId="344" shapeId="0" xr:uid="{B2BC7305-0745-4D10-93AA-9D3B07CB9959}">
      <text>
        <t>[Threaded comment]
Your version of Excel allows you to read this threaded comment; however, any edits to it will get removed if the file is opened in a newer version of Excel. Learn more: https://go.microsoft.com/fwlink/?linkid=870924
Comment:
    520-550nm</t>
      </text>
    </comment>
    <comment ref="AO286" authorId="345" shapeId="0" xr:uid="{CBE56CE3-6E9D-4FC1-AFB5-8FD92F1FECF2}">
      <text>
        <t>[Threaded comment]
Your version of Excel allows you to read this threaded comment; however, any edits to it will get removed if the file is opened in a newer version of Excel. Learn more: https://go.microsoft.com/fwlink/?linkid=870924
Comment:
    I've extrapolated this, doesn't outright state</t>
      </text>
    </comment>
    <comment ref="AA287" authorId="346" shapeId="0" xr:uid="{3DFE06D0-F603-4A90-BC9C-B80ECC980956}">
      <text>
        <t>[Threaded comment]
Your version of Excel allows you to read this threaded comment; however, any edits to it will get removed if the file is opened in a newer version of Excel. Learn more: https://go.microsoft.com/fwlink/?linkid=870924
Comment:
    1ml/kg</t>
      </text>
    </comment>
    <comment ref="AF287" authorId="347" shapeId="0" xr:uid="{AA384286-C659-44C5-B4C9-A33B1EC285B3}">
      <text>
        <t>[Threaded comment]
Your version of Excel allows you to read this threaded comment; however, any edits to it will get removed if the file is opened in a newer version of Excel. Learn more: https://go.microsoft.com/fwlink/?linkid=870924
Comment:
    520-550nm</t>
      </text>
    </comment>
    <comment ref="AA288" authorId="348" shapeId="0" xr:uid="{0A98A1AC-4BCA-400E-BA5E-060EA0E6B814}">
      <text>
        <t>[Threaded comment]
Your version of Excel allows you to read this threaded comment; however, any edits to it will get removed if the file is opened in a newer version of Excel. Learn more: https://go.microsoft.com/fwlink/?linkid=870924
Comment:
    1ml/kg</t>
      </text>
    </comment>
    <comment ref="AF288" authorId="349" shapeId="0" xr:uid="{99E5A523-5A4C-44FE-952A-B33C9405B372}">
      <text>
        <t>[Threaded comment]
Your version of Excel allows you to read this threaded comment; however, any edits to it will get removed if the file is opened in a newer version of Excel. Learn more: https://go.microsoft.com/fwlink/?linkid=870924
Comment:
    520-550nm</t>
      </text>
    </comment>
    <comment ref="X290" authorId="350" shapeId="0" xr:uid="{F076192B-3B7C-4C61-83DD-5C2925E69368}">
      <text>
        <t>[Threaded comment]
Your version of Excel allows you to read this threaded comment; however, any edits to it will get removed if the file is opened in a newer version of Excel. Learn more: https://go.microsoft.com/fwlink/?linkid=870924
Comment:
    also used isoflurane</t>
      </text>
    </comment>
    <comment ref="X291" authorId="351" shapeId="0" xr:uid="{7D1A4DBC-98E2-415A-BCE2-7118D0D7B3E4}">
      <text>
        <t>[Threaded comment]
Your version of Excel allows you to read this threaded comment; however, any edits to it will get removed if the file is opened in a newer version of Excel. Learn more: https://go.microsoft.com/fwlink/?linkid=870924
Comment:
    also used isoflurane</t>
      </text>
    </comment>
    <comment ref="AA292" authorId="352" shapeId="0" xr:uid="{7811258E-F7CC-4C5A-B7CA-2F2F744A5397}">
      <text>
        <t>[Threaded comment]
Your version of Excel allows you to read this threaded comment; however, any edits to it will get removed if the file is opened in a newer version of Excel. Learn more: https://go.microsoft.com/fwlink/?linkid=870924
Comment:
    0.2mL</t>
      </text>
    </comment>
    <comment ref="AA294" authorId="353" shapeId="0" xr:uid="{EA649D1B-8E9F-4A80-B98E-EAC26D45164D}">
      <text>
        <t>[Threaded comment]
Your version of Excel allows you to read this threaded comment; however, any edits to it will get removed if the file is opened in a newer version of Excel. Learn more: https://go.microsoft.com/fwlink/?linkid=870924
Comment:
    200uL</t>
      </text>
    </comment>
    <comment ref="AA295" authorId="354" shapeId="0" xr:uid="{E7779955-5C16-436A-89FB-CCBACFEB1481}">
      <text>
        <t>[Threaded comment]
Your version of Excel allows you to read this threaded comment; however, any edits to it will get removed if the file is opened in a newer version of Excel. Learn more: https://go.microsoft.com/fwlink/?linkid=870924
Comment:
    0.1 ml</t>
      </text>
    </comment>
    <comment ref="AK295" authorId="355" shapeId="0" xr:uid="{D3A892CF-2ABD-4F6C-AD32-805862F60CD7}">
      <text>
        <t>[Threaded comment]
Your version of Excel allows you to read this threaded comment; however, any edits to it will get removed if the file is opened in a newer version of Excel. Learn more: https://go.microsoft.com/fwlink/?linkid=870924
Comment:
    610 nmb(orange color), power intensity 1.7 mW/cm2, energy density 2.0 J/cm2 and the spot size 4-mm diameter</t>
      </text>
    </comment>
    <comment ref="AA296" authorId="356" shapeId="0" xr:uid="{1C934B7D-812F-4905-BA8D-3779D2B80FC8}">
      <text>
        <t>[Threaded comment]
Your version of Excel allows you to read this threaded comment; however, any edits to it will get removed if the file is opened in a newer version of Excel. Learn more: https://go.microsoft.com/fwlink/?linkid=870924
Comment:
    0.1 ml</t>
      </text>
    </comment>
    <comment ref="AA298" authorId="357" shapeId="0" xr:uid="{23EC84E4-B973-49DC-AABA-84F587A07B24}">
      <text>
        <t>[Threaded comment]
Your version of Excel allows you to read this threaded comment; however, any edits to it will get removed if the file is opened in a newer version of Excel. Learn more: https://go.microsoft.com/fwlink/?linkid=870924
Comment:
    0.1 ml</t>
      </text>
    </comment>
    <comment ref="AA299" authorId="358" shapeId="0" xr:uid="{BD25C2EC-ABBA-47EB-9696-B733C21193C3}">
      <text>
        <t>[Threaded comment]
Your version of Excel allows you to read this threaded comment; however, any edits to it will get removed if the file is opened in a newer version of Excel. Learn more: https://go.microsoft.com/fwlink/?linkid=870924
Comment:
    0.1 ml</t>
      </text>
    </comment>
    <comment ref="AA300" authorId="359" shapeId="0" xr:uid="{D9599680-C3E2-4C3C-9274-F314CF06ACA8}">
      <text>
        <t>[Threaded comment]
Your version of Excel allows you to read this threaded comment; however, any edits to it will get removed if the file is opened in a newer version of Excel. Learn more: https://go.microsoft.com/fwlink/?linkid=870924
Comment:
    0.1 ml</t>
      </text>
    </comment>
    <comment ref="R302" authorId="360" shapeId="0" xr:uid="{10DB875E-B67B-441F-AE5F-97396A1940E6}">
      <text>
        <t>[Threaded comment]
Your version of Excel allows you to read this threaded comment; however, any edits to it will get removed if the file is opened in a newer version of Excel. Learn more: https://go.microsoft.com/fwlink/?linkid=870924
Comment:
    4-5 per group</t>
      </text>
    </comment>
    <comment ref="R303" authorId="361" shapeId="0" xr:uid="{5447D174-7E4B-4592-A71B-9E214AF6F85E}">
      <text>
        <t>[Threaded comment]
Your version of Excel allows you to read this threaded comment; however, any edits to it will get removed if the file is opened in a newer version of Excel. Learn more: https://go.microsoft.com/fwlink/?linkid=870924
Comment:
    4-5 per group</t>
      </text>
    </comment>
    <comment ref="R304" authorId="362" shapeId="0" xr:uid="{BE83DAE8-B930-4535-91B2-6DB40EF2C6B5}">
      <text>
        <t>[Threaded comment]
Your version of Excel allows you to read this threaded comment; however, any edits to it will get removed if the file is opened in a newer version of Excel. Learn more: https://go.microsoft.com/fwlink/?linkid=870924
Comment:
    4-5 per group</t>
      </text>
    </comment>
    <comment ref="R305" authorId="363" shapeId="0" xr:uid="{48D3E6A9-F906-46DC-8B11-9678D2F89BDB}">
      <text>
        <t>[Threaded comment]
Your version of Excel allows you to read this threaded comment; however, any edits to it will get removed if the file is opened in a newer version of Excel. Learn more: https://go.microsoft.com/fwlink/?linkid=870924
Comment:
    4-5 per group</t>
      </text>
    </comment>
    <comment ref="K306" authorId="364" shapeId="0" xr:uid="{B100AD64-EB2C-49CE-8236-1848E50F5A2C}">
      <text>
        <t>[Threaded comment]
Your version of Excel allows you to read this threaded comment; however, any edits to it will get removed if the file is opened in a newer version of Excel. Learn more: https://go.microsoft.com/fwlink/?linkid=870924
Comment:
    3 months</t>
      </text>
    </comment>
    <comment ref="M306" authorId="365" shapeId="0" xr:uid="{FCF66022-F00F-4788-B2A3-21C11F903FD4}">
      <text>
        <t>[Threaded comment]
Your version of Excel allows you to read this threaded comment; however, any edits to it will get removed if the file is opened in a newer version of Excel. Learn more: https://go.microsoft.com/fwlink/?linkid=870924
Comment:
    4 months</t>
      </text>
    </comment>
    <comment ref="AA306" authorId="366" shapeId="0" xr:uid="{3F3A2E9D-AE61-48A6-8371-0DE2BCD6AB16}">
      <text>
        <t>[Threaded comment]
Your version of Excel allows you to read this threaded comment; however, any edits to it will get removed if the file is opened in a newer version of Excel. Learn more: https://go.microsoft.com/fwlink/?linkid=870924
Comment:
    0.1ml</t>
      </text>
    </comment>
    <comment ref="K307" authorId="367" shapeId="0" xr:uid="{6A8D6D56-DC71-4FFE-964B-E9BDF203CE41}">
      <text>
        <t>[Threaded comment]
Your version of Excel allows you to read this threaded comment; however, any edits to it will get removed if the file is opened in a newer version of Excel. Learn more: https://go.microsoft.com/fwlink/?linkid=870924
Comment:
    3 months</t>
      </text>
    </comment>
    <comment ref="M307" authorId="368" shapeId="0" xr:uid="{DEE96E30-616A-4DD7-8681-549897E831D5}">
      <text>
        <t>[Threaded comment]
Your version of Excel allows you to read this threaded comment; however, any edits to it will get removed if the file is opened in a newer version of Excel. Learn more: https://go.microsoft.com/fwlink/?linkid=870924
Comment:
    4 months</t>
      </text>
    </comment>
    <comment ref="AA307" authorId="369" shapeId="0" xr:uid="{E69CE6C3-F094-494D-B4B7-DDE6621C52CE}">
      <text>
        <t>[Threaded comment]
Your version of Excel allows you to read this threaded comment; however, any edits to it will get removed if the file is opened in a newer version of Excel. Learn more: https://go.microsoft.com/fwlink/?linkid=870924
Comment:
    0.1ml</t>
      </text>
    </comment>
    <comment ref="AA308" authorId="370" shapeId="0" xr:uid="{829D7D1D-E9E3-46B0-927F-02232D9B3B13}">
      <text>
        <t>[Threaded comment]
Your version of Excel allows you to read this threaded comment; however, any edits to it will get removed if the file is opened in a newer version of Excel. Learn more: https://go.microsoft.com/fwlink/?linkid=870924
Comment:
    1.33ml/kg</t>
      </text>
    </comment>
    <comment ref="AO308" authorId="371" shapeId="0" xr:uid="{BABDB42E-D39F-4F68-9FCE-A482774FBC5A}">
      <text>
        <t>[Threaded comment]
Your version of Excel allows you to read this threaded comment; however, any edits to it will get removed if the file is opened in a newer version of Excel. Learn more: https://go.microsoft.com/fwlink/?linkid=870924
Comment:
    "14-21 days" took 21</t>
      </text>
    </comment>
    <comment ref="W309" authorId="372" shapeId="0" xr:uid="{2269FFEA-029D-4EFE-BEA1-6D3E693D7C49}">
      <text>
        <t>[Threaded comment]
Your version of Excel allows you to read this threaded comment; however, any edits to it will get removed if the file is opened in a newer version of Excel. Learn more: https://go.microsoft.com/fwlink/?linkid=870924
Comment:
    had chloral hydrate 24 hours earlier for skull thinning</t>
      </text>
    </comment>
    <comment ref="Y309" authorId="373" shapeId="0" xr:uid="{5FA81BAA-D355-4906-B920-E752F2BB0AA2}">
      <text>
        <t>[Threaded comment]
Your version of Excel allows you to read this threaded comment; however, any edits to it will get removed if the file is opened in a newer version of Excel. Learn more: https://go.microsoft.com/fwlink/?linkid=870924
Comment:
    skull thinning occurred 24 hours earlier</t>
      </text>
    </comment>
    <comment ref="R310" authorId="374" shapeId="0" xr:uid="{61C4946A-0351-4627-A102-1A85007145D4}">
      <text>
        <t>[Threaded comment]
Your version of Excel allows you to read this threaded comment; however, any edits to it will get removed if the file is opened in a newer version of Excel. Learn more: https://go.microsoft.com/fwlink/?linkid=870924
Comment:
    n=10-12 per group</t>
      </text>
    </comment>
    <comment ref="AF310" authorId="375" shapeId="0" xr:uid="{4131E583-F6B9-442C-BD40-3F528B167197}">
      <text>
        <t>[Threaded comment]
Your version of Excel allows you to read this threaded comment; however, any edits to it will get removed if the file is opened in a newer version of Excel. Learn more: https://go.microsoft.com/fwlink/?linkid=870924
Comment:
    540-580</t>
      </text>
    </comment>
    <comment ref="R311" authorId="376" shapeId="0" xr:uid="{CAE71351-6C08-45EE-9F82-76871EACBB67}">
      <text>
        <t>[Threaded comment]
Your version of Excel allows you to read this threaded comment; however, any edits to it will get removed if the file is opened in a newer version of Excel. Learn more: https://go.microsoft.com/fwlink/?linkid=870924
Comment:
    n=10-12 per group</t>
      </text>
    </comment>
    <comment ref="AF311" authorId="377" shapeId="0" xr:uid="{D7369FD6-7F57-46C6-AD11-FA967617A599}">
      <text>
        <t>[Threaded comment]
Your version of Excel allows you to read this threaded comment; however, any edits to it will get removed if the file is opened in a newer version of Excel. Learn more: https://go.microsoft.com/fwlink/?linkid=870924
Comment:
    540-580</t>
      </text>
    </comment>
    <comment ref="AF312" authorId="378" shapeId="0" xr:uid="{448A32DB-ECF9-420D-B9D4-282894E63795}">
      <text>
        <t>[Threaded comment]
Your version of Excel allows you to read this threaded comment; however, any edits to it will get removed if the file is opened in a newer version of Excel. Learn more: https://go.microsoft.com/fwlink/?linkid=870924
Comment:
    540-580</t>
      </text>
    </comment>
    <comment ref="AF313" authorId="379" shapeId="0" xr:uid="{03E3810C-99FF-4612-9E5C-E12ADF22903B}">
      <text>
        <t>[Threaded comment]
Your version of Excel allows you to read this threaded comment; however, any edits to it will get removed if the file is opened in a newer version of Excel. Learn more: https://go.microsoft.com/fwlink/?linkid=870924
Comment:
    540-580</t>
      </text>
    </comment>
    <comment ref="AF314" authorId="380" shapeId="0" xr:uid="{85CDAC08-8A1A-48D4-B6AB-F201C0816B33}">
      <text>
        <t>[Threaded comment]
Your version of Excel allows you to read this threaded comment; however, any edits to it will get removed if the file is opened in a newer version of Excel. Learn more: https://go.microsoft.com/fwlink/?linkid=870924
Comment:
    540-580</t>
      </text>
    </comment>
    <comment ref="L315" authorId="381" shapeId="0" xr:uid="{3DD070EF-C26D-4BB8-94E8-4644E30DF77F}">
      <text>
        <t>[Threaded comment]
Your version of Excel allows you to read this threaded comment; however, any edits to it will get removed if the file is opened in a newer version of Excel. Learn more: https://go.microsoft.com/fwlink/?linkid=870924
Comment:
    2 months</t>
      </text>
    </comment>
    <comment ref="AF315" authorId="382" shapeId="0" xr:uid="{0F525479-1CBB-4719-ADCB-F2D18101C524}">
      <text>
        <t>[Threaded comment]
Your version of Excel allows you to read this threaded comment; however, any edits to it will get removed if the file is opened in a newer version of Excel. Learn more: https://go.microsoft.com/fwlink/?linkid=870924
Comment:
    540-580</t>
      </text>
    </comment>
    <comment ref="K316" authorId="383" shapeId="0" xr:uid="{945E5B33-811C-4C2B-AA42-AF6BA75BABBD}">
      <text>
        <t>[Threaded comment]
Your version of Excel allows you to read this threaded comment; however, any edits to it will get removed if the file is opened in a newer version of Excel. Learn more: https://go.microsoft.com/fwlink/?linkid=870924
Comment:
    4 years</t>
      </text>
    </comment>
    <comment ref="M316" authorId="384" shapeId="0" xr:uid="{09B77F97-3D30-406F-9622-B29ADEB79A95}">
      <text>
        <t>[Threaded comment]
Your version of Excel allows you to read this threaded comment; however, any edits to it will get removed if the file is opened in a newer version of Excel. Learn more: https://go.microsoft.com/fwlink/?linkid=870924
Comment:
    6 years</t>
      </text>
    </comment>
    <comment ref="N316" authorId="385" shapeId="0" xr:uid="{89D24A71-5647-478F-9E2A-E8AE9695D10F}">
      <text>
        <t>[Threaded comment]
Your version of Excel allows you to read this threaded comment; however, any edits to it will get removed if the file is opened in a newer version of Excel. Learn more: https://go.microsoft.com/fwlink/?linkid=870924
Comment:
    3.8kg</t>
      </text>
    </comment>
    <comment ref="P316" authorId="386" shapeId="0" xr:uid="{BC9CA26D-217F-4DC7-9C6C-95FE421311F8}">
      <text>
        <t>[Threaded comment]
Your version of Excel allows you to read this threaded comment; however, any edits to it will get removed if the file is opened in a newer version of Excel. Learn more: https://go.microsoft.com/fwlink/?linkid=870924
Comment:
    4 kg</t>
      </text>
    </comment>
    <comment ref="Y316" authorId="387" shapeId="0" xr:uid="{EDEF0193-C9BB-4348-A02A-1A4C93123378}">
      <text>
        <t>[Threaded comment]
Your version of Excel allows you to read this threaded comment; however, any edits to it will get removed if the file is opened in a newer version of Excel. Learn more: https://go.microsoft.com/fwlink/?linkid=870924
Comment:
    not stated but I've extrapolated</t>
      </text>
    </comment>
    <comment ref="AA317" authorId="388" shapeId="0" xr:uid="{91ADEE17-CE3A-492D-9653-BB674A519262}">
      <text>
        <t>[Threaded comment]
Your version of Excel allows you to read this threaded comment; however, any edits to it will get removed if the file is opened in a newer version of Excel. Learn more: https://go.microsoft.com/fwlink/?linkid=870924
Comment:
    1% solution</t>
      </text>
    </comment>
    <comment ref="AA318" authorId="389" shapeId="0" xr:uid="{DA45F19A-F69B-4A49-B9CE-1CEADD066381}">
      <text>
        <t>[Threaded comment]
Your version of Excel allows you to read this threaded comment; however, any edits to it will get removed if the file is opened in a newer version of Excel. Learn more: https://go.microsoft.com/fwlink/?linkid=870924
Comment:
    1% solution</t>
      </text>
    </comment>
    <comment ref="AA321" authorId="390" shapeId="0" xr:uid="{53D17994-639A-4BF8-AE89-7148C1FCD6E2}">
      <text>
        <t>[Threaded comment]
Your version of Excel allows you to read this threaded comment; however, any edits to it will get removed if the file is opened in a newer version of Excel. Learn more: https://go.microsoft.com/fwlink/?linkid=870924
Comment:
    0.2ml/100g</t>
      </text>
    </comment>
    <comment ref="AE321" authorId="391" shapeId="0" xr:uid="{93505B33-A695-4689-A593-D2716C2A1924}">
      <text>
        <t>[Threaded comment]
Your version of Excel allows you to read this threaded comment; however, any edits to it will get removed if the file is opened in a newer version of Excel. Learn more: https://go.microsoft.com/fwlink/?linkid=870924
Comment:
    CW (continuous wave) laser light</t>
      </text>
    </comment>
    <comment ref="AI321" authorId="392" shapeId="0" xr:uid="{7DE1CD2C-6767-44C2-9AD1-D4D4FA664E17}">
      <text>
        <t>[Threaded comment]
Your version of Excel allows you to read this threaded comment; however, any edits to it will get removed if the file is opened in a newer version of Excel. Learn more: https://go.microsoft.com/fwlink/?linkid=870924
Comment:
    bilateral forepaw stimulation</t>
      </text>
    </comment>
    <comment ref="AK321" authorId="393" shapeId="0" xr:uid="{41A82923-AE9B-4572-A6C4-504205ED9D28}">
      <text>
        <t>[Threaded comment]
Your version of Excel allows you to read this threaded comment; however, any edits to it will get removed if the file is opened in a newer version of Excel. Learn more: https://go.microsoft.com/fwlink/?linkid=870924
Comment:
    A monophasic constant current of 2- or 4-mA intensity with a 0.2-ms pulse width at a frequency of 3 Hz and 1-min stimulation duration</t>
      </text>
    </comment>
    <comment ref="AA322" authorId="394" shapeId="0" xr:uid="{6DE10CD7-972D-4723-83AC-2193C99F87FA}">
      <text>
        <t>[Threaded comment]
Your version of Excel allows you to read this threaded comment; however, any edits to it will get removed if the file is opened in a newer version of Excel. Learn more: https://go.microsoft.com/fwlink/?linkid=870924
Comment:
    0.2ml/100g</t>
      </text>
    </comment>
    <comment ref="K323" authorId="395" shapeId="0" xr:uid="{E29E0BB5-396E-4B93-A493-5C90A1A9725F}">
      <text>
        <t>[Threaded comment]
Your version of Excel allows you to read this threaded comment; however, any edits to it will get removed if the file is opened in a newer version of Excel. Learn more: https://go.microsoft.com/fwlink/?linkid=870924
Comment:
    2 months</t>
      </text>
    </comment>
    <comment ref="M323" authorId="396" shapeId="0" xr:uid="{5FC41060-FBC3-4D1D-A3FA-5AAEAACA38C8}">
      <text>
        <t>[Threaded comment]
Your version of Excel allows you to read this threaded comment; however, any edits to it will get removed if the file is opened in a newer version of Excel. Learn more: https://go.microsoft.com/fwlink/?linkid=870924
Comment:
    4 months</t>
      </text>
    </comment>
    <comment ref="AA323" authorId="397" shapeId="0" xr:uid="{17F8FBE1-2F47-4664-A0E3-4E6A6E4F16EF}">
      <text>
        <t>[Threaded comment]
Your version of Excel allows you to read this threaded comment; however, any edits to it will get removed if the file is opened in a newer version of Excel. Learn more: https://go.microsoft.com/fwlink/?linkid=870924
Comment:
    0.2ml</t>
      </text>
    </comment>
    <comment ref="K324" authorId="398" shapeId="0" xr:uid="{D88E1508-F9B4-4EC5-BCB5-7DE9F003AB41}">
      <text>
        <t>[Threaded comment]
Your version of Excel allows you to read this threaded comment; however, any edits to it will get removed if the file is opened in a newer version of Excel. Learn more: https://go.microsoft.com/fwlink/?linkid=870924
Comment:
    2 months</t>
      </text>
    </comment>
    <comment ref="M324" authorId="399" shapeId="0" xr:uid="{48F64FBC-863E-4BB7-AE04-F9DC829332D8}">
      <text>
        <t>[Threaded comment]
Your version of Excel allows you to read this threaded comment; however, any edits to it will get removed if the file is opened in a newer version of Excel. Learn more: https://go.microsoft.com/fwlink/?linkid=870924
Comment:
    4 months</t>
      </text>
    </comment>
    <comment ref="AA324" authorId="400" shapeId="0" xr:uid="{1054E67F-CFD8-4F36-A1CB-FB3F2FCDD4B9}">
      <text>
        <t>[Threaded comment]
Your version of Excel allows you to read this threaded comment; however, any edits to it will get removed if the file is opened in a newer version of Excel. Learn more: https://go.microsoft.com/fwlink/?linkid=870924
Comment:
    0.2ml</t>
      </text>
    </comment>
    <comment ref="K325" authorId="401" shapeId="0" xr:uid="{2B141C7B-AA2E-4E83-B889-FA04774BB40F}">
      <text>
        <t>[Threaded comment]
Your version of Excel allows you to read this threaded comment; however, any edits to it will get removed if the file is opened in a newer version of Excel. Learn more: https://go.microsoft.com/fwlink/?linkid=870924
Comment:
    2 months</t>
      </text>
    </comment>
    <comment ref="M325" authorId="402" shapeId="0" xr:uid="{F6972641-0186-42A8-858F-97CD9795ABC1}">
      <text>
        <t>[Threaded comment]
Your version of Excel allows you to read this threaded comment; however, any edits to it will get removed if the file is opened in a newer version of Excel. Learn more: https://go.microsoft.com/fwlink/?linkid=870924
Comment:
    4 months</t>
      </text>
    </comment>
    <comment ref="AA325" authorId="403" shapeId="0" xr:uid="{79E5524A-99BB-4D3B-8541-08D767621EAA}">
      <text>
        <t>[Threaded comment]
Your version of Excel allows you to read this threaded comment; however, any edits to it will get removed if the file is opened in a newer version of Excel. Learn more: https://go.microsoft.com/fwlink/?linkid=870924
Comment:
    0.2ml</t>
      </text>
    </comment>
    <comment ref="K326" authorId="404" shapeId="0" xr:uid="{84A8E37C-C29B-48EC-96F4-27F14EF53AB0}">
      <text>
        <t>[Threaded comment]
Your version of Excel allows you to read this threaded comment; however, any edits to it will get removed if the file is opened in a newer version of Excel. Learn more: https://go.microsoft.com/fwlink/?linkid=870924
Comment:
    2 months</t>
      </text>
    </comment>
    <comment ref="M326" authorId="405" shapeId="0" xr:uid="{F3725306-8319-4AA9-AC6F-CF520C3304A3}">
      <text>
        <t>[Threaded comment]
Your version of Excel allows you to read this threaded comment; however, any edits to it will get removed if the file is opened in a newer version of Excel. Learn more: https://go.microsoft.com/fwlink/?linkid=870924
Comment:
    4 months</t>
      </text>
    </comment>
    <comment ref="AA326" authorId="406" shapeId="0" xr:uid="{398D9359-1335-46A5-B533-85AAE4BA9461}">
      <text>
        <t>[Threaded comment]
Your version of Excel allows you to read this threaded comment; however, any edits to it will get removed if the file is opened in a newer version of Excel. Learn more: https://go.microsoft.com/fwlink/?linkid=870924
Comment:
    0.2ml</t>
      </text>
    </comment>
    <comment ref="L327" authorId="407" shapeId="0" xr:uid="{200D4657-9B60-41FC-9168-CEF4ACDC21EE}">
      <text>
        <t>[Threaded comment]
Your version of Excel allows you to read this threaded comment; however, any edits to it will get removed if the file is opened in a newer version of Excel. Learn more: https://go.microsoft.com/fwlink/?linkid=870924
Comment:
    3 months</t>
      </text>
    </comment>
    <comment ref="AA327" authorId="408" shapeId="0" xr:uid="{800FE622-8D4B-40F3-9689-722010451923}">
      <text>
        <t>[Threaded comment]
Your version of Excel allows you to read this threaded comment; however, any edits to it will get removed if the file is opened in a newer version of Excel. Learn more: https://go.microsoft.com/fwlink/?linkid=870924
Comment:
    1.3 mg/0.1 kg</t>
      </text>
    </comment>
    <comment ref="L328" authorId="409" shapeId="0" xr:uid="{6EA6BB3F-012E-4127-95A0-9602040069D6}">
      <text>
        <t>[Threaded comment]
Your version of Excel allows you to read this threaded comment; however, any edits to it will get removed if the file is opened in a newer version of Excel. Learn more: https://go.microsoft.com/fwlink/?linkid=870924
Comment:
    3 months</t>
      </text>
    </comment>
    <comment ref="AA328" authorId="410" shapeId="0" xr:uid="{F3AE0537-5C32-4CFC-81B2-489C05AD4AE4}">
      <text>
        <t>[Threaded comment]
Your version of Excel allows you to read this threaded comment; however, any edits to it will get removed if the file is opened in a newer version of Excel. Learn more: https://go.microsoft.com/fwlink/?linkid=870924
Comment:
    1.3 mg/0.1 kg</t>
      </text>
    </comment>
    <comment ref="R329" authorId="411" shapeId="0" xr:uid="{61CE63A3-A4A8-4050-B739-09B0027563D0}">
      <text>
        <t>[Threaded comment]
Your version of Excel allows you to read this threaded comment; however, any edits to it will get removed if the file is opened in a newer version of Excel. Learn more: https://go.microsoft.com/fwlink/?linkid=870924
Comment:
    between 6 and 9</t>
      </text>
    </comment>
    <comment ref="AA329" authorId="412" shapeId="0" xr:uid="{37F439E0-58EE-47E2-BD86-3F31DA7568D7}">
      <text>
        <t>[Threaded comment]
Your version of Excel allows you to read this threaded comment; however, any edits to it will get removed if the file is opened in a newer version of Excel. Learn more: https://go.microsoft.com/fwlink/?linkid=870924
Comment:
    100uL</t>
      </text>
    </comment>
    <comment ref="AX329" authorId="413" shapeId="0" xr:uid="{FB796BF0-0FA5-4266-8F96-23E53C8A8283}">
      <text>
        <t>[Threaded comment]
Your version of Excel allows you to read this threaded comment; however, any edits to it will get removed if the file is opened in a newer version of Excel. Learn more: https://go.microsoft.com/fwlink/?linkid=870924
Comment:
    doesn't state, extrapolated from other data in the paper</t>
      </text>
    </comment>
    <comment ref="L330" authorId="414" shapeId="0" xr:uid="{78E537AD-7557-4E5F-B4BD-D55BA70DAE9C}">
      <text>
        <t>[Threaded comment]
Your version of Excel allows you to read this threaded comment; however, any edits to it will get removed if the file is opened in a newer version of Excel. Learn more: https://go.microsoft.com/fwlink/?linkid=870924
Comment:
    1 year</t>
      </text>
    </comment>
    <comment ref="AA330" authorId="415" shapeId="0" xr:uid="{BE458243-F456-442F-9D36-0248AA8E30E5}">
      <text>
        <t>[Threaded comment]
Your version of Excel allows you to read this threaded comment; however, any edits to it will get removed if the file is opened in a newer version of Excel. Learn more: https://go.microsoft.com/fwlink/?linkid=870924
Comment:
    100uL</t>
      </text>
    </comment>
    <comment ref="Y331" authorId="416" shapeId="0" xr:uid="{549062D9-031C-49B6-A2A2-9BC8AAC35269}">
      <text>
        <t>[Threaded comment]
Your version of Excel allows you to read this threaded comment; however, any edits to it will get removed if the file is opened in a newer version of Excel. Learn more: https://go.microsoft.com/fwlink/?linkid=870924
Comment:
    stainless steel cannula passed through skull after photothrombosis so skull breached</t>
      </text>
    </comment>
    <comment ref="K332" authorId="417" shapeId="0" xr:uid="{8258BEF0-1674-4867-87AE-A3D0F8CC803B}">
      <text>
        <t>[Threaded comment]
Your version of Excel allows you to read this threaded comment; however, any edits to it will get removed if the file is opened in a newer version of Excel. Learn more: https://go.microsoft.com/fwlink/?linkid=870924
Comment:
    3 months</t>
      </text>
    </comment>
    <comment ref="M332" authorId="418" shapeId="0" xr:uid="{81E41223-32B4-4A80-BD68-872AD71A000E}">
      <text>
        <t>[Threaded comment]
Your version of Excel allows you to read this threaded comment; however, any edits to it will get removed if the file is opened in a newer version of Excel. Learn more: https://go.microsoft.com/fwlink/?linkid=870924
Comment:
    7 months</t>
      </text>
    </comment>
    <comment ref="X332" authorId="419" shapeId="0" xr:uid="{C36101B6-CB24-41BE-8C6E-11851037C5CE}">
      <text>
        <t>[Threaded comment]
Your version of Excel allows you to read this threaded comment; however, any edits to it will get removed if the file is opened in a newer version of Excel. Learn more: https://go.microsoft.com/fwlink/?linkid=870924
Comment:
    Also used Midazolam for this surgery, used ketamine+xylazine for microcortical stimulation</t>
      </text>
    </comment>
    <comment ref="AG332" authorId="420" shapeId="0" xr:uid="{4CD49FA3-9BB9-4E2F-93E2-02EB8F208312}">
      <text>
        <t>[Threaded comment]
Your version of Excel allows you to read this threaded comment; however, any edits to it will get removed if the file is opened in a newer version of Excel. Learn more: https://go.microsoft.com/fwlink/?linkid=870924
Comment:
    rectangular 10x5mm</t>
      </text>
    </comment>
    <comment ref="AK332" authorId="421" shapeId="0" xr:uid="{06E778DF-BC17-4D26-8DCD-152E13A8F29B}">
      <text>
        <t>[Threaded comment]
Your version of Excel allows you to read this threaded comment; however, any edits to it will get removed if the file is opened in a newer version of Excel. Learn more: https://go.microsoft.com/fwlink/?linkid=870924
Comment:
    3mg/ml</t>
      </text>
    </comment>
    <comment ref="G333" authorId="422" shapeId="0" xr:uid="{4ACF5FE0-7628-4526-84C7-AD87A86C5B4F}">
      <text>
        <t>[Threaded comment]
Your version of Excel allows you to read this threaded comment; however, any edits to it will get removed if the file is opened in a newer version of Excel. Learn more: https://go.microsoft.com/fwlink/?linkid=870924
Comment:
    specific pathogen-free</t>
      </text>
    </comment>
    <comment ref="K334" authorId="423" shapeId="0" xr:uid="{B4725A6F-3904-439D-8B9E-3A9A80F640BB}">
      <text>
        <t>[Threaded comment]
Your version of Excel allows you to read this threaded comment; however, any edits to it will get removed if the file is opened in a newer version of Excel. Learn more: https://go.microsoft.com/fwlink/?linkid=870924
Comment:
    4 months</t>
      </text>
    </comment>
    <comment ref="M334" authorId="424" shapeId="0" xr:uid="{C57D7818-DE89-41B5-B08D-25393084B6AC}">
      <text>
        <t>[Threaded comment]
Your version of Excel allows you to read this threaded comment; however, any edits to it will get removed if the file is opened in a newer version of Excel. Learn more: https://go.microsoft.com/fwlink/?linkid=870924
Comment:
    5 months</t>
      </text>
    </comment>
    <comment ref="K335" authorId="425" shapeId="0" xr:uid="{F185819E-729A-4672-A7BD-AB0EFEC6601F}">
      <text>
        <t>[Threaded comment]
Your version of Excel allows you to read this threaded comment; however, any edits to it will get removed if the file is opened in a newer version of Excel. Learn more: https://go.microsoft.com/fwlink/?linkid=870924
Comment:
    4 months</t>
      </text>
    </comment>
    <comment ref="M335" authorId="426" shapeId="0" xr:uid="{A086B2D4-5338-4167-9E16-C5ED1E7EC89B}">
      <text>
        <t>[Threaded comment]
Your version of Excel allows you to read this threaded comment; however, any edits to it will get removed if the file is opened in a newer version of Excel. Learn more: https://go.microsoft.com/fwlink/?linkid=870924
Comment:
    5 months</t>
      </text>
    </comment>
    <comment ref="X336" authorId="427" shapeId="0" xr:uid="{7F15508A-391F-4070-BA8A-22B24EBC2836}">
      <text>
        <t>[Threaded comment]
Your version of Excel allows you to read this threaded comment; however, any edits to it will get removed if the file is opened in a newer version of Excel. Learn more: https://go.microsoft.com/fwlink/?linkid=870924
Comment:
    used isoflurane for initial anaesthesia</t>
      </text>
    </comment>
    <comment ref="AA336" authorId="428" shapeId="0" xr:uid="{8E3781D3-3E76-44BC-8F79-BEF56515E5CF}">
      <text>
        <t>[Threaded comment]
Your version of Excel allows you to read this threaded comment; however, any edits to it will get removed if the file is opened in a newer version of Excel. Learn more: https://go.microsoft.com/fwlink/?linkid=870924
Comment:
    2ml/kg</t>
      </text>
    </comment>
    <comment ref="R338" authorId="429" shapeId="0" xr:uid="{98DD7299-2D4A-4DDC-85E3-B8BB839B330A}">
      <text>
        <t>[Threaded comment]
Your version of Excel allows you to read this threaded comment; however, any edits to it will get removed if the file is opened in a newer version of Excel. Learn more: https://go.microsoft.com/fwlink/?linkid=870924
Comment:
    extrapolated</t>
      </text>
    </comment>
    <comment ref="T338" authorId="430" shapeId="0" xr:uid="{FEE510E5-366A-4F7B-A66C-D90FB5AB71FC}">
      <text>
        <t>[Threaded comment]
Your version of Excel allows you to read this threaded comment; however, any edits to it will get removed if the file is opened in a newer version of Excel. Learn more: https://go.microsoft.com/fwlink/?linkid=870924
Comment:
    extrapolated</t>
      </text>
    </comment>
    <comment ref="AA339" authorId="431" shapeId="0" xr:uid="{46600B2A-A145-4A11-9DF0-47FDA9B8C8EE}">
      <text>
        <t>[Threaded comment]
Your version of Excel allows you to read this threaded comment; however, any edits to it will get removed if the file is opened in a newer version of Excel. Learn more: https://go.microsoft.com/fwlink/?linkid=870924
Comment:
    0.2ml/100g</t>
      </text>
    </comment>
    <comment ref="AI339" authorId="432" shapeId="0" xr:uid="{C9AAAC35-2C01-40EC-9BAF-4E1346103C77}">
      <text>
        <t>[Threaded comment]
Your version of Excel allows you to read this threaded comment; however, any edits to it will get removed if the file is opened in a newer version of Excel. Learn more: https://go.microsoft.com/fwlink/?linkid=870924
Comment:
    specifically Cerebellar Transcranial Direct Current Stimulation (ctDCS)</t>
      </text>
    </comment>
    <comment ref="AA340" authorId="433" shapeId="0" xr:uid="{FDCF14E6-C8E9-4F65-8F02-F765F1AEE673}">
      <text>
        <t>[Threaded comment]
Your version of Excel allows you to read this threaded comment; however, any edits to it will get removed if the file is opened in a newer version of Excel. Learn more: https://go.microsoft.com/fwlink/?linkid=870924
Comment:
    0.2ml/100g</t>
      </text>
    </comment>
    <comment ref="AA341" authorId="434" shapeId="0" xr:uid="{2144F4E1-917F-46BC-94A1-4293F144973A}">
      <text>
        <t>[Threaded comment]
Your version of Excel allows you to read this threaded comment; however, any edits to it will get removed if the file is opened in a newer version of Excel. Learn more: https://go.microsoft.com/fwlink/?linkid=870924
Comment:
    0.133ml/kg</t>
      </text>
    </comment>
    <comment ref="AK341" authorId="435" shapeId="0" xr:uid="{A4DA15FC-7B6A-40D1-94AF-E7F608F9D7EF}">
      <text>
        <t>[Threaded comment]
Your version of Excel allows you to read this threaded comment; however, any edits to it will get removed if the file is opened in a newer version of Excel. Learn more: https://go.microsoft.com/fwlink/?linkid=870924
Comment:
    100uM</t>
      </text>
    </comment>
    <comment ref="AA342" authorId="436" shapeId="0" xr:uid="{91EEB61E-3427-4CF9-AC8C-3DBB6C9EBDB4}">
      <text>
        <t>[Threaded comment]
Your version of Excel allows you to read this threaded comment; however, any edits to it will get removed if the file is opened in a newer version of Excel. Learn more: https://go.microsoft.com/fwlink/?linkid=870924
Comment:
    100uL</t>
      </text>
    </comment>
    <comment ref="AA343" authorId="437" shapeId="0" xr:uid="{F8CF1418-CEAA-4EC6-BE64-9D8A260DC4D6}">
      <text>
        <t>[Threaded comment]
Your version of Excel allows you to read this threaded comment; however, any edits to it will get removed if the file is opened in a newer version of Excel. Learn more: https://go.microsoft.com/fwlink/?linkid=870924
Comment:
    100uL</t>
      </text>
    </comment>
    <comment ref="R344" authorId="438" shapeId="0" xr:uid="{16F9371C-7EA9-492E-9B84-446EC536047B}">
      <text>
        <t>[Threaded comment]
Your version of Excel allows you to read this threaded comment; however, any edits to it will get removed if the file is opened in a newer version of Excel. Learn more: https://go.microsoft.com/fwlink/?linkid=870924
Comment:
    5-9 per group</t>
      </text>
    </comment>
    <comment ref="AA344" authorId="439" shapeId="0" xr:uid="{0833ABED-C146-4E96-A276-204EBFC37F53}">
      <text>
        <t>[Threaded comment]
Your version of Excel allows you to read this threaded comment; however, any edits to it will get removed if the file is opened in a newer version of Excel. Learn more: https://go.microsoft.com/fwlink/?linkid=870924
Comment:
    1% rose b</t>
      </text>
    </comment>
    <comment ref="AA347" authorId="440" shapeId="0" xr:uid="{E74FB5BA-A8C8-4464-B70E-66078E916B40}">
      <text>
        <t>[Threaded comment]
Your version of Excel allows you to read this threaded comment; however, any edits to it will get removed if the file is opened in a newer version of Excel. Learn more: https://go.microsoft.com/fwlink/?linkid=870924
Comment:
    200uL</t>
      </text>
    </comment>
    <comment ref="AH348" authorId="441" shapeId="0" xr:uid="{CD2DF56F-22CB-4F53-AC7A-7F352EB53D62}">
      <text>
        <t>[Threaded comment]
Your version of Excel allows you to read this threaded comment; however, any edits to it will get removed if the file is opened in a newer version of Excel. Learn more: https://go.microsoft.com/fwlink/?linkid=870924
Comment:
    waited 20 mins after rb injection before turning on laser</t>
      </text>
    </comment>
    <comment ref="AH349" authorId="442" shapeId="0" xr:uid="{1EBC83A2-1568-413E-B359-E10B8C190375}">
      <text>
        <t>[Threaded comment]
Your version of Excel allows you to read this threaded comment; however, any edits to it will get removed if the file is opened in a newer version of Excel. Learn more: https://go.microsoft.com/fwlink/?linkid=870924
Comment:
    waited 20 mins after rb injection before turning on laser</t>
      </text>
    </comment>
    <comment ref="R350" authorId="443" shapeId="0" xr:uid="{2842ACB4-0042-4E78-878A-5128EB5E8D78}">
      <text>
        <t>[Threaded comment]
Your version of Excel allows you to read this threaded comment; however, any edits to it will get removed if the file is opened in a newer version of Excel. Learn more: https://go.microsoft.com/fwlink/?linkid=870924
Comment:
    shows 13 in graph but states 12 in figure legend, chose 12 to be cautious</t>
      </text>
    </comment>
    <comment ref="AH350" authorId="444" shapeId="0" xr:uid="{F7257648-6638-4FE6-AF9F-DD8C73CD38D1}">
      <text>
        <t>[Threaded comment]
Your version of Excel allows you to read this threaded comment; however, any edits to it will get removed if the file is opened in a newer version of Excel. Learn more: https://go.microsoft.com/fwlink/?linkid=870924
Comment:
    waited 20 mins after rb injection before turning on laser</t>
      </text>
    </comment>
    <comment ref="W352" authorId="445" shapeId="0" xr:uid="{968B345D-67AD-4790-8F5C-065566B7FD7C}">
      <text>
        <t>[Threaded comment]
Your version of Excel allows you to read this threaded comment; however, any edits to it will get removed if the file is opened in a newer version of Excel. Learn more: https://go.microsoft.com/fwlink/?linkid=870924
Comment:
    isoflurane used 24 hours earlier for cranial window prep</t>
      </text>
    </comment>
    <comment ref="Y352" authorId="446" shapeId="0" xr:uid="{E2B4D339-C6BE-4DA4-A395-22037F82753B}">
      <text>
        <t>[Threaded comment]
Your version of Excel allows you to read this threaded comment; however, any edits to it will get removed if the file is opened in a newer version of Excel. Learn more: https://go.microsoft.com/fwlink/?linkid=870924
Comment:
    cranial window installed 24 hours earlier</t>
      </text>
    </comment>
    <comment ref="W353" authorId="447" shapeId="0" xr:uid="{6CD3A026-9A52-4292-8CB1-C6744B7A8FF2}">
      <text>
        <t>[Threaded comment]
Your version of Excel allows you to read this threaded comment; however, any edits to it will get removed if the file is opened in a newer version of Excel. Learn more: https://go.microsoft.com/fwlink/?linkid=870924
Comment:
    isoflurane used 24 hours earlier for cranial window prep</t>
      </text>
    </comment>
    <comment ref="Y353" authorId="448" shapeId="0" xr:uid="{22BBC3A1-117B-4BEA-9912-EFC049F84A79}">
      <text>
        <t>[Threaded comment]
Your version of Excel allows you to read this threaded comment; however, any edits to it will get removed if the file is opened in a newer version of Excel. Learn more: https://go.microsoft.com/fwlink/?linkid=870924
Comment:
    cranial window installed 24 hours earlier, cranial window seems to be thinned skull, not fully removed</t>
      </text>
    </comment>
    <comment ref="W354" authorId="449" shapeId="0" xr:uid="{D8923613-9F2E-4DDC-90A3-F12EE2290D24}">
      <text>
        <t>[Threaded comment]
Your version of Excel allows you to read this threaded comment; however, any edits to it will get removed if the file is opened in a newer version of Excel. Learn more: https://go.microsoft.com/fwlink/?linkid=870924
Comment:
    isoflurane used 24 hours earlier for cranial window prep</t>
      </text>
    </comment>
    <comment ref="Y354" authorId="450" shapeId="0" xr:uid="{BCE9B9E0-1BD6-4DB5-9598-77D0E57C95D8}">
      <text>
        <t>[Threaded comment]
Your version of Excel allows you to read this threaded comment; however, any edits to it will get removed if the file is opened in a newer version of Excel. Learn more: https://go.microsoft.com/fwlink/?linkid=870924
Comment:
    cranial window installed 24 hours earlier, cranial window seems to be thinned skull, not fully removed</t>
      </text>
    </comment>
    <comment ref="AH355" authorId="451" shapeId="0" xr:uid="{825AC2DA-1C2F-476D-96BD-8FB25C678DEB}">
      <text>
        <t>[Threaded comment]
Your version of Excel allows you to read this threaded comment; however, any edits to it will get removed if the file is opened in a newer version of Excel. Learn more: https://go.microsoft.com/fwlink/?linkid=870924
Comment:
    10-12 mins</t>
      </text>
    </comment>
    <comment ref="AK356" authorId="452" shapeId="0" xr:uid="{598EB3E3-702E-4751-B161-A53BB004AB0A}">
      <text>
        <t>[Threaded comment]
Your version of Excel allows you to read this threaded comment; however, any edits to it will get removed if the file is opened in a newer version of Excel. Learn more: https://go.microsoft.com/fwlink/?linkid=870924
Comment:
    "10x104-10x105 viable cells/μL"</t>
      </text>
    </comment>
    <comment ref="AA358" authorId="453" shapeId="0" xr:uid="{930D70C8-82D0-4FB4-AC69-98FF0EF28987}">
      <text>
        <t>[Threaded comment]
Your version of Excel allows you to read this threaded comment; however, any edits to it will get removed if the file is opened in a newer version of Excel. Learn more: https://go.microsoft.com/fwlink/?linkid=870924
Comment:
    0.5mL</t>
      </text>
    </comment>
    <comment ref="AG358" authorId="454" shapeId="0" xr:uid="{FBAFC7CD-5B10-4826-BE65-642366C3547D}">
      <text>
        <t>[Threaded comment]
Your version of Excel allows you to read this threaded comment; however, any edits to it will get removed if the file is opened in a newer version of Excel. Learn more: https://go.microsoft.com/fwlink/?linkid=870924
Comment:
    "on an area of 8 to 4.5 mm" possibly rectangular</t>
      </text>
    </comment>
    <comment ref="AA359" authorId="455" shapeId="0" xr:uid="{2DB506D3-E2E5-4658-A560-81C1DDCBEE81}">
      <text>
        <t>[Threaded comment]
Your version of Excel allows you to read this threaded comment; however, any edits to it will get removed if the file is opened in a newer version of Excel. Learn more: https://go.microsoft.com/fwlink/?linkid=870924
Comment:
    0.5mL</t>
      </text>
    </comment>
    <comment ref="AG359" authorId="456" shapeId="0" xr:uid="{617819B6-1004-48DF-8682-10352741B975}">
      <text>
        <t>[Threaded comment]
Your version of Excel allows you to read this threaded comment; however, any edits to it will get removed if the file is opened in a newer version of Excel. Learn more: https://go.microsoft.com/fwlink/?linkid=870924
Comment:
    "on an area of 8 to 4.5 mm" possibly rectangular</t>
      </text>
    </comment>
    <comment ref="R362" authorId="457" shapeId="0" xr:uid="{AB7AE98B-4532-4123-927C-39ACE27AEC5A}">
      <text>
        <t>[Threaded comment]
Your version of Excel allows you to read this threaded comment; however, any edits to it will get removed if the file is opened in a newer version of Excel. Learn more: https://go.microsoft.com/fwlink/?linkid=870924
Comment:
    14-15 animals</t>
      </text>
    </comment>
    <comment ref="T362" authorId="458" shapeId="0" xr:uid="{6A952A34-78D0-484D-B969-B4162272A697}">
      <text>
        <t>[Threaded comment]
Your version of Excel allows you to read this threaded comment; however, any edits to it will get removed if the file is opened in a newer version of Excel. Learn more: https://go.microsoft.com/fwlink/?linkid=870924
Comment:
    14-15 animals</t>
      </text>
    </comment>
    <comment ref="R363" authorId="459" shapeId="0" xr:uid="{D9822415-4413-4A92-8216-FE93049D138F}">
      <text>
        <t>[Threaded comment]
Your version of Excel allows you to read this threaded comment; however, any edits to it will get removed if the file is opened in a newer version of Excel. Learn more: https://go.microsoft.com/fwlink/?linkid=870924
Comment:
    14-15 animals</t>
      </text>
    </comment>
    <comment ref="T363" authorId="460" shapeId="0" xr:uid="{AFA5B98F-65BF-4A2A-81F9-501102B7E546}">
      <text>
        <t>[Threaded comment]
Your version of Excel allows you to read this threaded comment; however, any edits to it will get removed if the file is opened in a newer version of Excel. Learn more: https://go.microsoft.com/fwlink/?linkid=870924
Comment:
    14-15 animals</t>
      </text>
    </comment>
    <comment ref="K364" authorId="461" shapeId="0" xr:uid="{9F703E87-E190-49F9-BB3D-761FB3641149}">
      <text>
        <t>[Threaded comment]
Your version of Excel allows you to read this threaded comment; however, any edits to it will get removed if the file is opened in a newer version of Excel. Learn more: https://go.microsoft.com/fwlink/?linkid=870924
Comment:
    3 years</t>
      </text>
    </comment>
    <comment ref="M364" authorId="462" shapeId="0" xr:uid="{89467F4E-F4BC-41D8-9CA2-683C17DD7233}">
      <text>
        <t>[Threaded comment]
Your version of Excel allows you to read this threaded comment; however, any edits to it will get removed if the file is opened in a newer version of Excel. Learn more: https://go.microsoft.com/fwlink/?linkid=870924
Comment:
    5 years</t>
      </text>
    </comment>
    <comment ref="N364" authorId="463" shapeId="0" xr:uid="{3E3B5B74-075E-4306-BAF2-07469392675D}">
      <text>
        <t>[Threaded comment]
Your version of Excel allows you to read this threaded comment; however, any edits to it will get removed if the file is opened in a newer version of Excel. Learn more: https://go.microsoft.com/fwlink/?linkid=870924
Comment:
    3.7kg</t>
      </text>
    </comment>
    <comment ref="P364" authorId="464" shapeId="0" xr:uid="{ECDB341D-F663-40E0-ACA3-C01A26F36CDC}">
      <text>
        <t>[Threaded comment]
Your version of Excel allows you to read this threaded comment; however, any edits to it will get removed if the file is opened in a newer version of Excel. Learn more: https://go.microsoft.com/fwlink/?linkid=870924
Comment:
    6.5kg</t>
      </text>
    </comment>
    <comment ref="R364" authorId="465" shapeId="0" xr:uid="{8A0C7D53-C8C3-41D6-9133-EB3D8C52BE7B}">
      <text>
        <t>[Threaded comment]
Your version of Excel allows you to read this threaded comment; however, any edits to it will get removed if the file is opened in a newer version of Excel. Learn more: https://go.microsoft.com/fwlink/?linkid=870924
Comment:
    4-6 per group</t>
      </text>
    </comment>
    <comment ref="X364" authorId="466" shapeId="0" xr:uid="{C1D54DC5-09DF-4359-A9FA-374F45394B7F}">
      <text>
        <t>[Threaded comment]
Your version of Excel allows you to read this threaded comment; however, any edits to it will get removed if the file is opened in a newer version of Excel. Learn more: https://go.microsoft.com/fwlink/?linkid=870924
Comment:
    +Nitrous Oxide N2O</t>
      </text>
    </comment>
    <comment ref="Y364" authorId="467" shapeId="0" xr:uid="{E9E480B6-0E44-40AB-9685-EB517379407E}">
      <text>
        <t>[Threaded comment]
Your version of Excel allows you to read this threaded comment; however, any edits to it will get removed if the file is opened in a newer version of Excel. Learn more: https://go.microsoft.com/fwlink/?linkid=870924
Comment:
    seem to have also removed an eye</t>
      </text>
    </comment>
    <comment ref="R367" authorId="468" shapeId="0" xr:uid="{995395ED-F0C3-4EEA-9A5E-ED6FFA6DF734}">
      <text>
        <t>[Threaded comment]
Your version of Excel allows you to read this threaded comment; however, any edits to it will get removed if the file is opened in a newer version of Excel. Learn more: https://go.microsoft.com/fwlink/?linkid=870924
Comment:
    n=5-16</t>
      </text>
    </comment>
    <comment ref="T367" authorId="469" shapeId="0" xr:uid="{91C3BCA7-C461-4020-98CD-B091B12ACF0C}">
      <text>
        <t>[Threaded comment]
Your version of Excel allows you to read this threaded comment; however, any edits to it will get removed if the file is opened in a newer version of Excel. Learn more: https://go.microsoft.com/fwlink/?linkid=870924
Comment:
    n=5-16</t>
      </text>
    </comment>
    <comment ref="R368" authorId="470" shapeId="0" xr:uid="{C3208AF3-F39E-4513-84C3-EF2CE93D0DD1}">
      <text>
        <t>[Threaded comment]
Your version of Excel allows you to read this threaded comment; however, any edits to it will get removed if the file is opened in a newer version of Excel. Learn more: https://go.microsoft.com/fwlink/?linkid=870924
Comment:
    n=5-16</t>
      </text>
    </comment>
    <comment ref="T368" authorId="471" shapeId="0" xr:uid="{E6660DC4-5BBD-4627-97AD-7BC16B649119}">
      <text>
        <t>[Threaded comment]
Your version of Excel allows you to read this threaded comment; however, any edits to it will get removed if the file is opened in a newer version of Excel. Learn more: https://go.microsoft.com/fwlink/?linkid=870924
Comment:
    n=5-16</t>
      </text>
    </comment>
    <comment ref="R369" authorId="472" shapeId="0" xr:uid="{CF74B4EF-D1A5-4B50-8119-8EA34DA8EB00}">
      <text>
        <t>[Threaded comment]
Your version of Excel allows you to read this threaded comment; however, any edits to it will get removed if the file is opened in a newer version of Excel. Learn more: https://go.microsoft.com/fwlink/?linkid=870924
Comment:
    n=5-16</t>
      </text>
    </comment>
    <comment ref="T369" authorId="473" shapeId="0" xr:uid="{C60D996F-AEA3-4DCE-B1CD-279970933E70}">
      <text>
        <t>[Threaded comment]
Your version of Excel allows you to read this threaded comment; however, any edits to it will get removed if the file is opened in a newer version of Excel. Learn more: https://go.microsoft.com/fwlink/?linkid=870924
Comment:
    n=5-16</t>
      </text>
    </comment>
    <comment ref="R370" authorId="474" shapeId="0" xr:uid="{A7C89B6D-1464-4BA6-A70A-CE9279963443}">
      <text>
        <t>[Threaded comment]
Your version of Excel allows you to read this threaded comment; however, any edits to it will get removed if the file is opened in a newer version of Excel. Learn more: https://go.microsoft.com/fwlink/?linkid=870924
Comment:
    n=5-16</t>
      </text>
    </comment>
    <comment ref="T370" authorId="475" shapeId="0" xr:uid="{EFF14109-4BBD-41B5-A452-DEBE8162A402}">
      <text>
        <t>[Threaded comment]
Your version of Excel allows you to read this threaded comment; however, any edits to it will get removed if the file is opened in a newer version of Excel. Learn more: https://go.microsoft.com/fwlink/?linkid=870924
Comment:
    n=5-16</t>
      </text>
    </comment>
    <comment ref="R371" authorId="476" shapeId="0" xr:uid="{D55BD923-CF86-48AB-A24B-F8352E943961}">
      <text>
        <t>[Threaded comment]
Your version of Excel allows you to read this threaded comment; however, any edits to it will get removed if the file is opened in a newer version of Excel. Learn more: https://go.microsoft.com/fwlink/?linkid=870924
Comment:
    n=5-16</t>
      </text>
    </comment>
    <comment ref="T371" authorId="477" shapeId="0" xr:uid="{0D230999-8A1E-4F67-8603-D3FF24A7062D}">
      <text>
        <t>[Threaded comment]
Your version of Excel allows you to read this threaded comment; however, any edits to it will get removed if the file is opened in a newer version of Excel. Learn more: https://go.microsoft.com/fwlink/?linkid=870924
Comment:
    n=5-16</t>
      </text>
    </comment>
    <comment ref="R372" authorId="478" shapeId="0" xr:uid="{D328B7D0-762E-43AB-8841-B1C3C374A740}">
      <text>
        <t>[Threaded comment]
Your version of Excel allows you to read this threaded comment; however, any edits to it will get removed if the file is opened in a newer version of Excel. Learn more: https://go.microsoft.com/fwlink/?linkid=870924
Comment:
    n=5-16</t>
      </text>
    </comment>
    <comment ref="T372" authorId="479" shapeId="0" xr:uid="{97B00BC6-BB6C-4014-AD07-6400891486FB}">
      <text>
        <t>[Threaded comment]
Your version of Excel allows you to read this threaded comment; however, any edits to it will get removed if the file is opened in a newer version of Excel. Learn more: https://go.microsoft.com/fwlink/?linkid=870924
Comment:
    n=5-16</t>
      </text>
    </comment>
    <comment ref="L374" authorId="480" shapeId="0" xr:uid="{6A683F3E-7AEE-4C39-A1B3-C997B5D93735}">
      <text>
        <t>[Threaded comment]
Your version of Excel allows you to read this threaded comment; however, any edits to it will get removed if the file is opened in a newer version of Excel. Learn more: https://go.microsoft.com/fwlink/?linkid=870924
Comment:
    postnatal day 7</t>
      </text>
    </comment>
    <comment ref="AA374" authorId="481" shapeId="0" xr:uid="{8CBB7EAE-E66C-47D0-BC51-71A67EA389C4}">
      <text>
        <t>[Threaded comment]
Your version of Excel allows you to read this threaded comment; however, any edits to it will get removed if the file is opened in a newer version of Excel. Learn more: https://go.microsoft.com/fwlink/?linkid=870924
Comment:
    when calculating mg later, note the animals weights are low due to being pups</t>
      </text>
    </comment>
    <comment ref="AG374" authorId="482" shapeId="0" xr:uid="{7AD8BAC2-A965-477C-A1DC-C59DCEBCE7BE}">
      <text>
        <t>[Threaded comment]
Your version of Excel allows you to read this threaded comment; however, any edits to it will get removed if the file is opened in a newer version of Excel. Learn more: https://go.microsoft.com/fwlink/?linkid=870924
Comment:
    rectangular, 1.7 x 2.4 mm</t>
      </text>
    </comment>
    <comment ref="AH374" authorId="483" shapeId="0" xr:uid="{CC948B24-2E8A-4A20-B7D2-7C44ACBD5890}">
      <text>
        <t>[Threaded comment]
Your version of Excel allows you to read this threaded comment; however, any edits to it will get removed if the file is opened in a newer version of Excel. Learn more: https://go.microsoft.com/fwlink/?linkid=870924
Comment:
    45 seconds</t>
      </text>
    </comment>
    <comment ref="L375" authorId="484" shapeId="0" xr:uid="{00808155-02C0-41EC-8EE0-8EFAF77A8C16}">
      <text>
        <t>[Threaded comment]
Your version of Excel allows you to read this threaded comment; however, any edits to it will get removed if the file is opened in a newer version of Excel. Learn more: https://go.microsoft.com/fwlink/?linkid=870924
Comment:
    postnatal day 7</t>
      </text>
    </comment>
    <comment ref="AA375" authorId="485" shapeId="0" xr:uid="{CE1ED7EF-72C5-4EAC-B91E-60A7575F4F77}">
      <text>
        <t>[Threaded comment]
Your version of Excel allows you to read this threaded comment; however, any edits to it will get removed if the file is opened in a newer version of Excel. Learn more: https://go.microsoft.com/fwlink/?linkid=870924
Comment:
    when calculating mg later, note the animals weights are low due to being pups</t>
      </text>
    </comment>
    <comment ref="AG375" authorId="486" shapeId="0" xr:uid="{587A1561-30FA-414E-A993-7C3E63A00CC8}">
      <text>
        <t>[Threaded comment]
Your version of Excel allows you to read this threaded comment; however, any edits to it will get removed if the file is opened in a newer version of Excel. Learn more: https://go.microsoft.com/fwlink/?linkid=870924
Comment:
    rectangular, 1.7 x 2.4 mm</t>
      </text>
    </comment>
    <comment ref="L376" authorId="487" shapeId="0" xr:uid="{EB8C6C51-B95A-496B-9942-1B564F229D71}">
      <text>
        <t>[Threaded comment]
Your version of Excel allows you to read this threaded comment; however, any edits to it will get removed if the file is opened in a newer version of Excel. Learn more: https://go.microsoft.com/fwlink/?linkid=870924
Comment:
    postnatal day 7</t>
      </text>
    </comment>
    <comment ref="AA376" authorId="488" shapeId="0" xr:uid="{65153129-6AF1-450F-B182-2AAACD9BD1C6}">
      <text>
        <t>[Threaded comment]
Your version of Excel allows you to read this threaded comment; however, any edits to it will get removed if the file is opened in a newer version of Excel. Learn more: https://go.microsoft.com/fwlink/?linkid=870924
Comment:
    when calculating mg later, note the animals weights are low due to being pups</t>
      </text>
    </comment>
    <comment ref="AG376" authorId="489" shapeId="0" xr:uid="{B3B2C89C-3EC4-43E7-A950-2A0632D084A1}">
      <text>
        <t>[Threaded comment]
Your version of Excel allows you to read this threaded comment; however, any edits to it will get removed if the file is opened in a newer version of Excel. Learn more: https://go.microsoft.com/fwlink/?linkid=870924
Comment:
    rectangular, 1.7 x 2.4 mm</t>
      </text>
    </comment>
    <comment ref="AH376" authorId="490" shapeId="0" xr:uid="{F3B5A9C5-6D6B-4C0A-AB7E-22285D2D7910}">
      <text>
        <t>[Threaded comment]
Your version of Excel allows you to read this threaded comment; however, any edits to it will get removed if the file is opened in a newer version of Excel. Learn more: https://go.microsoft.com/fwlink/?linkid=870924
Comment:
    80 seconds</t>
      </text>
    </comment>
    <comment ref="L377" authorId="491" shapeId="0" xr:uid="{779AFB0D-256E-4B11-A4EE-BC5D7F856918}">
      <text>
        <t>[Threaded comment]
Your version of Excel allows you to read this threaded comment; however, any edits to it will get removed if the file is opened in a newer version of Excel. Learn more: https://go.microsoft.com/fwlink/?linkid=870924
Comment:
    120 days</t>
      </text>
    </comment>
    <comment ref="AC378" authorId="492" shapeId="0" xr:uid="{32A4D25C-103F-4560-8B15-E665CE22B2A1}">
      <text>
        <t>[Threaded comment]
Your version of Excel allows you to read this threaded comment; however, any edits to it will get removed if the file is opened in a newer version of Excel. Learn more: https://go.microsoft.com/fwlink/?linkid=870924
Comment:
    150 W</t>
      </text>
    </comment>
    <comment ref="AR378" authorId="493" shapeId="0" xr:uid="{8FFA8BE7-25A5-4D90-9FE5-A83556806A48}">
      <text>
        <t>[Threaded comment]
Your version of Excel allows you to read this threaded comment; however, any edits to it will get removed if the file is opened in a newer version of Excel. Learn more: https://go.microsoft.com/fwlink/?linkid=870924
Comment:
    SEM = 0.62</t>
      </text>
    </comment>
    <comment ref="AT378" authorId="494" shapeId="0" xr:uid="{C5C8EC51-2E12-446F-8601-D74C21FF891B}">
      <text>
        <t>[Threaded comment]
Your version of Excel allows you to read this threaded comment; however, any edits to it will get removed if the file is opened in a newer version of Excel. Learn more: https://go.microsoft.com/fwlink/?linkid=870924
Comment:
    SEM = 0.29</t>
      </text>
    </comment>
    <comment ref="AC379" authorId="495" shapeId="0" xr:uid="{E5277BD3-1493-47ED-A747-860BC85D8199}">
      <text>
        <t>[Threaded comment]
Your version of Excel allows you to read this threaded comment; however, any edits to it will get removed if the file is opened in a newer version of Excel. Learn more: https://go.microsoft.com/fwlink/?linkid=870924
Comment:
    150 W</t>
      </text>
    </comment>
    <comment ref="AR379" authorId="496" shapeId="0" xr:uid="{9A4E894C-71BD-4434-ACBB-60D669DFAB64}">
      <text>
        <t>[Threaded comment]
Your version of Excel allows you to read this threaded comment; however, any edits to it will get removed if the file is opened in a newer version of Excel. Learn more: https://go.microsoft.com/fwlink/?linkid=870924
Comment:
    SEM = 0.62</t>
      </text>
    </comment>
    <comment ref="AT379" authorId="497" shapeId="0" xr:uid="{C681F76E-9B09-45C8-ADBB-7056BEC8265F}">
      <text>
        <t>[Threaded comment]
Your version of Excel allows you to read this threaded comment; however, any edits to it will get removed if the file is opened in a newer version of Excel. Learn more: https://go.microsoft.com/fwlink/?linkid=870924
Comment:
    SEM = 0.31</t>
      </text>
    </comment>
    <comment ref="AY380" authorId="498" shapeId="0" xr:uid="{9270226E-8D22-45B7-AC81-6874E89332E8}">
      <text>
        <t>[Threaded comment]
Your version of Excel allows you to read this threaded comment; however, any edits to it will get removed if the file is opened in a newer version of Excel. Learn more: https://go.microsoft.com/fwlink/?linkid=870924
Comment:
    an 8 point scale, only reported medians and percentiles, not means and errors</t>
      </text>
    </comment>
    <comment ref="AY381" authorId="499" shapeId="0" xr:uid="{815F2C6E-4582-4696-A0D9-048995FBC8FA}">
      <text>
        <t>[Threaded comment]
Your version of Excel allows you to read this threaded comment; however, any edits to it will get removed if the file is opened in a newer version of Excel. Learn more: https://go.microsoft.com/fwlink/?linkid=870924
Comment:
    an 8 point scale, only reported medians and percentiles, not means and errors</t>
      </text>
    </comment>
    <comment ref="AG383" authorId="500" shapeId="0" xr:uid="{450B95D4-E7D1-44BB-8E93-5754FB1F8CB8}">
      <text>
        <t>[Threaded comment]
Your version of Excel allows you to read this threaded comment; however, any edits to it will get removed if the file is opened in a newer version of Excel. Learn more: https://go.microsoft.com/fwlink/?linkid=870924
Comment:
    skull hole 5mm though</t>
      </text>
    </comment>
    <comment ref="AG384" authorId="501" shapeId="0" xr:uid="{20C17A1E-726F-4D66-A23F-F11223C37D43}">
      <text>
        <t>[Threaded comment]
Your version of Excel allows you to read this threaded comment; however, any edits to it will get removed if the file is opened in a newer version of Excel. Learn more: https://go.microsoft.com/fwlink/?linkid=870924
Comment:
    skull hole 5mm though</t>
      </text>
    </comment>
    <comment ref="AM385" authorId="502" shapeId="0" xr:uid="{69DB3DEB-5FF6-4353-8CE8-7AF007838732}">
      <text>
        <t>[Threaded comment]
Your version of Excel allows you to read this threaded comment; however, any edits to it will get removed if the file is opened in a newer version of Excel. Learn more: https://go.microsoft.com/fwlink/?linkid=870924
Comment:
    20 minutes post-stroke</t>
      </text>
    </comment>
    <comment ref="AA388" authorId="503" shapeId="0" xr:uid="{9A16A071-D1E8-403F-8FDB-0B59A7903F4C}">
      <text>
        <t>[Threaded comment]
Your version of Excel allows you to read this threaded comment; however, any edits to it will get removed if the file is opened in a newer version of Excel. Learn more: https://go.microsoft.com/fwlink/?linkid=870924
Comment:
    no concentration specified</t>
      </text>
    </comment>
    <comment ref="AA389" authorId="504" shapeId="0" xr:uid="{E4DF90C6-C7F4-4867-9F1C-A2962DC96621}">
      <text>
        <t>[Threaded comment]
Your version of Excel allows you to read this threaded comment; however, any edits to it will get removed if the file is opened in a newer version of Excel. Learn more: https://go.microsoft.com/fwlink/?linkid=870924
Comment:
    no concentration specified</t>
      </text>
    </comment>
    <comment ref="AW390" authorId="505" shapeId="0" xr:uid="{92BC559C-2E16-4339-8626-63BDFBCA52BF}">
      <text>
        <t>[Threaded comment]
Your version of Excel allows you to read this threaded comment; however, any edits to it will get removed if the file is opened in a newer version of Excel. Learn more: https://go.microsoft.com/fwlink/?linkid=870924
Comment:
    guessed</t>
      </text>
    </comment>
    <comment ref="K391" authorId="506" shapeId="0" xr:uid="{A02B6E51-D9E9-469E-90E1-1803563F35F2}">
      <text>
        <t>[Threaded comment]
Your version of Excel allows you to read this threaded comment; however, any edits to it will get removed if the file is opened in a newer version of Excel. Learn more: https://go.microsoft.com/fwlink/?linkid=870924
Comment:
    90 days</t>
      </text>
    </comment>
    <comment ref="M391" authorId="507" shapeId="0" xr:uid="{DECE1A71-FBE4-4577-AFCB-A82223838965}">
      <text>
        <t>[Threaded comment]
Your version of Excel allows you to read this threaded comment; however, any edits to it will get removed if the file is opened in a newer version of Excel. Learn more: https://go.microsoft.com/fwlink/?linkid=870924
Comment:
    100 days</t>
      </text>
    </comment>
    <comment ref="AC391" authorId="508" shapeId="0" xr:uid="{E2DC0A44-796F-4E5F-A897-F5A48EBE4F4A}">
      <text>
        <t>[Threaded comment]
Your version of Excel allows you to read this threaded comment; however, any edits to it will get removed if the file is opened in a newer version of Excel. Learn more: https://go.microsoft.com/fwlink/?linkid=870924
Comment:
    78 000 lx</t>
      </text>
    </comment>
    <comment ref="AG391" authorId="509" shapeId="0" xr:uid="{B5CA23E7-7B98-459F-9E1E-99F503964EA2}">
      <text>
        <t>[Threaded comment]
Your version of Excel allows you to read this threaded comment; however, any edits to it will get removed if the file is opened in a newer version of Excel. Learn more: https://go.microsoft.com/fwlink/?linkid=870924
Comment:
    rectangular, 5x3mm</t>
      </text>
    </comment>
    <comment ref="AO391" authorId="510" shapeId="0" xr:uid="{E61F2975-C89B-49DA-BD74-714E8B053391}">
      <text>
        <t>[Threaded comment]
Your version of Excel allows you to read this threaded comment; however, any edits to it will get removed if the file is opened in a newer version of Excel. Learn more: https://go.microsoft.com/fwlink/?linkid=870924
Comment:
    extrapolated, not stated in text</t>
      </text>
    </comment>
    <comment ref="Y392" authorId="511" shapeId="0" xr:uid="{125393EC-C5EF-4433-A5D7-168D1E25452E}">
      <text>
        <t>[Threaded comment]
Your version of Excel allows you to read this threaded comment; however, any edits to it will get removed if the file is opened in a newer version of Excel. Learn more: https://go.microsoft.com/fwlink/?linkid=870924
Comment:
    skull intact for stroke induction, immediate craniotomy then performed to implant electrode</t>
      </text>
    </comment>
    <comment ref="Y393" authorId="512" shapeId="0" xr:uid="{122733B4-99D5-4DDA-A4BF-D718C81B130D}">
      <text>
        <t>[Threaded comment]
Your version of Excel allows you to read this threaded comment; however, any edits to it will get removed if the file is opened in a newer version of Excel. Learn more: https://go.microsoft.com/fwlink/?linkid=870924
Comment:
    skull intact for stroke induction, immediate craniotomy then performed to implant electrode</t>
      </text>
    </comment>
    <comment ref="R394" authorId="513" shapeId="0" xr:uid="{904BB1CA-1811-4962-89B6-CB21DFC4B6E0}">
      <text>
        <t>[Threaded comment]
Your version of Excel allows you to read this threaded comment; however, any edits to it will get removed if the file is opened in a newer version of Excel. Learn more: https://go.microsoft.com/fwlink/?linkid=870924
Comment:
    10-15 animals</t>
      </text>
    </comment>
    <comment ref="T394" authorId="514" shapeId="0" xr:uid="{E8262356-0BC5-4D8A-A7F2-8E44A7A74175}">
      <text>
        <t>[Threaded comment]
Your version of Excel allows you to read this threaded comment; however, any edits to it will get removed if the file is opened in a newer version of Excel. Learn more: https://go.microsoft.com/fwlink/?linkid=870924
Comment:
    10-15 animals</t>
      </text>
    </comment>
    <comment ref="AM394" authorId="515" shapeId="0" xr:uid="{D2485FF5-A128-4D56-AAFB-941731235372}">
      <text>
        <t>[Threaded comment]
Your version of Excel allows you to read this threaded comment; however, any edits to it will get removed if the file is opened in a newer version of Excel. Learn more: https://go.microsoft.com/fwlink/?linkid=870924
Comment:
    5 mins</t>
      </text>
    </comment>
    <comment ref="AW394" authorId="516" shapeId="0" xr:uid="{8DB1738E-B71F-4689-A549-0FC1ACFCE137}">
      <text>
        <t>[Threaded comment]
Your version of Excel allows you to read this threaded comment; however, any edits to it will get removed if the file is opened in a newer version of Excel. Learn more: https://go.microsoft.com/fwlink/?linkid=870924
Comment:
    likely Direct rLV % whole brain as other paper from author uses this</t>
      </text>
    </comment>
    <comment ref="AY394" authorId="517" shapeId="0" xr:uid="{28B8131F-CB06-4EA2-A529-CD576C71405F}">
      <text>
        <t>[Threaded comment]
Your version of Excel allows you to read this threaded comment; however, any edits to it will get removed if the file is opened in a newer version of Excel. Learn more: https://go.microsoft.com/fwlink/?linkid=870924
Comment:
    slightly modified</t>
      </text>
    </comment>
    <comment ref="R395" authorId="518" shapeId="0" xr:uid="{D6E25D7F-DE1B-48A2-9AB3-B4C9B63ABF14}">
      <text>
        <t>[Threaded comment]
Your version of Excel allows you to read this threaded comment; however, any edits to it will get removed if the file is opened in a newer version of Excel. Learn more: https://go.microsoft.com/fwlink/?linkid=870924
Comment:
    10-15 animals</t>
      </text>
    </comment>
    <comment ref="T395" authorId="519" shapeId="0" xr:uid="{D7776F78-603B-4771-997D-C3D6198D7CB7}">
      <text>
        <t>[Threaded comment]
Your version of Excel allows you to read this threaded comment; however, any edits to it will get removed if the file is opened in a newer version of Excel. Learn more: https://go.microsoft.com/fwlink/?linkid=870924
Comment:
    10-15 animals</t>
      </text>
    </comment>
    <comment ref="AM395" authorId="520" shapeId="0" xr:uid="{C43ED90C-1069-4534-B10D-FD0CCAF6114A}">
      <text>
        <t>[Threaded comment]
Your version of Excel allows you to read this threaded comment; however, any edits to it will get removed if the file is opened in a newer version of Excel. Learn more: https://go.microsoft.com/fwlink/?linkid=870924
Comment:
    5 mins</t>
      </text>
    </comment>
    <comment ref="AW395" authorId="521" shapeId="0" xr:uid="{62AAF054-285C-4CE0-BD42-7B9A5AE7E93E}">
      <text>
        <t>[Threaded comment]
Your version of Excel allows you to read this threaded comment; however, any edits to it will get removed if the file is opened in a newer version of Excel. Learn more: https://go.microsoft.com/fwlink/?linkid=870924
Comment:
    likely Direct rLV % whole brain as other paper from author uses this</t>
      </text>
    </comment>
    <comment ref="AY395" authorId="522" shapeId="0" xr:uid="{19683975-1CDB-4947-9EE8-69AE5680A204}">
      <text>
        <t>[Threaded comment]
Your version of Excel allows you to read this threaded comment; however, any edits to it will get removed if the file is opened in a newer version of Excel. Learn more: https://go.microsoft.com/fwlink/?linkid=870924
Comment:
    slightly modified</t>
      </text>
    </comment>
    <comment ref="R396" authorId="523" shapeId="0" xr:uid="{AE70E87B-0026-40D2-9CDB-38F90EFCE1AB}">
      <text>
        <t>[Threaded comment]
Your version of Excel allows you to read this threaded comment; however, any edits to it will get removed if the file is opened in a newer version of Excel. Learn more: https://go.microsoft.com/fwlink/?linkid=870924
Comment:
    10-15 animals</t>
      </text>
    </comment>
    <comment ref="T396" authorId="524" shapeId="0" xr:uid="{B84A8AB0-2628-411C-B881-00AC9B2E96B0}">
      <text>
        <t>[Threaded comment]
Your version of Excel allows you to read this threaded comment; however, any edits to it will get removed if the file is opened in a newer version of Excel. Learn more: https://go.microsoft.com/fwlink/?linkid=870924
Comment:
    10-15 animals</t>
      </text>
    </comment>
    <comment ref="AM396" authorId="525" shapeId="0" xr:uid="{5489CBBC-69B1-406C-A17F-A6C29AB58E00}">
      <text>
        <t>[Threaded comment]
Your version of Excel allows you to read this threaded comment; however, any edits to it will get removed if the file is opened in a newer version of Excel. Learn more: https://go.microsoft.com/fwlink/?linkid=870924
Comment:
    5 mins</t>
      </text>
    </comment>
    <comment ref="AW396" authorId="526" shapeId="0" xr:uid="{0F784E6E-7E61-4046-B042-B35B9A367E21}">
      <text>
        <t>[Threaded comment]
Your version of Excel allows you to read this threaded comment; however, any edits to it will get removed if the file is opened in a newer version of Excel. Learn more: https://go.microsoft.com/fwlink/?linkid=870924
Comment:
    likely Direct rLV % whole brain as other paper from author uses this</t>
      </text>
    </comment>
    <comment ref="AY396" authorId="527" shapeId="0" xr:uid="{313B836C-8498-406F-B768-55D8DDC6AA7A}">
      <text>
        <t>[Threaded comment]
Your version of Excel allows you to read this threaded comment; however, any edits to it will get removed if the file is opened in a newer version of Excel. Learn more: https://go.microsoft.com/fwlink/?linkid=870924
Comment:
    slightly modified</t>
      </text>
    </comment>
    <comment ref="R397" authorId="528" shapeId="0" xr:uid="{D6F2D33A-8704-4395-A2C4-9DA516AAF4CC}">
      <text>
        <t>[Threaded comment]
Your version of Excel allows you to read this threaded comment; however, any edits to it will get removed if the file is opened in a newer version of Excel. Learn more: https://go.microsoft.com/fwlink/?linkid=870924
Comment:
    10-12 animals</t>
      </text>
    </comment>
    <comment ref="T397" authorId="529" shapeId="0" xr:uid="{D4C90DA7-93D7-49FE-8086-B343F9F90535}">
      <text>
        <t>[Threaded comment]
Your version of Excel allows you to read this threaded comment; however, any edits to it will get removed if the file is opened in a newer version of Excel. Learn more: https://go.microsoft.com/fwlink/?linkid=870924
Comment:
    10-12 animals</t>
      </text>
    </comment>
    <comment ref="AY397" authorId="530" shapeId="0" xr:uid="{AA1A543F-A437-437D-BC91-1EDA8EF043E1}">
      <text>
        <t>[Threaded comment]
Your version of Excel allows you to read this threaded comment; however, any edits to it will get removed if the file is opened in a newer version of Excel. Learn more: https://go.microsoft.com/fwlink/?linkid=870924
Comment:
    slightly modified</t>
      </text>
    </comment>
    <comment ref="R398" authorId="531" shapeId="0" xr:uid="{DD8E3C94-1B64-4DEB-A4FC-9389D98C3714}">
      <text>
        <t>[Threaded comment]
Your version of Excel allows you to read this threaded comment; however, any edits to it will get removed if the file is opened in a newer version of Excel. Learn more: https://go.microsoft.com/fwlink/?linkid=870924
Comment:
    10-12 animals</t>
      </text>
    </comment>
    <comment ref="T398" authorId="532" shapeId="0" xr:uid="{35C57AD1-5397-45F1-9B9E-A160B555C7F5}">
      <text>
        <t>[Threaded comment]
Your version of Excel allows you to read this threaded comment; however, any edits to it will get removed if the file is opened in a newer version of Excel. Learn more: https://go.microsoft.com/fwlink/?linkid=870924
Comment:
    10-12 animals</t>
      </text>
    </comment>
    <comment ref="AY398" authorId="533" shapeId="0" xr:uid="{05486917-D3AD-48E7-91DE-5F9DB5440E1B}">
      <text>
        <t>[Threaded comment]
Your version of Excel allows you to read this threaded comment; however, any edits to it will get removed if the file is opened in a newer version of Excel. Learn more: https://go.microsoft.com/fwlink/?linkid=870924
Comment:
    slightly modified</t>
      </text>
    </comment>
    <comment ref="R399" authorId="534" shapeId="0" xr:uid="{9A2B2F52-9562-4CED-8637-58171B6A2E75}">
      <text>
        <t>[Threaded comment]
Your version of Excel allows you to read this threaded comment; however, any edits to it will get removed if the file is opened in a newer version of Excel. Learn more: https://go.microsoft.com/fwlink/?linkid=870924
Comment:
    10-12 animals</t>
      </text>
    </comment>
    <comment ref="T399" authorId="535" shapeId="0" xr:uid="{5D848E4E-1F0F-4FF5-B49A-500DBF5DA2DD}">
      <text>
        <t>[Threaded comment]
Your version of Excel allows you to read this threaded comment; however, any edits to it will get removed if the file is opened in a newer version of Excel. Learn more: https://go.microsoft.com/fwlink/?linkid=870924
Comment:
    10-12 animals</t>
      </text>
    </comment>
    <comment ref="AY399" authorId="536" shapeId="0" xr:uid="{B5806555-FB03-428B-BA04-CC392B779D95}">
      <text>
        <t>[Threaded comment]
Your version of Excel allows you to read this threaded comment; however, any edits to it will get removed if the file is opened in a newer version of Excel. Learn more: https://go.microsoft.com/fwlink/?linkid=870924
Comment:
    slightly modified</t>
      </text>
    </comment>
    <comment ref="R400" authorId="537" shapeId="0" xr:uid="{55A8A12F-A209-4575-B59E-059C029DBC75}">
      <text>
        <t>[Threaded comment]
Your version of Excel allows you to read this threaded comment; however, any edits to it will get removed if the file is opened in a newer version of Excel. Learn more: https://go.microsoft.com/fwlink/?linkid=870924
Comment:
    10-12 animals</t>
      </text>
    </comment>
    <comment ref="T400" authorId="538" shapeId="0" xr:uid="{1271F391-E154-4D41-8FC1-72A759FDA165}">
      <text>
        <t>[Threaded comment]
Your version of Excel allows you to read this threaded comment; however, any edits to it will get removed if the file is opened in a newer version of Excel. Learn more: https://go.microsoft.com/fwlink/?linkid=870924
Comment:
    10-12 animals</t>
      </text>
    </comment>
    <comment ref="AY400" authorId="539" shapeId="0" xr:uid="{FC2093E9-8543-4817-9E4F-4C08090B2546}">
      <text>
        <t>[Threaded comment]
Your version of Excel allows you to read this threaded comment; however, any edits to it will get removed if the file is opened in a newer version of Excel. Learn more: https://go.microsoft.com/fwlink/?linkid=870924
Comment:
    slightly modified</t>
      </text>
    </comment>
    <comment ref="R401" authorId="540" shapeId="0" xr:uid="{A496DDEA-DC65-4A98-B846-EBEB79A27A99}">
      <text>
        <t>[Threaded comment]
Your version of Excel allows you to read this threaded comment; however, any edits to it will get removed if the file is opened in a newer version of Excel. Learn more: https://go.microsoft.com/fwlink/?linkid=870924
Comment:
    10-12 animals</t>
      </text>
    </comment>
    <comment ref="T401" authorId="541" shapeId="0" xr:uid="{35AD9128-4290-4B72-A8F3-F2EAFC1C96B8}">
      <text>
        <t>[Threaded comment]
Your version of Excel allows you to read this threaded comment; however, any edits to it will get removed if the file is opened in a newer version of Excel. Learn more: https://go.microsoft.com/fwlink/?linkid=870924
Comment:
    10-12 animals</t>
      </text>
    </comment>
    <comment ref="AY401" authorId="542" shapeId="0" xr:uid="{9D4A678B-9893-41DC-9CD9-59DB1E412E6E}">
      <text>
        <t>[Threaded comment]
Your version of Excel allows you to read this threaded comment; however, any edits to it will get removed if the file is opened in a newer version of Excel. Learn more: https://go.microsoft.com/fwlink/?linkid=870924
Comment:
    slightly modified</t>
      </text>
    </comment>
    <comment ref="R402" authorId="543" shapeId="0" xr:uid="{1E82E3B5-ADD5-49C4-AE77-BB2FAD9B0206}">
      <text>
        <t>[Threaded comment]
Your version of Excel allows you to read this threaded comment; however, any edits to it will get removed if the file is opened in a newer version of Excel. Learn more: https://go.microsoft.com/fwlink/?linkid=870924
Comment:
    10-12 animals</t>
      </text>
    </comment>
    <comment ref="T402" authorId="544" shapeId="0" xr:uid="{28C0F2A1-9D7C-4B77-8AA5-7B02C8016EE2}">
      <text>
        <t>[Threaded comment]
Your version of Excel allows you to read this threaded comment; however, any edits to it will get removed if the file is opened in a newer version of Excel. Learn more: https://go.microsoft.com/fwlink/?linkid=870924
Comment:
    10-12 animals</t>
      </text>
    </comment>
    <comment ref="AY402" authorId="545" shapeId="0" xr:uid="{39DC448A-1FBF-4CCF-BF7B-B1AF6F19C142}">
      <text>
        <t>[Threaded comment]
Your version of Excel allows you to read this threaded comment; however, any edits to it will get removed if the file is opened in a newer version of Excel. Learn more: https://go.microsoft.com/fwlink/?linkid=870924
Comment:
    slightly modified</t>
      </text>
    </comment>
    <comment ref="R403" authorId="546" shapeId="0" xr:uid="{42976F77-EA89-4C0F-8738-BD7BFD56606C}">
      <text>
        <t>[Threaded comment]
Your version of Excel allows you to read this threaded comment; however, any edits to it will get removed if the file is opened in a newer version of Excel. Learn more: https://go.microsoft.com/fwlink/?linkid=870924
Comment:
    9-11 animals</t>
      </text>
    </comment>
    <comment ref="T403" authorId="547" shapeId="0" xr:uid="{2CCE9D0C-BF31-4129-95E6-01A755B81FFF}">
      <text>
        <t>[Threaded comment]
Your version of Excel allows you to read this threaded comment; however, any edits to it will get removed if the file is opened in a newer version of Excel. Learn more: https://go.microsoft.com/fwlink/?linkid=870924
Comment:
    9-11 animals</t>
      </text>
    </comment>
    <comment ref="AY403" authorId="548" shapeId="0" xr:uid="{C420C865-1D9F-41ED-AA90-004345E2E61A}">
      <text>
        <t>[Threaded comment]
Your version of Excel allows you to read this threaded comment; however, any edits to it will get removed if the file is opened in a newer version of Excel. Learn more: https://go.microsoft.com/fwlink/?linkid=870924
Comment:
    slightly modified</t>
      </text>
    </comment>
    <comment ref="R404" authorId="549" shapeId="0" xr:uid="{B1CB6E37-90B0-405D-9A5F-403B6E5524B2}">
      <text>
        <t>[Threaded comment]
Your version of Excel allows you to read this threaded comment; however, any edits to it will get removed if the file is opened in a newer version of Excel. Learn more: https://go.microsoft.com/fwlink/?linkid=870924
Comment:
    9-11 animals</t>
      </text>
    </comment>
    <comment ref="T404" authorId="550" shapeId="0" xr:uid="{0DDEC603-76A7-4E5F-9EED-91E3D5B42139}">
      <text>
        <t>[Threaded comment]
Your version of Excel allows you to read this threaded comment; however, any edits to it will get removed if the file is opened in a newer version of Excel. Learn more: https://go.microsoft.com/fwlink/?linkid=870924
Comment:
    9-11 animals</t>
      </text>
    </comment>
    <comment ref="AY404" authorId="551" shapeId="0" xr:uid="{9D11B2A5-424A-4E67-8C78-F329C1801213}">
      <text>
        <t>[Threaded comment]
Your version of Excel allows you to read this threaded comment; however, any edits to it will get removed if the file is opened in a newer version of Excel. Learn more: https://go.microsoft.com/fwlink/?linkid=870924
Comment:
    slightly modified</t>
      </text>
    </comment>
    <comment ref="AA405" authorId="552" shapeId="0" xr:uid="{5E2278A3-BC61-4E60-9D1A-CB85F2BC3456}">
      <text>
        <t>[Threaded comment]
Your version of Excel allows you to read this threaded comment; however, any edits to it will get removed if the file is opened in a newer version of Excel. Learn more: https://go.microsoft.com/fwlink/?linkid=870924
Comment:
    0.3ml/kg</t>
      </text>
    </comment>
    <comment ref="AE405" authorId="553" shapeId="0" xr:uid="{CF317D35-A847-40C6-91B1-16B3BE3A0CE0}">
      <text>
        <t>[Threaded comment]
Your version of Excel allows you to read this threaded comment; however, any edits to it will get removed if the file is opened in a newer version of Excel. Learn more: https://go.microsoft.com/fwlink/?linkid=870924
Comment:
    "white light"</t>
      </text>
    </comment>
    <comment ref="AA406" authorId="554" shapeId="0" xr:uid="{F9A7CCAF-FA8D-442B-8D24-E929B2F660CB}">
      <text>
        <t>[Threaded comment]
Your version of Excel allows you to read this threaded comment; however, any edits to it will get removed if the file is opened in a newer version of Excel. Learn more: https://go.microsoft.com/fwlink/?linkid=870924
Comment:
    0.3ml/kg</t>
      </text>
    </comment>
    <comment ref="AE406" authorId="555" shapeId="0" xr:uid="{798BEF62-E6C3-4D7F-A012-4183AE2EAE12}">
      <text>
        <t>[Threaded comment]
Your version of Excel allows you to read this threaded comment; however, any edits to it will get removed if the file is opened in a newer version of Excel. Learn more: https://go.microsoft.com/fwlink/?linkid=870924
Comment:
    "white light"</t>
      </text>
    </comment>
    <comment ref="R409" authorId="556" shapeId="0" xr:uid="{0B3AE16A-0DB9-40AB-A9BA-E2AF7887FC8D}">
      <text>
        <t>[Threaded comment]
Your version of Excel allows you to read this threaded comment; however, any edits to it will get removed if the file is opened in a newer version of Excel. Learn more: https://go.microsoft.com/fwlink/?linkid=870924
Comment:
    4-6 animals</t>
      </text>
    </comment>
    <comment ref="R410" authorId="557" shapeId="0" xr:uid="{BF6D6C3B-59D7-48EC-97DF-793231265CAF}">
      <text>
        <t>[Threaded comment]
Your version of Excel allows you to read this threaded comment; however, any edits to it will get removed if the file is opened in a newer version of Excel. Learn more: https://go.microsoft.com/fwlink/?linkid=870924
Comment:
    4-6 animals</t>
      </text>
    </comment>
    <comment ref="R411" authorId="558" shapeId="0" xr:uid="{B08734D5-B3CC-449B-A9D8-430DCFF6EAA6}">
      <text>
        <t>[Threaded comment]
Your version of Excel allows you to read this threaded comment; however, any edits to it will get removed if the file is opened in a newer version of Excel. Learn more: https://go.microsoft.com/fwlink/?linkid=870924
Comment:
    4-6 animals</t>
      </text>
    </comment>
    <comment ref="R412" authorId="559" shapeId="0" xr:uid="{F9DBC2DD-C147-47E5-9687-142800AC8D68}">
      <text>
        <t>[Threaded comment]
Your version of Excel allows you to read this threaded comment; however, any edits to it will get removed if the file is opened in a newer version of Excel. Learn more: https://go.microsoft.com/fwlink/?linkid=870924
Comment:
    4-7 animals</t>
      </text>
    </comment>
    <comment ref="T412" authorId="560" shapeId="0" xr:uid="{29C4AA7E-6DAB-41A3-B358-C1DBD9AF359F}">
      <text>
        <t>[Threaded comment]
Your version of Excel allows you to read this threaded comment; however, any edits to it will get removed if the file is opened in a newer version of Excel. Learn more: https://go.microsoft.com/fwlink/?linkid=870924
Comment:
    4-7 animals</t>
      </text>
    </comment>
    <comment ref="G416" authorId="561" shapeId="0" xr:uid="{BAAEBCA9-84D1-4BD4-8073-C828404DA697}">
      <text>
        <t>[Threaded comment]
Your version of Excel allows you to read this threaded comment; however, any edits to it will get removed if the file is opened in a newer version of Excel. Learn more: https://go.microsoft.com/fwlink/?linkid=870924
Comment:
    75% C57Bl/6 and 25% SV129</t>
      </text>
    </comment>
    <comment ref="G418" authorId="562" shapeId="0" xr:uid="{0292D6F8-DEA0-432C-B102-753A1B080E23}">
      <text>
        <t>[Threaded comment]
Your version of Excel allows you to read this threaded comment; however, any edits to it will get removed if the file is opened in a newer version of Excel. Learn more: https://go.microsoft.com/fwlink/?linkid=870924
Comment:
    75% C57Bl/6 and 25% SV129</t>
      </text>
    </comment>
    <comment ref="G420" authorId="563" shapeId="0" xr:uid="{4EBD21C8-8D90-4303-A86E-8535717E15BE}">
      <text>
        <t>[Threaded comment]
Your version of Excel allows you to read this threaded comment; however, any edits to it will get removed if the file is opened in a newer version of Excel. Learn more: https://go.microsoft.com/fwlink/?linkid=870924
Comment:
    75% C57Bl/6 and 25% SV129</t>
      </text>
    </comment>
    <comment ref="K423" authorId="564" shapeId="0" xr:uid="{C3538849-A7BF-4053-B354-567DDEC53DE3}">
      <text>
        <t>[Threaded comment]
Your version of Excel allows you to read this threaded comment; however, any edits to it will get removed if the file is opened in a newer version of Excel. Learn more: https://go.microsoft.com/fwlink/?linkid=870924
Comment:
    3 months</t>
      </text>
    </comment>
    <comment ref="M423" authorId="565" shapeId="0" xr:uid="{B9BA0964-456D-4B91-9433-1FF2B4E4EF7A}">
      <text>
        <t>[Threaded comment]
Your version of Excel allows you to read this threaded comment; however, any edits to it will get removed if the file is opened in a newer version of Excel. Learn more: https://go.microsoft.com/fwlink/?linkid=870924
Comment:
    4 months</t>
      </text>
    </comment>
    <comment ref="L424" authorId="566" shapeId="0" xr:uid="{F89C5687-EEC7-4512-A6D0-2C2380BEAA06}">
      <text>
        <t>[Threaded comment]
Your version of Excel allows you to read this threaded comment; however, any edits to it will get removed if the file is opened in a newer version of Excel. Learn more: https://go.microsoft.com/fwlink/?linkid=870924
Comment:
    18 months</t>
      </text>
    </comment>
    <comment ref="AC425" authorId="567" shapeId="0" xr:uid="{6A209475-C5F9-4A72-B4C0-A407E35E9B29}">
      <text>
        <t>[Threaded comment]
Your version of Excel allows you to read this threaded comment; however, any edits to it will get removed if the file is opened in a newer version of Excel. Learn more: https://go.microsoft.com/fwlink/?linkid=870924
Comment:
    6500–7500 lx</t>
      </text>
    </comment>
    <comment ref="AH425" authorId="568" shapeId="0" xr:uid="{69D072B1-71F6-449A-B09C-5EED00CAEB87}">
      <text>
        <t>[Threaded comment]
Your version of Excel allows you to read this threaded comment; however, any edits to it will get removed if the file is opened in a newer version of Excel. Learn more: https://go.microsoft.com/fwlink/?linkid=870924
Comment:
    10-15 mins each for 2 veins</t>
      </text>
    </comment>
    <comment ref="AC426" authorId="569" shapeId="0" xr:uid="{B45D3A93-C1A0-4198-A81E-77E03524C973}">
      <text>
        <t>[Threaded comment]
Your version of Excel allows you to read this threaded comment; however, any edits to it will get removed if the file is opened in a newer version of Excel. Learn more: https://go.microsoft.com/fwlink/?linkid=870924
Comment:
    6500–7500 lx</t>
      </text>
    </comment>
    <comment ref="AH426" authorId="570" shapeId="0" xr:uid="{2D663424-7AC8-438B-B2A6-DDDAD3171885}">
      <text>
        <t>[Threaded comment]
Your version of Excel allows you to read this threaded comment; however, any edits to it will get removed if the file is opened in a newer version of Excel. Learn more: https://go.microsoft.com/fwlink/?linkid=870924
Comment:
    10-15 mins each for 2 veins</t>
      </text>
    </comment>
    <comment ref="AH428" authorId="571" shapeId="0" xr:uid="{DCC75C5B-397B-41CA-9650-0163FDC911C4}">
      <text>
        <t>[Threaded comment]
Your version of Excel allows you to read this threaded comment; however, any edits to it will get removed if the file is opened in a newer version of Excel. Learn more: https://go.microsoft.com/fwlink/?linkid=870924
Comment:
    two veins at 10 minutes each</t>
      </text>
    </comment>
    <comment ref="AX429" authorId="572" shapeId="0" xr:uid="{CD8175BF-16AA-44AC-A276-84E4A87D1F7C}">
      <text>
        <t>[Threaded comment]
Your version of Excel allows you to read this threaded comment; however, any edits to it will get removed if the file is opened in a newer version of Excel. Learn more: https://go.microsoft.com/fwlink/?linkid=870924
Comment:
    author's other study in same year used SD though</t>
      </text>
    </comment>
    <comment ref="AA430" authorId="573" shapeId="0" xr:uid="{C67C2A02-F617-4B5E-AA48-2FAAA09A6A3F}">
      <text>
        <t>[Threaded comment]
Your version of Excel allows you to read this threaded comment; however, any edits to it will get removed if the file is opened in a newer version of Excel. Learn more: https://go.microsoft.com/fwlink/?linkid=870924
Comment:
    0.67ml/kg</t>
      </text>
    </comment>
    <comment ref="AC430" authorId="574" shapeId="0" xr:uid="{3D01A7EF-8DCF-49DC-8271-7A79C83CCE44}">
      <text>
        <t>[Threaded comment]
Your version of Excel allows you to read this threaded comment; however, any edits to it will get removed if the file is opened in a newer version of Excel. Learn more: https://go.microsoft.com/fwlink/?linkid=870924
Comment:
    0.8 mW</t>
      </text>
    </comment>
    <comment ref="AG430" authorId="575" shapeId="0" xr:uid="{B8297008-BD18-4380-B53E-45DC8FB88FDE}">
      <text>
        <t>[Threaded comment]
Your version of Excel allows you to read this threaded comment; however, any edits to it will get removed if the file is opened in a newer version of Excel. Learn more: https://go.microsoft.com/fwlink/?linkid=870924
Comment:
    rectangular 200um x 40 um (0.2 x 0.04 mm)</t>
      </text>
    </comment>
    <comment ref="AH430" authorId="576" shapeId="0" xr:uid="{AEC19155-BBB3-4A02-8949-930E1311AC97}">
      <text>
        <t>[Threaded comment]
Your version of Excel allows you to read this threaded comment; however, any edits to it will get removed if the file is opened in a newer version of Excel. Learn more: https://go.microsoft.com/fwlink/?linkid=870924
Comment:
    irradiated two MCA spots for 10 mins each</t>
      </text>
    </comment>
    <comment ref="AK430" authorId="577" shapeId="0" xr:uid="{831A1822-6677-4FD8-BC3A-4927CDD76895}">
      <text>
        <t>[Threaded comment]
Your version of Excel allows you to read this threaded comment; however, any edits to it will get removed if the file is opened in a newer version of Excel. Learn more: https://go.microsoft.com/fwlink/?linkid=870924
Comment:
    20uMole</t>
      </text>
    </comment>
    <comment ref="AA432" authorId="578" shapeId="0" xr:uid="{14A07E79-886B-45CA-B122-B14FE84E4F19}">
      <text>
        <t>[Threaded comment]
Your version of Excel allows you to read this threaded comment; however, any edits to it will get removed if the file is opened in a newer version of Excel. Learn more: https://go.microsoft.com/fwlink/?linkid=870924
Comment:
    0.2ml/100g</t>
      </text>
    </comment>
    <comment ref="AA439" authorId="579" shapeId="0" xr:uid="{C4B6DA67-621B-4E4B-B540-29F9F53CF479}">
      <text>
        <t>[Threaded comment]
Your version of Excel allows you to read this threaded comment; however, any edits to it will get removed if the file is opened in a newer version of Excel. Learn more: https://go.microsoft.com/fwlink/?linkid=870924
Comment:
    0.2mL</t>
      </text>
    </comment>
    <comment ref="AK439" authorId="580" shapeId="0" xr:uid="{8CCB13DA-4580-4816-9F8E-184878DFF600}">
      <text>
        <t>[Threaded comment]
Your version of Excel allows you to read this threaded comment; however, any edits to it will get removed if the file is opened in a newer version of Excel. Learn more: https://go.microsoft.com/fwlink/?linkid=870924
Comment:
    mice were placed in 50mL conical tubes with ventilation holes for 2 h, 3 h, 4 h, 5 h or 6 h per day for five days per week randomly, an average of 20 h per week for six weeks in their home cage</t>
      </text>
    </comment>
    <comment ref="AG440" authorId="581" shapeId="0" xr:uid="{18C3E3C3-E1C3-4B13-9630-C68579ED0765}">
      <text>
        <t>[Threaded comment]
Your version of Excel allows you to read this threaded comment; however, any edits to it will get removed if the file is opened in a newer version of Excel. Learn more: https://go.microsoft.com/fwlink/?linkid=870924
Comment:
    did on both hemispheres</t>
      </text>
    </comment>
    <comment ref="AC441" authorId="582" shapeId="0" xr:uid="{2016F4EB-1E51-4BC7-A114-D6E1FB2EA2AC}">
      <text>
        <t>[Threaded comment]
Your version of Excel allows you to read this threaded comment; however, any edits to it will get removed if the file is opened in a newer version of Excel. Learn more: https://go.microsoft.com/fwlink/?linkid=870924
Comment:
    6500-7500</t>
      </text>
    </comment>
    <comment ref="AC442" authorId="583" shapeId="0" xr:uid="{73B71B6D-B0D1-4EB9-9A3F-28C4AC02792E}">
      <text>
        <t>[Threaded comment]
Your version of Excel allows you to read this threaded comment; however, any edits to it will get removed if the file is opened in a newer version of Excel. Learn more: https://go.microsoft.com/fwlink/?linkid=870924
Comment:
    6500-7500</t>
      </text>
    </comment>
    <comment ref="AC443" authorId="584" shapeId="0" xr:uid="{7EBA1B07-2460-4629-94EC-BAE79FE7EC78}">
      <text>
        <t>[Threaded comment]
Your version of Excel allows you to read this threaded comment; however, any edits to it will get removed if the file is opened in a newer version of Excel. Learn more: https://go.microsoft.com/fwlink/?linkid=870924
Comment:
    6500-7500lux, 50W</t>
      </text>
    </comment>
    <comment ref="AI444" authorId="585" shapeId="0" xr:uid="{73E2EE8F-E127-48D9-A620-37859E9232C5}">
      <text>
        <t>[Threaded comment]
Your version of Excel allows you to read this threaded comment; however, any edits to it will get removed if the file is opened in a newer version of Excel. Learn more: https://go.microsoft.com/fwlink/?linkid=870924
Comment:
    forelimb</t>
      </text>
    </comment>
    <comment ref="AR444" authorId="586" shapeId="0" xr:uid="{49AA9BFD-72C2-4E45-9462-F9D1F2C9E252}">
      <text>
        <t>[Threaded comment]
Your version of Excel allows you to read this threaded comment; however, any edits to it will get removed if the file is opened in a newer version of Excel. Learn more: https://go.microsoft.com/fwlink/?linkid=870924
Comment:
    had a typo in study, text said error of 72.71 mm3, used graph to get this value instead. It seems they accidentally added a 7 in front of 2.71</t>
      </text>
    </comment>
    <comment ref="Z445" authorId="587" shapeId="0" xr:uid="{9EDDCD4A-ECA9-4BDD-832F-745EE4F8DB21}">
      <text>
        <t>[Threaded comment]
Your version of Excel allows you to read this threaded comment; however, any edits to it will get removed if the file is opened in a newer version of Excel. Learn more: https://go.microsoft.com/fwlink/?linkid=870924
Comment:
    primary motor cortex, secondary
motor cortex, and primary somatosensory cortex
(hindlimb and forelimb)</t>
      </text>
    </comment>
    <comment ref="AA445" authorId="588" shapeId="0" xr:uid="{5C43CCE2-76CC-4C66-B6D2-A9D56A02D9B3}">
      <text>
        <t>[Threaded comment]
Your version of Excel allows you to read this threaded comment; however, any edits to it will get removed if the file is opened in a newer version of Excel. Learn more: https://go.microsoft.com/fwlink/?linkid=870924
Comment:
    0.1mL</t>
      </text>
    </comment>
    <comment ref="AN445" authorId="589" shapeId="0" xr:uid="{84C7A9EA-C1ED-408E-B3BF-CAEC29711BBB}">
      <text>
        <t>[Threaded comment]
Your version of Excel allows you to read this threaded comment; however, any edits to it will get removed if the file is opened in a newer version of Excel. Learn more: https://go.microsoft.com/fwlink/?linkid=870924
Comment:
    "Melatonin and MLA treatments
were given i.p after ischemia." doesn't state when</t>
      </text>
    </comment>
    <comment ref="G446" authorId="590" shapeId="0" xr:uid="{D52BEBE9-CAEB-4982-B803-129CA62E03A6}">
      <text>
        <t>[Threaded comment]
Your version of Excel allows you to read this threaded comment; however, any edits to it will get removed if the file is opened in a newer version of Excel. Learn more: https://go.microsoft.com/fwlink/?linkid=870924
Comment:
    used Nrf2-/- and Hmox1^LoxP mice based on C57Bl/6 but did not specify which mouse strain was used for infarct mesurment so have considered them as their base strain</t>
      </text>
    </comment>
    <comment ref="Z446" authorId="591" shapeId="0" xr:uid="{8C08F0D6-875D-4BFF-A303-31CB3AFC30A3}">
      <text>
        <t>[Threaded comment]
Your version of Excel allows you to read this threaded comment; however, any edits to it will get removed if the file is opened in a newer version of Excel. Learn more: https://go.microsoft.com/fwlink/?linkid=870924
Comment:
    primary motor cortex, secondary
motor cortex, and primary somatosensory cortex
(hindlimb and forelimb)</t>
      </text>
    </comment>
    <comment ref="AA446" authorId="592" shapeId="0" xr:uid="{686E8641-E351-4E5F-A1B7-18A2EAE57D26}">
      <text>
        <t>[Threaded comment]
Your version of Excel allows you to read this threaded comment; however, any edits to it will get removed if the file is opened in a newer version of Excel. Learn more: https://go.microsoft.com/fwlink/?linkid=870924
Comment:
    0.1mL</t>
      </text>
    </comment>
    <comment ref="G447" authorId="593" shapeId="0" xr:uid="{BC6C20CE-4093-435A-86BC-73023DB8B71A}">
      <text>
        <t>[Threaded comment]
Your version of Excel allows you to read this threaded comment; however, any edits to it will get removed if the file is opened in a newer version of Excel. Learn more: https://go.microsoft.com/fwlink/?linkid=870924
Comment:
    used Nrf2-/- and Hmox1^LoxP mice based on C57Bl/6 but did not specify which mouse strain was used for infarct mesurment so have considered them as their base strain</t>
      </text>
    </comment>
    <comment ref="Z447" authorId="594" shapeId="0" xr:uid="{122C084F-218E-4A8C-92A6-2C23371968EF}">
      <text>
        <t>[Threaded comment]
Your version of Excel allows you to read this threaded comment; however, any edits to it will get removed if the file is opened in a newer version of Excel. Learn more: https://go.microsoft.com/fwlink/?linkid=870924
Comment:
    primary motor cortex, secondary
motor cortex, and primary somatosensory cortex
(hindlimb and forelimb)</t>
      </text>
    </comment>
    <comment ref="AA447" authorId="595" shapeId="0" xr:uid="{FBD7AA91-B233-4EC8-A8AA-41B5FFF103AA}">
      <text>
        <t>[Threaded comment]
Your version of Excel allows you to read this threaded comment; however, any edits to it will get removed if the file is opened in a newer version of Excel. Learn more: https://go.microsoft.com/fwlink/?linkid=870924
Comment:
    0.1mL</t>
      </text>
    </comment>
    <comment ref="AA448" authorId="596" shapeId="0" xr:uid="{BE07A856-7B7B-4169-B9BD-C484F7E09589}">
      <text>
        <t>[Threaded comment]
Your version of Excel allows you to read this threaded comment; however, any edits to it will get removed if the file is opened in a newer version of Excel. Learn more: https://go.microsoft.com/fwlink/?linkid=870924
Comment:
    0.1ml</t>
      </text>
    </comment>
    <comment ref="AA449" authorId="597" shapeId="0" xr:uid="{E1B541B9-056A-46F1-AD03-880D21122C24}">
      <text>
        <t>[Threaded comment]
Your version of Excel allows you to read this threaded comment; however, any edits to it will get removed if the file is opened in a newer version of Excel. Learn more: https://go.microsoft.com/fwlink/?linkid=870924
Comment:
    0.1ml</t>
      </text>
    </comment>
    <comment ref="AA450" authorId="598" shapeId="0" xr:uid="{3A1B67F4-32DE-4D8A-A67E-16F505BFD150}">
      <text>
        <t>[Threaded comment]
Your version of Excel allows you to read this threaded comment; however, any edits to it will get removed if the file is opened in a newer version of Excel. Learn more: https://go.microsoft.com/fwlink/?linkid=870924
Comment:
    0.1ml</t>
      </text>
    </comment>
    <comment ref="AA451" authorId="599" shapeId="0" xr:uid="{94E31D3E-40EE-4725-8CBE-7371A53DE52E}">
      <text>
        <t>[Threaded comment]
Your version of Excel allows you to read this threaded comment; however, any edits to it will get removed if the file is opened in a newer version of Excel. Learn more: https://go.microsoft.com/fwlink/?linkid=870924
Comment:
    0.1ml</t>
      </text>
    </comment>
    <comment ref="AA452" authorId="600" shapeId="0" xr:uid="{FFB93898-F9FC-4C10-AA36-7FBB4FC361C8}">
      <text>
        <t>[Threaded comment]
Your version of Excel allows you to read this threaded comment; however, any edits to it will get removed if the file is opened in a newer version of Excel. Learn more: https://go.microsoft.com/fwlink/?linkid=870924
Comment:
    0.1ml</t>
      </text>
    </comment>
    <comment ref="K453" authorId="601" shapeId="0" xr:uid="{6FE038DB-BC59-4FC7-98F6-9B3B8377BDD7}">
      <text>
        <t>[Threaded comment]
Your version of Excel allows you to read this threaded comment; however, any edits to it will get removed if the file is opened in a newer version of Excel. Learn more: https://go.microsoft.com/fwlink/?linkid=870924
Comment:
    2 months</t>
      </text>
    </comment>
    <comment ref="M453" authorId="602" shapeId="0" xr:uid="{016FC1DE-E1B3-4BE5-BB0D-D76391FF31F1}">
      <text>
        <t>[Threaded comment]
Your version of Excel allows you to read this threaded comment; however, any edits to it will get removed if the file is opened in a newer version of Excel. Learn more: https://go.microsoft.com/fwlink/?linkid=870924
Comment:
    3 months</t>
      </text>
    </comment>
    <comment ref="AA453" authorId="603" shapeId="0" xr:uid="{08E6578D-DB2C-4948-A1F7-6E6579F7699C}">
      <text>
        <t>[Threaded comment]
Your version of Excel allows you to read this threaded comment; however, any edits to it will get removed if the file is opened in a newer version of Excel. Learn more: https://go.microsoft.com/fwlink/?linkid=870924
Comment:
    0.2mL</t>
      </text>
    </comment>
    <comment ref="K454" authorId="604" shapeId="0" xr:uid="{A48BDC08-14CD-4E50-B6D9-ADFFF27B7731}">
      <text>
        <t>[Threaded comment]
Your version of Excel allows you to read this threaded comment; however, any edits to it will get removed if the file is opened in a newer version of Excel. Learn more: https://go.microsoft.com/fwlink/?linkid=870924
Comment:
    22 months</t>
      </text>
    </comment>
    <comment ref="M454" authorId="605" shapeId="0" xr:uid="{9BFA255D-3B2A-46A9-9222-3CFEF2011A06}">
      <text>
        <t>[Threaded comment]
Your version of Excel allows you to read this threaded comment; however, any edits to it will get removed if the file is opened in a newer version of Excel. Learn more: https://go.microsoft.com/fwlink/?linkid=870924
Comment:
    24 months</t>
      </text>
    </comment>
    <comment ref="AA454" authorId="606" shapeId="0" xr:uid="{CCDC0A52-65C4-494F-AAF4-F0C53754812B}">
      <text>
        <t>[Threaded comment]
Your version of Excel allows you to read this threaded comment; however, any edits to it will get removed if the file is opened in a newer version of Excel. Learn more: https://go.microsoft.com/fwlink/?linkid=870924
Comment:
    0.2mL</t>
      </text>
    </comment>
    <comment ref="AG455" authorId="607" shapeId="0" xr:uid="{DD537FE6-5AA7-4959-803B-C6F81C42D4A5}">
      <text>
        <t>[Threaded comment]
Your version of Excel allows you to read this threaded comment; however, any edits to it will get removed if the file is opened in a newer version of Excel. Learn more: https://go.microsoft.com/fwlink/?linkid=870924
Comment:
    craniotomy was 2-3mm diameter though</t>
      </text>
    </comment>
    <comment ref="AY455" authorId="608" shapeId="0" xr:uid="{AE9C5E60-0801-4F73-A519-A14AA9A9BC5F}">
      <text>
        <t>[Threaded comment]
Your version of Excel allows you to read this threaded comment; however, any edits to it will get removed if the file is opened in a newer version of Excel. Learn more: https://go.microsoft.com/fwlink/?linkid=870924
Comment:
    may be a different 5 point scale, from Hata et al. 1998 "A reproducible model of middle cerebral artery occlusion in mice: hemodynamic, biochemical, and magnetic resonance imaging"
quoted scale as "A
score of 1 was given if the animal demonstrated normal spontaneous
movement; a score of 2 was given if the animal was circling clockwise
when viewed from above while receiving a mildly noxious stimuli (tail
pinch); a score of 3 was given if the animal was observed to spin clockwise
on a longitudinal axis including the tail; a score of 4 was given if the
animal fell down on the contralateral side; and a score of 5 was given if the
animal was crouched on all four paws unresponsive to noxious stimuli."</t>
      </text>
    </comment>
    <comment ref="AG456" authorId="609" shapeId="0" xr:uid="{351CD35D-4A20-401F-8ED7-A036B440C1DF}">
      <text>
        <t>[Threaded comment]
Your version of Excel allows you to read this threaded comment; however, any edits to it will get removed if the file is opened in a newer version of Excel. Learn more: https://go.microsoft.com/fwlink/?linkid=870924
Comment:
    craniotomy was 2-3mm diameter though</t>
      </text>
    </comment>
    <comment ref="AY456" authorId="610" shapeId="0" xr:uid="{149DABEB-5D69-4560-916A-23976C1F6EA0}">
      <text>
        <t>[Threaded comment]
Your version of Excel allows you to read this threaded comment; however, any edits to it will get removed if the file is opened in a newer version of Excel. Learn more: https://go.microsoft.com/fwlink/?linkid=870924
Comment:
    may be a different 5 point scale, from Hata et al. 1998 "A reproducible model of middle cerebral artery occlusion in mice: hemodynamic, biochemical, and magnetic resonance imaging"
quoted scale as "A
score of 1 was given if the animal demonstrated normal spontaneous
movement; a score of 2 was given if the animal was circling clockwise
when viewed from above while receiving a mildly noxious stimuli (tail
pinch); a score of 3 was given if the animal was observed to spin clockwise
on a longitudinal axis including the tail; a score of 4 was given if the
animal fell down on the contralateral side; and a score of 5 was given if the
animal was crouched on all four paws unresponsive to noxious stimuli."</t>
      </text>
    </comment>
    <comment ref="AA457" authorId="611" shapeId="0" xr:uid="{D4DB1F81-C365-4A1B-A8CA-7D078BD105F4}">
      <text>
        <t>[Threaded comment]
Your version of Excel allows you to read this threaded comment; however, any edits to it will get removed if the file is opened in a newer version of Excel. Learn more: https://go.microsoft.com/fwlink/?linkid=870924
Comment:
    100uL</t>
      </text>
    </comment>
    <comment ref="AO457" authorId="612" shapeId="0" xr:uid="{93CFB878-0D8C-4CAA-B309-A64955A00655}">
      <text>
        <t>[Threaded comment]
Your version of Excel allows you to read this threaded comment; however, any edits to it will get removed if the file is opened in a newer version of Excel. Learn more: https://go.microsoft.com/fwlink/?linkid=870924
Comment:
    extrapolated, didn't clearly state</t>
      </text>
    </comment>
    <comment ref="R458" authorId="613" shapeId="0" xr:uid="{B369A17C-0015-4274-8113-878B6C84D1A7}">
      <text>
        <t>[Threaded comment]
Your version of Excel allows you to read this threaded comment; however, any edits to it will get removed if the file is opened in a newer version of Excel. Learn more: https://go.microsoft.com/fwlink/?linkid=870924
Comment:
    n = 8-13</t>
      </text>
    </comment>
    <comment ref="T458" authorId="614" shapeId="0" xr:uid="{8F3A24D6-C445-41A4-9349-D87EA844D005}">
      <text>
        <t>[Threaded comment]
Your version of Excel allows you to read this threaded comment; however, any edits to it will get removed if the file is opened in a newer version of Excel. Learn more: https://go.microsoft.com/fwlink/?linkid=870924
Comment:
    n = 8-13</t>
      </text>
    </comment>
    <comment ref="AA458" authorId="615" shapeId="0" xr:uid="{FE15A104-6BBB-42B9-A3B0-415C798B43FC}">
      <text>
        <t>[Threaded comment]
Your version of Excel allows you to read this threaded comment; however, any edits to it will get removed if the file is opened in a newer version of Excel. Learn more: https://go.microsoft.com/fwlink/?linkid=870924
Comment:
    100uL</t>
      </text>
    </comment>
    <comment ref="Y459" authorId="616" shapeId="0" xr:uid="{2B8CD083-514C-401D-B946-4344D5F2BD7F}">
      <text>
        <t>[Threaded comment]
Your version of Excel allows you to read this threaded comment; however, any edits to it will get removed if the file is opened in a newer version of Excel. Learn more: https://go.microsoft.com/fwlink/?linkid=870924
Comment:
    extrapolated this</t>
      </text>
    </comment>
    <comment ref="Y460" authorId="617" shapeId="0" xr:uid="{6AA8363A-AF00-4383-918D-38712D5860F0}">
      <text>
        <t>[Threaded comment]
Your version of Excel allows you to read this threaded comment; however, any edits to it will get removed if the file is opened in a newer version of Excel. Learn more: https://go.microsoft.com/fwlink/?linkid=870924
Comment:
    zygomatic arch snipped</t>
      </text>
    </comment>
    <comment ref="AY460" authorId="618" shapeId="0" xr:uid="{DACF4170-7D30-48C4-851C-3EE90D11766D}">
      <text>
        <t>[Threaded comment]
Your version of Excel allows you to read this threaded comment; however, any edits to it will get removed if the file is opened in a newer version of Excel. Learn more: https://go.microsoft.com/fwlink/?linkid=870924
Comment:
    0-4 scale as follows: 0, no deficits; 1, failure to fully stretch the contralateral body and forelimb; 2, circling to the contralateral side; 3, tumbling to the affected side; 4, hardly walking and no automatic action.</t>
      </text>
    </comment>
    <comment ref="AH461" authorId="619" shapeId="0" xr:uid="{D5884F55-9DFC-4248-9893-6C22E151DEB7}">
      <text>
        <t>[Threaded comment]
Your version of Excel allows you to read this threaded comment; however, any edits to it will get removed if the file is opened in a newer version of Excel. Learn more: https://go.microsoft.com/fwlink/?linkid=870924
Comment:
    90 seconds</t>
      </text>
    </comment>
    <comment ref="AK462" authorId="620" shapeId="0" xr:uid="{7C1D789B-5880-41C5-BD31-4E9D08F41DC4}">
      <text>
        <t>[Threaded comment]
Your version of Excel allows you to read this threaded comment; however, any edits to it will get removed if the file is opened in a newer version of Excel. Learn more: https://go.microsoft.com/fwlink/?linkid=870924
Comment:
    7 days</t>
      </text>
    </comment>
    <comment ref="K463" authorId="621" shapeId="0" xr:uid="{0C8E039E-9738-4250-9FCB-45C7AEC042A4}">
      <text>
        <t>[Threaded comment]
Your version of Excel allows you to read this threaded comment; however, any edits to it will get removed if the file is opened in a newer version of Excel. Learn more: https://go.microsoft.com/fwlink/?linkid=870924
Comment:
    2 months</t>
      </text>
    </comment>
    <comment ref="M463" authorId="622" shapeId="0" xr:uid="{ED54DBA3-33DF-4D3D-932F-32A9C3B27D16}">
      <text>
        <t>[Threaded comment]
Your version of Excel allows you to read this threaded comment; however, any edits to it will get removed if the file is opened in a newer version of Excel. Learn more: https://go.microsoft.com/fwlink/?linkid=870924
Comment:
    4 months</t>
      </text>
    </comment>
    <comment ref="AA463" authorId="623" shapeId="0" xr:uid="{3FC79847-6D70-4918-BC83-216C1B6E1FB3}">
      <text>
        <t>[Threaded comment]
Your version of Excel allows you to read this threaded comment; however, any edits to it will get removed if the file is opened in a newer version of Excel. Learn more: https://go.microsoft.com/fwlink/?linkid=870924
Comment:
    0.25mL</t>
      </text>
    </comment>
    <comment ref="AA464" authorId="624" shapeId="0" xr:uid="{FD94A3D7-D477-48E5-83C1-97B959B7490D}">
      <text>
        <t>[Threaded comment]
Your version of Excel allows you to read this threaded comment; however, any edits to it will get removed if the file is opened in a newer version of Excel. Learn more: https://go.microsoft.com/fwlink/?linkid=870924
Comment:
    no other details given</t>
      </text>
    </comment>
    <comment ref="AG464" authorId="625" shapeId="0" xr:uid="{43B9ED01-AD0C-48E0-85AF-548753A8A68E}">
      <text>
        <t>[Threaded comment]
Your version of Excel allows you to read this threaded comment; however, any edits to it will get removed if the file is opened in a newer version of Excel. Learn more: https://go.microsoft.com/fwlink/?linkid=870924
Comment:
    4x2mm</t>
      </text>
    </comment>
    <comment ref="AA465" authorId="626" shapeId="0" xr:uid="{AFDDC2BB-C093-4372-88EA-1BE2C1F413F5}">
      <text>
        <t>[Threaded comment]
Your version of Excel allows you to read this threaded comment; however, any edits to it will get removed if the file is opened in a newer version of Excel. Learn more: https://go.microsoft.com/fwlink/?linkid=870924
Comment:
    no other details given</t>
      </text>
    </comment>
    <comment ref="AG465" authorId="627" shapeId="0" xr:uid="{C70F5749-CBBE-4AB5-9560-992E74E57BEB}">
      <text>
        <t>[Threaded comment]
Your version of Excel allows you to read this threaded comment; however, any edits to it will get removed if the file is opened in a newer version of Excel. Learn more: https://go.microsoft.com/fwlink/?linkid=870924
Comment:
    4x2mm</t>
      </text>
    </comment>
    <comment ref="AA466" authorId="628" shapeId="0" xr:uid="{14225E5B-0A0E-449E-B2A1-27664F968E2F}">
      <text>
        <t>[Threaded comment]
Your version of Excel allows you to read this threaded comment; however, any edits to it will get removed if the file is opened in a newer version of Excel. Learn more: https://go.microsoft.com/fwlink/?linkid=870924
Comment:
    no other details given</t>
      </text>
    </comment>
    <comment ref="AG466" authorId="629" shapeId="0" xr:uid="{07A4AE7A-5CE2-40DC-9F49-BA4B11846DF1}">
      <text>
        <t>[Threaded comment]
Your version of Excel allows you to read this threaded comment; however, any edits to it will get removed if the file is opened in a newer version of Excel. Learn more: https://go.microsoft.com/fwlink/?linkid=870924
Comment:
    8x4mm</t>
      </text>
    </comment>
    <comment ref="AY466" authorId="630" shapeId="0" xr:uid="{160CCE35-B5F7-4F3E-8D50-55E656D4D12F}">
      <text>
        <t>[Threaded comment]
Your version of Excel allows you to read this threaded comment; however, any edits to it will get removed if the file is opened in a newer version of Excel. Learn more: https://go.microsoft.com/fwlink/?linkid=870924
Comment:
    for both foe and hind paw so score doubled (summed both scores)</t>
      </text>
    </comment>
    <comment ref="AA468" authorId="631" shapeId="0" xr:uid="{AAFB6870-F333-4FB2-B976-703C83408D92}">
      <text>
        <t>[Threaded comment]
Your version of Excel allows you to read this threaded comment; however, any edits to it will get removed if the file is opened in a newer version of Excel. Learn more: https://go.microsoft.com/fwlink/?linkid=870924
Comment:
    0.1mL</t>
      </text>
    </comment>
    <comment ref="AA469" authorId="632" shapeId="0" xr:uid="{446FAE45-C35D-4245-816D-2C3C0CFF648B}">
      <text>
        <t>[Threaded comment]
Your version of Excel allows you to read this threaded comment; however, any edits to it will get removed if the file is opened in a newer version of Excel. Learn more: https://go.microsoft.com/fwlink/?linkid=870924
Comment:
    1ml/kg</t>
      </text>
    </comment>
    <comment ref="AO469" authorId="633" shapeId="0" xr:uid="{9557EF14-2443-400F-935D-AFBDDD26479F}">
      <text>
        <t>[Threaded comment]
Your version of Excel allows you to read this threaded comment; however, any edits to it will get removed if the file is opened in a newer version of Excel. Learn more: https://go.microsoft.com/fwlink/?linkid=870924
Comment:
    not stated, extrapolated</t>
      </text>
    </comment>
    <comment ref="G470" authorId="634" shapeId="0" xr:uid="{2887B229-B7CB-4F95-90BB-6DBF36273608}">
      <text>
        <t>[Threaded comment]
Your version of Excel allows you to read this threaded comment; however, any edits to it will get removed if the file is opened in a newer version of Excel. Learn more: https://go.microsoft.com/fwlink/?linkid=870924
Comment:
    outbred rats</t>
      </text>
    </comment>
    <comment ref="AH470" authorId="635" shapeId="0" xr:uid="{D96128F4-7C6B-48FD-A575-F03A930E1B2F}">
      <text>
        <t>[Threaded comment]
Your version of Excel allows you to read this threaded comment; however, any edits to it will get removed if the file is opened in a newer version of Excel. Learn more: https://go.microsoft.com/fwlink/?linkid=870924
Comment:
    2x15 mins</t>
      </text>
    </comment>
    <comment ref="G471" authorId="636" shapeId="0" xr:uid="{6175C145-4896-4E6D-9045-27B2D6CDAD70}">
      <text>
        <t>[Threaded comment]
Your version of Excel allows you to read this threaded comment; however, any edits to it will get removed if the file is opened in a newer version of Excel. Learn more: https://go.microsoft.com/fwlink/?linkid=870924
Comment:
    outbred rats</t>
      </text>
    </comment>
    <comment ref="AH471" authorId="637" shapeId="0" xr:uid="{01838A00-B0D1-49C8-A861-D0C216C70857}">
      <text>
        <t>[Threaded comment]
Your version of Excel allows you to read this threaded comment; however, any edits to it will get removed if the file is opened in a newer version of Excel. Learn more: https://go.microsoft.com/fwlink/?linkid=870924
Comment:
    2x15 mins</t>
      </text>
    </comment>
    <comment ref="G472" authorId="638" shapeId="0" xr:uid="{F9F7C215-796B-4D90-8286-6D3DA867C361}">
      <text>
        <t>[Threaded comment]
Your version of Excel allows you to read this threaded comment; however, any edits to it will get removed if the file is opened in a newer version of Excel. Learn more: https://go.microsoft.com/fwlink/?linkid=870924
Comment:
    outbred rats</t>
      </text>
    </comment>
    <comment ref="AH472" authorId="639" shapeId="0" xr:uid="{30B3D31E-9595-42DD-BE50-C9439C269229}">
      <text>
        <t>[Threaded comment]
Your version of Excel allows you to read this threaded comment; however, any edits to it will get removed if the file is opened in a newer version of Excel. Learn more: https://go.microsoft.com/fwlink/?linkid=870924
Comment:
    2x15 mins</t>
      </text>
    </comment>
    <comment ref="K473" authorId="640" shapeId="0" xr:uid="{50B713F4-FF78-4752-9DBA-AA46900C23FB}">
      <text>
        <t>[Threaded comment]
Your version of Excel allows you to read this threaded comment; however, any edits to it will get removed if the file is opened in a newer version of Excel. Learn more: https://go.microsoft.com/fwlink/?linkid=870924
Comment:
    5 months</t>
      </text>
    </comment>
    <comment ref="M473" authorId="641" shapeId="0" xr:uid="{6B556B16-789E-4E16-8A14-545578A64BA0}">
      <text>
        <t>[Threaded comment]
Your version of Excel allows you to read this threaded comment; however, any edits to it will get removed if the file is opened in a newer version of Excel. Learn more: https://go.microsoft.com/fwlink/?linkid=870924
Comment:
    7 months</t>
      </text>
    </comment>
    <comment ref="AG473" authorId="642" shapeId="0" xr:uid="{F3E46200-6F0D-41CC-ABCD-DFEB508036DB}">
      <text>
        <t>[Threaded comment]
Your version of Excel allows you to read this threaded comment; however, any edits to it will get removed if the file is opened in a newer version of Excel. Learn more: https://go.microsoft.com/fwlink/?linkid=870924
Comment:
    bone hole 3mm though</t>
      </text>
    </comment>
    <comment ref="Y475" authorId="643" shapeId="0" xr:uid="{47ED0D57-9B0A-43F0-8746-3BA8E14BD2C4}">
      <text>
        <t>[Threaded comment]
Your version of Excel allows you to read this threaded comment; however, any edits to it will get removed if the file is opened in a newer version of Excel. Learn more: https://go.microsoft.com/fwlink/?linkid=870924
Comment:
    extrapolated as they mentioned dura mater</t>
      </text>
    </comment>
    <comment ref="Y483" authorId="644" shapeId="0" xr:uid="{10E88C46-FEF9-4E27-A532-948BF0537319}">
      <text>
        <t>[Threaded comment]
Your version of Excel allows you to read this threaded comment; however, any edits to it will get removed if the file is opened in a newer version of Excel. Learn more: https://go.microsoft.com/fwlink/?linkid=870924
Comment:
    extrapolated as they mentioned dura mater</t>
      </text>
    </comment>
    <comment ref="Y484" authorId="645" shapeId="0" xr:uid="{7D4BE64D-47E6-49FC-82C5-B89EAF6ACB16}">
      <text>
        <t>[Threaded comment]
Your version of Excel allows you to read this threaded comment; however, any edits to it will get removed if the file is opened in a newer version of Excel. Learn more: https://go.microsoft.com/fwlink/?linkid=870924
Comment:
    extrapolated as they mentioned dura mater</t>
      </text>
    </comment>
    <comment ref="G485" authorId="646" shapeId="0" xr:uid="{654743A8-97C0-4DEF-824B-8D67A0C688BD}">
      <text>
        <t>[Threaded comment]
Your version of Excel allows you to read this threaded comment; however, any edits to it will get removed if the file is opened in a newer version of Excel. Learn more: https://go.microsoft.com/fwlink/?linkid=870924
Comment:
    List as FiecherCDF rats from Charles River Wiga, Sulzfeld, Germany, can't find anywhere on the internet</t>
      </text>
    </comment>
    <comment ref="X485" authorId="647" shapeId="0" xr:uid="{22292E96-55B3-4DE8-92E7-1D6D514D11DD}">
      <text>
        <t>[Threaded comment]
Your version of Excel allows you to read this threaded comment; however, any edits to it will get removed if the file is opened in a newer version of Excel. Learn more: https://go.microsoft.com/fwlink/?linkid=870924
Comment:
    also isoflurane for initial anaesthetic</t>
      </text>
    </comment>
    <comment ref="AA487" authorId="648" shapeId="0" xr:uid="{1700EBB0-DC62-4155-81D8-D5E256CF3FFC}">
      <text>
        <t>[Threaded comment]
Your version of Excel allows you to read this threaded comment; however, any edits to it will get removed if the file is opened in a newer version of Excel. Learn more: https://go.microsoft.com/fwlink/?linkid=870924
Comment:
    0.133 ml/100g</t>
      </text>
    </comment>
    <comment ref="AA488" authorId="649" shapeId="0" xr:uid="{19B3023C-BA8D-4678-9A1F-BF070D4DDAFE}">
      <text>
        <t>[Threaded comment]
Your version of Excel allows you to read this threaded comment; however, any edits to it will get removed if the file is opened in a newer version of Excel. Learn more: https://go.microsoft.com/fwlink/?linkid=870924
Comment:
    0.1mL</t>
      </text>
    </comment>
    <comment ref="AM488" authorId="650" shapeId="0" xr:uid="{573DB070-8825-4C20-9A57-92FF4D3C7777}">
      <text>
        <t>[Threaded comment]
Your version of Excel allows you to read this threaded comment; however, any edits to it will get removed if the file is opened in a newer version of Excel. Learn more: https://go.microsoft.com/fwlink/?linkid=870924
Comment:
    not reported but was immediately after waking from stroke</t>
      </text>
    </comment>
    <comment ref="AA489" authorId="651" shapeId="0" xr:uid="{4CF6FA7E-93E2-4693-9CAF-254D1A074187}">
      <text>
        <t>[Threaded comment]
Your version of Excel allows you to read this threaded comment; however, any edits to it will get removed if the file is opened in a newer version of Excel. Learn more: https://go.microsoft.com/fwlink/?linkid=870924
Comment:
    0.1mL</t>
      </text>
    </comment>
    <comment ref="AM489" authorId="652" shapeId="0" xr:uid="{E72052CF-A65D-4D44-BC79-DCBBAAED4C4D}">
      <text>
        <t>[Threaded comment]
Your version of Excel allows you to read this threaded comment; however, any edits to it will get removed if the file is opened in a newer version of Excel. Learn more: https://go.microsoft.com/fwlink/?linkid=870924
Comment:
    not reported but was immediately after waking from stroke</t>
      </text>
    </comment>
    <comment ref="K490" authorId="653" shapeId="0" xr:uid="{2C122702-4EED-4493-B50E-504D40B917FD}">
      <text>
        <t>[Threaded comment]
Your version of Excel allows you to read this threaded comment; however, any edits to it will get removed if the file is opened in a newer version of Excel. Learn more: https://go.microsoft.com/fwlink/?linkid=870924
Comment:
    2 years</t>
      </text>
    </comment>
    <comment ref="M490" authorId="654" shapeId="0" xr:uid="{0B8B9CD8-8F09-409C-BE2D-D1E1D8C1AED8}">
      <text>
        <t>[Threaded comment]
Your version of Excel allows you to read this threaded comment; however, any edits to it will get removed if the file is opened in a newer version of Excel. Learn more: https://go.microsoft.com/fwlink/?linkid=870924
Comment:
    3 years</t>
      </text>
    </comment>
    <comment ref="Y491" authorId="655" shapeId="0" xr:uid="{883E07DD-8B61-4C9B-857B-8991276BDA92}">
      <text>
        <t>[Threaded comment]
Your version of Excel allows you to read this threaded comment; however, any edits to it will get removed if the file is opened in a newer version of Excel. Learn more: https://go.microsoft.com/fwlink/?linkid=870924
Comment:
    inferred, not stated</t>
      </text>
    </comment>
    <comment ref="AA491" authorId="656" shapeId="0" xr:uid="{E8346964-5C33-46A5-B3B1-251C74B6013F}">
      <text>
        <t>[Threaded comment]
Your version of Excel allows you to read this threaded comment; however, any edits to it will get removed if the file is opened in a newer version of Excel. Learn more: https://go.microsoft.com/fwlink/?linkid=870924
Comment:
    0.133 ml/kg</t>
      </text>
    </comment>
    <comment ref="AY491" authorId="657" shapeId="0" xr:uid="{316D52E1-0133-4DE6-9E43-A3F3085663CC}">
      <text>
        <t>[Threaded comment]
Your version of Excel allows you to read this threaded comment; however, any edits to it will get removed if the file is opened in a newer version of Excel. Learn more: https://go.microsoft.com/fwlink/?linkid=870924
Comment:
    unspecified score our of 10, higher score means worse injury, seems to look similar to some other scores, may be based on them - edit, a later paper references this one as NSS but as it's 10 points not 16 I've classed is at modified NSS</t>
      </text>
    </comment>
    <comment ref="Y492" authorId="658" shapeId="0" xr:uid="{2119965C-408D-4843-BDF4-57AD99F0D6E3}">
      <text>
        <t>[Threaded comment]
Your version of Excel allows you to read this threaded comment; however, any edits to it will get removed if the file is opened in a newer version of Excel. Learn more: https://go.microsoft.com/fwlink/?linkid=870924
Comment:
    inferred, not stated</t>
      </text>
    </comment>
    <comment ref="AA492" authorId="659" shapeId="0" xr:uid="{C295294E-18E4-4D87-9206-9DAC65FA3B72}">
      <text>
        <t>[Threaded comment]
Your version of Excel allows you to read this threaded comment; however, any edits to it will get removed if the file is opened in a newer version of Excel. Learn more: https://go.microsoft.com/fwlink/?linkid=870924
Comment:
    0.133 ml/kg</t>
      </text>
    </comment>
    <comment ref="AY492" authorId="660" shapeId="0" xr:uid="{A5CAB4E2-25A5-487F-956A-FD8A361D1088}">
      <text>
        <t>[Threaded comment]
Your version of Excel allows you to read this threaded comment; however, any edits to it will get removed if the file is opened in a newer version of Excel. Learn more: https://go.microsoft.com/fwlink/?linkid=870924
Comment:
    unspecified score our of 10, higher score means worse injury, seems to look similar to some other scores, may be based on them - edit, a later paper references this one as NSS but as it's 10 points not 16 I've classed is at modified NSS</t>
      </text>
    </comment>
    <comment ref="Y493" authorId="661" shapeId="0" xr:uid="{168590B7-843A-42B9-AB25-0690E0287CCF}">
      <text>
        <t>[Threaded comment]
Your version of Excel allows you to read this threaded comment; however, any edits to it will get removed if the file is opened in a newer version of Excel. Learn more: https://go.microsoft.com/fwlink/?linkid=870924
Comment:
    inferred, not stated</t>
      </text>
    </comment>
    <comment ref="AA494" authorId="662" shapeId="0" xr:uid="{B5DCCD06-43DF-49A2-A4A2-8D7E7E730BA4}">
      <text>
        <t>[Threaded comment]
Your version of Excel allows you to read this threaded comment; however, any edits to it will get removed if the file is opened in a newer version of Excel. Learn more: https://go.microsoft.com/fwlink/?linkid=870924
Comment:
    0.15ml</t>
      </text>
    </comment>
    <comment ref="AA495" authorId="663" shapeId="0" xr:uid="{9DFB1EE6-F448-428D-BDFA-ED57F47B9EF4}">
      <text>
        <t>[Threaded comment]
Your version of Excel allows you to read this threaded comment; however, any edits to it will get removed if the file is opened in a newer version of Excel. Learn more: https://go.microsoft.com/fwlink/?linkid=870924
Comment:
    0.1ml</t>
      </text>
    </comment>
    <comment ref="AA496" authorId="664" shapeId="0" xr:uid="{B30FFAFA-8698-48D3-8A1C-BDE126D8CB1C}">
      <text>
        <t>[Threaded comment]
Your version of Excel allows you to read this threaded comment; however, any edits to it will get removed if the file is opened in a newer version of Excel. Learn more: https://go.microsoft.com/fwlink/?linkid=870924
Comment:
    0.1ml</t>
      </text>
    </comment>
    <comment ref="L497" authorId="665" shapeId="0" xr:uid="{03FF6B58-490A-4A8D-8BCD-447727B7D9F6}">
      <text>
        <t>[Threaded comment]
Your version of Excel allows you to read this threaded comment; however, any edits to it will get removed if the file is opened in a newer version of Excel. Learn more: https://go.microsoft.com/fwlink/?linkid=870924
Comment:
    25 days</t>
      </text>
    </comment>
    <comment ref="AM497" authorId="666" shapeId="0" xr:uid="{3587BDF6-9824-42D3-BAAC-1939576B5F66}">
      <text>
        <t>[Threaded comment]
Your version of Excel allows you to read this threaded comment; however, any edits to it will get removed if the file is opened in a newer version of Excel. Learn more: https://go.microsoft.com/fwlink/?linkid=870924
Comment:
    started 67 days before stroke and ran for 30 days before reverting to normal food for 37 days</t>
      </text>
    </comment>
    <comment ref="AA498" authorId="667" shapeId="0" xr:uid="{633DE1A0-6714-4E3F-BB35-B8519C59ACD3}">
      <text>
        <t>[Threaded comment]
Your version of Excel allows you to read this threaded comment; however, any edits to it will get removed if the file is opened in a newer version of Excel. Learn more: https://go.microsoft.com/fwlink/?linkid=870924
Comment:
    0.133 ml/kg</t>
      </text>
    </comment>
    <comment ref="AA499" authorId="668" shapeId="0" xr:uid="{3F1F61FC-13BA-4C6E-9469-A4D78BC7F12E}">
      <text>
        <t>[Threaded comment]
Your version of Excel allows you to read this threaded comment; however, any edits to it will get removed if the file is opened in a newer version of Excel. Learn more: https://go.microsoft.com/fwlink/?linkid=870924
Comment:
    0.1ml</t>
      </text>
    </comment>
    <comment ref="AA500" authorId="669" shapeId="0" xr:uid="{C58DBC5C-EE6A-4866-88E3-3F23ECD93CEC}">
      <text>
        <t>[Threaded comment]
Your version of Excel allows you to read this threaded comment; however, any edits to it will get removed if the file is opened in a newer version of Excel. Learn more: https://go.microsoft.com/fwlink/?linkid=870924
Comment:
    10mg/ml</t>
      </text>
    </comment>
    <comment ref="AK500" authorId="670" shapeId="0" xr:uid="{7CB04DDE-ADAC-498A-93C1-89F6D9C62B4A}">
      <text>
        <t>[Threaded comment]
Your version of Excel allows you to read this threaded comment; however, any edits to it will get removed if the file is opened in a newer version of Excel. Learn more: https://go.microsoft.com/fwlink/?linkid=870924
Comment:
    1uL</t>
      </text>
    </comment>
    <comment ref="AA501" authorId="671" shapeId="0" xr:uid="{A5B92110-9D88-4E3C-80B7-72D60B00434A}">
      <text>
        <t>[Threaded comment]
Your version of Excel allows you to read this threaded comment; however, any edits to it will get removed if the file is opened in a newer version of Excel. Learn more: https://go.microsoft.com/fwlink/?linkid=870924
Comment:
    10mg/ml</t>
      </text>
    </comment>
    <comment ref="AA502" authorId="672" shapeId="0" xr:uid="{74BA6EDA-F82D-4356-97D0-80D88BC8CEFC}">
      <text>
        <t>[Threaded comment]
Your version of Excel allows you to read this threaded comment; however, any edits to it will get removed if the file is opened in a newer version of Excel. Learn more: https://go.microsoft.com/fwlink/?linkid=870924
Comment:
    0.1ml</t>
      </text>
    </comment>
    <comment ref="AI502" authorId="673" shapeId="0" xr:uid="{5DC090CA-02EF-4672-BC84-D4D9A188B626}">
      <text>
        <t>[Threaded comment]
Your version of Excel allows you to read this threaded comment; however, any edits to it will get removed if the file is opened in a newer version of Excel. Learn more: https://go.microsoft.com/fwlink/?linkid=870924
Comment:
    in txt described as partially purified components of US (PPUS)</t>
      </text>
    </comment>
    <comment ref="G503" authorId="674" shapeId="0" xr:uid="{D0C30DFA-1466-4CD2-BD20-2AEC873E44DD}">
      <text>
        <t>[Threaded comment]
Your version of Excel allows you to read this threaded comment; however, any edits to it will get removed if the file is opened in a newer version of Excel. Learn more: https://go.microsoft.com/fwlink/?linkid=870924
Comment:
    "outbred"</t>
      </text>
    </comment>
    <comment ref="AC503" authorId="675" shapeId="0" xr:uid="{66F5AE97-8967-4BF4-9A71-6FA54F6594FB}">
      <text>
        <t>[Threaded comment]
Your version of Excel allows you to read this threaded comment; however, any edits to it will get removed if the file is opened in a newer version of Excel. Learn more: https://go.microsoft.com/fwlink/?linkid=870924
Comment:
    25V</t>
      </text>
    </comment>
    <comment ref="G504" authorId="676" shapeId="0" xr:uid="{D2954B4B-23E5-4118-9578-C9FC1A2AE5DF}">
      <text>
        <t>[Threaded comment]
Your version of Excel allows you to read this threaded comment; however, any edits to it will get removed if the file is opened in a newer version of Excel. Learn more: https://go.microsoft.com/fwlink/?linkid=870924
Comment:
    "outbred"</t>
      </text>
    </comment>
    <comment ref="AC504" authorId="677" shapeId="0" xr:uid="{58A97CAF-0BDE-42F6-869F-BB40902D054C}">
      <text>
        <t>[Threaded comment]
Your version of Excel allows you to read this threaded comment; however, any edits to it will get removed if the file is opened in a newer version of Excel. Learn more: https://go.microsoft.com/fwlink/?linkid=870924
Comment:
    25V</t>
      </text>
    </comment>
    <comment ref="K505" authorId="678" shapeId="0" xr:uid="{F3754606-6088-4539-B7E9-272B653D7C5D}">
      <text>
        <t>[Threaded comment]
Your version of Excel allows you to read this threaded comment; however, any edits to it will get removed if the file is opened in a newer version of Excel. Learn more: https://go.microsoft.com/fwlink/?linkid=870924
Comment:
    2 months</t>
      </text>
    </comment>
    <comment ref="M505" authorId="679" shapeId="0" xr:uid="{BD5F3406-9671-44DC-A2E2-42A75F778150}">
      <text>
        <t>[Threaded comment]
Your version of Excel allows you to read this threaded comment; however, any edits to it will get removed if the file is opened in a newer version of Excel. Learn more: https://go.microsoft.com/fwlink/?linkid=870924
Comment:
    4 months</t>
      </text>
    </comment>
    <comment ref="K506" authorId="680" shapeId="0" xr:uid="{0888C829-01F2-466D-BBA3-C6C5CDC5E6F9}">
      <text>
        <t>[Threaded comment]
Your version of Excel allows you to read this threaded comment; however, any edits to it will get removed if the file is opened in a newer version of Excel. Learn more: https://go.microsoft.com/fwlink/?linkid=870924
Comment:
    2 months</t>
      </text>
    </comment>
    <comment ref="M506" authorId="681" shapeId="0" xr:uid="{28FE683F-34B7-4F92-BC79-EDAAFF1EC6D0}">
      <text>
        <t>[Threaded comment]
Your version of Excel allows you to read this threaded comment; however, any edits to it will get removed if the file is opened in a newer version of Excel. Learn more: https://go.microsoft.com/fwlink/?linkid=870924
Comment:
    4 months</t>
      </text>
    </comment>
    <comment ref="K507" authorId="682" shapeId="0" xr:uid="{36845336-E31E-4407-929E-0717DAD38941}">
      <text>
        <t>[Threaded comment]
Your version of Excel allows you to read this threaded comment; however, any edits to it will get removed if the file is opened in a newer version of Excel. Learn more: https://go.microsoft.com/fwlink/?linkid=870924
Comment:
    2 months</t>
      </text>
    </comment>
    <comment ref="M507" authorId="683" shapeId="0" xr:uid="{B7DA10CC-477F-4845-8F3D-5B41AE093113}">
      <text>
        <t>[Threaded comment]
Your version of Excel allows you to read this threaded comment; however, any edits to it will get removed if the file is opened in a newer version of Excel. Learn more: https://go.microsoft.com/fwlink/?linkid=870924
Comment:
    4 months</t>
      </text>
    </comment>
    <comment ref="Y507" authorId="684" shapeId="0" xr:uid="{545A74DC-00B1-46D6-BF0A-08A60A48CEDF}">
      <text>
        <t>[Threaded comment]
Your version of Excel allows you to read this threaded comment; however, any edits to it will get removed if the file is opened in a newer version of Excel. Learn more: https://go.microsoft.com/fwlink/?linkid=870924
Comment:
    window = skull thinned</t>
      </text>
    </comment>
    <comment ref="K508" authorId="685" shapeId="0" xr:uid="{800B9D23-2339-42D0-ADF0-F8ACD74BB5D7}">
      <text>
        <t>[Threaded comment]
Your version of Excel allows you to read this threaded comment; however, any edits to it will get removed if the file is opened in a newer version of Excel. Learn more: https://go.microsoft.com/fwlink/?linkid=870924
Comment:
    2 months</t>
      </text>
    </comment>
    <comment ref="M508" authorId="686" shapeId="0" xr:uid="{33E3B9CB-0D5D-41C6-B9F3-D3CFBBC7ED20}">
      <text>
        <t>[Threaded comment]
Your version of Excel allows you to read this threaded comment; however, any edits to it will get removed if the file is opened in a newer version of Excel. Learn more: https://go.microsoft.com/fwlink/?linkid=870924
Comment:
    4 months</t>
      </text>
    </comment>
    <comment ref="Y508" authorId="687" shapeId="0" xr:uid="{84E395AE-EAF0-4337-AEDA-70176F8AB1FD}">
      <text>
        <t>[Threaded comment]
Your version of Excel allows you to read this threaded comment; however, any edits to it will get removed if the file is opened in a newer version of Excel. Learn more: https://go.microsoft.com/fwlink/?linkid=870924
Comment:
    window = skull thinned</t>
      </text>
    </comment>
    <comment ref="AA512" authorId="688" shapeId="0" xr:uid="{C7232F9A-392A-45FE-ABD4-BFC0DEF59477}">
      <text>
        <t>[Threaded comment]
Your version of Excel allows you to read this threaded comment; however, any edits to it will get removed if the file is opened in a newer version of Excel. Learn more: https://go.microsoft.com/fwlink/?linkid=870924
Comment:
    0.1ml</t>
      </text>
    </comment>
    <comment ref="AA513" authorId="689" shapeId="0" xr:uid="{497BF3B4-BF4B-4A4B-A7CC-92376E7A2BAB}">
      <text>
        <t>[Threaded comment]
Your version of Excel allows you to read this threaded comment; however, any edits to it will get removed if the file is opened in a newer version of Excel. Learn more: https://go.microsoft.com/fwlink/?linkid=870924
Comment:
    0.1ml</t>
      </text>
    </comment>
    <comment ref="AM517" authorId="690" shapeId="0" xr:uid="{BEFC173E-F0B9-470A-ABF1-A3A85A365877}">
      <text>
        <t>[Threaded comment]
Your version of Excel allows you to read this threaded comment; however, any edits to it will get removed if the file is opened in a newer version of Excel. Learn more: https://go.microsoft.com/fwlink/?linkid=870924
Comment:
    5 minutes</t>
      </text>
    </comment>
    <comment ref="AM518" authorId="691" shapeId="0" xr:uid="{A756B131-56BD-4A74-80BB-BF7894FF0EBB}">
      <text>
        <t>[Threaded comment]
Your version of Excel allows you to read this threaded comment; however, any edits to it will get removed if the file is opened in a newer version of Excel. Learn more: https://go.microsoft.com/fwlink/?linkid=870924
Comment:
    5 minutes</t>
      </text>
    </comment>
    <comment ref="X519" authorId="692" shapeId="0" xr:uid="{6840A41F-B015-4BDC-9177-F406DF170883}">
      <text>
        <t>[Threaded comment]
Your version of Excel allows you to read this threaded comment; however, any edits to it will get removed if the file is opened in a newer version of Excel. Learn more: https://go.microsoft.com/fwlink/?linkid=870924
Comment:
    "All surgery was performed
under inhalation anesthesia with isoflurane gas or intramuscular injection of ketamine hydrochloride and xylazine" don't specify which for photothrombotic surgery</t>
      </text>
    </comment>
    <comment ref="K522" authorId="693" shapeId="0" xr:uid="{2E0269B4-918A-4BD0-87B9-479313F99833}">
      <text>
        <t>[Threaded comment]
Your version of Excel allows you to read this threaded comment; however, any edits to it will get removed if the file is opened in a newer version of Excel. Learn more: https://go.microsoft.com/fwlink/?linkid=870924
Comment:
    7 days</t>
      </text>
    </comment>
    <comment ref="M522" authorId="694" shapeId="0" xr:uid="{B6D0A09D-26EC-4A5C-8EC1-3809285F568C}">
      <text>
        <t>[Threaded comment]
Your version of Excel allows you to read this threaded comment; however, any edits to it will get removed if the file is opened in a newer version of Excel. Learn more: https://go.microsoft.com/fwlink/?linkid=870924
Comment:
    10 days</t>
      </text>
    </comment>
    <comment ref="K523" authorId="695" shapeId="0" xr:uid="{C609CAC6-5FD2-4FE2-8C58-E2C2730490AF}">
      <text>
        <t>[Threaded comment]
Your version of Excel allows you to read this threaded comment; however, any edits to it will get removed if the file is opened in a newer version of Excel. Learn more: https://go.microsoft.com/fwlink/?linkid=870924
Comment:
    7 months</t>
      </text>
    </comment>
    <comment ref="M523" authorId="696" shapeId="0" xr:uid="{4258D859-0530-4E27-82BF-5AB975AF0D20}">
      <text>
        <t>[Threaded comment]
Your version of Excel allows you to read this threaded comment; however, any edits to it will get removed if the file is opened in a newer version of Excel. Learn more: https://go.microsoft.com/fwlink/?linkid=870924
Comment:
    9 months</t>
      </text>
    </comment>
    <comment ref="AA523" authorId="697" shapeId="0" xr:uid="{73BE8B9E-2077-4392-9CAF-D77A22C765DE}">
      <text>
        <t>[Threaded comment]
Your version of Excel allows you to read this threaded comment; however, any edits to it will get removed if the file is opened in a newer version of Excel. Learn more: https://go.microsoft.com/fwlink/?linkid=870924
Comment:
    200uL</t>
      </text>
    </comment>
    <comment ref="K524" authorId="698" shapeId="0" xr:uid="{A47EED5C-D01B-44C5-895A-6C48BE87B4A1}">
      <text>
        <t>[Threaded comment]
Your version of Excel allows you to read this threaded comment; however, any edits to it will get removed if the file is opened in a newer version of Excel. Learn more: https://go.microsoft.com/fwlink/?linkid=870924
Comment:
    7 months</t>
      </text>
    </comment>
    <comment ref="M524" authorId="699" shapeId="0" xr:uid="{EFF46192-94BA-4356-8394-A51C409D8CFF}">
      <text>
        <t>[Threaded comment]
Your version of Excel allows you to read this threaded comment; however, any edits to it will get removed if the file is opened in a newer version of Excel. Learn more: https://go.microsoft.com/fwlink/?linkid=870924
Comment:
    9 months</t>
      </text>
    </comment>
    <comment ref="AA524" authorId="700" shapeId="0" xr:uid="{E2924AE1-246A-4D91-B5B5-92DF80E029FD}">
      <text>
        <t>[Threaded comment]
Your version of Excel allows you to read this threaded comment; however, any edits to it will get removed if the file is opened in a newer version of Excel. Learn more: https://go.microsoft.com/fwlink/?linkid=870924
Comment:
    200uL</t>
      </text>
    </comment>
    <comment ref="K525" authorId="701" shapeId="0" xr:uid="{1E7A48E2-103A-433E-BC39-3299AB6BAB34}">
      <text>
        <t>[Threaded comment]
Your version of Excel allows you to read this threaded comment; however, any edits to it will get removed if the file is opened in a newer version of Excel. Learn more: https://go.microsoft.com/fwlink/?linkid=870924
Comment:
    7 months</t>
      </text>
    </comment>
    <comment ref="M525" authorId="702" shapeId="0" xr:uid="{4832192D-5699-4BA8-BAF6-8EE4BEC2C100}">
      <text>
        <t>[Threaded comment]
Your version of Excel allows you to read this threaded comment; however, any edits to it will get removed if the file is opened in a newer version of Excel. Learn more: https://go.microsoft.com/fwlink/?linkid=870924
Comment:
    9 months</t>
      </text>
    </comment>
    <comment ref="AA525" authorId="703" shapeId="0" xr:uid="{5DCD5FCF-E180-489A-94E4-D9A9168DC9D4}">
      <text>
        <t>[Threaded comment]
Your version of Excel allows you to read this threaded comment; however, any edits to it will get removed if the file is opened in a newer version of Excel. Learn more: https://go.microsoft.com/fwlink/?linkid=870924
Comment:
    200uL</t>
      </text>
    </comment>
    <comment ref="L526" authorId="704" shapeId="0" xr:uid="{9B716355-E425-4DB5-B254-6D01987025EF}">
      <text>
        <t>[Threaded comment]
Your version of Excel allows you to read this threaded comment; however, any edits to it will get removed if the file is opened in a newer version of Excel. Learn more: https://go.microsoft.com/fwlink/?linkid=870924
Comment:
    5 months</t>
      </text>
    </comment>
    <comment ref="AA526" authorId="705" shapeId="0" xr:uid="{422A813E-792D-4758-B9E2-984BC71813A0}">
      <text>
        <t>[Threaded comment]
Your version of Excel allows you to read this threaded comment; however, any edits to it will get removed if the file is opened in a newer version of Excel. Learn more: https://go.microsoft.com/fwlink/?linkid=870924
Comment:
    200uL</t>
      </text>
    </comment>
    <comment ref="K529" authorId="706" shapeId="0" xr:uid="{34ED11EF-1085-4D7F-8FBA-4617947BE797}">
      <text>
        <t>[Threaded comment]
Your version of Excel allows you to read this threaded comment; however, any edits to it will get removed if the file is opened in a newer version of Excel. Learn more: https://go.microsoft.com/fwlink/?linkid=870924
Comment:
    3 months</t>
      </text>
    </comment>
    <comment ref="M529" authorId="707" shapeId="0" xr:uid="{506AC43D-033C-4112-AD64-9402E2E3D311}">
      <text>
        <t>[Threaded comment]
Your version of Excel allows you to read this threaded comment; however, any edits to it will get removed if the file is opened in a newer version of Excel. Learn more: https://go.microsoft.com/fwlink/?linkid=870924
Comment:
    6 months</t>
      </text>
    </comment>
    <comment ref="Y529" authorId="708" shapeId="0" xr:uid="{7FF109F1-7B97-46D7-943D-6786C84C31FF}">
      <text>
        <t>[Threaded comment]
Your version of Excel allows you to read this threaded comment; however, any edits to it will get removed if the file is opened in a newer version of Excel. Learn more: https://go.microsoft.com/fwlink/?linkid=870924
Comment:
    not stated, extrapolated</t>
      </text>
    </comment>
    <comment ref="AA529" authorId="709" shapeId="0" xr:uid="{F67707A9-A1A4-4627-BD13-85E859A40B6C}">
      <text>
        <t>[Threaded comment]
Your version of Excel allows you to read this threaded comment; however, any edits to it will get removed if the file is opened in a newer version of Excel. Learn more: https://go.microsoft.com/fwlink/?linkid=870924
Comment:
    1.25% concentration</t>
      </text>
    </comment>
    <comment ref="AH529" authorId="710" shapeId="0" xr:uid="{11648683-BB62-4D6D-8D84-AE796B6EC4D0}">
      <text>
        <t>[Threaded comment]
Your version of Excel allows you to read this threaded comment; however, any edits to it will get removed if the file is opened in a newer version of Excel. Learn more: https://go.microsoft.com/fwlink/?linkid=870924
Comment:
    30 secs</t>
      </text>
    </comment>
    <comment ref="Y531" authorId="711" shapeId="0" xr:uid="{8803657D-2289-44F6-90FE-026AEE8591CE}">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Y532" authorId="712" shapeId="0" xr:uid="{91EE8BAD-516E-4620-82C2-320D2FD2BFC5}">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L533" authorId="713" shapeId="0" xr:uid="{D58B4D35-AD39-49B4-ABBB-636C74F5F80F}">
      <text>
        <t>[Threaded comment]
Your version of Excel allows you to read this threaded comment; however, any edits to it will get removed if the file is opened in a newer version of Excel. Learn more: https://go.microsoft.com/fwlink/?linkid=870924
Comment:
    24 months</t>
      </text>
    </comment>
    <comment ref="Y533" authorId="714" shapeId="0" xr:uid="{F9980509-9155-4AFA-944B-80D39A61CFC2}">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L534" authorId="715" shapeId="0" xr:uid="{8A2B96E7-2ED0-464D-AC63-1EF9924B0517}">
      <text>
        <t>[Threaded comment]
Your version of Excel allows you to read this threaded comment; however, any edits to it will get removed if the file is opened in a newer version of Excel. Learn more: https://go.microsoft.com/fwlink/?linkid=870924
Comment:
    24 months</t>
      </text>
    </comment>
    <comment ref="Y534" authorId="716" shapeId="0" xr:uid="{D9D60D58-8E64-4FB0-80FB-C2AF973897CA}">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Y535" authorId="717" shapeId="0" xr:uid="{8C1C65DE-B835-48C3-8010-1AD76A874AAC}">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Y536" authorId="718" shapeId="0" xr:uid="{F8064AC9-57D2-4EFD-A080-6C56AD62E359}">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Y537" authorId="719" shapeId="0" xr:uid="{9DDDA082-5C8D-4153-86A6-67BDF44BBDFD}">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Y538" authorId="720" shapeId="0" xr:uid="{CAC9798F-23A7-4DCC-B285-1DEE9BA7ED5E}">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Y539" authorId="721" shapeId="0" xr:uid="{46E5D6D3-CC98-4E1B-A1E0-B4F1A97CD2F3}">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Y540" authorId="722" shapeId="0" xr:uid="{94F5AE56-0973-49B3-A727-7852867F7628}">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R541" authorId="723" shapeId="0" xr:uid="{F04664AC-1B02-4718-947F-0FA38FE22EDE}">
      <text>
        <t>[Threaded comment]
Your version of Excel allows you to read this threaded comment; however, any edits to it will get removed if the file is opened in a newer version of Excel. Learn more: https://go.microsoft.com/fwlink/?linkid=870924
Comment:
    7-8 animals</t>
      </text>
    </comment>
    <comment ref="Y541" authorId="724" shapeId="0" xr:uid="{FCDD4F85-EC4C-442B-8EDD-7523C435250F}">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Y542" authorId="725" shapeId="0" xr:uid="{5D09C645-1B74-4126-ACCD-7566201444F2}">
      <text>
        <t>[Threaded comment]
Your version of Excel allows you to read this threaded comment; however, any edits to it will get removed if the file is opened in a newer version of Excel. Learn more: https://go.microsoft.com/fwlink/?linkid=870924
Comment:
    transorbital approach (through eye socket)</t>
      </text>
    </comment>
    <comment ref="AY542" authorId="726" shapeId="0" xr:uid="{783CD716-3206-452F-B837-0CB778094B3B}">
      <text>
        <t>[Threaded comment]
Your version of Excel allows you to read this threaded comment; however, any edits to it will get removed if the file is opened in a newer version of Excel. Learn more: https://go.microsoft.com/fwlink/?linkid=870924
Comment:
    modified. Each item was scored as one of 4 degrees (score 0–3) and the most severe animal was scored 15 points.</t>
      </text>
    </comment>
    <comment ref="AC543" authorId="727" shapeId="0" xr:uid="{F33E368E-7760-4965-A4E2-827694198820}">
      <text>
        <t>[Threaded comment]
Your version of Excel allows you to read this threaded comment; however, any edits to it will get removed if the file is opened in a newer version of Excel. Learn more: https://go.microsoft.com/fwlink/?linkid=870924
Comment:
    6500-7500</t>
      </text>
    </comment>
    <comment ref="AH543" authorId="728" shapeId="0" xr:uid="{B77C5206-A321-44DB-BB56-AAB09195ADA4}">
      <text>
        <t>[Threaded comment]
Your version of Excel allows you to read this threaded comment; however, any edits to it will get removed if the file is opened in a newer version of Excel. Learn more: https://go.microsoft.com/fwlink/?linkid=870924
Comment:
    10 mins per vein</t>
      </text>
    </comment>
    <comment ref="Z546" authorId="729" shapeId="0" xr:uid="{5EB73563-09C8-4DE2-9E12-7016AEF8F9E9}">
      <text>
        <t>[Threaded comment]
Your version of Excel allows you to read this threaded comment; however, any edits to it will get removed if the file is opened in a newer version of Excel. Learn more: https://go.microsoft.com/fwlink/?linkid=870924
Comment:
    2 vein occlusion of cortical veins</t>
      </text>
    </comment>
    <comment ref="AA546" authorId="730" shapeId="0" xr:uid="{03B9C6EB-1FE9-472C-8355-03C618710E67}">
      <text>
        <t>[Threaded comment]
Your version of Excel allows you to read this threaded comment; however, any edits to it will get removed if the file is opened in a newer version of Excel. Learn more: https://go.microsoft.com/fwlink/?linkid=870924
Comment:
    25-50</t>
      </text>
    </comment>
    <comment ref="AC546" authorId="731" shapeId="0" xr:uid="{18DF823F-914A-4696-9490-648B0CF500A9}">
      <text>
        <t>[Threaded comment]
Your version of Excel allows you to read this threaded comment; however, any edits to it will get removed if the file is opened in a newer version of Excel. Learn more: https://go.microsoft.com/fwlink/?linkid=870924
Comment:
    6500-7500</t>
      </text>
    </comment>
    <comment ref="AH546" authorId="732" shapeId="0" xr:uid="{A9FF3C25-80E5-4B31-B568-874CF362FFCF}">
      <text>
        <t>[Threaded comment]
Your version of Excel allows you to read this threaded comment; however, any edits to it will get removed if the file is opened in a newer version of Excel. Learn more: https://go.microsoft.com/fwlink/?linkid=870924
Comment:
    10-15 mins per vein (twice)</t>
      </text>
    </comment>
    <comment ref="AY547" authorId="733" shapeId="0" xr:uid="{E1216DC7-E62D-4AD0-BD80-934438A664CB}">
      <text>
        <t>[Threaded comment]
Your version of Excel allows you to read this threaded comment; however, any edits to it will get removed if the file is opened in a newer version of Excel. Learn more: https://go.microsoft.com/fwlink/?linkid=870924
Comment:
    Each rat was assigned a score in a test assessing postural reflex, visual placement (forward and sideways), tactile placement (dorsal and lateral surface of paw), proprioceptive placement, and proprioceptive adduction (forelimb and hindlimb). For postural reflex, scores were 2, decreased resistance to lateral push; 1, forelimb flexion; 0, no observable deficit. For each limb placing test, scoreswere 2, no placing; 1, incomplete and/or delayed (N2 s) placing; 0, immediate and complete placing.Each rat then received a total score for the eight tests. The maximal score was 16.</t>
      </text>
    </comment>
    <comment ref="AY548" authorId="734" shapeId="0" xr:uid="{E9C63B54-D163-4519-9587-ED1CCE83E0CB}">
      <text>
        <t>[Threaded comment]
Your version of Excel allows you to read this threaded comment; however, any edits to it will get removed if the file is opened in a newer version of Excel. Learn more: https://go.microsoft.com/fwlink/?linkid=870924
Comment:
    Each rat was assigned a score in a test assessing postural reflex, visual placement (forward and sideways), tactile placement (dorsal and lateral surface of paw), proprioceptive placement, and proprioceptive adduction (forelimb and hindlimb). For postural reflex, scores were 2, decreased resistance to lateral push; 1, forelimb flexion; 0, no observable deficit. For each limb placing test, scoreswere 2, no placing; 1, incomplete and/or delayed (N2 s) placing; 0, immediate and complete placing.Each rat then received a total score for the eight tests. The maximal score was 16.</t>
      </text>
    </comment>
    <comment ref="AY549" authorId="735" shapeId="0" xr:uid="{012BDFFA-9CF1-4330-997A-CFFC4DD88F2C}">
      <text>
        <t>[Threaded comment]
Your version of Excel allows you to read this threaded comment; however, any edits to it will get removed if the file is opened in a newer version of Excel. Learn more: https://go.microsoft.com/fwlink/?linkid=870924
Comment:
    Each rat was assigned a score in a test assessing postural reflex, visual placement (forward and sideways), tactile placement (dorsal and lateral surface of paw), proprioceptive placement, and proprioceptive adduction (forelimb and hindlimb). For postural reflex, scores were 2, decreased resistance to lateral push; 1, forelimb flexion; 0, no observable deficit. For each limb placing test, scoreswere 2, no placing; 1, incomplete and/or delayed (N2 s) placing; 0, immediate and complete placing.Each rat then received a total score for the eight tests. The maximal score was 16.</t>
      </text>
    </comment>
    <comment ref="Y556" authorId="736" shapeId="0" xr:uid="{1F505B86-5FA8-4B1D-873A-C1091134999F}">
      <text>
        <t>[Threaded comment]
Your version of Excel allows you to read this threaded comment; however, any edits to it will get removed if the file is opened in a newer version of Excel. Learn more: https://go.microsoft.com/fwlink/?linkid=870924
Comment:
    inserted cannula later so hole was made</t>
      </text>
    </comment>
    <comment ref="K557" authorId="737" shapeId="0" xr:uid="{D4257C75-8B9C-4C93-B13E-5756AC473A81}">
      <text>
        <t>[Threaded comment]
Your version of Excel allows you to read this threaded comment; however, any edits to it will get removed if the file is opened in a newer version of Excel. Learn more: https://go.microsoft.com/fwlink/?linkid=870924
Comment:
    3 months</t>
      </text>
    </comment>
    <comment ref="M557" authorId="738" shapeId="0" xr:uid="{BF262BFB-E58C-4DC9-BD17-2112B85E5842}">
      <text>
        <t>[Threaded comment]
Your version of Excel allows you to read this threaded comment; however, any edits to it will get removed if the file is opened in a newer version of Excel. Learn more: https://go.microsoft.com/fwlink/?linkid=870924
Comment:
    6 months</t>
      </text>
    </comment>
    <comment ref="AA557" authorId="739" shapeId="0" xr:uid="{DFF27B33-87F1-484E-A79B-A8639803DBBC}">
      <text>
        <t>[Threaded comment]
Your version of Excel allows you to read this threaded comment; however, any edits to it will get removed if the file is opened in a newer version of Excel. Learn more: https://go.microsoft.com/fwlink/?linkid=870924
Comment:
    1.25%</t>
      </text>
    </comment>
    <comment ref="AH557" authorId="740" shapeId="0" xr:uid="{DE4A5E4A-EDB0-4975-8DAB-20B2ABE5A046}">
      <text>
        <t>[Threaded comment]
Your version of Excel allows you to read this threaded comment; however, any edits to it will get removed if the file is opened in a newer version of Excel. Learn more: https://go.microsoft.com/fwlink/?linkid=870924
Comment:
    30 sec</t>
      </text>
    </comment>
    <comment ref="G558" authorId="741" shapeId="0" xr:uid="{5A9ABD18-2098-4990-A971-F5D69E050D8F}">
      <text>
        <t>[Threaded comment]
Your version of Excel allows you to read this threaded comment; however, any edits to it will get removed if the file is opened in a newer version of Excel. Learn more: https://go.microsoft.com/fwlink/?linkid=870924
Comment:
    C57BL/6 background</t>
      </text>
    </comment>
    <comment ref="K558" authorId="742" shapeId="0" xr:uid="{A889DEF2-045A-4FEA-8F05-649D8BDA8C9E}">
      <text>
        <t>[Threaded comment]
Your version of Excel allows you to read this threaded comment; however, any edits to it will get removed if the file is opened in a newer version of Excel. Learn more: https://go.microsoft.com/fwlink/?linkid=870924
Comment:
    2 months</t>
      </text>
    </comment>
    <comment ref="M558" authorId="743" shapeId="0" xr:uid="{4CA27745-92E6-4984-A841-A5BEFAB45264}">
      <text>
        <t>[Threaded comment]
Your version of Excel allows you to read this threaded comment; however, any edits to it will get removed if the file is opened in a newer version of Excel. Learn more: https://go.microsoft.com/fwlink/?linkid=870924
Comment:
    4 months</t>
      </text>
    </comment>
    <comment ref="G559" authorId="744" shapeId="0" xr:uid="{EA1384CA-BDA8-4299-9126-E008C5D1FD25}">
      <text>
        <t>[Threaded comment]
Your version of Excel allows you to read this threaded comment; however, any edits to it will get removed if the file is opened in a newer version of Excel. Learn more: https://go.microsoft.com/fwlink/?linkid=870924
Comment:
    C57BL/6 background</t>
      </text>
    </comment>
    <comment ref="K559" authorId="745" shapeId="0" xr:uid="{43863EFD-8BDC-4F88-8799-04A7EFE6FE4F}">
      <text>
        <t>[Threaded comment]
Your version of Excel allows you to read this threaded comment; however, any edits to it will get removed if the file is opened in a newer version of Excel. Learn more: https://go.microsoft.com/fwlink/?linkid=870924
Comment:
    2 months</t>
      </text>
    </comment>
    <comment ref="M559" authorId="746" shapeId="0" xr:uid="{A4AB9DCF-4489-4E1A-B887-3752A4576A67}">
      <text>
        <t>[Threaded comment]
Your version of Excel allows you to read this threaded comment; however, any edits to it will get removed if the file is opened in a newer version of Excel. Learn more: https://go.microsoft.com/fwlink/?linkid=870924
Comment:
    4 months</t>
      </text>
    </comment>
    <comment ref="AY560" authorId="747" shapeId="0" xr:uid="{AD4F0DE4-C230-4B38-A404-5DAD51A60A10}">
      <text>
        <t>[Threaded comment]
Your version of Excel allows you to read this threaded comment; however, any edits to it will get removed if the file is opened in a newer version of Excel. Learn more: https://go.microsoft.com/fwlink/?linkid=870924
Comment:
    according to the method of Takamatsu et al. (2002). Forelimb and
hind limb flexion, forelimb motor function, postural reaction, and
each animal's posture were observed. Each item was scored as one of 4 degrees (score 0–3) and the most severe animal was scored 15 points.</t>
      </text>
    </comment>
    <comment ref="AA561" authorId="748" shapeId="0" xr:uid="{8BE9B3B0-2D2E-47E3-AA96-2B9B08AD1CF1}">
      <text>
        <t>[Threaded comment]
Your version of Excel allows you to read this threaded comment; however, any edits to it will get removed if the file is opened in a newer version of Excel. Learn more: https://go.microsoft.com/fwlink/?linkid=870924
Comment:
    10mg/ml, 0.1ml</t>
      </text>
    </comment>
    <comment ref="AA562" authorId="749" shapeId="0" xr:uid="{C7A339A8-FC86-43C0-96E3-D25C61F59D61}">
      <text>
        <t>[Threaded comment]
Your version of Excel allows you to read this threaded comment; however, any edits to it will get removed if the file is opened in a newer version of Excel. Learn more: https://go.microsoft.com/fwlink/?linkid=870924
Comment:
    10mg/ml, 0.1ml</t>
      </text>
    </comment>
    <comment ref="AA563" authorId="750" shapeId="0" xr:uid="{89F0BC61-4ACC-4DC2-BC4A-AD7843C50599}">
      <text>
        <t>[Threaded comment]
Your version of Excel allows you to read this threaded comment; however, any edits to it will get removed if the file is opened in a newer version of Excel. Learn more: https://go.microsoft.com/fwlink/?linkid=870924
Comment:
    10mg/ml</t>
      </text>
    </comment>
    <comment ref="AC563" authorId="751" shapeId="0" xr:uid="{2BABBC60-5009-434A-81BB-15131AF26CCF}">
      <text>
        <t>[Threaded comment]
Your version of Excel allows you to read this threaded comment; however, any edits to it will get removed if the file is opened in a newer version of Excel. Learn more: https://go.microsoft.com/fwlink/?linkid=870924
Comment:
    184-204lm</t>
      </text>
    </comment>
    <comment ref="K564" authorId="752" shapeId="0" xr:uid="{BCBD9381-9405-4C8F-9A20-F565447E58F3}">
      <text>
        <t>[Threaded comment]
Your version of Excel allows you to read this threaded comment; however, any edits to it will get removed if the file is opened in a newer version of Excel. Learn more: https://go.microsoft.com/fwlink/?linkid=870924
Comment:
    8 months</t>
      </text>
    </comment>
    <comment ref="M564" authorId="753" shapeId="0" xr:uid="{982CF48C-E7FD-4EB5-BD3F-7AE05B6938BF}">
      <text>
        <t>[Threaded comment]
Your version of Excel allows you to read this threaded comment; however, any edits to it will get removed if the file is opened in a newer version of Excel. Learn more: https://go.microsoft.com/fwlink/?linkid=870924
Comment:
    9 months</t>
      </text>
    </comment>
    <comment ref="AI564" authorId="754" shapeId="0" xr:uid="{2A3FCAD2-3FFC-4ED7-8189-D250BD5CF761}">
      <text>
        <t>[Threaded comment]
Your version of Excel allows you to read this threaded comment; however, any edits to it will get removed if the file is opened in a newer version of Excel. Learn more: https://go.microsoft.com/fwlink/?linkid=870924
Comment:
    The groups varied in partial pressure of oxygen (PO2) and partial pressure of carbon dioxide (PCO2)</t>
      </text>
    </comment>
    <comment ref="AA565" authorId="755" shapeId="0" xr:uid="{527F8AA8-3AAC-45AA-8B57-2B63775F0709}">
      <text>
        <t>[Threaded comment]
Your version of Excel allows you to read this threaded comment; however, any edits to it will get removed if the file is opened in a newer version of Excel. Learn more: https://go.microsoft.com/fwlink/?linkid=870924
Comment:
    300uL</t>
      </text>
    </comment>
    <comment ref="AA566" authorId="756" shapeId="0" xr:uid="{B6E7A55C-F63E-47E9-959B-0219BB67F65F}">
      <text>
        <t>[Threaded comment]
Your version of Excel allows you to read this threaded comment; however, any edits to it will get removed if the file is opened in a newer version of Excel. Learn more: https://go.microsoft.com/fwlink/?linkid=870924
Comment:
    300uL</t>
      </text>
    </comment>
    <comment ref="AA567" authorId="757" shapeId="0" xr:uid="{69A0D163-1145-421D-80C3-D749A5D8685B}">
      <text>
        <t>[Threaded comment]
Your version of Excel allows you to read this threaded comment; however, any edits to it will get removed if the file is opened in a newer version of Excel. Learn more: https://go.microsoft.com/fwlink/?linkid=870924
Comment:
    300uL</t>
      </text>
    </comment>
    <comment ref="AA568" authorId="758" shapeId="0" xr:uid="{AAAB5ECD-84A8-4CF1-94F6-A631E70FB03F}">
      <text>
        <t>[Threaded comment]
Your version of Excel allows you to read this threaded comment; however, any edits to it will get removed if the file is opened in a newer version of Excel. Learn more: https://go.microsoft.com/fwlink/?linkid=870924
Comment:
    300uL</t>
      </text>
    </comment>
    <comment ref="AA569" authorId="759" shapeId="0" xr:uid="{5B75FD4F-214D-43CC-96C4-D0D33ACBF5F1}">
      <text>
        <t>[Threaded comment]
Your version of Excel allows you to read this threaded comment; however, any edits to it will get removed if the file is opened in a newer version of Excel. Learn more: https://go.microsoft.com/fwlink/?linkid=870924
Comment:
    300uL</t>
      </text>
    </comment>
    <comment ref="AA570" authorId="760" shapeId="0" xr:uid="{C542E2EF-8A4B-41E3-94A7-A2BF9ED8E809}">
      <text>
        <t>[Threaded comment]
Your version of Excel allows you to read this threaded comment; however, any edits to it will get removed if the file is opened in a newer version of Excel. Learn more: https://go.microsoft.com/fwlink/?linkid=870924
Comment:
    300uL</t>
      </text>
    </comment>
    <comment ref="AA571" authorId="761" shapeId="0" xr:uid="{C9DB6014-4661-46C4-B23C-8E572D532FCB}">
      <text>
        <t>[Threaded comment]
Your version of Excel allows you to read this threaded comment; however, any edits to it will get removed if the file is opened in a newer version of Excel. Learn more: https://go.microsoft.com/fwlink/?linkid=870924
Comment:
    300uL</t>
      </text>
    </comment>
    <comment ref="AA572" authorId="762" shapeId="0" xr:uid="{D3320437-B26A-4EB5-A2BC-0A91A6CE4F16}">
      <text>
        <t>[Threaded comment]
Your version of Excel allows you to read this threaded comment; however, any edits to it will get removed if the file is opened in a newer version of Excel. Learn more: https://go.microsoft.com/fwlink/?linkid=870924
Comment:
    300uL</t>
      </text>
    </comment>
    <comment ref="AA573" authorId="763" shapeId="0" xr:uid="{5BED881B-701B-4179-A43E-CE2E95A03F65}">
      <text>
        <t>[Threaded comment]
Your version of Excel allows you to read this threaded comment; however, any edits to it will get removed if the file is opened in a newer version of Excel. Learn more: https://go.microsoft.com/fwlink/?linkid=870924
Comment:
    300uL</t>
      </text>
    </comment>
    <comment ref="AO573" authorId="764" shapeId="0" xr:uid="{EC683C04-299B-42AB-9ECC-7509997AEE36}">
      <text>
        <t>[Threaded comment]
Your version of Excel allows you to read this threaded comment; however, any edits to it will get removed if the file is opened in a newer version of Excel. Learn more: https://go.microsoft.com/fwlink/?linkid=870924
Comment:
    30 mins post stroke</t>
      </text>
    </comment>
    <comment ref="AA574" authorId="765" shapeId="0" xr:uid="{6286ACC3-BFFC-4BD5-A03D-2AB171D3CA5A}">
      <text>
        <t>[Threaded comment]
Your version of Excel allows you to read this threaded comment; however, any edits to it will get removed if the file is opened in a newer version of Excel. Learn more: https://go.microsoft.com/fwlink/?linkid=870924
Comment:
    300uL</t>
      </text>
    </comment>
    <comment ref="AO574" authorId="766" shapeId="0" xr:uid="{F2360774-961A-4128-8048-D30D04F7218C}">
      <text>
        <t>[Threaded comment]
Your version of Excel allows you to read this threaded comment; however, any edits to it will get removed if the file is opened in a newer version of Excel. Learn more: https://go.microsoft.com/fwlink/?linkid=870924
Comment:
    30 mins post stroke</t>
      </text>
    </comment>
    <comment ref="AA575" authorId="767" shapeId="0" xr:uid="{45EDED1C-31DB-4DC3-B7B6-884618612C61}">
      <text>
        <t>[Threaded comment]
Your version of Excel allows you to read this threaded comment; however, any edits to it will get removed if the file is opened in a newer version of Excel. Learn more: https://go.microsoft.com/fwlink/?linkid=870924
Comment:
    300uL</t>
      </text>
    </comment>
    <comment ref="AO575" authorId="768" shapeId="0" xr:uid="{A5022171-AD2E-44EE-BB9E-DE0DBAC56B34}">
      <text>
        <t>[Threaded comment]
Your version of Excel allows you to read this threaded comment; however, any edits to it will get removed if the file is opened in a newer version of Excel. Learn more: https://go.microsoft.com/fwlink/?linkid=870924
Comment:
    30 mins post stroke</t>
      </text>
    </comment>
    <comment ref="AA576" authorId="769" shapeId="0" xr:uid="{F27B1B1E-CCE1-455D-A11E-B2748196FF70}">
      <text>
        <t>[Threaded comment]
Your version of Excel allows you to read this threaded comment; however, any edits to it will get removed if the file is opened in a newer version of Excel. Learn more: https://go.microsoft.com/fwlink/?linkid=870924
Comment:
    300uL</t>
      </text>
    </comment>
    <comment ref="AO576" authorId="770" shapeId="0" xr:uid="{A607FBB9-8A5E-4149-91B5-C9DABE7CD5FB}">
      <text>
        <t>[Threaded comment]
Your version of Excel allows you to read this threaded comment; however, any edits to it will get removed if the file is opened in a newer version of Excel. Learn more: https://go.microsoft.com/fwlink/?linkid=870924
Comment:
    30 mins post stroke</t>
      </text>
    </comment>
    <comment ref="AA577" authorId="771" shapeId="0" xr:uid="{551BB7C9-8025-4F3B-B444-4D508F01432A}">
      <text>
        <t>[Threaded comment]
Your version of Excel allows you to read this threaded comment; however, any edits to it will get removed if the file is opened in a newer version of Excel. Learn more: https://go.microsoft.com/fwlink/?linkid=870924
Comment:
    300uL</t>
      </text>
    </comment>
    <comment ref="AO577" authorId="772" shapeId="0" xr:uid="{32ACB8AD-803A-4F3A-A9CC-42A6A1E136B2}">
      <text>
        <t>[Threaded comment]
Your version of Excel allows you to read this threaded comment; however, any edits to it will get removed if the file is opened in a newer version of Excel. Learn more: https://go.microsoft.com/fwlink/?linkid=870924
Comment:
    30 mins post stroke</t>
      </text>
    </comment>
    <comment ref="AA578" authorId="773" shapeId="0" xr:uid="{B2F556EA-40FC-47EE-BB80-7E9125DBF35C}">
      <text>
        <t>[Threaded comment]
Your version of Excel allows you to read this threaded comment; however, any edits to it will get removed if the file is opened in a newer version of Excel. Learn more: https://go.microsoft.com/fwlink/?linkid=870924
Comment:
    300uL</t>
      </text>
    </comment>
    <comment ref="AO578" authorId="774" shapeId="0" xr:uid="{FB100414-357F-464D-B31A-E54BDB1F26DC}">
      <text>
        <t>[Threaded comment]
Your version of Excel allows you to read this threaded comment; however, any edits to it will get removed if the file is opened in a newer version of Excel. Learn more: https://go.microsoft.com/fwlink/?linkid=870924
Comment:
    30 mins post stroke</t>
      </text>
    </comment>
    <comment ref="L581" authorId="775" shapeId="0" xr:uid="{61DAB138-ECB7-4C64-A305-129C07415EAB}">
      <text>
        <t>[Threaded comment]
Your version of Excel allows you to read this threaded comment; however, any edits to it will get removed if the file is opened in a newer version of Excel. Learn more: https://go.microsoft.com/fwlink/?linkid=870924
Comment:
    postnatal day 5-8</t>
      </text>
    </comment>
    <comment ref="AH581" authorId="776" shapeId="0" xr:uid="{547F47ED-C83B-4EB2-8385-6507B002BAC1}">
      <text>
        <t>[Threaded comment]
Your version of Excel allows you to read this threaded comment; however, any edits to it will get removed if the file is opened in a newer version of Excel. Learn more: https://go.microsoft.com/fwlink/?linkid=870924
Comment:
    10-20 mins</t>
      </text>
    </comment>
    <comment ref="L582" authorId="777" shapeId="0" xr:uid="{4C0B892C-4640-4D54-8712-3CCB75F2CD5C}">
      <text>
        <t>[Threaded comment]
Your version of Excel allows you to read this threaded comment; however, any edits to it will get removed if the file is opened in a newer version of Excel. Learn more: https://go.microsoft.com/fwlink/?linkid=870924
Comment:
    2 months</t>
      </text>
    </comment>
    <comment ref="L583" authorId="778" shapeId="0" xr:uid="{7374AD24-935D-4C38-BE8E-C68BEA4EB00E}">
      <text>
        <t>[Threaded comment]
Your version of Excel allows you to read this threaded comment; however, any edits to it will get removed if the file is opened in a newer version of Excel. Learn more: https://go.microsoft.com/fwlink/?linkid=870924
Comment:
    6 months</t>
      </text>
    </comment>
    <comment ref="L584" authorId="779" shapeId="0" xr:uid="{87640FBD-884F-458A-B86A-211B4E48C1CB}">
      <text>
        <t>[Threaded comment]
Your version of Excel allows you to read this threaded comment; however, any edits to it will get removed if the file is opened in a newer version of Excel. Learn more: https://go.microsoft.com/fwlink/?linkid=870924
Comment:
    12 months</t>
      </text>
    </comment>
    <comment ref="L585" authorId="780" shapeId="0" xr:uid="{5C191640-0C86-418D-BBB1-B8B5C893A1C4}">
      <text>
        <t>[Threaded comment]
Your version of Excel allows you to read this threaded comment; however, any edits to it will get removed if the file is opened in a newer version of Excel. Learn more: https://go.microsoft.com/fwlink/?linkid=870924
Comment:
    2 months</t>
      </text>
    </comment>
    <comment ref="L586" authorId="781" shapeId="0" xr:uid="{3A82419A-2C1F-4680-9954-3B93992706C7}">
      <text>
        <t>[Threaded comment]
Your version of Excel allows you to read this threaded comment; however, any edits to it will get removed if the file is opened in a newer version of Excel. Learn more: https://go.microsoft.com/fwlink/?linkid=870924
Comment:
    12 months</t>
      </text>
    </comment>
    <comment ref="AW590" authorId="782" shapeId="0" xr:uid="{55A63D0B-4B5D-4679-973E-516212F2E600}">
      <text>
        <t>[Threaded comment]
Your version of Excel allows you to read this threaded comment; however, any edits to it will get removed if the file is opened in a newer version of Excel. Learn more: https://go.microsoft.com/fwlink/?linkid=870924
Comment:
    I think they mean hemisphere but they wrote "ratio of infarction area to the whole area of the corresponding cerebrum"</t>
      </text>
    </comment>
    <comment ref="R591" authorId="783" shapeId="0" xr:uid="{5809CE39-D4A8-4F95-A65D-38671B2C93F6}">
      <text>
        <t>[Threaded comment]
Your version of Excel allows you to read this threaded comment; however, any edits to it will get removed if the file is opened in a newer version of Excel. Learn more: https://go.microsoft.com/fwlink/?linkid=870924
Comment:
    did not state number in groups, but 45 rats used total</t>
      </text>
    </comment>
    <comment ref="T591" authorId="784" shapeId="0" xr:uid="{A3CCB443-F0C9-4FBA-B5B7-5E1575D1FCCB}">
      <text>
        <t>[Threaded comment]
Your version of Excel allows you to read this threaded comment; however, any edits to it will get removed if the file is opened in a newer version of Excel. Learn more: https://go.microsoft.com/fwlink/?linkid=870924
Comment:
    did not state number in groups, but 45 rats used total</t>
      </text>
    </comment>
    <comment ref="AI591" authorId="785" shapeId="0" xr:uid="{B9EC2324-8014-4471-AF9C-4633EEA02BCF}">
      <text>
        <t>[Threaded comment]
Your version of Excel allows you to read this threaded comment; however, any edits to it will get removed if the file is opened in a newer version of Excel. Learn more: https://go.microsoft.com/fwlink/?linkid=870924
Comment:
    alteplase brandname</t>
      </text>
    </comment>
    <comment ref="AW593" authorId="786" shapeId="0" xr:uid="{5CDDA5D4-71D1-427F-AC18-E75C999F6F94}">
      <text>
        <t>[Threaded comment]
Your version of Excel allows you to read this threaded comment; however, any edits to it will get removed if the file is opened in a newer version of Excel. Learn more: https://go.microsoft.com/fwlink/?linkid=870924
Comment:
    I think they mean hemisphere but they wrote "ratio of infarction area to the whole area of the corresponding cerebrum"</t>
      </text>
    </comment>
    <comment ref="AW594" authorId="787" shapeId="0" xr:uid="{E4979A7C-2590-4A0D-A4D3-881406C585E4}">
      <text>
        <t>[Threaded comment]
Your version of Excel allows you to read this threaded comment; however, any edits to it will get removed if the file is opened in a newer version of Excel. Learn more: https://go.microsoft.com/fwlink/?linkid=870924
Comment:
    I think they mean hemisphere but they wrote "ratio of infarction area to the whole area of the corresponding cerebrum"</t>
      </text>
    </comment>
    <comment ref="AW595" authorId="788" shapeId="0" xr:uid="{C44B13D3-36F0-4372-8FF8-BF3C2A9436C4}">
      <text>
        <t>[Threaded comment]
Your version of Excel allows you to read this threaded comment; however, any edits to it will get removed if the file is opened in a newer version of Excel. Learn more: https://go.microsoft.com/fwlink/?linkid=870924
Comment:
    I think they mean hemisphere but they wrote "ratio of infarction area to the whole area of the corresponding cerebrum"</t>
      </text>
    </comment>
    <comment ref="AW596" authorId="789" shapeId="0" xr:uid="{9B5975BF-6A8C-442E-A1C9-966EDE07D5E5}">
      <text>
        <t>[Threaded comment]
Your version of Excel allows you to read this threaded comment; however, any edits to it will get removed if the file is opened in a newer version of Excel. Learn more: https://go.microsoft.com/fwlink/?linkid=870924
Comment:
    I think they mean hemisphere but they wrote "ratio of infarction area to the whole area of the corresponding cerebrum"</t>
      </text>
    </comment>
    <comment ref="AM597" authorId="790" shapeId="0" xr:uid="{F9AC6DE0-5F7E-4FA3-899F-806660319FBD}">
      <text>
        <t>[Threaded comment]
Your version of Excel allows you to read this threaded comment; however, any edits to it will get removed if the file is opened in a newer version of Excel. Learn more: https://go.microsoft.com/fwlink/?linkid=870924
Comment:
    10 minutes</t>
      </text>
    </comment>
    <comment ref="AW597" authorId="791" shapeId="0" xr:uid="{2A3F99CF-69EB-4267-9873-1306D9410B00}">
      <text>
        <t>[Threaded comment]
Your version of Excel allows you to read this threaded comment; however, any edits to it will get removed if the file is opened in a newer version of Excel. Learn more: https://go.microsoft.com/fwlink/?linkid=870924
Comment:
    % is "size of high intensity area" from MRI</t>
      </text>
    </comment>
    <comment ref="AF600" authorId="792" shapeId="0" xr:uid="{CD6AF0E5-DD75-4528-8D66-F9A3B9E449F7}">
      <text>
        <t>[Threaded comment]
Your version of Excel allows you to read this threaded comment; however, any edits to it will get removed if the file is opened in a newer version of Excel. Learn more: https://go.microsoft.com/fwlink/?linkid=870924
Comment:
    450-60nm</t>
      </text>
    </comment>
    <comment ref="AM600" authorId="793" shapeId="0" xr:uid="{E9DFEAC3-3BCA-4DFC-89E7-62B58EF48E25}">
      <text>
        <t>[Threaded comment]
Your version of Excel allows you to read this threaded comment; however, any edits to it will get removed if the file is opened in a newer version of Excel. Learn more: https://go.microsoft.com/fwlink/?linkid=870924
Comment:
    10 minutes</t>
      </text>
    </comment>
    <comment ref="AC603" authorId="794" shapeId="0" xr:uid="{007B89C9-BF35-4580-A94C-F90E86189DBA}">
      <text>
        <t>[Threaded comment]
Your version of Excel allows you to read this threaded comment; however, any edits to it will get removed if the file is opened in a newer version of Excel. Learn more: https://go.microsoft.com/fwlink/?linkid=870924
Comment:
    6500-7500</t>
      </text>
    </comment>
    <comment ref="AH603" authorId="795" shapeId="0" xr:uid="{49307C52-8654-4468-BEEA-C3A45552C180}">
      <text>
        <t>[Threaded comment]
Your version of Excel allows you to read this threaded comment; however, any edits to it will get removed if the file is opened in a newer version of Excel. Learn more: https://go.microsoft.com/fwlink/?linkid=870924
Comment:
    2 vein occlusion, 2x10 mins</t>
      </text>
    </comment>
    <comment ref="AC604" authorId="796" shapeId="0" xr:uid="{9ED956B9-9853-46DB-A072-A1039B830E55}">
      <text>
        <t>[Threaded comment]
Your version of Excel allows you to read this threaded comment; however, any edits to it will get removed if the file is opened in a newer version of Excel. Learn more: https://go.microsoft.com/fwlink/?linkid=870924
Comment:
    6500-7500</t>
      </text>
    </comment>
    <comment ref="AH604" authorId="797" shapeId="0" xr:uid="{4A417B39-C0D0-461F-BF30-5E3D197ED425}">
      <text>
        <t>[Threaded comment]
Your version of Excel allows you to read this threaded comment; however, any edits to it will get removed if the file is opened in a newer version of Excel. Learn more: https://go.microsoft.com/fwlink/?linkid=870924
Comment:
    2 vein occlusion, 2x10 mins</t>
      </text>
    </comment>
    <comment ref="W605" authorId="798" shapeId="0" xr:uid="{EDB40736-2841-4A61-9685-0CBA38A4FE10}">
      <text>
        <t>[Threaded comment]
Your version of Excel allows you to read this threaded comment; however, any edits to it will get removed if the file is opened in a newer version of Excel. Learn more: https://go.microsoft.com/fwlink/?linkid=870924
Comment:
    initially injected with atropine and chloral hydrate, then halothane and nitrous oxide for surgery</t>
      </text>
    </comment>
    <comment ref="AC605" authorId="799" shapeId="0" xr:uid="{DD0CF0C1-F066-4B32-B376-5471E795D9F6}">
      <text>
        <t>[Threaded comment]
Your version of Excel allows you to read this threaded comment; however, any edits to it will get removed if the file is opened in a newer version of Excel. Learn more: https://go.microsoft.com/fwlink/?linkid=870924
Comment:
    6500-7500</t>
      </text>
    </comment>
    <comment ref="AH605" authorId="800" shapeId="0" xr:uid="{8A9B01AF-1E0B-4DD8-BF2B-5BBC81CA0E65}">
      <text>
        <t>[Threaded comment]
Your version of Excel allows you to read this threaded comment; however, any edits to it will get removed if the file is opened in a newer version of Excel. Learn more: https://go.microsoft.com/fwlink/?linkid=870924
Comment:
    2 vein occlusion, 2x10 mins</t>
      </text>
    </comment>
    <comment ref="W606" authorId="801" shapeId="0" xr:uid="{4E4876A2-E6F8-4E79-B454-E49DE72C3441}">
      <text>
        <t>[Threaded comment]
Your version of Excel allows you to read this threaded comment; however, any edits to it will get removed if the file is opened in a newer version of Excel. Learn more: https://go.microsoft.com/fwlink/?linkid=870924
Comment:
    initially injected with atropine and chloral hydrate, then halothane and nitrous oxide for surgery</t>
      </text>
    </comment>
    <comment ref="AC606" authorId="802" shapeId="0" xr:uid="{2E636CA7-4E88-4A46-8D91-971AA89D0953}">
      <text>
        <t>[Threaded comment]
Your version of Excel allows you to read this threaded comment; however, any edits to it will get removed if the file is opened in a newer version of Excel. Learn more: https://go.microsoft.com/fwlink/?linkid=870924
Comment:
    6500-7500</t>
      </text>
    </comment>
    <comment ref="AH606" authorId="803" shapeId="0" xr:uid="{09074059-37EE-4633-9EA7-C1CCFAE9AC79}">
      <text>
        <t>[Threaded comment]
Your version of Excel allows you to read this threaded comment; however, any edits to it will get removed if the file is opened in a newer version of Excel. Learn more: https://go.microsoft.com/fwlink/?linkid=870924
Comment:
    2 vein occlusion, 2x10 mins</t>
      </text>
    </comment>
    <comment ref="AA607" authorId="804" shapeId="0" xr:uid="{B5B37961-6449-49C7-914B-1987C1BB0934}">
      <text>
        <t>[Threaded comment]
Your version of Excel allows you to read this threaded comment; however, any edits to it will get removed if the file is opened in a newer version of Excel. Learn more: https://go.microsoft.com/fwlink/?linkid=870924
Comment:
    0.1ml</t>
      </text>
    </comment>
    <comment ref="AY607" authorId="805" shapeId="0" xr:uid="{F93E30BD-F3EA-4DE7-B1F8-58AFC16098CA}">
      <text>
        <t>[Threaded comment]
Your version of Excel allows you to read this threaded comment; however, any edits to it will get removed if the file is opened in a newer version of Excel. Learn more: https://go.microsoft.com/fwlink/?linkid=870924
Comment:
    22 point custom scale, 22 points  = no neurodeficiency</t>
      </text>
    </comment>
    <comment ref="AA608" authorId="806" shapeId="0" xr:uid="{1961C879-E23A-4393-9DCE-7318D99DF10B}">
      <text>
        <t>[Threaded comment]
Your version of Excel allows you to read this threaded comment; however, any edits to it will get removed if the file is opened in a newer version of Excel. Learn more: https://go.microsoft.com/fwlink/?linkid=870924
Comment:
    0.1ml</t>
      </text>
    </comment>
    <comment ref="AY608" authorId="807" shapeId="0" xr:uid="{7A8D982C-6A2A-40A3-87E7-E1AF76ADF332}">
      <text>
        <t>[Threaded comment]
Your version of Excel allows you to read this threaded comment; however, any edits to it will get removed if the file is opened in a newer version of Excel. Learn more: https://go.microsoft.com/fwlink/?linkid=870924
Comment:
    22 point custom scale, 22 points  = no neurodeficiency</t>
      </text>
    </comment>
    <comment ref="Y609" authorId="808" shapeId="0" xr:uid="{F7913111-89A4-42B0-852F-DCC061270326}">
      <text>
        <t>[Threaded comment]
Your version of Excel allows you to read this threaded comment; however, any edits to it will get removed if the file is opened in a newer version of Excel. Learn more: https://go.microsoft.com/fwlink/?linkid=870924
Comment:
    not stated, implied</t>
      </text>
    </comment>
    <comment ref="J611" authorId="809" shapeId="0" xr:uid="{726F7779-3FEB-4C45-AB50-B5AE7E8C666C}">
      <text>
        <t>[Threaded comment]
Your version of Excel allows you to read this threaded comment; however, any edits to it will get removed if the file is opened in a newer version of Excel. Learn more: https://go.microsoft.com/fwlink/?linkid=870924
Comment:
    treatment in this study was meant to induce this lupus, not treat stroke</t>
      </text>
    </comment>
    <comment ref="AI613" authorId="810" shapeId="0" xr:uid="{B827EC22-51A0-42F9-9A4E-1F29A794FF8E}">
      <text>
        <t>[Threaded comment]
Your version of Excel allows you to read this threaded comment; however, any edits to it will get removed if the file is opened in a newer version of Excel. Learn more: https://go.microsoft.com/fwlink/?linkid=870924
Comment:
    Mice of rehabilitation training groups and combination group were subjected to rehabilitation training, including hanging wire training, rotarod training and climb ladder training from day 1 to day 6 after surgery.</t>
      </text>
    </comment>
    <comment ref="AC615" authorId="811" shapeId="0" xr:uid="{5F518C11-43C8-4687-9A63-9F271E420DB2}">
      <text>
        <t>[Threaded comment]
Your version of Excel allows you to read this threaded comment; however, any edits to it will get removed if the file is opened in a newer version of Excel. Learn more: https://go.microsoft.com/fwlink/?linkid=870924
Comment:
    3.5-6.5</t>
      </text>
    </comment>
    <comment ref="AW616" authorId="812" shapeId="0" xr:uid="{DBED8887-2220-4C89-B49C-616206EB82B6}">
      <text>
        <t>[Threaded comment]
Your version of Excel allows you to read this threaded comment; however, any edits to it will get removed if the file is opened in a newer version of Excel. Learn more: https://go.microsoft.com/fwlink/?linkid=870924
Comment:
    "The relative volume of iron-induced signal" or "volume fraction of stroke"</t>
      </text>
    </comment>
    <comment ref="AI617" authorId="813" shapeId="0" xr:uid="{F90B8BF0-AD5E-4DC4-B86E-484AE129EA67}">
      <text>
        <t>[Threaded comment]
Your version of Excel allows you to read this threaded comment; however, any edits to it will get removed if the file is opened in a newer version of Excel. Learn more: https://go.microsoft.com/fwlink/?linkid=870924
Comment:
    anti–Nogo-A antibody (7B12)</t>
      </text>
    </comment>
    <comment ref="AM618" authorId="814" shapeId="0" xr:uid="{C59CF63D-97F5-48B1-B275-5D3BFBB32455}">
      <text>
        <t>[Threaded comment]
Your version of Excel allows you to read this threaded comment; however, any edits to it will get removed if the file is opened in a newer version of Excel. Learn more: https://go.microsoft.com/fwlink/?linkid=870924
Comment:
    10 minutes</t>
      </text>
    </comment>
    <comment ref="AH619" authorId="815" shapeId="0" xr:uid="{CD1CBFBE-FF3B-47E5-8BC6-C86DAE61B94B}">
      <text>
        <t>[Threaded comment]
Your version of Excel allows you to read this threaded comment; however, any edits to it will get removed if the file is opened in a newer version of Excel. Learn more: https://go.microsoft.com/fwlink/?linkid=870924
Comment:
    2x5 mins</t>
      </text>
    </comment>
    <comment ref="AM619" authorId="816" shapeId="0" xr:uid="{A0830618-BE0F-4BD2-8178-D1675CDBE53B}">
      <text>
        <t>[Threaded comment]
Your version of Excel allows you to read this threaded comment; however, any edits to it will get removed if the file is opened in a newer version of Excel. Learn more: https://go.microsoft.com/fwlink/?linkid=870924
Comment:
    10 minutes</t>
      </text>
    </comment>
    <comment ref="Y621" authorId="817" shapeId="0" xr:uid="{E1792876-A5EE-4589-84D4-0380BF6DA602}">
      <text>
        <t>[Threaded comment]
Your version of Excel allows you to read this threaded comment; however, any edits to it will get removed if the file is opened in a newer version of Excel. Learn more: https://go.microsoft.com/fwlink/?linkid=870924
Comment:
    inferred</t>
      </text>
    </comment>
    <comment ref="Y622" authorId="818" shapeId="0" xr:uid="{51E3671B-2843-44EF-A493-1558094C6260}">
      <text>
        <t>[Threaded comment]
Your version of Excel allows you to read this threaded comment; however, any edits to it will get removed if the file is opened in a newer version of Excel. Learn more: https://go.microsoft.com/fwlink/?linkid=870924
Comment:
    inferred</t>
      </text>
    </comment>
    <comment ref="K623" authorId="819" shapeId="0" xr:uid="{AD1547EF-8A48-452F-8228-51EA6C880284}">
      <text>
        <t>[Threaded comment]
Your version of Excel allows you to read this threaded comment; however, any edits to it will get removed if the file is opened in a newer version of Excel. Learn more: https://go.microsoft.com/fwlink/?linkid=870924
Comment:
    8 months</t>
      </text>
    </comment>
    <comment ref="M623" authorId="820" shapeId="0" xr:uid="{A506AAE0-B3F2-469A-AD55-3FA44A8246CD}">
      <text>
        <t>[Threaded comment]
Your version of Excel allows you to read this threaded comment; however, any edits to it will get removed if the file is opened in a newer version of Excel. Learn more: https://go.microsoft.com/fwlink/?linkid=870924
Comment:
    9 months</t>
      </text>
    </comment>
    <comment ref="AA623" authorId="821" shapeId="0" xr:uid="{6C4856BD-12C8-413C-A02B-8D8BBF490143}">
      <text>
        <t>[Threaded comment]
Your version of Excel allows you to read this threaded comment; however, any edits to it will get removed if the file is opened in a newer version of Excel. Learn more: https://go.microsoft.com/fwlink/?linkid=870924
Comment:
    150uL</t>
      </text>
    </comment>
    <comment ref="K624" authorId="822" shapeId="0" xr:uid="{3FF2753B-E0C0-45DE-9D90-5D4EFF33A6D5}">
      <text>
        <t>[Threaded comment]
Your version of Excel allows you to read this threaded comment; however, any edits to it will get removed if the file is opened in a newer version of Excel. Learn more: https://go.microsoft.com/fwlink/?linkid=870924
Comment:
    8 months</t>
      </text>
    </comment>
    <comment ref="M624" authorId="823" shapeId="0" xr:uid="{92FA3FF2-7A17-4A11-BABB-E2CFCB8094E5}">
      <text>
        <t>[Threaded comment]
Your version of Excel allows you to read this threaded comment; however, any edits to it will get removed if the file is opened in a newer version of Excel. Learn more: https://go.microsoft.com/fwlink/?linkid=870924
Comment:
    9 months</t>
      </text>
    </comment>
    <comment ref="AA624" authorId="824" shapeId="0" xr:uid="{C7B44528-E078-4612-BBE7-4D5C0EEE1DDA}">
      <text>
        <t>[Threaded comment]
Your version of Excel allows you to read this threaded comment; however, any edits to it will get removed if the file is opened in a newer version of Excel. Learn more: https://go.microsoft.com/fwlink/?linkid=870924
Comment:
    150uL</t>
      </text>
    </comment>
    <comment ref="Y625" authorId="825" shapeId="0" xr:uid="{3B2E37FC-3DE5-4B74-8CD2-7EA19CFC9653}">
      <text>
        <t>[Threaded comment]
Your version of Excel allows you to read this threaded comment; however, any edits to it will get removed if the file is opened in a newer version of Excel. Learn more: https://go.microsoft.com/fwlink/?linkid=870924
Comment:
    needle implanted into brain for drug delivery, may count as breached skull</t>
      </text>
    </comment>
    <comment ref="AC625" authorId="826" shapeId="0" xr:uid="{9A87CE3D-E737-45C9-A118-CA26F7F69C1D}">
      <text>
        <t>[Threaded comment]
Your version of Excel allows you to read this threaded comment; however, any edits to it will get removed if the file is opened in a newer version of Excel. Learn more: https://go.microsoft.com/fwlink/?linkid=870924
Comment:
    20V or 3400K</t>
      </text>
    </comment>
    <comment ref="AF625" authorId="827" shapeId="0" xr:uid="{EB792CDD-D6A9-4C41-A6B8-B252BE96CCBD}">
      <text>
        <t>[Threaded comment]
Your version of Excel allows you to read this threaded comment; however, any edits to it will get removed if the file is opened in a newer version of Excel. Learn more: https://go.microsoft.com/fwlink/?linkid=870924
Comment:
    500-1000nm</t>
      </text>
    </comment>
    <comment ref="AE626" authorId="828" shapeId="0" xr:uid="{98D31A16-D866-4266-AC1A-2E938E0BCB96}">
      <text>
        <t>[Threaded comment]
Your version of Excel allows you to read this threaded comment; however, any edits to it will get removed if the file is opened in a newer version of Excel. Learn more: https://go.microsoft.com/fwlink/?linkid=870924
Comment:
    red laser</t>
      </text>
    </comment>
    <comment ref="R628" authorId="829" shapeId="0" xr:uid="{94E0CFF6-B18E-40D1-A26C-C78C00CC3885}">
      <text>
        <t>[Threaded comment]
Your version of Excel allows you to read this threaded comment; however, any edits to it will get removed if the file is opened in a newer version of Excel. Learn more: https://go.microsoft.com/fwlink/?linkid=870924
Comment:
    4-5</t>
      </text>
    </comment>
    <comment ref="T628" authorId="830" shapeId="0" xr:uid="{4A2C63EF-7BDB-44A0-A921-C7A043A2DCDA}">
      <text>
        <t>[Threaded comment]
Your version of Excel allows you to read this threaded comment; however, any edits to it will get removed if the file is opened in a newer version of Excel. Learn more: https://go.microsoft.com/fwlink/?linkid=870924
Comment:
    4-5</t>
      </text>
    </comment>
    <comment ref="AK628" authorId="831" shapeId="0" xr:uid="{238102D4-E5BF-4055-BB96-A8381313E03A}">
      <text>
        <t>[Threaded comment]
Your version of Excel allows you to read this threaded comment; however, any edits to it will get removed if the file is opened in a newer version of Excel. Learn more: https://go.microsoft.com/fwlink/?linkid=870924
Comment:
    350mW/cm^2, 294J</t>
      </text>
    </comment>
    <comment ref="Y629" authorId="832" shapeId="0" xr:uid="{027AAA1A-864B-426E-87D9-4C53CFC3BD17}">
      <text>
        <t>[Threaded comment]
Your version of Excel allows you to read this threaded comment; however, any edits to it will get removed if the file is opened in a newer version of Excel. Learn more: https://go.microsoft.com/fwlink/?linkid=870924
Comment:
    inferred</t>
      </text>
    </comment>
    <comment ref="Y630" authorId="833" shapeId="0" xr:uid="{29EDA0CF-B42D-4296-BF23-8A5F28422AAD}">
      <text>
        <t>[Threaded comment]
Your version of Excel allows you to read this threaded comment; however, any edits to it will get removed if the file is opened in a newer version of Excel. Learn more: https://go.microsoft.com/fwlink/?linkid=870924
Comment:
    inferred</t>
      </text>
    </comment>
    <comment ref="K631" authorId="834" shapeId="0" xr:uid="{728E6756-7739-4F6F-8FD1-9DF48B56D727}">
      <text>
        <t>[Threaded comment]
Your version of Excel allows you to read this threaded comment; however, any edits to it will get removed if the file is opened in a newer version of Excel. Learn more: https://go.microsoft.com/fwlink/?linkid=870924
Comment:
    5 months</t>
      </text>
    </comment>
    <comment ref="M631" authorId="835" shapeId="0" xr:uid="{AF71A4E7-BCBC-4B99-894B-6FDA5AE35896}">
      <text>
        <t>[Threaded comment]
Your version of Excel allows you to read this threaded comment; however, any edits to it will get removed if the file is opened in a newer version of Excel. Learn more: https://go.microsoft.com/fwlink/?linkid=870924
Comment:
    6 months</t>
      </text>
    </comment>
    <comment ref="AC631" authorId="836" shapeId="0" xr:uid="{1AD347EA-15A5-47CC-8EFE-424CE591B6F6}">
      <text>
        <t>[Threaded comment]
Your version of Excel allows you to read this threaded comment; however, any edits to it will get removed if the file is opened in a newer version of Excel. Learn more: https://go.microsoft.com/fwlink/?linkid=870924
Comment:
    64mW/mm^2</t>
      </text>
    </comment>
    <comment ref="K632" authorId="837" shapeId="0" xr:uid="{014E44F7-9AA7-4288-96BD-FD2DF051042A}">
      <text>
        <t>[Threaded comment]
Your version of Excel allows you to read this threaded comment; however, any edits to it will get removed if the file is opened in a newer version of Excel. Learn more: https://go.microsoft.com/fwlink/?linkid=870924
Comment:
    5 months</t>
      </text>
    </comment>
    <comment ref="M632" authorId="838" shapeId="0" xr:uid="{B20A840A-ED01-4ACA-A3E3-767F5735A921}">
      <text>
        <t>[Threaded comment]
Your version of Excel allows you to read this threaded comment; however, any edits to it will get removed if the file is opened in a newer version of Excel. Learn more: https://go.microsoft.com/fwlink/?linkid=870924
Comment:
    7 months</t>
      </text>
    </comment>
    <comment ref="K633" authorId="839" shapeId="0" xr:uid="{91A2B948-EF0B-4488-AEF2-81B817674423}">
      <text>
        <t>[Threaded comment]
Your version of Excel allows you to read this threaded comment; however, any edits to it will get removed if the file is opened in a newer version of Excel. Learn more: https://go.microsoft.com/fwlink/?linkid=870924
Comment:
    5 months</t>
      </text>
    </comment>
    <comment ref="M633" authorId="840" shapeId="0" xr:uid="{BEAC3156-C6E0-41D5-844F-A942E421C8EE}">
      <text>
        <t>[Threaded comment]
Your version of Excel allows you to read this threaded comment; however, any edits to it will get removed if the file is opened in a newer version of Excel. Learn more: https://go.microsoft.com/fwlink/?linkid=870924
Comment:
    7 months</t>
      </text>
    </comment>
    <comment ref="Y633" authorId="841" shapeId="0" xr:uid="{CC2DC78F-F9B0-455F-9ECD-268122DE2035}">
      <text>
        <t>[Threaded comment]
Your version of Excel allows you to read this threaded comment; however, any edits to it will get removed if the file is opened in a newer version of Excel. Learn more: https://go.microsoft.com/fwlink/?linkid=870924
Comment:
    inferred</t>
      </text>
    </comment>
    <comment ref="AH633" authorId="842" shapeId="0" xr:uid="{623ECE5E-3B23-49EE-8924-996A983F2EBC}">
      <text>
        <t>[Threaded comment]
Your version of Excel allows you to read this threaded comment; however, any edits to it will get removed if the file is opened in a newer version of Excel. Learn more: https://go.microsoft.com/fwlink/?linkid=870924
Comment:
    4 mins at one site, 2 mins at another</t>
      </text>
    </comment>
    <comment ref="K634" authorId="843" shapeId="0" xr:uid="{60FCAC95-16B9-4091-B3D2-CC0B9B63EFA1}">
      <text>
        <t>[Threaded comment]
Your version of Excel allows you to read this threaded comment; however, any edits to it will get removed if the file is opened in a newer version of Excel. Learn more: https://go.microsoft.com/fwlink/?linkid=870924
Comment:
    5 months</t>
      </text>
    </comment>
    <comment ref="M634" authorId="844" shapeId="0" xr:uid="{C0EAE44C-3442-4ECA-9B6C-26E331C2D14A}">
      <text>
        <t>[Threaded comment]
Your version of Excel allows you to read this threaded comment; however, any edits to it will get removed if the file is opened in a newer version of Excel. Learn more: https://go.microsoft.com/fwlink/?linkid=870924
Comment:
    7 months</t>
      </text>
    </comment>
    <comment ref="AC634" authorId="845" shapeId="0" xr:uid="{006A84D8-0AA1-48A8-8871-4FF65ADEA6E3}">
      <text>
        <t>[Threaded comment]
Your version of Excel allows you to read this threaded comment; however, any edits to it will get removed if the file is opened in a newer version of Excel. Learn more: https://go.microsoft.com/fwlink/?linkid=870924
Comment:
    15.9W/cm^2</t>
      </text>
    </comment>
    <comment ref="L635" authorId="846" shapeId="0" xr:uid="{1CC76686-8258-4385-B50D-F5509F51D9BF}">
      <text>
        <t>[Threaded comment]
Your version of Excel allows you to read this threaded comment; however, any edits to it will get removed if the file is opened in a newer version of Excel. Learn more: https://go.microsoft.com/fwlink/?linkid=870924
Comment:
    5 months</t>
      </text>
    </comment>
    <comment ref="AC635" authorId="847" shapeId="0" xr:uid="{2B463100-EF33-4483-BCD8-F396ADA66C0B}">
      <text>
        <t>[Threaded comment]
Your version of Excel allows you to read this threaded comment; however, any edits to it will get removed if the file is opened in a newer version of Excel. Learn more: https://go.microsoft.com/fwlink/?linkid=870924
Comment:
    15.9W/cm^2</t>
      </text>
    </comment>
    <comment ref="L636" authorId="848" shapeId="0" xr:uid="{0FF5AD96-6F8F-4BE7-892D-9010B17A2992}">
      <text>
        <t>[Threaded comment]
Your version of Excel allows you to read this threaded comment; however, any edits to it will get removed if the file is opened in a newer version of Excel. Learn more: https://go.microsoft.com/fwlink/?linkid=870924
Comment:
    3 months</t>
      </text>
    </comment>
    <comment ref="AC636" authorId="849" shapeId="0" xr:uid="{22CF8BF7-6DE4-4981-92A5-E53C77352024}">
      <text>
        <t>[Threaded comment]
Your version of Excel allows you to read this threaded comment; however, any edits to it will get removed if the file is opened in a newer version of Excel. Learn more: https://go.microsoft.com/fwlink/?linkid=870924
Comment:
    15.9W/cm^2</t>
      </text>
    </comment>
    <comment ref="L637" authorId="850" shapeId="0" xr:uid="{15C832A0-C3ED-49F2-9331-F46D743DAD0D}">
      <text>
        <t>[Threaded comment]
Your version of Excel allows you to read this threaded comment; however, any edits to it will get removed if the file is opened in a newer version of Excel. Learn more: https://go.microsoft.com/fwlink/?linkid=870924
Comment:
    3 months</t>
      </text>
    </comment>
    <comment ref="R637" authorId="851" shapeId="0" xr:uid="{A053067C-61EC-48FF-8EFA-E3CAAD5F0594}">
      <text>
        <t>[Threaded comment]
Your version of Excel allows you to read this threaded comment; however, any edits to it will get removed if the file is opened in a newer version of Excel. Learn more: https://go.microsoft.com/fwlink/?linkid=870924
Comment:
    5-6</t>
      </text>
    </comment>
    <comment ref="T637" authorId="852" shapeId="0" xr:uid="{B6443CD4-EA6C-4A60-8CF7-74228ECA08B5}">
      <text>
        <t>[Threaded comment]
Your version of Excel allows you to read this threaded comment; however, any edits to it will get removed if the file is opened in a newer version of Excel. Learn more: https://go.microsoft.com/fwlink/?linkid=870924
Comment:
    5-6</t>
      </text>
    </comment>
    <comment ref="AC637" authorId="853" shapeId="0" xr:uid="{0C2CAAD7-8659-446C-BF49-61ABB2496954}">
      <text>
        <t>[Threaded comment]
Your version of Excel allows you to read this threaded comment; however, any edits to it will get removed if the file is opened in a newer version of Excel. Learn more: https://go.microsoft.com/fwlink/?linkid=870924
Comment:
    15.9W/cm^2</t>
      </text>
    </comment>
    <comment ref="K638" authorId="854" shapeId="0" xr:uid="{B75E8535-C9A1-4D9C-8615-20F89AE5350C}">
      <text>
        <t>[Threaded comment]
Your version of Excel allows you to read this threaded comment; however, any edits to it will get removed if the file is opened in a newer version of Excel. Learn more: https://go.microsoft.com/fwlink/?linkid=870924
Comment:
    5 months</t>
      </text>
    </comment>
    <comment ref="M638" authorId="855" shapeId="0" xr:uid="{04441997-FE3A-4EA5-8B7F-A6196B471676}">
      <text>
        <t>[Threaded comment]
Your version of Excel allows you to read this threaded comment; however, any edits to it will get removed if the file is opened in a newer version of Excel. Learn more: https://go.microsoft.com/fwlink/?linkid=870924
Comment:
    7 months</t>
      </text>
    </comment>
    <comment ref="R638" authorId="856" shapeId="0" xr:uid="{E39A66C1-A27E-4606-8FBA-CCEB8C20F1F3}">
      <text>
        <t>[Threaded comment]
Your version of Excel allows you to read this threaded comment; however, any edits to it will get removed if the file is opened in a newer version of Excel. Learn more: https://go.microsoft.com/fwlink/?linkid=870924
Comment:
    6-7</t>
      </text>
    </comment>
    <comment ref="K639" authorId="857" shapeId="0" xr:uid="{E73EF213-A9FD-4768-82EF-AC70A3DCF6E7}">
      <text>
        <t>[Threaded comment]
Your version of Excel allows you to read this threaded comment; however, any edits to it will get removed if the file is opened in a newer version of Excel. Learn more: https://go.microsoft.com/fwlink/?linkid=870924
Comment:
    5 months</t>
      </text>
    </comment>
    <comment ref="M639" authorId="858" shapeId="0" xr:uid="{D7197752-94DC-4C66-A6F3-58D09116821A}">
      <text>
        <t>[Threaded comment]
Your version of Excel allows you to read this threaded comment; however, any edits to it will get removed if the file is opened in a newer version of Excel. Learn more: https://go.microsoft.com/fwlink/?linkid=870924
Comment:
    7 months</t>
      </text>
    </comment>
    <comment ref="K640" authorId="859" shapeId="0" xr:uid="{0A5BB770-33B5-427A-812D-97EECFDEC861}">
      <text>
        <t>[Threaded comment]
Your version of Excel allows you to read this threaded comment; however, any edits to it will get removed if the file is opened in a newer version of Excel. Learn more: https://go.microsoft.com/fwlink/?linkid=870924
Comment:
    5 months</t>
      </text>
    </comment>
    <comment ref="M640" authorId="860" shapeId="0" xr:uid="{ADCC5535-E7AB-46F8-AAB5-C03022BE770E}">
      <text>
        <t>[Threaded comment]
Your version of Excel allows you to read this threaded comment; however, any edits to it will get removed if the file is opened in a newer version of Excel. Learn more: https://go.microsoft.com/fwlink/?linkid=870924
Comment:
    7 months</t>
      </text>
    </comment>
    <comment ref="K641" authorId="861" shapeId="0" xr:uid="{95BA8690-61AD-4D6A-8369-72EF19C5A31C}">
      <text>
        <t>[Threaded comment]
Your version of Excel allows you to read this threaded comment; however, any edits to it will get removed if the file is opened in a newer version of Excel. Learn more: https://go.microsoft.com/fwlink/?linkid=870924
Comment:
    5 months</t>
      </text>
    </comment>
    <comment ref="M641" authorId="862" shapeId="0" xr:uid="{CFFE4BE0-8FF1-4381-9C3D-8DADB2CFCFB8}">
      <text>
        <t>[Threaded comment]
Your version of Excel allows you to read this threaded comment; however, any edits to it will get removed if the file is opened in a newer version of Excel. Learn more: https://go.microsoft.com/fwlink/?linkid=870924
Comment:
    7 months</t>
      </text>
    </comment>
    <comment ref="K642" authorId="863" shapeId="0" xr:uid="{1517DD56-01FA-4638-8C77-F5145E91AA5B}">
      <text>
        <t>[Threaded comment]
Your version of Excel allows you to read this threaded comment; however, any edits to it will get removed if the file is opened in a newer version of Excel. Learn more: https://go.microsoft.com/fwlink/?linkid=870924
Comment:
    5 months</t>
      </text>
    </comment>
    <comment ref="M642" authorId="864" shapeId="0" xr:uid="{EEDADB96-8472-4C9D-B5BA-3C4A2662CFD5}">
      <text>
        <t>[Threaded comment]
Your version of Excel allows you to read this threaded comment; however, any edits to it will get removed if the file is opened in a newer version of Excel. Learn more: https://go.microsoft.com/fwlink/?linkid=870924
Comment:
    7 months</t>
      </text>
    </comment>
    <comment ref="K643" authorId="865" shapeId="0" xr:uid="{129954E9-CC5F-4CC0-8BCD-6BC277F372CE}">
      <text>
        <t>[Threaded comment]
Your version of Excel allows you to read this threaded comment; however, any edits to it will get removed if the file is opened in a newer version of Excel. Learn more: https://go.microsoft.com/fwlink/?linkid=870924
Comment:
    5 months</t>
      </text>
    </comment>
    <comment ref="M643" authorId="866" shapeId="0" xr:uid="{A1777B30-011B-4FFD-9119-247479A302F3}">
      <text>
        <t>[Threaded comment]
Your version of Excel allows you to read this threaded comment; however, any edits to it will get removed if the file is opened in a newer version of Excel. Learn more: https://go.microsoft.com/fwlink/?linkid=870924
Comment:
    7 months</t>
      </text>
    </comment>
    <comment ref="K644" authorId="867" shapeId="0" xr:uid="{8AFDCA59-594E-4AFE-9EB2-0BBBBA273754}">
      <text>
        <t>[Threaded comment]
Your version of Excel allows you to read this threaded comment; however, any edits to it will get removed if the file is opened in a newer version of Excel. Learn more: https://go.microsoft.com/fwlink/?linkid=870924
Comment:
    5 months</t>
      </text>
    </comment>
    <comment ref="M644" authorId="868" shapeId="0" xr:uid="{5C6DCBA4-0E98-4346-B821-4E7C1A17881D}">
      <text>
        <t>[Threaded comment]
Your version of Excel allows you to read this threaded comment; however, any edits to it will get removed if the file is opened in a newer version of Excel. Learn more: https://go.microsoft.com/fwlink/?linkid=870924
Comment:
    7 months</t>
      </text>
    </comment>
    <comment ref="K645" authorId="869" shapeId="0" xr:uid="{55362D8A-9E88-4DE1-B9C0-1EE8E7B7AD3E}">
      <text>
        <t>[Threaded comment]
Your version of Excel allows you to read this threaded comment; however, any edits to it will get removed if the file is opened in a newer version of Excel. Learn more: https://go.microsoft.com/fwlink/?linkid=870924
Comment:
    5 months</t>
      </text>
    </comment>
    <comment ref="M645" authorId="870" shapeId="0" xr:uid="{DD94C163-466D-4897-BC29-13A69992D38F}">
      <text>
        <t>[Threaded comment]
Your version of Excel allows you to read this threaded comment; however, any edits to it will get removed if the file is opened in a newer version of Excel. Learn more: https://go.microsoft.com/fwlink/?linkid=870924
Comment:
    7 months</t>
      </text>
    </comment>
    <comment ref="K646" authorId="871" shapeId="0" xr:uid="{8005B310-8E9E-4E3E-8B9A-156F43723D37}">
      <text>
        <t>[Threaded comment]
Your version of Excel allows you to read this threaded comment; however, any edits to it will get removed if the file is opened in a newer version of Excel. Learn more: https://go.microsoft.com/fwlink/?linkid=870924
Comment:
    5 months</t>
      </text>
    </comment>
    <comment ref="M646" authorId="872" shapeId="0" xr:uid="{7EC01D7E-9E75-444F-817E-6372D1E726D2}">
      <text>
        <t>[Threaded comment]
Your version of Excel allows you to read this threaded comment; however, any edits to it will get removed if the file is opened in a newer version of Excel. Learn more: https://go.microsoft.com/fwlink/?linkid=870924
Comment:
    7 months</t>
      </text>
    </comment>
    <comment ref="K647" authorId="873" shapeId="0" xr:uid="{A61AB438-8A16-421E-B958-9C9808392109}">
      <text>
        <t>[Threaded comment]
Your version of Excel allows you to read this threaded comment; however, any edits to it will get removed if the file is opened in a newer version of Excel. Learn more: https://go.microsoft.com/fwlink/?linkid=870924
Comment:
    5 months</t>
      </text>
    </comment>
    <comment ref="M647" authorId="874" shapeId="0" xr:uid="{66ECF04A-7660-433F-BF78-8D52E22EB317}">
      <text>
        <t>[Threaded comment]
Your version of Excel allows you to read this threaded comment; however, any edits to it will get removed if the file is opened in a newer version of Excel. Learn more: https://go.microsoft.com/fwlink/?linkid=870924
Comment:
    7 months</t>
      </text>
    </comment>
    <comment ref="K648" authorId="875" shapeId="0" xr:uid="{2E23945A-0C1D-429D-96D7-98FF36B1F899}">
      <text>
        <t>[Threaded comment]
Your version of Excel allows you to read this threaded comment; however, any edits to it will get removed if the file is opened in a newer version of Excel. Learn more: https://go.microsoft.com/fwlink/?linkid=870924
Comment:
    2 months</t>
      </text>
    </comment>
    <comment ref="M648" authorId="876" shapeId="0" xr:uid="{EBFDB3DB-E224-4331-9E5B-93ADD1203090}">
      <text>
        <t>[Threaded comment]
Your version of Excel allows you to read this threaded comment; however, any edits to it will get removed if the file is opened in a newer version of Excel. Learn more: https://go.microsoft.com/fwlink/?linkid=870924
Comment:
    3 months</t>
      </text>
    </comment>
    <comment ref="K649" authorId="877" shapeId="0" xr:uid="{D514B60B-BDD8-4FF1-A6A9-CF3735C473EA}">
      <text>
        <t>[Threaded comment]
Your version of Excel allows you to read this threaded comment; however, any edits to it will get removed if the file is opened in a newer version of Excel. Learn more: https://go.microsoft.com/fwlink/?linkid=870924
Comment:
    2 months</t>
      </text>
    </comment>
    <comment ref="M649" authorId="878" shapeId="0" xr:uid="{5467E06C-5A65-4038-B817-E244C40CCFFA}">
      <text>
        <t>[Threaded comment]
Your version of Excel allows you to read this threaded comment; however, any edits to it will get removed if the file is opened in a newer version of Excel. Learn more: https://go.microsoft.com/fwlink/?linkid=870924
Comment:
    3 months</t>
      </text>
    </comment>
    <comment ref="R650" authorId="879" shapeId="0" xr:uid="{5BD66A49-6E05-4A5D-BFF7-62190C63617D}">
      <text>
        <t>[Threaded comment]
Your version of Excel allows you to read this threaded comment; however, any edits to it will get removed if the file is opened in a newer version of Excel. Learn more: https://go.microsoft.com/fwlink/?linkid=870924
Comment:
    4-8</t>
      </text>
    </comment>
    <comment ref="T650" authorId="880" shapeId="0" xr:uid="{FE75A205-742C-4917-BB1F-33D628E8408C}">
      <text>
        <t>[Threaded comment]
Your version of Excel allows you to read this threaded comment; however, any edits to it will get removed if the file is opened in a newer version of Excel. Learn more: https://go.microsoft.com/fwlink/?linkid=870924
Comment:
    4-8</t>
      </text>
    </comment>
    <comment ref="AC650" authorId="881" shapeId="0" xr:uid="{C75F8A99-A03A-480F-BCE0-51F9EE83BF75}">
      <text>
        <t>[Threaded comment]
Your version of Excel allows you to read this threaded comment; however, any edits to it will get removed if the file is opened in a newer version of Excel. Learn more: https://go.microsoft.com/fwlink/?linkid=870924
Comment:
    140,000 lx</t>
      </text>
    </comment>
    <comment ref="AF650" authorId="882" shapeId="0" xr:uid="{4893584B-3750-430F-81FB-54E595F69CAB}">
      <text>
        <t>[Threaded comment]
Your version of Excel allows you to read this threaded comment; however, any edits to it will get removed if the file is opened in a newer version of Excel. Learn more: https://go.microsoft.com/fwlink/?linkid=870924
Comment:
    532.5 – 587.5 nm</t>
      </text>
    </comment>
    <comment ref="AF651" authorId="883" shapeId="0" xr:uid="{28A5362B-4189-40CE-BB02-B2CD68841C88}">
      <text>
        <t>[Threaded comment]
Your version of Excel allows you to read this threaded comment; however, any edits to it will get removed if the file is opened in a newer version of Excel. Learn more: https://go.microsoft.com/fwlink/?linkid=870924
Comment:
    550-1000nm</t>
      </text>
    </comment>
    <comment ref="Y654" authorId="884" shapeId="0" xr:uid="{E8906350-13BA-422A-997D-E10A9771DA85}">
      <text>
        <t>[Threaded comment]
Your version of Excel allows you to read this threaded comment; however, any edits to it will get removed if the file is opened in a newer version of Excel. Learn more: https://go.microsoft.com/fwlink/?linkid=870924
Comment:
    guide cannula inserted into brain, induction done via cannula while awake. Pentobarbital used for cannula insertion one week earlier.</t>
      </text>
    </comment>
    <comment ref="AC654" authorId="885" shapeId="0" xr:uid="{C45B237F-21D0-45E0-90A0-5FF23B63C3A2}">
      <text>
        <t>[Threaded comment]
Your version of Excel allows you to read this threaded comment; however, any edits to it will get removed if the file is opened in a newer version of Excel. Learn more: https://go.microsoft.com/fwlink/?linkid=870924
Comment:
    15-22mW</t>
      </text>
    </comment>
    <comment ref="AE654" authorId="886" shapeId="0" xr:uid="{997D2F46-44D6-4A59-B061-9B4C602258B3}">
      <text>
        <t>[Threaded comment]
Your version of Excel allows you to read this threaded comment; however, any edits to it will get removed if the file is opened in a newer version of Excel. Learn more: https://go.microsoft.com/fwlink/?linkid=870924
Comment:
    "laser"</t>
      </text>
    </comment>
    <comment ref="Y655" authorId="887" shapeId="0" xr:uid="{55B19578-6959-4D38-8209-219737AA9A6E}">
      <text>
        <t>[Threaded comment]
Your version of Excel allows you to read this threaded comment; however, any edits to it will get removed if the file is opened in a newer version of Excel. Learn more: https://go.microsoft.com/fwlink/?linkid=870924
Comment:
    guide cannula inserted into brain, induction done via cannula while awake. Pentobarbital used for cannula insertion one week earlier.</t>
      </text>
    </comment>
    <comment ref="AC655" authorId="888" shapeId="0" xr:uid="{86B63A8A-13D6-4DDF-BBE9-AAAE01940E8D}">
      <text>
        <t>[Threaded comment]
Your version of Excel allows you to read this threaded comment; however, any edits to it will get removed if the file is opened in a newer version of Excel. Learn more: https://go.microsoft.com/fwlink/?linkid=870924
Comment:
    15-22mW</t>
      </text>
    </comment>
    <comment ref="AE655" authorId="889" shapeId="0" xr:uid="{B4417ED8-F062-4161-B4BE-6298EF289918}">
      <text>
        <t>[Threaded comment]
Your version of Excel allows you to read this threaded comment; however, any edits to it will get removed if the file is opened in a newer version of Excel. Learn more: https://go.microsoft.com/fwlink/?linkid=870924
Comment:
    "laser"</t>
      </text>
    </comment>
    <comment ref="Y656" authorId="890" shapeId="0" xr:uid="{5283B49A-6FC1-4152-96CB-D067FEED4505}">
      <text>
        <t>[Threaded comment]
Your version of Excel allows you to read this threaded comment; however, any edits to it will get removed if the file is opened in a newer version of Excel. Learn more: https://go.microsoft.com/fwlink/?linkid=870924
Comment:
    guide cannula inserted into brain, induction done via cannula while awake. Pentobarbital used for cannula insertion one week earlier.</t>
      </text>
    </comment>
    <comment ref="AC656" authorId="891" shapeId="0" xr:uid="{15209E7C-C422-4F15-BF0C-48566F811525}">
      <text>
        <t>[Threaded comment]
Your version of Excel allows you to read this threaded comment; however, any edits to it will get removed if the file is opened in a newer version of Excel. Learn more: https://go.microsoft.com/fwlink/?linkid=870924
Comment:
    10-12mW</t>
      </text>
    </comment>
    <comment ref="Y657" authorId="892" shapeId="0" xr:uid="{BFC8F3DB-B9D1-41F8-B254-67C6A4E3DDD1}">
      <text>
        <t>[Threaded comment]
Your version of Excel allows you to read this threaded comment; however, any edits to it will get removed if the file is opened in a newer version of Excel. Learn more: https://go.microsoft.com/fwlink/?linkid=870924
Comment:
    guide cannula inserted into brain, induction done via cannula while awake. Pentobarbital used for cannula insertion one week earlier.</t>
      </text>
    </comment>
    <comment ref="AC657" authorId="893" shapeId="0" xr:uid="{CCB4344E-051B-4E3C-B22A-2B52BCFDCF08}">
      <text>
        <t>[Threaded comment]
Your version of Excel allows you to read this threaded comment; however, any edits to it will get removed if the file is opened in a newer version of Excel. Learn more: https://go.microsoft.com/fwlink/?linkid=870924
Comment:
    15-22mW</t>
      </text>
    </comment>
    <comment ref="AE657" authorId="894" shapeId="0" xr:uid="{BA5C6897-F4BA-4E28-A5BD-EA0A8F96F816}">
      <text>
        <t>[Threaded comment]
Your version of Excel allows you to read this threaded comment; however, any edits to it will get removed if the file is opened in a newer version of Excel. Learn more: https://go.microsoft.com/fwlink/?linkid=870924
Comment:
    "laser"</t>
      </text>
    </comment>
    <comment ref="AM657" authorId="895" shapeId="0" xr:uid="{58BB55E9-ADFB-4C1E-AB76-9120A1F56FF0}">
      <text>
        <t>[Threaded comment]
Your version of Excel allows you to read this threaded comment; however, any edits to it will get removed if the file is opened in a newer version of Excel. Learn more: https://go.microsoft.com/fwlink/?linkid=870924
Comment:
    10 minutes</t>
      </text>
    </comment>
    <comment ref="O658" authorId="896" shapeId="0" xr:uid="{CE52633F-EE49-4647-8385-480568177095}">
      <text>
        <t>[Threaded comment]
Your version of Excel allows you to read this threaded comment; however, any edits to it will get removed if the file is opened in a newer version of Excel. Learn more: https://go.microsoft.com/fwlink/?linkid=870924
Comment:
    average length 3.82 +/- 0.36 cm (mean +/- SD)</t>
      </text>
    </comment>
    <comment ref="Y658" authorId="897" shapeId="0" xr:uid="{D04554BE-2B29-4F24-8F7D-7833CD02BF9A}">
      <text>
        <t>[Threaded comment]
Your version of Excel allows you to read this threaded comment; however, any edits to it will get removed if the file is opened in a newer version of Excel. Learn more: https://go.microsoft.com/fwlink/?linkid=870924
Comment:
    scalp and skull intact, is in zebrafish</t>
      </text>
    </comment>
    <comment ref="AA658" authorId="898" shapeId="0" xr:uid="{262F597A-11AA-491F-8FE2-5D49BA298615}">
      <text>
        <t>[Threaded comment]
Your version of Excel allows you to read this threaded comment; however, any edits to it will get removed if the file is opened in a newer version of Excel. Learn more: https://go.microsoft.com/fwlink/?linkid=870924
Comment:
    total volume was less than 0.1mL</t>
      </text>
    </comment>
    <comment ref="O659" authorId="899" shapeId="0" xr:uid="{EA9E5891-693B-41B8-84AC-4C42A19E98BC}">
      <text>
        <t>[Threaded comment]
Your version of Excel allows you to read this threaded comment; however, any edits to it will get removed if the file is opened in a newer version of Excel. Learn more: https://go.microsoft.com/fwlink/?linkid=870924
Comment:
    average length 3.82 +/- 0.36 cm (mean +/- SD)</t>
      </text>
    </comment>
    <comment ref="Y659" authorId="900" shapeId="0" xr:uid="{998C948B-ED83-4C00-ACD4-AE8A2DCA9685}">
      <text>
        <t>[Threaded comment]
Your version of Excel allows you to read this threaded comment; however, any edits to it will get removed if the file is opened in a newer version of Excel. Learn more: https://go.microsoft.com/fwlink/?linkid=870924
Comment:
    scalp and skull intact, is in zebrafish</t>
      </text>
    </comment>
    <comment ref="AA659" authorId="901" shapeId="0" xr:uid="{DC72E0C6-4EE4-453E-95EA-DD55DE20AABD}">
      <text>
        <t>[Threaded comment]
Your version of Excel allows you to read this threaded comment; however, any edits to it will get removed if the file is opened in a newer version of Excel. Learn more: https://go.microsoft.com/fwlink/?linkid=870924
Comment:
    total volume was less than 0.1mL</t>
      </text>
    </comment>
    <comment ref="G663" authorId="902" shapeId="0" xr:uid="{B705A51E-16C6-4A10-84B0-8F64908C50E5}">
      <text>
        <t>[Threaded comment]
Your version of Excel allows you to read this threaded comment; however, any edits to it will get removed if the file is opened in a newer version of Excel. Learn more: https://go.microsoft.com/fwlink/?linkid=870924
Comment:
    mixture of 75% C57B1/6 and 25% SV129</t>
      </text>
    </comment>
    <comment ref="AI663" authorId="903" shapeId="0" xr:uid="{430348E6-3914-4DE8-9042-DA538131BC26}">
      <text>
        <t>[Threaded comment]
Your version of Excel allows you to read this threaded comment; however, any edits to it will get removed if the file is opened in a newer version of Excel. Learn more: https://go.microsoft.com/fwlink/?linkid=870924
Comment:
    porcine mucosal heparin</t>
      </text>
    </comment>
    <comment ref="AI664" authorId="904" shapeId="0" xr:uid="{F9D1DBEB-9E1F-4452-843F-CF839C607578}">
      <text>
        <t>[Threaded comment]
Your version of Excel allows you to read this threaded comment; however, any edits to it will get removed if the file is opened in a newer version of Excel. Learn more: https://go.microsoft.com/fwlink/?linkid=870924
Comment:
    porcine mucosal heparin</t>
      </text>
    </comment>
    <comment ref="AT664" authorId="905" shapeId="0" xr:uid="{26D95624-6F4D-471C-9926-A64F7AECF42B}">
      <text>
        <t>[Threaded comment]
Your version of Excel allows you to read this threaded comment; however, any edits to it will get removed if the file is opened in a newer version of Excel. Learn more: https://go.microsoft.com/fwlink/?linkid=870924
Comment:
    not a typo, had big error bars</t>
      </text>
    </comment>
    <comment ref="Y665" authorId="906" shapeId="0" xr:uid="{1B232DB9-A78E-49CA-B1CE-C3092B0AFE0B}">
      <text>
        <t>[Threaded comment]
Your version of Excel allows you to read this threaded comment; however, any edits to it will get removed if the file is opened in a newer version of Excel. Learn more: https://go.microsoft.com/fwlink/?linkid=870924
Comment:
    eyeball and temporalis removed too</t>
      </text>
    </comment>
    <comment ref="AY665" authorId="907" shapeId="0" xr:uid="{EF6E4605-C28B-4D48-AD4F-92BB92A4B753}">
      <text>
        <t>[Threaded comment]
Your version of Excel allows you to read this threaded comment; however, any edits to it will get removed if the file is opened in a newer version of Excel. Learn more: https://go.microsoft.com/fwlink/?linkid=870924
Comment:
    Appears to be their own score, is 0-11, higher the score higher the deficit</t>
      </text>
    </comment>
    <comment ref="Y666" authorId="908" shapeId="0" xr:uid="{FE67885F-1F72-4414-B686-C05539EED005}">
      <text>
        <t>[Threaded comment]
Your version of Excel allows you to read this threaded comment; however, any edits to it will get removed if the file is opened in a newer version of Excel. Learn more: https://go.microsoft.com/fwlink/?linkid=870924
Comment:
    eyeball and temporalis removed too</t>
      </text>
    </comment>
    <comment ref="AY666" authorId="909" shapeId="0" xr:uid="{44B2A9E0-7274-4E3B-B1C9-49F28A7617F1}">
      <text>
        <t>[Threaded comment]
Your version of Excel allows you to read this threaded comment; however, any edits to it will get removed if the file is opened in a newer version of Excel. Learn more: https://go.microsoft.com/fwlink/?linkid=870924
Comment:
    Appears to be their own score, is 0-11, higher the score higher the deficit</t>
      </text>
    </comment>
    <comment ref="Y667" authorId="910" shapeId="0" xr:uid="{3AE99EB6-48F1-40C2-9AE3-9A7AA831109B}">
      <text>
        <t>[Threaded comment]
Your version of Excel allows you to read this threaded comment; however, any edits to it will get removed if the file is opened in a newer version of Excel. Learn more: https://go.microsoft.com/fwlink/?linkid=870924
Comment:
    eyeball and temporalis removed too</t>
      </text>
    </comment>
    <comment ref="AY667" authorId="911" shapeId="0" xr:uid="{6C66B8CA-6A7A-466F-B651-1F5B422F3F82}">
      <text>
        <t>[Threaded comment]
Your version of Excel allows you to read this threaded comment; however, any edits to it will get removed if the file is opened in a newer version of Excel. Learn more: https://go.microsoft.com/fwlink/?linkid=870924
Comment:
    Appears to be their own score, is 0-9, higher the score higher the deficit</t>
      </text>
    </comment>
    <comment ref="L668" authorId="912" shapeId="0" xr:uid="{804A4BA2-A590-4C47-B876-B3A90B41DFBC}">
      <text>
        <t>[Threaded comment]
Your version of Excel allows you to read this threaded comment; however, any edits to it will get removed if the file is opened in a newer version of Excel. Learn more: https://go.microsoft.com/fwlink/?linkid=870924
Comment:
    24 months</t>
      </text>
    </comment>
    <comment ref="L669" authorId="913" shapeId="0" xr:uid="{A407452C-995B-4312-9B50-EB16E76FDA80}">
      <text>
        <t>[Threaded comment]
Your version of Excel allows you to read this threaded comment; however, any edits to it will get removed if the file is opened in a newer version of Excel. Learn more: https://go.microsoft.com/fwlink/?linkid=870924
Comment:
    24 months</t>
      </text>
    </comment>
    <comment ref="L670" authorId="914" shapeId="0" xr:uid="{344429E3-83C6-4D1E-9769-45E5A381D301}">
      <text>
        <t>[Threaded comment]
Your version of Excel allows you to read this threaded comment; however, any edits to it will get removed if the file is opened in a newer version of Excel. Learn more: https://go.microsoft.com/fwlink/?linkid=870924
Comment:
    24 months</t>
      </text>
    </comment>
    <comment ref="L671" authorId="915" shapeId="0" xr:uid="{C54A51F6-83E6-4AE6-A3AD-D2B2F2D4AE42}">
      <text>
        <t>[Threaded comment]
Your version of Excel allows you to read this threaded comment; however, any edits to it will get removed if the file is opened in a newer version of Excel. Learn more: https://go.microsoft.com/fwlink/?linkid=870924
Comment:
    5 months</t>
      </text>
    </comment>
    <comment ref="L672" authorId="916" shapeId="0" xr:uid="{55D79D61-32EA-4D4C-B5EA-9D06D5A491D3}">
      <text>
        <t>[Threaded comment]
Your version of Excel allows you to read this threaded comment; however, any edits to it will get removed if the file is opened in a newer version of Excel. Learn more: https://go.microsoft.com/fwlink/?linkid=870924
Comment:
    24 months</t>
      </text>
    </comment>
    <comment ref="Y674" authorId="917" shapeId="0" xr:uid="{75F27EC0-BF1F-4040-91A0-13D437C0CAE6}">
      <text>
        <t>[Threaded comment]
Your version of Excel allows you to read this threaded comment; however, any edits to it will get removed if the file is opened in a newer version of Excel. Learn more: https://go.microsoft.com/fwlink/?linkid=870924
Comment:
    inferred</t>
      </text>
    </comment>
    <comment ref="Y675" authorId="918" shapeId="0" xr:uid="{EACF63EE-8767-4471-8DD1-951917B541B8}">
      <text>
        <t>[Threaded comment]
Your version of Excel allows you to read this threaded comment; however, any edits to it will get removed if the file is opened in a newer version of Excel. Learn more: https://go.microsoft.com/fwlink/?linkid=870924
Comment:
    inferred</t>
      </text>
    </comment>
    <comment ref="Y676" authorId="919" shapeId="0" xr:uid="{81CBA54C-9D74-4CF7-82F4-645F16F9B508}">
      <text>
        <t>[Threaded comment]
Your version of Excel allows you to read this threaded comment; however, any edits to it will get removed if the file is opened in a newer version of Excel. Learn more: https://go.microsoft.com/fwlink/?linkid=870924
Comment:
    inferred</t>
      </text>
    </comment>
    <comment ref="AA677" authorId="920" shapeId="0" xr:uid="{2A3EABB1-D80B-4398-B09F-226F76C2658F}">
      <text>
        <t>[Threaded comment]
Your version of Excel allows you to read this threaded comment; however, any edits to it will get removed if the file is opened in a newer version of Excel. Learn more: https://go.microsoft.com/fwlink/?linkid=870924
Comment:
    0.2mL</t>
      </text>
    </comment>
    <comment ref="G678" authorId="921" shapeId="0" xr:uid="{355CD7DC-765E-4BFE-BAC5-CB13A2F4946E}">
      <text>
        <t>[Threaded comment]
Your version of Excel allows you to read this threaded comment; however, any edits to it will get removed if the file is opened in a newer version of Excel. Learn more: https://go.microsoft.com/fwlink/?linkid=870924
Comment:
    reported GFP or Thy1-YFP but didn't specify which mine these results were from</t>
      </text>
    </comment>
    <comment ref="K678" authorId="922" shapeId="0" xr:uid="{0068BC4C-514E-49AC-B3B1-F6EFF57F8AD5}">
      <text>
        <t>[Threaded comment]
Your version of Excel allows you to read this threaded comment; however, any edits to it will get removed if the file is opened in a newer version of Excel. Learn more: https://go.microsoft.com/fwlink/?linkid=870924
Comment:
    4 months</t>
      </text>
    </comment>
    <comment ref="M678" authorId="923" shapeId="0" xr:uid="{8ADCC06C-F84E-4E18-B7CB-9DC05CD463A4}">
      <text>
        <t>[Threaded comment]
Your version of Excel allows you to read this threaded comment; however, any edits to it will get removed if the file is opened in a newer version of Excel. Learn more: https://go.microsoft.com/fwlink/?linkid=870924
Comment:
    6 months</t>
      </text>
    </comment>
    <comment ref="AQ678" authorId="924" shapeId="0" xr:uid="{5A00D36A-AF2D-4415-9C5A-E20E8B2585E5}">
      <text>
        <t>[Threaded comment]
Your version of Excel allows you to read this threaded comment; however, any edits to it will get removed if the file is opened in a newer version of Excel. Learn more: https://go.microsoft.com/fwlink/?linkid=870924
Comment:
    17.76um^2x10^4</t>
      </text>
    </comment>
    <comment ref="AR678" authorId="925" shapeId="0" xr:uid="{BB394FCD-2E48-4DE3-939A-158C27A25C6F}">
      <text>
        <t>[Threaded comment]
Your version of Excel allows you to read this threaded comment; however, any edits to it will get removed if the file is opened in a newer version of Excel. Learn more: https://go.microsoft.com/fwlink/?linkid=870924
Comment:
    0.96um^2x10^4</t>
      </text>
    </comment>
    <comment ref="AS678" authorId="926" shapeId="0" xr:uid="{EA59A9ED-1A4E-4069-B68E-20F2F00A6AD5}">
      <text>
        <t>[Threaded comment]
Your version of Excel allows you to read this threaded comment; however, any edits to it will get removed if the file is opened in a newer version of Excel. Learn more: https://go.microsoft.com/fwlink/?linkid=870924
Comment:
    6.97um^2x10^4</t>
      </text>
    </comment>
    <comment ref="AT678" authorId="927" shapeId="0" xr:uid="{F4F10837-6D03-4CA2-8C4C-E3C37F445DE9}">
      <text>
        <t>[Threaded comment]
Your version of Excel allows you to read this threaded comment; however, any edits to it will get removed if the file is opened in a newer version of Excel. Learn more: https://go.microsoft.com/fwlink/?linkid=870924
Comment:
    0.33um^2x10^4</t>
      </text>
    </comment>
    <comment ref="K679" authorId="928" shapeId="0" xr:uid="{C604377D-4EB6-4AD1-A8F8-3263CB1AB0D5}">
      <text>
        <t>[Threaded comment]
Your version of Excel allows you to read this threaded comment; however, any edits to it will get removed if the file is opened in a newer version of Excel. Learn more: https://go.microsoft.com/fwlink/?linkid=870924
Comment:
    4 months</t>
      </text>
    </comment>
    <comment ref="M679" authorId="929" shapeId="0" xr:uid="{E1B34DAB-B5F3-4DFC-9426-0E28EBBDD18F}">
      <text>
        <t>[Threaded comment]
Your version of Excel allows you to read this threaded comment; however, any edits to it will get removed if the file is opened in a newer version of Excel. Learn more: https://go.microsoft.com/fwlink/?linkid=870924
Comment:
    6 months</t>
      </text>
    </comment>
    <comment ref="AH679" authorId="930" shapeId="0" xr:uid="{CA8911FE-A38E-4CEC-B811-0B6F68342987}">
      <text>
        <t>[Threaded comment]
Your version of Excel allows you to read this threaded comment; however, any edits to it will get removed if the file is opened in a newer version of Excel. Learn more: https://go.microsoft.com/fwlink/?linkid=870924
Comment:
    until occlusion</t>
      </text>
    </comment>
    <comment ref="AX679" authorId="931" shapeId="0" xr:uid="{552E8A98-6F8A-4811-B32F-B31992730421}">
      <text>
        <t>[Threaded comment]
Your version of Excel allows you to read this threaded comment; however, any edits to it will get removed if the file is opened in a newer version of Excel. Learn more: https://go.microsoft.com/fwlink/?linkid=870924
Comment:
    stated "mean +- standard error (SD) of the
mean" so may be SD, have guessed SEM</t>
      </text>
    </comment>
    <comment ref="AA680" authorId="932" shapeId="0" xr:uid="{C72987CE-D8FF-4B5B-B379-9D28623E9CF1}">
      <text>
        <t>[Threaded comment]
Your version of Excel allows you to read this threaded comment; however, any edits to it will get removed if the file is opened in a newer version of Excel. Learn more: https://go.microsoft.com/fwlink/?linkid=870924
Comment:
    0.1mL</t>
      </text>
    </comment>
    <comment ref="AC680" authorId="933" shapeId="0" xr:uid="{F4E5F10C-E31A-4A38-B7A7-E16871CDB634}">
      <text>
        <t>[Threaded comment]
Your version of Excel allows you to read this threaded comment; however, any edits to it will get removed if the file is opened in a newer version of Excel. Learn more: https://go.microsoft.com/fwlink/?linkid=870924
Comment:
    15V</t>
      </text>
    </comment>
    <comment ref="AA681" authorId="934" shapeId="0" xr:uid="{BBB94968-198E-4D51-84F8-81C87C4FCBF7}">
      <text>
        <t>[Threaded comment]
Your version of Excel allows you to read this threaded comment; however, any edits to it will get removed if the file is opened in a newer version of Excel. Learn more: https://go.microsoft.com/fwlink/?linkid=870924
Comment:
    0.1mL</t>
      </text>
    </comment>
    <comment ref="AC681" authorId="935" shapeId="0" xr:uid="{A5180895-9F74-43C9-B65F-22B082BFB670}">
      <text>
        <t>[Threaded comment]
Your version of Excel allows you to read this threaded comment; however, any edits to it will get removed if the file is opened in a newer version of Excel. Learn more: https://go.microsoft.com/fwlink/?linkid=870924
Comment:
    15V</t>
      </text>
    </comment>
    <comment ref="A685" authorId="936" shapeId="0" xr:uid="{B5C015F0-9291-4956-8716-75EA6320063F}">
      <text>
        <t>[Threaded comment]
Your version of Excel allows you to read this threaded comment; however, any edits to it will get removed if the file is opened in a newer version of Excel. Learn more: https://go.microsoft.com/fwlink/?linkid=870924
Comment:
    Non-English paper, Russian</t>
      </text>
    </comment>
    <comment ref="G685" authorId="937" shapeId="0" xr:uid="{9AC849B1-4438-4364-9A22-8EFF04B81CD1}">
      <text>
        <t>[Threaded comment]
Your version of Excel allows you to read this threaded comment; however, any edits to it will get removed if the file is opened in a newer version of Excel. Learn more: https://go.microsoft.com/fwlink/?linkid=870924
Comment:
    translated as "non-breed" or "mixed breed"</t>
      </text>
    </comment>
    <comment ref="AC685" authorId="938" shapeId="0" xr:uid="{122D52DC-7B37-4902-9FC6-F389759D23A9}">
      <text>
        <t>[Threaded comment]
Your version of Excel allows you to read this threaded comment; however, any edits to it will get removed if the file is opened in a newer version of Excel. Learn more: https://go.microsoft.com/fwlink/?linkid=870924
Comment:
    25 volts</t>
      </text>
    </comment>
    <comment ref="AE685" authorId="939" shapeId="0" xr:uid="{851CDEF2-C18D-4926-B140-099969AE9EC4}">
      <text>
        <t>[Threaded comment]
Your version of Excel allows you to read this threaded comment; however, any edits to it will get removed if the file is opened in a newer version of Excel. Learn more: https://go.microsoft.com/fwlink/?linkid=870924
Comment:
    translated as "waveguide" or "lightguide" which seems to just be a fibre optic</t>
      </text>
    </comment>
    <comment ref="AH685" authorId="940" shapeId="0" xr:uid="{0CA8BF66-3FF9-455D-8189-85E8A5E41F0C}">
      <text>
        <t>[Threaded comment]
Your version of Excel allows you to read this threaded comment; however, any edits to it will get removed if the file is opened in a newer version of Excel. Learn more: https://go.microsoft.com/fwlink/?linkid=870924
Comment:
    did twice in two spots, 15 minutes each</t>
      </text>
    </comment>
    <comment ref="AX685" authorId="941" shapeId="0" xr:uid="{16ADA0D8-54DC-4A32-8C9D-B1758AFEA9F9}">
      <text>
        <t>[Threaded comment]
Your version of Excel allows you to read this threaded comment; however, any edits to it will get removed if the file is opened in a newer version of Excel. Learn more: https://go.microsoft.com/fwlink/?linkid=870924
Comment:
    could not find</t>
      </text>
    </comment>
    <comment ref="A686" authorId="942" shapeId="0" xr:uid="{D29D6205-5896-429C-950F-5DA098ED7F0F}">
      <text>
        <t>[Threaded comment]
Your version of Excel allows you to read this threaded comment; however, any edits to it will get removed if the file is opened in a newer version of Excel. Learn more: https://go.microsoft.com/fwlink/?linkid=870924
Comment:
    non-English paper, Chinese</t>
      </text>
    </comment>
    <comment ref="A687" authorId="943" shapeId="0" xr:uid="{BC5F6C01-B7AC-4219-850F-238C11EC39F4}">
      <text>
        <t>[Threaded comment]
Your version of Excel allows you to read this threaded comment; however, any edits to it will get removed if the file is opened in a newer version of Excel. Learn more: https://go.microsoft.com/fwlink/?linkid=870924
Comment:
    Non-English paper, Chinese</t>
      </text>
    </comment>
    <comment ref="A688" authorId="944" shapeId="0" xr:uid="{1E731A43-764A-484F-B2DB-07B23DAF3825}">
      <text>
        <t>[Threaded comment]
Your version of Excel allows you to read this threaded comment; however, any edits to it will get removed if the file is opened in a newer version of Excel. Learn more: https://go.microsoft.com/fwlink/?linkid=870924
Comment:
    Non-English paper, Chinese</t>
      </text>
    </comment>
    <comment ref="A689" authorId="945" shapeId="0" xr:uid="{4B1DE509-2828-40C2-A045-3D4AD3B78836}">
      <text>
        <t>[Threaded comment]
Your version of Excel allows you to read this threaded comment; however, any edits to it will get removed if the file is opened in a newer version of Excel. Learn more: https://go.microsoft.com/fwlink/?linkid=870924
Comment:
    Non-English paper, Russian</t>
      </text>
    </comment>
    <comment ref="AC689" authorId="946" shapeId="0" xr:uid="{C398C61F-3DCA-464C-B8F5-C45FC1B7936C}">
      <text>
        <t>[Threaded comment]
Your version of Excel allows you to read this threaded comment; however, any edits to it will get removed if the file is opened in a newer version of Excel. Learn more: https://go.microsoft.com/fwlink/?linkid=870924
Comment:
    24 volts, 0.64 W/cm2</t>
      </text>
    </comment>
    <comment ref="A690" authorId="947" shapeId="0" xr:uid="{406E44A6-C079-41ED-B3A2-1CC9F66B217B}">
      <text>
        <t>[Threaded comment]
Your version of Excel allows you to read this threaded comment; however, any edits to it will get removed if the file is opened in a newer version of Excel. Learn more: https://go.microsoft.com/fwlink/?linkid=870924
Comment:
    Non-English paper, Russian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tc={0B92A9FC-F819-46E1-ABFE-58B714E6194D}</author>
    <author>tc={790AF76C-F3A0-4AC8-9D94-F793A9F9E4CE}</author>
    <author>tc={F103C7BB-06AC-4CC3-ADFB-0271080459D2}</author>
    <author>tc={7A228381-F827-4F97-A97F-4D281DB49DBF}</author>
    <author>tc={3175AB26-ED7F-416A-B951-EED5B17B18FE}</author>
    <author>tc={6DB72859-0AB8-4FE8-B2D8-1F9A31783D82}</author>
    <author>tc={C8CB3796-C828-414E-B6FF-1108B78B2046}</author>
    <author>tc={4A49A79E-C20D-40EC-AD10-7A6121EFB4C2}</author>
    <author>tc={F5BDCDA2-596A-4094-833D-F383CDC80C08}</author>
    <author>tc={F285AAC4-580F-4BFD-AAB1-443CC06D2750}</author>
    <author>tc={56B52FE1-FFAD-4BAF-91B8-8AFDBDA8901D}</author>
    <author>tc={0A02455D-D7D1-4064-B926-E52032FA4D23}</author>
    <author>tc={574B0453-CC96-4D5B-BEDC-DA2A156EFB9D}</author>
    <author>tc={8FBBB30D-7F35-480D-80E9-FE31876A3E77}</author>
    <author>tc={37675899-B758-4A8F-A519-6ED6CBBF5281}</author>
    <author>tc={5D6279A6-74CE-4B35-AAD0-88E770DAA580}</author>
    <author>tc={B8CC4C6A-48FC-4D80-A883-3F76302DE986}</author>
    <author>tc={B04A9C72-DD7B-4E09-8817-CCB1C098C626}</author>
    <author>tc={ECCD249D-6345-432F-9B06-899A460B9FC5}</author>
    <author>tc={CB3E8A99-68F5-4475-B01D-F696F2195551}</author>
    <author>tc={ECF18F88-C0D7-4263-B613-5A13EB54B0EF}</author>
    <author>tc={F2B036D9-F9F2-4544-B06F-A5E0B6EDABF3}</author>
    <author>tc={F2E12C3E-F906-4684-8721-07C2F96D2DE7}</author>
    <author>tc={65BA3CD8-8044-4132-9F99-188DAF0DD96A}</author>
    <author>tc={C10F9429-3D5E-4AAA-880F-643507F486A6}</author>
    <author>tc={4BB0CC6F-31F7-43B7-A238-F5C8C9314045}</author>
    <author>tc={EB40C1D4-E612-46D8-804A-42B14AC37900}</author>
    <author>tc={AAAA2841-707E-4084-BDA9-FE16D068B576}</author>
    <author>tc={9EB9F5D2-98FF-447C-8DE0-85E031D1BC12}</author>
    <author>tc={FD056F7E-FC97-479E-B85B-1A2D98D028AA}</author>
    <author>tc={C789DF86-D406-4A24-9474-FB93669520B6}</author>
    <author>tc={BD46D879-6D1B-411E-BC2F-74A6AF319B86}</author>
    <author>tc={E16729E9-0110-4383-89A6-E1E2D86D5A95}</author>
    <author>tc={686B9568-88C9-4914-B097-1399D33C0251}</author>
    <author>tc={BF4ACF26-A5BF-4A40-B6F8-E5BD34B0B0C1}</author>
    <author>tc={09EE857F-4025-46B8-9D1A-226B432E3736}</author>
    <author>tc={04228021-4FC8-4CBA-9523-BA6B89707F9F}</author>
    <author>tc={C4C94054-B458-43B0-97DB-7D7377384730}</author>
    <author>tc={27756567-9D72-4392-9EA1-D936090C86AC}</author>
    <author>tc={DE8EF820-96E0-4584-B8B6-B1B062E60A34}</author>
    <author>tc={F590E4C9-18E3-456F-BC01-164F4909C8F2}</author>
    <author>tc={C2F2B3B3-464E-487D-BC2A-BDE3A1C49DB9}</author>
    <author>tc={52BE760F-419F-416F-8A1F-70C51947754E}</author>
    <author>tc={A511ED4C-D8D9-496C-B301-231274405423}</author>
    <author>tc={E862F45C-79C0-4A63-A26F-B3862D79160A}</author>
    <author>tc={F678B4A3-E549-4DB0-A428-2306929BB098}</author>
    <author>tc={88918DB0-2079-4845-89E0-210DFDE8C10C}</author>
    <author>tc={00ED033E-1E96-42CD-9448-7BA6F56464E4}</author>
    <author>tc={3C020973-28C1-48D3-8B9D-03AFF9407B4B}</author>
    <author>tc={580070A7-E49B-4B62-9883-279C635774AC}</author>
    <author>tc={8A4D5115-AC91-4478-ADC0-52A5FDEB50C6}</author>
    <author>tc={C4CC469F-4F91-42B4-A7A8-D787B3D8A6BE}</author>
    <author>tc={ED364204-CED3-4051-8978-E16BD2EE81DB}</author>
    <author>tc={06284394-2CF1-48CC-AAA7-8112BCD43CE9}</author>
    <author>tc={5D00F755-49C1-42F1-A847-256364D7A8EF}</author>
    <author>tc={175ABBA1-E25E-4CDF-833A-6074A75659BA}</author>
    <author>tc={CE441080-B8F0-44DF-9CC5-030CF00D4386}</author>
    <author>tc={DCF416A4-2BCB-465D-9949-557C065D2006}</author>
    <author>tc={9FAA5CE2-EA57-4921-954E-7B8252BAF22A}</author>
    <author>tc={9C4344E1-CB27-461F-B53B-30C92BD64BF4}</author>
    <author>tc={1CBF3C9C-BF24-4B92-AF8A-55FE4DA23193}</author>
    <author>tc={65498DC1-EB1D-4A8A-AD2A-4356041DB465}</author>
    <author>tc={669F619B-68DE-4766-9EB4-3CDD384A8690}</author>
    <author>tc={1B1D4E71-7FDE-4554-B728-9B73E4FF84CB}</author>
    <author>tc={7ED754EF-346A-464B-98B3-555DA76B94D7}</author>
    <author>tc={17DDCADE-46F7-4EA5-9D94-D546E882EEAA}</author>
    <author>tc={721E0E47-3D27-46C1-AAEB-A3D6DD345045}</author>
    <author>tc={61725D5D-889E-4839-888E-E0F116494D3B}</author>
    <author>tc={DAEC76B4-FE40-4B86-A7B6-9F23FDD38D93}</author>
    <author>tc={8B395C09-20E3-47F4-88F5-595D34E34A08}</author>
    <author>tc={00CC7645-56F9-46B1-831D-DB3839B490AB}</author>
    <author>tc={FC75CD1E-B267-4A02-B43A-EEB96ADA1BA1}</author>
    <author>tc={5C1C7A30-6F31-4B6D-9BB5-42CDEDBF4D78}</author>
    <author>tc={4D8BFF13-30F0-4545-8576-7E443A34E249}</author>
    <author>tc={165A6628-CB8D-4B13-BA29-4F6D15C2126F}</author>
    <author>tc={DC19D21F-48F3-46D8-8482-1D3552FC273C}</author>
    <author>tc={710CBA8B-EE16-41F3-9D30-D259FD090AC8}</author>
    <author>tc={A83E6895-AA0E-48E7-B335-C2CAF72110E3}</author>
    <author>tc={B5FFE7F0-A35C-4413-8EDD-21B1F7EC3F8F}</author>
    <author>tc={6C6B9081-57AD-4A75-AB78-6AEBD44FA138}</author>
    <author>tc={F3B9E768-692E-4F56-8D4D-FEB626450883}</author>
    <author>tc={7800849F-00AE-4087-97B2-4A3C9FB5E7CE}</author>
    <author>tc={9190D69A-4C5F-4E06-AF2B-15789BFE8FB0}</author>
    <author>tc={A8C8E7F4-8F27-42F5-B8CE-9629950033CA}</author>
    <author>tc={3358A9D1-DF6D-46B7-9E04-87914A4755F5}</author>
    <author>tc={79D9FF65-FF36-4465-B5A2-9B5F69983E00}</author>
    <author>tc={4E2F52F6-B2C2-41DB-884C-E1CB35A42C7E}</author>
    <author>tc={F74C3416-E049-4910-B2EB-30801C2EF322}</author>
    <author>tc={3B533B37-FDEF-488B-B0E2-69EB0BEE74EF}</author>
    <author>tc={0280B245-A6F1-4B5C-8789-34C6FEA7C5B5}</author>
    <author>tc={F9D333A4-3C2C-4721-9874-2817B4FD7B14}</author>
    <author>tc={EB2BF68D-EE49-4350-9112-9E95B668E6E6}</author>
    <author>tc={6317F7C6-84EE-4A52-8739-4B092BC0B96E}</author>
    <author>tc={735EFA57-5C31-4876-8BE8-9864C9BED05B}</author>
    <author>tc={5BCE62A2-BCE6-4332-9D05-E100F2C841E9}</author>
    <author>tc={82E43E81-9B67-453B-A131-D6E3886743BA}</author>
    <author>tc={CDDAD397-84ED-4571-8667-CB9752A4B8D1}</author>
    <author>tc={E78D0090-6BB6-41A1-8417-1A410C3622FE}</author>
    <author>tc={6CB236D8-E37C-4F92-8724-1D5A47630A8F}</author>
    <author>tc={C3372B8A-465B-4940-9E0C-C440ADA0C66E}</author>
    <author>tc={9F6E8C2A-2EBE-4657-A179-8F3D992B47E5}</author>
    <author>tc={41686E01-C101-4881-88FC-71A6A2C5F077}</author>
    <author>tc={3540F672-8B57-49C3-9C80-FA7657CD5714}</author>
    <author>tc={92BB729D-028C-4E77-9CD5-1BE3AB77E54F}</author>
    <author>tc={AC3648F0-69B0-40FA-9B3D-74DA9F38340D}</author>
    <author>tc={4517618C-484D-4E66-9488-9BAF321E6EC4}</author>
    <author>tc={383170F1-15F3-433F-B31C-9B4EC43C4420}</author>
    <author>tc={80CB83E3-B4C7-474A-B516-755341D9F4E6}</author>
    <author>tc={2BA552CB-E6ED-4734-856B-7F79C049F47F}</author>
    <author>tc={A87246A7-5004-4470-AC7B-22E2902417C6}</author>
    <author>tc={3F7981B8-B160-4B12-B40A-8A2E77530B4B}</author>
    <author>tc={B75CB69B-F90A-431E-AB27-0BC3EF8EA567}</author>
    <author>tc={E76E3BFE-14F5-4B3C-823B-E903BC2D69DC}</author>
    <author>tc={E4EF776E-C2ED-4E1F-A7A0-9C9C417072FE}</author>
    <author>tc={B3976EDE-F7D4-4013-9A3C-EB6DC794B99B}</author>
    <author>tc={31EDE353-58CE-4DB3-9547-6AC8C771BBC5}</author>
    <author>tc={B715E93B-DAA6-4761-B022-F5F2C44683B4}</author>
    <author>tc={2C4A02F9-5E60-4B6C-9BC9-11D4332D29C8}</author>
    <author>tc={D0589E9A-C388-4BC5-BDDA-FC2903E5DD3C}</author>
    <author>tc={EDF46220-290B-4A8E-9398-767968F4A65B}</author>
    <author>tc={0CB99CFB-D08A-41FD-AA70-F3670F35D451}</author>
    <author>tc={65823E2A-3527-4DC1-BD6D-7EC1DC69B3B9}</author>
    <author>tc={8C80839B-97C1-47C1-A8E6-57084132CB4A}</author>
    <author>tc={2F6F99E8-35EA-4737-A474-732B24AC5A8E}</author>
    <author>tc={B452F0B2-8087-4B0F-8A64-7DDF1A9A5AF1}</author>
    <author>tc={A5826AF6-403E-43DF-9CDA-FE01949782A3}</author>
    <author>tc={B1D98855-0592-4D08-9688-9E81E5EFBE7E}</author>
    <author>tc={38D0D206-0668-471D-9867-D8711166DD3D}</author>
    <author>tc={9DCFF325-E7E8-446E-A6F0-75850699E47B}</author>
    <author>tc={F5D71209-2BAD-4B46-A5CA-FD0B00AD62D2}</author>
    <author>tc={33BFBF20-8C7F-42AA-8A0D-CB3D8BA7BB6C}</author>
    <author>tc={5AB6FE49-6863-40B2-B30B-35D2B26ADA86}</author>
    <author>tc={854FEF0A-8D0B-4697-A823-AC3482AF5B33}</author>
    <author>tc={F546EB2E-AEEA-428B-A77F-500C2A907BCE}</author>
    <author>tc={AB0E7948-7C89-4C31-802E-9DF383B16F26}</author>
    <author>tc={42EA9095-60E6-45BB-A196-D5F125878359}</author>
    <author>tc={682D54E8-557A-4866-BAE9-FDC881C2C6D6}</author>
    <author>tc={A2BB30B8-653E-443F-B958-A094ED40331E}</author>
    <author>tc={033D9C1E-63AF-49C4-AA2B-7D3D04347D89}</author>
    <author>tc={33196B9E-810D-47A8-8376-076374CB78A8}</author>
    <author>tc={B0B8ECB6-1ADE-4FBE-B71D-5F98B82CAC41}</author>
    <author>tc={D0BE200B-48A5-4006-8DE1-006137CFB870}</author>
    <author>tc={549A2CE4-8C02-48D4-934F-7DF3F1C2805E}</author>
    <author>tc={5C48CA82-785C-474B-8A0A-F30F6F6C932D}</author>
    <author>tc={4435D401-F7CB-4ECD-B37A-E8102A356DDB}</author>
    <author>tc={7DFD6CA7-9D8C-4C2E-A8A5-3F55CA8507A3}</author>
    <author>tc={E3079309-437C-4F4D-8E33-278E13A32BBB}</author>
    <author>tc={D9EAFF66-9EAA-4E42-988F-9EB79EF40890}</author>
    <author>tc={FD6A781B-8058-40FA-BDBA-FDF623EB354F}</author>
    <author>tc={1B8ADE09-D738-4BA2-9303-D3090A7471D0}</author>
    <author>tc={D8D4423D-A45D-438C-B35F-9F6C2F90BA7D}</author>
    <author>tc={42034D94-69A3-4616-B8ED-FDC9B9E090D8}</author>
  </authors>
  <commentList>
    <comment ref="E20" authorId="0" shapeId="0" xr:uid="{0B92A9FC-F819-46E1-ABFE-58B714E6194D}">
      <text>
        <t>[Threaded comment]
Your version of Excel allows you to read this threaded comment; however, any edits to it will get removed if the file is opened in a newer version of Excel. Learn more: https://go.microsoft.com/fwlink/?linkid=870924
Comment:
    Groups were allocated after ischaemia so I would argue researchers couldn't have knowlegde of the groups they were in during surgery</t>
      </text>
    </comment>
    <comment ref="K28" authorId="1" shapeId="0" xr:uid="{790AF76C-F3A0-4AC8-9D94-F793A9F9E4CE}">
      <text>
        <t>[Threaded comment]
Your version of Excel allows you to read this threaded comment; however, any edits to it will get removed if the file is opened in a newer version of Excel. Learn more: https://go.microsoft.com/fwlink/?linkid=870924
Comment:
    include disclosure of funding but it does not intend to disclose a lack of conflicts. Statement is: "This study was supported by National Institutes of Health
grants NS14543, NS25372, NS36147, NS38653 and
contract NO1 NS82386. The authors would like to thank
L. Reola and B. Calagui for technical assistance. P.H.C. is
a recipient of the Javits Neuroscience Investigator Award.
Y.-Y.C. is supported by a postdoctoral fellowship award
from Kaohsiung Medical College of Taiwan."</t>
      </text>
    </comment>
    <comment ref="E29" authorId="2" shapeId="0" xr:uid="{F103C7BB-06AC-4CC3-ADFB-0271080459D2}">
      <text>
        <t>[Threaded comment]
Your version of Excel allows you to read this threaded comment; however, any edits to it will get removed if the file is opened in a newer version of Excel. Learn more: https://go.microsoft.com/fwlink/?linkid=870924
Comment:
    Groups were allocated after ischaemia so I would argue researchers couldn't have knowlegde of the groups they were in during surgery</t>
      </text>
    </comment>
    <comment ref="E30" authorId="3" shapeId="0" xr:uid="{7A228381-F827-4F97-A97F-4D281DB49DBF}">
      <text>
        <t>[Threaded comment]
Your version of Excel allows you to read this threaded comment; however, any edits to it will get removed if the file is opened in a newer version of Excel. Learn more: https://go.microsoft.com/fwlink/?linkid=870924
Comment:
    Groups were allocated after ischaemia so I would argue researchers couldn't have knowlegde of the groups they were in during surgery</t>
      </text>
    </comment>
    <comment ref="E33" authorId="4" shapeId="0" xr:uid="{3175AB26-ED7F-416A-B951-EED5B17B18FE}">
      <text>
        <t>[Threaded comment]
Your version of Excel allows you to read this threaded comment; however, any edits to it will get removed if the file is opened in a newer version of Excel. Learn more: https://go.microsoft.com/fwlink/?linkid=870924
Comment:
    Groups were allocated after ischaemia so I would argue researchers couldn't have knowlegde of the groups they were in during surgery</t>
      </text>
    </comment>
    <comment ref="E34" authorId="5" shapeId="0" xr:uid="{6DB72859-0AB8-4FE8-B2D8-1F9A31783D82}">
      <text>
        <t>[Threaded comment]
Your version of Excel allows you to read this threaded comment; however, any edits to it will get removed if the file is opened in a newer version of Excel. Learn more: https://go.microsoft.com/fwlink/?linkid=870924
Comment:
    Groups were allocated after ischaemia so I would argue researchers couldn't have knowlegde of the groups they were in during surgery</t>
      </text>
    </comment>
    <comment ref="E35" authorId="6" shapeId="0" xr:uid="{C8CB3796-C828-414E-B6FF-1108B78B2046}">
      <text>
        <t>[Threaded comment]
Your version of Excel allows you to read this threaded comment; however, any edits to it will get removed if the file is opened in a newer version of Excel. Learn more: https://go.microsoft.com/fwlink/?linkid=870924
Comment:
    Groups were allocated after ischaemia so I would argue researchers couldn't have knowlegde of the groups they were in during surgery</t>
      </text>
    </comment>
    <comment ref="D37" authorId="7" shapeId="0" xr:uid="{4A49A79E-C20D-40EC-AD10-7A6121EFB4C2}">
      <text>
        <t>[Threaded comment]
Your version of Excel allows you to read this threaded comment; however, any edits to it will get removed if the file is opened in a newer version of Excel. Learn more: https://go.microsoft.com/fwlink/?linkid=870924
Comment:
    two mice strains = two controls</t>
      </text>
    </comment>
    <comment ref="E38" authorId="8" shapeId="0" xr:uid="{F5BDCDA2-596A-4094-833D-F383CDC80C08}">
      <text>
        <t>[Threaded comment]
Your version of Excel allows you to read this threaded comment; however, any edits to it will get removed if the file is opened in a newer version of Excel. Learn more: https://go.microsoft.com/fwlink/?linkid=870924
Comment:
    Groups were allocated after ischaemia so I would argue researchers couldn't have knowlegde of the groups they were in during surgery</t>
      </text>
    </comment>
    <comment ref="K49" authorId="9" shapeId="0" xr:uid="{F285AAC4-580F-4BFD-AAB1-443CC06D2750}">
      <text>
        <t>[Threaded comment]
Your version of Excel allows you to read this threaded comment; however, any edits to it will get removed if the file is opened in a newer version of Excel. Learn more: https://go.microsoft.com/fwlink/?linkid=870924
Comment:
    Has an acknowledgement: This work was partly supported by a research grant from the American Heart Association (14BGIA20380826) to VTK.</t>
      </text>
    </comment>
    <comment ref="K50" authorId="10" shapeId="0" xr:uid="{56B52FE1-FFAD-4BAF-91B8-8AFDBDA8901D}">
      <text>
        <t>[Threaded comment]
Your version of Excel allows you to read this threaded comment; however, any edits to it will get removed if the file is opened in a newer version of Excel. Learn more: https://go.microsoft.com/fwlink/?linkid=870924
Comment:
    Has acknowledgement: This work was supported by the Canadian Institutes of Health Research (CIHR)/Heart and Stroke Foundation of Canada (HSFC) Synchrotron Medical Imaging Team Grant no. CIF 99472 awarded to P.G.P and others and a CIHR operating grant (111124) awarded to P.G.P. M.A is a Research Associate with grant no. CIF 99472 and is a CIHR-Training Grant in Health Research Using Synchrotron Techniques (CIHR-THRUST) Associate.</t>
      </text>
    </comment>
    <comment ref="K52" authorId="11" shapeId="0" xr:uid="{0A02455D-D7D1-4064-B926-E52032FA4D23}">
      <text>
        <t>[Threaded comment]
Your version of Excel allows you to read this threaded comment; however, any edits to it will get removed if the file is opened in a newer version of Excel. Learn more: https://go.microsoft.com/fwlink/?linkid=870924
Comment:
    Has this acknowledgement: This study was financially supported by a National Institute of Health training grant (T32 NS069562 Cellular Biophysics of the Neuron Training Program, AMB), the Patrick and Beatrice Haggerty Foundation (MPG), the Beatrice Menne Haggerty Center for Research on Brain Injury and Repair in Stroke (MPG), the Texas Institute for Brain Injury and Repair, and National Institute of Health research project grants R01NS085167 and R44NS086344 (MK). We are grateful for help provided by the Neurorepair lab at UTSW and the Rennaker lab at UTD’s School of Behavioral and Brain Sciences.</t>
      </text>
    </comment>
    <comment ref="K56" authorId="12" shapeId="0" xr:uid="{574B0453-CC96-4D5B-BEDC-DA2A156EFB9D}">
      <text>
        <t>[Threaded comment]
Your version of Excel allows you to read this threaded comment; however, any edits to it will get removed if the file is opened in a newer version of Excel. Learn more: https://go.microsoft.com/fwlink/?linkid=870924
Comment:
    ACKNOWLEDGEMENT: Supported by grants SFB194, B2 and by Janssen
Research Foundation. This study is part of the thesis of I.B.</t>
      </text>
    </comment>
    <comment ref="K57" authorId="13" shapeId="0" xr:uid="{8FBBB30D-7F35-480D-80E9-FE31876A3E77}">
      <text>
        <t>[Threaded comment]
Your version of Excel allows you to read this threaded comment; however, any edits to it will get removed if the file is opened in a newer version of Excel. Learn more: https://go.microsoft.com/fwlink/?linkid=870924
Comment:
    Has an acknowledement with funding</t>
      </text>
    </comment>
    <comment ref="K70" authorId="14" shapeId="0" xr:uid="{37675899-B758-4A8F-A519-6ED6CBBF5281}">
      <text>
        <t>[Threaded comment]
Your version of Excel allows you to read this threaded comment; however, any edits to it will get removed if the file is opened in a newer version of Excel. Learn more: https://go.microsoft.com/fwlink/?linkid=870924
Comment:
    has a funding statement</t>
      </text>
    </comment>
    <comment ref="K71" authorId="15" shapeId="0" xr:uid="{5D6279A6-74CE-4B35-AAD0-88E770DAA580}">
      <text>
        <t>[Threaded comment]
Your version of Excel allows you to read this threaded comment; however, any edits to it will get removed if the file is opened in a newer version of Excel. Learn more: https://go.microsoft.com/fwlink/?linkid=870924
Comment:
    has a funding statement</t>
      </text>
    </comment>
    <comment ref="K78" authorId="16" shapeId="0" xr:uid="{B8CC4C6A-48FC-4D80-A883-3F76302DE986}">
      <text>
        <t>[Threaded comment]
Your version of Excel allows you to read this threaded comment; however, any edits to it will get removed if the file is opened in a newer version of Excel. Learn more: https://go.microsoft.com/fwlink/?linkid=870924
Comment:
    have put funding in an acknowledgement</t>
      </text>
    </comment>
    <comment ref="K80" authorId="17" shapeId="0" xr:uid="{B04A9C72-DD7B-4E09-8817-CCB1C098C626}">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82" authorId="18" shapeId="0" xr:uid="{ECCD249D-6345-432F-9B06-899A460B9FC5}">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83" authorId="19" shapeId="0" xr:uid="{CB3E8A99-68F5-4475-B01D-F696F2195551}">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91" authorId="20" shapeId="0" xr:uid="{ECF18F88-C0D7-4263-B613-5A13EB54B0EF}">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92" authorId="21" shapeId="0" xr:uid="{F2B036D9-F9F2-4544-B06F-A5E0B6EDABF3}">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93" authorId="22" shapeId="0" xr:uid="{F2E12C3E-F906-4684-8721-07C2F96D2DE7}">
      <text>
        <t>[Threaded comment]
Your version of Excel allows you to read this threaded comment; however, any edits to it will get removed if the file is opened in a newer version of Excel. Learn more: https://go.microsoft.com/fwlink/?linkid=870924
Comment:
    have transparency documents for all authors available online</t>
      </text>
    </comment>
    <comment ref="K96" authorId="23" shapeId="0" xr:uid="{65BA3CD8-8044-4132-9F99-188DAF0DD96A}">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97" authorId="24" shapeId="0" xr:uid="{C10F9429-3D5E-4AAA-880F-643507F486A6}">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98" authorId="25" shapeId="0" xr:uid="{4BB0CC6F-31F7-43B7-A238-F5C8C9314045}">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04" authorId="26" shapeId="0" xr:uid="{EB40C1D4-E612-46D8-804A-42B14AC37900}">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08" authorId="27" shapeId="0" xr:uid="{AAAA2841-707E-4084-BDA9-FE16D068B576}">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12" authorId="28" shapeId="0" xr:uid="{9EB9F5D2-98FF-447C-8DE0-85E031D1BC12}">
      <text>
        <t>[Threaded comment]
Your version of Excel allows you to read this threaded comment; however, any edits to it will get removed if the file is opened in a newer version of Excel. Learn more: https://go.microsoft.com/fwlink/?linkid=870924
Comment:
    financial statement at start</t>
      </text>
    </comment>
    <comment ref="B120" authorId="29" shapeId="0" xr:uid="{FD056F7E-FC97-479E-B85B-1A2D98D028AA}">
      <text>
        <t>[Threaded comment]
Your version of Excel allows you to read this threaded comment; however, any edits to it will get removed if the file is opened in a newer version of Excel. Learn more: https://go.microsoft.com/fwlink/?linkid=870924
Comment:
    published in book "Polyamines: Methods and Protocols" part of the Springer "Methods in Molecular Biology" book series
Reply:
    website seems to say all springer publications are peer reviewed</t>
      </text>
    </comment>
    <comment ref="K127" authorId="30" shapeId="0" xr:uid="{C789DF86-D406-4A24-9474-FB93669520B6}">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31" authorId="31" shapeId="0" xr:uid="{BD46D879-6D1B-411E-BC2F-74A6AF319B86}">
      <text>
        <t>[Threaded comment]
Your version of Excel allows you to read this threaded comment; however, any edits to it will get removed if the file is opened in a newer version of Excel. Learn more: https://go.microsoft.com/fwlink/?linkid=870924
Comment:
    lists funding</t>
      </text>
    </comment>
    <comment ref="K132" authorId="32" shapeId="0" xr:uid="{E16729E9-0110-4383-89A6-E1E2D86D5A95}">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37" authorId="33" shapeId="0" xr:uid="{686B9568-88C9-4914-B097-1399D33C0251}">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41" authorId="34" shapeId="0" xr:uid="{BF4ACF26-A5BF-4A40-B6F8-E5BD34B0B0C1}">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46" authorId="35" shapeId="0" xr:uid="{09EE857F-4025-46B8-9D1A-226B432E3736}">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I147" authorId="36" shapeId="0" xr:uid="{04228021-4FC8-4CBA-9523-BA6B89707F9F}">
      <text>
        <t>[Threaded comment]
Your version of Excel allows you to read this threaded comment; however, any edits to it will get removed if the file is opened in a newer version of Excel. Learn more: https://go.microsoft.com/fwlink/?linkid=870924
Comment:
    calculated power post-hoc, very bad practice!</t>
      </text>
    </comment>
    <comment ref="K147" authorId="37" shapeId="0" xr:uid="{C4C94054-B458-43B0-97DB-7D7377384730}">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49" authorId="38" shapeId="0" xr:uid="{27756567-9D72-4392-9EA1-D936090C86AC}">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56" authorId="39" shapeId="0" xr:uid="{DE8EF820-96E0-4584-B8B6-B1B062E60A34}">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57" authorId="40" shapeId="0" xr:uid="{F590E4C9-18E3-456F-BC01-164F4909C8F2}">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58" authorId="41" shapeId="0" xr:uid="{C2F2B3B3-464E-487D-BC2A-BDE3A1C49DB9}">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E164" authorId="42" shapeId="0" xr:uid="{52BE760F-419F-416F-8A1F-70C51947754E}">
      <text>
        <t>[Threaded comment]
Your version of Excel allows you to read this threaded comment; however, any edits to it will get removed if the file is opened in a newer version of Excel. Learn more: https://go.microsoft.com/fwlink/?linkid=870924
Comment:
    Groups assigned after stroke</t>
      </text>
    </comment>
    <comment ref="E166" authorId="43" shapeId="0" xr:uid="{A511ED4C-D8D9-496C-B301-231274405423}">
      <text>
        <t>[Threaded comment]
Your version of Excel allows you to read this threaded comment; however, any edits to it will get removed if the file is opened in a newer version of Excel. Learn more: https://go.microsoft.com/fwlink/?linkid=870924
Comment:
    Groups assigned after stroke</t>
      </text>
    </comment>
    <comment ref="K167" authorId="44" shapeId="0" xr:uid="{E862F45C-79C0-4A63-A26F-B3862D79160A}">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68" authorId="45" shapeId="0" xr:uid="{F678B4A3-E549-4DB0-A428-2306929BB098}">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70" authorId="46" shapeId="0" xr:uid="{88918DB0-2079-4845-89E0-210DFDE8C10C}">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71" authorId="47" shapeId="0" xr:uid="{00ED033E-1E96-42CD-9448-7BA6F56464E4}">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72" authorId="48" shapeId="0" xr:uid="{3C020973-28C1-48D3-8B9D-03AFF9407B4B}">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73" authorId="49" shapeId="0" xr:uid="{580070A7-E49B-4B62-9883-279C635774AC}">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E175" authorId="50" shapeId="0" xr:uid="{8A4D5115-AC91-4478-ADC0-52A5FDEB50C6}">
      <text>
        <t>[Threaded comment]
Your version of Excel allows you to read this threaded comment; however, any edits to it will get removed if the file is opened in a newer version of Excel. Learn more: https://go.microsoft.com/fwlink/?linkid=870924
Comment:
    Groups assigned after stroke</t>
      </text>
    </comment>
    <comment ref="K176" authorId="51" shapeId="0" xr:uid="{C4CC469F-4F91-42B4-A7A8-D787B3D8A6BE}">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78" authorId="52" shapeId="0" xr:uid="{ED364204-CED3-4051-8978-E16BD2EE81DB}">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E180" authorId="53" shapeId="0" xr:uid="{06284394-2CF1-48CC-AAA7-8112BCD43CE9}">
      <text>
        <t>[Threaded comment]
Your version of Excel allows you to read this threaded comment; however, any edits to it will get removed if the file is opened in a newer version of Excel. Learn more: https://go.microsoft.com/fwlink/?linkid=870924
Comment:
    Groups assigned after stroke</t>
      </text>
    </comment>
    <comment ref="E181" authorId="54" shapeId="0" xr:uid="{5D00F755-49C1-42F1-A847-256364D7A8EF}">
      <text>
        <t>[Threaded comment]
Your version of Excel allows you to read this threaded comment; however, any edits to it will get removed if the file is opened in a newer version of Excel. Learn more: https://go.microsoft.com/fwlink/?linkid=870924
Comment:
    Groups assigned after stroke</t>
      </text>
    </comment>
    <comment ref="K186" authorId="55" shapeId="0" xr:uid="{175ABBA1-E25E-4CDF-833A-6074A75659BA}">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87" authorId="56" shapeId="0" xr:uid="{CE441080-B8F0-44DF-9CC5-030CF00D4386}">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88" authorId="57" shapeId="0" xr:uid="{DCF416A4-2BCB-465D-9949-557C065D2006}">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89" authorId="58" shapeId="0" xr:uid="{9FAA5CE2-EA57-4921-954E-7B8252BAF22A}">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195" authorId="59" shapeId="0" xr:uid="{9C4344E1-CB27-461F-B53B-30C92BD64BF4}">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E197" authorId="60" shapeId="0" xr:uid="{1CBF3C9C-BF24-4B92-AF8A-55FE4DA23193}">
      <text>
        <t>[Threaded comment]
Your version of Excel allows you to read this threaded comment; however, any edits to it will get removed if the file is opened in a newer version of Excel. Learn more: https://go.microsoft.com/fwlink/?linkid=870924
Comment:
    Groups assigned after stroke</t>
      </text>
    </comment>
    <comment ref="K197" authorId="61" shapeId="0" xr:uid="{65498DC1-EB1D-4A8A-AD2A-4356041DB465}">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01" authorId="62" shapeId="0" xr:uid="{669F619B-68DE-4766-9EB4-3CDD384A8690}">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E203" authorId="63" shapeId="0" xr:uid="{1B1D4E71-7FDE-4554-B728-9B73E4FF84CB}">
      <text>
        <t>[Threaded comment]
Your version of Excel allows you to read this threaded comment; however, any edits to it will get removed if the file is opened in a newer version of Excel. Learn more: https://go.microsoft.com/fwlink/?linkid=870924
Comment:
    Groups assigned after stroke</t>
      </text>
    </comment>
    <comment ref="E204" authorId="64" shapeId="0" xr:uid="{7ED754EF-346A-464B-98B3-555DA76B94D7}">
      <text>
        <t>[Threaded comment]
Your version of Excel allows you to read this threaded comment; however, any edits to it will get removed if the file is opened in a newer version of Excel. Learn more: https://go.microsoft.com/fwlink/?linkid=870924
Comment:
    Groups assigned after stroke</t>
      </text>
    </comment>
    <comment ref="K205" authorId="65" shapeId="0" xr:uid="{17DDCADE-46F7-4EA5-9D94-D546E882EEAA}">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06" authorId="66" shapeId="0" xr:uid="{721E0E47-3D27-46C1-AAEB-A3D6DD345045}">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09" authorId="67" shapeId="0" xr:uid="{61725D5D-889E-4839-888E-E0F116494D3B}">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10" authorId="68" shapeId="0" xr:uid="{DAEC76B4-FE40-4B86-A7B6-9F23FDD38D93}">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E211" authorId="69" shapeId="0" xr:uid="{8B395C09-20E3-47F4-88F5-595D34E34A08}">
      <text>
        <t>[Threaded comment]
Your version of Excel allows you to read this threaded comment; however, any edits to it will get removed if the file is opened in a newer version of Excel. Learn more: https://go.microsoft.com/fwlink/?linkid=870924
Comment:
    Groups assigned after stroke</t>
      </text>
    </comment>
    <comment ref="K217" authorId="70" shapeId="0" xr:uid="{00CC7645-56F9-46B1-831D-DB3839B490AB}">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18" authorId="71" shapeId="0" xr:uid="{FC75CD1E-B267-4A02-B43A-EEB96ADA1BA1}">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19" authorId="72" shapeId="0" xr:uid="{5C1C7A30-6F31-4B6D-9BB5-42CDEDBF4D78}">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22" authorId="73" shapeId="0" xr:uid="{4D8BFF13-30F0-4545-8576-7E443A34E249}">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23" authorId="74" shapeId="0" xr:uid="{165A6628-CB8D-4B13-BA29-4F6D15C2126F}">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C224" authorId="75" shapeId="0" xr:uid="{DC19D21F-48F3-46D8-8482-1D3552FC273C}">
      <text>
        <t>[Threaded comment]
Your version of Excel allows you to read this threaded comment; however, any edits to it will get removed if the file is opened in a newer version of Excel. Learn more: https://go.microsoft.com/fwlink/?linkid=870924
Comment:
    stroke induction awake, temp monitored during cranial window prep though</t>
      </text>
    </comment>
    <comment ref="K224" authorId="76" shapeId="0" xr:uid="{710CBA8B-EE16-41F3-9D30-D259FD090AC8}">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C225" authorId="77" shapeId="0" xr:uid="{A83E6895-AA0E-48E7-B335-C2CAF72110E3}">
      <text>
        <t>[Threaded comment]
Your version of Excel allows you to read this threaded comment; however, any edits to it will get removed if the file is opened in a newer version of Excel. Learn more: https://go.microsoft.com/fwlink/?linkid=870924
Comment:
    stroke induction awake, temp monitored during cranial window prep though</t>
      </text>
    </comment>
    <comment ref="K226" authorId="78" shapeId="0" xr:uid="{B5FFE7F0-A35C-4413-8EDD-21B1F7EC3F8F}">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E229" authorId="79" shapeId="0" xr:uid="{6C6B9081-57AD-4A75-AB78-6AEBD44FA138}">
      <text>
        <t>[Threaded comment]
Your version of Excel allows you to read this threaded comment; however, any edits to it will get removed if the file is opened in a newer version of Excel. Learn more: https://go.microsoft.com/fwlink/?linkid=870924
Comment:
    Groups assigned after stroke</t>
      </text>
    </comment>
    <comment ref="E230" authorId="80" shapeId="0" xr:uid="{F3B9E768-692E-4F56-8D4D-FEB626450883}">
      <text>
        <t>[Threaded comment]
Your version of Excel allows you to read this threaded comment; however, any edits to it will get removed if the file is opened in a newer version of Excel. Learn more: https://go.microsoft.com/fwlink/?linkid=870924
Comment:
    Groups assigned after stroke</t>
      </text>
    </comment>
    <comment ref="K235" authorId="81" shapeId="0" xr:uid="{7800849F-00AE-4087-97B2-4A3C9FB5E7CE}">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38" authorId="82" shapeId="0" xr:uid="{9190D69A-4C5F-4E06-AF2B-15789BFE8FB0}">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F239" authorId="83" shapeId="0" xr:uid="{A8C8E7F4-8F27-42F5-B8CE-9629950033CA}">
      <text>
        <t>[Threaded comment]
Your version of Excel allows you to read this threaded comment; however, any edits to it will get removed if the file is opened in a newer version of Excel. Learn more: https://go.microsoft.com/fwlink/?linkid=870924
Comment:
    split into improved/not improved groups later, blinded to these groups at histology phase</t>
      </text>
    </comment>
    <comment ref="K239" authorId="84" shapeId="0" xr:uid="{3358A9D1-DF6D-46B7-9E04-87914A4755F5}">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41" authorId="85" shapeId="0" xr:uid="{79D9FF65-FF36-4465-B5A2-9B5F69983E00}">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42" authorId="86" shapeId="0" xr:uid="{4E2F52F6-B2C2-41DB-884C-E1CB35A42C7E}">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47" authorId="87" shapeId="0" xr:uid="{F74C3416-E049-4910-B2EB-30801C2EF322}">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48" authorId="88" shapeId="0" xr:uid="{3B533B37-FDEF-488B-B0E2-69EB0BEE74EF}">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49" authorId="89" shapeId="0" xr:uid="{0280B245-A6F1-4B5C-8789-34C6FEA7C5B5}">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H254" authorId="90" shapeId="0" xr:uid="{F9D333A4-3C2C-4721-9874-2817B4FD7B14}">
      <text>
        <t>[Threaded comment]
Your version of Excel allows you to read this threaded comment; however, any edits to it will get removed if the file is opened in a newer version of Excel. Learn more: https://go.microsoft.com/fwlink/?linkid=870924
Comment:
    did aged but not the measurements I took as it was in a slightly different model of stroke</t>
      </text>
    </comment>
    <comment ref="K255" authorId="91" shapeId="0" xr:uid="{EB2BF68D-EE49-4350-9112-9E95B668E6E6}">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56" authorId="92" shapeId="0" xr:uid="{6317F7C6-84EE-4A52-8739-4B092BC0B96E}">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58" authorId="93" shapeId="0" xr:uid="{735EFA57-5C31-4876-8BE8-9864C9BED05B}">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59" authorId="94" shapeId="0" xr:uid="{5BCE62A2-BCE6-4332-9D05-E100F2C841E9}">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61" authorId="95" shapeId="0" xr:uid="{82E43E81-9B67-453B-A131-D6E3886743BA}">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65" authorId="96" shapeId="0" xr:uid="{CDDAD397-84ED-4571-8667-CB9752A4B8D1}">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66" authorId="97" shapeId="0" xr:uid="{E78D0090-6BB6-41A1-8417-1A410C3622FE}">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70" authorId="98" shapeId="0" xr:uid="{6CB236D8-E37C-4F92-8724-1D5A47630A8F}">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72" authorId="99" shapeId="0" xr:uid="{C3372B8A-465B-4940-9E0C-C440ADA0C66E}">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I273" authorId="100" shapeId="0" xr:uid="{9F6E8C2A-2EBE-4657-A179-8F3D992B47E5}">
      <text>
        <t>[Threaded comment]
Your version of Excel allows you to read this threaded comment; however, any edits to it will get removed if the file is opened in a newer version of Excel. Learn more: https://go.microsoft.com/fwlink/?linkid=870924
Comment:
    commented in intro: "The addition of
a chronic stress alone condition would have substantially and unnecessarily reduced the overall level of experimental power. We therefore have chosen to run a study with three experimental groups: shams, stroke alone and stroke with chronic stress."
Is this enough proof that they did power calculations?
Reply:
    decided this is not clear enough, classifying as NR</t>
      </text>
    </comment>
    <comment ref="K274" authorId="101" shapeId="0" xr:uid="{41686E01-C101-4881-88FC-71A6A2C5F077}">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E275" authorId="102" shapeId="0" xr:uid="{3540F672-8B57-49C3-9C80-FA7657CD5714}">
      <text>
        <t>[Threaded comment]
Your version of Excel allows you to read this threaded comment; however, any edits to it will get removed if the file is opened in a newer version of Excel. Learn more: https://go.microsoft.com/fwlink/?linkid=870924
Comment:
    I don't think blinding would be possible due to the very large weight difference between the young and aged rats</t>
      </text>
    </comment>
    <comment ref="K275" authorId="103" shapeId="0" xr:uid="{92BB729D-028C-4E77-9CD5-1BE3AB77E54F}">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78" authorId="104" shapeId="0" xr:uid="{AC3648F0-69B0-40FA-9B3D-74DA9F38340D}">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80" authorId="105" shapeId="0" xr:uid="{4517618C-484D-4E66-9488-9BAF321E6EC4}">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86" authorId="106" shapeId="0" xr:uid="{383170F1-15F3-433F-B31C-9B4EC43C4420}">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89" authorId="107" shapeId="0" xr:uid="{80CB83E3-B4C7-474A-B516-755341D9F4E6}">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90" authorId="108" shapeId="0" xr:uid="{2BA552CB-E6ED-4734-856B-7F79C049F47F}">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91" authorId="109" shapeId="0" xr:uid="{A87246A7-5004-4470-AC7B-22E2902417C6}">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292" authorId="110" shapeId="0" xr:uid="{3F7981B8-B160-4B12-B40A-8A2E77530B4B}">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E296" authorId="111" shapeId="0" xr:uid="{B75CB69B-F90A-431E-AB27-0BC3EF8EA567}">
      <text>
        <t>[Threaded comment]
Your version of Excel allows you to read this threaded comment; however, any edits to it will get removed if the file is opened in a newer version of Excel. Learn more: https://go.microsoft.com/fwlink/?linkid=870924
Comment:
    Groups assigned after stroke</t>
      </text>
    </comment>
    <comment ref="K300" authorId="112" shapeId="0" xr:uid="{E76E3BFE-14F5-4B3C-823B-E903BC2D69DC}">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01" authorId="113" shapeId="0" xr:uid="{E4EF776E-C2ED-4E1F-A7A0-9C9C417072FE}">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02" authorId="114" shapeId="0" xr:uid="{B3976EDE-F7D4-4013-9A3C-EB6DC794B99B}">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03" authorId="115" shapeId="0" xr:uid="{31EDE353-58CE-4DB3-9547-6AC8C771BBC5}">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I306" authorId="116" shapeId="0" xr:uid="{B715E93B-DAA6-4761-B022-F5F2C44683B4}">
      <text>
        <t>[Threaded comment]
Your version of Excel allows you to read this threaded comment; however, any edits to it will get removed if the file is opened in a newer version of Excel. Learn more: https://go.microsoft.com/fwlink/?linkid=870924
Comment:
    calculated power post-hoc</t>
      </text>
    </comment>
    <comment ref="K307" authorId="117" shapeId="0" xr:uid="{2C4A02F9-5E60-4B6C-9BC9-11D4332D29C8}">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12" authorId="118" shapeId="0" xr:uid="{D0589E9A-C388-4BC5-BDDA-FC2903E5DD3C}">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13" authorId="119" shapeId="0" xr:uid="{EDF46220-290B-4A8E-9398-767968F4A65B}">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15" authorId="120" shapeId="0" xr:uid="{0CB99CFB-D08A-41FD-AA70-F3670F35D451}">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19" authorId="121" shapeId="0" xr:uid="{65823E2A-3527-4DC1-BD6D-7EC1DC69B3B9}">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21" authorId="122" shapeId="0" xr:uid="{8C80839B-97C1-47C1-A8E6-57084132CB4A}">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23" authorId="123" shapeId="0" xr:uid="{2F6F99E8-35EA-4737-A474-732B24AC5A8E}">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27" authorId="124" shapeId="0" xr:uid="{B452F0B2-8087-4B0F-8A64-7DDF1A9A5AF1}">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28" authorId="125" shapeId="0" xr:uid="{A5826AF6-403E-43DF-9CDA-FE01949782A3}">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34" authorId="126" shapeId="0" xr:uid="{B1D98855-0592-4D08-9688-9E81E5EFBE7E}">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39" authorId="127" shapeId="0" xr:uid="{38D0D206-0668-471D-9867-D8711166DD3D}">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46" authorId="128" shapeId="0" xr:uid="{9DCFF325-E7E8-446E-A6F0-75850699E47B}">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52" authorId="129" shapeId="0" xr:uid="{F5D71209-2BAD-4B46-A5CA-FD0B00AD62D2}">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H353" authorId="130" shapeId="0" xr:uid="{33BFBF20-8C7F-42AA-8A0D-CB3D8BA7BB6C}">
      <text>
        <t>[Threaded comment]
Your version of Excel allows you to read this threaded comment; however, any edits to it will get removed if the file is opened in a newer version of Excel. Learn more: https://go.microsoft.com/fwlink/?linkid=870924
Comment:
    unsure if counts, used neonatal animals</t>
      </text>
    </comment>
    <comment ref="K353" authorId="131" shapeId="0" xr:uid="{5AB6FE49-6863-40B2-B30B-35D2B26ADA86}">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63" authorId="132" shapeId="0" xr:uid="{854FEF0A-8D0B-4697-A823-AC3482AF5B33}">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65" authorId="133" shapeId="0" xr:uid="{F546EB2E-AEEA-428B-A77F-500C2A907BCE}">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68" authorId="134" shapeId="0" xr:uid="{AB0E7948-7C89-4C31-802E-9DF383B16F26}">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73" authorId="135" shapeId="0" xr:uid="{42EA9095-60E6-45BB-A196-D5F125878359}">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74" authorId="136" shapeId="0" xr:uid="{682D54E8-557A-4866-BAE9-FDC881C2C6D6}">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75" authorId="137" shapeId="0" xr:uid="{A2BB30B8-653E-443F-B958-A094ED40331E}">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82" authorId="138" shapeId="0" xr:uid="{033D9C1E-63AF-49C4-AA2B-7D3D04347D89}">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83" authorId="139" shapeId="0" xr:uid="{33196B9E-810D-47A8-8376-076374CB78A8}">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85" authorId="140" shapeId="0" xr:uid="{B0B8ECB6-1ADE-4FBE-B71D-5F98B82CAC41}">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87" authorId="141" shapeId="0" xr:uid="{D0BE200B-48A5-4006-8DE1-006137CFB870}">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394" authorId="142" shapeId="0" xr:uid="{549A2CE4-8C02-48D4-934F-7DF3F1C2805E}">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405" authorId="143" shapeId="0" xr:uid="{5C48CA82-785C-474B-8A0A-F30F6F6C932D}">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410" authorId="144" shapeId="0" xr:uid="{4435D401-F7CB-4ECD-B37A-E8102A356DDB}">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K415" authorId="145" shapeId="0" xr:uid="{7DFD6CA7-9D8C-4C2E-A8A5-3F55CA8507A3}">
      <text>
        <t>[Threaded comment]
Your version of Excel allows you to read this threaded comment; however, any edits to it will get removed if the file is opened in a newer version of Excel. Learn more: https://go.microsoft.com/fwlink/?linkid=870924
Comment:
    financial statement in an acknowledgement</t>
      </text>
    </comment>
    <comment ref="A417" authorId="146" shapeId="0" xr:uid="{E3079309-437C-4F4D-8E33-278E13A32BBB}">
      <text>
        <t>[Threaded comment]
Your version of Excel allows you to read this threaded comment; however, any edits to it will get removed if the file is opened in a newer version of Excel. Learn more: https://go.microsoft.com/fwlink/?linkid=870924
Comment:
    Non-English paper, Russian</t>
      </text>
    </comment>
    <comment ref="A418" authorId="147" shapeId="0" xr:uid="{D9EAFF66-9EAA-4E42-988F-9EB79EF40890}">
      <text>
        <t>[Threaded comment]
Your version of Excel allows you to read this threaded comment; however, any edits to it will get removed if the file is opened in a newer version of Excel. Learn more: https://go.microsoft.com/fwlink/?linkid=870924
Comment:
    non-English paper, Chinese</t>
      </text>
    </comment>
    <comment ref="A419" authorId="148" shapeId="0" xr:uid="{FD6A781B-8058-40FA-BDBA-FDF623EB354F}">
      <text>
        <t>[Threaded comment]
Your version of Excel allows you to read this threaded comment; however, any edits to it will get removed if the file is opened in a newer version of Excel. Learn more: https://go.microsoft.com/fwlink/?linkid=870924
Comment:
    Non-English paper, Chinese</t>
      </text>
    </comment>
    <comment ref="A420" authorId="149" shapeId="0" xr:uid="{1B8ADE09-D738-4BA2-9303-D3090A7471D0}">
      <text>
        <t>[Threaded comment]
Your version of Excel allows you to read this threaded comment; however, any edits to it will get removed if the file is opened in a newer version of Excel. Learn more: https://go.microsoft.com/fwlink/?linkid=870924
Comment:
    Non-English paper, Chinese</t>
      </text>
    </comment>
    <comment ref="A421" authorId="150" shapeId="0" xr:uid="{D8D4423D-A45D-438C-B35F-9F6C2F90BA7D}">
      <text>
        <t>[Threaded comment]
Your version of Excel allows you to read this threaded comment; however, any edits to it will get removed if the file is opened in a newer version of Excel. Learn more: https://go.microsoft.com/fwlink/?linkid=870924
Comment:
    Non-English paper, Russian</t>
      </text>
    </comment>
    <comment ref="A422" authorId="151" shapeId="0" xr:uid="{42034D94-69A3-4616-B8ED-FDC9B9E090D8}">
      <text>
        <t>[Threaded comment]
Your version of Excel allows you to read this threaded comment; however, any edits to it will get removed if the file is opened in a newer version of Excel. Learn more: https://go.microsoft.com/fwlink/?linkid=870924
Comment:
    Non-English paper, Russian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tc={2865CEEA-F5BC-43F8-BBD4-965E760CC218}</author>
    <author>tc={EF4927E9-F3F5-4A4C-88D1-AC0156D50CB6}</author>
    <author>tc={4E867794-C8B6-4E50-ACDE-B2A5B4C093E4}</author>
    <author>tc={7AE89696-4845-47E3-B897-1781F700E251}</author>
    <author>tc={D1496B3E-B148-4D76-B4A7-F98CEC6AF153}</author>
    <author>tc={2B1FB8BF-6A44-40B4-AA47-9F9A2F58C427}</author>
    <author>tc={79BDB44A-80AD-4002-959A-7B4563F7FB66}</author>
    <author>tc={34E9D505-0723-4196-A56F-F88DA0E57A2C}</author>
    <author>tc={D36D80E3-10B9-49C4-A0C0-4DBBE884D917}</author>
    <author>tc={86227224-4774-45FA-9D07-E8E389AD5A3B}</author>
    <author>tc={EFD30E45-D740-458B-89FD-7080FAD2A8C9}</author>
    <author>tc={48672C56-689B-4B90-B9DC-F1A46956D4CB}</author>
    <author>tc={3D65D073-A4DF-4B05-9E7B-0C0B30FEDC07}</author>
    <author>tc={AE23CA46-6DC7-42C8-84ED-D0C37740B6BA}</author>
    <author>tc={A7BEFE07-9CBF-42CD-B046-977AEA33AB36}</author>
    <author>tc={80D1A119-F2C9-4E7E-BFD5-3ED5BAE1AB2E}</author>
    <author>tc={964871FD-BAE0-4662-88B8-96310B2031D8}</author>
    <author>tc={AB783EB3-09F1-406C-ADBC-56DD36E432C4}</author>
    <author>tc={221E8897-2761-4899-9110-CAE542F596F0}</author>
    <author>tc={275B291B-4443-4723-9FFC-5BF200A17054}</author>
    <author>tc={F6D5E8B2-688D-46D3-848E-BEE293EB1957}</author>
    <author>tc={8429AEAC-D527-4152-8502-92A68B61FBB5}</author>
  </authors>
  <commentList>
    <comment ref="T14" authorId="0" shapeId="0" xr:uid="{2865CEEA-F5BC-43F8-BBD4-965E760CC218}">
      <text>
        <t>[Threaded comment]
Your version of Excel allows you to read this threaded comment; however, any edits to it will get removed if the file is opened in a newer version of Excel. Learn more: https://go.microsoft.com/fwlink/?linkid=870924
Comment:
    Also known as Menzies scale</t>
      </text>
    </comment>
    <comment ref="H19" authorId="1" shapeId="0" xr:uid="{EF4927E9-F3F5-4A4C-88D1-AC0156D50CB6}">
      <text>
        <t>[Threaded comment]
Your version of Excel allows you to read this threaded comment; however, any edits to it will get removed if the file is opened in a newer version of Excel. Learn more: https://go.microsoft.com/fwlink/?linkid=870924
Comment:
    mixture of water, chloral hydrate, magnesium sulfate, propylene glycol, ethanol, and nembutal</t>
      </text>
    </comment>
    <comment ref="T21" authorId="2" shapeId="0" xr:uid="{4E867794-C8B6-4E50-ACDE-B2A5B4C093E4}">
      <text>
        <t>[Threaded comment]
Your version of Excel allows you to read this threaded comment; however, any edits to it will get removed if the file is opened in a newer version of Excel. Learn more: https://go.microsoft.com/fwlink/?linkid=870924
Comment:
    E.Z. Longa, P.R. Weinstein, S. Carlson, R. Cummins, Reversible middle cerebral
artery occlusion without craniectomy in rats, Stroke 20 (January (1)) (1989) 84–91.</t>
      </text>
    </comment>
    <comment ref="B23" authorId="3" shapeId="0" xr:uid="{7AE89696-4845-47E3-B897-1781F700E251}">
      <text>
        <t>[Threaded comment]
Your version of Excel allows you to read this threaded comment; however, any edits to it will get removed if the file is opened in a newer version of Excel. Learn more: https://go.microsoft.com/fwlink/?linkid=870924
Comment:
    C57BL/6 background</t>
      </text>
    </comment>
    <comment ref="T24" authorId="4" shapeId="0" xr:uid="{D1496B3E-B148-4D76-B4A7-F98CEC6AF153}">
      <text>
        <t>[Threaded comment]
Your version of Excel allows you to read this threaded comment; however, any edits to it will get removed if the file is opened in a newer version of Excel. Learn more: https://go.microsoft.com/fwlink/?linkid=870924
Comment:
    0-4 scale = Menzies scale</t>
      </text>
    </comment>
    <comment ref="T27" authorId="5" shapeId="0" xr:uid="{2B1FB8BF-6A44-40B4-AA47-9F9A2F58C427}">
      <text>
        <t>[Threaded comment]
Your version of Excel allows you to read this threaded comment; however, any edits to it will get removed if the file is opened in a newer version of Excel. Learn more: https://go.microsoft.com/fwlink/?linkid=870924
Comment:
    Sensori-motor dysfunction was assessed by using a score of 1, 0.5, and 0: (1) — the paw is immediately placed on the table surface; (0.5) — the limb is extended, but with some movements and attempts to place the paw on the surface of the table; (0) — the paw is totally immobilized, hanging down, with no movement.</t>
      </text>
    </comment>
    <comment ref="T28" authorId="6" shapeId="0" xr:uid="{79BDB44A-80AD-4002-959A-7B4563F7FB66}">
      <text>
        <t>[Threaded comment]
Your version of Excel allows you to read this threaded comment; however, any edits to it will get removed if the file is opened in a newer version of Excel. Learn more: https://go.microsoft.com/fwlink/?linkid=870924
Comment:
    score 0: no neurological deficits, score 1: mildly abnormal posture or mild hemiplegia, score 2: severely abnormal posture or severe hemiplegia. total score 0 is the lowest and total score 4 is the highest</t>
      </text>
    </comment>
    <comment ref="B29" authorId="7" shapeId="0" xr:uid="{34E9D505-0723-4196-A56F-F88DA0E57A2C}">
      <text>
        <t>[Threaded comment]
Your version of Excel allows you to read this threaded comment; however, any edits to it will get removed if the file is opened in a newer version of Excel. Learn more: https://go.microsoft.com/fwlink/?linkid=870924
Comment:
    based on C57BL/6</t>
      </text>
    </comment>
    <comment ref="B45" authorId="8" shapeId="0" xr:uid="{D36D80E3-10B9-49C4-A0C0-4DBBE884D917}">
      <text>
        <t>[Threaded comment]
Your version of Excel allows you to read this threaded comment; however, any edits to it will get removed if the file is opened in a newer version of Excel. Learn more: https://go.microsoft.com/fwlink/?linkid=870924
Comment:
    C57BL6/CNr genetic background</t>
      </text>
    </comment>
    <comment ref="B48" authorId="9" shapeId="0" xr:uid="{86227224-4774-45FA-9D07-E8E389AD5A3B}">
      <text>
        <t>[Threaded comment]
Your version of Excel allows you to read this threaded comment; however, any edits to it will get removed if the file is opened in a newer version of Excel. Learn more: https://go.microsoft.com/fwlink/?linkid=870924
Comment:
    C57BL/6xDBA background</t>
      </text>
    </comment>
    <comment ref="B50" authorId="10" shapeId="0" xr:uid="{EFD30E45-D740-458B-89FD-7080FAD2A8C9}">
      <text>
        <t>[Threaded comment]
Your version of Excel allows you to read this threaded comment; however, any edits to it will get removed if the file is opened in a newer version of Excel. Learn more: https://go.microsoft.com/fwlink/?linkid=870924
Comment:
    C57BL6 background</t>
      </text>
    </comment>
    <comment ref="B72" authorId="11" shapeId="0" xr:uid="{48672C56-689B-4B90-B9DC-F1A46956D4CB}">
      <text>
        <t>[Threaded comment]
Your version of Excel allows you to read this threaded comment; however, any edits to it will get removed if the file is opened in a newer version of Excel. Learn more: https://go.microsoft.com/fwlink/?linkid=870924
Comment:
    C57BL6 background</t>
      </text>
    </comment>
    <comment ref="B73" authorId="12" shapeId="0" xr:uid="{3D65D073-A4DF-4B05-9E7B-0C0B30FEDC07}">
      <text>
        <t>[Threaded comment]
Your version of Excel allows you to read this threaded comment; however, any edits to it will get removed if the file is opened in a newer version of Excel. Learn more: https://go.microsoft.com/fwlink/?linkid=870924
Comment:
    "a quadruple knock-out mouse (Q4) that lacks four ECM components: brevican, neurocan, tenascin-C and tenascin-R" seems to be based on 129S1/SvImJ mice</t>
      </text>
    </comment>
    <comment ref="B78" authorId="13" shapeId="0" xr:uid="{AE23CA46-6DC7-42C8-84ED-D0C37740B6BA}">
      <text>
        <t>[Threaded comment]
Your version of Excel allows you to read this threaded comment; however, any edits to it will get removed if the file is opened in a newer version of Excel. Learn more: https://go.microsoft.com/fwlink/?linkid=870924
Comment:
    introgressing a loss-of-function mutation in the p22phox gene from the Matsumoto Eosinophilia Shinshu (MES) rat to stroke prone spontaneously hypertensive rats (SHRSP), we constructed the SHRSP-based congenic strain lacking the P22PHOX expression (i.e., lacking NADPH oxidases [NOX] activities) (SHRSP.MES-Cybames/Izm; hereafter referred to as SP.MES)</t>
      </text>
    </comment>
    <comment ref="B79" authorId="14" shapeId="0" xr:uid="{A7BEFE07-9CBF-42CD-B046-977AEA33AB36}">
      <text>
        <t>[Threaded comment]
Your version of Excel allows you to read this threaded comment; however, any edits to it will get removed if the file is opened in a newer version of Excel. Learn more: https://go.microsoft.com/fwlink/?linkid=870924
Comment:
    Secreted protein acidic rich in cysteine (SPARC) is a matricellular protein that modulates the activity of growth factors, cytokines, and extracellular matrix to play multiple roles in tissue development and repair, such as cellular adhesion, migration, and proliferation. based on B6129SF2/J mouse</t>
      </text>
    </comment>
    <comment ref="B96" authorId="15" shapeId="0" xr:uid="{80D1A119-F2C9-4E7E-BFD5-3ED5BAE1AB2E}">
      <text>
        <t>[Threaded comment]
Your version of Excel allows you to read this threaded comment; however, any edits to it will get removed if the file is opened in a newer version of Excel. Learn more: https://go.microsoft.com/fwlink/?linkid=870924
Comment:
    C57BL/6 background</t>
      </text>
    </comment>
    <comment ref="B97" authorId="16" shapeId="0" xr:uid="{964871FD-BAE0-4662-88B8-96310B2031D8}">
      <text>
        <t>[Threaded comment]
Your version of Excel allows you to read this threaded comment; however, any edits to it will get removed if the file is opened in a newer version of Excel. Learn more: https://go.microsoft.com/fwlink/?linkid=870924
Comment:
    plasma phospholipid transfer protein transgenic mice, C57BL/6 background</t>
      </text>
    </comment>
    <comment ref="B98" authorId="17" shapeId="0" xr:uid="{AB783EB3-09F1-406C-ADBC-56DD36E432C4}">
      <text>
        <t>[Threaded comment]
Your version of Excel allows you to read this threaded comment; however, any edits to it will get removed if the file is opened in a newer version of Excel. Learn more: https://go.microsoft.com/fwlink/?linkid=870924
Comment:
    plasma phospholipid transfer protein transgenic mice, C57BL/6 background</t>
      </text>
    </comment>
    <comment ref="M101" authorId="18" shapeId="0" xr:uid="{221E8897-2761-4899-9110-CAE542F596F0}">
      <text>
        <t>[Threaded comment]
Your version of Excel allows you to read this threaded comment; however, any edits to it will get removed if the file is opened in a newer version of Excel. Learn more: https://go.microsoft.com/fwlink/?linkid=870924
Comment:
    carbamylated analogs of chimeric derivatives, erythropoietin with the Fc fragment of human IgG1</t>
      </text>
    </comment>
    <comment ref="M102" authorId="19" shapeId="0" xr:uid="{275B291B-4443-4723-9FFC-5BF200A17054}">
      <text>
        <t>[Threaded comment]
Your version of Excel allows you to read this threaded comment; however, any edits to it will get removed if the file is opened in a newer version of Excel. Learn more: https://go.microsoft.com/fwlink/?linkid=870924
Comment:
    erythropoietin with TR (Muc1) human glycopeptide</t>
      </text>
    </comment>
    <comment ref="M124" authorId="20" shapeId="0" xr:uid="{F6D5E8B2-688D-46D3-848E-BEE293EB1957}">
      <text>
        <t>[Threaded comment]
Your version of Excel allows you to read this threaded comment; however, any edits to it will get removed if the file is opened in a newer version of Excel. Learn more: https://go.microsoft.com/fwlink/?linkid=870924
Comment:
    might be GC-2h, is russian, translates as "antiamnestic ACTION HUMAN dipeptide mimetic of nerve growth factor "</t>
      </text>
    </comment>
    <comment ref="M247" authorId="21" shapeId="0" xr:uid="{8429AEAC-D527-4152-8502-92A68B61FBB5}">
      <text>
        <t>[Threaded comment]
Your version of Excel allows you to read this threaded comment; however, any edits to it will get removed if the file is opened in a newer version of Excel. Learn more: https://go.microsoft.com/fwlink/?linkid=870924
Comment:
    a form of t-PA</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<sst xmlns="http://schemas.openxmlformats.org/spreadsheetml/2006/main" count="62476" uniqueCount="2659">
  <si>
    <t>Variable name</t>
  </si>
  <si>
    <t>Variable type</t>
  </si>
  <si>
    <t>Variable description</t>
  </si>
  <si>
    <t>Notes</t>
  </si>
  <si>
    <t>Year</t>
  </si>
  <si>
    <t>Title</t>
  </si>
  <si>
    <t>Diabetes</t>
  </si>
  <si>
    <t>Strain</t>
  </si>
  <si>
    <t>NA</t>
  </si>
  <si>
    <t>NR</t>
  </si>
  <si>
    <t>Sprague-Dawley</t>
  </si>
  <si>
    <t>Wistar</t>
  </si>
  <si>
    <t>None</t>
  </si>
  <si>
    <t>Contact</t>
  </si>
  <si>
    <t>Author</t>
  </si>
  <si>
    <t>Sex</t>
  </si>
  <si>
    <t>Animal</t>
  </si>
  <si>
    <t>Anaesthetic</t>
  </si>
  <si>
    <t>Publication_code</t>
  </si>
  <si>
    <t>Text</t>
  </si>
  <si>
    <t>Numeric (four digits)</t>
  </si>
  <si>
    <t>Full title of the paper</t>
  </si>
  <si>
    <t>Unique code for the article/publication, in the form of Author_Year. The "Author" section is the surname of the first author. If there are multiple publications from the same author in the same year an a/b/c will be added to the end to tell them apart. Example: Author_Year_a</t>
  </si>
  <si>
    <t>Year the paper was published</t>
  </si>
  <si>
    <t>Rat</t>
  </si>
  <si>
    <t>Mouse</t>
  </si>
  <si>
    <t xml:space="preserve">All drop-down menu items are listed under the name of their variable. </t>
  </si>
  <si>
    <t>This sheet contains all the drop-down menus used in the "Data Extraction" tab.</t>
  </si>
  <si>
    <t>All lists should contain "NR" for "not reported" and "NA" for "not applicable".</t>
  </si>
  <si>
    <t>Numeric</t>
  </si>
  <si>
    <t>Not a binary variable (male/female) as some cohorts could be mixed sexes</t>
  </si>
  <si>
    <t>Many mouse transgenic strains have varible names for the same strain. As a result of this some sub-strains will be grouped together into their highest common strain.</t>
  </si>
  <si>
    <t>Comparison_identifier</t>
  </si>
  <si>
    <t>The sex of the cohort of animals for this comparison.</t>
  </si>
  <si>
    <t xml:space="preserve">Letter to describe which comparison in the paper is noted on this line. For example: If a paper has one control group of animals and two treatment groups, each one of those treatment groups would have their own line (labelled as "a" and "b" in this variable) and the control group results would be repeated on both lines. </t>
  </si>
  <si>
    <t>Female</t>
  </si>
  <si>
    <t>Male</t>
  </si>
  <si>
    <t>Mixed</t>
  </si>
  <si>
    <t>Pig</t>
  </si>
  <si>
    <t>Guinea Pig</t>
  </si>
  <si>
    <t>Primate</t>
  </si>
  <si>
    <t>Tree Shrew</t>
  </si>
  <si>
    <t>Rabbit</t>
  </si>
  <si>
    <t>Cat</t>
  </si>
  <si>
    <t>Dog</t>
  </si>
  <si>
    <t>Zebrafish</t>
  </si>
  <si>
    <t>Fly (Drosophila)</t>
  </si>
  <si>
    <t>Other</t>
  </si>
  <si>
    <t>Wistar-Kyoto</t>
  </si>
  <si>
    <t>Long Evans</t>
  </si>
  <si>
    <t>Spontaneously Hypertensive Rat (SHR)</t>
  </si>
  <si>
    <t>Fischer 344</t>
  </si>
  <si>
    <t>Colour coding</t>
  </si>
  <si>
    <t>Variable relates to outcome</t>
  </si>
  <si>
    <t>Variable relates to paper/study information</t>
  </si>
  <si>
    <t>Variable relates to study design</t>
  </si>
  <si>
    <t>Variable relates to animal model of stroke</t>
  </si>
  <si>
    <t>Variable relates to intervention/treatment</t>
  </si>
  <si>
    <t>N_animals_control</t>
  </si>
  <si>
    <t>N_animals_treatment</t>
  </si>
  <si>
    <t>Number of animals in the control group.</t>
  </si>
  <si>
    <t>Number of animals in the treatment group.</t>
  </si>
  <si>
    <t>Total number of control groups in the study.</t>
  </si>
  <si>
    <t>Effective number of animals in the control group that are being compared to each treatment group.</t>
  </si>
  <si>
    <t>Number of treatment groups being compared to each control group.</t>
  </si>
  <si>
    <t>If the animal species has a subspecies (e.g. with primates) or a strain (e.g. with rats and transgenic mice) it will be reported here.</t>
  </si>
  <si>
    <t>The species of animal used in the experiment. Some options are not strictly species but rather groups of animals such as "primate".</t>
  </si>
  <si>
    <t>Total number of treatment groups in the study.</t>
  </si>
  <si>
    <t>N_control_groups</t>
  </si>
  <si>
    <t>N_treatment_groups</t>
  </si>
  <si>
    <t>N_treatment_to_control</t>
  </si>
  <si>
    <t>Effective_n_control</t>
  </si>
  <si>
    <t>This is calculated automatically in excel with this formula: "N_treatment_groups / N_control_groups" Do not enter a number manually here.</t>
  </si>
  <si>
    <t>This is calculated automatically in excel with this formula: "N_animals_control / N_treatment_to_control" Do not enter a number manually here.</t>
  </si>
  <si>
    <t>Surgical_level</t>
  </si>
  <si>
    <t>The level of surgery the animals have undergone during the Rose Bengal model of stroke (ie is the skull intact or has it had surgery done on it?)</t>
  </si>
  <si>
    <t>Skull thinned</t>
  </si>
  <si>
    <t>Scalp and skull intact</t>
  </si>
  <si>
    <t>Scalp retracted, skull intact</t>
  </si>
  <si>
    <t>RB_dose</t>
  </si>
  <si>
    <t>RB_dose_units</t>
  </si>
  <si>
    <t>The dose of rose bengal given to the animal (the number part of the dose only)</t>
  </si>
  <si>
    <t>Light_type</t>
  </si>
  <si>
    <t>Argon laser</t>
  </si>
  <si>
    <t>Green laser</t>
  </si>
  <si>
    <t>Xenon lamp</t>
  </si>
  <si>
    <t>Halogen lamp</t>
  </si>
  <si>
    <t>LED</t>
  </si>
  <si>
    <t>Light_time</t>
  </si>
  <si>
    <t>The amount of time the light was shone on the animal in minutes.</t>
  </si>
  <si>
    <t>Brain_area</t>
  </si>
  <si>
    <t>Middle cerebral artery (MCA)</t>
  </si>
  <si>
    <t>Sensory cortex</t>
  </si>
  <si>
    <t>Motor cortex</t>
  </si>
  <si>
    <t>Anterior cerebral cortex</t>
  </si>
  <si>
    <t>Halothane</t>
  </si>
  <si>
    <t>Desflurane</t>
  </si>
  <si>
    <t>Isoflurane</t>
  </si>
  <si>
    <t>Sevoflurane</t>
  </si>
  <si>
    <t>Chloral hydrate</t>
  </si>
  <si>
    <t>Ketamine</t>
  </si>
  <si>
    <t>Acepromazine</t>
  </si>
  <si>
    <t>Lister Hooded Rat</t>
  </si>
  <si>
    <t>Text (drop down menu)</t>
  </si>
  <si>
    <t>The type of laser light used to induce Rose Bengal Stroke</t>
  </si>
  <si>
    <t>If the stroke was induced in an awake animal (such as through a cranial window) the anaesthetic will be listed as "none"</t>
  </si>
  <si>
    <t>Treatment</t>
  </si>
  <si>
    <t>Treatment_dose</t>
  </si>
  <si>
    <t>Treatment_class</t>
  </si>
  <si>
    <t>Treatment_dose_units</t>
  </si>
  <si>
    <t>If the study does not contain a treatment but instead contains groups that it compares (such as a group of young mice to a group of old mice) these data will be recorded as control data for different cohorts and treatment will be listed as "none"</t>
  </si>
  <si>
    <t>What treatment (if any) has been applied to the animals (eg exercise, hypothermia, TPA, other drugs)</t>
  </si>
  <si>
    <t>A set of groups to classify the treatments by their mode of action (eg is the treatment a thrombolytic? Anti-inflammatory? Etc.)</t>
  </si>
  <si>
    <t>Units of the drug dose given or wording of the dose (eg. If the treatment is hypothermic this variable could say "minutes under hypothermia" and Treatment_dose could list the minutes)</t>
  </si>
  <si>
    <t>Infarct_mean_control</t>
  </si>
  <si>
    <t>The error rate for the control group in this comparison in the form of standard deviation.</t>
  </si>
  <si>
    <t>Infarct_mean_treatment</t>
  </si>
  <si>
    <t>The mean infarct size (in any form, eg. Volume, area, %, etc.) for the treatment group in this comparison</t>
  </si>
  <si>
    <t>The mean infarct size (in any form, eg. Volume, area, %, etc.) for the control group in this comparison</t>
  </si>
  <si>
    <t>There may not be a treatment group for this comparison, in which case NA will be used</t>
  </si>
  <si>
    <t>The error rate for the treatment group in this comparison in the form of standard deviation.</t>
  </si>
  <si>
    <r>
      <t>mm</t>
    </r>
    <r>
      <rPr>
        <vertAlign val="superscript"/>
        <sz val="11"/>
        <color theme="1"/>
        <rFont val="Calibri"/>
        <family val="2"/>
        <scheme val="minor"/>
      </rPr>
      <t>3</t>
    </r>
  </si>
  <si>
    <r>
      <t>mm</t>
    </r>
    <r>
      <rPr>
        <vertAlign val="superscript"/>
        <sz val="11"/>
        <color theme="1"/>
        <rFont val="Calibri"/>
        <family val="2"/>
        <scheme val="minor"/>
      </rPr>
      <t>2</t>
    </r>
  </si>
  <si>
    <t>Numeric (continuous)</t>
  </si>
  <si>
    <t>Scale_score_control</t>
  </si>
  <si>
    <t>Scale_score_treatment</t>
  </si>
  <si>
    <t xml:space="preserve">The units used for the calculation of infarct size for both the control and treatment groups (eg mm^3, %, mm^2, etc.) </t>
  </si>
  <si>
    <t>Infarct_units</t>
  </si>
  <si>
    <t>Scale_type</t>
  </si>
  <si>
    <t>The type of neurobehavioural score/scale used (eg. MNSS, Benderson Scale, etc.) If no neurobehavioural score/scale is used it will be listed as "none" and the other variables relating to this will be "NA"</t>
  </si>
  <si>
    <t>The mean score given on the neurobehavioural score/scale for the control group</t>
  </si>
  <si>
    <t>The error rate in the form of standard deviation given on the neurobehavioural score/scale for the control group</t>
  </si>
  <si>
    <t>The mean score given on the neurobehavioural score/scale for the treatment group</t>
  </si>
  <si>
    <t>The error rate in the form of standard deviation given on the neurobehavioural score/scale for the treatement group</t>
  </si>
  <si>
    <t xml:space="preserve">The time (in hours) after stroke induction that the neurobehavioural score was recorded. </t>
  </si>
  <si>
    <t>Hypothermia</t>
  </si>
  <si>
    <t>Xylazene</t>
  </si>
  <si>
    <t>mm3</t>
  </si>
  <si>
    <t>mNSS</t>
  </si>
  <si>
    <t>Aerden_2004</t>
  </si>
  <si>
    <t>Diazepam reduces brain lesion size in a photothrombotic model of focal ischemia in rats</t>
  </si>
  <si>
    <t>a</t>
  </si>
  <si>
    <t>Lewis</t>
  </si>
  <si>
    <t>b</t>
  </si>
  <si>
    <t>c</t>
  </si>
  <si>
    <t>mg/kg</t>
  </si>
  <si>
    <t>Fibre-optic</t>
  </si>
  <si>
    <t>Nitrous oxide</t>
  </si>
  <si>
    <t>Secondary_anaesthetic</t>
  </si>
  <si>
    <t>Primary_anaesthetic</t>
  </si>
  <si>
    <t>The primary anaesthetic (the anaesthetic with the highest concentration if two anaesthetics are combined) used during induction of Rose Bengal stroke</t>
  </si>
  <si>
    <t>The secondary anaesthetic (the anaesthetic with the second highest concentration if two anaesthetics are combined) used during induction of Rose Bengal stroke</t>
  </si>
  <si>
    <t>If only one anaesthetic was used this variable will be "NA"</t>
  </si>
  <si>
    <t>Diazepam</t>
  </si>
  <si>
    <t>Treatment_time_class</t>
  </si>
  <si>
    <t xml:space="preserve">Whether the treatment was before, during, or after stroke induction. </t>
  </si>
  <si>
    <t>Before stroke</t>
  </si>
  <si>
    <t>During stroke</t>
  </si>
  <si>
    <t>After stroke</t>
  </si>
  <si>
    <t>infarct volumes in a usable form, instead used "multivariate difference in infarct size"</t>
  </si>
  <si>
    <t>leo.aerden@excite.com</t>
  </si>
  <si>
    <t>Ahmed_2016</t>
  </si>
  <si>
    <t>Methylene Blue promotes cortical neurogenesis and ameliorates behavioral deficit after photothrombotic stroke in rats</t>
  </si>
  <si>
    <t>Missing_data</t>
  </si>
  <si>
    <t>If any data is missing from the paper I put it in here so I can follow up and ask for it later</t>
  </si>
  <si>
    <t>If the paper has missing data I put the contact email in here so I can follow it up later.</t>
  </si>
  <si>
    <t>Age_weeks_mean</t>
  </si>
  <si>
    <t>Age_weeks_min</t>
  </si>
  <si>
    <t>Age_weeks_max</t>
  </si>
  <si>
    <t>Numeric (discrete)</t>
  </si>
  <si>
    <t>Weight_g_min</t>
  </si>
  <si>
    <t>Weight_g_mean</t>
  </si>
  <si>
    <t>Weight_g_max</t>
  </si>
  <si>
    <t>Many studies report weight as a range (eg 270-310 grams). As above with the variables for age, weight has been split into minimum, mean, and maximum. Mean won't be calculated in excel if it isn't directly reported in the text. I may do this later in R if I need it. If multiple weights at different times are reported the weight of the animal when the outcome we are gathering is reported will be used.</t>
  </si>
  <si>
    <t>mg/g</t>
  </si>
  <si>
    <t>Sodium Pentobarbital</t>
  </si>
  <si>
    <t>Methylene blue (MB)</t>
  </si>
  <si>
    <t>Treatment_initial_hour</t>
  </si>
  <si>
    <t>Ahn_2016</t>
  </si>
  <si>
    <t>Emodin from Polygonum multiflorum ameliorates oxidative toxicity in HT22 cells and deficits in photothrombotic ischemia</t>
  </si>
  <si>
    <t>mg</t>
  </si>
  <si>
    <t>Emodin</t>
  </si>
  <si>
    <t>nmol</t>
  </si>
  <si>
    <t>0-4 limb scale</t>
  </si>
  <si>
    <t>0-4 limb scale is a five point scoring system: grade 0, no deficit; grade 1, forelimb weakness and torso turning to the ipsilateral side when held by the tail; grade 2, circling to the affected side; grade 3, unable to bear weight on the affected side; and grade 4, no spontaneous locomotor activity or barrel rolling.</t>
  </si>
  <si>
    <t>Protein-Energy Malnutrition Exacerbates Stroke-Induced Forelimb Abnormalities and Dampens Neuroinflammation</t>
  </si>
  <si>
    <t>Alaverdashvili_2018</t>
  </si>
  <si>
    <t xml:space="preserve">Most studies report their animal ages as a range (eg. 10-12 weeks). This is not useable data in statistics software like R so I have split the variable up into minimum (eg 10 weeks), maximum (eg 12 weeks), and average (mean, this will only be added if reported directly in the text. If I want to calculate my own mean later I will do so using the minimum and maximum in R). If multiple ages are reported the age of the animal when the outcome we are gathering is reported will be used. </t>
  </si>
  <si>
    <t>Just said "laser" for light source</t>
  </si>
  <si>
    <t>Low-protein diet</t>
  </si>
  <si>
    <t>% in diet</t>
  </si>
  <si>
    <t>μm</t>
  </si>
  <si>
    <t>The units of the dose of rose bengal given to the animal in direct quantities (eg mg, nmol) or in dose per unit of weight (eg mg/kg) so a direct amount can be calculated. Quantities such as mg/ml given won't be used but calculations may be done to get direct quantities from this if possible, otherwise NR will be used for both RB_dose and RB_dose_units</t>
  </si>
  <si>
    <t>Infarct_error_control</t>
  </si>
  <si>
    <t>Infarct_error_treatment</t>
  </si>
  <si>
    <t>Error_units</t>
  </si>
  <si>
    <t>SD</t>
  </si>
  <si>
    <t>SEM</t>
  </si>
  <si>
    <t>SE</t>
  </si>
  <si>
    <t>Scale_error_control</t>
  </si>
  <si>
    <t>Scale_error_treatment</t>
  </si>
  <si>
    <t>Infarct_error_units</t>
  </si>
  <si>
    <t xml:space="preserve">The type of error measurement used in the paper eg: standard deviation - SD, standard error of the mean - SEM, standard error - SE. </t>
  </si>
  <si>
    <t>Scale_error_units</t>
  </si>
  <si>
    <t>Missing animal ages</t>
  </si>
  <si>
    <t>Light_intensity</t>
  </si>
  <si>
    <t>Light_intensity_units</t>
  </si>
  <si>
    <t>The units used when describing laser intensity</t>
  </si>
  <si>
    <t>The intensity of the laser/light used to induce stroke</t>
  </si>
  <si>
    <t>mW/cm2</t>
  </si>
  <si>
    <t>Hypertension</t>
  </si>
  <si>
    <t>Excitotoxicity</t>
  </si>
  <si>
    <t>Anti-oxidants</t>
  </si>
  <si>
    <t>Blood flow</t>
  </si>
  <si>
    <t>Fluid regulation</t>
  </si>
  <si>
    <t>Unsure</t>
  </si>
  <si>
    <t>Anti-inflammation</t>
  </si>
  <si>
    <t>Energy substrates</t>
  </si>
  <si>
    <t>Anti-apoptosis/regeneration</t>
  </si>
  <si>
    <t>Thrombolytics</t>
  </si>
  <si>
    <t>Nootropics/cognition</t>
  </si>
  <si>
    <t>mW</t>
  </si>
  <si>
    <t>Comorbidity</t>
  </si>
  <si>
    <t>Comorbidity_induction</t>
  </si>
  <si>
    <t>Kidney clip</t>
  </si>
  <si>
    <t>Glucose pump</t>
  </si>
  <si>
    <t xml:space="preserve">If the animals being studied had any disease comorbidities such as high blood pressure, diabetes, etc. </t>
  </si>
  <si>
    <t>How the comorbidity was induced, e.g. kidney clips or genetic (SHR strain) for rat hypertension, diet or pumps for diabetic, etc.</t>
  </si>
  <si>
    <t>Light_aperture</t>
  </si>
  <si>
    <t>Light_wavelength</t>
  </si>
  <si>
    <t>The wavelength of the light in nm</t>
  </si>
  <si>
    <t>Cold light</t>
  </si>
  <si>
    <t>LCD</t>
  </si>
  <si>
    <t>1. Peer reviewed publication</t>
  </si>
  <si>
    <t>5. Blinded assessment of outcome</t>
  </si>
  <si>
    <t>6. Use of anaesthetic without significant intrinsic neuroprotective activity</t>
  </si>
  <si>
    <t>8. Sample size calculation</t>
  </si>
  <si>
    <t>The area of the brain targeted by the laser. If the paper directly reports the brain area targeted that will be noted here. If the paper does not report brain area but does report the blood vessel occluded, the blood vessel will be noted here instead. If neither are directly reported in the text NR will be noted for this variable.</t>
  </si>
  <si>
    <t>Infarct_diff_from_control</t>
  </si>
  <si>
    <t xml:space="preserve">Only values directly reported in the paper will be recorded here, no difference between control and treatment will be calculated until the statistical analysis phase after data collection. </t>
  </si>
  <si>
    <t>Infarct_measurement</t>
  </si>
  <si>
    <t>qzhang@augusta.edu</t>
  </si>
  <si>
    <t xml:space="preserve">supplementary methods report laser intensity as "36 ± 0.6 mW power delivered an intensity of 285 ± 5 mW/cm2 to the skull" </t>
  </si>
  <si>
    <t>Alaverdashvili_2008</t>
  </si>
  <si>
    <t>Acute but not chronic differences in skilled reaching for food following motor cortex devascularization vs. photothrombotic stroke in the rat</t>
  </si>
  <si>
    <t>Aerden, L. A.</t>
  </si>
  <si>
    <t>Ahmed, M. E.</t>
  </si>
  <si>
    <t>Ahn, S. M.</t>
  </si>
  <si>
    <t>Alaverdashvili, M.</t>
  </si>
  <si>
    <t>Surname and initials of the paper's first author in the format surname, initial. Other initials.</t>
  </si>
  <si>
    <t>light source "150W light bulb"</t>
  </si>
  <si>
    <t xml:space="preserve">The diameter of the light source in mm. If the light source was sqare/rectangular the widest measurement is noted. </t>
  </si>
  <si>
    <t>lux</t>
  </si>
  <si>
    <t>missing units for error</t>
  </si>
  <si>
    <t>mariam.alaverdashvil@uleth.ca</t>
  </si>
  <si>
    <t>Arii, K.</t>
  </si>
  <si>
    <t>Arii_2002</t>
  </si>
  <si>
    <t>The effect of ozagrel sodium on photochemical thrombosis in rat: therapeutic window and combined therapy with heparin sodium</t>
  </si>
  <si>
    <t>Ozagrel Sodium</t>
  </si>
  <si>
    <t>Heparin</t>
  </si>
  <si>
    <t>IU/kg</t>
  </si>
  <si>
    <t>Combination of units</t>
  </si>
  <si>
    <t xml:space="preserve">Time (in hours) relative to stroke induction when initial treatment was adminstered to animal. Number will be negative if administered before stroke and positive if administered after stroke (0 would be at the same time as stroke). </t>
  </si>
  <si>
    <t>d</t>
  </si>
  <si>
    <t>e</t>
  </si>
  <si>
    <t>Avraham, Y.</t>
  </si>
  <si>
    <t>Leptin induces neuroprotection neurogenesis and angiogenesis after stroke</t>
  </si>
  <si>
    <t>Avraham_2011</t>
  </si>
  <si>
    <t>Sabra</t>
  </si>
  <si>
    <t>Leptin</t>
  </si>
  <si>
    <t>note: rLV stands for "relative lesion volume" and is a %, calculated by dividing lesion volume by whole brain volume and converting to % (direct). Indirect rLV % is calculated by measuring the difference between the intact hemisphere and the stroke hemisphere (this corrects for tissue wasting away). These %s are % of hemisphere not % of whole brain</t>
  </si>
  <si>
    <t>NSS</t>
  </si>
  <si>
    <t>Yes</t>
  </si>
  <si>
    <t>No</t>
  </si>
  <si>
    <t>Avraham_2010</t>
  </si>
  <si>
    <t>Leptin reduces infarct size in association with enhanced expression of CB2, TRPV1, SIRT-1 and leptin receptor</t>
  </si>
  <si>
    <t>Distal middle cerebral artery (dMCA)</t>
  </si>
  <si>
    <t>f</t>
  </si>
  <si>
    <t>Avraham_2013</t>
  </si>
  <si>
    <t>Delayed leptin administration after stroke induces neurogenesis and angiogenesis</t>
  </si>
  <si>
    <t>Bai, Y. Y.</t>
  </si>
  <si>
    <t>Bai_2014</t>
  </si>
  <si>
    <t>Image-guided pro-angiogenic therapy in diabetic stroke mouse models using a multi-modal nanoprobe</t>
  </si>
  <si>
    <t>db/db</t>
  </si>
  <si>
    <t>Genetic</t>
  </si>
  <si>
    <t>Wild type (WT)</t>
  </si>
  <si>
    <t>EPCs: endothelial progenitor cells</t>
  </si>
  <si>
    <t>4. Blinded to group allocation during induction of ischaemia</t>
  </si>
  <si>
    <t>10. Includes a disclosure statement or statement of potential conflict of interests</t>
  </si>
  <si>
    <t>Bailey, S. J.</t>
  </si>
  <si>
    <t>Failure of isradipine to reduce infarct size in mouse, gerbil, and rat models of cerebral ischemia</t>
  </si>
  <si>
    <t>Bailey_1995</t>
  </si>
  <si>
    <t>W</t>
  </si>
  <si>
    <t>Isradipine</t>
  </si>
  <si>
    <t>Scale_time</t>
  </si>
  <si>
    <t>The time (in hours) post-stroke induction where the infarct size was recorded</t>
  </si>
  <si>
    <t>Infarct_time</t>
  </si>
  <si>
    <t>Baldwin, H. A.</t>
  </si>
  <si>
    <t>Attenuation by chlormethiazole administration of the rise in extracellular amino acids following focal ischaemia in the cerebral cortex of the rat</t>
  </si>
  <si>
    <t>Baldwin_1994</t>
  </si>
  <si>
    <t>Chlormethiazole</t>
  </si>
  <si>
    <t>mm2</t>
  </si>
  <si>
    <t>measured 9 brain sections through brain all 1mm thick, this result is the largest area, section 5.</t>
  </si>
  <si>
    <t>9. Includes a statement of compliance with animal welfare regulations</t>
  </si>
  <si>
    <t>Bandla, A.</t>
  </si>
  <si>
    <t>Peripheral sensory stimulation is neuroprotective in a rat photothrombotic ischemic stroke model</t>
  </si>
  <si>
    <t>Bandla_2016</t>
  </si>
  <si>
    <t>Simultaneous functional photoacoustic microscopy and electrocorticography reveal the impact of rtPA on dynamic neurovascular functions after cerebral ischemia</t>
  </si>
  <si>
    <t>Bandla_2018</t>
  </si>
  <si>
    <t>Baudelet, C.</t>
  </si>
  <si>
    <t>Evidence for a neuroprotective effect of pyrid-3-yl-sulphonyl-urea in photochemically induced focal ischaemia in rats: magnetic resonance imaging evaluation</t>
  </si>
  <si>
    <t>Baudelet_1999</t>
  </si>
  <si>
    <t>Benham, C. D.</t>
  </si>
  <si>
    <t>SB 201823-A, a neuronal Ca2+ antagonist is neuroprotective in two models of cerebral ischaemia</t>
  </si>
  <si>
    <t>Benham_1993</t>
  </si>
  <si>
    <t>Bierbower, S. M.</t>
  </si>
  <si>
    <t>Augmentation of M-type (KCNQ) potassium channels as a novel strategy to reduce stroke-induced brain injury</t>
  </si>
  <si>
    <t>Bierbower_2015</t>
  </si>
  <si>
    <t>2. Control of body temperature during surgery</t>
  </si>
  <si>
    <t>Primary forelimb somatosensory cortex (S1FL)</t>
  </si>
  <si>
    <t>mg/ml</t>
  </si>
  <si>
    <t>Continuous wave (CW) laser light</t>
  </si>
  <si>
    <t>Peripheral sensory electrical stimulation (PSS)</t>
  </si>
  <si>
    <t>Simultaneous administrations</t>
  </si>
  <si>
    <t>rTPA (Recombinant tissue plasminogen activator)</t>
  </si>
  <si>
    <t>If the paper reports the difference (in %) between control and treatment groups  it will be recorded here. A negative number means the infarct was this % smaller than the control, a positive means the infarct was this % larger than control.</t>
  </si>
  <si>
    <t>Infarct_diff_from_control_error</t>
  </si>
  <si>
    <t>The error rate for the % difference between control and treatment groups (if recorded).</t>
  </si>
  <si>
    <t>some infarct volumes listed in text, some had to be calculated from graph. Allude to also doing electrical therapy but can't figure out when.</t>
  </si>
  <si>
    <t>BM27</t>
  </si>
  <si>
    <t>Pixels (T2 weighted MRI)</t>
  </si>
  <si>
    <t>SB 201823-A</t>
  </si>
  <si>
    <t>measurements for infarct are for left hemisphere, paper also included measurements for righ hemisphere (not icluded here)</t>
  </si>
  <si>
    <t>3. Random allocation to experimental groups</t>
  </si>
  <si>
    <t>Bix, G. J.</t>
  </si>
  <si>
    <t>Perlecan domain V is neuroprotective and affords functional improvement in a photothrombotic stroke model in young and aged mice</t>
  </si>
  <si>
    <t>Bix_2013</t>
  </si>
  <si>
    <t>Aged</t>
  </si>
  <si>
    <t>g/L</t>
  </si>
  <si>
    <t>7. Animal model with comorbidity (e.g. aged, diabetic, or hypertensive)</t>
  </si>
  <si>
    <t>Somatosensory cortex</t>
  </si>
  <si>
    <t>Domain V (DV)</t>
  </si>
  <si>
    <t>Retigabine (RTG)</t>
  </si>
  <si>
    <t>NH29</t>
  </si>
  <si>
    <t>QO-58</t>
  </si>
  <si>
    <t>XE991</t>
  </si>
  <si>
    <t>Brown, A. W.</t>
  </si>
  <si>
    <t>Motor response to amphetamine treatment, task-specific training, and limited motor experience in a postacute animal stroke model</t>
  </si>
  <si>
    <t>Brown_2004</t>
  </si>
  <si>
    <t>g</t>
  </si>
  <si>
    <t>h</t>
  </si>
  <si>
    <t>Buccellati, C.</t>
  </si>
  <si>
    <t>Inhibition of prostanoid synthesis protects against neuronal damage induced by focal ischemia in rat brain</t>
  </si>
  <si>
    <t>Buccellati_1998</t>
  </si>
  <si>
    <t>Equitensine</t>
  </si>
  <si>
    <t>Fronto-parietal cerebral cortex</t>
  </si>
  <si>
    <t>mg/100g</t>
  </si>
  <si>
    <t>Indomethacin</t>
  </si>
  <si>
    <t>Buchkremer-Ratzmann, I.</t>
  </si>
  <si>
    <t>Pharmacological reduction of electrophysiological diaschisis after photothrombotic ischemia in rat neocortex</t>
  </si>
  <si>
    <t>MK-801 (dizocilpine maleate)</t>
  </si>
  <si>
    <t>Lubeluzole</t>
  </si>
  <si>
    <t>R91154</t>
  </si>
  <si>
    <t>mm (diameter)</t>
  </si>
  <si>
    <t>Cai, Y.</t>
  </si>
  <si>
    <t>Cai_2018</t>
  </si>
  <si>
    <t>Diffusion Tensor Imaging Evaluation of Axonal/White Matter Remodeling in a Mouse Model of Diabetic Stroke Treated with Novel p38 MAPK Inhibitor, VCP979</t>
  </si>
  <si>
    <t>High-fat diet + streptozotocin</t>
  </si>
  <si>
    <t>mmol/kg</t>
  </si>
  <si>
    <t>RWJ67657</t>
  </si>
  <si>
    <t>VCP979</t>
  </si>
  <si>
    <t>infarct volumes</t>
  </si>
  <si>
    <t>Cecatto, R. B.</t>
  </si>
  <si>
    <t>Cecatto_2014</t>
  </si>
  <si>
    <t>Motor recovery and cortical plasticity after functional electrical stimulation in a rat model of focal stroke</t>
  </si>
  <si>
    <t>500-600</t>
  </si>
  <si>
    <t>Hindlimb sensorimotor cortex</t>
  </si>
  <si>
    <t>FES - Functional electrical stimulation</t>
  </si>
  <si>
    <t>mA</t>
  </si>
  <si>
    <t>mm (craniocaudal extent of lesion)</t>
  </si>
  <si>
    <t>1868-4483</t>
  </si>
  <si>
    <t>Translational Stroke Research</t>
  </si>
  <si>
    <t>1838-7640</t>
  </si>
  <si>
    <t>Theranostics</t>
  </si>
  <si>
    <t>0270-6474</t>
  </si>
  <si>
    <t>The Journal of Neuroscience</t>
  </si>
  <si>
    <t>Stroke</t>
  </si>
  <si>
    <t>0304-3940</t>
  </si>
  <si>
    <t>Neuroscience Letters</t>
  </si>
  <si>
    <t>0306-4522</t>
  </si>
  <si>
    <t>Neuroscience</t>
  </si>
  <si>
    <t>0028-3908</t>
  </si>
  <si>
    <t>Neuropharmacology</t>
  </si>
  <si>
    <t>0024-3205</t>
  </si>
  <si>
    <t>Life Sciences</t>
  </si>
  <si>
    <t>2042-7158</t>
  </si>
  <si>
    <t>Journal of Pharmacy and Pharmacology</t>
  </si>
  <si>
    <t>0360-4012</t>
  </si>
  <si>
    <t>Journal of Neuroscience Research</t>
  </si>
  <si>
    <t>0378-8741</t>
  </si>
  <si>
    <t>Journal of Ethnopharmacology</t>
  </si>
  <si>
    <t>1559-7016</t>
  </si>
  <si>
    <t>Journal of Cerebral Blood Flow &amp; Metabolism</t>
  </si>
  <si>
    <t>1550-7033</t>
  </si>
  <si>
    <t>Journal of Biomedical Nanotechnology</t>
  </si>
  <si>
    <t>2375-7477</t>
  </si>
  <si>
    <t>IEEE Engineering in Medicine and Biology Society. Annual International Conference Proceedings</t>
  </si>
  <si>
    <t>0014-2999</t>
  </si>
  <si>
    <t>European Journal of Pharmacology</t>
  </si>
  <si>
    <t>1875-5739</t>
  </si>
  <si>
    <t>Current Neurovascular Research</t>
  </si>
  <si>
    <t>1476-5381</t>
  </si>
  <si>
    <t>British Journal of Pharmacology</t>
  </si>
  <si>
    <t>0894-9115</t>
  </si>
  <si>
    <t>American Journal of Physical Medicine &amp; Rehabilitation</t>
  </si>
  <si>
    <t>Peer reviewed? (via Ulrichs Web)</t>
  </si>
  <si>
    <t>ISSN</t>
  </si>
  <si>
    <t>Journal</t>
  </si>
  <si>
    <t>In the case of multiple time points being recorded, only the time point with the largest effect size will be recorded.</t>
  </si>
  <si>
    <t>D-amphetamine</t>
  </si>
  <si>
    <t>BWS - Feeney Beam Walking Score</t>
  </si>
  <si>
    <t>Took biggest effect size time, 2 days. Other times included 1, 3,4,5,6,7,8,9,10 days.</t>
  </si>
  <si>
    <t>brown.allen@mayo.edu</t>
  </si>
  <si>
    <t>Experimental Neurology</t>
  </si>
  <si>
    <t>0014-4886</t>
  </si>
  <si>
    <t>Multiple times were recorded for the NSS. Took biggest difference between groups, day 11. Times recorded: (days) 0, 1, 2, 3, 4, 5, 6, 7, 11, 13, 14, 21, 35, 49, 63, 77, 90</t>
  </si>
  <si>
    <t>Multiple times recorded for NSS, I only took time 3 days post treatment (which was given 10 days after stroke). Times (in days post treatment) include 0, 1, 3, 7, 14, 21, 28, 35, 49, 63, 77, 91.</t>
  </si>
  <si>
    <t>Data in supplementary figures. Multiple times recorded for mNSS, I recorded 21 days post treatment as these groups have the biggest differences. Times (in days post treatment) include 0, 1, 7, 10, 14, 21.</t>
  </si>
  <si>
    <t>measured infarct volume 10 times between 0.5 hours and one month. Scale for time on graph is a log scale so needs graph program to read. The measurement here is 6 hours post stroke.</t>
  </si>
  <si>
    <t>has infarct volumes for 1, 3, and 7 days, only took 7 days as these values have biggest effect size and were reported in the text. Day 1 values are unreadable on graph due to overlap.</t>
  </si>
  <si>
    <t>Cekanaviciute, E.</t>
  </si>
  <si>
    <t>Cekanaviciute_2014</t>
  </si>
  <si>
    <t>Astrocytic transforming growth factor-beta signaling reduces subacute neuroinflammation after stroke in mice</t>
  </si>
  <si>
    <t>Ast-Tbr2DN</t>
  </si>
  <si>
    <t>Modified Garcia Score</t>
  </si>
  <si>
    <t>mulitple scale times, took 4 weeks. Options were 0, 0.5, 1, 2 3, 4 weeks.</t>
  </si>
  <si>
    <t>Glia</t>
  </si>
  <si>
    <t>0894-1491</t>
  </si>
  <si>
    <t>Role of P38 MAPK on MMP Activity in Photothrombotic Stroke Mice as Measured using an Ultrafast MMP Activatable Probe</t>
  </si>
  <si>
    <t>Chang, D.</t>
  </si>
  <si>
    <t>2045-2322</t>
  </si>
  <si>
    <t>Scientific Reports (Nature)</t>
  </si>
  <si>
    <t>Chang, W. H.</t>
  </si>
  <si>
    <t>Chang_2015_a</t>
  </si>
  <si>
    <t>Chang_2015_b</t>
  </si>
  <si>
    <t>Effects of extradural cortical stimulation on motor recovery in a rat model of subacute stroke</t>
  </si>
  <si>
    <t>ECS: extradural cortical stimulation</t>
  </si>
  <si>
    <t>Volts</t>
  </si>
  <si>
    <t>Garcia Score</t>
  </si>
  <si>
    <t>yun1225.kim@samsung.com</t>
  </si>
  <si>
    <t>results for scale</t>
  </si>
  <si>
    <t>Restorative Neurology and Neuroscience</t>
  </si>
  <si>
    <t>0922-6028</t>
  </si>
  <si>
    <t>Chang, Y. Y.</t>
  </si>
  <si>
    <t>Chang_1999</t>
  </si>
  <si>
    <t>Neuroprotective effects of an antioxidant in cortical cerebral ischemia: prevention of early reduction of the apurinic/apyrimidinic endonuclease DNA repair enzyme</t>
  </si>
  <si>
    <t>CD-1</t>
  </si>
  <si>
    <t>21-Aminosteroid</t>
  </si>
  <si>
    <t>Chen, F.</t>
  </si>
  <si>
    <t>Rodent stroke induced by photochemical occlusion of proximal middle cerebral artery: evolution monitored with MR imaging and histopathology</t>
  </si>
  <si>
    <t>Proximal middle cerebral artery (pMCA)</t>
  </si>
  <si>
    <t>W/cm2</t>
  </si>
  <si>
    <t>multiple mNSS and infarct times, 0(mNSS only), 2, 7, 14 days, largest effect size was 14 for mNSS and 7 for infarct</t>
  </si>
  <si>
    <t>infarct measured multiple ways across multiple subgroups, took data from text for TTC staining rather than data from graphs with mri measurements. Rat groups culled at times 1,3,6,12 hours, and 1,3,9 days</t>
  </si>
  <si>
    <t>European Journal of Radiology</t>
  </si>
  <si>
    <t>0720-048X</t>
  </si>
  <si>
    <t>Microplasmin and tissue plasminogen activator: comparison of therapeutic effects in rat stroke model at multiparametric MR imaging</t>
  </si>
  <si>
    <t>Chen_2007_a</t>
  </si>
  <si>
    <t>Chen_2007_b</t>
  </si>
  <si>
    <t>Microplasmin</t>
  </si>
  <si>
    <t>TPA (tissue plasminogen activator)</t>
  </si>
  <si>
    <t>Bederson Scale</t>
  </si>
  <si>
    <t xml:space="preserve"> 4-9</t>
  </si>
  <si>
    <t xml:space="preserve"> 3-6</t>
  </si>
  <si>
    <t xml:space="preserve"> 3-7</t>
  </si>
  <si>
    <t>Range</t>
  </si>
  <si>
    <t>Radiology</t>
  </si>
  <si>
    <t>0033-8419</t>
  </si>
  <si>
    <t>Chen, T. Y.</t>
  </si>
  <si>
    <t>Chen_2006</t>
  </si>
  <si>
    <t>Melatonin attenuates the postischemic increase in blood-brain barrier permeability and decreases hemorrhagic transformation of tissue-plasminogen activator therapy following ischemic stroke in mice</t>
  </si>
  <si>
    <t>Melatonin</t>
  </si>
  <si>
    <t>ICR</t>
  </si>
  <si>
    <t>Direct rLV % whole brain</t>
  </si>
  <si>
    <t>Indirect rLV % whole brain</t>
  </si>
  <si>
    <t>Direct rLV % hemisphere</t>
  </si>
  <si>
    <t>Indirect rLV % hemisphere</t>
  </si>
  <si>
    <t>Clark 28 point scale</t>
  </si>
  <si>
    <t>CI range</t>
  </si>
  <si>
    <t xml:space="preserve"> 9.3-14.4</t>
  </si>
  <si>
    <t xml:space="preserve"> 8.1-12.2</t>
  </si>
  <si>
    <t xml:space="preserve"> 10.2-13.5</t>
  </si>
  <si>
    <t>Journal of Pineal Research</t>
  </si>
  <si>
    <t>1600-079X</t>
  </si>
  <si>
    <t>Chen, Y.</t>
  </si>
  <si>
    <t>Chen_2016</t>
  </si>
  <si>
    <t>Calcineurin beta protects brain after injury by activating the unfolded protein response</t>
  </si>
  <si>
    <t>CNβ knockout</t>
  </si>
  <si>
    <t>PERK inhibitor (PI)</t>
  </si>
  <si>
    <t>Neurobiology of Disease</t>
  </si>
  <si>
    <t>0969-9961</t>
  </si>
  <si>
    <t>Cho, J.</t>
  </si>
  <si>
    <t>Remodeling of Neuronal Circuits After Reach Training in Chronic Capsular Stroke</t>
  </si>
  <si>
    <t>Posterior Limb of the Internal Capsule</t>
  </si>
  <si>
    <t>Neurorehabilitation and Neural Repair</t>
  </si>
  <si>
    <t>1552-6844</t>
  </si>
  <si>
    <t>Cho_2016_a</t>
  </si>
  <si>
    <t>Cho, S. E.</t>
  </si>
  <si>
    <t>Cho_2016_b</t>
  </si>
  <si>
    <t>The effect of ultrasound for increasing neural differentiation in hBM-MSCs and inducing neurogenesis in ischemic stroke model</t>
  </si>
  <si>
    <t>Zoletil</t>
  </si>
  <si>
    <t>1 x 10^5</t>
  </si>
  <si>
    <t>Cell injection</t>
  </si>
  <si>
    <t>Cells</t>
  </si>
  <si>
    <t>Choi, I. A.</t>
  </si>
  <si>
    <t>Choi_2018</t>
  </si>
  <si>
    <t>Effect of Inhibition of DNA Methylation Combined with Task-Specific Training on Chronic Stroke Recovery</t>
  </si>
  <si>
    <t>Task-specific training (TST)</t>
  </si>
  <si>
    <t>5-Aza-dC</t>
  </si>
  <si>
    <t>μg</t>
  </si>
  <si>
    <t>took 6 weeks for infarct volume and 8 weeks for mnss (biggest effect size). Other times included 1 day, 1,2,4,6,8,12 weeks.</t>
  </si>
  <si>
    <t>International Journal of Molecular Sciences</t>
  </si>
  <si>
    <t>1422-0067</t>
  </si>
  <si>
    <t>Choi, Y. K.</t>
  </si>
  <si>
    <t>Effect of human mesenchymal stem cell transplantation on cerebral ischemic volume-controlled photothrombotic mouse model</t>
  </si>
  <si>
    <r>
      <t>Tiletamine</t>
    </r>
    <r>
      <rPr>
        <sz val="11"/>
        <color rgb="FF4D5156"/>
        <rFont val="Calibri"/>
        <family val="2"/>
        <scheme val="minor"/>
      </rPr>
      <t>-</t>
    </r>
    <r>
      <rPr>
        <sz val="11"/>
        <color theme="1"/>
        <rFont val="Calibri"/>
        <family val="2"/>
        <scheme val="minor"/>
      </rPr>
      <t>Zolazepam</t>
    </r>
  </si>
  <si>
    <t>Tiletamine-Zolazepam</t>
  </si>
  <si>
    <t>Frontal cortex</t>
  </si>
  <si>
    <t>K</t>
  </si>
  <si>
    <t>Biotechnology Journal</t>
  </si>
  <si>
    <t>1860-7314</t>
  </si>
  <si>
    <t>Choy, F. C.</t>
  </si>
  <si>
    <t>Choy_2016</t>
  </si>
  <si>
    <t>Reduction of the neuroprotective transcription factor Npas4 results in increased neuronal necrosis, inflammation and brain lesion size following ischaemia</t>
  </si>
  <si>
    <t>Npas4 knockout</t>
  </si>
  <si>
    <t>Forelimb motor cortex</t>
  </si>
  <si>
    <t>500-570</t>
  </si>
  <si>
    <t>lumens</t>
  </si>
  <si>
    <t>Clarkson, A. N.</t>
  </si>
  <si>
    <t>Clarkson_2018</t>
  </si>
  <si>
    <t>The flavonoid, 2'-methoxy-6-methylflavone, affords neuroprotection following focal cerebral ischaemia</t>
  </si>
  <si>
    <t>2'MeO6MF</t>
  </si>
  <si>
    <t>Comelli, M. C.</t>
  </si>
  <si>
    <t>Comelli_1993</t>
  </si>
  <si>
    <t>Time course, localization and pharmacological modulation of immediate early inducible genes, brain-derived neurotrophic factor and trkB messenger RNAs in the rat brain following photochemical stroke</t>
  </si>
  <si>
    <t>mg/kg/ml</t>
  </si>
  <si>
    <t>Cruz, S. A.</t>
  </si>
  <si>
    <t>Cruz_2017</t>
  </si>
  <si>
    <t>Loss of IRF2BP2 in Microglia Increases Inflammation and Functional Deficits after Focal Ischemic Brain Injury</t>
  </si>
  <si>
    <t>IRF2BP2 knockout</t>
  </si>
  <si>
    <t>IFNβ (Interferon beta)</t>
  </si>
  <si>
    <r>
      <t>IFN</t>
    </r>
    <r>
      <rPr>
        <sz val="11"/>
        <color theme="1"/>
        <rFont val="Calibri"/>
        <family val="2"/>
        <scheme val="minor"/>
      </rPr>
      <t>β</t>
    </r>
    <r>
      <rPr>
        <sz val="11"/>
        <color theme="1"/>
        <rFont val="Calibri"/>
        <family val="2"/>
        <scheme val="minor"/>
      </rPr>
      <t xml:space="preserve"> (Interferon beta)</t>
    </r>
  </si>
  <si>
    <t>"units"</t>
  </si>
  <si>
    <t>Frontiers in Cellular Neuroscience</t>
  </si>
  <si>
    <t>1662-5102</t>
  </si>
  <si>
    <t>Cruz_2018</t>
  </si>
  <si>
    <t>Dabrafenib, an inhibitor of RIP3 kinase-dependent necroptosis, reduces ischemic brain injury</t>
  </si>
  <si>
    <t>Dabrafenib</t>
  </si>
  <si>
    <t>included 1 day and 4 day infarct data, I took 1 day</t>
  </si>
  <si>
    <t>1673-5374</t>
  </si>
  <si>
    <t>Neural Regeneration Research</t>
  </si>
  <si>
    <t>Cybulska-Klosowicz, A.</t>
  </si>
  <si>
    <t>Cybulska-Klosowicz_2011</t>
  </si>
  <si>
    <t>Matrix metalloproteinase inhibition counteracts impairment of cortical experience-dependent plasticity after photothrombotic stroke</t>
  </si>
  <si>
    <t>FN-439 (tetrapeptidyl hydroxamic acid)</t>
  </si>
  <si>
    <t>European Journal of Neuroscience</t>
  </si>
  <si>
    <t>1460-9568</t>
  </si>
  <si>
    <t>De Ryck, M.</t>
  </si>
  <si>
    <t>De Ryck_1990</t>
  </si>
  <si>
    <t>Animal models of cerebral stroke: pharmacological protection of function</t>
  </si>
  <si>
    <t>Flunarizine</t>
  </si>
  <si>
    <t>took 4 hour infarct measurement, others were measured but not listed in text</t>
  </si>
  <si>
    <t>European Neurology</t>
  </si>
  <si>
    <t>0014-3022</t>
  </si>
  <si>
    <t>De Ryck_1996</t>
  </si>
  <si>
    <t>Lubeluzole protects sensorimotor function and reduces infarct size in a photochemical stroke model in rats</t>
  </si>
  <si>
    <t>klux</t>
  </si>
  <si>
    <t>Lubeluzole R-isomer</t>
  </si>
  <si>
    <t>had several experiments, took a behavioural score (hindlimb placing score) but can't use as they gave only median and range, no mean or error. A 7-day measurement for lubelezole was also available</t>
  </si>
  <si>
    <t>0022-3565</t>
  </si>
  <si>
    <t>The Journal of Pharmacology and Experimental Therapeutics</t>
  </si>
  <si>
    <t>De Ryck_2000</t>
  </si>
  <si>
    <t>Diffusion-weighted MRI of infarct growth in a rat photochemical stroke model: effect of lubeluzole</t>
  </si>
  <si>
    <t>has measurement every hour but 6 hours (maximum) is biggest difference and is reported in text</t>
  </si>
  <si>
    <t>De Ryck_1989</t>
  </si>
  <si>
    <t>Photochemical stroke model: flunarizine prevents sensorimotor deficits after neocortical infarcts in rats</t>
  </si>
  <si>
    <t>Demougeot, C.</t>
  </si>
  <si>
    <t>Effect of diets with different magnesium content in ischemic stroke rats</t>
  </si>
  <si>
    <t>Magnesium</t>
  </si>
  <si>
    <t>Abo, M.</t>
  </si>
  <si>
    <t>Abo_2003</t>
  </si>
  <si>
    <t>Behavioural recovery correlated with MRI in a rat experimental stroke model</t>
  </si>
  <si>
    <t>Brain Injury</t>
  </si>
  <si>
    <t>1362-301X</t>
  </si>
  <si>
    <t>Alamri, F. F.</t>
  </si>
  <si>
    <t>Alamri_2018</t>
  </si>
  <si>
    <t>Applicability of the grip strength and automated von Frey tactile sensitivity tests in the mouse photothrombotic model of stroke</t>
  </si>
  <si>
    <t>Behavioural Brain Research</t>
  </si>
  <si>
    <t>0166-4328</t>
  </si>
  <si>
    <t>Alaverdashvili_2015</t>
  </si>
  <si>
    <t>Laser system refinements to reduce variability in infarct size in the rat photothrombotic stroke model</t>
  </si>
  <si>
    <t>Journal of Neuroscience Methods</t>
  </si>
  <si>
    <t>1872-678X</t>
  </si>
  <si>
    <t>multiple time points, took 24 hours as closesnt to 24-72 hours option</t>
  </si>
  <si>
    <t>also had 4 hour infarct measurements, methods info taken from another study (linked in methods section)</t>
  </si>
  <si>
    <t>also has a 21 days measurement for this experiment but 4 hours was biggest difference</t>
  </si>
  <si>
    <t>yes</t>
  </si>
  <si>
    <t>Balbi, M.</t>
  </si>
  <si>
    <t>Balbi_2017</t>
  </si>
  <si>
    <t>Targeted ischemic stroke induction and mesoscopic imaging assessment of blood flow and ischemic depolarization in awake mice</t>
  </si>
  <si>
    <t>GCaMP3</t>
  </si>
  <si>
    <t>GCaMP6</t>
  </si>
  <si>
    <t>ChR2</t>
  </si>
  <si>
    <t>Cranial window (asleep induction)</t>
  </si>
  <si>
    <t>Cranial window (awake induction)</t>
  </si>
  <si>
    <t>cc/10g</t>
  </si>
  <si>
    <t>NDS (Neurodeficit Score Evaluation)</t>
  </si>
  <si>
    <t xml:space="preserve">multiple times only for neuro score. </t>
  </si>
  <si>
    <t>Infarct volumes presented as median + quartile ranges, not mean + SD. No mean + SD reported for neuroscores. Which mouse strain was the 12 rats infarct volume is derived from?</t>
  </si>
  <si>
    <t>Timothy H. Murphy, E-mail: thmurphy@mail.</t>
  </si>
  <si>
    <t>Neurophotonics</t>
  </si>
  <si>
    <t>2329-423X</t>
  </si>
  <si>
    <t>Becker, A. M.</t>
  </si>
  <si>
    <t>Becker_2016</t>
  </si>
  <si>
    <t>An automated task for the training and assessment of distal forelimb function in a mouse model of ischemic stroke</t>
  </si>
  <si>
    <t>infarct volume measurement time post stroke and error type</t>
  </si>
  <si>
    <t>Brima, T.</t>
  </si>
  <si>
    <t>Brima_2013</t>
  </si>
  <si>
    <t>Impacts of perinatal induced photothrombotic stroke on sensorimotor performance in adult rats</t>
  </si>
  <si>
    <t xml:space="preserve">ratio of hemisphere volumes (intact hemisphere/stroke hemisphere) </t>
  </si>
  <si>
    <t>Physiological Research</t>
  </si>
  <si>
    <t>1802-9973</t>
  </si>
  <si>
    <t>Brown_2003</t>
  </si>
  <si>
    <t>Age effect on motor recovery in a post-acute animal stroke model</t>
  </si>
  <si>
    <t>had 30 and 60 days for deficit score only, took 30 days</t>
  </si>
  <si>
    <t>Neurobiology of Aging</t>
  </si>
  <si>
    <t>0197-4580</t>
  </si>
  <si>
    <t>Buchkremer-Ratzmann_1996</t>
  </si>
  <si>
    <t>Electrophysiological transcortical diaschisis after cortical photothrombosis in rat brain</t>
  </si>
  <si>
    <t>Extended brain disinhibition following small photothrombotic lesions in rat frontal cortex</t>
  </si>
  <si>
    <t>Buchkremer-Ratzmann_1997_a</t>
  </si>
  <si>
    <t>Buchkremer-Ratzmann_1997_b</t>
  </si>
  <si>
    <t>Enflurane</t>
  </si>
  <si>
    <t>mm (rostrocaudal extent of lesion)</t>
  </si>
  <si>
    <t>NeuroReport</t>
  </si>
  <si>
    <t>0959-4965</t>
  </si>
  <si>
    <t>Cai, H.</t>
  </si>
  <si>
    <t>Cai_1998</t>
  </si>
  <si>
    <t>Photothrombotic middle cerebral artery occlusion in spontaneously hypertensive rats: influence of substrain, gender, and distal middle cerebral artery patterns on infarct size</t>
  </si>
  <si>
    <t>SHR/Kyushu</t>
  </si>
  <si>
    <t>SHR/Izm</t>
  </si>
  <si>
    <t>Krypton laser</t>
  </si>
  <si>
    <t>1524-4628 or 0039-2499</t>
  </si>
  <si>
    <t>Chen_2008</t>
  </si>
  <si>
    <t>Comparing two methods for assessment of perfusion-diffusion mismatch in a rodent model of ischaemic stroke: a pilot study</t>
  </si>
  <si>
    <t>Rat cerebral ischemia induced with photochemical occlusion of proximal middle cerebral artery: a stroke model for MR imaging research</t>
  </si>
  <si>
    <t>Chen_2004_a</t>
  </si>
  <si>
    <t>stroke induction info pulled from Chen_2004_a as they mentioned this in methods section. Took one ttc measurement but there were multiple timepoints for mri pw1</t>
  </si>
  <si>
    <t>The British Journal of Radiology</t>
  </si>
  <si>
    <t>0007-1285</t>
  </si>
  <si>
    <t>has a 24 hour ttc measurement and multiple mri measurements. Used bederson scale but only to check for deficit, scores not reported</t>
  </si>
  <si>
    <t>Magnetic Resonance Materials in Physics, Biology and Medicine (MAGMA)</t>
  </si>
  <si>
    <t>0968-5243</t>
  </si>
  <si>
    <t>Chen_2004_b</t>
  </si>
  <si>
    <t>Visualization of stroke with clinical MR imagers in rats: a feasibility study</t>
  </si>
  <si>
    <t>Note: take T2 preferentially, DWI as a second choice</t>
  </si>
  <si>
    <t>Chen_2005</t>
  </si>
  <si>
    <t>Dynamic susceptibility contrast-enhanced perfusion MR imaging at 1.5 T predicts final infarct size in a rat stroke model</t>
  </si>
  <si>
    <t>has 1 and 12 hour mri measurements as well. Reports that they used Bederson scale but doesn't report scores for each group. Also had DWI and TTC measurements</t>
  </si>
  <si>
    <t>has 1 hour mri measurements as well. Reports that they used Bederson scale but doesn't report scores for each group. Also had DWI and TTC measurements</t>
  </si>
  <si>
    <t>Chen_2007_c</t>
  </si>
  <si>
    <t>Delayed perfusion phenomenon in a rat stroke model at 1.5 T MR: an imaging sign parallel to spontaneous reperfusion and ischemic penumbra?</t>
  </si>
  <si>
    <t>methods data taken from chen 2004 papers. Bederson score mean + SD calculated myself based on the 8 rats cores at 72 hours. I have taken coretx+striatum damage info. Timepoints: 1h, 2h, 3h, 6h, 12h, 24h, 72hr. I took 24</t>
  </si>
  <si>
    <t>Choi, B. I.</t>
  </si>
  <si>
    <t>Choi_2012</t>
  </si>
  <si>
    <t>Neurobehavioural deficits correlate with the cerebral infarction volume of stroke animals: a comparative study on ischaemia-reperfusion and photothrombosis models</t>
  </si>
  <si>
    <t>Parietal sensorimotor neocortex</t>
  </si>
  <si>
    <t>there is a graph but no means/SDs for garcia score</t>
  </si>
  <si>
    <t>garcia score averages</t>
  </si>
  <si>
    <t>solar93@cbu.ac.kr (Y.-B. Kim)</t>
  </si>
  <si>
    <t>Environmental Toxicology and Pharmacology</t>
  </si>
  <si>
    <t>1382-6689</t>
  </si>
  <si>
    <t>Choi_2016_a</t>
  </si>
  <si>
    <t>Choi, Yun-Kyong</t>
  </si>
  <si>
    <t>Choi_2016_b</t>
  </si>
  <si>
    <t>Human mesenchymal stem cell transplantation promote neural differentiation and behavioral performance in the photothrombotic mouse model</t>
  </si>
  <si>
    <t>has day 1 and day 30 measurements</t>
  </si>
  <si>
    <t>Clarkson_2010</t>
  </si>
  <si>
    <t>Reducing excessive GABA-mediated tonic inhibition promotes functional recovery after stroke</t>
  </si>
  <si>
    <t>L655,708</t>
  </si>
  <si>
    <t>Nature</t>
  </si>
  <si>
    <t>0028-0836</t>
  </si>
  <si>
    <t>Clarkson_2013</t>
  </si>
  <si>
    <t>Multimodal examination of structural and functional remapping in the mouse photothrombotic stroke model</t>
  </si>
  <si>
    <t>Clarkson, Andrew N.</t>
  </si>
  <si>
    <t>Clarkson_2011</t>
  </si>
  <si>
    <t>AMPA receptor-induced local brain-derived neurotrophic factor signaling mediates motor recovery after stroke</t>
  </si>
  <si>
    <t>methods data taken from clarkson 2010</t>
  </si>
  <si>
    <t>CX1837</t>
  </si>
  <si>
    <t>Cotrina, M. L.</t>
  </si>
  <si>
    <t>Cotrina_2017</t>
  </si>
  <si>
    <t>Direct comparison of microglial dynamics and inflammatory profile in photothrombotic and arterial occlusion evoked stroke</t>
  </si>
  <si>
    <t>Cx3CR1-GFP</t>
  </si>
  <si>
    <t>also has day 4 and day 7, took day 1</t>
  </si>
  <si>
    <t>Neocortical localization of tactile/proprioceptive limb placing reactions in the rat</t>
  </si>
  <si>
    <t>De Ryck_1992</t>
  </si>
  <si>
    <t>Medical agranular neocortex parietal forelimb</t>
  </si>
  <si>
    <t>Medical agranular neocortex parietal hindlimb</t>
  </si>
  <si>
    <t>Occipital neocortex</t>
  </si>
  <si>
    <t>Primary somatosensory neocortex</t>
  </si>
  <si>
    <t>i</t>
  </si>
  <si>
    <t>j</t>
  </si>
  <si>
    <t>k</t>
  </si>
  <si>
    <t>l</t>
  </si>
  <si>
    <t>m</t>
  </si>
  <si>
    <t>Brain Research</t>
  </si>
  <si>
    <t>0006-8993</t>
  </si>
  <si>
    <t>Reversible loss of N-acetyl-aspartate in rats subjected to long-term focal cerebral ischemia</t>
  </si>
  <si>
    <t>Demougeot_2003</t>
  </si>
  <si>
    <t>Diode-pumped solid state laser</t>
  </si>
  <si>
    <t xml:space="preserve">has data for 1, 3, 8, 30 days, I took 1. </t>
  </si>
  <si>
    <t>Demougeot_2004_a</t>
  </si>
  <si>
    <t>Demougeot_2004_b</t>
  </si>
  <si>
    <t>Cytoprotective efficacy and mechanisms of the liposoluble iron chelator 2,2'-dipyridyl in the rat photothrombotic ischemic stroke model</t>
  </si>
  <si>
    <t>2,2'-Dipyridyl (2,2'-Bipyridine)</t>
  </si>
  <si>
    <t>day 1, day 3</t>
  </si>
  <si>
    <t>Demyanenko, S.</t>
  </si>
  <si>
    <t>Demyanenko_2018_a</t>
  </si>
  <si>
    <t>Expression of Class I Histone Deacetylases in Ipsilateral and Contralateral Hemispheres after the Focal Photothrombotic Infarction in the Mouse Brain</t>
  </si>
  <si>
    <t>Diode laser</t>
  </si>
  <si>
    <t>1 day 3 day, 7 day 21 days</t>
  </si>
  <si>
    <t>Demyanenko_2017</t>
  </si>
  <si>
    <t>Profiling of Signaling Proteins in Penumbra After Focal Photothrombotic Infarct in the Rat Brain Cortex</t>
  </si>
  <si>
    <t>1 hr, 4 hr, 24 hour, could only find 24 hour for infarct volume though</t>
  </si>
  <si>
    <t>Molecular Neurobiology</t>
  </si>
  <si>
    <t>1559-1182</t>
  </si>
  <si>
    <t>Demyanenko, S. V.</t>
  </si>
  <si>
    <t>Demyanenko_2018_b</t>
  </si>
  <si>
    <t>The Focal-Focal Preconditioning Effect of Photothrombotic Impact on the Signaling Protein Profile in the Penumbra Surrounding the Ischemic Core Induced by Another Photothrombotic Impact</t>
  </si>
  <si>
    <t>4 hr, 24 hr, 7 dats, 14 days. Took 24, had double photothrombotic ischaemia too, only took single</t>
  </si>
  <si>
    <t>Deng, G.</t>
  </si>
  <si>
    <t>Deng_2017</t>
  </si>
  <si>
    <t>Delayed administration of guanosine improves longterm functional recovery and enhances neurogenesis and angiogenesis in a mouse model of photothrombotic stroke</t>
  </si>
  <si>
    <t>Guanosine (GUO)</t>
  </si>
  <si>
    <t>Only for mNSS though, days 1, 3, 7, 14, 28. Took day 14 as biggest difference between groups</t>
  </si>
  <si>
    <t>Molecular Medicine Reports</t>
  </si>
  <si>
    <t>1791-2997</t>
  </si>
  <si>
    <t>Diederich, K.</t>
  </si>
  <si>
    <t>Citicoline enhances neuroregenerative processes after experimental stroke in rats</t>
  </si>
  <si>
    <t>Diederich_2012_a</t>
  </si>
  <si>
    <t>Citicoline</t>
  </si>
  <si>
    <t>Diederich_2012_b</t>
  </si>
  <si>
    <t>Successful regeneration after experimental stroke by granulocyte-colony stimulating factor is not further enhanced by constraint-induced movement therapy either in concurrent or in sequential combination therapy</t>
  </si>
  <si>
    <t>CIMT (Constraint-induced movement therapy)</t>
  </si>
  <si>
    <t>G-CSF (Granulocyte-colony stimulating factor)</t>
  </si>
  <si>
    <t>μg/kg</t>
  </si>
  <si>
    <t>Diederich_2014_a</t>
  </si>
  <si>
    <t>Granulocyte colony-stimulating factor (G-CSF) treatment in combination with transplantation of bone marrow cells is not superior to G-CSF treatment alone after cortical stroke in spontaneously hypertensive rats</t>
  </si>
  <si>
    <t>BM-MNCs (bone marrow derived mononuclear cells)</t>
  </si>
  <si>
    <t>Million</t>
  </si>
  <si>
    <t>Diederich_2014_b</t>
  </si>
  <si>
    <t>Cortical photothrombotic infarcts impair the recall of previously acquired memories but spare the formation of new ones</t>
  </si>
  <si>
    <t>Dietrich, W. D.</t>
  </si>
  <si>
    <t>Dietrich_1989</t>
  </si>
  <si>
    <t>Effect of the serotonin antagonist ketanserin on the hemodynamic and morphological consequences of thrombotic infarction</t>
  </si>
  <si>
    <t>Ketanserin</t>
  </si>
  <si>
    <t>Ding, J.</t>
  </si>
  <si>
    <t>Ding_2016</t>
  </si>
  <si>
    <t>Bioluminescence imaging of transplanted human endothelial colony-forming cells in an ischemic mouse model</t>
  </si>
  <si>
    <t>BALB/c-nu</t>
  </si>
  <si>
    <t>ECFCs (Endothelial colony-forming cells)</t>
  </si>
  <si>
    <t>Ding, S.</t>
  </si>
  <si>
    <t>Photothrombosis ischemia stimulates a sustained astrocytic Ca2+ signaling in vivo</t>
  </si>
  <si>
    <t>Ding_2009</t>
  </si>
  <si>
    <t>FVB/NJ</t>
  </si>
  <si>
    <t>Urethane</t>
  </si>
  <si>
    <t>Mercury lamp</t>
  </si>
  <si>
    <t>BAPTA</t>
  </si>
  <si>
    <t>μM</t>
  </si>
  <si>
    <t>only for mNSS (day 1 and 14 too)</t>
  </si>
  <si>
    <t>Egea, J.</t>
  </si>
  <si>
    <t>Egea_2014</t>
  </si>
  <si>
    <t>Small synthetic hyaluronan disaccharides afford neuroprotection in brain ischemia-related models</t>
  </si>
  <si>
    <t>Swiss</t>
  </si>
  <si>
    <t>mL</t>
  </si>
  <si>
    <t>High molecular weight (HMW) glycosaminoglycanes (di4,6S)</t>
  </si>
  <si>
    <t>Elger, B.</t>
  </si>
  <si>
    <t>Magnetic resonance imaging studies on the effect of the fibrinogen-lowering agent ancrod on cerebral lesions in two rat models of acute stroke</t>
  </si>
  <si>
    <t>Elger_1997</t>
  </si>
  <si>
    <t>Ancrod</t>
  </si>
  <si>
    <t>Arzneimittel Forschung - Drug Research</t>
  </si>
  <si>
    <t>0004-4172</t>
  </si>
  <si>
    <t>Erdo, F.</t>
  </si>
  <si>
    <t>Erdo_2005</t>
  </si>
  <si>
    <t>The AMPA-antagonist talampanel is neuroprotective in rodent models of focal cerebral ischemia</t>
  </si>
  <si>
    <t>Talampanel</t>
  </si>
  <si>
    <t>Brain Research Bulletin</t>
  </si>
  <si>
    <t>0361-9230</t>
  </si>
  <si>
    <t>Feng, Y.</t>
  </si>
  <si>
    <t>Feng_2018</t>
  </si>
  <si>
    <t>Chronic colitis induces meninges traffic of gut-derived T cells, unbalances M1 and M2 microglia/macrophage and increases ischemic brain injury in mice</t>
  </si>
  <si>
    <t>Chronic colitis</t>
  </si>
  <si>
    <t>DSS (dextran sodium sulfate)</t>
  </si>
  <si>
    <t>3 days and 7 days, took 7 days, took 7 days as it was largest difference between groups (although one group was a comorbidity, not a treatment)</t>
  </si>
  <si>
    <t>Feng_2017</t>
  </si>
  <si>
    <t>Infiltration and persistence of lymphocytes during late-stage cerebral ischemia in middle cerebral artery occlusion and photothrombotic stroke models</t>
  </si>
  <si>
    <t>1, 3, 7, 14 days, for infarct and score, took 1 for both</t>
  </si>
  <si>
    <t>Journal of Neuroinflammation</t>
  </si>
  <si>
    <t>1742-2094</t>
  </si>
  <si>
    <t>Fluri, F.</t>
  </si>
  <si>
    <t>Fluri_2017</t>
  </si>
  <si>
    <t>Stimulation of the mesencephalic locomotor region for gait recovery after stroke</t>
  </si>
  <si>
    <t>DBS (Deep brain stimulation)</t>
  </si>
  <si>
    <t>μA</t>
  </si>
  <si>
    <t>Annals of Neurology</t>
  </si>
  <si>
    <t>0364-5134</t>
  </si>
  <si>
    <t>Frieler, R. A.</t>
  </si>
  <si>
    <t>Frieler_2012</t>
  </si>
  <si>
    <t>Myeloid mineralocorticoid receptor during experimental ischemic stroke: effects of model and sex</t>
  </si>
  <si>
    <t>MyMRKO</t>
  </si>
  <si>
    <t>Floxed controls (FC)</t>
  </si>
  <si>
    <t>Eplerenone</t>
  </si>
  <si>
    <t>2047-9980</t>
  </si>
  <si>
    <t>Journal of the American Heart Association/Journal of Cardiovascular and Cerebrovascular Disease</t>
  </si>
  <si>
    <t>72 hours for males only, took 24 as both had it + biggest difference. The paper reported median and interquartile range, I've taken mean=median and sd = IQR/1.35</t>
  </si>
  <si>
    <t>Fukuda, K.</t>
  </si>
  <si>
    <t>Fukuda_2000</t>
  </si>
  <si>
    <t>Ovariectomy exacerbates and estrogen replacement attenuates photothrombotic focal ischemic brain injury in rats</t>
  </si>
  <si>
    <t>Ovariectomy (OVX)</t>
  </si>
  <si>
    <t>2 experiments in paper treatment is ovariectomy</t>
  </si>
  <si>
    <t>Fukumoto, D.</t>
  </si>
  <si>
    <t>Liposome-encapsulated hemoglobin reduces the size of cerebral infarction in rats: effect of oxygen affinity</t>
  </si>
  <si>
    <t>Fukumoto_2009</t>
  </si>
  <si>
    <t>h-LEH (high oxygen affinity liposome-encapsulated hemoglobin)</t>
  </si>
  <si>
    <t>Artificial Organs</t>
  </si>
  <si>
    <t>1525-1594</t>
  </si>
  <si>
    <t>Fukuta, T.</t>
  </si>
  <si>
    <t>Combination therapy with liposomal neuroprotectants and tissue plasminogen activator for treatment of ischemic stroke</t>
  </si>
  <si>
    <t>Fukuta_2017</t>
  </si>
  <si>
    <t>cm3</t>
  </si>
  <si>
    <t>Fasudil-Lip</t>
  </si>
  <si>
    <t>the faseb journal</t>
  </si>
  <si>
    <t>1530-6860</t>
  </si>
  <si>
    <t>Co-administration of liposomal fasudil and tissue plasminogen activator ameliorated ischemic brain damage in occlusion model rats prepared by photochemically induced thrombosis</t>
  </si>
  <si>
    <t>Fukuta_2018</t>
  </si>
  <si>
    <t>Biochemical and Biophysical Research Communications</t>
  </si>
  <si>
    <t>0006-291X</t>
  </si>
  <si>
    <t>Not sure what behavioural scale used</t>
  </si>
  <si>
    <t>Treatment classes with drugs included in each: (will classify this list at the end of data extraction)</t>
  </si>
  <si>
    <t>If the treatment has a numeric dose (such as a drug) it is listed here. This is the total amount of the treatment given (eg. If multiple boluses are delivered they are all summed into a total dose)</t>
  </si>
  <si>
    <t>Binary (yes/no)</t>
  </si>
  <si>
    <t>Any notes on the paper/my extraction</t>
  </si>
  <si>
    <t>Multiple_timepoints</t>
  </si>
  <si>
    <t>Multiple_doses</t>
  </si>
  <si>
    <t>Variables for administrative purposes</t>
  </si>
  <si>
    <t>Light grey is simply used to help tell individual studies apart. Different studies will alternate grey and white colours.</t>
  </si>
  <si>
    <t>Quality Assessment/binary lists</t>
  </si>
  <si>
    <t>Couldn't pick a single dose as no infarct volumes known</t>
  </si>
  <si>
    <t>has a combination treatment</t>
  </si>
  <si>
    <t>Multiple times recorded for NSS. For dose tests I took 3 weeks, there were also tests of time leptin given. Times include 1 hour, 24 hour, 48 hour, 1 week, 2 weeks, 3 weeks.</t>
  </si>
  <si>
    <t>Had a combination treatment</t>
  </si>
  <si>
    <t>Stroke in normal vs aged animals, multiple dose time points for both</t>
  </si>
  <si>
    <t xml:space="preserve">has combination treatment </t>
  </si>
  <si>
    <t>Two groups divided according to presence or absence of postlesional training in the single pellet reaching task</t>
  </si>
  <si>
    <t>Does the paper have measurements for multiple doses of the drug/use combination treatment? This data extraction doesn't focus on drug efficacy so will only take one dose (and no combination treatments), this dose will be the most effective/biggest change (whether positive or negative) from control, but in the future we may go back to collect the extra doses. In the case of multiple control measurements all will be noted.</t>
  </si>
  <si>
    <t>has combination treatment, measurements taken 4 weeks post-treatment, treatment started 9 weeks post-stroke, total is 13 weeks post-stroke</t>
  </si>
  <si>
    <t>multiple doses and combination treatments</t>
  </si>
  <si>
    <t>wildtype vs transgenic + treatment</t>
  </si>
  <si>
    <t>methods data taken from "Nogo Receptor Antagonism Promotes Stroke Recovery by Enhancing Axonal Plasticity, Jung-Kil Lee, 2004".</t>
  </si>
  <si>
    <t>tests multiple different steretaxic coordinates</t>
  </si>
  <si>
    <t>has combination treatments</t>
  </si>
  <si>
    <t>Not sure what behavioural scale used, has combination treatment</t>
  </si>
  <si>
    <t>This variable exists because absolute brain volumes differ between in vivo brains, and ex vivo brains. Additionally, the different ways brain tissue can be prepared can change brain volume.</t>
  </si>
  <si>
    <t xml:space="preserve">How was the tissue prepared and infarct measured? E.g. from fresh TTC stained brains, histology of ex vivo brains, or MRI? </t>
  </si>
  <si>
    <t>MRI (in vivo)</t>
  </si>
  <si>
    <t>TTC (ex vivo)</t>
  </si>
  <si>
    <t>Other histology (ex vivo)</t>
  </si>
  <si>
    <t xml:space="preserve">The minimum age of the animals used in the study in weeks (if reported) at the beginning of the experiment. </t>
  </si>
  <si>
    <t xml:space="preserve">The average age of the animals used in the study in weeks (if reported) at the beginning of the experiment. </t>
  </si>
  <si>
    <t>The maximum age of the animals used in the study in weeks (if reported) at the beginning of the experiment.</t>
  </si>
  <si>
    <t xml:space="preserve">The minimum weight of the animals used in the study in grams (if reported) at the beginning of the experiment. </t>
  </si>
  <si>
    <t xml:space="preserve">The average weight of the animals used in the study in grams (if reported) at the beginning of the experiment. </t>
  </si>
  <si>
    <t xml:space="preserve">The maximum weight of the animals used in the study in grams (if reported) at the beginning of the experiment. </t>
  </si>
  <si>
    <t>Furuichi, Y.</t>
  </si>
  <si>
    <t>Tacrolimus, a potential neuroprotective agent, ameliorates ischemic brain damage and neurologic deficits after focal cerebral ischemia in nonhuman primates</t>
  </si>
  <si>
    <t>Furuichi_2003</t>
  </si>
  <si>
    <t>FK506 (Tacrolimus)</t>
  </si>
  <si>
    <t>two experiments, long term/short term drug test, multiple time points for neuroscore</t>
  </si>
  <si>
    <t>Therapeutic time window of tacrolimus (FK506) in a nonhuman primate stroke model: comparison with tissue plasminogen activator</t>
  </si>
  <si>
    <t>Furuichi_2007</t>
  </si>
  <si>
    <t>has a combination treatment, neurological score has multiple times, time with biggest difference picked</t>
  </si>
  <si>
    <t>doesn't report combined neurological score, split it into 4 measurements</t>
  </si>
  <si>
    <t>yasuhisa.furuichi@jp.astellas.com</t>
  </si>
  <si>
    <t>Gaser, C.</t>
  </si>
  <si>
    <t>Gaser_2012</t>
  </si>
  <si>
    <t>Deformation-based brain morphometry in rats</t>
  </si>
  <si>
    <t>Han–Wist</t>
  </si>
  <si>
    <t>mg/100mg</t>
  </si>
  <si>
    <t>doesn't give infarct volume, only whole volumes of hemispheres, not sure which hemisphere has the stroke</t>
  </si>
  <si>
    <t>christian.gaser@uni-jena.de</t>
  </si>
  <si>
    <t>Neuroimage</t>
  </si>
  <si>
    <t>1095-9572</t>
  </si>
  <si>
    <t>Geibig, C. S.</t>
  </si>
  <si>
    <t>Functional recruitment of newborn hippocampal neurons after experimental stroke</t>
  </si>
  <si>
    <t>Geibig_2012</t>
  </si>
  <si>
    <t>Forelimb sensorimotor cortex</t>
  </si>
  <si>
    <t>Enriched cage environment</t>
  </si>
  <si>
    <t>combination treatments only, has a control, enriched cage, exercise cage, then adds in morris water maze training and ladder walk training to all 3. Picked just the three groups with water maze as these results were better in 2/3</t>
  </si>
  <si>
    <t>Exercise cage environment</t>
  </si>
  <si>
    <t>Ginsberg, M. D.</t>
  </si>
  <si>
    <t>Ginsberg_1989</t>
  </si>
  <si>
    <t>Acute thrombotic infarction suppresses metabolic activation of ipsilateral somatosensory cortex: evidence for functional diaschisis</t>
  </si>
  <si>
    <t>Vibrissae-barrel-field stimulation</t>
  </si>
  <si>
    <t>Ginsberg_1987</t>
  </si>
  <si>
    <t>Hyperglycemia reduces the extent of cerebral infarction in rats</t>
  </si>
  <si>
    <t>Hyperglycemia</t>
  </si>
  <si>
    <t>Dextrose treatment</t>
  </si>
  <si>
    <t>Dextrose</t>
  </si>
  <si>
    <t>Mannitol</t>
  </si>
  <si>
    <t>ml</t>
  </si>
  <si>
    <t>Gorlamandala, N.</t>
  </si>
  <si>
    <t>Focal Ischaemic Infarcts Expand Faster in Cerebellar Cortex than Cerebral Cortex in a Mouse Photothrombotic Stroke Model</t>
  </si>
  <si>
    <t>Gorlamandala_2018</t>
  </si>
  <si>
    <t>129/SvEv</t>
  </si>
  <si>
    <t>Cerebellum</t>
  </si>
  <si>
    <t>Cerebral cortex</t>
  </si>
  <si>
    <t>3 mice sacrificed at each time point for infarct volume assessment</t>
  </si>
  <si>
    <t>Grome, J. J.</t>
  </si>
  <si>
    <t>Quantitation of photochemically induced focal cerebral ischemia in the rat</t>
  </si>
  <si>
    <t>Grome_1988</t>
  </si>
  <si>
    <t>μl</t>
  </si>
  <si>
    <t>also has a relative lesion volume in table of I need it</t>
  </si>
  <si>
    <t>Guan, X.</t>
  </si>
  <si>
    <t>Metabolic changes in rats with photochemically induced cerebral infarction and the effects of batroxobin: a study by magnetic resonance imaging, 1H- and 31P-magnetic resonance spectroscopy</t>
  </si>
  <si>
    <t>Guan_2001</t>
  </si>
  <si>
    <t>Temporal neocortex</t>
  </si>
  <si>
    <t>Xylazine</t>
  </si>
  <si>
    <t>Batroxobin</t>
  </si>
  <si>
    <t>BU/kg</t>
  </si>
  <si>
    <t>Journal of Traditional Chinese Medicine</t>
  </si>
  <si>
    <t>0254-6272</t>
  </si>
  <si>
    <t>Guo, X.</t>
  </si>
  <si>
    <t>Guo_2016</t>
  </si>
  <si>
    <t>Plastic Change along the Intact Crossed Pathway in Acute Phase of Cerebral Ischemia Revealed by Optical Intrinsic Signal Imaging</t>
  </si>
  <si>
    <t>Neural Plasticity</t>
  </si>
  <si>
    <t>1687-5443</t>
  </si>
  <si>
    <t>Hakon, J.</t>
  </si>
  <si>
    <t>Hakon_2018</t>
  </si>
  <si>
    <t>Multisensory stimulation improves functional recovery and resting-state functional connectivity in the mouse brain after stroke</t>
  </si>
  <si>
    <t>NeuroImage: Clinical</t>
  </si>
  <si>
    <t>2213-1582</t>
  </si>
  <si>
    <t>Halder, S. K.</t>
  </si>
  <si>
    <t>Halder_2013</t>
  </si>
  <si>
    <t>Novel neuroprotective action of prothymosin alpha-derived peptide against retinal and brain ischemic damages</t>
  </si>
  <si>
    <t>P30, Prothymosin alpha (ProT-alpha)</t>
  </si>
  <si>
    <t>"Clinical score"</t>
  </si>
  <si>
    <t>Journal of Neurochemistry</t>
  </si>
  <si>
    <t>0022-3042</t>
  </si>
  <si>
    <t>Han, C. W.</t>
  </si>
  <si>
    <t>Han_2017</t>
  </si>
  <si>
    <t>An Experimental Infarct Targeting the Internal Capsule: Histopathological and Ultrastructural Changes</t>
  </si>
  <si>
    <t>splits into moderate recovery group and poor recovery group, I took poor recovery group</t>
  </si>
  <si>
    <t>Journal of Pathology and Translational Medicine</t>
  </si>
  <si>
    <t>2383-7837</t>
  </si>
  <si>
    <t>Harrison, T. C.</t>
  </si>
  <si>
    <t>Harrison_2013</t>
  </si>
  <si>
    <t>Displacement of sensory maps and disorganization of motor cortex after targeted stroke in mice</t>
  </si>
  <si>
    <t>Thy1-ChR2-YFP</t>
  </si>
  <si>
    <t>time of infarct measurement</t>
  </si>
  <si>
    <t>Haupt, C.</t>
  </si>
  <si>
    <t>Haupt_2007</t>
  </si>
  <si>
    <t>Temporal profile of connexin 43 expression after photothrombotic lesion in rat brain</t>
  </si>
  <si>
    <t>reported 7 days in text so took that, can't find other infarct measurements</t>
  </si>
  <si>
    <t>He, Y.</t>
  </si>
  <si>
    <t>He_2013</t>
  </si>
  <si>
    <t>Neuroprotective effects of focal brain cooling on photochemically-induced cerebral infarction in rats: analysis from a neurophysiological perspective</t>
  </si>
  <si>
    <t>I think the rats were awake for induction, could have been asleep though, not specified. Surgery for cranial window was 8 weeks before stroke induction</t>
  </si>
  <si>
    <t>Degrees C</t>
  </si>
  <si>
    <t>Hypothermia induced through extra skull burr-hole and thermoelectric clip placed on brain, neurobehaviour group separate from infarct score group, neurobehavioural score not named</t>
  </si>
  <si>
    <t>Total score</t>
  </si>
  <si>
    <t>Heimann, A.</t>
  </si>
  <si>
    <t>Heimann_1999</t>
  </si>
  <si>
    <t>C1-esterase inhibitor reduces infarct volume after cortical vein occlusion</t>
  </si>
  <si>
    <t>C1-INH</t>
  </si>
  <si>
    <t>Atropine</t>
  </si>
  <si>
    <t>Parietal cortex</t>
  </si>
  <si>
    <t>Heimann_2003</t>
  </si>
  <si>
    <t>Effects of hypertonic/hyperoncotic treatment after rat cortical vein occlusion</t>
  </si>
  <si>
    <t>Hydroxyethyl starch</t>
  </si>
  <si>
    <t>mOsm/kg</t>
  </si>
  <si>
    <t>Critical Care Medicine</t>
  </si>
  <si>
    <t>1530-0293</t>
  </si>
  <si>
    <t>Hernandez-Jimenez, M.</t>
  </si>
  <si>
    <t>Hernandez-Jimenez_2017</t>
  </si>
  <si>
    <t>Test repositioning for functional assessment of neurological outcome after experimental stroke in mice</t>
  </si>
  <si>
    <t>Anterior cerebral artery</t>
  </si>
  <si>
    <t>Multiple times for neuro score, the neuro score is a percentage of baseline</t>
  </si>
  <si>
    <t>has both left and right hemispheres, I took left</t>
  </si>
  <si>
    <t>PLOS One</t>
  </si>
  <si>
    <t>1932-6203</t>
  </si>
  <si>
    <t>Hines, D. J.</t>
  </si>
  <si>
    <t>Hines_2013</t>
  </si>
  <si>
    <t>Inhibition of a SNARE-sensitive pathway in astrocytes attenuates damage following stroke</t>
  </si>
  <si>
    <t>dnSNARE</t>
  </si>
  <si>
    <t>error type + number of animals</t>
  </si>
  <si>
    <t>Hirono, J.</t>
  </si>
  <si>
    <t>Hirono_2018</t>
  </si>
  <si>
    <t>Expression of tissue inhibitor of metalloproteinases and matrix metalloproteinases in the ischemic brain of photothrombosis model mice</t>
  </si>
  <si>
    <t>C57BL/6</t>
  </si>
  <si>
    <t>Tribromoethanol</t>
  </si>
  <si>
    <t>Visual cortex</t>
  </si>
  <si>
    <t>Aspirin</t>
  </si>
  <si>
    <t>Etodolac</t>
  </si>
  <si>
    <t>missing infarct volumes in paper and doesn’t specify exact numbers of n</t>
  </si>
  <si>
    <t>h-hase@kobepharma-u.ac.jp</t>
  </si>
  <si>
    <t>Hosseini, S. M.</t>
  </si>
  <si>
    <t>Photothrombotically induced unilateral selective hippocampal ischemia in rat</t>
  </si>
  <si>
    <t>Hosseini_2018_a</t>
  </si>
  <si>
    <t>Hippocampal fissure</t>
  </si>
  <si>
    <t>Journal of Pharmacological and Toxicological Methods</t>
  </si>
  <si>
    <t>1056-8719</t>
  </si>
  <si>
    <t>Hosseini_2018_b</t>
  </si>
  <si>
    <t>Neuroprotective effect of monophosphoryl lipid A, a detoxified lipid A derivative, in photothrombotic model of unilateral selective hippocampal ischemia in rat</t>
  </si>
  <si>
    <t>MPL (Monophosphoryl lipid A)</t>
  </si>
  <si>
    <t>LPS (Lipopolysaccharide)</t>
  </si>
  <si>
    <t>Hippocampus</t>
  </si>
  <si>
    <t>fairly certain the controls in this study are the exact same animals as this author's last study...</t>
  </si>
  <si>
    <t>Hou, B.</t>
  </si>
  <si>
    <t>Exogenous Neural Stem Cells Transplantation as a Potential Therapy for Photothrombotic Ischemia Stroke in Kunming Mice Model</t>
  </si>
  <si>
    <t>Hou_2017</t>
  </si>
  <si>
    <t>Kunming</t>
  </si>
  <si>
    <t>most methods taken from: Labat-gest V, Tomasi S. Photothrombotic ischemia: a minimally invasive and reproducible photochemical cortical lesion model for mouse stroke studies. J Vis Exp. 2013;(76):50370. Published 2013 Jun 9. doi:10.3791/50370</t>
  </si>
  <si>
    <t>NSC (neural stem cell) transplantation</t>
  </si>
  <si>
    <t>Cells/μL</t>
  </si>
  <si>
    <t>Hurwitz, B. E.</t>
  </si>
  <si>
    <t>Hurwitz_1991</t>
  </si>
  <si>
    <t>Amphetamine promotes recovery from sensory-motor integration deficit after thrombotic infarction of the primary somatosensory rat cortex</t>
  </si>
  <si>
    <t>had food deprivation + weight loss throughout experiment, missing methods details may be in three references mentioned in method</t>
  </si>
  <si>
    <t>Hwang, S. A.</t>
  </si>
  <si>
    <t>Hwang_2018</t>
  </si>
  <si>
    <t>Caffeic acid phenethyl ester protects against photothrombotic cortical ischemic injury in mice</t>
  </si>
  <si>
    <t>CAPE (caffeic acid phenethyl ester)</t>
  </si>
  <si>
    <t>Korean Journal of Physiology and Pharmacology</t>
  </si>
  <si>
    <t>1226-4512</t>
  </si>
  <si>
    <t>Igarashi, K.</t>
  </si>
  <si>
    <t>Igarashi_2011</t>
  </si>
  <si>
    <t>Use of polyamine metabolites as markers for stroke and renal failure</t>
  </si>
  <si>
    <t>Ikeda, S.</t>
  </si>
  <si>
    <t>Ikeda_2013_a</t>
  </si>
  <si>
    <t>Effects of edaravone, a free radical scavenger, on photochemically induced cerebral infarction in a rat hemiplegic model</t>
  </si>
  <si>
    <t>measure infarct 1 and 7 days posts stroke, took 7, measure score every day, took day 1</t>
  </si>
  <si>
    <t>The Scientific World Journal</t>
  </si>
  <si>
    <t>2356-6140</t>
  </si>
  <si>
    <t>Ikeda_2013_b</t>
  </si>
  <si>
    <t>Contralateral cortical role on functional recovery in a rat model of hemiplegia</t>
  </si>
  <si>
    <t>did two infarcts 2 weeks apart, just took size of first infarct, multiple times for neuro score, took day 5 as this is the first day that had visible error bars, couldn't get error for earlier days</t>
  </si>
  <si>
    <t>EXCLI Journal</t>
  </si>
  <si>
    <t>1611-2156</t>
  </si>
  <si>
    <t>Ikeda_2013_c</t>
  </si>
  <si>
    <t>Expected for acquisition movement exercise is more effective for functional recovery than simple exercise in a rat model of hemiplegia</t>
  </si>
  <si>
    <t>minutes/day</t>
  </si>
  <si>
    <t>Beam walking exercise</t>
  </si>
  <si>
    <t>had another group with treadmill walking as their exercise, am considering this as a different 'dose' of exercise and just taking one. Took 5 days for neuro score as biggest difference between groups</t>
  </si>
  <si>
    <t>SpringerPlus</t>
  </si>
  <si>
    <t>2193-1801</t>
  </si>
  <si>
    <t>Ikeda, Y.</t>
  </si>
  <si>
    <t>Ikeda_2005</t>
  </si>
  <si>
    <t>Neuroprotective effects of KCL-440, a new poly(ADP-ribose) polymerase inhibitor, in the rat middle cerebral artery occlusion model</t>
  </si>
  <si>
    <t>KCL-440</t>
  </si>
  <si>
    <t>mg/kg/h</t>
  </si>
  <si>
    <t>Imura, Y.</t>
  </si>
  <si>
    <t>Imura_1995</t>
  </si>
  <si>
    <t>Beneficial effect of CV-4151 (Isbogrel), a thromboxane A2 synthase inhibitor, in a rat middle cerebral artery thrombosis model</t>
  </si>
  <si>
    <t>CV-4151</t>
  </si>
  <si>
    <t>Tested several drugs but only reported infarct volume for one</t>
  </si>
  <si>
    <t>Thrombosis Research</t>
  </si>
  <si>
    <t>0049-3848</t>
  </si>
  <si>
    <t>Inui, T.</t>
  </si>
  <si>
    <t>Inui_2013</t>
  </si>
  <si>
    <t>Neuroprotective effect of ceftriaxone on the penumbra in a rat venous ischemia model</t>
  </si>
  <si>
    <t>CTX (Ceftriaxone antibiotic)</t>
  </si>
  <si>
    <t>some combination treatments too</t>
  </si>
  <si>
    <t>Ishikawa, E.</t>
  </si>
  <si>
    <t>Ishikawa_2009</t>
  </si>
  <si>
    <t>Midkine gene transfer protects against focal brain ischemia and augments neurogenesis</t>
  </si>
  <si>
    <t>μL</t>
  </si>
  <si>
    <t>AdMK (Adenovirus vectors encoding mouse midkine)</t>
  </si>
  <si>
    <t>Didn't explicitly state a control group, I took the group injected with only fluorescent marker as control</t>
  </si>
  <si>
    <t>Journal of the Neurological Sciences</t>
  </si>
  <si>
    <t>1878-5883</t>
  </si>
  <si>
    <t>Ito, H.</t>
  </si>
  <si>
    <t>Ito_2010</t>
  </si>
  <si>
    <t>Cilostazol, a phosphodiesterase inhibitor, attenuates photothrombotic focal ischemic brain injury in hypertensive rats</t>
  </si>
  <si>
    <t>Cilostazol</t>
  </si>
  <si>
    <t>Clopidogrel</t>
  </si>
  <si>
    <t>did experiments wit two doses given before stroke or after stroke, took the one after as it had bigger difference</t>
  </si>
  <si>
    <t>Iwashita, A.</t>
  </si>
  <si>
    <t>Iwashita_2003</t>
  </si>
  <si>
    <t>A novel potent radical scavenger, 8-(4-fluorophenyl)-2-((2E)-3-phenyl-2-propenoyl)-1,2,3,4-tetrahydropyrazolo[5,1-c ] [1,2,4]triazine (FR210575), prevents neuronal cell death in cultured primary neurons and attenuates brain injury after focal ischemia in rats</t>
  </si>
  <si>
    <t>FR210575</t>
  </si>
  <si>
    <t>ml/kg</t>
  </si>
  <si>
    <t>Jablonka, J. A.</t>
  </si>
  <si>
    <t>Jablonka_2012</t>
  </si>
  <si>
    <t>Experience-dependent brain plasticity after stroke: effect of ibuprofen and poststroke delay</t>
  </si>
  <si>
    <t>Ibuprofen</t>
  </si>
  <si>
    <t>combination treatment with ibuprofin and sensory deprivation through whisker trimming</t>
  </si>
  <si>
    <t>Jablonka, J.</t>
  </si>
  <si>
    <t>Jablonka_2006</t>
  </si>
  <si>
    <t>Focal stroke in the barrel cortex of rats enhances ipsilateral response to vibrissal input</t>
  </si>
  <si>
    <t>Barrel field</t>
  </si>
  <si>
    <t>Error, they give a range (3.0 to 4.6 mm^2) but no error value</t>
  </si>
  <si>
    <t>Acta Neurobiologiae Experimentalis</t>
  </si>
  <si>
    <t>0065-1400</t>
  </si>
  <si>
    <t>Jadavji, N. M.</t>
  </si>
  <si>
    <t>Jadavji_2018</t>
  </si>
  <si>
    <t>A genetic deficiency in folic acid metabolism impairs recovery after ischemic stroke</t>
  </si>
  <si>
    <t>Mthfr+/+ (C57BL/6 variant)</t>
  </si>
  <si>
    <t>Mthfr+/- (C57BL/6 variant)</t>
  </si>
  <si>
    <t>Jang, J. Y.</t>
  </si>
  <si>
    <t>Jang_2014</t>
  </si>
  <si>
    <t>Neuroprotective effects of a novel single compound 1-methoxyoctadecan-1-ol isolated from Uncaria sinensis in primary cortical neurons and a photothrombotic ischemia model</t>
  </si>
  <si>
    <t>1-methoxyoctadecan-1-ol</t>
  </si>
  <si>
    <t>number of animals in each group</t>
  </si>
  <si>
    <t>choibt@pusan.ac.kr (BTC); julie@pusan.ac.kr (HKS)</t>
  </si>
  <si>
    <t>Jiao, C. X.</t>
  </si>
  <si>
    <t>Jiao_2017</t>
  </si>
  <si>
    <t>Protective efficacy of a single salvianolic acid A treatment on photothrombosis-induced sustained spatial memory impairments</t>
  </si>
  <si>
    <t>SAA (Salvianolic acid A)</t>
  </si>
  <si>
    <t>Neuropsychiatric Disease and Treatment</t>
  </si>
  <si>
    <t>1178-2021</t>
  </si>
  <si>
    <t>Jin, H. J.</t>
  </si>
  <si>
    <t>Alleviative effects of fluoxetine on depressive-like behaviors by epigenetic regulation of BDNF gene transcription in mouse model of post-stroke depression</t>
  </si>
  <si>
    <t>Jin_2017</t>
  </si>
  <si>
    <t>animals housed individually post-stroke to mimic social isolation, data in supplemental figures, split into depressed/not depressed group, I took not depressed group as the control (no treatment group), multiple times for mNSS</t>
  </si>
  <si>
    <t>Jin, Z.</t>
  </si>
  <si>
    <t>Jin_2010</t>
  </si>
  <si>
    <t>The effect of stress on stroke recovery in a photothrombotic stroke animal model</t>
  </si>
  <si>
    <t>Stress (restraint)</t>
  </si>
  <si>
    <t>Hours</t>
  </si>
  <si>
    <t>Tiletamine</t>
  </si>
  <si>
    <t>Weeks</t>
  </si>
  <si>
    <t>as far as I can tell, doesn't have any infarct volume for the two groups (just a generic overall approximation) and doesn't have neuroscore, need to exclude?</t>
  </si>
  <si>
    <t>Jolkkonen, J.</t>
  </si>
  <si>
    <t>Subacute hemorrhage and resolution of edema in Rose Bengal stroke model in rats coincides with improved sensorimotor functions</t>
  </si>
  <si>
    <t>Jolkkonen_2007</t>
  </si>
  <si>
    <t>took 2 days as this was only measurement with readable error bars</t>
  </si>
  <si>
    <t>error measurement type</t>
  </si>
  <si>
    <t>Kaido, T.</t>
  </si>
  <si>
    <t>Kaido_2003</t>
  </si>
  <si>
    <t>Novel complement C1 inhibitor BSF468248 does not improve brain damage after cortical vein occlusion</t>
  </si>
  <si>
    <t>Ether</t>
  </si>
  <si>
    <t>BSF468248</t>
  </si>
  <si>
    <t>Methods and Findings in Experimental and Clinical Pharmacology</t>
  </si>
  <si>
    <t>0379-0355</t>
  </si>
  <si>
    <t>Kaku, S.</t>
  </si>
  <si>
    <t>Kaku_1997</t>
  </si>
  <si>
    <t>Evaluation of the disintegrin, triflavin, in a rat middle cerebral artery thrombosis model</t>
  </si>
  <si>
    <t>Triflavin</t>
  </si>
  <si>
    <t>Kaku_1998</t>
  </si>
  <si>
    <t>Evaluation of a GPIIb/IIIa antagonist YM337 in a primate model of middle cerebral artery thrombosis</t>
  </si>
  <si>
    <t>Squirrel monkey (Saimiri sciureus)</t>
  </si>
  <si>
    <t>YM337</t>
  </si>
  <si>
    <t>Five-point scale (Crowell et al. 1970)</t>
  </si>
  <si>
    <t>calculated mean +/- SD of neuroscore myself based on their reported counts</t>
  </si>
  <si>
    <t>Kang, B. K.</t>
  </si>
  <si>
    <t>Anti-Neuroinflammatory Effects of Uncaria sinensis in LPS-Stimulated BV2 Microglia Cells and Focal Cerebral Ischemic Mice</t>
  </si>
  <si>
    <t>HEUS (Hexane extracts of Uncaria sinensis)</t>
  </si>
  <si>
    <t>The American Journal of Chinese Medicine</t>
  </si>
  <si>
    <t>0192-415X</t>
  </si>
  <si>
    <t>Kang_2015_a</t>
  </si>
  <si>
    <t>Kang, C.</t>
  </si>
  <si>
    <t>Kang_2013</t>
  </si>
  <si>
    <t>The effect of continuous epidural electrical stimulation on neuronal proliferation in cerebral ischemic rats</t>
  </si>
  <si>
    <t>ES (electrical stimulation)</t>
  </si>
  <si>
    <t>Hz</t>
  </si>
  <si>
    <t>0-4 scale = Menzies scale</t>
  </si>
  <si>
    <t>errors for neuro score</t>
  </si>
  <si>
    <t>no error bars on graph for neuro score, didn't seem to measure infarct volume</t>
  </si>
  <si>
    <t>Annals of Rehabilitation Medicine</t>
  </si>
  <si>
    <t>2234-0645</t>
  </si>
  <si>
    <t>Kang, H. M.</t>
  </si>
  <si>
    <t>Kang_2015_b</t>
  </si>
  <si>
    <t>Use of indocyanine green for optical analysis of cortical infarcts in photothrombotic ischemic brains</t>
  </si>
  <si>
    <t>mL/25g</t>
  </si>
  <si>
    <t>Kao, Y. C</t>
  </si>
  <si>
    <t>Kao_2014</t>
  </si>
  <si>
    <t>Dynamic perfusion and diffusion MRI of cortical spreading depolarization in photothrombotic ischemia</t>
  </si>
  <si>
    <t>multiple MRI points, not really readbale in graphs though (for future data extraction)</t>
  </si>
  <si>
    <t>Karasawa, Y.</t>
  </si>
  <si>
    <t>Karasawa_2002</t>
  </si>
  <si>
    <t>Effect of TTC-909 in a middle cerebral artery thrombosis model in stroke-prone spontaneously hypertensive rats</t>
  </si>
  <si>
    <t>Stroke-prone SHR (Spontaneously Hypertensive Rat)</t>
  </si>
  <si>
    <t>TTC-909</t>
  </si>
  <si>
    <t>3 concentrations of TTC-909</t>
  </si>
  <si>
    <t>3 concentrations of Ozagrel</t>
  </si>
  <si>
    <t>ng/kg</t>
  </si>
  <si>
    <t>Karetko-Sysa, M.</t>
  </si>
  <si>
    <t>Karetko-Sysa_2011</t>
  </si>
  <si>
    <t>Disturbance of perineuronal nets in the perilesional area after photothrombosis is not associated with neuronal death</t>
  </si>
  <si>
    <t>5 timepoint groups, 1, 4, 24hr, 7, 30 days. Took 1 hr as this was only volume reported in paper</t>
  </si>
  <si>
    <t>Karlsson, L.</t>
  </si>
  <si>
    <t>Karlsson_2018</t>
  </si>
  <si>
    <t>Constitutive PGC-1alpha Overexpression in Skeletal Muscle Does Not Improve Morphological Outcome in Mouse Models of Brain Irradiation or Cortical Stroke</t>
  </si>
  <si>
    <t>MCK-PGC-1alpha</t>
  </si>
  <si>
    <t>stroke methods pulled out of a different referenced paper: https://www.scopus.com/record/display.uri?eid=2-s2.0-84856228884&amp;origin=inward</t>
  </si>
  <si>
    <t>Kawaguchi, A. T.</t>
  </si>
  <si>
    <t>Kawaguchi_2007</t>
  </si>
  <si>
    <t>Liposome-encapsulated hemoglobin reduces the size of cerebral infarction in the rat: evaluation with photochemically induced thrombosis of the middle cerebral artery</t>
  </si>
  <si>
    <t>LEH (TRM-645)</t>
  </si>
  <si>
    <t>Blood transfusion</t>
  </si>
  <si>
    <t>Liposomes (empty)</t>
  </si>
  <si>
    <t>Kawaguchi_2009</t>
  </si>
  <si>
    <t>S-nitrosylated pegylated hemoglobin reduces the size of cerebral infarction in rats</t>
  </si>
  <si>
    <t>SNO-PEG-Hb (S-nitrosylated pegylated hemoglobin)</t>
  </si>
  <si>
    <t>PEG-Hb (Pegylated hemoglobin)</t>
  </si>
  <si>
    <t>used no infusion and saline as two controls, took saline infusion for my control measurements, suspicious that infarct means are whole numbers (pulled from graph), infarct volume is cortex only, not basal ganglia</t>
  </si>
  <si>
    <t>0-3 scale, 0 = good, 3 = worst, paper:S-Nitrosylated Pegylated Hemoglobin Reduces the Size of Cerebral Infarction in Rats</t>
  </si>
  <si>
    <t>0-3 scale</t>
  </si>
  <si>
    <t>infarct volume is cortex only, not basal ganglia. Used neuroscore for each limb separately, picked forelimb as had biggest differences between groups</t>
  </si>
  <si>
    <t>Kawai, H.</t>
  </si>
  <si>
    <t>Kawai_1995</t>
  </si>
  <si>
    <t>Effect of argatroban on microthrombi formation and brain damage in the rat middle cerebral artery thrombosis model</t>
  </si>
  <si>
    <t>Lenticulostriate branch of MCA</t>
  </si>
  <si>
    <t>Argatroban</t>
  </si>
  <si>
    <t>rats culled just post-stroke, plus 1, 3, 6, 24 hours after for infarct measurements. Only groups culled 6 hours after treatment and onwards given treatment, ignoring other 3 groups for data extraction</t>
  </si>
  <si>
    <t>0021-5198</t>
  </si>
  <si>
    <t>The Japanese Journal of Pharmacology</t>
  </si>
  <si>
    <t>Kawano, K.</t>
  </si>
  <si>
    <t>Kawano_1998</t>
  </si>
  <si>
    <t>Increased cerebral infarction by cyclic flow reductions: studies in the guinea pig MCA thrombosis model</t>
  </si>
  <si>
    <t>Hartley</t>
  </si>
  <si>
    <t>J/cm2</t>
  </si>
  <si>
    <t>American Journal of Physiology: Regulatory, Integrative and Comparative Physiology</t>
  </si>
  <si>
    <t>0363-6119</t>
  </si>
  <si>
    <t>Kawano_1999</t>
  </si>
  <si>
    <t>Superiority of platelet integrin GPIIb-IIIa receptor antagonist over aspirin in preventing cyclic flow reductions in the guinea pig middle cerebral artery</t>
  </si>
  <si>
    <t>ME3277</t>
  </si>
  <si>
    <t>Used multiple postural/movement behavioural scores, only reported median and interquartile range</t>
  </si>
  <si>
    <t>Kawano, K. I.</t>
  </si>
  <si>
    <t>Kawano_2000</t>
  </si>
  <si>
    <t>ME3277, a GPIIb/IIIa antagonist reduces cerebral infarction without enhancing intracranial hemorrhage in photothrombotic occlusion of rabbit middle cerebral artery</t>
  </si>
  <si>
    <t>Japanese White</t>
  </si>
  <si>
    <t>Used multiple postural/movement behavioural scores and summed them up, only reported median and interquartile range. Calculated the mean +/- SD myself based on their graph which gave exact scores</t>
  </si>
  <si>
    <t>Keiner, S.</t>
  </si>
  <si>
    <t>Keiner_2008</t>
  </si>
  <si>
    <t>Rehabilitative therapies differentially alter proliferation and survival of glial cell populations in the perilesional zone of cortical infarcts</t>
  </si>
  <si>
    <t>Days</t>
  </si>
  <si>
    <t>Measured infarct volume at 10 and 42 days</t>
  </si>
  <si>
    <t>Keiner_2009</t>
  </si>
  <si>
    <t>Immunocytochemical detection of newly generated neurons in the perilesional area of cortical infarcts after intraventricular application of brain-derived neurotrophic factor</t>
  </si>
  <si>
    <t>Measured infarct volume at 14 and 42 days</t>
  </si>
  <si>
    <t>BDNF (Brain-derived neurotrophic factor)</t>
  </si>
  <si>
    <t>μg/mL</t>
  </si>
  <si>
    <t>Journal of Neuropathology and Experimental Neurology</t>
  </si>
  <si>
    <t>1554-6578</t>
  </si>
  <si>
    <t>Kelly, K. M.</t>
  </si>
  <si>
    <t>Kelly_2001</t>
  </si>
  <si>
    <t>Photothrombotic brain infarction results in seizure activity in aging Fischer 344 and Sprague Dawley rats</t>
  </si>
  <si>
    <t>Aged has been put as a comorbidity for animals one year or older, it may be re-calculated at a later date using the data in the "age" variables.</t>
  </si>
  <si>
    <t>Equithesin</t>
  </si>
  <si>
    <t>Kharlamov, A.</t>
  </si>
  <si>
    <t>Kharlamov_1997</t>
  </si>
  <si>
    <t>Cycloheximide reduces the size of lesion caused in rats by a photothrombotic model of brain injury</t>
  </si>
  <si>
    <t>Cycloheximide</t>
  </si>
  <si>
    <t>many parameters of model</t>
  </si>
  <si>
    <t>Neurological Research</t>
  </si>
  <si>
    <t>0161-6412 (Print) 1743-1328 (Online)</t>
  </si>
  <si>
    <t>Kharlamov_2000</t>
  </si>
  <si>
    <t>Age-dependent increase in infarct volume following photochemically induced cerebral infarction: putative role of astroglia</t>
  </si>
  <si>
    <t>culled at 12, 24 hours, 3, 7 days. Took 7 days as this was largest difference between three age groups</t>
  </si>
  <si>
    <t>missing error measurements and n of animals</t>
  </si>
  <si>
    <t>0022-1422</t>
  </si>
  <si>
    <t>Journal of Gerontology</t>
  </si>
  <si>
    <t>Kharlamov_1994</t>
  </si>
  <si>
    <t>LIGA20, a lyso derivative of ganglioside GM1, given orally after cortical thrombosis reduces infarct size and associated cognition deficit</t>
  </si>
  <si>
    <t>LIGA20</t>
  </si>
  <si>
    <t>μmol/kg</t>
  </si>
  <si>
    <t>Administered LIGA20 before and after stroke, I took after. Administered different times post-stroke too</t>
  </si>
  <si>
    <t>Proceedings of the National Academy of Sciences of the United States of America</t>
  </si>
  <si>
    <t>1091-6490</t>
  </si>
  <si>
    <t>Did strokes in multiple brain regions, multiple ages, multiple light apertures, then combined a bunch of them into fronto-parietal cortex brain region only. Took the summary infarct volume for multiple age as given in text. Didn't report sprague dawley infarct vol</t>
  </si>
  <si>
    <t>Epilepsy Research</t>
  </si>
  <si>
    <t>0920-1211</t>
  </si>
  <si>
    <t>Kim, D.</t>
  </si>
  <si>
    <t>Kim_2015</t>
  </si>
  <si>
    <t>Longitudinal changes in resting-state brain activity in a capsular infarct model</t>
  </si>
  <si>
    <t>PET (in vivo)</t>
  </si>
  <si>
    <t>split into moderate recovery group and poor recovery group, took infarct volume from poor recovery group</t>
  </si>
  <si>
    <t>Kim, G. W.</t>
  </si>
  <si>
    <t>Kim_2000</t>
  </si>
  <si>
    <t>Involvement of oxidative stress and caspase-3 in cortical infarction after photothrombotic ischemia in mice</t>
  </si>
  <si>
    <t>U-74389G (Methylated Tirilazad)</t>
  </si>
  <si>
    <t>1 and 3 days post stroke infarct vol</t>
  </si>
  <si>
    <t>Kim, H. S</t>
  </si>
  <si>
    <t>Kim_2014</t>
  </si>
  <si>
    <t>A rat model of photothrombotic capsular infarct with a marked motor deficit: a behavioral, histologic, and microPET study</t>
  </si>
  <si>
    <t>Kim, J. H.</t>
  </si>
  <si>
    <t>Kim_2013</t>
  </si>
  <si>
    <t>Electroacupuncture preconditioning reduces cerebral ischemic injury via BDNF and SDF-1alpha in mice</t>
  </si>
  <si>
    <t>Electroacupuncture</t>
  </si>
  <si>
    <t>12 in control/treat for neuro score, 9 in control/treat for histology, don't report infarct volume mean and error, only show individual data points on graph</t>
  </si>
  <si>
    <t>BMC Complementary and Alternative Medicine</t>
  </si>
  <si>
    <t>1472-6882</t>
  </si>
  <si>
    <t>Kim, J. Y.</t>
  </si>
  <si>
    <t>Day/night difference in extradural cortical stimulation for motor relearning in a subacute stroke rat model</t>
  </si>
  <si>
    <t>Kim_2016</t>
  </si>
  <si>
    <t>infarct volume mean +/- error</t>
  </si>
  <si>
    <t>When the paper has the same dose/treatment groups but tries different parameters of the Rose Bengal model (eg. Different Rose Bengal doses, different times under the laser light, etc.) or animal model (eg. animal ages, transgenic strains, comorbidities) record them all as we are interested in the model and what model variables affect the outcome. If a paper splits their animals into groups based on recovery (moderate recovery vs poor recovery etc) I will take whichever is the poorest recovery group. If paper has multiple treatment times will only take one (based on biggest results difference from control)</t>
  </si>
  <si>
    <t>Does the paper have outcome measurements at multiple timepoints? This data extraction will only take one timepoint (the most effective/biggest change from control, or if only control data available, the closest to 24 hours), but in the future we may go back to collect the extra times.</t>
  </si>
  <si>
    <t>Garcia behavioural scores and time measured for groups</t>
  </si>
  <si>
    <t>Kim, M. J.</t>
  </si>
  <si>
    <t>Pretreatment with Shuanghe-Tang Extract Attenuates Postischemic Brain Injury and Edema in a Mouse Model of Stroke: An Analysis of Medicinal Herbs Listed in Dongui Bogam</t>
  </si>
  <si>
    <t>Kim_2018</t>
  </si>
  <si>
    <t>Has two treatment times, will only take one with biggest results difference</t>
  </si>
  <si>
    <t>Tested ~29 herb extracts, then took the top to combine into two drug treatments. Only took second experiment, not test of ~29 drugs</t>
  </si>
  <si>
    <t>Shuanghe-tang</t>
  </si>
  <si>
    <t>Zengsunsiwu-tang</t>
  </si>
  <si>
    <t>Oxidative Medicine and Cellular Longevity</t>
  </si>
  <si>
    <t>1942-0900</t>
  </si>
  <si>
    <t>Kimura, R.</t>
  </si>
  <si>
    <t>Kimura_2005</t>
  </si>
  <si>
    <t>Vascular endothelial growth factor antagonist reduces brain edema formation and venous infarction</t>
  </si>
  <si>
    <t>VEGF antagonist (Vascular endothelial growth factor antagonist)</t>
  </si>
  <si>
    <t>information on photochemical stroke (just says "as described previously" and lists 5 references)</t>
  </si>
  <si>
    <t>Kitayama, J.</t>
  </si>
  <si>
    <t>Kitayama_2001</t>
  </si>
  <si>
    <t>Inhibition of Na+/H+ exchanger reduces infarct volume of focal cerebral ischemia in rats</t>
  </si>
  <si>
    <t>FR183998</t>
  </si>
  <si>
    <t>Kleinschnitz, C.</t>
  </si>
  <si>
    <t>Kleinschnitz_2003</t>
  </si>
  <si>
    <t>In vivo monitoring of macrophage infiltration in experimental ischemic brain lesions by magnetic resonance imaging</t>
  </si>
  <si>
    <t>used SPIO as a MRI contrast, not as a treatment but considered them separate groups, I took the control measurement only (24 hours)</t>
  </si>
  <si>
    <t>Kleinschnitz_2008</t>
  </si>
  <si>
    <t>Blocking of platelets or intrinsic coagulation pathway-driven thrombosis does not prevent cerebral infarctions induced by photothrombosis</t>
  </si>
  <si>
    <t>Anti-GPIbalpha antibodies</t>
  </si>
  <si>
    <t>JON/A-F(ab)2</t>
  </si>
  <si>
    <t>Low-molecular-weight heparin (LMWH)</t>
  </si>
  <si>
    <t>Kleinschnitz_2005</t>
  </si>
  <si>
    <t>In vivo detection of developing vessel occlusion in photothrombotic ischemic brain lesions in the rat by iron particle enhanced MRI</t>
  </si>
  <si>
    <t>Kluska, M. M.</t>
  </si>
  <si>
    <t>Kluska_2005</t>
  </si>
  <si>
    <t>Neurogenesis in the adult dentate gyrus after cortical infarcts: effects of infarct location, N-methyl-D-aspartate receptor blockade and anti-inflammatory treatment</t>
  </si>
  <si>
    <t>Had multiple other controls at different times</t>
  </si>
  <si>
    <t>Knieling, M.</t>
  </si>
  <si>
    <t>Enriched environment promotes efficiency of compensatory movements after cerebral ischemia in rats</t>
  </si>
  <si>
    <t>Knieling_2009</t>
  </si>
  <si>
    <t>Multiple timepoints for behaviour score, not infarct</t>
  </si>
  <si>
    <t>could not extract behaviour data errors from graph as no error bars</t>
  </si>
  <si>
    <t>Forelimb and hindlimb motor cortex</t>
  </si>
  <si>
    <t>Koroleva, V. I.</t>
  </si>
  <si>
    <t>Koroleva_1998</t>
  </si>
  <si>
    <t>The effect of MK-801 and of brain-derived polypeptides on the development of ischemic lesion induced by photothrombotic occlusion of the distal middle cerebral artery in rats</t>
  </si>
  <si>
    <t>Cerebrolysin</t>
  </si>
  <si>
    <t>Krysl, D.</t>
  </si>
  <si>
    <t>Perifocal and remote blood-brain barrier disruption in cortical photothrombotic ischemic lesion and its modulation by the choice of anesthesia</t>
  </si>
  <si>
    <t>Krysl_2012</t>
  </si>
  <si>
    <t>mW/mm2</t>
  </si>
  <si>
    <t>Journal of Physiology and Pharmacology</t>
  </si>
  <si>
    <t>0867-5910</t>
  </si>
  <si>
    <t>Kunze_2015</t>
  </si>
  <si>
    <t>BMC Neuroscience</t>
  </si>
  <si>
    <t>1471-2202</t>
  </si>
  <si>
    <t>Kunze_2006</t>
  </si>
  <si>
    <t>pNestin-GFP</t>
  </si>
  <si>
    <t>Kuroiwa, T.</t>
  </si>
  <si>
    <t>Analysis of Small Ischemic Lesions in the Examinees of a Brain Dock and Neurological Examination of Animals Subjected to Cortical or Basal Ganglia Photothrombotic Infarction</t>
  </si>
  <si>
    <t>Kuroiwa_2016</t>
  </si>
  <si>
    <t>n of animals, details on surgical level</t>
  </si>
  <si>
    <t>Acta Neurochirurgica Supplement</t>
  </si>
  <si>
    <t>0065-1419</t>
  </si>
  <si>
    <t>Acta Neurochirurgica</t>
  </si>
  <si>
    <t>0001-6268</t>
  </si>
  <si>
    <t>Development of a rat model of photothrombotic ischemia and infarction within the caudoputamen</t>
  </si>
  <si>
    <t>Kuroiwa_2009</t>
  </si>
  <si>
    <t>Caudoputamen</t>
  </si>
  <si>
    <t>multiple measurements taken at 4 hours, 1 day, 6 weeks</t>
  </si>
  <si>
    <t>multiple measurements taken at 4 hours, 1 day, 3, 7, 14, 28, 42 days</t>
  </si>
  <si>
    <t>Kurtys, E.</t>
  </si>
  <si>
    <t>Therapeutic effects of dietary intervention on neuroinflammation and brain metabolism in a rat model of photothrombotic stroke</t>
  </si>
  <si>
    <t>Kurtys_2019</t>
  </si>
  <si>
    <t>Diet change</t>
  </si>
  <si>
    <t>Medetomidine</t>
  </si>
  <si>
    <t>different "doses" were different feeding protocols, times 7 or 21 days post ischaemia</t>
  </si>
  <si>
    <t>CNS Neuroscience and Therapeutics</t>
  </si>
  <si>
    <t>1755-5930</t>
  </si>
  <si>
    <t>Ladwig, A.</t>
  </si>
  <si>
    <t>Osteopontin Attenuates Secondary Neurodegeneration in the Thalamus after Experimental Stroke</t>
  </si>
  <si>
    <t>Ladwig_2018</t>
  </si>
  <si>
    <t>μg/g</t>
  </si>
  <si>
    <t>Osteopontin (OPN)</t>
  </si>
  <si>
    <t>Journal of Neuroimmune Pharmacology</t>
  </si>
  <si>
    <t>1557-1904</t>
  </si>
  <si>
    <t>Osteopontin Augments M2 Microglia Response and Separates M1- and M2-Polarized Microglial Activation in Permanent Focal Cerebral Ischemia</t>
  </si>
  <si>
    <t>Ladwig_2017</t>
  </si>
  <si>
    <t>μm2</t>
  </si>
  <si>
    <t>Mediators of Inflammation</t>
  </si>
  <si>
    <t>0962-9351</t>
  </si>
  <si>
    <t>Lai, S.</t>
  </si>
  <si>
    <t>Quantitative kinematic characterization of reaching impairments in mice after a stroke</t>
  </si>
  <si>
    <t>Lai_2015</t>
  </si>
  <si>
    <t>Lanens, D.</t>
  </si>
  <si>
    <t>Complementary use of T2- and postcontrast T1-weighted NMR images for the sequential monitoring of focal ischemic lesions in the rat brain</t>
  </si>
  <si>
    <t>Lanens_1993</t>
  </si>
  <si>
    <t>Magnetic Resonance Imaging</t>
  </si>
  <si>
    <t>1873-5894</t>
  </si>
  <si>
    <t>Lapash Daniels, C. M.</t>
  </si>
  <si>
    <t>Axon sprouting in adult mouse spinal cord after motor cortex stroke</t>
  </si>
  <si>
    <t>Lapash Daniels_2009</t>
  </si>
  <si>
    <t>Lee, H. I.</t>
  </si>
  <si>
    <t>Pre-conditioning with transcranial low-level light therapy reduces neuroinflammation and protects blood-brain barrier after focal cerebral ischemia in mice</t>
  </si>
  <si>
    <t>Lee_2016</t>
  </si>
  <si>
    <t>LLLT (Low-level light therapy)</t>
  </si>
  <si>
    <t>Lee, J. K.</t>
  </si>
  <si>
    <t>Photochemically induced cerebral ischemia in a mouse model</t>
  </si>
  <si>
    <t>Lee_2007</t>
  </si>
  <si>
    <t>Direct rLV % cortex</t>
  </si>
  <si>
    <t>Indirect rLV % cortex</t>
  </si>
  <si>
    <t>Surgical Neurology</t>
  </si>
  <si>
    <t>0090-3019</t>
  </si>
  <si>
    <t>Lee, M. C.</t>
  </si>
  <si>
    <t>Stem cell dynamics in an experimental model of stroke</t>
  </si>
  <si>
    <t>Lee_2011</t>
  </si>
  <si>
    <t>lesion units (just says "lesion volumes" on Y axis), error measurement, n of group</t>
  </si>
  <si>
    <t>Chonnam Medical Journal</t>
  </si>
  <si>
    <t>2233-7385</t>
  </si>
  <si>
    <t>Lee, S. V.</t>
  </si>
  <si>
    <t>Lee_2014</t>
  </si>
  <si>
    <t>Hexane extracts of Polygonum multiflorum improve tissue and functional outcome following focal cerebral ischemia in mice</t>
  </si>
  <si>
    <t>Polygonum multiflorum hexane extract (HEPM)</t>
  </si>
  <si>
    <t>Polygonum multiflorum methanol extract (MEPM)</t>
  </si>
  <si>
    <t>Polygonum multiflorum ethyl acetate extract (EAEPM)</t>
  </si>
  <si>
    <t>Leistra, H. P.</t>
  </si>
  <si>
    <t>Leistra_1993</t>
  </si>
  <si>
    <t>Effect of the histamine antagonist cimetidine on infarct size in the rat</t>
  </si>
  <si>
    <t>Cimetidine</t>
  </si>
  <si>
    <t>Journal of Neurotrauma</t>
  </si>
  <si>
    <t>0897-7151</t>
  </si>
  <si>
    <t>Lembach, A.</t>
  </si>
  <si>
    <t>Lembach_2018</t>
  </si>
  <si>
    <t>Sex-Dependent Effects of Bmal1-Deficiency on Mouse Cerebral Cortex Infarction in Response to Photothrombotic Stroke</t>
  </si>
  <si>
    <t>had 7 and 14 days for both males/females and for +/- of the gene</t>
  </si>
  <si>
    <t>Bmal1-/-</t>
  </si>
  <si>
    <t>Bmal1+/+</t>
  </si>
  <si>
    <t>errors for infarct vol</t>
  </si>
  <si>
    <t>Lemmens, R.</t>
  </si>
  <si>
    <t>Lemmens_2013</t>
  </si>
  <si>
    <t>Modifying expression of EphA4 and its downstream targets improves functional recovery after stroke</t>
  </si>
  <si>
    <t>Y-27632</t>
  </si>
  <si>
    <t>Fasudil</t>
  </si>
  <si>
    <t>also had some transgenic mouse data</t>
  </si>
  <si>
    <t>Human Molecular Genetics</t>
  </si>
  <si>
    <t>0964-6906</t>
  </si>
  <si>
    <t>Levi, H.</t>
  </si>
  <si>
    <t>Levi_2012</t>
  </si>
  <si>
    <t>Stimulation of the sphenopalatine ganglion induces reperfusion and blood-brain barrier protection in the photothrombotic stroke model</t>
  </si>
  <si>
    <t>Sodium thiopental</t>
  </si>
  <si>
    <t>graph said this infarct volume was for 15 minute treatment, but text said was for 24 hour, based on some ther factors I've guessed it's for the 15 minute one</t>
  </si>
  <si>
    <t>Li, H.</t>
  </si>
  <si>
    <t>Li_2017</t>
  </si>
  <si>
    <t>Low-intensity (400 mW/cm(2), 500 kHz) pulsed transcranial ultrasound preconditioning may mitigate focal cerebral ischemia in rats</t>
  </si>
  <si>
    <t>Primary hindlimb somatosensory cortex</t>
  </si>
  <si>
    <t>pTUS (pulsed transcranial ultrasound stimulation)</t>
  </si>
  <si>
    <t>Brain Stimulation</t>
  </si>
  <si>
    <t>1935-861X</t>
  </si>
  <si>
    <t>Li_2015_a</t>
  </si>
  <si>
    <t>Disruption of IP(3)R2-mediated Ca(2)(+) signaling pathway in astrocytes ameliorates neuronal death and brain damage while reducing behavioral deficits after focal ischemic stroke</t>
  </si>
  <si>
    <t>IP3R2 knockout</t>
  </si>
  <si>
    <t>Metal-halide lamp</t>
  </si>
  <si>
    <t>had 4 hr, 2 day, 14 day measurements, as treating the wt/KO mice as two control groups took 4 hour reading as closest to 24 hr</t>
  </si>
  <si>
    <t>Cell Calcium</t>
  </si>
  <si>
    <t>0143-4160</t>
  </si>
  <si>
    <t>Li_2013_a</t>
  </si>
  <si>
    <t>Inhibition of the group I mGluRs reduces acute brain damage and improves long-term histological outcomes after photothrombosis-induced ischaemia</t>
  </si>
  <si>
    <t>MPEP (pyridine)</t>
  </si>
  <si>
    <t>LY367385</t>
  </si>
  <si>
    <t>Calpeptin</t>
  </si>
  <si>
    <t>ASN Neuro</t>
  </si>
  <si>
    <t>1759-0914</t>
  </si>
  <si>
    <t>Li_2014</t>
  </si>
  <si>
    <t>Histological, cellular and behavioral assessments of stroke outcomes after photothrombosis-induced ischemia in adult mice</t>
  </si>
  <si>
    <t>times 5hr, 1, 2, 4, 6, 8, 10, 12, 14 days, also did MRI but I took histology</t>
  </si>
  <si>
    <t>Li, J.</t>
  </si>
  <si>
    <t>Li_2010</t>
  </si>
  <si>
    <t>Human mesenchymal stem cell transplantation protects against cerebral ischemic injury and upregulates interleukin-10 expression in Macacafascicularis</t>
  </si>
  <si>
    <t>hBMSC (human bone marrow mesenchymal stem cell)</t>
  </si>
  <si>
    <t>Kito 100 point score</t>
  </si>
  <si>
    <t>behavioural data not reported</t>
  </si>
  <si>
    <t>Li, M.</t>
  </si>
  <si>
    <t>Li_2018</t>
  </si>
  <si>
    <t>Platelet bio-nanobubbles as microvascular recanalization nanoformulation for acute ischemic stroke lesion theranostics</t>
  </si>
  <si>
    <t>μL/g</t>
  </si>
  <si>
    <t>PMV (platelet membrane vesicles)</t>
  </si>
  <si>
    <t>PNB (platelet membrane-derived nanobubbles)</t>
  </si>
  <si>
    <t>Li, P. C.</t>
  </si>
  <si>
    <t>Li_2015_b</t>
  </si>
  <si>
    <t>Cystamine improves functional recovery via axon remodeling and neuroprotection after stroke in mice</t>
  </si>
  <si>
    <t>Cystamine</t>
  </si>
  <si>
    <t>has a combined treatment, times = 7 days and 42 days</t>
  </si>
  <si>
    <t>Li, S.</t>
  </si>
  <si>
    <t>Li_2013_b</t>
  </si>
  <si>
    <t>Hypoxic preconditioning stimulates angiogenesis in ischemic penumbra after acute cerebral infarction</t>
  </si>
  <si>
    <t>BALB/c</t>
  </si>
  <si>
    <t>Hypoxic preconditioning</t>
  </si>
  <si>
    <t>Minutes</t>
  </si>
  <si>
    <t>Liao, L. D.</t>
  </si>
  <si>
    <t>Liao_2014</t>
  </si>
  <si>
    <t>Improving neurovascular outcomes with bilateral forepaw stimulation in a rat photothrombotic ischemic stroke model</t>
  </si>
  <si>
    <t>Multiple different forepaw electrical stimulation strengths</t>
  </si>
  <si>
    <t>Liao_2015</t>
  </si>
  <si>
    <t>Rescue of cortical neurovascular functions during the hyperacute phase of ischemia by peripheral sensory stimulation</t>
  </si>
  <si>
    <t>Multiple different forepaw electrical stimulation times</t>
  </si>
  <si>
    <t>Lie, M. E.</t>
  </si>
  <si>
    <t>Lie_2017</t>
  </si>
  <si>
    <t>GAT3 selective substrate l-isoserine upregulates GAT3 expression and increases functional recovery after a focal ischemic stroke in mice</t>
  </si>
  <si>
    <t>L-isoserine</t>
  </si>
  <si>
    <t>Infarct volumes presented as median + quartile ranges, not mean + SD.</t>
  </si>
  <si>
    <t>Had low and high dose, low was biggest difference from control but only just</t>
  </si>
  <si>
    <t>Lie_2018</t>
  </si>
  <si>
    <t>Inhibition of GABA transporters fails to afford significant protection following focal cerebral ischemia</t>
  </si>
  <si>
    <t>Tiagabine</t>
  </si>
  <si>
    <t>(S)-SNAP-5114</t>
  </si>
  <si>
    <t>EF-1502</t>
  </si>
  <si>
    <t>Liebigt, S.</t>
  </si>
  <si>
    <t>Liebigt_2012</t>
  </si>
  <si>
    <t>Effects of rehabilitative training and anti-inflammatory treatment on functional recovery and cellular reorganization following stroke</t>
  </si>
  <si>
    <t>Minocycline</t>
  </si>
  <si>
    <t>Liguz-Lecznar, M.</t>
  </si>
  <si>
    <t>Liguz-Lecznar_2014</t>
  </si>
  <si>
    <t>Functional assessment of sensory functions after photothrombotic stroke in the barrel field of mice</t>
  </si>
  <si>
    <t>Liguz-Lecznar_2015</t>
  </si>
  <si>
    <t>Inhibition of Tnf-alpha R1 signaling can rescue functional cortical plasticity impaired in early post-stroke period</t>
  </si>
  <si>
    <t>sTNF-alphaR1</t>
  </si>
  <si>
    <t>Has many groups that could be considered controls, only one group/experiment had infarct volume reported though</t>
  </si>
  <si>
    <t>Lin, Y. H.</t>
  </si>
  <si>
    <t>Lin_2018</t>
  </si>
  <si>
    <t>Dissociation of nNOS from PSD-95 promotes functional recovery after cerebral ischaemia in mice through reducing excessive tonic GABA release from reactive astrocytes</t>
  </si>
  <si>
    <t>ZL006</t>
  </si>
  <si>
    <t>mg/kg/day</t>
  </si>
  <si>
    <t>Journal of Pathology</t>
  </si>
  <si>
    <t>0022-3417</t>
  </si>
  <si>
    <t>Lindau, N. T.</t>
  </si>
  <si>
    <t>Lindau_2014</t>
  </si>
  <si>
    <t>Rewiring of the corticospinal tract in the adult rat after unilateral stroke and anti-Nogo-A therapy</t>
  </si>
  <si>
    <t>Fentanyl/fluanisone</t>
  </si>
  <si>
    <t>Midazolam</t>
  </si>
  <si>
    <t>Anti-Nogo-A</t>
  </si>
  <si>
    <t>μL/h</t>
  </si>
  <si>
    <t>Brain - A Journal of Neurology</t>
  </si>
  <si>
    <t>0006-8950</t>
  </si>
  <si>
    <t>Lippoldt, A.</t>
  </si>
  <si>
    <t>Lippoldt_1993</t>
  </si>
  <si>
    <t>Photochemically induced focal cerebral ischemia in rat: time dependent and global increase in expression of basic fibroblast growth factor mRNA</t>
  </si>
  <si>
    <t>only reports infarct volume for one time</t>
  </si>
  <si>
    <t>Lipsanen, A.</t>
  </si>
  <si>
    <t>Lipsanen_2013</t>
  </si>
  <si>
    <t>Non-selective calcium channel blocker bepridil decreases secondary pathology in mice after photothrombotic cortical lesion</t>
  </si>
  <si>
    <t>Amyloid plaques</t>
  </si>
  <si>
    <t>Ketasol</t>
  </si>
  <si>
    <t>Xylasol</t>
  </si>
  <si>
    <t>Sensorimotor cortex</t>
  </si>
  <si>
    <t>Bepridil</t>
  </si>
  <si>
    <t>C57BL/6xDBA</t>
  </si>
  <si>
    <t>hAPPsl</t>
  </si>
  <si>
    <t>Liu, N. W.</t>
  </si>
  <si>
    <t>Liu_2017_a</t>
  </si>
  <si>
    <t>Evolutional Characterization of Photochemically Induced Stroke in Rats: a Multimodality Imaging and Molecular Biological Study</t>
  </si>
  <si>
    <t>Dexmedetomidine</t>
  </si>
  <si>
    <t>missing error measurement for infarct vol and n of rats</t>
  </si>
  <si>
    <t>had both MRI and TTC, reported mri in text so took that</t>
  </si>
  <si>
    <t>Liu, Q. S.</t>
  </si>
  <si>
    <t>Liu_2017_b</t>
  </si>
  <si>
    <t>Ellagic acid protects against neuron damage in ischemic stroke through regulating the ratio of Bcl-2/Bax expression</t>
  </si>
  <si>
    <t>EA (ellagic acid)</t>
  </si>
  <si>
    <t>1715-5312</t>
  </si>
  <si>
    <t>Applied Physiology, Nutrition and Metabolism</t>
  </si>
  <si>
    <t>Liu_2017_c</t>
  </si>
  <si>
    <t>Ellagic acid improves endogenous neural stem cells proliferation and neurorestoration through Wnt/beta-catenin signaling in vivo and in vitro</t>
  </si>
  <si>
    <t>Molecular Nutrition &amp; Food Research</t>
  </si>
  <si>
    <t>1613-4133</t>
  </si>
  <si>
    <t>Liu, Y. H.</t>
  </si>
  <si>
    <t>Liu_2017_d</t>
  </si>
  <si>
    <t>Integrated treatment modality of cathodal-transcranial direct current stimulation with peripheral sensory stimulation affords neuroprotection in a rat stroke model</t>
  </si>
  <si>
    <t>combined treatment</t>
  </si>
  <si>
    <t>Liu_2015</t>
  </si>
  <si>
    <t>Assessment of neurovascular dynamics during transient ischemic attack by the novel integration of micro-electrocorticography electrode array with functional photoacoustic microscopy</t>
  </si>
  <si>
    <t>Also did modified photothrombosis to model transient ischaemic attack</t>
  </si>
  <si>
    <t>Liu, Y.</t>
  </si>
  <si>
    <t>Liu_2014_a</t>
  </si>
  <si>
    <t>Linolenic acid provides multi-cellular protective effects after photothrombotic cerebral ischemia in rats</t>
  </si>
  <si>
    <t>Alpha-linolenic acid</t>
  </si>
  <si>
    <t>Neurochemical Research</t>
  </si>
  <si>
    <t>0364-3190</t>
  </si>
  <si>
    <t>Liu, Z.</t>
  </si>
  <si>
    <t>Liu_2014_b</t>
  </si>
  <si>
    <t>Beneficial effects of gfap/vimentin reactive astrocytes for axonal remodeling and motor behavioral recovery in mice after stroke</t>
  </si>
  <si>
    <t>C57Bl/6–129Sv-129Ola</t>
  </si>
  <si>
    <t>GFAP-/-Vim-/-</t>
  </si>
  <si>
    <t>Llovera, G.</t>
  </si>
  <si>
    <t>Llovera_2017</t>
  </si>
  <si>
    <t>The choroid plexus is a key cerebral invasion route for T cells after stroke</t>
  </si>
  <si>
    <t>Ventricle</t>
  </si>
  <si>
    <t>Acta Neuropathologica</t>
  </si>
  <si>
    <t>0001-6322</t>
  </si>
  <si>
    <t>Lloyd-Burton, S. M.</t>
  </si>
  <si>
    <t>Lloyd-Burton_2013</t>
  </si>
  <si>
    <t>SPARC regulates microgliosis and functional recovery following cortical ischemia</t>
  </si>
  <si>
    <t>SPARC-/-</t>
  </si>
  <si>
    <t>B6129SF2/J</t>
  </si>
  <si>
    <t>7 and 32 day measurements</t>
  </si>
  <si>
    <t>n of animals</t>
  </si>
  <si>
    <t>Lopez-Valdes, H. E.</t>
  </si>
  <si>
    <t>Lopez-Valdes_2014</t>
  </si>
  <si>
    <t>Memantine enhances recovery from stroke</t>
  </si>
  <si>
    <t>several stroke induction parameters including level of surgery</t>
  </si>
  <si>
    <t>Memantine</t>
  </si>
  <si>
    <t>Lorrio, S.</t>
  </si>
  <si>
    <t>Lorrio_2013</t>
  </si>
  <si>
    <t>Novel multitarget ligand ITH33/IQM9.21 provides neuroprotection in in vitro and in vivo models related to brain ischemia</t>
  </si>
  <si>
    <t>ITH33/IQM9.21</t>
  </si>
  <si>
    <t>Losem-Heinrichs, E.</t>
  </si>
  <si>
    <t>Losem-Heinrichs_2005</t>
  </si>
  <si>
    <t>1alpha,25-dihydroxy-vitamin D3 in combination with 17beta-estradiol lowers the cortical expression of heat shock protein-27 following experimentally induced focal cortical ischemia in rats</t>
  </si>
  <si>
    <t>got all stroke methods from "as previously described" paper: "Ebselen lowers plasma interleukin-6 levels and glial heme oxygenase-1 expression after focal photothrombotic brain ischemia" Gladilin 2000</t>
  </si>
  <si>
    <t>Archives of Biochemistry and Biophysics</t>
  </si>
  <si>
    <t>0003-9861</t>
  </si>
  <si>
    <t>Lu, H.</t>
  </si>
  <si>
    <t>Lu_2014</t>
  </si>
  <si>
    <t>Induction and imaging of photothrombotic stroke in conscious and freely moving rats</t>
  </si>
  <si>
    <t>Stroke induced in conscious/freely moving animals</t>
  </si>
  <si>
    <t>Journal of Biomedical Optics</t>
  </si>
  <si>
    <t>1083-3668</t>
  </si>
  <si>
    <t>Lu_2017</t>
  </si>
  <si>
    <t>Hemodynamic effects of intraoperative anesthetics administration in photothrombotic stroke model: a study using laser speckle imaging</t>
  </si>
  <si>
    <t>mri volume 3 hr and 24 hour post-stroke</t>
  </si>
  <si>
    <t>Lv, Z. M.</t>
  </si>
  <si>
    <t>Lv_2018</t>
  </si>
  <si>
    <t>Expression of DCX and Transcription Factor Profiling in Photothrombosis-Induced Focal Ischemia in Mice</t>
  </si>
  <si>
    <t>Striatum</t>
  </si>
  <si>
    <t>cannula implanted in brain, left for 1 week recovery, fibre optic inserted ino cannula and stroke induced a week after surgery, I believe still under anaesthetic though. Multiple times, 2 days, 5 days, 7 days, 14 days, 28 days post-ischemia</t>
  </si>
  <si>
    <t>Ma, J.</t>
  </si>
  <si>
    <t>Ma_2015</t>
  </si>
  <si>
    <t>Neural stem cell transplantation promotes behavioral recovery in a photothrombosis stroke model</t>
  </si>
  <si>
    <t>used bederson scale but only to evaluate if infarcted immediately after stroke</t>
  </si>
  <si>
    <t>International Journal of Clinical and Experimental Pathology</t>
  </si>
  <si>
    <t>1936-2625</t>
  </si>
  <si>
    <t>Madinier, A.</t>
  </si>
  <si>
    <t>Madinier_2009</t>
  </si>
  <si>
    <t>Microglial involvement in neuroplastic changes following focal brain ischemia in rats</t>
  </si>
  <si>
    <t>3-aminobenzamide (3-AB)</t>
  </si>
  <si>
    <t>4 hrs, 24 hrs, 8 days, 15 days, 30 days</t>
  </si>
  <si>
    <t>Madinier_2014_a</t>
  </si>
  <si>
    <t>Enriched housing enhances recovery of limb placement ability and reduces aggrecan-containing perineuronal nets in the rat somatosensory cortex after experimental stroke</t>
  </si>
  <si>
    <t>Neuroscore only recorded as median + range</t>
  </si>
  <si>
    <t>Neuroscore only recorded as median + range, did have multiple timepoints for this but not for infarct vol</t>
  </si>
  <si>
    <t>Madinier_2014_b</t>
  </si>
  <si>
    <t>Impact of estrogen receptor beta activation on functional recovery after experimental stroke</t>
  </si>
  <si>
    <t>4-(1-phenyl-cyclohexyl)-phenol (AC-131)</t>
  </si>
  <si>
    <t>Maeda, M.</t>
  </si>
  <si>
    <t>Maeda_2002</t>
  </si>
  <si>
    <t>A combined treatment with tacrolimus (FK506) and recombinant tissue plasminogen activator for thrombotic focal cerebral ischemia in rats: increased neuroprotective efficacy and extended therapeutic time window</t>
  </si>
  <si>
    <t>combined treatment, multiple doses, multiple administration timepoints</t>
  </si>
  <si>
    <t>Maeda_2009</t>
  </si>
  <si>
    <t>Tacrolimus (FK506) suppresses rt-PA-induced hemorrhagic transformation in a rat thrombotic ischemia stroke model</t>
  </si>
  <si>
    <t>Maeda_2005</t>
  </si>
  <si>
    <t>Characterization of a novel thrombotic middle cerebral artery occlusion model in monkeys that exhibits progressive hypoperfusion and robust cortical infarction</t>
  </si>
  <si>
    <t>Cynomolgus monkey (Macaca fascicularis, crab-eating macaque)</t>
  </si>
  <si>
    <t>If a range is given (eg 4-6 animals in each group) a mean will be used (even if this is a decimal, in this case an n of 5 would be used)</t>
  </si>
  <si>
    <t>Marumo, T.</t>
  </si>
  <si>
    <t>Marumo_2010</t>
  </si>
  <si>
    <t>The inhibitor of 20-HETE synthesis, TS-011, improves cerebral microcirculatory autoregulation impaired by middle cerebral artery occlusion in mice</t>
  </si>
  <si>
    <t>After 4 min of irradiation, the laser beam was moved to an additional site just proximal to the first irradiated site and another 4 min of irradiation was performed. Thirty minutes after the second irradiation, a Q-switched, frequency-tripled yttrium aluminium garnet laser operating at a wavelength of 355 nm (8 mW; 15 Hz; average power, 1.15 W·cm-2) (Minilite II; Continuum Inc., Santa Clara, CA, USA) was focused with a 30 cm focal length cylindrical lens (CKX 300; Newport Corporation) and positioned with a mirror enveloping the occluded distal MCA, which had been induced by krypton laser irradiation. The occluded MCA was irradiated with the yttrium aluminium garnet laser for 4 min to allow reperfusion.</t>
  </si>
  <si>
    <t>TS-011 (N-(3-chloro-4-morpholin-4-yl) phenyl-N′-hydroxyimido formamide)</t>
  </si>
  <si>
    <t>Masoero, E.</t>
  </si>
  <si>
    <t>Masoero_2000</t>
  </si>
  <si>
    <t>Effect of acute alcohol on ischemia-induced glutamate release and brain damage</t>
  </si>
  <si>
    <t>Alcohol</t>
  </si>
  <si>
    <t>g/kg</t>
  </si>
  <si>
    <t>cm2</t>
  </si>
  <si>
    <t>0741-8329</t>
  </si>
  <si>
    <t>Masuko, T.</t>
  </si>
  <si>
    <t>Masuko_2018</t>
  </si>
  <si>
    <t>N(1)-Nonyl-1,4-diaminobutane ameliorates brain infarction size in photochemically induced thrombosis model mice</t>
  </si>
  <si>
    <t>ddY</t>
  </si>
  <si>
    <t>level of skull surgery</t>
  </si>
  <si>
    <t>C6-4 (N1-Hexyl-1,4-butanediamine)</t>
  </si>
  <si>
    <t>C9-4 (N1-Nonyl-1,4-butanediamine)</t>
  </si>
  <si>
    <t>C13-4 (N1-Tridecyl-1,4-butanediamine)</t>
  </si>
  <si>
    <t>MDL72527</t>
  </si>
  <si>
    <t>N-benzylhydroxylamine</t>
  </si>
  <si>
    <t>error units not reported</t>
  </si>
  <si>
    <t>level of skull surgery and error units</t>
  </si>
  <si>
    <t>multiple doses plus multiple times of dose administration</t>
  </si>
  <si>
    <t>Matsuno, H.</t>
  </si>
  <si>
    <t>Matsuno_1993</t>
  </si>
  <si>
    <t>A simple and reproducible cerebral thrombosis model in rats induced by a photochemical reaction and the effect of a plasminogen-plasminogen activator chimera in this model</t>
  </si>
  <si>
    <t>SUN9216</t>
  </si>
  <si>
    <t>24 hr and 1 and 8 weeks, only 24 hr time reported for infarct vol though</t>
  </si>
  <si>
    <t>Maxwell, K. A.</t>
  </si>
  <si>
    <t>Maxwell_2005</t>
  </si>
  <si>
    <t>Induction of reproducible focal ischemic lesions in neonatal mice by photothrombosis</t>
  </si>
  <si>
    <t>Medial frontal cortex</t>
  </si>
  <si>
    <t>Developmental Neuroscience</t>
  </si>
  <si>
    <t>0378-5866</t>
  </si>
  <si>
    <t>Metz, G. A.</t>
  </si>
  <si>
    <t>Metz_2005</t>
  </si>
  <si>
    <t>Motor improvements after focal cortical ischemia in adult rats are mediated by compensatory mechanisms</t>
  </si>
  <si>
    <t>Mikulski, A.</t>
  </si>
  <si>
    <t>Mikulski_2001</t>
  </si>
  <si>
    <t>The effects of oral and intravenous direct thrombin inhibitors on the size of photochemically induced cortical infarction in rats</t>
  </si>
  <si>
    <t>Inogatran</t>
  </si>
  <si>
    <t>Melagatran/Ximelagatran</t>
  </si>
  <si>
    <t>given drug before stroke orally (the measure I took) or after stroke injected</t>
  </si>
  <si>
    <t>Millerot, E.</t>
  </si>
  <si>
    <t>Millerot_2005</t>
  </si>
  <si>
    <t>Serum ferritin in stroke: a marker of increased body iron stores or stroke severity?</t>
  </si>
  <si>
    <t>Iron dextran</t>
  </si>
  <si>
    <t>Ferric Chloride (FeCl3)</t>
  </si>
  <si>
    <t>level of skull surgery, laser diameter, laser time, scores in mean+error</t>
  </si>
  <si>
    <t>Millerot-Serrurot, E.</t>
  </si>
  <si>
    <t>Millerot-Serrurot_2007</t>
  </si>
  <si>
    <t>Effect of early decrease in the lesion size on late brain tissue loss, synaptophysin expression and functionality after a focal brain lesion in rats</t>
  </si>
  <si>
    <t>Aminoguanidine (Pimagedine, hemisulfate salt)</t>
  </si>
  <si>
    <t>also did a different lesion induction and treated with a different drug too</t>
  </si>
  <si>
    <t>Neurochemistry International</t>
  </si>
  <si>
    <t>0197-0186</t>
  </si>
  <si>
    <t>Miyazaki, T.</t>
  </si>
  <si>
    <t>Miyazaki_2011</t>
  </si>
  <si>
    <t>Distinct effects of tissue-type plasminogen activator and SMTP-7 on cerebrovascular inflammation following thrombolytic reperfusion</t>
  </si>
  <si>
    <t>SMTP-7</t>
  </si>
  <si>
    <t>Mizuno, A.</t>
  </si>
  <si>
    <t>Inhibitory effect of MCI-186, a free radical scavenger, on cerebral ischemia following rat middle cerebral artery occlusion</t>
  </si>
  <si>
    <t>Mizuno_1998</t>
  </si>
  <si>
    <t>Edaravone (MCI-186)</t>
  </si>
  <si>
    <t>General Pharmacology</t>
  </si>
  <si>
    <t>0306-3623</t>
  </si>
  <si>
    <t>Mizutani, K.</t>
  </si>
  <si>
    <t>Mizutani_2016</t>
  </si>
  <si>
    <t>Effects of exercise and bryostatin-1 on serotonin dynamics after cerebral infarction</t>
  </si>
  <si>
    <t>Has drug and exercise combined treatment</t>
  </si>
  <si>
    <t>Bryostatin-1</t>
  </si>
  <si>
    <t>μg/m2 of body surface area</t>
  </si>
  <si>
    <t>% (not specified percentage of)</t>
  </si>
  <si>
    <t>Moller, K.</t>
  </si>
  <si>
    <t>Moller_2015</t>
  </si>
  <si>
    <t>Arterial Hypertension Aggravates Innate Immune Responses after Experimental Stroke</t>
  </si>
  <si>
    <t>neuro scores in median and percentile</t>
  </si>
  <si>
    <t>Moon, J. H.</t>
  </si>
  <si>
    <t>Moon_2016</t>
  </si>
  <si>
    <t>Neuroprotective effects of systemic cerebral endothelial cell transplantation in a rat model of cerebral ischemia</t>
  </si>
  <si>
    <t>methods gotten from previous publication: Kim HS, Park MS, Lee JK, Kim HJ, Park JT and Lee MC. Time point expression of apoptosis regulatory proteins in a photochemically-induced focal cerebral ischemic rat brain.</t>
  </si>
  <si>
    <t>hCMEC/D3 (human cerebral microendothelial cells)</t>
  </si>
  <si>
    <t>American Journal of Translational Research</t>
  </si>
  <si>
    <t>1943-8141</t>
  </si>
  <si>
    <t>Moon, S. K.</t>
  </si>
  <si>
    <t>Moon_2009_a</t>
  </si>
  <si>
    <t>Both compensation and recovery of skilled reaching following small photothrombotic stroke to motor cortex in the rat</t>
  </si>
  <si>
    <t>Moon_2009_b</t>
  </si>
  <si>
    <t>Effect of prolonged cortical stimulation differs with size of infarct after sensorimotor cortical lesions in rats</t>
  </si>
  <si>
    <t>lesion size for treated groups</t>
  </si>
  <si>
    <t>did electrical stimulation treatment but only reported infarct volumes for shams so treating as just control data</t>
  </si>
  <si>
    <t>Moriguchi, A.</t>
  </si>
  <si>
    <t>Moriguchi_2004_a</t>
  </si>
  <si>
    <t>Antithrombotic effects of FK419, a novel nonpeptide platelet GPIIb/IIIa antagonist, in a guinea pig photochemically induced middle cerebral artery thrombosis model: comparison with ozagrel and argatroban</t>
  </si>
  <si>
    <t>FK419</t>
  </si>
  <si>
    <t>missing neuro score for this drug</t>
  </si>
  <si>
    <t>only reported neuro score for this drug</t>
  </si>
  <si>
    <t>Moriguchi_2004_b</t>
  </si>
  <si>
    <t>Restoration of middle cerebral artery thrombosis by novel glycoprotein IIb/IIIa antagonist FK419 in guinea pig</t>
  </si>
  <si>
    <t>U/kg/h</t>
  </si>
  <si>
    <t>Moriguchi_2005</t>
  </si>
  <si>
    <t>FK419, a novel nonpeptide GPIIb/IIIa antagonist, restores microvascular patency and improves outcome in the guinea-pig middle cerebral artery thrombotic occlusion model: comparison with tirofiban</t>
  </si>
  <si>
    <t>Tirofiban</t>
  </si>
  <si>
    <t>Muller, H. D.</t>
  </si>
  <si>
    <t>Muller_2008</t>
  </si>
  <si>
    <t>Brain-derived neurotrophic factor but not forced arm use improves long-term outcome after photothrombotic stroke and transiently upregulates binding densities of excitatory glutamate receptors in the rat brain</t>
  </si>
  <si>
    <t>FAU (Forced arm use)</t>
  </si>
  <si>
    <t>combined treatment, 3 week and 6 week endpoints</t>
  </si>
  <si>
    <t>Murakami, K.</t>
  </si>
  <si>
    <t>Murakami_2013</t>
  </si>
  <si>
    <t>Cerebroprotective effects of TAK-937, a novel cannabinoid receptor agonist, in permanent and thrombotic focal cerebral ischemia in rats: therapeutic time window, combination with t-PA and efficacy in aged rats</t>
  </si>
  <si>
    <t>TAK-937</t>
  </si>
  <si>
    <t>combined treatment and different administration times and doses</t>
  </si>
  <si>
    <t>μg/kg/h</t>
  </si>
  <si>
    <t>Nagai, N.</t>
  </si>
  <si>
    <t>Initial brain lesion size affects the extent of subsequent pathophysiological responses</t>
  </si>
  <si>
    <t>Nagai_2010_a</t>
  </si>
  <si>
    <t>129/Sv</t>
  </si>
  <si>
    <t>Nagai_2010_b</t>
  </si>
  <si>
    <t>Systemic transplantation of embryonic stem cells accelerates brain lesion decrease and angiogenesis</t>
  </si>
  <si>
    <t>methods taken from "Nagai N, Kawao N, Okada K, Ishida C, Okumoto K, Ueshima S, et al. Initial brain lesion size affects the extent of subsequent pathophysiological responses."</t>
  </si>
  <si>
    <t>Endothelial stem cell transplantation</t>
  </si>
  <si>
    <t>Nagai_2007</t>
  </si>
  <si>
    <t>Plasminogen activator inhibitor-1 contributes to the deleterious effect of obesity on the outcome of thrombotic ischemic stroke in mice</t>
  </si>
  <si>
    <t>Lep/ob (obese)</t>
  </si>
  <si>
    <t>Obesity</t>
  </si>
  <si>
    <t>PAI-1-/-</t>
  </si>
  <si>
    <t>High fat diet</t>
  </si>
  <si>
    <t>Journal of Thrombosis and Haemostasis</t>
  </si>
  <si>
    <t>1538-7933</t>
  </si>
  <si>
    <t>Nagai_2002</t>
  </si>
  <si>
    <t>Tissue-type plasminogen activator has paradoxical roles in focal cerebral ischemic injury by thrombotic middle cerebral artery occlusion with mild or severe photochemical damage in mice</t>
  </si>
  <si>
    <t>tPA-/-</t>
  </si>
  <si>
    <t>Nagy, D.</t>
  </si>
  <si>
    <t>Nagy_2009</t>
  </si>
  <si>
    <t>Oxaloacetate decreases the infarct size and attenuates the reduction in evoked responses after photothrombotic focal ischemia in the rat cortex</t>
  </si>
  <si>
    <t>Oxaloacetic acid</t>
  </si>
  <si>
    <t>Cellular and Molecular Neurobiology</t>
  </si>
  <si>
    <t>0272-4340</t>
  </si>
  <si>
    <t>Nahirney, P. C.</t>
  </si>
  <si>
    <t>Nahirney_2016</t>
  </si>
  <si>
    <t>Ultrastructural analysis of blood-brain barrier breakdown in the peri-infarct zone in young adult and aged mice</t>
  </si>
  <si>
    <t>only reported surface area and only for 3 hours not 72</t>
  </si>
  <si>
    <t>Nakagawa, I.</t>
  </si>
  <si>
    <t>Nakagawa_2005</t>
  </si>
  <si>
    <t>MitoKATP-channel opener protects against neuronal death in rat venous ischemia</t>
  </si>
  <si>
    <t>combination treatment, did occlude two vessels in brain and induce spreading depression with injection of KCl</t>
  </si>
  <si>
    <t>Diazoxide</t>
  </si>
  <si>
    <t>5-HD (5-hydroxydecanoate)</t>
  </si>
  <si>
    <t>mmol/L</t>
  </si>
  <si>
    <t>Neurosurgery</t>
  </si>
  <si>
    <t>1524-4040</t>
  </si>
  <si>
    <t>Nakamura, M.</t>
  </si>
  <si>
    <t>Nakamura_2016</t>
  </si>
  <si>
    <t>Toxic acrolein production due to Ca(2+) influx by the NMDA receptor during stroke</t>
  </si>
  <si>
    <t>TB34 (N1,N4,N8-tri-benzyl-spermidine)</t>
  </si>
  <si>
    <t>Missing many model parameters including surgical level, did 3 different times of drug administration</t>
  </si>
  <si>
    <t>Atherosclerosis</t>
  </si>
  <si>
    <t>0021-9150</t>
  </si>
  <si>
    <t>Nakase, H.</t>
  </si>
  <si>
    <t>Nakase_1997_a</t>
  </si>
  <si>
    <t>Microcirculation after cerebral venous occlusions as assessed by laser Doppler scanning</t>
  </si>
  <si>
    <t>did two vein cortical occlusion and compared to a one vein occlusion from a previous study. Took the two vein as it was the one done in this study</t>
  </si>
  <si>
    <t>Journal of Neurosurgery</t>
  </si>
  <si>
    <t>0022-3085</t>
  </si>
  <si>
    <t>Nakase_1997_b</t>
  </si>
  <si>
    <t>An experimental model of intraoperative venous injury in the rat</t>
  </si>
  <si>
    <t>did one and two vein occlusion, took 1 vein as more comparable to most other studies</t>
  </si>
  <si>
    <t>Skull Base Surgery</t>
  </si>
  <si>
    <t>1052-1453</t>
  </si>
  <si>
    <t>Nakayama, H.</t>
  </si>
  <si>
    <t>Nakayama_1988</t>
  </si>
  <si>
    <t>Photothrombotic occlusion of rat middle cerebral artery: histopathological and hemodynamic sequelae of acute recanalization</t>
  </si>
  <si>
    <t>Helium-Neon laser</t>
  </si>
  <si>
    <t>Nimodipine</t>
  </si>
  <si>
    <t>two groups also had electrocauterisation, could not take these</t>
  </si>
  <si>
    <t>Neumann-Haefelin, T.</t>
  </si>
  <si>
    <t>Neumann-Haefelin_1998</t>
  </si>
  <si>
    <t>Immunohistochemical evidence for dysregulation of the GABAergic system ipsilateral to photochemically induced cortical infarcts in rats</t>
  </si>
  <si>
    <t>Ning, J.</t>
  </si>
  <si>
    <t>Ning_2019</t>
  </si>
  <si>
    <t>TOM7 silencing exacerbates focal cerebral ischemia injury in rat by targeting PINK1/Beclin1-mediated autophagy</t>
  </si>
  <si>
    <t>combined treatment groups</t>
  </si>
  <si>
    <t>Longa score</t>
  </si>
  <si>
    <t>TOM7 siRNA</t>
  </si>
  <si>
    <t>PINK1 (PTEN-induced kinase 1)</t>
  </si>
  <si>
    <t>Niv, F.</t>
  </si>
  <si>
    <t>Niv_2012</t>
  </si>
  <si>
    <t>Aberrant neurogenesis after stroke: a retroviral cell labeling study</t>
  </si>
  <si>
    <t>Ogawa, T.</t>
  </si>
  <si>
    <t>Effects of prasugrel, a novel P2Y(12) inhibitor, in rat models of cerebral and peripheral artery occlusive diseases</t>
  </si>
  <si>
    <t>Ogawa_2009</t>
  </si>
  <si>
    <t>Prasugrel</t>
  </si>
  <si>
    <t>Ohmori, C.</t>
  </si>
  <si>
    <t>Ohmori_2018</t>
  </si>
  <si>
    <t>Increase in blood-brain barrier permeability does not directly induce neuronal death but may accelerate ischemic neuronal damage</t>
  </si>
  <si>
    <t>compared RB stroke to RB + CCAO stroke, only took RB</t>
  </si>
  <si>
    <t>Experimental Animals</t>
  </si>
  <si>
    <t>1341-1357</t>
  </si>
  <si>
    <t>Okabe, N.</t>
  </si>
  <si>
    <t>Okabe_2018</t>
  </si>
  <si>
    <t>Constraint-induced movement therapy improves efficacy of task-specific training after severe cortical stroke depending on the ipsilesional corticospinal projections</t>
  </si>
  <si>
    <t>Caudal and rostral forelimb areas</t>
  </si>
  <si>
    <t>other "treatment" groups were just training in behavioural tests, did not consider them true treatments</t>
  </si>
  <si>
    <t>Okabe_2016</t>
  </si>
  <si>
    <t>Neural network remodeling underlying motor map reorganization induced by rehabilitative training after ischemic stroke</t>
  </si>
  <si>
    <t>Caudal forelimb area</t>
  </si>
  <si>
    <t>Did multiple experiments with multiple control/treatment groups, although the treatment was the same for all of them. Only took one experiment</t>
  </si>
  <si>
    <t>Ong, L. K.</t>
  </si>
  <si>
    <t>Ong_2017</t>
  </si>
  <si>
    <t>Chronic stress exposure following photothrombotic stroke is associated with increased levels of Amyloid beta accumulation and altered oligomerisation at sites of thalamic secondary neurodegeneration in mice</t>
  </si>
  <si>
    <t>Ostrovskaya, R. U.</t>
  </si>
  <si>
    <t>Ostrovskaya_1999</t>
  </si>
  <si>
    <t>Memory restoring and neuroprotective effects of the proline-containing dipeptide, GVS-111, in a photochemical stroke model</t>
  </si>
  <si>
    <t>GVS-111</t>
  </si>
  <si>
    <t>Behavioural Pharmacology</t>
  </si>
  <si>
    <t>0955-8810</t>
  </si>
  <si>
    <t>Otsuka, H.</t>
  </si>
  <si>
    <t>Effect of age on cerebral venous circulation disturbances in the rat</t>
  </si>
  <si>
    <t>Otsuka_2000_a</t>
  </si>
  <si>
    <t>Otsuka_2000_b</t>
  </si>
  <si>
    <t>Effects of cortical spreading depression on cortical blood flow, impedance, DC potential, and infarct size in a rat venous infarct model</t>
  </si>
  <si>
    <t>KCL (Potassium chloride)</t>
  </si>
  <si>
    <t>Pan, H. C.</t>
  </si>
  <si>
    <t>Pan_2017</t>
  </si>
  <si>
    <t>Neurovascular function recovery after focal ischemic stroke by enhancing cerebral collateral circulation via peripheral stimulation-mediated interarterial anastomosis</t>
  </si>
  <si>
    <t>did hidlimb and foelimb stimulation, took only forelimb as greatest difference from control</t>
  </si>
  <si>
    <t>Parada, E.</t>
  </si>
  <si>
    <t>Parada_2014</t>
  </si>
  <si>
    <t>Neuroprotective effect of melatonin against ischemia is partially mediated by alpha-7 nicotinic receptor modulation and HO-1 overexpression</t>
  </si>
  <si>
    <t>combination treatment</t>
  </si>
  <si>
    <t>Parada_2013</t>
  </si>
  <si>
    <t>The microglial alpha7-acetylcholine nicotinic receptor is a key element in promoting neuroprotection by inducing heme oxygenase-1 via nuclear factor erythroid-2-related factor 2</t>
  </si>
  <si>
    <t>PNU282987</t>
  </si>
  <si>
    <t>ZnDPBG</t>
  </si>
  <si>
    <t>Antioxidants &amp; Redox Signaling</t>
  </si>
  <si>
    <t>1557-7716</t>
  </si>
  <si>
    <t>Park, C. H.</t>
  </si>
  <si>
    <t>Matrix metalloproteinase inhibitors attenuate neuroinflammation following focal cerebral ischemia in mice</t>
  </si>
  <si>
    <t>Park_2011_a</t>
  </si>
  <si>
    <t>Doxycycline</t>
  </si>
  <si>
    <t>Batimastat</t>
  </si>
  <si>
    <t>studied a third drug but didn't report results for it at all</t>
  </si>
  <si>
    <t>Park, S. H.</t>
  </si>
  <si>
    <t>Park_2011_b</t>
  </si>
  <si>
    <t>Protective effect of hexane extracts of Uncaria sinensis against photothrombotic ischemic injury in mice</t>
  </si>
  <si>
    <t>MEUS (Methanol extracts of Uncaria sinensis)</t>
  </si>
  <si>
    <t>EAEUS (Ethyl acetate extracts of Uncaria sinensis)</t>
  </si>
  <si>
    <t>don't report neuroscore for this treatment</t>
  </si>
  <si>
    <t>Parker, K.</t>
  </si>
  <si>
    <t>PEGylated insulin-like growth factor-I affords protection and facilitates recovery of lost functions post-focal ischemia</t>
  </si>
  <si>
    <t>Parker_2017</t>
  </si>
  <si>
    <t>PEG-IGF-I</t>
  </si>
  <si>
    <t>multiple doses and multiple treatment administration times</t>
  </si>
  <si>
    <t>Petrovic-Djergovic, D.</t>
  </si>
  <si>
    <t>Petrovic-Djergovic_2012</t>
  </si>
  <si>
    <t>Tissue-resident ecto-5' nucleotidase (CD73) regulates leukocyte trafficking in the ischemic brain</t>
  </si>
  <si>
    <t>CD73-/-</t>
  </si>
  <si>
    <t>U</t>
  </si>
  <si>
    <t>5'-nucleotidase</t>
  </si>
  <si>
    <t>check 5 point neuroscale, also did an experiment with irradiation and bone marrow transplants, but as this is two things I'm considering it a combined treatment and not extracting the data</t>
  </si>
  <si>
    <t>The Journal of Immunology</t>
  </si>
  <si>
    <t>0022-1767</t>
  </si>
  <si>
    <t>Pielecka-Fortuna, J.</t>
  </si>
  <si>
    <t>Pielecka-Fortuna_2015</t>
  </si>
  <si>
    <t>A Small Motor Cortex Lesion Abolished Ocular Dominance Plasticity in the Adult Mouse Primary Visual Cortex and Impaired Experience-Dependent Visual Improvements</t>
  </si>
  <si>
    <t>Mice had monocular deprivation (covered one eye for 7 days)</t>
  </si>
  <si>
    <t>Porritt, M. J.</t>
  </si>
  <si>
    <t>Porritt_2012</t>
  </si>
  <si>
    <t>Photothrombosis-induced infarction of the mouse cerebral cortex is not affected by the Nrf2-activator sulforaphane</t>
  </si>
  <si>
    <t>Cobolt</t>
  </si>
  <si>
    <t>Sulforaphane</t>
  </si>
  <si>
    <t>graph missing errors, only means</t>
  </si>
  <si>
    <t>Prado, R.</t>
  </si>
  <si>
    <t>Prado_1996</t>
  </si>
  <si>
    <t>L-arginine does not improve cortical perfusion or histopathological outcome in spontaneously hypertensive rats subjected to distal middle cerebral artery photothrombotic occlusion</t>
  </si>
  <si>
    <t>Arginine (L-Arg)</t>
  </si>
  <si>
    <t>Qian, C.</t>
  </si>
  <si>
    <t>Qian_2016</t>
  </si>
  <si>
    <t>Precise Characterization of the Penumbra Revealed by MRI: A Modified Photothrombotic Stroke Model Study</t>
  </si>
  <si>
    <t>performed reperfusion using an ultraviolet laser 355nm 1 hour post-stroke, also did MRI measurements</t>
  </si>
  <si>
    <t>Qiu, Z. D.</t>
  </si>
  <si>
    <t>Qiu_2016</t>
  </si>
  <si>
    <t>A new method for evaluating regional cerebral blood flow changes: Laser speckle contrast imaging in a C57BL/6J mouse model of photothrombotic ischemia</t>
  </si>
  <si>
    <t>mV</t>
  </si>
  <si>
    <t>Journal of Huazhong University of Science and Technology</t>
  </si>
  <si>
    <t>1672-0733</t>
  </si>
  <si>
    <t>Qu, W. S.</t>
  </si>
  <si>
    <t>Qu_2010</t>
  </si>
  <si>
    <t>Galectin-1 enhances astrocytic BDNF production and improves functional outcome in rats following ischemia</t>
  </si>
  <si>
    <t>Galectin-1</t>
  </si>
  <si>
    <t>μg/day</t>
  </si>
  <si>
    <t>Quattromani, M. J.</t>
  </si>
  <si>
    <t>Quattromani_2014</t>
  </si>
  <si>
    <t>Enriched housing down-regulates the Toll-like receptor 2 response in the mouse brain after experimental stroke</t>
  </si>
  <si>
    <t>TLR2+/−</t>
  </si>
  <si>
    <t>Paw placement score</t>
  </si>
  <si>
    <t>Quattromani_2018_a</t>
  </si>
  <si>
    <t>Changes in resting-state functional connectivity after stroke in a mouse brain lacking extracellular matrix components</t>
  </si>
  <si>
    <t>129S1/SvImJ</t>
  </si>
  <si>
    <t>Q4 mouse</t>
  </si>
  <si>
    <t>Quattromani_2018_b</t>
  </si>
  <si>
    <t>Extracellular Matrix Modulation Is Driven by Experience-Dependent Plasticity During Stroke Recovery</t>
  </si>
  <si>
    <t>Rahman, M.</t>
  </si>
  <si>
    <t>Rahman_2018</t>
  </si>
  <si>
    <t>Investigation of Mature BDNF and proBDNF Signaling in a Rat Photothrombotic Ischemic Model</t>
  </si>
  <si>
    <t>Reichenbach, Z. W.</t>
  </si>
  <si>
    <t>Reichenbach_2016</t>
  </si>
  <si>
    <t>The CB1 antagonist, SR141716A, is protective in permanent photothrombotic cerebral ischemia</t>
  </si>
  <si>
    <t>SR141716A</t>
  </si>
  <si>
    <t>mg/mL</t>
  </si>
  <si>
    <t>missing lots of details of photothrombotic procedure</t>
  </si>
  <si>
    <t>did treatments both pre and post stroke plus has a combined treatment</t>
  </si>
  <si>
    <t>Rogers, D. C.</t>
  </si>
  <si>
    <t>Rogers_1997</t>
  </si>
  <si>
    <t>Photothrombotic lesions of the rat cortex impair acquisition of the water maze</t>
  </si>
  <si>
    <t>bilateral occlusions, seemed to have many control groups, only took vehicle group from experiement</t>
  </si>
  <si>
    <t>Pharmacology Biochemistry and Behavior</t>
  </si>
  <si>
    <t>0091-3057</t>
  </si>
  <si>
    <t>Romanova, G. A.</t>
  </si>
  <si>
    <t>Romanova_2015</t>
  </si>
  <si>
    <t>Neuroprotective and antiamnesic effect of erythropoietin derivatives after experimental ischemic injury of cerebral cortex</t>
  </si>
  <si>
    <t>not reported level of surgery</t>
  </si>
  <si>
    <t>Bulletin of Experimental Biology and Medicine</t>
  </si>
  <si>
    <t>0007-4888</t>
  </si>
  <si>
    <t>EPO (erythropoietin)</t>
  </si>
  <si>
    <t>EPO-Fc</t>
  </si>
  <si>
    <t>ЕPО-TR</t>
  </si>
  <si>
    <t>bilateral occlusions, took the mean size of just one hemisphere infarct as more comparable to rest of studies</t>
  </si>
  <si>
    <t>Sadanaga-Akiyoshi, F.</t>
  </si>
  <si>
    <t>Sadanaga-Akiyoshi_2003</t>
  </si>
  <si>
    <t>Nicotinamide attenuates focal ischemic brain injury in rats: with special reference to changes in nicotinamide and NAD+ levels in ischemic core and penumbra</t>
  </si>
  <si>
    <t>Nicotinamide</t>
  </si>
  <si>
    <t>Saiki, R.</t>
  </si>
  <si>
    <t>Acrolein stimulates the synthesis of IL-6 and C-reactive protein (CRP) in thrombosis model mice and cultured cells</t>
  </si>
  <si>
    <t>Saiki_2013_a</t>
  </si>
  <si>
    <t>don't report anaesthetic or surgical level</t>
  </si>
  <si>
    <t>6, 12, 24 hour times</t>
  </si>
  <si>
    <t>Saiki_2009</t>
  </si>
  <si>
    <t>Intense correlation between brain infarction and protein-conjugated acrolein</t>
  </si>
  <si>
    <t>N-acetylcysteine</t>
  </si>
  <si>
    <t>Saiki_2011</t>
  </si>
  <si>
    <t>Brain infarction correlates more closely with acrolein than with reactive oxygen species</t>
  </si>
  <si>
    <t>Spermine-less Gy</t>
  </si>
  <si>
    <t>TG2-/-</t>
  </si>
  <si>
    <t>B6C3H</t>
  </si>
  <si>
    <t>multiple doses</t>
  </si>
  <si>
    <t>Saiki_2013_b</t>
  </si>
  <si>
    <t>In vitro and in vivo evaluation of polymethylene tetraamine derivatives as NMDA receptor channel blockers</t>
  </si>
  <si>
    <t>Doesn't report most methods, is only a communication, methods here taken from "Intense correlation between brain infarction and protein-conjugated acrolein" Saiki 2009</t>
  </si>
  <si>
    <t>multiple doses, Doesn't report most methods, is only a communication, methods here taken from "Intense correlation between brain infarction and protein-conjugated acrolein" Saiki 2009</t>
  </si>
  <si>
    <t>Methoctramine</t>
  </si>
  <si>
    <t>Relative size (control as baseline)</t>
  </si>
  <si>
    <t>Bioorganic &amp; Medicinal Chemistry Letters</t>
  </si>
  <si>
    <t>1464-3405</t>
  </si>
  <si>
    <t>Salber, D.</t>
  </si>
  <si>
    <t>Salber_2006</t>
  </si>
  <si>
    <t>Differential uptake of [18F]FET and [3H]l-methionine in focal cortical ischemia</t>
  </si>
  <si>
    <t>Nuclear Medicine and Biology</t>
  </si>
  <si>
    <t>0969-8051</t>
  </si>
  <si>
    <t>reported all their individual values, used this to calculate the mean and SD for 24 hours (the value reported in the text is for all times from 2 hours to 42 days)</t>
  </si>
  <si>
    <t>Saleh, A.</t>
  </si>
  <si>
    <t>Saleh_2004</t>
  </si>
  <si>
    <t>Central nervous system inflammatory response after cerebral infarction as detected by magnetic resonance imaging</t>
  </si>
  <si>
    <t>lots of rose bengal method details</t>
  </si>
  <si>
    <t>USPIO (ultrasmall superparamagnetic iron oxide)</t>
  </si>
  <si>
    <t>did both histology and MRI measures, treatment is an MRI contrast agent so not sure if it counts</t>
  </si>
  <si>
    <t>NMR in Biomedicine</t>
  </si>
  <si>
    <t>1099-1492</t>
  </si>
  <si>
    <t>Sanikidze, T. V.</t>
  </si>
  <si>
    <t>Sanikidze_2013</t>
  </si>
  <si>
    <t>Neuroprotective treatment of cerebral infarction: an experimental study</t>
  </si>
  <si>
    <t>Plaferon-LB</t>
  </si>
  <si>
    <t>missing anaesthetic and lots of photothrombotic stroke methods</t>
  </si>
  <si>
    <t>International Journal of Neuroscience</t>
  </si>
  <si>
    <t>0020-7454</t>
  </si>
  <si>
    <t>Saraiva, C.</t>
  </si>
  <si>
    <t>Saraiva_2018</t>
  </si>
  <si>
    <t>MicroRNA-124-loaded nanoparticles increase survival and neuronal differentiation of neural stem cells in vitro but do not contribute to stroke outcome in vivo</t>
  </si>
  <si>
    <t>MicroRNA-124 loaded nanoparticles</t>
  </si>
  <si>
    <t>MicroRNA-124 (scrambled) loaded nanoparticles</t>
  </si>
  <si>
    <t>had two controls, saline and void nanoparticles, took void NPs</t>
  </si>
  <si>
    <t>Sawada, H.</t>
  </si>
  <si>
    <t>Sawada_2014</t>
  </si>
  <si>
    <t>SMTP-7, a novel small-molecule thrombolytic for ischemic stroke: a study in rodents and primates</t>
  </si>
  <si>
    <t>Schabitz, W. R.</t>
  </si>
  <si>
    <t>Schabitz_2004</t>
  </si>
  <si>
    <t>Effect of brain-derived neurotrophic factor treatment and forced arm use on functional motor recovery after small cortical ischemia</t>
  </si>
  <si>
    <t>1 week and 6 month measurements for all, took 1 week</t>
  </si>
  <si>
    <t>Schabitz_2007</t>
  </si>
  <si>
    <t>Intravenous brain-derived neurotrophic factor enhances poststroke sensorimotor recovery and stimulates neurogenesis</t>
  </si>
  <si>
    <t>mL/kg</t>
  </si>
  <si>
    <t>NSS multiple timepoint measurements</t>
  </si>
  <si>
    <t>Schmidt, A.</t>
  </si>
  <si>
    <t>Schmidt_2015</t>
  </si>
  <si>
    <t>Progressive cognitive deficits in a mouse model of recurrent photothrombotic stroke</t>
  </si>
  <si>
    <t>methods from online supplemental data, gave a second infarct 10 days after first, this measurement is just the first infarct volume</t>
  </si>
  <si>
    <t>Schmidt_2017</t>
  </si>
  <si>
    <t>Targeting Different Monocyte/Macrophage Subsets Has No Impact on Outcome in Experimental Stroke</t>
  </si>
  <si>
    <t>Modified Menzies scale</t>
  </si>
  <si>
    <t>M2-macrophages (anti-inflammatory)</t>
  </si>
  <si>
    <t>M1-macrophages (pro-inflammatory)</t>
  </si>
  <si>
    <t>MC-21-antibody</t>
  </si>
  <si>
    <t>missing neuroscores for photothrombotic stroke, only reports MCAO, missing n of groups</t>
  </si>
  <si>
    <t>Schneider, J. S.</t>
  </si>
  <si>
    <t>Schneider_2007</t>
  </si>
  <si>
    <t>Postnatal lead poisoning impairs behavioral recovery following brain damage</t>
  </si>
  <si>
    <t>Lead poisioning</t>
  </si>
  <si>
    <t>ppm in diet</t>
  </si>
  <si>
    <t>missing n of groups</t>
  </si>
  <si>
    <t>NeuroToxicology</t>
  </si>
  <si>
    <t>1872-9711</t>
  </si>
  <si>
    <t>Schroeter, M.</t>
  </si>
  <si>
    <t>Schroeter_1997</t>
  </si>
  <si>
    <t>Phagocytic response in photochemically induced infarction of rat cerebral cortex. The role of resident microglia</t>
  </si>
  <si>
    <t>Cl2MDP (dichloromethylene diphosphonate)</t>
  </si>
  <si>
    <t>Schroeter_2002</t>
  </si>
  <si>
    <t>Non-invasive induction of focal cerebral ischemia in mice by photothrombosis of cortical microvessels: characterization of inflammatory responses</t>
  </si>
  <si>
    <t>Schubring-Giese, M.</t>
  </si>
  <si>
    <t>Schubring-Giese_2016</t>
  </si>
  <si>
    <t>Protein Synthesis Inhibition in the Peri-Infarct Cortex Slows Motor Recovery in Rats</t>
  </si>
  <si>
    <t>guide cannula inserted into brain</t>
  </si>
  <si>
    <t>Anisomycin</t>
  </si>
  <si>
    <t>μg/μL</t>
  </si>
  <si>
    <t>Schubring-Giese_2007</t>
  </si>
  <si>
    <t>Speed of motor re-learning after experimental stroke depends on prior skill</t>
  </si>
  <si>
    <t>Experimental Brain Research</t>
  </si>
  <si>
    <t>1432-1106</t>
  </si>
  <si>
    <t>Seo, H. B.</t>
  </si>
  <si>
    <t>Seo_2015</t>
  </si>
  <si>
    <t>Partially purified components of Uncaria sinensis attenuate blood brain barrier disruption after ischemic brain injury in mice</t>
  </si>
  <si>
    <t>Seredenin, S. B.</t>
  </si>
  <si>
    <t>Seredenin_2008</t>
  </si>
  <si>
    <t>Neuroprotective effect of afobazole on rats with bilateral local photothrombosis of vessels in the prefrontal cortex</t>
  </si>
  <si>
    <t>strokes in both hemispheres</t>
  </si>
  <si>
    <t>Vinpocetine (Cavinton)</t>
  </si>
  <si>
    <t>Fabomotizole (Afobazole)</t>
  </si>
  <si>
    <t>Seto, A.</t>
  </si>
  <si>
    <t>Seto_2014</t>
  </si>
  <si>
    <t>Induction of ischemic stroke in awake freely moving mice reveals that isoflurane anesthesia can mask the benefits of a neuroprotection therapy</t>
  </si>
  <si>
    <t>awake animals testing isoflurane effect</t>
  </si>
  <si>
    <t>DHbetaE</t>
  </si>
  <si>
    <t>Ro25-6981</t>
  </si>
  <si>
    <t>60 minutes isoflurane, also did 20 minute iso but no way to differentiate it in my data collection so took 60 (bigger differences between these groups)</t>
  </si>
  <si>
    <t>Frontiers in Neuroenergetics</t>
  </si>
  <si>
    <t>1662-6427</t>
  </si>
  <si>
    <t>Shanina, E. V.</t>
  </si>
  <si>
    <t>Shanina_2005</t>
  </si>
  <si>
    <t>Long-term effects of sequential cortical infarcts on scar size, brain volume and cognitive function</t>
  </si>
  <si>
    <t>gave multiple infarcts, took one group that onl had a single infarct</t>
  </si>
  <si>
    <t>Shimakura, A.</t>
  </si>
  <si>
    <t>Neutrophil elastase inhibition reduces cerebral ischemic damage in the middle cerebral artery occlusion</t>
  </si>
  <si>
    <t>Shimakura_2000</t>
  </si>
  <si>
    <t>Yamamoto 1988 score</t>
  </si>
  <si>
    <t>ONO-5046</t>
  </si>
  <si>
    <t>Anti-PMN antibody</t>
  </si>
  <si>
    <t>missing neuroscore</t>
  </si>
  <si>
    <t>Shin, T. K.</t>
  </si>
  <si>
    <t>Shin_2009</t>
  </si>
  <si>
    <t>Fluoxetine and sertraline attenuate postischemic brain injury in mice</t>
  </si>
  <si>
    <t>Fluoxetine</t>
  </si>
  <si>
    <t>Sertraline</t>
  </si>
  <si>
    <t>Shiromoto, T.</t>
  </si>
  <si>
    <t>Shiromoto_2017</t>
  </si>
  <si>
    <t>The Role of Endogenous Neurogenesis in Functional Recovery and Motor Map Reorganization Induced by Rehabilitative Therapy after Stroke in Rats</t>
  </si>
  <si>
    <t>Cytarabine (Ara-C)</t>
  </si>
  <si>
    <t>Journal of Stroke and Cerebrovascular Diseases</t>
  </si>
  <si>
    <t>1052-3057</t>
  </si>
  <si>
    <t>Sist, B.</t>
  </si>
  <si>
    <t>Sist_2014</t>
  </si>
  <si>
    <t>Plasticity beyond peri-infarct cortex: spinal up regulation of structural plasticity, neurotrophins, and inflammatory cytokines during recovery from cortical stroke</t>
  </si>
  <si>
    <t>Snape, M. F.</t>
  </si>
  <si>
    <t>Snape_1993</t>
  </si>
  <si>
    <t>The effects of chlormethiazole and nimodipine on cortical infarct area after focal cerebral ischaemia in the rat</t>
  </si>
  <si>
    <t>missing error measurements for infarct area</t>
  </si>
  <si>
    <t>Song, H.</t>
  </si>
  <si>
    <t>Song_2018</t>
  </si>
  <si>
    <t>Transcortical photothrombotic pyramidotomy model with persistent motor deficits</t>
  </si>
  <si>
    <t>Medullary pyramid</t>
  </si>
  <si>
    <t>insered optic fibre into brain</t>
  </si>
  <si>
    <t>Song_2017</t>
  </si>
  <si>
    <t>Capsular stroke modeling based on somatotopic mapping of motor fibers</t>
  </si>
  <si>
    <t>Hindlimb motor cortex</t>
  </si>
  <si>
    <t>Posterior Limb of the Internal Capsule (forelimb area)</t>
  </si>
  <si>
    <t>Posterior Limb of the Internal Capsule (hindlimb area)</t>
  </si>
  <si>
    <t>missing  type of error</t>
  </si>
  <si>
    <t>Stieg, P. E.</t>
  </si>
  <si>
    <t>Stieg_1999</t>
  </si>
  <si>
    <t>Neuroprotection by the NMDA receptor-associated open-channel blocker memantine in a photothrombotic model of cerebral focal ischemia in neonatal rat</t>
  </si>
  <si>
    <t>Posterior Limb of the Internal Capsule (forelimb)</t>
  </si>
  <si>
    <t>Posterior Limb of the Internal Capsule (hindlimb)</t>
  </si>
  <si>
    <t>rat pups, did MRI and histology</t>
  </si>
  <si>
    <t>Stokowska, A.</t>
  </si>
  <si>
    <t>Stokowska_2017</t>
  </si>
  <si>
    <t>Complement peptide C3a stimulates neural plasticity after experimental brain ischaemia</t>
  </si>
  <si>
    <t>C3aR-/-</t>
  </si>
  <si>
    <t>GFAP-C3a</t>
  </si>
  <si>
    <t>C57BL/6CNr</t>
  </si>
  <si>
    <t>C3a peptide</t>
  </si>
  <si>
    <t>Su, E. J.</t>
  </si>
  <si>
    <t>Su_2011</t>
  </si>
  <si>
    <t>The thrombomodulin analog Solulin promotes reperfusion and reduces infarct volume in a thrombotic stroke model</t>
  </si>
  <si>
    <t>FV Leiden</t>
  </si>
  <si>
    <t>Solulin</t>
  </si>
  <si>
    <t>multiple doses and multiple time-points of administration</t>
  </si>
  <si>
    <t>Summers, P. M.</t>
  </si>
  <si>
    <t>Summers_2017</t>
  </si>
  <si>
    <t>Functional deficits induced by cortical microinfarcts</t>
  </si>
  <si>
    <t>methods taken from "Taylor ZJ, Hui ES, Watson AN, et al. Microvascular basis for growth of small infarcts following occlusion of single penetrating arterioles in mouse cortex"</t>
  </si>
  <si>
    <t>μm (radius)</t>
  </si>
  <si>
    <t>Suzuki, Y.</t>
  </si>
  <si>
    <t>Suzuki_2004</t>
  </si>
  <si>
    <t>Microplasmin reduces ischemic brain damage and improves neurological function in a rat stroke model monitored with MRI</t>
  </si>
  <si>
    <t>Reports neuroscore as median and range, methods taken from "Takamatsu H, Tatsumi M, Nitta S, Ichise R, Muramatsu K, Iida M, Nishimura S, Umemura K. Time courses of progress to the chronic stage of middle cerebral artery occlusion models in rats."</t>
  </si>
  <si>
    <t>Suzuki_2003</t>
  </si>
  <si>
    <t>Ability of NMDA and non-NMDA receptor antagonists to inhibit cerebral ischemic damage in aged rats</t>
  </si>
  <si>
    <t>NBQX</t>
  </si>
  <si>
    <t>Y-26763</t>
  </si>
  <si>
    <t>Takamatsu, H.</t>
  </si>
  <si>
    <t>Takamatsu_1998</t>
  </si>
  <si>
    <t>Neuroprotective effects depend on the model of focal ischemia following middle cerebral artery occlusion</t>
  </si>
  <si>
    <t>YM90K</t>
  </si>
  <si>
    <t>S-312-d</t>
  </si>
  <si>
    <t>EPC-K1</t>
  </si>
  <si>
    <t>Takamatsu_2000</t>
  </si>
  <si>
    <t>Changes in local cerebral blood flow in photochemically induced thrombotic occlusion model in rats</t>
  </si>
  <si>
    <t>3, 6, 12, and 24 h</t>
  </si>
  <si>
    <t>Takamatsu_2002</t>
  </si>
  <si>
    <t>Time courses of progress to the chronic stage of middle cerebral artery occlusion models in rats</t>
  </si>
  <si>
    <t>1, 2, 3, 4, 5, 7, 10, 14, 21, 28, 42, 56, 63, and 84 days. All were given penicillin as "post-operative care" is not counted as a treatment in this study</t>
  </si>
  <si>
    <t>Takeshima, Y.</t>
  </si>
  <si>
    <t>Takeshima_2011</t>
  </si>
  <si>
    <t>Neuroprotection with intraventricular brain-derived neurotrophic factor in rat venous occlusion model</t>
  </si>
  <si>
    <t>occluded two adjacent cortical veins, methods taken from Nishioka 2006 "Sequential and spatial profiles of apoptosis in ischemic penumbra after two-vein occlusion in rats", 2 and 7 day timepoints</t>
  </si>
  <si>
    <t>Takizawa, S.</t>
  </si>
  <si>
    <t>Takizawa_2009</t>
  </si>
  <si>
    <t>A sartan derivative with a very low angiotensin II receptor affinity ameliorates ischemic cerebral damage</t>
  </si>
  <si>
    <t>R-147176</t>
  </si>
  <si>
    <t>measured both oral gavage and injection of drug, took oral low doas as had biggest difference</t>
  </si>
  <si>
    <t>Tamao, Y.</t>
  </si>
  <si>
    <t>Tamao_1997</t>
  </si>
  <si>
    <t>Effect of argatroban, a selective thrombin inhibitor, on animal models of cerebral thrombosis</t>
  </si>
  <si>
    <t>measured outcome at 3 and 6 hours</t>
  </si>
  <si>
    <t>Seminars in Thrombosis and Hemostasis</t>
  </si>
  <si>
    <t>0094-6176</t>
  </si>
  <si>
    <t>Tamura, K.</t>
  </si>
  <si>
    <t>Tamura_2011</t>
  </si>
  <si>
    <t>The effect of a gap-junction blocker, carbenoxolone, on ischemic brain injury and cortical spreading depression</t>
  </si>
  <si>
    <t>CBX (Carbenoxolone)</t>
  </si>
  <si>
    <t>Tanaka, Y.</t>
  </si>
  <si>
    <t>Tanaka_2007_a</t>
  </si>
  <si>
    <t>Serum S100B is a useful surrogate marker for long-term outcomes in photochemically-induced thrombotic stroke rat models</t>
  </si>
  <si>
    <t>not sure how to classify the neurological score, quoted 3 references but none named it</t>
  </si>
  <si>
    <t>Tanaka_2007_b</t>
  </si>
  <si>
    <t>Quantitative assessments of cerebral vascular damage with a silicon rubber casting method in photochemically-induced thrombotic stroke rat models</t>
  </si>
  <si>
    <t>3, 6, 24 hrs</t>
  </si>
  <si>
    <t>Relationship between cerebrospinal and peripheral S100B levels after focal cerebral ischemia in rats</t>
  </si>
  <si>
    <t>Tanaka_2008</t>
  </si>
  <si>
    <t>24, 48, 72, 120 hrs</t>
  </si>
  <si>
    <t>Tang, Y.</t>
  </si>
  <si>
    <t>Tang_2017</t>
  </si>
  <si>
    <t>Inhibiting Histone Deacetylase 2 (HDAC2) Promotes Functional Recovery From Stroke</t>
  </si>
  <si>
    <t>HDAC2-/-</t>
  </si>
  <si>
    <t>neuroscores not reported for groups</t>
  </si>
  <si>
    <t>SAHA (Suberoylanilide hydroxamic acid, Vorinostat)</t>
  </si>
  <si>
    <t>Journal of the American Heart Association</t>
  </si>
  <si>
    <t>Taylor, Z. J.</t>
  </si>
  <si>
    <t>Taylor_2016</t>
  </si>
  <si>
    <t>Microvascular basis for growth of small infarcts following occlusion of single penetrating arterioles in mouse cortex</t>
  </si>
  <si>
    <t>nL</t>
  </si>
  <si>
    <t>Tennant, K. A.</t>
  </si>
  <si>
    <t>Tennant_2013</t>
  </si>
  <si>
    <t>Diabetes augments in vivo microvascular blood flow dynamics after stroke</t>
  </si>
  <si>
    <t>GFP-M</t>
  </si>
  <si>
    <t>Insulin</t>
  </si>
  <si>
    <t>Diabetes induction: A 2 d induction protocol was followed over consecutive days. On each day, mice were deprived of food for 4 h, and then given an intraperitoneal injection of streptozotocin (STZ; 75 mg/kg) dissolved in 50 mM (pH 4.5) sodium citrate buffer. Nondiabetic controls were administered buffer alone. Mice were given 5% sucrose water for 24 h after each day’s injection to prevent sudden hypoglycemia.</t>
  </si>
  <si>
    <t>Streptozotocin</t>
  </si>
  <si>
    <t>Thura, M.</t>
  </si>
  <si>
    <t>Thura_2009</t>
  </si>
  <si>
    <t>GIF-0173 protects against cerebral infarction through DP1 receptor activation</t>
  </si>
  <si>
    <t>GIF-0173</t>
  </si>
  <si>
    <t>calculated means and sd of neuroscore myself</t>
  </si>
  <si>
    <t>Tian, D. S.</t>
  </si>
  <si>
    <t>Tian_2016</t>
  </si>
  <si>
    <t>Deficiency in the voltage-gated proton channel Hv1 increases M2 polarization of microglia and attenuates brain damage from photothrombotic ischemic stroke</t>
  </si>
  <si>
    <t>Hv1-/-</t>
  </si>
  <si>
    <t>1 and 3 days</t>
  </si>
  <si>
    <t>Toda, T.</t>
  </si>
  <si>
    <t>Toda_2014</t>
  </si>
  <si>
    <t>Down-regulation of KCC2 expression and phosphorylation in motoneurons, and increases the number of in primary afferent projections to motoneurons in mice with post-stroke spasticity</t>
  </si>
  <si>
    <t>Tregub, P.</t>
  </si>
  <si>
    <t>Tregub_2015</t>
  </si>
  <si>
    <t>Combined exposure to hypercapnia and hypoxia provides its maximum neuroprotective effect during focal ischemic injury in the brain</t>
  </si>
  <si>
    <t>Respiratory intervention</t>
  </si>
  <si>
    <t>took "HH" group</t>
  </si>
  <si>
    <t>measurements are in median +/- 25-75 percentiles</t>
  </si>
  <si>
    <t>Trieu, V. N.</t>
  </si>
  <si>
    <t>Trieu_1999</t>
  </si>
  <si>
    <t>In vivo antioxidant activity of genistein in a murine model of singlet oxygen-induced cerebral stroke</t>
  </si>
  <si>
    <t>Genistein</t>
  </si>
  <si>
    <t>Ellagic acid</t>
  </si>
  <si>
    <t>Propyl gallate</t>
  </si>
  <si>
    <t>Quinazoline</t>
  </si>
  <si>
    <t>multiple dose administration times</t>
  </si>
  <si>
    <t>Anti-Ox2</t>
  </si>
  <si>
    <t>Anti-Ox4</t>
  </si>
  <si>
    <t>Anti-Ox5</t>
  </si>
  <si>
    <t>Anti-Ox6</t>
  </si>
  <si>
    <t>0033-7587</t>
  </si>
  <si>
    <t>Radiation Research</t>
  </si>
  <si>
    <t>Trieu_1998</t>
  </si>
  <si>
    <t>Male-associated hypertension in LDL-R deficient mice</t>
  </si>
  <si>
    <t>Apo(a) transgenic</t>
  </si>
  <si>
    <t>ApoE deficient</t>
  </si>
  <si>
    <t>LDL-R deficient</t>
  </si>
  <si>
    <t>male LDL-R mice showed hypertension</t>
  </si>
  <si>
    <t>Tuor, U. I.</t>
  </si>
  <si>
    <t>Model of minor stroke with mild peri-infarct ischemic injury</t>
  </si>
  <si>
    <t>Tuor_2016_a</t>
  </si>
  <si>
    <t>Tuor_2016_b</t>
  </si>
  <si>
    <t>Magnetic resonance imaging of ischemic injury produced by varying severities of photothrombosis differs in neonatal and adult brain</t>
  </si>
  <si>
    <t>adult animals (age not given), split infarcts into mini, minor, moderate, severe, took severe</t>
  </si>
  <si>
    <t>neonate animals, split infarcts into mini, minor, moderate, severe, took severe</t>
  </si>
  <si>
    <t>Uemura, T.</t>
  </si>
  <si>
    <t>Uemura_2016</t>
  </si>
  <si>
    <t>Aggravation of brain infarction through an increase in acrolein production and a decrease in glutathione with aging</t>
  </si>
  <si>
    <t>Uemura_2018</t>
  </si>
  <si>
    <t>Protective Effects of Brain Infarction by N-Acetylcysteine Derivatives</t>
  </si>
  <si>
    <t>N-acetylcysteine ethyl ester</t>
  </si>
  <si>
    <t>N-acetylcysteine benzyl ester</t>
  </si>
  <si>
    <t>treatments given at two different times + doses</t>
  </si>
  <si>
    <t>report median + percentiles, not mean</t>
  </si>
  <si>
    <t>Umemura, K.</t>
  </si>
  <si>
    <t>Umemura_1996</t>
  </si>
  <si>
    <t>Inhibitory effect of MS-153 on elevated brain glutamate level induced by rat middle cerebral artery occlusion</t>
  </si>
  <si>
    <t>MS-153</t>
  </si>
  <si>
    <t>Umemura_2008</t>
  </si>
  <si>
    <t>Effects of alteplase, a thrombolytic agent, in a rat photothrombotic middle cerebral artery occlusion model</t>
  </si>
  <si>
    <t>Pathophysiology of Haemostasis and Thrombosis</t>
  </si>
  <si>
    <t>1424-8832</t>
  </si>
  <si>
    <t>Umemura_1995</t>
  </si>
  <si>
    <t>Effect of combination of a tissue-type plasminogen activator and an endothelin receptor antagonist, FR139317, in the rat cerebral infarction model</t>
  </si>
  <si>
    <t>also has a combined treatment</t>
  </si>
  <si>
    <t>Umemura_1997</t>
  </si>
  <si>
    <t>Neuroprotective effect of a novel AMPA receptor antagonist, YM90K, in rat focal cerebral ischaemia</t>
  </si>
  <si>
    <t>multiple doses + timings + endpoints</t>
  </si>
  <si>
    <t>Thrombolytic efficacy of a modified tissue-type plasminogen activator, SUN9216, in the rat middle cerebral artery thrombosis model</t>
  </si>
  <si>
    <t>Umemura_1994_a</t>
  </si>
  <si>
    <t>Umemura_1993</t>
  </si>
  <si>
    <t>Evaluation of the combination of a tissue-type plasminogen activator, SUN9216, and a thromboxane A2 receptor antagonist, vapiprost, in a rat middle cerebral artery thrombosis model</t>
  </si>
  <si>
    <t>Effect of 21-aminosteroid lipid peroxidation inhibitor, U74006F, in the rat middle cerebral artery occlusion model</t>
  </si>
  <si>
    <t>Umemura_1994_b</t>
  </si>
  <si>
    <t>U74006F</t>
  </si>
  <si>
    <t>Van Hoecke, M.</t>
  </si>
  <si>
    <t>Van Hoecke_2005</t>
  </si>
  <si>
    <t>Apoptotic cell death progression after photothrombotic focal cerebral ischaemia: effects of the lipophilic iron chelator 2,2'-dipyridyl</t>
  </si>
  <si>
    <t>2,2'-dipyridyl (DP)</t>
  </si>
  <si>
    <t>Van Reempts, J.</t>
  </si>
  <si>
    <t>Van Reempts_1987</t>
  </si>
  <si>
    <t>Flunarizine reduces cerebral infarct size after photochemically induced thrombosis in spontaneously hypertensive rats</t>
  </si>
  <si>
    <t>calculated means and SD myself from their numbers reported in text. Replaced laser lamp after 4 animals in each group, numbers appear to change a bit from this</t>
  </si>
  <si>
    <t>van Rossem, K.</t>
  </si>
  <si>
    <t>van Rossem_1996</t>
  </si>
  <si>
    <t>The role of PAF and the effect of a specific PAF antagonist on local tissue PO2 and neuronal integrity during and after photothrombotic brain infarction in unanesthetised rabbits</t>
  </si>
  <si>
    <t>Dutch</t>
  </si>
  <si>
    <t>RP 48740 (platelet activating factor)</t>
  </si>
  <si>
    <t>Advances in Experimental Medicine and Biology</t>
  </si>
  <si>
    <t>0065-2598</t>
  </si>
  <si>
    <t>Vandeputte, C.</t>
  </si>
  <si>
    <t>Vandeputte_2012</t>
  </si>
  <si>
    <t>Small-animal PET imaging of the type 1 and type 2 cannabinoid receptors in a photothrombotic stroke model</t>
  </si>
  <si>
    <t>had two groups, each scanned with care to mark a particular cannabinoid receptor. I took group 2 as these had the largest infarcts and thus were the "poorest recovery" group. Did MRI at 24, 48 hours and 1 week, didn't report which of these was the reported timepoint</t>
  </si>
  <si>
    <t>European Journal of Nuclear Medicine and Molecular Imaging</t>
  </si>
  <si>
    <t>1619-7070</t>
  </si>
  <si>
    <t>Vandeputte_2010</t>
  </si>
  <si>
    <t>Automated quantitative gait analysis in animal models of movement disorders</t>
  </si>
  <si>
    <t>missing infarct volume for stroke group, only got infarct volume for other brain damage types</t>
  </si>
  <si>
    <t>Wajima, D.</t>
  </si>
  <si>
    <t>Wajima_2010</t>
  </si>
  <si>
    <t>Enhanced cerebral ischemic lesions after two-vein occlusion in diabetic rats</t>
  </si>
  <si>
    <t>OLETF (Otsuka Long-Evans Tokushima Fatty)</t>
  </si>
  <si>
    <t>Wajima_2011</t>
  </si>
  <si>
    <t>Cilostazol minimizes venous ischemic injury in diabetic and normal rats</t>
  </si>
  <si>
    <t>LETO (Long-Evans Tokushima Otsuka, control for diabetic OLETF)</t>
  </si>
  <si>
    <t>24, 48, 96, 168 hours</t>
  </si>
  <si>
    <t>Walter, H. L.</t>
  </si>
  <si>
    <t>Walter_2015</t>
  </si>
  <si>
    <t>Treatment with AMD3100 attenuates the microglial response and improves outcome after experimental stroke</t>
  </si>
  <si>
    <t>AMD3100 (CXCR4 inhibitor)</t>
  </si>
  <si>
    <t>Neurological score was assessed before and on days 1, 2, 7 and 14</t>
  </si>
  <si>
    <t>only has box+whisker for %change in neuroscore, no mean neuroscores</t>
  </si>
  <si>
    <t>only has box+whisker for %change in neuroscore, no mean neuroscores, missing infarct volume</t>
  </si>
  <si>
    <t>Wang, C.</t>
  </si>
  <si>
    <t>Wang_2017</t>
  </si>
  <si>
    <t>Nicotinamide Administration Improves Remyelination after Stroke</t>
  </si>
  <si>
    <t>combined treatments, mri day 7 and 14, mnss day 1, 3, 7, 14</t>
  </si>
  <si>
    <t>Wang, H.</t>
  </si>
  <si>
    <t>Wang_2016</t>
  </si>
  <si>
    <t>Psgl-1 Deficiency is Protective against Stroke in a Murine Model of Lupus</t>
  </si>
  <si>
    <t>Psgl-1-/-</t>
  </si>
  <si>
    <t>Lupus</t>
  </si>
  <si>
    <t>Pristane (2,6,10,14-tetramethylpentadecane)</t>
  </si>
  <si>
    <t>treatment in this study was meant to induce this lupus, not treat stroke</t>
  </si>
  <si>
    <t>Wang, J.</t>
  </si>
  <si>
    <t>Wang_2013</t>
  </si>
  <si>
    <t>Combination treatment with progesterone and rehabilitation training further promotes behavioral recovery after acute ischemic stroke in mice</t>
  </si>
  <si>
    <t>Progesterone</t>
  </si>
  <si>
    <t>combined treatment, measured infarct at 72 hous and 7 days</t>
  </si>
  <si>
    <t>missing bederson score, only reported "Neurological deficit scores 4 h after ischemia reached 2–3"</t>
  </si>
  <si>
    <t>Wang, X.</t>
  </si>
  <si>
    <t>Enriched environment improves post-stroke cognitive impairment in mice by potential regulation of acetylation homeostasis in cholinergic circuits</t>
  </si>
  <si>
    <t>Watson, B. D.</t>
  </si>
  <si>
    <t>Watson_2002</t>
  </si>
  <si>
    <t>Cerebral blood flow restoration and reperfusion injury after ultraviolet laser-facilitated middle cerebral artery recanalization in rat thrombotic stroke</t>
  </si>
  <si>
    <t>laser recanalisation, not a treatment, only took the permanent measurement</t>
  </si>
  <si>
    <t>Weise, G.</t>
  </si>
  <si>
    <t>Weise_2011</t>
  </si>
  <si>
    <t>In vivo imaging of stepwise vessel occlusion in cerebral photothrombosis of mice by 19F MRI</t>
  </si>
  <si>
    <t>took a measure of infarct at 0 hours</t>
  </si>
  <si>
    <t>Wiessner, C.</t>
  </si>
  <si>
    <t>Wiessner_2003</t>
  </si>
  <si>
    <t>Anti-Nogo-A antibody infusion 24 hours after experimental stroke improved behavioral outcome and corticospinal plasticity in normotensive and spontaneously hypertensive rats</t>
  </si>
  <si>
    <t>μg/hour</t>
  </si>
  <si>
    <t>mri at 24 hours and 9 weeks, took 9 weeks as treatment hadn't started at 24 hours post-stroke</t>
  </si>
  <si>
    <t>Wood, N. I.</t>
  </si>
  <si>
    <t>Wood_1997</t>
  </si>
  <si>
    <t>The effects of SB 206284A, a novel neuronal calcium-channel antagonist, in models of cerebral ischemia</t>
  </si>
  <si>
    <t>Marmoset</t>
  </si>
  <si>
    <t>gave drug at multiple times post-stroke</t>
  </si>
  <si>
    <t>SB 206284-A</t>
  </si>
  <si>
    <t>Althesin/Saffan (Alfaxolone/Alfadolone)</t>
  </si>
  <si>
    <t>Wood_1996</t>
  </si>
  <si>
    <t>Motor dysfunction in a photothrombotic focal ischaemia model</t>
  </si>
  <si>
    <t xml:space="preserve">3, 5, 12, 24 hrs, 2, 4, 7, 19 days. Gave a left + right lesion, took right (was bigger) </t>
  </si>
  <si>
    <t>Wurm, F.</t>
  </si>
  <si>
    <t>Wurm_2007</t>
  </si>
  <si>
    <t>Effects of skilled forelimb training on hippocampal neurogenesis and spatial learning after focal cortical infarcts in the adult rat brain</t>
  </si>
  <si>
    <t>10 and 42 days</t>
  </si>
  <si>
    <t>Yan, T.</t>
  </si>
  <si>
    <t>Inflammatory responses mediate brain-heart interaction after ischemic stroke in adult mice</t>
  </si>
  <si>
    <t>Yan_2018_a</t>
  </si>
  <si>
    <t>Immunodeficiency</t>
  </si>
  <si>
    <t>Splenectomy</t>
  </si>
  <si>
    <t>Yan, Y. P.</t>
  </si>
  <si>
    <t>Yan_1998</t>
  </si>
  <si>
    <t>Effect of glutamate transporter on neuronal damage induced by photochemical thrombotic brain ischemia</t>
  </si>
  <si>
    <t>24 and 72 hours</t>
  </si>
  <si>
    <t>L-trans-2,4-PDC</t>
  </si>
  <si>
    <t>Yan, Y. T.</t>
  </si>
  <si>
    <t>Panax notoginsenoside saponins Rb1 regulates the expressions of Akt/ mTOR/PTEN signals in the hippocampus after focal cerebral ischemia in rats</t>
  </si>
  <si>
    <t>Yan_2018_b</t>
  </si>
  <si>
    <t>PNS-Rb1</t>
  </si>
  <si>
    <t>do not report infarct volume, Bederson score is a median + IQ, not mean</t>
  </si>
  <si>
    <t>Yanev, P.</t>
  </si>
  <si>
    <t>Yanev_2019</t>
  </si>
  <si>
    <t>Impaired meningeal lymphatic vessel development worsens stroke outcome</t>
  </si>
  <si>
    <t>Yang, L.</t>
  </si>
  <si>
    <t>Yang_2018</t>
  </si>
  <si>
    <t>Photobiomodulation therapy promotes neurogenesis by improving post-stroke local microenvironment and stimulating neuroprogenitor cells</t>
  </si>
  <si>
    <t>Photobiomodulation (laser, PBM)</t>
  </si>
  <si>
    <t>nm</t>
  </si>
  <si>
    <t>Yao, H.</t>
  </si>
  <si>
    <t>Yao_2015</t>
  </si>
  <si>
    <t>Focal Ischemic Injury with Complex Middle Cerebral Artery in Stroke-Prone Spontaneously Hypertensive Rats with Loss-Of-Function in NADPH Oxidases</t>
  </si>
  <si>
    <t>SP.MES</t>
  </si>
  <si>
    <t>Yao_1996</t>
  </si>
  <si>
    <t>Simplified model of krypton laser-induced thrombotic distal middle cerebral artery occlusion in spontaneously hypertensive rats</t>
  </si>
  <si>
    <t>Yao_1997</t>
  </si>
  <si>
    <t>AMPA receptor antagonist, YM90K, reduces infarct volume in thrombotic distal middle cerebral artery occlusion in spontaneously hypertensive rats</t>
  </si>
  <si>
    <t>Regional and temporal changes in proteomic profile after middle cerebral artery occlusion with or without reperfusion in rats</t>
  </si>
  <si>
    <t>had YAG laser reperfusion, took only permanent results. 6, 12, 24 hour measures</t>
  </si>
  <si>
    <t>Yao_2011</t>
  </si>
  <si>
    <t>Characterizing photothrombotic distal middle cerebral artery occlusion and YAG laser-induced reperfusion model in the Izumo strain of spontaneously hypertensive rats</t>
  </si>
  <si>
    <t>had YAG laser reperfusion, took only permanent results. 24/48 hour measures</t>
  </si>
  <si>
    <t>Yao_2014</t>
  </si>
  <si>
    <t>Excess salt increases infarct size produced by photothrombotic distal middle cerebral artery occlusion in spontaneously hypertensive rats</t>
  </si>
  <si>
    <t>Saline drinking water</t>
  </si>
  <si>
    <t>Yao_2002</t>
  </si>
  <si>
    <t>Therapeutic time window for YAG laser-induced reperfusion of thrombotic stroke in hypertensive rats</t>
  </si>
  <si>
    <t>had YAG laser reperfusion, took only permanent results.</t>
  </si>
  <si>
    <t>Yao_2003</t>
  </si>
  <si>
    <t>Photothrombotic middle cerebral artery occlusion and reperfusion laser system in spontaneously hypertensive rats</t>
  </si>
  <si>
    <t>had YAG laser reperfusion, took only permanent results. Had multiple parameters including different surgeons, strains, and animal sex. Where there were two of same parameters except surgeon I took surgeon 1</t>
  </si>
  <si>
    <t>Wistar-Kyoto/Izm</t>
  </si>
  <si>
    <t>SHR-SP/Izm</t>
  </si>
  <si>
    <t>Yao_2001</t>
  </si>
  <si>
    <t>DNA fragmentation in ischemic core and penumbra in focal cerebral ischemia in rats</t>
  </si>
  <si>
    <t>Molecular Brain Research</t>
  </si>
  <si>
    <t>0169-328X</t>
  </si>
  <si>
    <t>Yao_2009_a</t>
  </si>
  <si>
    <t>Yao_2009_b</t>
  </si>
  <si>
    <t>Reperfusion-induced temporary appearance of therapeutic window in penumbra after 2 h of photothrombotic middle cerebral artery occlusion in rats</t>
  </si>
  <si>
    <t>Ye, X. C.</t>
  </si>
  <si>
    <t>Ye_2018</t>
  </si>
  <si>
    <t>Astrocytic Lrp4 (Low-Density Lipoprotein Receptor-Related Protein 4) Contributes to Ischemia-Induced Brain Injury by Regulating ATP Release and Adenosine-A2AR (Adenosine A2A Receptor) Signaling</t>
  </si>
  <si>
    <t>Xylene</t>
  </si>
  <si>
    <t>days 1, 3, 7, 14 for mNSS</t>
  </si>
  <si>
    <t>Lrp4 GFAP-Cre</t>
  </si>
  <si>
    <t>Lrp4 f/f</t>
  </si>
  <si>
    <t>Yew, W. P.</t>
  </si>
  <si>
    <t>Yew_2019</t>
  </si>
  <si>
    <t>Early treatment with minocycline following stroke in rats improves functional recovery and differentially modifies responses of peri-infarct microglia and astrocytes</t>
  </si>
  <si>
    <t>different doses and infarct at 1, 3, 7 days</t>
  </si>
  <si>
    <t>Yin, K. J.</t>
  </si>
  <si>
    <t>Yin_1998</t>
  </si>
  <si>
    <t>Neuroprotective action of dextromethorphan in rat photochemically-induced focal cerebral ischemia</t>
  </si>
  <si>
    <t>Dextromethorphan</t>
  </si>
  <si>
    <t>different doses</t>
  </si>
  <si>
    <t>Acta pharmacologica Sinica (Zhongguo Yao Li Xue Bao)</t>
  </si>
  <si>
    <t>0253-9756</t>
  </si>
  <si>
    <t>Yoshida, H.</t>
  </si>
  <si>
    <t>Yoshida_2012</t>
  </si>
  <si>
    <t>K-134, a phosphodiesterase 3 inhibitor, prevents brain damage by inhibiting thrombus formation in a rat cerebral infarction model</t>
  </si>
  <si>
    <t>K-134</t>
  </si>
  <si>
    <t>Yu, C. L.</t>
  </si>
  <si>
    <t>Yu_2015</t>
  </si>
  <si>
    <t>Whole-scale neurobehavioral assessments of photothrombotic ischemia in freely moving mice</t>
  </si>
  <si>
    <t>Yu, X.</t>
  </si>
  <si>
    <t>Yu_2016</t>
  </si>
  <si>
    <t>Zebrafish (Danio rerio) Developed as an Alternative Animal Model for Focal Ischemic Stroke</t>
  </si>
  <si>
    <t>MS-222 (ethyl 3-aminobenzoate methanesulfonate)</t>
  </si>
  <si>
    <t>Optic tectum (Zebrafish)</t>
  </si>
  <si>
    <t>μW/cm2</t>
  </si>
  <si>
    <t>reported stroke volume as "absorbance of TTC" in mm^3, this means higher value = less stroke tissue. To convert these numbers into something useable I took their control (no stroke) TTC absorbance and considered it baseline (ie 100% of brain size, 0.55mm^3 in this case), then used that to convert the other mm3 absorbance values into % of whole brain that showed stroke</t>
  </si>
  <si>
    <t>Zhan, H.</t>
  </si>
  <si>
    <t>Zhan_2013</t>
  </si>
  <si>
    <t>The effect of an NgR1 antagonist on the neuroprotection of cortical axons after cortical infarction in rats</t>
  </si>
  <si>
    <t>sNgR-Fc (soluble Nogo66 receptor)</t>
  </si>
  <si>
    <t>Zhang, W.</t>
  </si>
  <si>
    <t>Zhang_2010</t>
  </si>
  <si>
    <t>Neuronal protective role of PBEF in a mouse model of cerebral ischemia</t>
  </si>
  <si>
    <t>Pbef+/-</t>
  </si>
  <si>
    <t>Zhao, B. Q.</t>
  </si>
  <si>
    <t>Zhao_2004</t>
  </si>
  <si>
    <t>Essential role of endogenous tissue plasminogen activator through matrix metalloproteinase 9 induction and expression on heparin-produced cerebral hemorrhage after cerebral ischemia in mice</t>
  </si>
  <si>
    <t>0006-4971</t>
  </si>
  <si>
    <t>Blood</t>
  </si>
  <si>
    <t>Zhao_2001_a</t>
  </si>
  <si>
    <t>Combination of a free radical scavenger and heparin reduces cerebral hemorrhage after heparin treatment in a rabbit middle cerebral artery occlusion model</t>
  </si>
  <si>
    <t>Combined treatment</t>
  </si>
  <si>
    <t>IU/kg/h</t>
  </si>
  <si>
    <t>only report median for neuroscore</t>
  </si>
  <si>
    <t>Zhao_2001_b</t>
  </si>
  <si>
    <t>Cerebral hemorrhage due to heparin limits its neuroprotective effects: studies in a rabbit model of photothrombotic middle cerebral artery occlusion</t>
  </si>
  <si>
    <t>Zhao, C. S.</t>
  </si>
  <si>
    <t>Zhao_2005_a</t>
  </si>
  <si>
    <t>Behavioral effects of photothrombotic ischemic cortical injury in aged rats treated with the sedative-hypnotic GABAergic drug zopiclone</t>
  </si>
  <si>
    <t>Zopiclone</t>
  </si>
  <si>
    <t>Zhao_2005_b</t>
  </si>
  <si>
    <t>Behavioral and histological effects of chronic antipsychotic and antidepressant drug treatment in aged rats with focal ischemic brain injury</t>
  </si>
  <si>
    <t>Risperidone</t>
  </si>
  <si>
    <t>Zhao_2005_c</t>
  </si>
  <si>
    <t>Effect of cholinergic medication, before and after focal photothrombotic ischemic cortical injury, on histological and functional outcome in aged and young adult rats</t>
  </si>
  <si>
    <t>Galanthamine</t>
  </si>
  <si>
    <t>Zhao, W.</t>
  </si>
  <si>
    <t>Zhao_1996</t>
  </si>
  <si>
    <t>Depiction of infarct frequency distribution by computer-assisted image mapping in rat brains with middle cerebral artery occlusion. Comparison of photothrombotic and intraluminal suture models</t>
  </si>
  <si>
    <t>Zhao, X. M.</t>
  </si>
  <si>
    <t>Zhao_2018</t>
  </si>
  <si>
    <t>Plasma Phospholipid Transfer Protein Promotes Platelet Aggregation</t>
  </si>
  <si>
    <t>PLTP transgenic</t>
  </si>
  <si>
    <t>PLTP knockout</t>
  </si>
  <si>
    <t>0340-6245</t>
  </si>
  <si>
    <t>Cellular Haemostasis and Platelets (Thrombosis and Haemostasis)</t>
  </si>
  <si>
    <t>Zhao, Z.</t>
  </si>
  <si>
    <t>Zhao_2017</t>
  </si>
  <si>
    <t>Chronic stress induced disruption of the peri-infarct neurovascular unit following experimentally induced photothrombotic stroke</t>
  </si>
  <si>
    <t>Zheng, W.</t>
  </si>
  <si>
    <t>Zheng_2013</t>
  </si>
  <si>
    <t>P2Y1R-initiated, IP3R-dependent stimulation of astrocyte mitochondrial metabolism reduces and partially reverses ischemic neuronal damage in mouse</t>
  </si>
  <si>
    <t>2MeSADP</t>
  </si>
  <si>
    <t>Zheng_2010</t>
  </si>
  <si>
    <t>Purinergic receptor stimulation reduces cytotoxic edema and brain infarcts in mouse induced by photothrombosis by energizing glial mitochondria</t>
  </si>
  <si>
    <t>Zou, L. Y.</t>
  </si>
  <si>
    <t>Zou_2006</t>
  </si>
  <si>
    <t>Melatonin reduces infarction volume in a photothrombotic stroke model in the wild-type but not cyclooxygenase-1-gene knockout mice</t>
  </si>
  <si>
    <t>COX-1 -/-</t>
  </si>
  <si>
    <t>Zou_2004</t>
  </si>
  <si>
    <t>Melatonin reduced volume of cerebral infarct induced by photothrombosis in wild-type mice, not in Cyclooxygenase-1 gene knockout mice</t>
  </si>
  <si>
    <t>missing most information about stroke induction</t>
  </si>
  <si>
    <t>COX-1 +/-</t>
  </si>
  <si>
    <t>Conference Proceedings IEEE Engineering in Medicine and Biology Society</t>
  </si>
  <si>
    <t>1557-170X</t>
  </si>
  <si>
    <t>infarct measured multiple ways across multiple subgroups, took data from text for TTC staining rather than data from graphs with mri measurements. Rat groups culled at times 1,3,6,12 hours, and 1,3,9 days. Most of these methods are from another paper: Chen F, Suzuki Y, Nagai N, et al. Visualization of stroke with clinical MR imagers in rats: a feasibility study. Radiology 2004</t>
  </si>
  <si>
    <t>Skull breached</t>
  </si>
  <si>
    <t>ug/g</t>
  </si>
  <si>
    <t>uL</t>
  </si>
  <si>
    <t>uL/g</t>
  </si>
  <si>
    <t>NOTE: "u" is representing "μ"</t>
  </si>
  <si>
    <t>uW/cm2</t>
  </si>
  <si>
    <t>Cells/uL</t>
  </si>
  <si>
    <t>uA</t>
  </si>
  <si>
    <t>ug</t>
  </si>
  <si>
    <t>ug/day</t>
  </si>
  <si>
    <t>ug/hour</t>
  </si>
  <si>
    <t>ug/kg</t>
  </si>
  <si>
    <t>ug/kg/h</t>
  </si>
  <si>
    <t>ug/m2 of body surface area</t>
  </si>
  <si>
    <t>ug/mL</t>
  </si>
  <si>
    <t>ug/uL</t>
  </si>
  <si>
    <t>uL/h</t>
  </si>
  <si>
    <t>uM</t>
  </si>
  <si>
    <t>umol/kg</t>
  </si>
  <si>
    <t>ul</t>
  </si>
  <si>
    <t>um</t>
  </si>
  <si>
    <t>um (radius)</t>
  </si>
  <si>
    <t>um2</t>
  </si>
  <si>
    <t>Gudasheva, T. A.</t>
  </si>
  <si>
    <t>Gudasheva_2012</t>
  </si>
  <si>
    <t>[Neuroprotective and antiamnesic effects of GK-2h dipeptide HNGF mimetic on a model of experimental ischemic stroke of brain cortex prefrontal areas]</t>
  </si>
  <si>
    <t>Guo, Z. L.</t>
  </si>
  <si>
    <t>Guo_2004</t>
  </si>
  <si>
    <t>[Effect of mailuoning on C-Fos protein expression in rats with cerebral infarction]</t>
  </si>
  <si>
    <t>Huang, R.</t>
  </si>
  <si>
    <t>Huang_1999</t>
  </si>
  <si>
    <t>[Effects of defibrinogenase on photochemically induced middle cerebral artery occlusion in stroke-prone renovascular hypertensive rats]</t>
  </si>
  <si>
    <t>Liu_2016</t>
  </si>
  <si>
    <t>[Neuro-protective effects and mechanism of Terminalia chebula extract HZ4 on cerebral infarction models]</t>
  </si>
  <si>
    <t>Mitagvariia, N. P.</t>
  </si>
  <si>
    <t>Mitagvariia_1996</t>
  </si>
  <si>
    <t>[The role of preparation LB in forming a thrombotic infarct of the cerebral cortex]</t>
  </si>
  <si>
    <t>Romanova_2010</t>
  </si>
  <si>
    <t>[Effect of celleks on functional and morphological changes in experimental focal ischemia of prefrontal areas of the rat brain cortex]</t>
  </si>
  <si>
    <t>neuroscore as median + range</t>
  </si>
  <si>
    <t>combination treatment with ibuprofin and sensory deprivation through whisker trimming, it's unclear which of the many groups in this paper were grouped together to get the infarct volume for "ibuprofin treatment"</t>
  </si>
  <si>
    <t>missing n of treatment group</t>
  </si>
  <si>
    <t>surgical level</t>
  </si>
  <si>
    <t>missing infarct volume data + error measurement for neuroscore</t>
  </si>
  <si>
    <t>missing infarct volume data but do report % difference in infarct vol</t>
  </si>
  <si>
    <t>missing volume of treatment, but reported control vol and % difference</t>
  </si>
  <si>
    <t>didn't measure infarct vol</t>
  </si>
  <si>
    <t>missing infarct vol absolute, reports % difference though</t>
  </si>
  <si>
    <t>units of error</t>
  </si>
  <si>
    <t>results for scale, units of error</t>
  </si>
  <si>
    <t>missing n of animals, surgical level, units of error</t>
  </si>
  <si>
    <t>not reported level of surgery, units of error</t>
  </si>
  <si>
    <t>lots of rose bengal method details, units of error</t>
  </si>
  <si>
    <t>missing n of groups, units of error</t>
  </si>
  <si>
    <t>not sure what their units of infarct volume are, missing error units</t>
  </si>
  <si>
    <t>missing most information about stroke induction, units of error</t>
  </si>
  <si>
    <t>missing scale errors</t>
  </si>
  <si>
    <t>used Bederson scale but didn't report</t>
  </si>
  <si>
    <t>only reported median for scores</t>
  </si>
  <si>
    <t>units of scale error</t>
  </si>
  <si>
    <t>GK-2h (hexamethylenediamine)</t>
  </si>
  <si>
    <t>methods taken from Saiki 2009 "Intense Correlation Between Brain Infarctionand Protein-Conjugated Acrolein"</t>
  </si>
  <si>
    <t>multiple doses, methods taken from Saiki 2009 "Intense Correlation Between Brain Infarctionand Protein-Conjugated Acrolein"</t>
  </si>
  <si>
    <t>multiple doses and multiple treatment administration times, methods taken from Saiki 2009 "Intense Correlation Between Brain Infarctionand Protein-Conjugated Acrolein"</t>
  </si>
  <si>
    <t>6, 12, 24 hour times, methods taken from Saiki 2009 "Intense Correlation Between Brain Infarctionand Protein-Conjugated Acrolein"</t>
  </si>
  <si>
    <t>did 3 different times of drug administration, methods taken from Saiki 2009 "Intense Correlation Between Brain Infarctionand Protein-Conjugated Acrolein"</t>
  </si>
  <si>
    <t>Can't get access to mean+-SD, researcher doesn't have raw data. treatments given at two different times + doses</t>
  </si>
  <si>
    <t>Error, they give a range (3.0 to 4.6 mm^2) but no error value, author doesn't have access</t>
  </si>
  <si>
    <t>no infarct vol available</t>
  </si>
  <si>
    <t>had 30 and 60 days for deficit score only, took 30 days, no stats for 24 month rat SD neuroscore</t>
  </si>
  <si>
    <t>Infarct_SD_control</t>
  </si>
  <si>
    <t>Infarct_SD_treatment</t>
  </si>
  <si>
    <t>Infarct_percent_control</t>
  </si>
  <si>
    <t>Infarct_percent_treatment</t>
  </si>
  <si>
    <t>I will convert between these where possible during data analysis.</t>
  </si>
  <si>
    <t>Calculated in excel after all data collected</t>
  </si>
  <si>
    <t>Infarct control group error in the form of standard deviation. SEM and SE were converted to SD by multiplying by the square root of n</t>
  </si>
  <si>
    <t>Infarct treatment group error in the form of standard deviation. SEM and SE were converted to SD by multiplying by the square root of n</t>
  </si>
  <si>
    <t>Infarct volume for control group as a percent of whole brain volume. Calculated using an average mouse/rat brain volume where original data were presented as a volume instead of a percent. Other animals not calculated</t>
  </si>
  <si>
    <t>Infarct volume for treatment group as a percent of whole brain volume. Calculated using an average mouse/rat brain volume where original data were presented as a volume instead of a percent. Other animals not calculated</t>
  </si>
  <si>
    <t>Light_intensity_Wcm2</t>
  </si>
  <si>
    <t>Multiple mechanisms</t>
  </si>
  <si>
    <t>EPO-TR</t>
  </si>
  <si>
    <t>Lead poisoning</t>
  </si>
  <si>
    <t>Wang_2016_a</t>
  </si>
  <si>
    <t>Wang_2016_b</t>
  </si>
  <si>
    <t>Infarct_SD_control_percent</t>
  </si>
  <si>
    <t>Calculated in excel after all data collected, units are original units reported in a study's text</t>
  </si>
  <si>
    <t>Standard deviation of control group converted to a percentage of whole brain volume. Calculated using an average mouse/rat brain volume where original data were presented as a volume instead of a percent. Other animals not calculated</t>
  </si>
  <si>
    <t>Calculated in excel after all data collected, units are percentage of whole brain. Don't need equivalent for treatment group as only using percentage of whole brain in analysis of control groups</t>
  </si>
  <si>
    <t>RB_dose_mgkg</t>
  </si>
  <si>
    <t>Calculated in excel after all data was collected</t>
  </si>
  <si>
    <t>Dose of Rose Bengal converted into standard units (mg/kg) where possible</t>
  </si>
  <si>
    <t>Alfaxolone/Alfadolone</t>
  </si>
  <si>
    <t>MS-222</t>
  </si>
  <si>
    <t>0869-2092</t>
  </si>
  <si>
    <t>Eksperimental'naya i Klinicheskaya Farmakologiya</t>
  </si>
  <si>
    <t>1026-3543</t>
  </si>
  <si>
    <t>Morfologiya</t>
  </si>
  <si>
    <t>Light_source</t>
  </si>
  <si>
    <t>Simplified and streamlined the "Light_type" variable to only list source of light</t>
  </si>
  <si>
    <t>Halogen</t>
  </si>
  <si>
    <t>Mercury</t>
  </si>
  <si>
    <t>Xenon</t>
  </si>
  <si>
    <t>Metal-halide</t>
  </si>
  <si>
    <t>Harm induction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</si>
</sst>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4" x14ac:knownFonts="1">
    <font>
      <sz val="11"/>
      <color theme="1"/>
      <name val="Calibri"/>
      <family val="2"/>
      <scheme val="minor"/>
    </font>
    <font>
      <b/>
      <sz val="13"/>
      <color theme="3"/>
      <name val="Calibri"/>
      <family val="2"/>
      <scheme val="minor"/>
    </font>
    <font>
      <sz val="11"/>
      <color rgb="FF9C0006"/>
      <name val="Calibri"/>
      <family val="2"/>
      <scheme val="minor"/>
    </font>
    <font>
      <b/>
      <sz val="11"/>
      <color theme="1"/>
      <name val="Calibri"/>
      <family val="2"/>
      <scheme val="minor"/>
    </font>
    <font>
      <sz val="11"/>
      <name val="Calibri"/>
      <family val="2"/>
      <scheme val="minor"/>
    </font>
    <font>
      <sz val="11"/>
      <color rgb="FF9C6500"/>
      <name val="Calibri"/>
      <family val="2"/>
      <scheme val="minor"/>
    </font>
    <font>
      <b/>
      <sz val="12"/>
      <color theme="1"/>
      <name val="Calibri"/>
      <family val="2"/>
      <scheme val="minor"/>
    </font>
    <font>
      <b/>
      <sz val="16"/>
      <color theme="1"/>
      <name val="Calibri"/>
      <family val="2"/>
      <scheme val="minor"/>
    </font>
    <font>
      <vertAlign val="superscript"/>
      <sz val="11"/>
      <color theme="1"/>
      <name val="Calibri"/>
      <family val="2"/>
      <scheme val="minor"/>
    </font>
    <font>
      <sz val="11"/>
      <color theme="1"/>
      <name val="Calibri Light"/>
      <family val="2"/>
      <scheme val="major"/>
    </font>
    <font>
      <sz val="11"/>
      <color theme="1"/>
      <name val="Calibri"/>
      <family val="2"/>
    </font>
    <font>
      <b/>
      <sz val="11"/>
      <color theme="3"/>
      <name val="Calibri"/>
      <family val="2"/>
      <scheme val="minor"/>
    </font>
    <font>
      <sz val="8"/>
      <name val="Calibri"/>
      <family val="2"/>
      <scheme val="minor"/>
    </font>
    <font>
      <sz val="11"/>
      <color rgb="FF4D5156"/>
      <name val="Calibri"/>
      <family val="2"/>
      <scheme val="minor"/>
    </font>
  </fonts>
  <fills count="14">
    <fill>
      <patternFill patternType="none"/>
    </fill>
    <fill>
      <patternFill patternType="gray125"/>
    </fill>
    <fill>
      <patternFill patternType="solid">
        <fgColor rgb="FFFFC7CE"/>
      </patternFill>
    </fill>
    <fill>
      <patternFill patternType="solid">
        <fgColor rgb="FFFFEB9C"/>
      </patternFill>
    </fill>
    <fill>
      <patternFill patternType="solid">
        <fgColor theme="9"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2"/>
        <bgColor indexed="64"/>
      </patternFill>
    </fill>
    <fill>
      <patternFill patternType="solid">
        <fgColor theme="6" tint="0.39997558519241921"/>
        <bgColor indexed="64"/>
      </patternFill>
    </fill>
    <fill>
      <patternFill patternType="solid">
        <fgColor theme="2" tint="-0.249977111117893"/>
        <bgColor indexed="64"/>
      </patternFill>
    </fill>
    <fill>
      <patternFill patternType="solid">
        <fgColor theme="0" tint="-4.9989318521683403E-2"/>
        <bgColor indexed="64"/>
      </patternFill>
    </fill>
  </fills>
  <borders count="5">
    <border>
      <left/>
      <right/>
      <top/>
      <bottom/>
      <diagonal/>
    </border>
    <border>
      <left/>
      <right/>
      <top/>
      <bottom style="thick">
        <color theme="4" tint="0.499984740745262"/>
      </bottom>
      <diagonal/>
    </border>
    <border>
      <left style="thin">
        <color indexed="64"/>
      </left>
      <right style="thin">
        <color indexed="64"/>
      </right>
      <top style="thin">
        <color indexed="64"/>
      </top>
      <bottom style="thin">
        <color indexed="64"/>
      </bottom>
      <diagonal/>
    </border>
    <border>
      <left/>
      <right/>
      <top/>
      <bottom style="medium">
        <color theme="4" tint="0.39997558519241921"/>
      </bottom>
      <diagonal/>
    </border>
    <border>
      <left style="thin">
        <color indexed="64"/>
      </left>
      <right/>
      <top/>
      <bottom/>
      <diagonal/>
    </border>
  </borders>
  <cellStyleXfs count="5">
    <xf numFmtId="0" fontId="0" fillId="0" borderId="0"/>
    <xf numFmtId="0" fontId="1" fillId="0" borderId="1" applyNumberFormat="0" applyFill="0" applyAlignment="0" applyProtection="0"/>
    <xf numFmtId="0" fontId="2" fillId="2" borderId="0" applyNumberFormat="0" applyBorder="0" applyAlignment="0" applyProtection="0"/>
    <xf numFmtId="0" fontId="5" fillId="3" borderId="0" applyNumberFormat="0" applyBorder="0" applyAlignment="0" applyProtection="0"/>
    <xf numFmtId="0" fontId="11" fillId="0" borderId="3" applyNumberFormat="0" applyFill="0" applyAlignment="0" applyProtection="0"/>
  </cellStyleXfs>
  <cellXfs count="50">
    <xf numFmtId="0" fontId="0" fillId="0" borderId="0" xfId="0"/>
    <xf numFmtId="0" fontId="1" fillId="0" borderId="1" xfId="1"/>
    <xf numFmtId="0" fontId="0" fillId="0" borderId="0" xfId="0" applyAlignment="1">
      <alignment horizontal="left"/>
    </xf>
    <xf numFmtId="0" fontId="3" fillId="0" borderId="0" xfId="0" applyFont="1"/>
    <xf numFmtId="0" fontId="0" fillId="0" borderId="0" xfId="0" applyAlignment="1">
      <alignment wrapText="1"/>
    </xf>
    <xf numFmtId="0" fontId="6" fillId="0" borderId="0" xfId="0" applyFont="1"/>
    <xf numFmtId="0" fontId="7" fillId="0" borderId="0" xfId="0" applyFont="1"/>
    <xf numFmtId="0" fontId="1" fillId="0" borderId="1" xfId="1" applyAlignment="1">
      <alignment wrapText="1"/>
    </xf>
    <xf numFmtId="0" fontId="0" fillId="5" borderId="0" xfId="0" applyFill="1"/>
    <xf numFmtId="0" fontId="0" fillId="5" borderId="0" xfId="0" applyFill="1" applyAlignment="1">
      <alignment wrapText="1"/>
    </xf>
    <xf numFmtId="0" fontId="0" fillId="6" borderId="0" xfId="0" applyFill="1"/>
    <xf numFmtId="0" fontId="0" fillId="8" borderId="0" xfId="0" applyFill="1"/>
    <xf numFmtId="0" fontId="0" fillId="7" borderId="0" xfId="0" applyFill="1"/>
    <xf numFmtId="0" fontId="0" fillId="9" borderId="0" xfId="0" applyFill="1"/>
    <xf numFmtId="0" fontId="9" fillId="0" borderId="0" xfId="0" applyFont="1"/>
    <xf numFmtId="0" fontId="10" fillId="0" borderId="0" xfId="0" applyFont="1"/>
    <xf numFmtId="0" fontId="2" fillId="2" borderId="0" xfId="2"/>
    <xf numFmtId="0" fontId="4" fillId="0" borderId="2" xfId="0" applyFont="1" applyBorder="1" applyAlignment="1">
      <alignment horizontal="center" vertical="center" wrapText="1"/>
    </xf>
    <xf numFmtId="0" fontId="0" fillId="4" borderId="0" xfId="0" applyFill="1" applyAlignment="1">
      <alignment horizontal="center" vertical="center" wrapText="1"/>
    </xf>
    <xf numFmtId="0" fontId="4" fillId="0" borderId="0" xfId="0" applyFont="1"/>
    <xf numFmtId="0" fontId="11" fillId="0" borderId="3" xfId="4"/>
    <xf numFmtId="16" fontId="0" fillId="0" borderId="0" xfId="0" applyNumberFormat="1"/>
    <xf numFmtId="0" fontId="0" fillId="10" borderId="0" xfId="0" applyFill="1"/>
    <xf numFmtId="0" fontId="0" fillId="10" borderId="0" xfId="0" applyFill="1" applyAlignment="1">
      <alignment horizontal="left"/>
    </xf>
    <xf numFmtId="0" fontId="2" fillId="10" borderId="0" xfId="2" applyFill="1"/>
    <xf numFmtId="0" fontId="0" fillId="10" borderId="0" xfId="0" applyFill="1" applyAlignment="1">
      <alignment wrapText="1"/>
    </xf>
    <xf numFmtId="0" fontId="0" fillId="11" borderId="0" xfId="0" applyFill="1"/>
    <xf numFmtId="16" fontId="0" fillId="10" borderId="0" xfId="0" applyNumberFormat="1" applyFill="1"/>
    <xf numFmtId="0" fontId="0" fillId="0" borderId="0" xfId="0" applyAlignment="1">
      <alignment vertical="center"/>
    </xf>
    <xf numFmtId="164" fontId="0" fillId="0" borderId="0" xfId="0" applyNumberFormat="1"/>
    <xf numFmtId="0" fontId="0" fillId="12" borderId="0" xfId="0" applyFill="1"/>
    <xf numFmtId="0" fontId="4" fillId="10" borderId="0" xfId="2" applyFont="1" applyFill="1"/>
    <xf numFmtId="0" fontId="0" fillId="13" borderId="0" xfId="0" applyFill="1"/>
    <xf numFmtId="0" fontId="0" fillId="7" borderId="4" xfId="0" applyFill="1" applyBorder="1"/>
    <xf numFmtId="0" fontId="0" fillId="10" borderId="4" xfId="0" applyFill="1" applyBorder="1"/>
    <xf numFmtId="0" fontId="0" fillId="0" borderId="4" xfId="0" applyBorder="1"/>
    <xf numFmtId="0" fontId="0" fillId="13" borderId="4" xfId="0" applyFill="1" applyBorder="1"/>
    <xf numFmtId="0" fontId="0" fillId="11" borderId="4" xfId="0" applyFill="1" applyBorder="1"/>
    <xf numFmtId="0" fontId="0" fillId="6" borderId="4" xfId="0" applyFill="1" applyBorder="1"/>
    <xf numFmtId="0" fontId="0" fillId="9" borderId="4" xfId="0" applyFill="1" applyBorder="1"/>
    <xf numFmtId="0" fontId="0" fillId="12" borderId="4" xfId="0" applyFill="1" applyBorder="1"/>
    <xf numFmtId="164" fontId="0" fillId="10" borderId="0" xfId="0" applyNumberFormat="1" applyFill="1"/>
    <xf numFmtId="0" fontId="0" fillId="0" borderId="0" xfId="0" applyAlignment="1">
      <alignment horizontal="center" wrapText="1"/>
    </xf>
    <xf numFmtId="2" fontId="0" fillId="10" borderId="0" xfId="0" applyNumberFormat="1" applyFill="1"/>
    <xf numFmtId="0" fontId="2" fillId="2" borderId="4" xfId="2" applyBorder="1"/>
    <xf numFmtId="0" fontId="2" fillId="2" borderId="0" xfId="2" applyNumberFormat="1"/>
    <xf numFmtId="0" fontId="2" fillId="2" borderId="0" xfId="2" applyBorder="1"/>
    <xf numFmtId="0" fontId="2" fillId="2" borderId="0" xfId="2" applyAlignment="1"/>
    <xf numFmtId="0" fontId="4" fillId="0" borderId="0" xfId="2" applyFont="1" applyFill="1"/>
    <xf numFmtId="0" fontId="0" fillId="0" borderId="0" xfId="0" applyAlignment="1">
      <alignment horizontal="center" wrapText="1"/>
    </xf>
  </cellXfs>
  <cellStyles count="5">
    <cellStyle name="Bad" xfId="2" builtinId="27"/>
    <cellStyle name="Heading 2" xfId="1" builtinId="17"/>
    <cellStyle name="Heading 3" xfId="4" builtinId="18"/>
    <cellStyle name="Neutral 2" xfId="3" xr:uid="{96358669-3489-41F0-9E66-4FB0FB9A1308}"/>
    <cellStyle name="Normal" xfId="0" builtinId="0"/>
  </cellStyles>
  <dxfs count="14500">
    <dxf>
      <font>
        <color rgb="FF006100"/>
      </font>
      <fill>
        <patternFill>
          <bgColor rgb="FFC6EFCE"/>
        </patternFill>
      </fill>
    </dxf>
    <dxf>
      <font>
        <color rgb="FF9C0006"/>
      </font>
      <fill>
        <patternFill>
          <bgColor rgb="FFFFC7CE"/>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b val="0"/>
        <i val="0"/>
      </font>
      <fill>
        <patternFill>
          <bgColor theme="6" tint="0.39994506668294322"/>
        </patternFill>
      </fill>
    </dxf>
    <dxf>
      <font>
        <color theme="5" tint="-0.24994659260841701"/>
      </font>
      <fill>
        <patternFill patternType="solid">
          <bgColor rgb="FFFFCCCC"/>
        </patternFill>
      </fill>
    </dxf>
    <dxf>
      <font>
        <color theme="6" tint="-0.499984740745262"/>
      </font>
      <fill>
        <patternFill>
          <bgColor theme="6" tint="0.39994506668294322"/>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6500"/>
      </font>
      <fill>
        <patternFill>
          <bgColor rgb="FFFFEB9C"/>
        </patternFill>
      </fill>
    </dxf>
    <dxf>
      <fill>
        <patternFill>
          <bgColor theme="0" tint="-0.24994659260841701"/>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ont>
        <color rgb="FFC00000"/>
      </font>
      <fill>
        <patternFill>
          <bgColor theme="5" tint="0.39994506668294322"/>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ont>
        <color rgb="FFC00000"/>
      </font>
      <fill>
        <patternFill>
          <bgColor theme="5" tint="0.39994506668294322"/>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rgb="FFC00000"/>
      </font>
      <fill>
        <patternFill>
          <bgColor theme="5" tint="0.39994506668294322"/>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Ash Russell" id="{0499562B-EFAF-4D5B-A8CC-C952B70A193C}" userId="S::Ash.Russell@utas.edu.au::b97c4f54-6c60-45e5-ab54-7eaebe7811f5" providerId="AD"/>
  <person displayName="Ash Russell" id="{11DC6066-DA42-40E8-B306-F4C988E85EA0}" userId="S::Allanna.Russell@utas.edu.au::b97c4f54-6c60-45e5-ab54-7eaebe7811f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D7" dT="2022-01-19T23:09:09.08" personId="{0499562B-EFAF-4D5B-A8CC-C952B70A193C}" id="{A571E75E-BE1B-4800-B61D-6C11B9FA4AEE}">
    <text>supplementary methods report laser intensity as "36 ± 0.6 mW power delivered an intensity of 285 ± 5 mW/cm2 to the skull"</text>
  </threadedComment>
  <threadedComment ref="AG7" dT="2022-01-19T23:08:46.05" personId="{0499562B-EFAF-4D5B-A8CC-C952B70A193C}" id="{A471DCA1-EE71-4A40-9FC3-F5FCF378ED69}">
    <text>Just said "laser" for light source</text>
  </threadedComment>
  <threadedComment ref="AG7" dT="2022-06-02T06:44:32.47" personId="{0499562B-EFAF-4D5B-A8CC-C952B70A193C}" id="{158C2202-8AD5-4554-93A6-DB4B4F5C2326}" parentId="{A471DCA1-EE71-4A40-9FC3-F5FCF378ED69}">
    <text>changed to "Diode laser"</text>
  </threadedComment>
  <threadedComment ref="AH7" dT="2022-01-19T23:08:46.05" personId="{0499562B-EFAF-4D5B-A8CC-C952B70A193C}" id="{CFD2B420-CB7D-48D5-8355-60FFF58FCF6F}">
    <text>Just said "laser" for light source</text>
  </threadedComment>
  <threadedComment ref="AH7" dT="2022-06-02T06:44:32.47" personId="{0499562B-EFAF-4D5B-A8CC-C952B70A193C}" id="{82D8ECCC-B36A-4051-8B60-D9D62B1E6540}" parentId="{CFD2B420-CB7D-48D5-8355-60FFF58FCF6F}">
    <text>changed to "Diode laser"</text>
  </threadedComment>
  <threadedComment ref="K8" dT="2021-03-09T06:46:55.07" personId="{11DC6066-DA42-40E8-B306-F4C988E85EA0}" id="{4BF38300-7645-461C-9D66-05A0FAE1649C}">
    <text>90-100 days old</text>
  </threadedComment>
  <threadedComment ref="M8" dT="2021-03-09T06:47:57.41" personId="{11DC6066-DA42-40E8-B306-F4C988E85EA0}" id="{14298973-3E0C-4648-862B-055789B5DE00}">
    <text>90-100 days old</text>
  </threadedComment>
  <threadedComment ref="AG8" dT="2020-04-21T07:02:55.83" personId="{11DC6066-DA42-40E8-B306-F4C988E85EA0}" id="{42BD80D2-8F5B-4D7D-A819-89C6B67A958E}">
    <text>light source
(150-W light bulb)</text>
  </threadedComment>
  <threadedComment ref="AG8" dT="2022-06-02T06:44:50.50" personId="{0499562B-EFAF-4D5B-A8CC-C952B70A193C}" id="{70783643-2D30-48B4-9B6B-20EE39673C2B}" parentId="{42BD80D2-8F5B-4D7D-A819-89C6B67A958E}">
    <text>Changed to NR as not enough info</text>
  </threadedComment>
  <threadedComment ref="AH8" dT="2020-04-21T07:02:55.83" personId="{11DC6066-DA42-40E8-B306-F4C988E85EA0}" id="{F111CCC7-AED2-4C1F-A811-E41C5B581D23}">
    <text>light source
(150-W light bulb)</text>
  </threadedComment>
  <threadedComment ref="AH8" dT="2022-06-02T06:44:50.50" personId="{0499562B-EFAF-4D5B-A8CC-C952B70A193C}" id="{9CE7E447-1726-4A08-BA2C-637C854E00DF}" parentId="{F111CCC7-AED2-4C1F-A811-E41C5B581D23}">
    <text>Changed to NR as not enough info</text>
  </threadedComment>
  <threadedComment ref="AJ8" dT="2020-04-21T07:02:42.23" personId="{11DC6066-DA42-40E8-B306-F4C988E85EA0}" id="{4912C105-8F10-4366-B349-ACBC3033B112}">
    <text>5 x 3 mm rectangle</text>
  </threadedComment>
  <threadedComment ref="K9" dT="2021-03-09T06:46:55.07" personId="{11DC6066-DA42-40E8-B306-F4C988E85EA0}" id="{9F1DA839-5CAD-45A0-9263-C45E5AA5984A}">
    <text>90-100 days old</text>
  </threadedComment>
  <threadedComment ref="M9" dT="2021-03-09T06:47:57.41" personId="{11DC6066-DA42-40E8-B306-F4C988E85EA0}" id="{E1130F48-D3E1-441A-9DB5-C027492DE729}">
    <text>90-100 days old</text>
  </threadedComment>
  <threadedComment ref="AG9" dT="2020-04-21T07:02:55.83" personId="{11DC6066-DA42-40E8-B306-F4C988E85EA0}" id="{AB2F9567-C3D6-4FC7-837C-39DE8E844665}">
    <text>light source
(150-W light bulb)</text>
  </threadedComment>
  <threadedComment ref="AG9" dT="2022-06-02T06:44:50.50" personId="{0499562B-EFAF-4D5B-A8CC-C952B70A193C}" id="{6049C75F-312D-4840-A57B-6EEBE28A6237}" parentId="{AB2F9567-C3D6-4FC7-837C-39DE8E844665}">
    <text>Changed to NR as not enough info</text>
  </threadedComment>
  <threadedComment ref="AH9" dT="2020-04-21T07:02:55.83" personId="{11DC6066-DA42-40E8-B306-F4C988E85EA0}" id="{0D3F1A86-857F-4027-B362-53DF6148413D}">
    <text>light source
(150-W light bulb)</text>
  </threadedComment>
  <threadedComment ref="AH9" dT="2022-06-02T06:44:50.50" personId="{0499562B-EFAF-4D5B-A8CC-C952B70A193C}" id="{00CF0E13-F1DB-4C42-A409-4C56F43B5F2E}" parentId="{0D3F1A86-857F-4027-B362-53DF6148413D}">
    <text>Changed to NR as not enough info</text>
  </threadedComment>
  <threadedComment ref="AJ9" dT="2020-04-21T07:02:42.23" personId="{11DC6066-DA42-40E8-B306-F4C988E85EA0}" id="{D5E9912E-6111-4D03-A17A-A4B7D19F34B0}">
    <text>5 x 3 mm rectangle</text>
  </threadedComment>
  <threadedComment ref="K10" dT="2021-03-09T06:46:55.07" personId="{11DC6066-DA42-40E8-B306-F4C988E85EA0}" id="{5ADD340A-573F-41AD-A66B-FEFAEDCFD386}">
    <text>90-100 days old</text>
  </threadedComment>
  <threadedComment ref="M10" dT="2021-03-09T06:47:57.41" personId="{11DC6066-DA42-40E8-B306-F4C988E85EA0}" id="{2D38839E-810E-42BA-BB46-65A6409CC03E}">
    <text>90-100 days old</text>
  </threadedComment>
  <threadedComment ref="AG10" dT="2020-04-21T07:02:55.83" personId="{11DC6066-DA42-40E8-B306-F4C988E85EA0}" id="{0AC3119E-2AFA-49B9-8C1C-432B6A45AACC}">
    <text>light source
(150-W light bulb)</text>
  </threadedComment>
  <threadedComment ref="AG10" dT="2022-06-02T06:44:50.50" personId="{0499562B-EFAF-4D5B-A8CC-C952B70A193C}" id="{F945B5AF-A314-4738-86F6-137825612545}" parentId="{0AC3119E-2AFA-49B9-8C1C-432B6A45AACC}">
    <text>Changed to NR as not enough info</text>
  </threadedComment>
  <threadedComment ref="AH10" dT="2020-04-21T07:02:55.83" personId="{11DC6066-DA42-40E8-B306-F4C988E85EA0}" id="{8FB11D9E-2D6B-441C-B5E9-F81962212D0F}">
    <text>light source
(150-W light bulb)</text>
  </threadedComment>
  <threadedComment ref="AH10" dT="2022-06-02T06:44:50.50" personId="{0499562B-EFAF-4D5B-A8CC-C952B70A193C}" id="{345C675D-43B7-4355-90B6-0E28E87C5C3A}" parentId="{8FB11D9E-2D6B-441C-B5E9-F81962212D0F}">
    <text>Changed to NR as not enough info</text>
  </threadedComment>
  <threadedComment ref="AJ10" dT="2020-04-21T07:02:42.23" personId="{11DC6066-DA42-40E8-B306-F4C988E85EA0}" id="{7828036E-059A-4C61-93EA-BCDF3FBCE7A2}">
    <text>5 x 3 mm rectangle</text>
  </threadedComment>
  <threadedComment ref="Y19" dT="2020-04-30T05:21:20.40" personId="{11DC6066-DA42-40E8-B306-F4C988E85EA0}" id="{9E415243-EF4E-470A-9F8F-2B3139A396C0}">
    <text>3 mm concentric dialysis probe was implanted horizontally via a guide cannule into the right cortex. A 6 mm diameter plastic ring was placed directly over the right cortex, behind bregma and tangential to the bregmoidal and midline skull sutures.
The probe and plastic ring were secured to the skull with 2 screws and dental acrylic, leaving the skull inside the ring, free of acrylic. Immediately after RB injection a fibre optic was positioned directly over the centre of the plastic ring above the skull (distance from fibre to skull &lt;2.0 mm).</text>
  </threadedComment>
  <threadedComment ref="AZ19" dT="2020-04-30T05:29:32.78" personId="{11DC6066-DA42-40E8-B306-F4C988E85EA0}" id="{7D25A94D-CB95-4F3C-A27D-B1242FB2A15C}">
    <text>measured 9 brain sections through brain all 1mm thick, this result is the largest area, section 5.</text>
  </threadedComment>
  <threadedComment ref="AB20" dT="2020-05-04T06:49:00.58" personId="{11DC6066-DA42-40E8-B306-F4C988E85EA0}" id="{015681E3-89A4-4FAF-ACD5-EB736D552922}">
    <text>given at 0.2 ml/100g body weight</text>
  </threadedComment>
  <threadedComment ref="AN20" dT="2020-05-04T06:55:43.32" personId="{11DC6066-DA42-40E8-B306-F4C988E85EA0}" id="{16326733-FC8C-441A-8EEA-7426B0CFC2A7}">
    <text>A monophasic constant current of 2-mA intensity with a 0.2-ms pulse width at a frequency of 3 Hz and a 5-sec stimulation
duration was used for each block, as shown in Figure 2A. These recording blocks were employed before PTI (baseline) and were repeated once every 30 min beginning at 15 min post-PTI and ending at 2 h post-PTI. As shown in Figure 2B, animals were grouped into 2 experimental groups with unilateral (contralateral) and bilateral PSS administration commenced immediately after PTI onset. The control group did not involve PSS intervention following PTI induction.</text>
  </threadedComment>
  <threadedComment ref="AX20" dT="2020-05-04T07:09:46.12" personId="{11DC6066-DA42-40E8-B306-F4C988E85EA0}" id="{384811A2-D7DE-4ABE-9412-27C12801247F}">
    <text>approximately</text>
  </threadedComment>
  <threadedComment ref="AB21" dT="2020-05-04T06:49:00.58" personId="{11DC6066-DA42-40E8-B306-F4C988E85EA0}" id="{EA439030-5E03-4D4C-89F9-BEAC0C8998E7}">
    <text>given at 0.2 ml/100g body weight</text>
  </threadedComment>
  <threadedComment ref="AB22" dT="2020-05-05T07:01:44.40" personId="{11DC6066-DA42-40E8-B306-F4C988E85EA0}" id="{2143A8B5-8393-4480-8753-B8DE05D59DC8}">
    <text>2.5 ml/kg</text>
  </threadedComment>
  <threadedComment ref="AB22" dT="2022-11-30T09:54:11.95" personId="{0499562B-EFAF-4D5B-A8CC-C952B70A193C}" id="{8F6C67BA-99A9-4275-AA05-85CD292DD3E9}" parentId="{2143A8B5-8393-4480-8753-B8DE05D59DC8}">
    <text>4 mg/ml</text>
  </threadedComment>
  <threadedComment ref="G24" dT="2020-05-07T05:53:41.28" personId="{11DC6066-DA42-40E8-B306-F4C988E85EA0}" id="{61B393AC-CAF9-4655-8B3C-6B558A399923}">
    <text>albino</text>
  </threadedComment>
  <threadedComment ref="K24" dT="2021-03-09T06:49:06.98" personId="{11DC6066-DA42-40E8-B306-F4C988E85EA0}" id="{4222C16F-8BB5-4745-9D3F-F23C5CEDB445}">
    <text>4-6 months old</text>
  </threadedComment>
  <threadedComment ref="M24" dT="2021-03-09T06:49:50.16" personId="{11DC6066-DA42-40E8-B306-F4C988E85EA0}" id="{A64E7D71-969D-4A30-A6CB-B8FD94DEC5F6}">
    <text>4-6 months old</text>
  </threadedComment>
  <threadedComment ref="AG24" dT="2020-05-07T06:03:24.31" personId="{11DC6066-DA42-40E8-B306-F4C988E85EA0}" id="{3AF57F43-944B-482A-A4D3-2D189102721C}">
    <text>just states "laser"</text>
  </threadedComment>
  <threadedComment ref="AG24" dT="2022-06-02T06:45:19.49" personId="{0499562B-EFAF-4D5B-A8CC-C952B70A193C}" id="{A2439255-7C11-4F25-AF6F-6C2B3CC9412D}" parentId="{3AF57F43-944B-482A-A4D3-2D189102721C}">
    <text>Changed to "Diode laser"</text>
  </threadedComment>
  <threadedComment ref="AH24" dT="2020-05-07T06:03:24.31" personId="{11DC6066-DA42-40E8-B306-F4C988E85EA0}" id="{4578D655-EF46-4673-B78F-B4CB310A46EF}">
    <text>just states "laser"</text>
  </threadedComment>
  <threadedComment ref="AH24" dT="2022-06-02T06:45:19.49" personId="{0499562B-EFAF-4D5B-A8CC-C952B70A193C}" id="{1C2864AD-E12F-4114-86E0-793683B89FC7}" parentId="{4578D655-EF46-4673-B78F-B4CB310A46EF}">
    <text>Changed to "Diode laser"</text>
  </threadedComment>
  <threadedComment ref="G25" dT="2020-05-07T05:53:41.28" personId="{11DC6066-DA42-40E8-B306-F4C988E85EA0}" id="{B287EBEB-A6E9-4FD4-9496-587084D4C1AF}">
    <text>albino</text>
  </threadedComment>
  <threadedComment ref="K25" dT="2021-03-09T06:49:06.98" personId="{11DC6066-DA42-40E8-B306-F4C988E85EA0}" id="{61A65B09-8897-46A9-8D07-E2F86AD2F30A}">
    <text>4-6 months old</text>
  </threadedComment>
  <threadedComment ref="M25" dT="2021-03-09T06:49:50.16" personId="{11DC6066-DA42-40E8-B306-F4C988E85EA0}" id="{D58EA3D5-26F6-4E99-80ED-C5D51E58DA03}">
    <text>4-6 months old</text>
  </threadedComment>
  <threadedComment ref="AG25" dT="2020-05-07T06:03:24.31" personId="{11DC6066-DA42-40E8-B306-F4C988E85EA0}" id="{8056ABC8-68D1-41DB-AC3F-5601A2A6797B}">
    <text>just states "laser"</text>
  </threadedComment>
  <threadedComment ref="AG25" dT="2022-06-02T06:45:19.49" personId="{0499562B-EFAF-4D5B-A8CC-C952B70A193C}" id="{CA1789CA-E9E7-4CB0-8629-57FDB27314CA}" parentId="{8056ABC8-68D1-41DB-AC3F-5601A2A6797B}">
    <text>Changed to "Diode laser"</text>
  </threadedComment>
  <threadedComment ref="AH25" dT="2020-05-07T06:03:24.31" personId="{11DC6066-DA42-40E8-B306-F4C988E85EA0}" id="{398EB5A5-D76F-4F56-92ED-865042AFE798}">
    <text>just states "laser"</text>
  </threadedComment>
  <threadedComment ref="AH25" dT="2022-06-02T06:45:19.49" personId="{0499562B-EFAF-4D5B-A8CC-C952B70A193C}" id="{ECDAF461-39C8-4725-90AB-9D4D6B978637}" parentId="{398EB5A5-D76F-4F56-92ED-865042AFE798}">
    <text>Changed to "Diode laser"</text>
  </threadedComment>
  <threadedComment ref="G26" dT="2020-05-07T05:53:41.28" personId="{11DC6066-DA42-40E8-B306-F4C988E85EA0}" id="{8BC886E8-70FC-444E-B38E-537D2CEDB4C0}">
    <text>albino</text>
  </threadedComment>
  <threadedComment ref="K26" dT="2021-03-09T06:49:06.98" personId="{11DC6066-DA42-40E8-B306-F4C988E85EA0}" id="{FF26A4EA-D991-408E-A81B-A505AF085F8C}">
    <text>4-6 months old</text>
  </threadedComment>
  <threadedComment ref="M26" dT="2021-03-09T06:49:50.16" personId="{11DC6066-DA42-40E8-B306-F4C988E85EA0}" id="{0DE62C5D-2183-486E-A82F-8C06CF0C6C53}">
    <text>4-6 months old</text>
  </threadedComment>
  <threadedComment ref="AG26" dT="2020-05-07T06:03:24.31" personId="{11DC6066-DA42-40E8-B306-F4C988E85EA0}" id="{CDC5F456-20BC-4523-BF23-8338B0CB5114}">
    <text>just states "laser"</text>
  </threadedComment>
  <threadedComment ref="AG26" dT="2022-06-02T06:45:19.49" personId="{0499562B-EFAF-4D5B-A8CC-C952B70A193C}" id="{F8025E84-AA4C-4296-9062-8476F94750C8}" parentId="{CDC5F456-20BC-4523-BF23-8338B0CB5114}">
    <text>Changed to "Diode laser"</text>
  </threadedComment>
  <threadedComment ref="AH26" dT="2020-05-07T06:03:24.31" personId="{11DC6066-DA42-40E8-B306-F4C988E85EA0}" id="{422587B2-6166-41E8-93FA-EDCAA6C2FFFB}">
    <text>just states "laser"</text>
  </threadedComment>
  <threadedComment ref="AH26" dT="2022-06-02T06:45:19.49" personId="{0499562B-EFAF-4D5B-A8CC-C952B70A193C}" id="{07EEEF12-498B-4866-9839-07FAD1D4DF75}" parentId="{422587B2-6166-41E8-93FA-EDCAA6C2FFFB}">
    <text>Changed to "Diode laser"</text>
  </threadedComment>
  <threadedComment ref="G27" dT="2020-05-07T05:53:41.28" personId="{11DC6066-DA42-40E8-B306-F4C988E85EA0}" id="{782D975B-801B-49AA-A7B1-AC52A14AB365}">
    <text>albino</text>
  </threadedComment>
  <threadedComment ref="K27" dT="2021-03-09T06:49:06.98" personId="{11DC6066-DA42-40E8-B306-F4C988E85EA0}" id="{894A1061-E810-4C4C-A1E4-8CA85C531673}">
    <text>4-6 months old</text>
  </threadedComment>
  <threadedComment ref="M27" dT="2021-03-09T06:49:50.16" personId="{11DC6066-DA42-40E8-B306-F4C988E85EA0}" id="{85CE3322-38B0-4212-8AE9-040F63F58BFB}">
    <text>4-6 months old</text>
  </threadedComment>
  <threadedComment ref="AG27" dT="2020-05-07T06:03:24.31" personId="{11DC6066-DA42-40E8-B306-F4C988E85EA0}" id="{DD45C4E1-49C0-40ED-B642-66D5C1BC72DB}">
    <text>just states "laser"</text>
  </threadedComment>
  <threadedComment ref="AG27" dT="2022-06-02T06:45:19.49" personId="{0499562B-EFAF-4D5B-A8CC-C952B70A193C}" id="{76C34D1F-8FBD-4668-A019-C942C52384F8}" parentId="{DD45C4E1-49C0-40ED-B642-66D5C1BC72DB}">
    <text>Changed to "Diode laser"</text>
  </threadedComment>
  <threadedComment ref="AH27" dT="2020-05-07T06:03:24.31" personId="{11DC6066-DA42-40E8-B306-F4C988E85EA0}" id="{FF8265F3-BB52-4F70-87C4-2A8CC48D8FF8}">
    <text>just states "laser"</text>
  </threadedComment>
  <threadedComment ref="AH27" dT="2022-06-02T06:45:19.49" personId="{0499562B-EFAF-4D5B-A8CC-C952B70A193C}" id="{1B77869F-72AA-4E5E-AC33-9C7FF1330D89}" parentId="{FF8265F3-BB52-4F70-87C4-2A8CC48D8FF8}">
    <text>Changed to "Diode laser"</text>
  </threadedComment>
  <threadedComment ref="AB28" dT="2020-05-11T06:46:08.72" personId="{11DC6066-DA42-40E8-B306-F4C988E85EA0}" id="{9521A89D-14AB-4AF9-9A9B-1DDE97B49114}">
    <text>0.2mL given per animal</text>
  </threadedComment>
  <threadedComment ref="AB29" dT="2020-05-11T06:46:08.72" personId="{11DC6066-DA42-40E8-B306-F4C988E85EA0}" id="{EB831EA9-F6DC-4525-9EF0-4865EDDEB574}">
    <text>0.2mL given per animal</text>
  </threadedComment>
  <threadedComment ref="AL30" dT="2020-05-26T02:55:06.07" personId="{11DC6066-DA42-40E8-B306-F4C988E85EA0}" id="{3DDC98A1-A428-4E67-9E96-BBAD6517792E}">
    <text>Was tested daily</text>
  </threadedComment>
  <threadedComment ref="Y31" dT="2020-05-12T02:06:30.66" personId="{11DC6066-DA42-40E8-B306-F4C988E85EA0}" id="{04305833-ABD0-4515-A2C9-96908540572A}">
    <text>Rats were implanted with a 200 mm diameter probe (Hospal-Cuprophan Bellco) horizontally, across the fronto-parietal cerebral cortex. Previously, the probe was covered by an epossidic glue except for the target tract corresponding to the ischemic area. Ischemia was induced 24 h later in randomly selected rats under anesthesia.</text>
  </threadedComment>
  <threadedComment ref="K32" dT="2022-01-28T03:04:37.17" personId="{0499562B-EFAF-4D5B-A8CC-C952B70A193C}" id="{AD3C8462-B23B-479B-98E1-32793A5911F1}">
    <text>3 months</text>
  </threadedComment>
  <threadedComment ref="M32" dT="2022-01-28T03:05:43.12" personId="{0499562B-EFAF-4D5B-A8CC-C952B70A193C}" id="{EEFAFBD6-890D-4E38-AA38-B2105CF35BD6}">
    <text>6 months</text>
  </threadedComment>
  <threadedComment ref="K33" dT="2022-01-28T03:04:37.17" personId="{0499562B-EFAF-4D5B-A8CC-C952B70A193C}" id="{A968ECD9-7ED1-4B70-9F58-3EC8BA0BCF8F}">
    <text>3 months</text>
  </threadedComment>
  <threadedComment ref="M33" dT="2022-01-28T03:05:43.12" personId="{0499562B-EFAF-4D5B-A8CC-C952B70A193C}" id="{36BFA192-EA63-4F14-8BC2-6B9360C329E1}">
    <text>6 months</text>
  </threadedComment>
  <threadedComment ref="K34" dT="2022-01-28T03:04:37.17" personId="{0499562B-EFAF-4D5B-A8CC-C952B70A193C}" id="{4530A419-91DB-45E2-83D8-E979E650E4EE}">
    <text>3 months</text>
  </threadedComment>
  <threadedComment ref="M34" dT="2022-01-28T03:05:43.12" personId="{0499562B-EFAF-4D5B-A8CC-C952B70A193C}" id="{BA7EC2DF-02C9-4AA7-8080-CB392BCA127F}">
    <text>6 months</text>
  </threadedComment>
  <threadedComment ref="R35" dT="2020-05-18T05:00:55.06" personId="{11DC6066-DA42-40E8-B306-F4C988E85EA0}" id="{6B1C853D-2524-4B2E-9F22-F20E79039185}">
    <text>report 5-7 animals used for infarct assessment and 3-7 for mNSS</text>
  </threadedComment>
  <threadedComment ref="G36" dT="2020-05-18T04:23:34.02" personId="{11DC6066-DA42-40E8-B306-F4C988E85EA0}" id="{DBCDE3EB-CC51-4D62-8BDE-F4C9FDA4490E}">
    <text>C57BL/6J (diabetes)</text>
  </threadedComment>
  <threadedComment ref="R36" dT="2020-05-18T05:00:55.06" personId="{11DC6066-DA42-40E8-B306-F4C988E85EA0}" id="{C4B26835-4E46-4EBC-99F9-F87040C3E28A}">
    <text>report 5-7 animals used for infarct assessment and 3-7 for mNSS</text>
  </threadedComment>
  <threadedComment ref="T36" dT="2020-05-18T05:00:55.06" personId="{11DC6066-DA42-40E8-B306-F4C988E85EA0}" id="{397CA83B-8800-4F70-A807-B610EDECC4EA}">
    <text>report 5-7 animals used for infarct assessment and 3-7 for mNSS</text>
  </threadedComment>
  <threadedComment ref="G37" dT="2020-05-18T04:23:34.02" personId="{11DC6066-DA42-40E8-B306-F4C988E85EA0}" id="{EF0EC3A2-D49A-49BF-90AA-BF134F06E27D}">
    <text>C57BL/6J (diabetes)</text>
  </threadedComment>
  <threadedComment ref="R37" dT="2020-05-18T05:00:55.06" personId="{11DC6066-DA42-40E8-B306-F4C988E85EA0}" id="{79EEADC7-5109-4794-A3E2-62CDB2BF3BBE}">
    <text>report 5-7 animals used for infarct assessment and 3-7 for mNSS</text>
  </threadedComment>
  <threadedComment ref="T37" dT="2020-05-18T05:00:55.06" personId="{11DC6066-DA42-40E8-B306-F4C988E85EA0}" id="{7F1511F9-A484-468B-A068-63E2F1B26ECC}">
    <text>report 5-7 animals used for infarct assessment and 3-7 for mNSS</text>
  </threadedComment>
  <threadedComment ref="AN38" dT="2020-05-19T04:16:04.96" personId="{11DC6066-DA42-40E8-B306-F4C988E85EA0}" id="{1E847C3E-7FEE-4C7B-A682-05ADB4DE5FD2}">
    <text>electrical current intensity was a maximum of 2mA and was given for 20-45 minutes a day.</text>
  </threadedComment>
  <threadedComment ref="G39" dT="2020-05-28T04:42:59.26" personId="{11DC6066-DA42-40E8-B306-F4C988E85EA0}" id="{C5D2C339-10FD-43BF-B73C-B54B72434104}">
    <text>strain: B6.FVB-Tg(tetO-EGFP,-Tgfbr2)8Mcle/J</text>
  </threadedComment>
  <threadedComment ref="R39" dT="2020-06-03T05:28:50.82" personId="{11DC6066-DA42-40E8-B306-F4C988E85EA0}" id="{2FF3BC63-4C6D-4E30-AB4C-4BD13BAF9EBF}">
    <text>No n reported specifically, throughout paper reports 4-12 animals for various groups.</text>
  </threadedComment>
  <threadedComment ref="AG39" dT="2020-05-28T04:49:04.80" personId="{11DC6066-DA42-40E8-B306-F4C988E85EA0}" id="{902A8196-0978-43ED-A576-B30CE63CABEB}">
    <text>Dolan-Jenner MH-100
Metal Halide Fiber Optic Illuminator</text>
  </threadedComment>
  <threadedComment ref="AG39" dT="2022-06-02T06:46:02.86" personId="{0499562B-EFAF-4D5B-A8CC-C952B70A193C}" id="{CBB9D999-56EE-4B0B-86C2-2D06F6068386}" parentId="{902A8196-0978-43ED-A576-B30CE63CABEB}">
    <text>Changed to metal halide</text>
  </threadedComment>
  <threadedComment ref="AH39" dT="2020-05-28T04:49:04.80" personId="{11DC6066-DA42-40E8-B306-F4C988E85EA0}" id="{56468FD8-6D60-49FA-93D5-53FC1D808D58}">
    <text>Dolan-Jenner MH-100
Metal Halide Fiber Optic Illuminator</text>
  </threadedComment>
  <threadedComment ref="AH39" dT="2022-06-02T06:46:02.86" personId="{0499562B-EFAF-4D5B-A8CC-C952B70A193C}" id="{CBD10B41-FB80-43E2-8C43-8CEE5F7C7C94}" parentId="{56468FD8-6D60-49FA-93D5-53FC1D808D58}">
    <text>Changed to metal halide</text>
  </threadedComment>
  <threadedComment ref="AK39" dT="2020-05-28T04:49:45.06" personId="{11DC6066-DA42-40E8-B306-F4C988E85EA0}" id="{1E0614C5-70DC-403D-9268-B18F83351B00}">
    <text>2 x 15 minutes to form two overlapping circular lesions in the right motor
cortex.</text>
  </threadedComment>
  <threadedComment ref="R40" dT="2020-06-03T05:28:50.82" personId="{11DC6066-DA42-40E8-B306-F4C988E85EA0}" id="{D7A062C5-053C-4AFB-BC82-6993B35F2B83}">
    <text>No n reported specifically, throughout paper reports 4-12 animals for various groups.</text>
  </threadedComment>
  <threadedComment ref="AG40" dT="2020-05-28T04:49:04.80" personId="{11DC6066-DA42-40E8-B306-F4C988E85EA0}" id="{B92410BD-84C6-4BDF-8246-A98E331B4BD9}">
    <text>Dolan-Jenner MH-100
Metal Halide Fiber Optic Illuminator</text>
  </threadedComment>
  <threadedComment ref="AG40" dT="2022-06-02T06:46:02.86" personId="{0499562B-EFAF-4D5B-A8CC-C952B70A193C}" id="{12956371-2740-4030-8B3A-1101EC512F8D}" parentId="{B92410BD-84C6-4BDF-8246-A98E331B4BD9}">
    <text>Changed to metal halide</text>
  </threadedComment>
  <threadedComment ref="AH40" dT="2020-05-28T04:49:04.80" personId="{11DC6066-DA42-40E8-B306-F4C988E85EA0}" id="{40E75074-8AD7-4A92-ADF2-C66B697E6767}">
    <text>Dolan-Jenner MH-100
Metal Halide Fiber Optic Illuminator</text>
  </threadedComment>
  <threadedComment ref="AH40" dT="2022-06-02T06:46:02.86" personId="{0499562B-EFAF-4D5B-A8CC-C952B70A193C}" id="{03B0A97A-157D-4564-A986-234DF76C30B7}" parentId="{40E75074-8AD7-4A92-ADF2-C66B697E6767}">
    <text>Changed to metal halide</text>
  </threadedComment>
  <threadedComment ref="AK40" dT="2020-05-28T04:49:45.06" personId="{11DC6066-DA42-40E8-B306-F4C988E85EA0}" id="{96AD261D-A66B-4005-9AC0-FCEB4434C11D}">
    <text>2 x 15 minutes to form two overlapping circular lesions in the right motor
cortex.</text>
  </threadedComment>
  <threadedComment ref="Y42" dT="2020-06-04T05:35:16.47" personId="{11DC6066-DA42-40E8-B306-F4C988E85EA0}" id="{60B59831-87EF-4E86-9F71-CA433E3AE810}">
    <text>laser shone through skull but skull breach made for electrode: A small (∼3mm circular) craniotomy was made at the anterior border of the illumination area to expose the peri-infarct cortex. A 2×4mm rectangular stainless steel stimulating electrode (Oscor, Tampa, Florida, USA) was placed on the exposed dura of the anterior margin of the lesion</text>
  </threadedComment>
  <threadedComment ref="BG42" dT="2020-06-04T05:50:11.39" personId="{11DC6066-DA42-40E8-B306-F4C988E85EA0}" id="{FFC645E5-5ADF-4082-B52D-33827B219F2C}">
    <text>Reported that no rat recieved more than 10 but did not report any actual scores.</text>
  </threadedComment>
  <threadedComment ref="N43" dT="2020-06-05T03:44:07.27" personId="{11DC6066-DA42-40E8-B306-F4C988E85EA0}" id="{A7D3438A-5017-48E1-833C-C4DF5EB49586}">
    <text>Actually states "(3540 g)" but since mice can't be 3kg I'm assuming they meant 35-40g</text>
  </threadedComment>
  <threadedComment ref="AG43" dT="2020-06-05T03:50:45.90" personId="{11DC6066-DA42-40E8-B306-F4C988E85EA0}" id="{C66A0CCC-4F2A-4BE6-8227-B9CD8D558281}">
    <text>Photochemical cortical thrombosis was induced with a low intensity white light (150 W) from the optic ®ber of the Fiber-lite Model 180 illuminator (Dolan-Jenner, Lawrence,
MA).</text>
  </threadedComment>
  <threadedComment ref="AH43" dT="2020-06-05T03:50:45.90" personId="{11DC6066-DA42-40E8-B306-F4C988E85EA0}" id="{70ADD6CC-71A0-4C90-BAEB-293DDCC1EF37}">
    <text>Photochemical cortical thrombosis was induced with a low intensity white light (150 W) from the optic ®ber of the Fiber-lite Model 180 illuminator (Dolan-Jenner, Lawrence,
MA).</text>
  </threadedComment>
  <threadedComment ref="X45" dT="2020-06-09T02:55:43.04" personId="{11DC6066-DA42-40E8-B306-F4C988E85EA0}" id="{C181D3CD-8412-4F57-A57C-425D7ED76FC4}">
    <text>Halothane used for stroke induction, isoflurane used when in MRI machine</text>
  </threadedComment>
  <threadedComment ref="X46" dT="2020-06-09T02:55:43.04" personId="{11DC6066-DA42-40E8-B306-F4C988E85EA0}" id="{113081B6-CBE0-4E0B-8BC4-57D84773845A}">
    <text>Halothane used for stroke induction, isoflurane used when in MRI machine</text>
  </threadedComment>
  <threadedComment ref="AK47" dT="2020-06-09T05:31:11.61" personId="{11DC6066-DA42-40E8-B306-F4C988E85EA0}" id="{4E9848E3-6914-4F35-AADF-2878C809C442}">
    <text>40 seconds</text>
  </threadedComment>
  <threadedComment ref="AK48" dT="2020-06-09T05:31:11.61" personId="{11DC6066-DA42-40E8-B306-F4C988E85EA0}" id="{6BE1F368-7124-49CF-9294-EA207D185EAF}">
    <text>40 seconds</text>
  </threadedComment>
  <threadedComment ref="X53" dT="2020-06-12T06:12:49.38" personId="{11DC6066-DA42-40E8-B306-F4C988E85EA0}" id="{267CB436-7C75-4295-BDDE-72D814B84BB7}">
    <text>brand name Rompun</text>
  </threadedComment>
  <threadedComment ref="AZ53" dT="2020-06-12T06:30:16.86" personId="{11DC6066-DA42-40E8-B306-F4C988E85EA0}" id="{39BEE757-1EB4-44B4-AC8A-71CB48763BA7}">
    <text>say % but don't say what it's a percent of</text>
  </threadedComment>
  <threadedComment ref="AO55" dT="2020-06-12T07:10:13.13" personId="{11DC6066-DA42-40E8-B306-F4C988E85EA0}" id="{808436BC-3FD5-48C6-9CC8-CF3B3428FF53}">
    <text>Animals reached their
impaired forepaw through the slot and ate pellets (Bioserve
Inc, Beltsville, MD, USA). Three hundred pellets were placed
on the right side of the reclined plate, and animals used their
impaired forepaw to eat the pellets. Animals were in the
training box for 20 min or until they ate all of the pellets.</text>
  </threadedComment>
  <threadedComment ref="AA57" dT="2020-06-17T01:49:16.90" personId="{11DC6066-DA42-40E8-B306-F4C988E85EA0}" id="{63CB77D2-B0F9-4970-9CD5-1D80E3292B77}">
    <text>0.1ml injected</text>
  </threadedComment>
  <threadedComment ref="AA58" dT="2020-06-17T01:49:16.90" personId="{11DC6066-DA42-40E8-B306-F4C988E85EA0}" id="{D7309E68-CD07-4920-9270-8D8545DA6DB3}">
    <text>0.1ml injected</text>
  </threadedComment>
  <threadedComment ref="AA59" dT="2020-06-17T01:49:16.90" personId="{11DC6066-DA42-40E8-B306-F4C988E85EA0}" id="{CB371BC3-9E2B-479D-AB8C-B7D9503CBC1C}">
    <text>0.1ml injected</text>
  </threadedComment>
  <threadedComment ref="G61" dT="2020-06-17T04:08:39.90" personId="{11DC6066-DA42-40E8-B306-F4C988E85EA0}" id="{7A47A451-68D4-4036-AD2B-677AEBD6D38B}">
    <text>based on C57BL/6</text>
  </threadedComment>
  <threadedComment ref="AA62" dT="2020-06-19T05:45:14.32" personId="{11DC6066-DA42-40E8-B306-F4C988E85EA0}" id="{203608C0-E9E1-4693-A669-4AFA2459A19F}">
    <text>0.2ml administered</text>
  </threadedComment>
  <threadedComment ref="R64" dT="2020-07-08T06:09:29.56" personId="{11DC6066-DA42-40E8-B306-F4C988E85EA0}" id="{ACBDF41A-2A74-472B-8CB4-80EBF31AD7FA}">
    <text>10–15 mice/group</text>
  </threadedComment>
  <threadedComment ref="T64" dT="2020-07-08T06:09:29.56" personId="{11DC6066-DA42-40E8-B306-F4C988E85EA0}" id="{22C3B83D-BAFE-41BA-9FD0-9932B59BB88B}">
    <text>10–15 mice/group</text>
  </threadedComment>
  <threadedComment ref="AN64" dT="2020-07-08T05:50:54.39" personId="{11DC6066-DA42-40E8-B306-F4C988E85EA0}" id="{43BE0999-6AD8-4F5C-B73B-F96101267839}">
    <text>(10,000 units,
Sigma) was delivered by intravenous injection via the tail vein in
100 ml saline</text>
  </threadedComment>
  <threadedComment ref="G65" dT="2020-07-08T05:42:35.31" personId="{11DC6066-DA42-40E8-B306-F4C988E85EA0}" id="{C9BB5802-4472-4D1D-BB2B-9A3004B81CCF}">
    <text>C57BL6 background</text>
  </threadedComment>
  <threadedComment ref="R65" dT="2020-07-08T06:09:29.56" personId="{11DC6066-DA42-40E8-B306-F4C988E85EA0}" id="{C90E1398-AFC2-4DCE-A976-F4A20A7306AB}">
    <text>10–15 mice/group</text>
  </threadedComment>
  <threadedComment ref="T65" dT="2020-07-08T06:09:29.56" personId="{11DC6066-DA42-40E8-B306-F4C988E85EA0}" id="{DF0A8FBD-6C7E-46D4-84D2-5E5C857BD2A9}">
    <text>10–15 mice/group</text>
  </threadedComment>
  <threadedComment ref="AN65" dT="2020-07-08T05:50:54.39" personId="{11DC6066-DA42-40E8-B306-F4C988E85EA0}" id="{59B0DFD6-8994-4246-AB8F-F414338B3DB2}">
    <text>(10,000 units,
Sigma) was delivered by intravenous injection via the tail vein in
100 ml saline</text>
  </threadedComment>
  <threadedComment ref="AA75" dT="2020-09-08T01:48:11.81" personId="{11DC6066-DA42-40E8-B306-F4C988E85EA0}" id="{33AE8D0E-9288-4CDB-90DC-48BAF140C7A6}">
    <text>10 ml/kg</text>
  </threadedComment>
  <threadedComment ref="AA75" dT="2022-11-30T09:56:53.37" personId="{0499562B-EFAF-4D5B-A8CC-C952B70A193C}" id="{2AAAFBEB-138D-4AB4-BDC0-A85952B681F4}" parentId="{33AE8D0E-9288-4CDB-90DC-48BAF140C7A6}">
    <text>8 mg/ml</text>
  </threadedComment>
  <threadedComment ref="K76" dT="2021-03-09T06:46:55.07" personId="{11DC6066-DA42-40E8-B306-F4C988E85EA0}" id="{17B5E644-C82E-4082-AFC2-F73CAFC5DAFD}">
    <text>90-100 days old</text>
  </threadedComment>
  <threadedComment ref="M76" dT="2021-03-09T06:47:57.41" personId="{11DC6066-DA42-40E8-B306-F4C988E85EA0}" id="{FA5C0E76-AF41-4344-B6FA-9C48F45F83B7}">
    <text>90-100 days old</text>
  </threadedComment>
  <threadedComment ref="G77" dT="2020-09-24T01:14:28.04" personId="{11DC6066-DA42-40E8-B306-F4C988E85EA0}" id="{CBE01FD4-AE18-4DAB-8DD1-12CF6867CC47}">
    <text>May also be GCaMP6 or ChR2 mice, unclear in text which strain was used for infarct volume results</text>
  </threadedComment>
  <threadedComment ref="K77" dT="2021-03-09T06:52:57.14" personId="{11DC6066-DA42-40E8-B306-F4C988E85EA0}" id="{80ECEE76-1CA9-4EF8-9FFD-845747472DE3}">
    <text>4-5 months old</text>
  </threadedComment>
  <threadedComment ref="M77" dT="2021-03-09T06:53:01.72" personId="{11DC6066-DA42-40E8-B306-F4C988E85EA0}" id="{C2284AE6-BDB3-4DC7-9456-9693E402B807}">
    <text>4-5 months old</text>
  </threadedComment>
  <threadedComment ref="H78" dT="2020-09-10T02:17:47.93" personId="{11DC6066-DA42-40E8-B306-F4C988E85EA0}" id="{19FBE482-556D-4225-AFB7-CDF8A50C20CB}">
    <text>4 female 9 male</text>
  </threadedComment>
  <threadedComment ref="AA79" dT="2020-09-15T05:19:44.44" personId="{11DC6066-DA42-40E8-B306-F4C988E85EA0}" id="{43565FA2-7E24-4B61-812B-8D21E2B07A49}">
    <text>0.15 ml per animal</text>
  </threadedComment>
  <threadedComment ref="AA80" dT="2020-09-15T05:19:44.44" personId="{11DC6066-DA42-40E8-B306-F4C988E85EA0}" id="{CAF9D952-C29A-47AE-9784-68F1DA32BC10}">
    <text>0.15 ml per animal</text>
  </threadedComment>
  <threadedComment ref="L81" dT="2020-09-24T01:28:22.39" personId="{11DC6066-DA42-40E8-B306-F4C988E85EA0}" id="{E58F641C-6E1E-4775-BF8F-7F5601A37C6E}">
    <text>3 months</text>
  </threadedComment>
  <threadedComment ref="L82" dT="2020-09-24T01:28:31.18" personId="{11DC6066-DA42-40E8-B306-F4C988E85EA0}" id="{CD9D52F4-1F2B-4C55-BC7F-D733120A39CF}">
    <text>6 months</text>
  </threadedComment>
  <threadedComment ref="L83" dT="2020-09-24T01:28:38.03" personId="{11DC6066-DA42-40E8-B306-F4C988E85EA0}" id="{6EFA62C5-A899-4CFF-AE6C-B3007C5F7A41}">
    <text>12 months</text>
  </threadedComment>
  <threadedComment ref="L84" dT="2020-09-24T01:28:44.17" personId="{11DC6066-DA42-40E8-B306-F4C988E85EA0}" id="{0E7DFE43-A194-4BB6-BDAA-B7CD22CC2854}">
    <text>18 months</text>
  </threadedComment>
  <threadedComment ref="L85" dT="2020-09-24T01:28:52.99" personId="{11DC6066-DA42-40E8-B306-F4C988E85EA0}" id="{1E85996E-63A3-41F4-9BDE-9805E62DAE9D}">
    <text>24 months</text>
  </threadedComment>
  <threadedComment ref="AA101" dT="2020-10-01T03:37:26.47" personId="{11DC6066-DA42-40E8-B306-F4C988E85EA0}" id="{D7D4B7B7-6549-4EF9-AC62-713D70EC3129}">
    <text>0.1ml administered</text>
  </threadedComment>
  <threadedComment ref="AA102" dT="2020-10-01T03:37:26.47" personId="{11DC6066-DA42-40E8-B306-F4C988E85EA0}" id="{A1122F47-B5FE-4ED4-B51C-CCD9962EAEB1}">
    <text>0.1ml administered</text>
  </threadedComment>
  <threadedComment ref="AA103" dT="2020-10-01T03:37:26.47" personId="{11DC6066-DA42-40E8-B306-F4C988E85EA0}" id="{1283BF2B-FC68-4E1B-955C-5F8B3B746C11}">
    <text>0.1ml administered</text>
  </threadedComment>
  <threadedComment ref="AA104" dT="2020-10-01T03:37:26.47" personId="{11DC6066-DA42-40E8-B306-F4C988E85EA0}" id="{4155F249-B639-4BD2-8C25-3988600439AC}">
    <text>0.1ml administered</text>
  </threadedComment>
  <threadedComment ref="AA107" dT="2020-10-01T03:37:26.47" personId="{11DC6066-DA42-40E8-B306-F4C988E85EA0}" id="{57E68F8E-B655-4374-9998-FB7DDD0BA907}">
    <text>0.1ml administered</text>
  </threadedComment>
  <threadedComment ref="R108" dT="2020-10-08T05:18:06.63" personId="{11DC6066-DA42-40E8-B306-F4C988E85EA0}" id="{56053FED-C99E-413F-80AE-3AEBB692BCCC}">
    <text>3-5 per group</text>
  </threadedComment>
  <threadedComment ref="AA108" dT="2020-10-08T05:05:58.01" personId="{11DC6066-DA42-40E8-B306-F4C988E85EA0}" id="{F2567519-DFF0-4995-8B5F-B6B3E5F17FB7}">
    <text>0.1 mL injected</text>
  </threadedComment>
  <threadedComment ref="Z109" dT="2020-11-05T23:02:12.65" personId="{11DC6066-DA42-40E8-B306-F4C988E85EA0}" id="{068F5EEF-0A79-4107-99F0-D3834A3A489F}">
    <text>Group FL1, coordinates -1mm from bregma, 4mm from midline</text>
  </threadedComment>
  <threadedComment ref="AR109" dT="2020-11-05T23:34:01.91" personId="{11DC6066-DA42-40E8-B306-F4C988E85EA0}" id="{81D7E48F-F4CF-4756-B6E5-47FF61E11952}">
    <text>this is not explicitly stated in the text as an end point but it its the latest behavioural time noted</text>
  </threadedComment>
  <threadedComment ref="Z110" dT="2020-11-05T23:02:30.19" personId="{11DC6066-DA42-40E8-B306-F4C988E85EA0}" id="{353D230D-8626-4BAE-A637-B01BC4454941}">
    <text>Group FL2, coordinates 0mm from bregma, 3.5mm from midline</text>
  </threadedComment>
  <threadedComment ref="AR110" dT="2020-11-05T23:34:01.91" personId="{11DC6066-DA42-40E8-B306-F4C988E85EA0}" id="{5EA2B924-1786-483F-BDCA-2BC3CCC2C8A5}">
    <text>this is not explicitly stated in the text as an end point but it its the latest behavioural time noted</text>
  </threadedComment>
  <threadedComment ref="Z111" dT="2020-11-05T23:02:48.24" personId="{11DC6066-DA42-40E8-B306-F4C988E85EA0}" id="{8E13B7AF-CB0E-409C-B706-BA7F19B2F597}">
    <text>Group FL3, coordinates 1mm from bregma, 3.5mm from midline</text>
  </threadedComment>
  <threadedComment ref="AR111" dT="2020-11-05T23:34:01.91" personId="{11DC6066-DA42-40E8-B306-F4C988E85EA0}" id="{29AFFDA0-82FE-448F-9C6F-12371E2328DC}">
    <text>this is not explicitly stated in the text as an end point but it its the latest behavioural time noted</text>
  </threadedComment>
  <threadedComment ref="Z112" dT="2020-11-05T23:03:04.32" personId="{11DC6066-DA42-40E8-B306-F4C988E85EA0}" id="{805F31EB-D1EF-4D0B-AFB1-F8942E6811BC}">
    <text>Group FL4, coordinates 2mm from bregma, 3.5mm from midline</text>
  </threadedComment>
  <threadedComment ref="AR112" dT="2020-11-05T23:34:01.91" personId="{11DC6066-DA42-40E8-B306-F4C988E85EA0}" id="{6BAF4C9E-D974-49B8-85A4-19C7245234EE}">
    <text>this is not explicitly stated in the text as an end point but it its the latest behavioural time noted</text>
  </threadedComment>
  <threadedComment ref="Z113" dT="2020-11-05T23:03:19.61" personId="{11DC6066-DA42-40E8-B306-F4C988E85EA0}" id="{38F52F88-54B6-4BA9-AEE8-5F4E5B18B421}">
    <text>Group FL5, coordinates 4mm from bregma, 2mm from midline</text>
  </threadedComment>
  <threadedComment ref="AR113" dT="2020-11-05T23:34:01.91" personId="{11DC6066-DA42-40E8-B306-F4C988E85EA0}" id="{8D4FC96C-16BE-4EF7-8557-158F4E63C10A}">
    <text>this is not explicitly stated in the text as an end point but it its the latest behavioural time noted</text>
  </threadedComment>
  <threadedComment ref="Z114" dT="2020-11-05T23:04:03.58" personId="{11DC6066-DA42-40E8-B306-F4C988E85EA0}" id="{6AF123A9-91CC-4470-AAD5-03EE5E920813}">
    <text>Group FL6, coordinates 4mm from bregma, 2mm from midline</text>
  </threadedComment>
  <threadedComment ref="AR114" dT="2020-11-05T23:34:01.91" personId="{11DC6066-DA42-40E8-B306-F4C988E85EA0}" id="{6D4C2D48-2FF1-40E8-AC83-CC2719C957EC}">
    <text>this is not explicitly stated in the text as an end point but it its the latest behavioural time noted</text>
  </threadedComment>
  <threadedComment ref="Z115" dT="2020-11-05T23:05:11.80" personId="{11DC6066-DA42-40E8-B306-F4C988E85EA0}" id="{DB505274-F9B4-4267-AAFD-3D629B9CC595}">
    <text>Group FL7, coordinates 2mm from bregma, 3.5mm from midline</text>
  </threadedComment>
  <threadedComment ref="AR115" dT="2020-11-05T23:34:01.91" personId="{11DC6066-DA42-40E8-B306-F4C988E85EA0}" id="{D4DE94D6-4CB4-46C6-B8BE-B157976EE189}">
    <text>this is not explicitly stated in the text as an end point but it its the latest behavioural time noted</text>
  </threadedComment>
  <threadedComment ref="Z116" dT="2020-11-05T23:05:41.40" personId="{11DC6066-DA42-40E8-B306-F4C988E85EA0}" id="{F3FC7477-DC87-4A12-AEC9-166C78035E42}">
    <text>Group HL, coordinates -1.8mm from bregma, 2.5mm from midline</text>
  </threadedComment>
  <threadedComment ref="AR116" dT="2020-11-05T23:34:01.91" personId="{11DC6066-DA42-40E8-B306-F4C988E85EA0}" id="{A76F4A39-C2F0-446E-800A-E057F6CD8E0D}">
    <text>this is not explicitly stated in the text as an end point but it its the latest behavioural time noted</text>
  </threadedComment>
  <threadedComment ref="Z117" dT="2020-11-05T23:06:02.93" personId="{11DC6066-DA42-40E8-B306-F4C988E85EA0}" id="{6937A9AB-02BC-4507-ABDA-B136DF5BAA5A}">
    <text>Group MAG-FL, coordinates 2mm from bregma, 0.5mm from midline</text>
  </threadedComment>
  <threadedComment ref="AR117" dT="2020-11-05T23:34:01.91" personId="{11DC6066-DA42-40E8-B306-F4C988E85EA0}" id="{440C424C-F575-4A09-8E90-01402BA61102}">
    <text>this is not explicitly stated in the text as an end point but it its the latest behavioural time noted</text>
  </threadedComment>
  <threadedComment ref="Z118" dT="2020-11-05T23:06:21.68" personId="{11DC6066-DA42-40E8-B306-F4C988E85EA0}" id="{9E1E9BAE-D744-4200-916F-A45E630882C1}">
    <text>Group MAG-HL, coordinates -1.8mm from bregma, 0.5mm from midline</text>
  </threadedComment>
  <threadedComment ref="AR118" dT="2020-11-05T23:34:01.91" personId="{11DC6066-DA42-40E8-B306-F4C988E85EA0}" id="{9C4D8EB3-21AD-4872-9331-8943C42B70FB}">
    <text>this is not explicitly stated in the text as an end point but it its the latest behavioural time noted</text>
  </threadedComment>
  <threadedComment ref="Z119" dT="2020-11-05T23:07:00.32" personId="{11DC6066-DA42-40E8-B306-F4C988E85EA0}" id="{31FB63A2-036D-4944-B1F2-6D2E877B808E}">
    <text>Group S1-D (coordinates from Dietrich reference), coordinates -1.8mm from bregma, 5mm from midline</text>
  </threadedComment>
  <threadedComment ref="AR119" dT="2020-11-05T23:34:01.91" personId="{11DC6066-DA42-40E8-B306-F4C988E85EA0}" id="{803750C2-D688-4165-AA5F-2C3A0DF7A492}">
    <text>this is not explicitly stated in the text as an end point but it its the latest behavioural time noted</text>
  </threadedComment>
  <threadedComment ref="Z120" dT="2020-11-05T23:07:33.39" personId="{11DC6066-DA42-40E8-B306-F4C988E85EA0}" id="{2EE2FC6D-5EE0-4143-A436-4551C10FFB2B}">
    <text>Group S1-CH (coordinates from Chapin and Lin reference), coordinates -2.5mm from bregma, 6mm from midline</text>
  </threadedComment>
  <threadedComment ref="AR120" dT="2020-11-05T23:34:01.91" personId="{11DC6066-DA42-40E8-B306-F4C988E85EA0}" id="{501F3685-EE52-4A66-89D5-D4215E0595D0}">
    <text>this is not explicitly stated in the text as an end point but it its the latest behavioural time noted</text>
  </threadedComment>
  <threadedComment ref="Z121" dT="2020-11-05T23:08:31.31" personId="{11DC6066-DA42-40E8-B306-F4C988E85EA0}" id="{1C0CE51B-E64C-4A7B-983C-B8D9B3265E15}">
    <text>Visual group, coordinates -6.5mm from bregma, 3.5mm from midline</text>
  </threadedComment>
  <threadedComment ref="AR121" dT="2020-11-05T23:34:01.91" personId="{11DC6066-DA42-40E8-B306-F4C988E85EA0}" id="{13F26DBA-A222-452C-8E7D-19173B2F2236}">
    <text>this is not explicitly stated in the text as an end point but it its the latest behavioural time noted</text>
  </threadedComment>
  <threadedComment ref="R123" dT="2020-11-18T02:53:19.62" personId="{11DC6066-DA42-40E8-B306-F4C988E85EA0}" id="{0401EE86-EA3D-4085-97D9-1A875CA2AA5D}">
    <text>states 5-6 animals per group</text>
  </threadedComment>
  <threadedComment ref="T123" dT="2020-11-18T02:53:19.62" personId="{11DC6066-DA42-40E8-B306-F4C988E85EA0}" id="{5726C3D5-C314-4EF2-A211-DB93DC5135ED}">
    <text>states 5-6 animals per group</text>
  </threadedComment>
  <threadedComment ref="AA124" dT="2020-11-18T03:00:42.83" personId="{11DC6066-DA42-40E8-B306-F4C988E85EA0}" id="{607E73E3-209A-4D5A-B198-756A5B9DC56E}">
    <text>given at 10 ug/g animal weight</text>
  </threadedComment>
  <threadedComment ref="AA124" dT="2022-11-30T10:00:47.87" personId="{0499562B-EFAF-4D5B-A8CC-C952B70A193C}" id="{7438A76D-469E-4CDE-8A81-416AC57FBF0E}" parentId="{607E73E3-209A-4D5A-B198-756A5B9DC56E}">
    <text>15 mg/ml</text>
  </threadedComment>
  <threadedComment ref="AA127" dT="2021-01-29T04:13:03.18" personId="{11DC6066-DA42-40E8-B306-F4C988E85EA0}" id="{AFFCFBC9-059E-46E5-96E9-3BC047950082}">
    <text>0.1ml dose</text>
  </threadedComment>
  <threadedComment ref="AA128" dT="2021-02-05T01:13:55.75" personId="{11DC6066-DA42-40E8-B306-F4C988E85EA0}" id="{7FEDC97D-CEA6-4429-A6F1-394A84F7A80B}">
    <text>0.133 mL/kg body weight</text>
  </threadedComment>
  <threadedComment ref="AL128" dT="2021-02-05T02:07:59.61" personId="{11DC6066-DA42-40E8-B306-F4C988E85EA0}" id="{0D17EDB0-228F-45B8-9E60-29E4E8A07DFD}">
    <text>To label dividing cells, each animal received a daily
bromodeoxyuridine (BrdU) injection (50 mg/kg per day intraperitoneally)
throughout the 10-day treatment period, 1 hour before the
respective citicoline or saline injection.</text>
  </threadedComment>
  <threadedComment ref="AA129" dT="2021-02-05T03:23:14.01" personId="{11DC6066-DA42-40E8-B306-F4C988E85EA0}" id="{416BA5BA-0A39-457B-9744-C8144B779478}">
    <text>0.3mL/kg body weight</text>
  </threadedComment>
  <threadedComment ref="AN129" dT="2021-02-05T03:14:21.69" personId="{11DC6066-DA42-40E8-B306-F4C988E85EA0}" id="{885AF2E6-5684-41E1-B1EB-A0230C8C4504}">
    <text>Described in text - ipsilateral limb immobilised</text>
  </threadedComment>
  <threadedComment ref="AA130" dT="2021-02-05T03:23:14.01" personId="{11DC6066-DA42-40E8-B306-F4C988E85EA0}" id="{94C9DB21-F9BB-4DEC-AFAF-AD7AD823CEB2}">
    <text>0.3mL/kg body weight</text>
  </threadedComment>
  <threadedComment ref="AA131" dT="2021-02-05T01:13:55.75" personId="{11DC6066-DA42-40E8-B306-F4C988E85EA0}" id="{88F50DCC-97C6-4DFD-B1FF-813E3F17F90E}">
    <text>0.133 mL/kg body weight</text>
  </threadedComment>
  <threadedComment ref="AA132" dT="2021-02-05T01:13:55.75" personId="{11DC6066-DA42-40E8-B306-F4C988E85EA0}" id="{1296454B-B15D-4AFC-8F74-5956BC98DBB5}">
    <text>0.133 mL/kg body weight</text>
  </threadedComment>
  <threadedComment ref="AA133" dT="2021-02-05T01:13:55.75" personId="{11DC6066-DA42-40E8-B306-F4C988E85EA0}" id="{A63B2F6C-563B-4A1C-B55D-F8E52AD1D24E}">
    <text>0.133 mL/kg body weight</text>
  </threadedComment>
  <threadedComment ref="AN135" dT="2021-02-12T00:46:21.51" personId="{11DC6066-DA42-40E8-B306-F4C988E85EA0}" id="{AE123E14-32E1-48F3-BAD8-3B2F372D223F}">
    <text>1 x 10^6 cells prepared in 100uL PBS</text>
  </threadedComment>
  <threadedComment ref="AZ137" dT="2021-02-12T04:23:46.86" personId="{11DC6066-DA42-40E8-B306-F4C988E85EA0}" id="{EC88ACDA-F93F-4F6B-856A-C6808CF7036B}">
    <text>they use % but don't specify what it's a percentage of</text>
  </threadedComment>
  <threadedComment ref="R139" dT="2021-02-19T04:11:56.67" personId="{11DC6066-DA42-40E8-B306-F4C988E85EA0}" id="{79D87AD2-61CD-4515-B38A-686266B34570}">
    <text>says 10-11 per group</text>
  </threadedComment>
  <threadedComment ref="T139" dT="2021-02-19T04:11:56.67" personId="{11DC6066-DA42-40E8-B306-F4C988E85EA0}" id="{F91E9C1B-68E4-41E3-B0FD-769B963457A5}">
    <text>says 10-11 per group</text>
  </threadedComment>
  <threadedComment ref="R140" dT="2021-02-19T05:06:35.78" personId="{11DC6066-DA42-40E8-B306-F4C988E85EA0}" id="{8DAA0328-92EF-4014-8670-AB229AF7C523}">
    <text>4-5 per group</text>
  </threadedComment>
  <threadedComment ref="R141" dT="2021-02-19T05:06:35.78" personId="{11DC6066-DA42-40E8-B306-F4C988E85EA0}" id="{6F44BAC8-37BF-41F8-985E-5EA57A108633}">
    <text>4-5 per group</text>
  </threadedComment>
  <threadedComment ref="AA143" dT="2021-02-22T00:33:51.34" personId="{11DC6066-DA42-40E8-B306-F4C988E85EA0}" id="{82DD6BD3-1080-45FB-AC22-FEEB2765C439}">
    <text>0.5ml administered</text>
  </threadedComment>
  <threadedComment ref="AJ143" dT="2021-02-22T00:33:12.28" personId="{11DC6066-DA42-40E8-B306-F4C988E85EA0}" id="{396F4F14-EDA7-4D9B-9E8E-4471BE7DBF30}">
    <text>10x5mm rectangle</text>
  </threadedComment>
  <threadedComment ref="AR143" dT="2021-02-22T01:26:58.63" personId="{11DC6066-DA42-40E8-B306-F4C988E85EA0}" id="{EBBBA1D5-6FE9-4875-A5D5-5F6E57B30525}">
    <text>this is a guess/extracpolation from text, doesn't seem to be stated anywhere</text>
  </threadedComment>
  <threadedComment ref="R144" dT="2021-02-22T03:36:59.79" personId="{11DC6066-DA42-40E8-B306-F4C988E85EA0}" id="{4276A62C-E61F-4623-B7F3-9B7DFF9CB33E}">
    <text>n=5-6 per group</text>
  </threadedComment>
  <threadedComment ref="R145" dT="2021-02-22T03:36:59.79" personId="{11DC6066-DA42-40E8-B306-F4C988E85EA0}" id="{047E340A-F4BB-47F2-B749-8C12C049BF30}">
    <text>n=5-6 per group</text>
  </threadedComment>
  <threadedComment ref="R146" dT="2021-02-22T03:36:59.79" personId="{11DC6066-DA42-40E8-B306-F4C988E85EA0}" id="{0CC9107E-9AE5-4380-8194-FCD021848E9B}">
    <text>n=5-6 per group</text>
  </threadedComment>
  <threadedComment ref="R147" dT="2021-02-22T03:36:59.79" personId="{11DC6066-DA42-40E8-B306-F4C988E85EA0}" id="{CAB060E0-452C-48BC-AB06-24734F451055}">
    <text>n=5-6 per group</text>
  </threadedComment>
  <threadedComment ref="AZ149" dT="2021-03-04T02:07:23.69" personId="{11DC6066-DA42-40E8-B306-F4C988E85EA0}" id="{B3989E55-3421-4135-9062-423D330E3490}">
    <text>state % but not what it's a % of</text>
  </threadedComment>
  <threadedComment ref="R151" dT="2021-03-04T05:58:15.55" personId="{11DC6066-DA42-40E8-B306-F4C988E85EA0}" id="{ACBB34F1-26B2-421B-8F50-C76589539819}">
    <text>say n=7-8</text>
  </threadedComment>
  <threadedComment ref="T151" dT="2021-03-04T05:58:15.55" personId="{11DC6066-DA42-40E8-B306-F4C988E85EA0}" id="{CEE2AC8D-7DB4-4451-A1F6-92DD66C6540F}">
    <text>say n=7-8</text>
  </threadedComment>
  <threadedComment ref="BG151" dT="2021-03-04T05:55:10.18" personId="{11DC6066-DA42-40E8-B306-F4C988E85EA0}" id="{2514D672-DE54-4161-B535-DC25657880B7}">
    <text>21 point score from this ref: Nagasawa, H., and Kogure, K. (1989) Correlation between cerebral
blood flow and histologic changes in a new rat model of middle
cerebral artery occlusion. Stroke 20, 1037–1043</text>
  </threadedComment>
  <threadedComment ref="BG152" dT="2021-03-05T01:30:39.19" personId="{11DC6066-DA42-40E8-B306-F4C988E85EA0}" id="{371CC25A-8091-4CDE-9970-5BC334E4FCA6}">
    <text>a 21 point score based on this reference: A. Hunter, J. Hatcher, D. Virley, P. Nelson, E. Irving, S. Hadingham, A. Parsons,
Functional assessments in mice and rats after focal stroke, Neuropharmacology
39 (2000) 806e816.</text>
  </threadedComment>
  <threadedComment ref="BG153" dT="2021-03-05T01:30:39.19" personId="{11DC6066-DA42-40E8-B306-F4C988E85EA0}" id="{F347229A-7EB0-43D3-8D82-E4CE4EB1B02B}">
    <text>a 21 point score based on this reference: A. Hunter, J. Hatcher, D. Virley, P. Nelson, E. Irving, S. Hadingham, A. Parsons,
Functional assessments in mice and rats after focal stroke, Neuropharmacology
39 (2000) 806e816.</text>
  </threadedComment>
  <threadedComment ref="AT154" dT="2021-03-09T23:35:23.45" personId="{11DC6066-DA42-40E8-B306-F4C988E85EA0}" id="{229C7602-1655-4BC4-A4F7-CBC4B5CD75C5}">
    <text>these are not errors, is a monkey brain so big measurements</text>
  </threadedComment>
  <threadedComment ref="BG154" dT="2021-03-09T23:41:33.61" personId="{11DC6066-DA42-40E8-B306-F4C988E85EA0}" id="{57321BB5-B348-4752-8B9A-D98D76A64835}">
    <text>don't name the score but give parameters in study, say it is based off Kito et al. (2001)</text>
  </threadedComment>
  <threadedComment ref="BG155" dT="2021-03-09T23:41:33.61" personId="{11DC6066-DA42-40E8-B306-F4C988E85EA0}" id="{2310BB85-F0BC-454E-9D42-880442FA2918}">
    <text>don't name the score but give parameters in study, say it is based off Kito et al. (2001)</text>
  </threadedComment>
  <threadedComment ref="BG156" dT="2021-03-09T23:41:33.61" personId="{11DC6066-DA42-40E8-B306-F4C988E85EA0}" id="{DB0B3DD3-98E9-4D6E-B926-C0CECA99CD48}">
    <text>don't name the score but give parameters in study, say it is based off Kito et al. (2001)</text>
  </threadedComment>
  <threadedComment ref="AB157" dT="2021-03-11T03:20:07.97" personId="{11DC6066-DA42-40E8-B306-F4C988E85EA0}" id="{F8877054-174D-4F81-B011-EFE399CC4466}">
    <text>I'm worried this was a typo and was supposed to be mg/100g</text>
  </threadedComment>
  <threadedComment ref="AG157" dT="2021-03-11T03:19:16.83" personId="{11DC6066-DA42-40E8-B306-F4C988E85EA0}" id="{7D8D96C5-D73B-4C64-9897-078E47221F28}">
    <text>Schott KL 1500</text>
  </threadedComment>
  <threadedComment ref="AG157" dT="2022-06-02T06:47:41.94" personId="{0499562B-EFAF-4D5B-A8CC-C952B70A193C}" id="{F991C156-DD3A-4955-9B38-D71C1F2CD2CB}" parentId="{7D8D96C5-D73B-4C64-9897-078E47221F28}">
    <text>Internet suggests this is a halogen light source, changing accordingly</text>
  </threadedComment>
  <threadedComment ref="AH157" dT="2021-03-11T03:19:16.83" personId="{11DC6066-DA42-40E8-B306-F4C988E85EA0}" id="{FE1B1E3D-D027-42CD-9CB9-893D72761229}">
    <text>Schott KL 1500</text>
  </threadedComment>
  <threadedComment ref="AH157" dT="2022-06-02T06:47:41.94" personId="{0499562B-EFAF-4D5B-A8CC-C952B70A193C}" id="{51DBD2D2-68AE-4FE9-B292-FD0DDB35EA80}" parentId="{FE1B1E3D-D027-42CD-9CB9-893D72761229}">
    <text>Internet suggests this is a halogen light source, changing accordingly</text>
  </threadedComment>
  <threadedComment ref="AB158" dT="2021-03-11T03:20:07.97" personId="{11DC6066-DA42-40E8-B306-F4C988E85EA0}" id="{B9802413-096F-4183-A096-3D8F89E6A6E0}">
    <text>I'm worried this was a typo and was supposed to be mg/100g</text>
  </threadedComment>
  <threadedComment ref="AG158" dT="2021-03-11T03:19:16.83" personId="{11DC6066-DA42-40E8-B306-F4C988E85EA0}" id="{9FB5B627-3427-462E-84C6-D1A315CFCE33}">
    <text>Schott KL 1500</text>
  </threadedComment>
  <threadedComment ref="AG158" dT="2022-06-02T06:47:41.94" personId="{0499562B-EFAF-4D5B-A8CC-C952B70A193C}" id="{F424ECA3-2B69-4358-8FCE-A8868F9F24C8}" parentId="{9FB5B627-3427-462E-84C6-D1A315CFCE33}">
    <text>Internet suggests this is a halogen light source, changing accordingly</text>
  </threadedComment>
  <threadedComment ref="AH158" dT="2021-03-11T03:19:16.83" personId="{11DC6066-DA42-40E8-B306-F4C988E85EA0}" id="{50CFDC91-E60D-46D5-8B7F-348C5331608B}">
    <text>Schott KL 1500</text>
  </threadedComment>
  <threadedComment ref="AH158" dT="2022-06-02T06:47:41.94" personId="{0499562B-EFAF-4D5B-A8CC-C952B70A193C}" id="{7F75AD06-BDAE-44A4-9EAB-5D640612288F}" parentId="{50CFDC91-E60D-46D5-8B7F-348C5331608B}">
    <text>Internet suggests this is a halogen light source, changing accordingly</text>
  </threadedComment>
  <threadedComment ref="AA159" dT="2021-03-17T02:59:37.51" personId="{11DC6066-DA42-40E8-B306-F4C988E85EA0}" id="{F9386A14-4F07-4AA7-9B74-81F29D6029AA}">
    <text>3 x 0.1ml injections</text>
  </threadedComment>
  <threadedComment ref="AA160" dT="2021-03-17T02:59:37.51" personId="{11DC6066-DA42-40E8-B306-F4C988E85EA0}" id="{DCC226FA-D238-445E-8F05-C3AA54ED3C57}">
    <text>3 x 0.1ml injections</text>
  </threadedComment>
  <threadedComment ref="AA161" dT="2021-03-17T05:07:19.38" personId="{11DC6066-DA42-40E8-B306-F4C988E85EA0}" id="{AC57F89C-FD6D-4625-9587-6890DDB4853D}">
    <text>1.33 ml/kg</text>
  </threadedComment>
  <threadedComment ref="AN162" dT="2021-03-17T06:06:33.04" personId="{11DC6066-DA42-40E8-B306-F4C988E85EA0}" id="{C7E9DF2B-3A9D-4889-A9B8-C989CE6DBDF8}">
    <text>a 50% dextrose solution</text>
  </threadedComment>
  <threadedComment ref="AN163" dT="2021-03-17T06:06:49.94" personId="{11DC6066-DA42-40E8-B306-F4C988E85EA0}" id="{12335394-FF93-4302-80A6-5DC56DC7286C}">
    <text>an 18% mannitol solution</text>
  </threadedComment>
  <threadedComment ref="AA166" dT="2021-03-26T01:19:25.24" personId="{11DC6066-DA42-40E8-B306-F4C988E85EA0}" id="{23F90EB1-0D25-4442-90AB-A481E1F23A6C}">
    <text>1ml total</text>
  </threadedComment>
  <threadedComment ref="AD167" dT="2021-03-26T01:38:55.61" personId="{11DC6066-DA42-40E8-B306-F4C988E85EA0}" id="{0CF5F20C-F9E0-40D8-A6DE-DDC6D2A35427}">
    <text>regulated to provide 67% of maximal power, may need to edit this number</text>
  </threadedComment>
  <threadedComment ref="AP167" dT="2021-03-26T01:42:41.46" personId="{11DC6066-DA42-40E8-B306-F4C988E85EA0}" id="{C1057BEB-90F4-491A-B5A9-D27896FB8CEA}">
    <text>10 minutes before illumination</text>
  </threadedComment>
  <threadedComment ref="Y169" dT="2021-03-26T04:11:16.94" personId="{11DC6066-DA42-40E8-B306-F4C988E85EA0}" id="{F27B3A7D-EF5E-4CD9-B18E-3245C6F14845}">
    <text>used a glass coverslip for a cranial window but placed on top of intact skull and still did thrombotic induction under anaesthetic</text>
  </threadedComment>
  <threadedComment ref="AG169" dT="2021-03-26T04:13:41.28" personId="{11DC6066-DA42-40E8-B306-F4C988E85EA0}" id="{478D0B59-8F0C-4D15-9AC7-F9369A896AAC}">
    <text>3100 K light (Schott, KL 1500)</text>
  </threadedComment>
  <threadedComment ref="AG169" dT="2022-06-02T06:48:08.91" personId="{0499562B-EFAF-4D5B-A8CC-C952B70A193C}" id="{BB8C5E7F-334D-47C6-B5DA-4D9E9D0AB429}" parentId="{478D0B59-8F0C-4D15-9AC7-F9369A896AAC}">
    <text>Internet suggests this is a halogen light source, changing accordingly</text>
  </threadedComment>
  <threadedComment ref="AH169" dT="2021-03-26T04:13:41.28" personId="{11DC6066-DA42-40E8-B306-F4C988E85EA0}" id="{2379DE62-361B-4778-A7A3-BA6E18E21C84}">
    <text>3100 K light (Schott, KL 1500)</text>
  </threadedComment>
  <threadedComment ref="AH169" dT="2022-06-02T06:48:08.91" personId="{0499562B-EFAF-4D5B-A8CC-C952B70A193C}" id="{DF43D41D-3305-4060-8535-BBC0F3FD5483}" parentId="{2379DE62-361B-4778-A7A3-BA6E18E21C84}">
    <text>Internet suggests this is a halogen light source, changing accordingly</text>
  </threadedComment>
  <threadedComment ref="AJ169" dT="2021-03-26T04:12:31.39" personId="{11DC6066-DA42-40E8-B306-F4C988E85EA0}" id="{2F2EA891-3514-43CF-A291-0898B12F7664}">
    <text>4x2mm rectangular</text>
  </threadedComment>
  <threadedComment ref="R170" dT="2021-03-26T04:56:08.50" personId="{11DC6066-DA42-40E8-B306-F4C988E85EA0}" id="{98E18BAF-DE4B-4CE0-824A-142485C3E995}">
    <text>5-7 mice per group</text>
  </threadedComment>
  <threadedComment ref="T170" dT="2021-03-26T04:56:08.50" personId="{11DC6066-DA42-40E8-B306-F4C988E85EA0}" id="{0C651C5B-D025-4C17-A880-A37DA09406DA}">
    <text>5-7 mice per group</text>
  </threadedComment>
  <threadedComment ref="BG170" dT="2021-03-26T05:01:36.77" personId="{11DC6066-DA42-40E8-B306-F4C988E85EA0}" id="{ADAFF4D9-CE8D-4E30-B889-7B1A979C4168}">
    <text>0, no observable deficits; 1, failure to extend the
forepaw fully; 2, circling; 3, falling to one side; 4, no spontaneous
movement; 5, death. In this study, 0.5 point was added to each score
when the motor dysfunction was severe for scores between 1 and 4.</text>
  </threadedComment>
  <threadedComment ref="R171" dT="2021-03-26T05:16:07.54" personId="{11DC6066-DA42-40E8-B306-F4C988E85EA0}" id="{9BD1E94A-148D-4AB6-9F30-A28519D8096D}">
    <text>this is a guess, full group had 14 and they split into moderate recovery and poor recovery so I halved their inital n</text>
  </threadedComment>
  <threadedComment ref="Y171" dT="2021-03-26T05:10:01.72" personId="{11DC6066-DA42-40E8-B306-F4C988E85EA0}" id="{6A7BDBFF-FF27-4A85-804A-9CBD2408BFDD}">
    <text>capsular infarct, i.e. deep within brain delivered via long probe needle</text>
  </threadedComment>
  <threadedComment ref="Z171" dT="2021-03-26T05:14:37.81" personId="{11DC6066-DA42-40E8-B306-F4C988E85EA0}" id="{6140635F-481B-4FA8-8BBC-9B969979B868}">
    <text>shows a picture, is deep within brain not on surface</text>
  </threadedComment>
  <threadedComment ref="R172" dT="2021-03-30T00:56:49.67" personId="{11DC6066-DA42-40E8-B306-F4C988E85EA0}" id="{2EAAA83B-0CDA-4FB3-A589-A12A118719E9}">
    <text>6-7 per group</text>
  </threadedComment>
  <threadedComment ref="AG172" dT="2021-03-30T00:52:18.17" personId="{11DC6066-DA42-40E8-B306-F4C988E85EA0}" id="{E3D5CB50-DADA-4C9E-BD87-5CF167E3300D}">
    <text>arc lamp of an epifluorescence microscope</text>
  </threadedComment>
  <threadedComment ref="AH172" dT="2021-03-30T00:52:18.17" personId="{11DC6066-DA42-40E8-B306-F4C988E85EA0}" id="{D3CBC9CB-747C-4134-B32F-5267B319624E}">
    <text>arc lamp of an epifluorescence microscope</text>
  </threadedComment>
  <threadedComment ref="R173" dT="2021-03-30T00:56:49.67" personId="{11DC6066-DA42-40E8-B306-F4C988E85EA0}" id="{A3C76993-1D16-4D1C-A335-0D2B4BC061D3}">
    <text>6-7 per group</text>
  </threadedComment>
  <threadedComment ref="AG173" dT="2021-03-30T00:52:18.17" personId="{11DC6066-DA42-40E8-B306-F4C988E85EA0}" id="{F66D46D1-71C9-430A-B282-E0421CE66AB7}">
    <text>arc lamp of an epifluorescence microscope</text>
  </threadedComment>
  <threadedComment ref="AH173" dT="2021-03-30T00:52:18.17" personId="{11DC6066-DA42-40E8-B306-F4C988E85EA0}" id="{31440AAC-8798-454C-A602-0D21DE7D6B5F}">
    <text>arc lamp of an epifluorescence microscope</text>
  </threadedComment>
  <threadedComment ref="BG176" dT="2021-03-30T02:34:42.59" personId="{11DC6066-DA42-40E8-B306-F4C988E85EA0}" id="{19028C34-4A0F-4E08-96A8-24FEFA3341B9}">
    <text>based on score in Lee 2002 (Lee, E.J.,Chen,H.Y.,Wu,T.S.,Chen,T.Y.,Ayoub,I.A.,Maynard,
K.I., 2002.Acuteadministrationof Ginkgo biloba extract (EGb
761) affordsneuroprotectionagainstpermanentandtransient
focal cerebralischemiainSprague-Dawleyrats.J.Neurosci.
Res. 68,636–645.)</text>
  </threadedComment>
  <threadedComment ref="AG177" dT="2021-03-30T02:59:41.76" personId="{11DC6066-DA42-40E8-B306-F4C988E85EA0}" id="{A5CA4B79-8B61-44D3-98B6-0D7FE5E049A9}">
    <text>micromanipulator assisted light guide</text>
  </threadedComment>
  <threadedComment ref="AH177" dT="2021-03-30T02:59:41.76" personId="{11DC6066-DA42-40E8-B306-F4C988E85EA0}" id="{6DFD3909-53E6-49B4-A0ED-E3433AF56BD8}">
    <text>micromanipulator assisted light guide</text>
  </threadedComment>
  <threadedComment ref="AG181" dT="2021-03-31T02:39:53.06" personId="{11DC6066-DA42-40E8-B306-F4C988E85EA0}" id="{C8A5839B-18C7-463A-BF28-D60147260D66}">
    <text>epifluorescent light</text>
  </threadedComment>
  <threadedComment ref="AH181" dT="2021-03-31T02:39:53.06" personId="{11DC6066-DA42-40E8-B306-F4C988E85EA0}" id="{BE4474D6-B060-472E-BB95-3803BEEB7412}">
    <text>epifluorescent light</text>
  </threadedComment>
  <threadedComment ref="AG182" dT="2021-03-31T02:39:53.06" personId="{11DC6066-DA42-40E8-B306-F4C988E85EA0}" id="{434BA22A-10C0-4527-A459-036C0B163D2D}">
    <text>epifluorescent light</text>
  </threadedComment>
  <threadedComment ref="AH182" dT="2021-03-31T02:39:53.06" personId="{11DC6066-DA42-40E8-B306-F4C988E85EA0}" id="{CF0394ED-D8F3-4C87-A03B-3F49102DF6ED}">
    <text>epifluorescent light</text>
  </threadedComment>
  <threadedComment ref="AA183" dT="2021-03-31T05:20:45.87" personId="{11DC6066-DA42-40E8-B306-F4C988E85EA0}" id="{501231C7-F30C-4033-89DB-37C87661C9BC}">
    <text>10 ul/g of body weight</text>
  </threadedComment>
  <threadedComment ref="AA184" dT="2021-03-31T05:20:45.87" personId="{11DC6066-DA42-40E8-B306-F4C988E85EA0}" id="{1311A05B-A18A-477D-A7FC-43113AD27A8D}">
    <text>10 ul/g of body weight</text>
  </threadedComment>
  <threadedComment ref="AA185" dT="2021-03-31T05:58:34.98" personId="{11DC6066-DA42-40E8-B306-F4C988E85EA0}" id="{1EA74E01-B0E0-4B4E-BD98-DC0C93C12D12}">
    <text>2ml/kg</text>
  </threadedComment>
  <threadedComment ref="AG185" dT="2021-03-31T05:59:15.07" personId="{11DC6066-DA42-40E8-B306-F4C988E85EA0}" id="{CD1B4C95-5EA7-4164-B280-029FA473735A}">
    <text>CNI laser</text>
  </threadedComment>
  <threadedComment ref="AG185" dT="2022-06-02T06:49:52.14" personId="{0499562B-EFAF-4D5B-A8CC-C952B70A193C}" id="{3D643872-C962-42BB-A65D-7A1EC9F56566}" parentId="{CD1B4C95-5EA7-4164-B280-029FA473735A}">
    <text>Changing to diode laser</text>
  </threadedComment>
  <threadedComment ref="AH185" dT="2021-03-31T05:59:15.07" personId="{11DC6066-DA42-40E8-B306-F4C988E85EA0}" id="{3E69503F-F168-4533-A678-CB0EBAF96314}">
    <text>CNI laser</text>
  </threadedComment>
  <threadedComment ref="AH185" dT="2022-06-02T06:49:52.14" personId="{0499562B-EFAF-4D5B-A8CC-C952B70A193C}" id="{3AC4E17A-D08A-4B72-9AA6-FA58E20EA3DE}" parentId="{3E69503F-F168-4533-A678-CB0EBAF96314}">
    <text>Changing to diode laser</text>
  </threadedComment>
  <threadedComment ref="AA186" dT="2021-04-01T03:28:38.83" personId="{11DC6066-DA42-40E8-B306-F4C988E85EA0}" id="{AE212F3B-3E95-445D-8953-37774EB7C120}">
    <text>2ml/kg</text>
  </threadedComment>
  <threadedComment ref="AA187" dT="2021-04-01T03:28:38.83" personId="{11DC6066-DA42-40E8-B306-F4C988E85EA0}" id="{5903823E-53D8-424F-8298-7C9F400715C8}">
    <text>2ml/kg</text>
  </threadedComment>
  <threadedComment ref="AR189" dT="2021-04-13T04:14:35.12" personId="{11DC6066-DA42-40E8-B306-F4C988E85EA0}" id="{64C43667-310F-498A-B1E3-894BCC9A3C93}">
    <text>40-45 days after infarction</text>
  </threadedComment>
  <threadedComment ref="AA190" dT="2021-04-13T04:28:38.57" personId="{11DC6066-DA42-40E8-B306-F4C988E85EA0}" id="{4A505A15-724C-4841-9A10-94459B114220}">
    <text>0.1ml</text>
  </threadedComment>
  <threadedComment ref="R192" dT="2021-04-13T05:55:01.18" personId="{11DC6066-DA42-40E8-B306-F4C988E85EA0}" id="{24C7B832-5E92-4854-ADDB-642C9716697B}">
    <text>this is an extrapolation from "total of 36 adult Wistar rats weighing 250–300 gwere used in the behavior assessments and in the infarction area study after 7 days of infarction"</text>
  </threadedComment>
  <threadedComment ref="T192" dT="2021-04-13T05:55:01.18" personId="{11DC6066-DA42-40E8-B306-F4C988E85EA0}" id="{DB5982B7-B530-424E-8A37-BCB4DB026513}">
    <text>this is an extrapolation from "total of 36 adult Wistar rats weighing 250–300 gwere used in the behavior assessments and in the infarction area study after 7 days of infarction"</text>
  </threadedComment>
  <threadedComment ref="BH195" dT="2021-04-14T06:24:50.05" personId="{11DC6066-DA42-40E8-B306-F4C988E85EA0}" id="{BBAABF06-304B-4624-989A-CADB6B749D52}">
    <text>calculated from graph that had raw data</text>
  </threadedComment>
  <threadedComment ref="BI195" dT="2021-04-14T06:24:54.15" personId="{11DC6066-DA42-40E8-B306-F4C988E85EA0}" id="{1C50552B-0472-4763-8EB4-8A750FE806AB}">
    <text>calculated from graph that had raw data</text>
  </threadedComment>
  <threadedComment ref="BJ195" dT="2021-04-14T06:24:58.17" personId="{11DC6066-DA42-40E8-B306-F4C988E85EA0}" id="{669EED07-3233-422F-8F64-E53CE12172EE}">
    <text>calculated from graph that had raw data</text>
  </threadedComment>
  <threadedComment ref="BK195" dT="2021-04-14T06:25:01.53" personId="{11DC6066-DA42-40E8-B306-F4C988E85EA0}" id="{4E3EE864-5BA6-4FEE-AC7A-69663BCC02C0}">
    <text>calculated from graph that had raw data</text>
  </threadedComment>
  <threadedComment ref="AA197" dT="2021-04-21T06:22:27.51" personId="{11DC6066-DA42-40E8-B306-F4C988E85EA0}" id="{FF8D1E72-2AC7-4453-AC10-2CAF8067E310}">
    <text>first injection 50 mg/kg, second injection later at half the dose.</text>
  </threadedComment>
  <threadedComment ref="AK197" dT="2021-04-21T06:24:44.27" personId="{11DC6066-DA42-40E8-B306-F4C988E85EA0}" id="{6935FC3A-2190-4644-992C-4B755FDB8D97}">
    <text>"After the first vein was occluded for 10–20 min from starting of illumination, half of the initial rose bengal dose was injected intravenously and the second vein was illuminated until occlusion"</text>
  </threadedComment>
  <threadedComment ref="S203" dT="2021-05-16T06:30:55.93" personId="{11DC6066-DA42-40E8-B306-F4C988E85EA0}" id="{3F3FC958-A8A5-43FE-9899-AA3802EAF7B7}">
    <text>it's unclear which of the many groups in this paper were grouped together to get the infarct volume for "ibuprofin treatment"</text>
  </threadedComment>
  <threadedComment ref="AA203" dT="2021-05-16T06:16:18.53" personId="{11DC6066-DA42-40E8-B306-F4C988E85EA0}" id="{4A3C15C1-53F9-489E-8828-BC33767929D1}">
    <text>0.4mL</text>
  </threadedComment>
  <threadedComment ref="Y204" dT="2021-05-26T05:28:24.37" personId="{11DC6066-DA42-40E8-B306-F4C988E85EA0}" id="{A46E1766-6BC8-4480-8A3C-C6925EE1546C}">
    <text>I think thinned, they state "The right temporalis muscle was detached from the bone crest and the crest removed"</text>
  </threadedComment>
  <threadedComment ref="Y205" dT="2021-05-27T04:15:39.66" personId="{11DC6066-DA42-40E8-B306-F4C988E85EA0}" id="{CA562667-3FF5-485F-AFB2-40B44908582D}">
    <text>alluded to this but don't ouright state</text>
  </threadedComment>
  <threadedComment ref="Y206" dT="2021-05-27T04:15:39.66" personId="{11DC6066-DA42-40E8-B306-F4C988E85EA0}" id="{0953A0BF-BFE9-45FA-957B-8800EAB9F491}">
    <text>alluded to this but don't ouright state</text>
  </threadedComment>
  <threadedComment ref="AA207" dT="2021-05-27T04:49:10.16" personId="{11DC6066-DA42-40E8-B306-F4C988E85EA0}" id="{692B02E6-721B-479E-A386-87CCEA99F5A6}">
    <text>0.1 ml, 10mg/ml</text>
  </threadedComment>
  <threadedComment ref="AE207" dT="2022-01-25T06:52:44.10" personId="{0499562B-EFAF-4D5B-A8CC-C952B70A193C}" id="{D1240D5F-6478-4BA6-A188-A6E53DAD08C7}">
    <text>gave intensity as 75 in a follow-up email but no units</text>
  </threadedComment>
  <threadedComment ref="AG207" dT="2022-01-25T06:52:57.19" personId="{0499562B-EFAF-4D5B-A8CC-C952B70A193C}" id="{BBC267E8-FB16-47FD-93F1-F0E290F6C42A}">
    <text>also listed as LED lamp, not sure which to take</text>
  </threadedComment>
  <threadedComment ref="AG207" dT="2023-02-02T04:29:04.37" personId="{0499562B-EFAF-4D5B-A8CC-C952B70A193C}" id="{1F347BF3-B98C-446F-8B18-D4D1F590295C}" parentId="{BBC267E8-FB16-47FD-93F1-F0E290F6C42A}">
    <text>Listed as LCD - changing all LCD's as this is not a light source</text>
  </threadedComment>
  <threadedComment ref="AH207" dT="2022-01-25T06:52:57.19" personId="{0499562B-EFAF-4D5B-A8CC-C952B70A193C}" id="{05439F60-2286-4A8E-9D8B-D70BB98B0984}">
    <text>also listed as LED lamp, not sure which to take</text>
  </threadedComment>
  <threadedComment ref="AH207" dT="2023-02-02T04:29:04.37" personId="{0499562B-EFAF-4D5B-A8CC-C952B70A193C}" id="{5066CD23-443D-4577-B159-A547DB60152C}" parentId="{05439F60-2286-4A8E-9D8B-D70BB98B0984}">
    <text>Listed as LCD - changing all LCD's as this is not a light source</text>
  </threadedComment>
  <threadedComment ref="Y208" dT="2021-05-27T04:15:39.66" personId="{11DC6066-DA42-40E8-B306-F4C988E85EA0}" id="{AB7B8C5B-4CFB-43F8-AF9D-B21DDE1B74A5}">
    <text>alluded to this but don't ouright state</text>
  </threadedComment>
  <threadedComment ref="AP208" dT="2021-03-26T01:42:41.46" personId="{11DC6066-DA42-40E8-B306-F4C988E85EA0}" id="{CDBB7272-24A4-4C69-B172-DF72C0AC1140}">
    <text>10 minutes after illumination</text>
  </threadedComment>
  <threadedComment ref="AA209" dT="2021-05-28T01:15:54.32" personId="{11DC6066-DA42-40E8-B306-F4C988E85EA0}" id="{8C2553F0-98AC-426B-93F1-B7DC1EE51443}">
    <text>not an error on my part, is what they stated in paper</text>
  </threadedComment>
  <threadedComment ref="X210" dT="2021-05-28T01:13:14.50" personId="{11DC6066-DA42-40E8-B306-F4C988E85EA0}" id="{C779F1AF-4AEB-40BA-900D-EC433F6F7ED1}">
    <text>Listed under brand name Rompun in paper</text>
  </threadedComment>
  <threadedComment ref="X212" dT="2021-05-28T07:41:57.19" personId="{11DC6066-DA42-40E8-B306-F4C988E85EA0}" id="{12545FFC-2625-494D-8228-5F08A32F31C3}">
    <text>also chloral hydrate to maintain anaesthetic</text>
  </threadedComment>
  <threadedComment ref="Y214" dT="2021-06-02T04:24:55.82" personId="{11DC6066-DA42-40E8-B306-F4C988E85EA0}" id="{8C8CDB4E-AC47-46AD-88F7-27DC08765D9C}">
    <text>Extra surgery, removed eye? "The transorbital approach to the right middle cerebral artery was performed accord-ing to the method of Hudgins et al. _x000E_Hudgins and Garcia, 1970.. The orbital contents were dissected and excised. With the help of a Zeiss operating microscope, orbital craniotomy was performed using a dental drill to open a oval bony window"</text>
  </threadedComment>
  <threadedComment ref="AN214" dT="2021-06-02T04:59:05.16" personId="{11DC6066-DA42-40E8-B306-F4C988E85EA0}" id="{F4EBFE82-0790-48FD-B1AC-99955DE23152}">
    <text>1 mg/kg YM337 followed by 6 ug/kg
/min infusion for 3 hours</text>
  </threadedComment>
  <threadedComment ref="Y215" dT="2021-06-02T04:24:55.82" personId="{11DC6066-DA42-40E8-B306-F4C988E85EA0}" id="{DA6F14F7-5A25-4627-82D5-6B0BC1E403A4}">
    <text>Extra surgery, removed eye? "The transorbital approach to the right middle cerebral artery was performed accord-ing to the method of Hudgins et al. _x000E_Hudgins and Garcia, 1970.. The orbital contents were dissected and excised. With the help of a Zeiss operating microscope, orbital craniotomy was performed using a dental drill to open a oval bony window"</text>
  </threadedComment>
  <threadedComment ref="AN215" dT="2021-06-02T04:59:54.23" personId="{11DC6066-DA42-40E8-B306-F4C988E85EA0}" id="{A6AB2C7F-39D6-4026-974A-81352160811B}">
    <text>10 mg/kg sodium ozagrel followed by 100 ug/kg/min infusion for 3 hours</text>
  </threadedComment>
  <threadedComment ref="AA216" dT="2021-06-06T04:05:29.84" personId="{11DC6066-DA42-40E8-B306-F4C988E85EA0}" id="{26476FAC-39EF-4E03-9968-B3527957BB0A}">
    <text>0.1ml</text>
  </threadedComment>
  <threadedComment ref="AU216" dT="2021-06-06T04:16:46.36" personId="{11DC6066-DA42-40E8-B306-F4C988E85EA0}" id="{C459874D-67C4-4421-98B3-FFA76C5FEC5F}">
    <text>typo n text labelled this as "6014", i guessed from graph it is actually 6.14</text>
  </threadedComment>
  <threadedComment ref="Y217" dT="2021-06-06T04:47:15.28" personId="{11DC6066-DA42-40E8-B306-F4C988E85EA0}" id="{AD483548-882C-4E2D-A661-793FD066E1D1}">
    <text>craniectomy was done for the treatment, an electrode on the brain</text>
  </threadedComment>
  <threadedComment ref="BG217" dT="2021-06-06T05:30:25.04" personId="{11DC6066-DA42-40E8-B306-F4C988E85EA0}" id="{41C4520A-BD65-4879-90A1-CF1EAECC77ED}">
    <text>assessed two types of neurological score: Schabitz scale and Menzies scale, menzies seems to be the 0-4 scale, picked this as a lot of studies so far have used it</text>
  </threadedComment>
  <threadedComment ref="R218" dT="2021-06-06T10:55:06.99" personId="{11DC6066-DA42-40E8-B306-F4C988E85EA0}" id="{1C8247D2-B734-4039-90F9-B697CDB4EFF8}">
    <text>assumed this, 3 groups and 12 animals total</text>
  </threadedComment>
  <threadedComment ref="X218" dT="2021-06-06T10:50:52.24" personId="{11DC6066-DA42-40E8-B306-F4C988E85EA0}" id="{6A0BCFFF-3E5C-4C72-87BD-0B92D2ABF1B6}">
    <text>Listed under brand name Rompun in paper</text>
  </threadedComment>
  <threadedComment ref="R219" dT="2021-06-08T02:10:23.70" personId="{11DC6066-DA42-40E8-B306-F4C988E85EA0}" id="{2BCC3056-EFE9-48F2-8671-D73FC25F5B13}">
    <text>8 animals, 6 for MRI, 2 for TTC</text>
  </threadedComment>
  <threadedComment ref="X219" dT="2021-06-08T01:59:17.00" personId="{11DC6066-DA42-40E8-B306-F4C988E85EA0}" id="{374FBF80-8EE7-4272-836C-EB2EEF4A54DE}">
    <text>These two used for implantation of optic fibre for light, actual stroke induction done later under isoflurane</text>
  </threadedComment>
  <threadedComment ref="X220" dT="2021-06-08T01:59:17.00" personId="{11DC6066-DA42-40E8-B306-F4C988E85EA0}" id="{C1C7D8F4-A7B5-41BC-88EF-35C86AD7F649}">
    <text>These two used for implantation of optic fibre for light, actual stroke induction done later under isoflurane</text>
  </threadedComment>
  <threadedComment ref="X221" dT="2021-06-08T01:59:17.00" personId="{11DC6066-DA42-40E8-B306-F4C988E85EA0}" id="{E2E464A6-A197-420A-908F-1478A1DEE7A6}">
    <text>These two used for implantation of optic fibre for light, actual stroke induction done later under isoflurane</text>
  </threadedComment>
  <threadedComment ref="X222" dT="2021-06-08T01:59:17.00" personId="{11DC6066-DA42-40E8-B306-F4C988E85EA0}" id="{A122FFFD-F642-43A1-905D-1793AB04257A}">
    <text>These two used for implantation of optic fibre for light, actual stroke induction done later under isoflurane</text>
  </threadedComment>
  <threadedComment ref="X223" dT="2021-06-08T01:59:17.00" personId="{11DC6066-DA42-40E8-B306-F4C988E85EA0}" id="{57A20F63-84BF-480F-8F3E-B63128BC7E35}">
    <text>These two used for implantation of optic fibre for light, actual stroke induction done later under isoflurane</text>
  </threadedComment>
  <threadedComment ref="AA228" dT="2021-06-08T23:56:32.34" personId="{11DC6066-DA42-40E8-B306-F4C988E85EA0}" id="{A9755B42-52BA-457A-A1B6-2D7451F60928}">
    <text>0.4ml</text>
  </threadedComment>
  <threadedComment ref="AA229" dT="2021-06-09T02:15:19.19" personId="{11DC6066-DA42-40E8-B306-F4C988E85EA0}" id="{3901344D-0831-4EDD-A8F7-3E0F544ABDD6}">
    <text>0.1ml</text>
  </threadedComment>
  <threadedComment ref="AL229" dT="2021-06-09T02:11:23.92" personId="{11DC6066-DA42-40E8-B306-F4C988E85EA0}" id="{43AA6795-5A58-4014-B4B9-23CC9049C733}">
    <text>labelled cells with BrdU injections though</text>
  </threadedComment>
  <threadedComment ref="G230" dT="2021-06-09T02:07:49.85" personId="{11DC6066-DA42-40E8-B306-F4C988E85EA0}" id="{ABA92D67-9F7B-4113-95F0-3E045214E332}">
    <text>C57BL/6 background</text>
  </threadedComment>
  <threadedComment ref="AA230" dT="2021-06-09T02:15:19.19" personId="{11DC6066-DA42-40E8-B306-F4C988E85EA0}" id="{812F17AB-6868-4E14-B3D3-CF7C7772B78C}">
    <text>0.1ml</text>
  </threadedComment>
  <threadedComment ref="AL230" dT="2021-06-09T02:11:23.92" personId="{11DC6066-DA42-40E8-B306-F4C988E85EA0}" id="{AB514A2F-2586-441B-BA01-3239B7880868}">
    <text>labelled cells with BrdU injections though</text>
  </threadedComment>
  <threadedComment ref="AZ231" dT="2021-06-09T04:59:04.68" personId="{11DC6066-DA42-40E8-B306-F4C988E85EA0}" id="{D312384E-5C28-4BC1-9862-95E04473E411}">
    <text>this is a guess based off the TTC photos, they only specify %, not what it's a percentage of</text>
  </threadedComment>
  <threadedComment ref="AM232" dT="2022-02-24T02:48:17.38" personId="{0499562B-EFAF-4D5B-A8CC-C952B70A193C}" id="{DE44C3CD-4736-4E8C-8A49-97D4B7564E77}">
    <text>maybe energy substrate?</text>
  </threadedComment>
  <threadedComment ref="AZ232" dT="2021-06-09T04:59:04.68" personId="{11DC6066-DA42-40E8-B306-F4C988E85EA0}" id="{48E8F709-14FC-4422-B3DE-DFD77A5FCA9F}">
    <text>this is a guess based off the TTC photos, they only specify %, not what it's a percentage of</text>
  </threadedComment>
  <threadedComment ref="AZ233" dT="2021-06-09T04:59:04.68" personId="{11DC6066-DA42-40E8-B306-F4C988E85EA0}" id="{C0072508-27D0-474F-9978-F1F486D47B3C}">
    <text>this is a guess based off the TTC photos, they only specify %, not what it's a percentage of</text>
  </threadedComment>
  <threadedComment ref="AZ234" dT="2021-06-09T04:59:04.68" personId="{11DC6066-DA42-40E8-B306-F4C988E85EA0}" id="{F5E8C491-F413-45D8-8C93-4501F19E6B5F}">
    <text>this is a guess based off the TTC photos, they only specify %, not what it's a percentage of</text>
  </threadedComment>
  <threadedComment ref="AI236" dT="2021-06-13T06:08:11.99" personId="{11DC6066-DA42-40E8-B306-F4C988E85EA0}" id="{6266D8E1-8407-4D02-AAEF-A0BAD4536A81}">
    <text>520–620 nm</text>
  </threadedComment>
  <threadedComment ref="AI237" dT="2021-06-13T06:08:11.99" personId="{11DC6066-DA42-40E8-B306-F4C988E85EA0}" id="{91CD94B8-72AF-4736-A74A-23EC8A3AA290}">
    <text>520–620 nm</text>
  </threadedComment>
  <threadedComment ref="AI238" dT="2021-06-13T06:08:11.99" personId="{11DC6066-DA42-40E8-B306-F4C988E85EA0}" id="{0454333A-E9B4-435D-9AC8-97673DAFA3E4}">
    <text>520–620 nm</text>
  </threadedComment>
  <threadedComment ref="AI239" dT="2021-06-13T06:08:11.99" personId="{11DC6066-DA42-40E8-B306-F4C988E85EA0}" id="{985CC670-DC54-4442-8B19-BA4F8BB0727D}">
    <text>520–620 nm</text>
  </threadedComment>
  <threadedComment ref="AI240" dT="2021-06-13T06:08:11.99" personId="{11DC6066-DA42-40E8-B306-F4C988E85EA0}" id="{B08AE4E4-38AD-464B-925F-03AB30B79CC2}">
    <text>520–620 nm</text>
  </threadedComment>
  <threadedComment ref="AP240" dT="2021-03-26T01:42:41.46" personId="{11DC6066-DA42-40E8-B306-F4C988E85EA0}" id="{382E530C-FFB6-438B-9E03-200BD0D6BC7B}">
    <text>10 minutes before illumination</text>
  </threadedComment>
  <threadedComment ref="AI241" dT="2021-06-13T06:08:11.99" personId="{11DC6066-DA42-40E8-B306-F4C988E85EA0}" id="{E7B79B9D-531E-4CCC-8E4C-7508843000AC}">
    <text>520–620 nm</text>
  </threadedComment>
  <threadedComment ref="AP241" dT="2021-03-26T01:42:41.46" personId="{11DC6066-DA42-40E8-B306-F4C988E85EA0}" id="{8D4EE5DA-7BD8-4B00-8EDD-96F1B87C6848}">
    <text>10 minutes before illumination</text>
  </threadedComment>
  <threadedComment ref="AI242" dT="2021-06-13T06:08:11.99" personId="{11DC6066-DA42-40E8-B306-F4C988E85EA0}" id="{D9466FF3-5000-4EFE-84BB-4DD95DB16A08}">
    <text>520–620 nm</text>
  </threadedComment>
  <threadedComment ref="AP242" dT="2021-03-26T01:42:41.46" personId="{11DC6066-DA42-40E8-B306-F4C988E85EA0}" id="{1657B74F-BD5D-43DE-A964-076FA961F15F}">
    <text>10 minutes before illumination</text>
  </threadedComment>
  <threadedComment ref="Y243" dT="2021-06-23T02:10:28.13" personId="{11DC6066-DA42-40E8-B306-F4C988E85EA0}" id="{2D42D2EA-F133-41FD-9C04-E8F947997875}">
    <text>eyeball removed too</text>
  </threadedComment>
  <threadedComment ref="AI243" dT="2021-06-13T06:08:11.99" personId="{11DC6066-DA42-40E8-B306-F4C988E85EA0}" id="{79C9D909-812D-43D2-B672-9000FEA637CD}">
    <text>520–620 nm</text>
  </threadedComment>
  <threadedComment ref="AN243" dT="2021-06-23T02:15:32.88" personId="{11DC6066-DA42-40E8-B306-F4C988E85EA0}" id="{E2279645-B144-4234-B1B3-9B7C08F78FC8}">
    <text>0.6 mg/kg bolus followed by 0.5 mg/kg/h for 24 hours</text>
  </threadedComment>
  <threadedComment ref="Y244" dT="2021-06-23T02:10:28.13" personId="{11DC6066-DA42-40E8-B306-F4C988E85EA0}" id="{C8B7CAA4-B168-49DA-B0E1-0AB4A0068460}">
    <text>eyeball removed too</text>
  </threadedComment>
  <threadedComment ref="AI244" dT="2021-06-13T06:08:11.99" personId="{11DC6066-DA42-40E8-B306-F4C988E85EA0}" id="{F707D46B-CEC9-42B2-ADC7-CB8681929A8F}">
    <text>520–620 nm</text>
  </threadedComment>
  <threadedComment ref="AN244" dT="2021-06-23T02:17:38.55" personId="{11DC6066-DA42-40E8-B306-F4C988E85EA0}" id="{929D21C7-789E-4505-AAF5-0ED523A90CB0}">
    <text>20mg/kg bolus followed by infusion of vehicle</text>
  </threadedComment>
  <threadedComment ref="Y245" dT="2021-06-23T02:10:28.13" personId="{11DC6066-DA42-40E8-B306-F4C988E85EA0}" id="{8996BD06-1439-47D3-BC43-4E32446125DE}">
    <text>eyeball removed too</text>
  </threadedComment>
  <threadedComment ref="AI245" dT="2021-06-13T06:08:11.99" personId="{11DC6066-DA42-40E8-B306-F4C988E85EA0}" id="{2BCE4A7B-5996-4AD7-8537-A9FA3E793D90}">
    <text>520–620 nm</text>
  </threadedComment>
  <threadedComment ref="AN245" dT="2021-06-23T02:16:26.25" personId="{11DC6066-DA42-40E8-B306-F4C988E85EA0}" id="{B42E8D53-D1D1-456B-AB1C-88D35A024D75}">
    <text>1 mg/kg, then at 2 mg/kg/h for 24 hours</text>
  </threadedComment>
  <threadedComment ref="AA246" dT="2021-06-23T04:47:11.43" personId="{11DC6066-DA42-40E8-B306-F4C988E85EA0}" id="{3A55B405-D326-4043-804E-E3510CF0E9F0}">
    <text>1.3 mg/0.1kg</text>
  </threadedComment>
  <threadedComment ref="AL246" dT="2021-06-23T04:50:57.78" personId="{11DC6066-DA42-40E8-B306-F4C988E85EA0}" id="{C0D5C833-25B9-41A4-AB0E-19404B58B3CD}">
    <text>also received BrdU injections for cell staining</text>
  </threadedComment>
  <threadedComment ref="AA247" dT="2021-06-23T04:47:11.43" personId="{11DC6066-DA42-40E8-B306-F4C988E85EA0}" id="{4AB2AA47-6E2D-4706-AB24-1E75EE49D365}">
    <text>1.3 mg/0.1kg</text>
  </threadedComment>
  <threadedComment ref="AL247" dT="2021-06-23T04:50:25.10" personId="{11DC6066-DA42-40E8-B306-F4C988E85EA0}" id="{BBA16A7F-56A0-49CA-84F9-3BFF94F44B8C}">
    <text>kept in a standard cage and received one daily session of skilled reaching training of the impaired forelimb in a Plexiglas reaching box. Also received BrdU injections for cell staining</text>
  </threadedComment>
  <threadedComment ref="Y248" dT="2021-06-23T06:00:28.39" personId="{11DC6066-DA42-40E8-B306-F4C988E85EA0}" id="{07067AB2-FCA1-4ADC-9F8B-ECEC038F21A1}">
    <text>stroke induction done through skull, post stroke a burr hole drilled in skull to insert osmotic minipump into lesion area for drug delivery</text>
  </threadedComment>
  <threadedComment ref="AA248" dT="2021-06-23T05:51:06.52" personId="{11DC6066-DA42-40E8-B306-F4C988E85EA0}" id="{B61817F9-7E08-4567-8840-D7358A0D7EB7}">
    <text>1.3 mg/100mg body weight (might be typo, they might mean 100g?)</text>
  </threadedComment>
  <threadedComment ref="AJ248" dT="2021-06-23T05:49:21.61" personId="{11DC6066-DA42-40E8-B306-F4C988E85EA0}" id="{5E7AA0B8-538E-4B56-85AA-30D4A16A7F33}">
    <text>3 x 4 mm diameter</text>
  </threadedComment>
  <threadedComment ref="AN248" dT="2021-06-23T06:03:11.54" personId="{11DC6066-DA42-40E8-B306-F4C988E85EA0}" id="{0E104A1C-5D27-42F2-A8EA-22AF544EF5A5}">
    <text>minipump released at rate of 12uL/day for 2 weeks, corresponding to a daily dose of 12 ng BDNF (0.5 ng/hour)</text>
  </threadedComment>
  <threadedComment ref="I249" dT="2021-07-15T01:20:08.04" personId="{11DC6066-DA42-40E8-B306-F4C988E85EA0}" id="{B3A79AD5-C565-4CFA-99AF-60A3C38531CA}">
    <text>only some aged, paper did not report them seperately</text>
  </threadedComment>
  <threadedComment ref="K249" dT="2021-07-13T00:36:27.51" personId="{11DC6066-DA42-40E8-B306-F4C988E85EA0}" id="{22CA9A3D-C1B3-4C7D-A99E-D641740D8B29}">
    <text>2 months</text>
  </threadedComment>
  <threadedComment ref="M249" dT="2021-07-13T00:37:09.40" personId="{11DC6066-DA42-40E8-B306-F4C988E85EA0}" id="{9304E978-CBAF-4F38-BE5D-09BABC764F2E}">
    <text>30 months</text>
  </threadedComment>
  <threadedComment ref="AI249" dT="2021-07-13T01:02:33.38" personId="{11DC6066-DA42-40E8-B306-F4C988E85EA0}" id="{E1BCC78F-A7E3-41C3-A5F6-5C2AC61B13EF}">
    <text>400 - 1200 nm</text>
  </threadedComment>
  <threadedComment ref="I250" dT="2021-07-15T01:20:08.04" personId="{11DC6066-DA42-40E8-B306-F4C988E85EA0}" id="{27974107-39B1-4B1F-B094-85D4D60F2646}">
    <text>only some aged, paper did not report them seperately</text>
  </threadedComment>
  <threadedComment ref="K250" dT="2021-07-13T02:04:07.90" personId="{11DC6066-DA42-40E8-B306-F4C988E85EA0}" id="{47E09D24-1A10-4400-B992-922EDE37F2AE}">
    <text>3 months</text>
  </threadedComment>
  <threadedComment ref="M250" dT="2021-07-13T00:37:01.40" personId="{11DC6066-DA42-40E8-B306-F4C988E85EA0}" id="{3E03552B-2ACC-4996-B227-2381B236ADAD}">
    <text>24 months</text>
  </threadedComment>
  <threadedComment ref="AI250" dT="2021-07-13T01:02:33.38" personId="{11DC6066-DA42-40E8-B306-F4C988E85EA0}" id="{2B4EEE55-D527-4AFA-8E14-79B82C616A29}">
    <text>400 - 1200 nm</text>
  </threadedComment>
  <threadedComment ref="L252" dT="2021-07-13T03:45:06.89" personId="{11DC6066-DA42-40E8-B306-F4C988E85EA0}" id="{7117CABB-07BF-493D-8223-88EFD34D6C53}">
    <text>4 months</text>
  </threadedComment>
  <threadedComment ref="L253" dT="2021-07-13T03:45:25.63" personId="{11DC6066-DA42-40E8-B306-F4C988E85EA0}" id="{257467A0-0193-4A64-8C64-3BE8271A4B03}">
    <text>20 months</text>
  </threadedComment>
  <threadedComment ref="L254" dT="2021-07-13T03:45:43.37" personId="{11DC6066-DA42-40E8-B306-F4C988E85EA0}" id="{0984E439-FA1C-4F3F-BA06-69E902930BD0}">
    <text>27 months</text>
  </threadedComment>
  <threadedComment ref="R257" dT="2021-07-15T05:04:09.24" personId="{11DC6066-DA42-40E8-B306-F4C988E85EA0}" id="{2A0182CD-16A8-43E1-87F5-D573114AE932}">
    <text>this is a guess, two groups and 14 brains had histology done</text>
  </threadedComment>
  <threadedComment ref="AD258" dT="2021-07-15T05:13:14.13" personId="{11DC6066-DA42-40E8-B306-F4C988E85EA0}" id="{8B7F512E-FBAB-444A-ABF1-19904E1800BF}">
    <text>Irradiation intensity was fixed at 0.33 mW/cm2/nm.</text>
  </threadedComment>
  <threadedComment ref="AD258" dT="2022-02-21T23:24:33.08" personId="{0499562B-EFAF-4D5B-A8CC-C952B70A193C}" id="{204CAA5C-A533-4993-A694-AB5FA25E2211}" parentId="{8B7F512E-FBAB-444A-ABF1-19904E1800BF}">
    <text>also listed as 150W</text>
  </threadedComment>
  <threadedComment ref="R259" dT="2021-07-15T05:04:09.24" personId="{11DC6066-DA42-40E8-B306-F4C988E85EA0}" id="{034EBEEC-00C7-4FD8-8BA7-E727152C330F}">
    <text>this is a guess, two groups and 14 brains had histology done</text>
  </threadedComment>
  <threadedComment ref="AA260" dT="2021-07-16T05:35:33.73" personId="{11DC6066-DA42-40E8-B306-F4C988E85EA0}" id="{6D8EA33B-D3DA-4AE8-B82A-A9B8984DCED8}">
    <text>10 mg/ml solution</text>
  </threadedComment>
  <threadedComment ref="AN260" dT="2021-07-16T05:33:58.71" personId="{11DC6066-DA42-40E8-B306-F4C988E85EA0}" id="{EAC52C7A-E63C-4393-99CF-A8C1CE8AECFC}">
    <text>2 Hz for 20 min once a day preconditioning for three days prior to the ischemic event</text>
  </threadedComment>
  <threadedComment ref="Y261" dT="2021-09-10T01:48:55.09" personId="{11DC6066-DA42-40E8-B306-F4C988E85EA0}" id="{0DE32E73-26E7-4388-A290-D9BDCE5F6C59}">
    <text>irradiated through intact skull, craniotomy done directly after to implant electrode</text>
  </threadedComment>
  <threadedComment ref="AN261" dT="2021-09-10T02:04:12.55" personId="{11DC6066-DA42-40E8-B306-F4C988E85EA0}" id="{1627D893-42AC-4C42-9BE1-E801DA2E4E8B}">
    <text>frequency of 50Hz and a 194-us pulse duration. The Day-ECS group received continuous cortical
stimulation throughout the inactive period from 9 a.m. to 9 p.m. for 14 days starting on day 4 after stroke onset. The Night-ECS group received continuous cortical stimulation throughout the active period from 9 p.m. to 9 a.m. for 14 days starting on day 4 after stroke onset.</text>
  </threadedComment>
  <threadedComment ref="AA262" dT="2021-09-10T02:43:48.63" personId="{11DC6066-DA42-40E8-B306-F4C988E85EA0}" id="{9D58E361-FDE1-4E44-B685-9E3AD92685A9}">
    <text>0.1ml</text>
  </threadedComment>
  <threadedComment ref="AN262" dT="2021-09-10T02:40:09.23" personId="{11DC6066-DA42-40E8-B306-F4C988E85EA0}" id="{C21DBFA7-8874-4626-A147-90C96964A43B}">
    <text>Extracts were orally administered to mice once per day for 4 days, as well as 1 h prior to focal cerebral ischemic injury</text>
  </threadedComment>
  <threadedComment ref="AA263" dT="2021-09-10T02:43:48.63" personId="{11DC6066-DA42-40E8-B306-F4C988E85EA0}" id="{33F79CD4-261D-445B-9840-63495B5D7CFB}">
    <text>0.1ml</text>
  </threadedComment>
  <threadedComment ref="AN263" dT="2021-09-10T02:40:09.23" personId="{11DC6066-DA42-40E8-B306-F4C988E85EA0}" id="{4CD57E28-8863-4AEE-906E-B1FB2B84A11B}">
    <text>Extracts were orally administered to mice once per day for 4 days, as well as 1 h prior to focal cerebral ischemic injury</text>
  </threadedComment>
  <threadedComment ref="X264" dT="2021-09-14T04:04:16.49" personId="{11DC6066-DA42-40E8-B306-F4C988E85EA0}" id="{69A56F47-7F8C-42A1-A5DC-10D43942212A}">
    <text>also used chloral hydrate</text>
  </threadedComment>
  <threadedComment ref="K265" dT="2021-09-14T05:03:23.66" personId="{11DC6066-DA42-40E8-B306-F4C988E85EA0}" id="{339E5408-1BEE-42D4-9267-8A6C463294C5}">
    <text>5 months</text>
  </threadedComment>
  <threadedComment ref="M265" dT="2021-09-14T05:03:31.83" personId="{11DC6066-DA42-40E8-B306-F4C988E85EA0}" id="{398D2B68-0D8E-4283-899D-767A4CB84F5D}">
    <text>8 months</text>
  </threadedComment>
  <threadedComment ref="AA266" dT="2021-09-14T05:31:43.60" personId="{11DC6066-DA42-40E8-B306-F4C988E85EA0}" id="{E2017B3E-DFC8-4B8E-9271-EE203E629341}">
    <text>0.4mL administered</text>
  </threadedComment>
  <threadedComment ref="AA267" dT="2021-09-17T00:44:59.75" personId="{11DC6066-DA42-40E8-B306-F4C988E85EA0}" id="{60923B37-81E7-4FF4-A28D-23B0AD599E4D}">
    <text>0.2mL administered</text>
  </threadedComment>
  <threadedComment ref="AZ267" dT="2021-09-17T01:09:46.25" personId="{11DC6066-DA42-40E8-B306-F4C988E85EA0}" id="{4B67F954-FFF0-4667-B9E7-13EFA15629E4}">
    <text>guessed as doesn't directly state</text>
  </threadedComment>
  <threadedComment ref="AA268" dT="2021-09-17T00:44:59.75" personId="{11DC6066-DA42-40E8-B306-F4C988E85EA0}" id="{3FAE95C2-51AA-477B-9885-F5AE7FC9E899}">
    <text>0.2mL administered</text>
  </threadedComment>
  <threadedComment ref="AZ268" dT="2021-09-17T01:09:46.25" personId="{11DC6066-DA42-40E8-B306-F4C988E85EA0}" id="{74E7BE00-0C4F-4FB2-B4E5-EA8EF5050F89}">
    <text>guessed as doesn't directly state</text>
  </threadedComment>
  <threadedComment ref="AA269" dT="2021-09-17T00:44:59.75" personId="{11DC6066-DA42-40E8-B306-F4C988E85EA0}" id="{A0BBB1DE-CFBD-4A45-929F-D13F8DE871E7}">
    <text>0.2mL administered</text>
  </threadedComment>
  <threadedComment ref="AZ269" dT="2021-09-17T01:09:46.25" personId="{11DC6066-DA42-40E8-B306-F4C988E85EA0}" id="{C65E8205-7A17-4C65-A0CC-8B4CD0E086FA}">
    <text>guessed as doesn't directly state</text>
  </threadedComment>
  <threadedComment ref="AA270" dT="2021-09-14T05:31:43.60" personId="{11DC6066-DA42-40E8-B306-F4C988E85EA0}" id="{03DB92F9-8DD7-44A2-9F41-5F840FFB4249}">
    <text>0.4mL administered</text>
  </threadedComment>
  <threadedComment ref="Y271" dT="2021-09-17T03:54:19.11" personId="{11DC6066-DA42-40E8-B306-F4C988E85EA0}" id="{64DEEAC4-C842-4293-890B-55FD0E073534}">
    <text>didn't state outright but seemed to match this group</text>
  </threadedComment>
  <threadedComment ref="Y272" dT="2021-09-17T03:54:19.11" personId="{11DC6066-DA42-40E8-B306-F4C988E85EA0}" id="{4756F5A6-627C-4EAE-8309-CEAB1282643A}">
    <text>didn't state outright but seemed to match this group</text>
  </threadedComment>
  <threadedComment ref="AA273" dT="2021-09-22T01:54:46.79" personId="{11DC6066-DA42-40E8-B306-F4C988E85EA0}" id="{7DC93441-2CA8-4F47-B512-DC1BC4910F19}">
    <text>10% solution</text>
  </threadedComment>
  <threadedComment ref="BG273" dT="2021-09-22T02:03:36.81" personId="{11DC6066-DA42-40E8-B306-F4C988E85EA0}" id="{C2788734-5C58-4153-8A91-03A22ECD5F28}">
    <text>custom behaviour score based on multiple tests, max score of 35 = good</text>
  </threadedComment>
  <threadedComment ref="AA274" dT="2021-09-22T01:54:46.79" personId="{11DC6066-DA42-40E8-B306-F4C988E85EA0}" id="{7FA8CE57-EA3B-4B31-9285-1458060E0A5D}">
    <text>10% solution</text>
  </threadedComment>
  <threadedComment ref="AJ274" dT="2021-09-22T01:54:20.05" personId="{11DC6066-DA42-40E8-B306-F4C988E85EA0}" id="{F5897843-CFFD-4EA9-A5A6-0F5D0C80754A}">
    <text>rectangular, 3.5x6mm</text>
  </threadedComment>
  <threadedComment ref="BG274" dT="2021-09-22T02:03:36.81" personId="{11DC6066-DA42-40E8-B306-F4C988E85EA0}" id="{300E1B97-BCE0-43EE-BBAA-8A50E14D043E}">
    <text>custom behaviour score based on multiple tests, max score of 35 = good</text>
  </threadedComment>
  <threadedComment ref="AA275" dT="2021-09-22T01:54:46.79" personId="{11DC6066-DA42-40E8-B306-F4C988E85EA0}" id="{4886C6DE-317A-41EC-89C8-9D0F3322FECD}">
    <text>10% solution</text>
  </threadedComment>
  <threadedComment ref="AJ275" dT="2021-09-22T01:54:20.05" personId="{11DC6066-DA42-40E8-B306-F4C988E85EA0}" id="{77ED577A-93CC-4260-9464-7EFEB800EBD1}">
    <text>rectangular, 4x7mm</text>
  </threadedComment>
  <threadedComment ref="BG275" dT="2021-09-22T02:03:36.81" personId="{11DC6066-DA42-40E8-B306-F4C988E85EA0}" id="{CE271059-15BE-4317-8AB7-EF8B5C5569A6}">
    <text>custom behaviour score based on multiple tests, max score of 35 = good</text>
  </threadedComment>
  <threadedComment ref="L276" dT="2021-09-22T02:30:49.87" personId="{11DC6066-DA42-40E8-B306-F4C988E85EA0}" id="{C2A568F9-E6A4-43CD-A0D7-EE932078D3A5}">
    <text>3 months</text>
  </threadedComment>
  <threadedComment ref="Y276" dT="2021-09-22T02:33:52.20" personId="{11DC6066-DA42-40E8-B306-F4C988E85EA0}" id="{B8BBAA36-3066-412F-A2D8-DADFECD9947E}">
    <text>3 holes made for electrode placement, an extra one made for KCL injections for eliciting spreading depression. 5th hole made for light</text>
  </threadedComment>
  <threadedComment ref="AA276" dT="2021-09-22T02:39:26.39" personId="{11DC6066-DA42-40E8-B306-F4C988E85EA0}" id="{4E0E8FF7-0C76-4170-B220-ED7F34DE7458}">
    <text>listed as 10-15mg/kg, or 1.5% solution with a total injected volume of 0.2-0.3mL</text>
  </threadedComment>
  <threadedComment ref="AD276" dT="2021-09-22T02:38:27.85" personId="{11DC6066-DA42-40E8-B306-F4C988E85EA0}" id="{E8F18A8C-D453-40C6-B866-DA1CAD0E1BE7}">
    <text>also listed as 10mW/mm^2</text>
  </threadedComment>
  <threadedComment ref="AD276" dT="2022-02-21T23:24:53.80" personId="{0499562B-EFAF-4D5B-A8CC-C952B70A193C}" id="{C2D72724-5A2E-4497-A951-29A74E3BD99B}" parentId="{E8F18A8C-D453-40C6-B866-DA1CAD0E1BE7}">
    <text>and 50W</text>
  </threadedComment>
  <threadedComment ref="AI276" dT="2021-09-22T02:37:36.87" personId="{11DC6066-DA42-40E8-B306-F4C988E85EA0}" id="{35BC0FFF-40C7-4699-AC43-3F48D41BF01C}">
    <text>520-570 range</text>
  </threadedComment>
  <threadedComment ref="AK276" dT="2021-09-22T02:40:26.73" personId="{11DC6066-DA42-40E8-B306-F4C988E85EA0}" id="{E9B526C6-911B-4D9F-8E6A-708169A62546}">
    <text>light switched off after 5-15 mins when generation of several spreading depression waves were followed by visual confirmation of occlusion</text>
  </threadedComment>
  <threadedComment ref="L277" dT="2021-09-22T02:30:49.87" personId="{11DC6066-DA42-40E8-B306-F4C988E85EA0}" id="{5907C337-4B65-4A51-8FD3-1B9F2E1658A3}">
    <text>3 months</text>
  </threadedComment>
  <threadedComment ref="Y277" dT="2021-09-22T02:33:52.20" personId="{11DC6066-DA42-40E8-B306-F4C988E85EA0}" id="{85153D52-6770-4829-BFD7-B89274080283}">
    <text>3 holes made for electrode placement, an extra one made for KCL injections for eliciting spreading depression. 5th hole made for light</text>
  </threadedComment>
  <threadedComment ref="AA277" dT="2021-09-22T02:39:26.39" personId="{11DC6066-DA42-40E8-B306-F4C988E85EA0}" id="{5003AFB1-F616-41CE-98D1-B9C58E7B038D}">
    <text>listed as 10-15mg/kg, or 1.5% solution with a total injected volume of 0.2-0.3mL</text>
  </threadedComment>
  <threadedComment ref="AD277" dT="2021-09-22T02:38:27.85" personId="{11DC6066-DA42-40E8-B306-F4C988E85EA0}" id="{3B811380-A95D-4DB5-AA47-A9B407E6CF00}">
    <text>also listed as 10mW/mm^2</text>
  </threadedComment>
  <threadedComment ref="AD277" dT="2022-02-21T23:24:53.80" personId="{0499562B-EFAF-4D5B-A8CC-C952B70A193C}" id="{E195DF6F-6125-455C-B02A-751473A118B8}" parentId="{3B811380-A95D-4DB5-AA47-A9B407E6CF00}">
    <text>and 50W</text>
  </threadedComment>
  <threadedComment ref="AI277" dT="2021-09-22T02:37:36.87" personId="{11DC6066-DA42-40E8-B306-F4C988E85EA0}" id="{2F568171-7E79-4B59-90A6-05F0FCC68861}">
    <text>520-570 range</text>
  </threadedComment>
  <threadedComment ref="AK277" dT="2021-09-22T02:40:26.73" personId="{11DC6066-DA42-40E8-B306-F4C988E85EA0}" id="{3F20FC0F-DF54-477B-9289-9953B1F6B2D8}">
    <text>light switched off after 5-15 mins when generation of several spreading depression waves were followed by visual confirmation of occlusion</text>
  </threadedComment>
  <threadedComment ref="L278" dT="2021-09-22T04:45:19.67" personId="{11DC6066-DA42-40E8-B306-F4C988E85EA0}" id="{89E6C117-A00E-4FF1-A5F2-DC001F58A955}">
    <text>60 days and older</text>
  </threadedComment>
  <threadedComment ref="AA278" dT="2021-09-22T04:48:52.12" personId="{11DC6066-DA42-40E8-B306-F4C988E85EA0}" id="{295E0DB0-E45B-487E-9506-ABE4771B815A}">
    <text>listed as 20 mg/2 ml/kg, I think this means 20mg/kg or 2ml/kg?</text>
  </threadedComment>
  <threadedComment ref="AJ278" dT="2021-09-22T04:50:59.59" personId="{11DC6066-DA42-40E8-B306-F4C988E85EA0}" id="{A12C46B1-4AE0-4511-9480-9A964058ADF2}">
    <text>&lt;1mm^2 area, not sure of diameter, guessed ~1mm</text>
  </threadedComment>
  <threadedComment ref="L279" dT="2021-09-22T04:45:19.67" personId="{11DC6066-DA42-40E8-B306-F4C988E85EA0}" id="{D01E45D6-BBA2-4842-BAF8-33978C828B0E}">
    <text>60 days and older</text>
  </threadedComment>
  <threadedComment ref="AA279" dT="2021-09-22T04:48:52.12" personId="{11DC6066-DA42-40E8-B306-F4C988E85EA0}" id="{DAFE43F4-6354-424C-81FD-D25ED701CEC6}">
    <text>listed as 20 mg/2 ml/kg, I think this means 20mg/kg or 2ml/kg?</text>
  </threadedComment>
  <threadedComment ref="AJ279" dT="2021-09-22T04:50:59.59" personId="{11DC6066-DA42-40E8-B306-F4C988E85EA0}" id="{62AD0755-7884-46A2-991D-B380719635A9}">
    <text>&lt;1mm^2 area, not sure of diameter, guessed ~1mm</text>
  </threadedComment>
  <threadedComment ref="AA283" dT="2021-09-22T23:31:07.95" personId="{11DC6066-DA42-40E8-B306-F4C988E85EA0}" id="{76E489CE-F87F-4FE4-A269-F75ED3016E2B}">
    <text>1ml/kg</text>
  </threadedComment>
  <threadedComment ref="AI283" dT="2021-09-22T23:30:19.73" personId="{11DC6066-DA42-40E8-B306-F4C988E85EA0}" id="{7DF3899E-3CAC-4C84-A7F8-8DE39DA7E706}">
    <text>520-550nm</text>
  </threadedComment>
  <threadedComment ref="AR283" dT="2021-09-22T23:55:56.17" personId="{11DC6066-DA42-40E8-B306-F4C988E85EA0}" id="{C02BC801-2CB4-49D3-B5CB-0DDEEDFE88E5}">
    <text>I've extrapolated this, doesn't outright state</text>
  </threadedComment>
  <threadedComment ref="AA284" dT="2021-09-22T23:31:07.95" personId="{11DC6066-DA42-40E8-B306-F4C988E85EA0}" id="{2A705742-857D-459D-93D2-AB25A754D7F7}">
    <text>1ml/kg</text>
  </threadedComment>
  <threadedComment ref="AI284" dT="2021-09-22T23:30:19.73" personId="{11DC6066-DA42-40E8-B306-F4C988E85EA0}" id="{1608BC99-2508-4849-8B0A-A3BFE20FFD9A}">
    <text>520-550nm</text>
  </threadedComment>
  <threadedComment ref="AR284" dT="2021-09-22T23:55:56.17" personId="{11DC6066-DA42-40E8-B306-F4C988E85EA0}" id="{94D6DEBA-7C74-4589-9268-A199AEB05596}">
    <text>I've extrapolated this, doesn't outright state</text>
  </threadedComment>
  <threadedComment ref="AA285" dT="2021-09-22T23:31:07.95" personId="{11DC6066-DA42-40E8-B306-F4C988E85EA0}" id="{6A0BFB00-3F00-4825-AFA0-CEEE328808E1}">
    <text>1ml/kg</text>
  </threadedComment>
  <threadedComment ref="AI285" dT="2021-09-22T23:30:19.73" personId="{11DC6066-DA42-40E8-B306-F4C988E85EA0}" id="{7D78A69B-25CA-4A5C-A535-9C4874EB2301}">
    <text>520-550nm</text>
  </threadedComment>
  <threadedComment ref="AR285" dT="2021-09-22T23:55:56.17" personId="{11DC6066-DA42-40E8-B306-F4C988E85EA0}" id="{51B90CFF-9C5F-49CF-9468-E1B3C527C14A}">
    <text>I've extrapolated this, doesn't outright state</text>
  </threadedComment>
  <threadedComment ref="AA286" dT="2021-09-22T23:31:07.95" personId="{11DC6066-DA42-40E8-B306-F4C988E85EA0}" id="{28164E73-C768-4515-B8EF-C59498330A98}">
    <text>1ml/kg</text>
  </threadedComment>
  <threadedComment ref="AI286" dT="2021-09-22T23:30:19.73" personId="{11DC6066-DA42-40E8-B306-F4C988E85EA0}" id="{9620024C-B97F-4FC6-AE38-06D7562B2F40}">
    <text>520-550nm</text>
  </threadedComment>
  <threadedComment ref="AA287" dT="2021-09-22T23:31:07.95" personId="{11DC6066-DA42-40E8-B306-F4C988E85EA0}" id="{54D3532F-E359-4193-8A72-8D404D147968}">
    <text>1ml/kg</text>
  </threadedComment>
  <threadedComment ref="AI287" dT="2021-09-22T23:30:19.73" personId="{11DC6066-DA42-40E8-B306-F4C988E85EA0}" id="{269B28C2-B583-4363-A18B-0F5949573790}">
    <text>520-550nm</text>
  </threadedComment>
  <threadedComment ref="X289" dT="2021-09-23T02:12:35.61" personId="{11DC6066-DA42-40E8-B306-F4C988E85EA0}" id="{311AD5F5-5CC4-45A6-A022-5FBEBB432024}">
    <text>also used isoflurane</text>
  </threadedComment>
  <threadedComment ref="X290" dT="2021-09-23T02:12:35.61" personId="{11DC6066-DA42-40E8-B306-F4C988E85EA0}" id="{F2D3090E-D7C0-4B12-9F4D-735190CDF3E5}">
    <text>also used isoflurane</text>
  </threadedComment>
  <threadedComment ref="AA291" dT="2021-09-23T04:00:09.65" personId="{11DC6066-DA42-40E8-B306-F4C988E85EA0}" id="{5AFF36BB-F3DD-43B6-8692-80EFFB70433F}">
    <text>0.2mL</text>
  </threadedComment>
  <threadedComment ref="AA293" dT="2021-09-23T04:45:53.16" personId="{11DC6066-DA42-40E8-B306-F4C988E85EA0}" id="{30943CEC-24D7-4963-B663-234CF087D90D}">
    <text>200uL</text>
  </threadedComment>
  <threadedComment ref="AA294" dT="2021-09-28T00:54:23.09" personId="{11DC6066-DA42-40E8-B306-F4C988E85EA0}" id="{6E5A8B42-7801-4387-BE2E-B88A9DC1E7C9}">
    <text>0.1 ml</text>
  </threadedComment>
  <threadedComment ref="AN294" dT="2021-09-28T00:21:22.07" personId="{11DC6066-DA42-40E8-B306-F4C988E85EA0}" id="{C137C627-FC0E-4DBB-A9B2-84746D17FB24}">
    <text>610 nmb(orange color), power intensity 1.7 mW/cm2, energy density 2.0 J/cm2 and the spot size 4-mm diameter</text>
  </threadedComment>
  <threadedComment ref="AA295" dT="2021-09-28T00:54:23.09" personId="{11DC6066-DA42-40E8-B306-F4C988E85EA0}" id="{3EDF9129-6CFB-4564-A47C-1CF8ACFBE0EC}">
    <text>0.1 ml</text>
  </threadedComment>
  <threadedComment ref="AA297" dT="2021-09-28T00:54:23.09" personId="{11DC6066-DA42-40E8-B306-F4C988E85EA0}" id="{9E75C698-3DCA-4A58-B847-0FC9515737DE}">
    <text>0.1 ml</text>
  </threadedComment>
  <threadedComment ref="AA298" dT="2021-09-28T00:54:23.09" personId="{11DC6066-DA42-40E8-B306-F4C988E85EA0}" id="{DA1DC684-861F-4118-8404-8FDAA6AB92B1}">
    <text>0.1 ml</text>
  </threadedComment>
  <threadedComment ref="AA299" dT="2021-09-28T00:54:23.09" personId="{11DC6066-DA42-40E8-B306-F4C988E85EA0}" id="{0B22B11B-6BC4-4AB4-8002-E030D302B443}">
    <text>0.1 ml</text>
  </threadedComment>
  <threadedComment ref="R301" dT="2021-09-28T05:22:58.15" personId="{11DC6066-DA42-40E8-B306-F4C988E85EA0}" id="{73EFC829-691B-4FB6-B39B-C96B21B0CB08}">
    <text>4-5 per group</text>
  </threadedComment>
  <threadedComment ref="R302" dT="2021-09-28T05:22:58.15" personId="{11DC6066-DA42-40E8-B306-F4C988E85EA0}" id="{61271FBC-5BF7-4568-8441-7C5F4A4F27B3}">
    <text>4-5 per group</text>
  </threadedComment>
  <threadedComment ref="R303" dT="2021-09-28T05:22:58.15" personId="{11DC6066-DA42-40E8-B306-F4C988E85EA0}" id="{25DCA0C6-CC9D-4172-957A-BB59E25949B2}">
    <text>4-5 per group</text>
  </threadedComment>
  <threadedComment ref="R304" dT="2021-09-28T05:22:58.15" personId="{11DC6066-DA42-40E8-B306-F4C988E85EA0}" id="{8E841917-148D-4AA2-97A8-30C09DD0D43B}">
    <text>4-5 per group</text>
  </threadedComment>
  <threadedComment ref="K305" dT="2021-09-28T05:50:20.33" personId="{11DC6066-DA42-40E8-B306-F4C988E85EA0}" id="{F8A6E935-2B6A-4850-858C-C46CF7C278C7}">
    <text>3 months</text>
  </threadedComment>
  <threadedComment ref="M305" dT="2021-09-28T05:50:27.68" personId="{11DC6066-DA42-40E8-B306-F4C988E85EA0}" id="{07346790-9A61-4F48-BE98-0A2F222DC91C}">
    <text>4 months</text>
  </threadedComment>
  <threadedComment ref="AA305" dT="2021-09-28T05:51:22.33" personId="{11DC6066-DA42-40E8-B306-F4C988E85EA0}" id="{31825F0D-8753-48CF-A131-1CE008635376}">
    <text>0.1ml</text>
  </threadedComment>
  <threadedComment ref="K306" dT="2021-09-28T05:50:20.33" personId="{11DC6066-DA42-40E8-B306-F4C988E85EA0}" id="{F08BCD3B-837D-4588-A6C4-BA0A226F55C9}">
    <text>3 months</text>
  </threadedComment>
  <threadedComment ref="M306" dT="2021-09-28T05:50:27.68" personId="{11DC6066-DA42-40E8-B306-F4C988E85EA0}" id="{F1205EDB-DE1D-4498-B138-72F79B38EC85}">
    <text>4 months</text>
  </threadedComment>
  <threadedComment ref="AA306" dT="2021-09-28T05:51:22.33" personId="{11DC6066-DA42-40E8-B306-F4C988E85EA0}" id="{9D3BD6A7-69B2-487F-BED2-4651C95E25D5}">
    <text>0.1ml</text>
  </threadedComment>
  <threadedComment ref="AA307" dT="2021-09-29T03:20:13.19" personId="{11DC6066-DA42-40E8-B306-F4C988E85EA0}" id="{995D8884-2C39-438C-B28D-20F9352AEF05}">
    <text>1.33ml/kg</text>
  </threadedComment>
  <threadedComment ref="AR307" dT="2021-09-29T04:01:47.18" personId="{11DC6066-DA42-40E8-B306-F4C988E85EA0}" id="{497F7DB2-2535-407B-A1D3-3994A796EE95}">
    <text>"14-21 days" took 21</text>
  </threadedComment>
  <threadedComment ref="W308" dT="2021-09-29T04:18:55.47" personId="{11DC6066-DA42-40E8-B306-F4C988E85EA0}" id="{4D71A447-8FF5-4B37-807F-C0E2913C90B7}">
    <text>had chloral hydrate 24 hours earlier for skull thinning</text>
  </threadedComment>
  <threadedComment ref="Y308" dT="2021-09-29T04:19:30.79" personId="{11DC6066-DA42-40E8-B306-F4C988E85EA0}" id="{9ECAC43E-E758-4563-912A-D6DE8E9A6502}">
    <text>skull thinning occurred 24 hours earlier</text>
  </threadedComment>
  <threadedComment ref="R309" dT="2021-09-29T05:14:18.69" personId="{11DC6066-DA42-40E8-B306-F4C988E85EA0}" id="{D98120C0-C9A4-4F63-BF56-0065B259F14E}">
    <text>n=10-12 per group</text>
  </threadedComment>
  <threadedComment ref="AI309" dT="2021-09-29T04:59:54.46" personId="{11DC6066-DA42-40E8-B306-F4C988E85EA0}" id="{90FE268A-F83A-4023-81CB-5CDA1150CD6B}">
    <text>540-580</text>
  </threadedComment>
  <threadedComment ref="R310" dT="2021-09-29T05:14:18.69" personId="{11DC6066-DA42-40E8-B306-F4C988E85EA0}" id="{B170BCCF-E1C9-41B9-AA27-8023B80D0235}">
    <text>n=10-12 per group</text>
  </threadedComment>
  <threadedComment ref="AI310" dT="2021-09-29T04:59:54.46" personId="{11DC6066-DA42-40E8-B306-F4C988E85EA0}" id="{99C001C8-AB34-451C-975C-17417854E35A}">
    <text>540-580</text>
  </threadedComment>
  <threadedComment ref="AI311" dT="2021-09-29T04:59:54.46" personId="{11DC6066-DA42-40E8-B306-F4C988E85EA0}" id="{F3F4AE7D-558B-4D56-9509-F65670E80832}">
    <text>540-580</text>
  </threadedComment>
  <threadedComment ref="AI312" dT="2021-09-29T04:59:54.46" personId="{11DC6066-DA42-40E8-B306-F4C988E85EA0}" id="{FCC9E152-301C-4012-8C88-2E1B6C970FA6}">
    <text>540-580</text>
  </threadedComment>
  <threadedComment ref="AI313" dT="2021-09-29T04:59:54.46" personId="{11DC6066-DA42-40E8-B306-F4C988E85EA0}" id="{F580CB24-2126-47EF-8A56-376ECF843095}">
    <text>540-580</text>
  </threadedComment>
  <threadedComment ref="L314" dT="2021-09-29T06:10:22.03" personId="{11DC6066-DA42-40E8-B306-F4C988E85EA0}" id="{FFCD2E18-AA21-4EA4-9B8D-8C77F6282DB5}">
    <text>2 months</text>
  </threadedComment>
  <threadedComment ref="AI314" dT="2021-09-29T04:59:54.46" personId="{11DC6066-DA42-40E8-B306-F4C988E85EA0}" id="{C2F35497-CCB9-44CD-84E3-E20A24CCD9F2}">
    <text>540-580</text>
  </threadedComment>
  <threadedComment ref="K315" dT="2021-09-29T06:39:54.87" personId="{11DC6066-DA42-40E8-B306-F4C988E85EA0}" id="{37D58C3D-1C56-4221-B05A-FD046DF546D7}">
    <text>4 years</text>
  </threadedComment>
  <threadedComment ref="M315" dT="2021-09-29T06:40:04.12" personId="{11DC6066-DA42-40E8-B306-F4C988E85EA0}" id="{A78435A1-0229-42C9-8E73-2A0C817A4BC2}">
    <text>6 years</text>
  </threadedComment>
  <threadedComment ref="N315" dT="2021-09-29T06:40:23.46" personId="{11DC6066-DA42-40E8-B306-F4C988E85EA0}" id="{BB70A724-A777-40FC-8E62-DF2B03E60B8E}">
    <text>3.8kg</text>
  </threadedComment>
  <threadedComment ref="P315" dT="2021-09-29T06:40:29.17" personId="{11DC6066-DA42-40E8-B306-F4C988E85EA0}" id="{2A58E5F7-2CB5-47F0-8314-1AD20C873AA6}">
    <text>4 kg</text>
  </threadedComment>
  <threadedComment ref="Y315" dT="2021-09-29T06:55:09.91" personId="{11DC6066-DA42-40E8-B306-F4C988E85EA0}" id="{D35809C9-E3DF-4C3B-AD18-50F753394D3E}">
    <text>not stated but I've extrapolated</text>
  </threadedComment>
  <threadedComment ref="AA316" dT="2021-09-29T08:05:06.70" personId="{11DC6066-DA42-40E8-B306-F4C988E85EA0}" id="{546164C1-C0D3-4C1C-A9C4-32C370702D7D}">
    <text>1% solution</text>
  </threadedComment>
  <threadedComment ref="AA317" dT="2021-09-29T08:05:06.70" personId="{11DC6066-DA42-40E8-B306-F4C988E85EA0}" id="{02E723C9-DA8D-4F9B-A996-09E180615307}">
    <text>1% solution</text>
  </threadedComment>
  <threadedComment ref="AA320" dT="2021-09-29T10:00:41.48" personId="{11DC6066-DA42-40E8-B306-F4C988E85EA0}" id="{4F8BB411-F24A-4109-AF86-CEDD4F4BABC1}">
    <text>0.2ml/100g</text>
  </threadedComment>
  <threadedComment ref="AG320" dT="2021-09-29T10:01:41.39" personId="{11DC6066-DA42-40E8-B306-F4C988E85EA0}" id="{65165580-930D-4F6F-AE78-40500519218C}">
    <text>CW (continuous wave) laser light</text>
  </threadedComment>
  <threadedComment ref="AG320" dT="2022-06-02T06:50:19.90" personId="{0499562B-EFAF-4D5B-A8CC-C952B70A193C}" id="{9FAAE105-9000-4F86-B631-E5DD85644AA7}" parentId="{65165580-930D-4F6F-AE78-40500519218C}">
    <text>changed to continuous wave light</text>
  </threadedComment>
  <threadedComment ref="AH320" dT="2021-09-29T10:01:41.39" personId="{11DC6066-DA42-40E8-B306-F4C988E85EA0}" id="{822CA87B-D382-4F73-8EFD-C63E6C1FC084}">
    <text>CW (continuous wave) laser light</text>
  </threadedComment>
  <threadedComment ref="AH320" dT="2022-06-02T06:50:19.90" personId="{0499562B-EFAF-4D5B-A8CC-C952B70A193C}" id="{16E7ACAD-86D9-4800-9864-52D21694BC13}" parentId="{822CA87B-D382-4F73-8EFD-C63E6C1FC084}">
    <text>changed to continuous wave light</text>
  </threadedComment>
  <threadedComment ref="AL320" dT="2021-09-29T10:08:38.49" personId="{11DC6066-DA42-40E8-B306-F4C988E85EA0}" id="{C49C8A1F-855B-42EE-8D4E-FE890FFE7601}">
    <text>bilateral forepaw stimulation</text>
  </threadedComment>
  <threadedComment ref="AN320" dT="2021-09-29T10:03:05.02" personId="{11DC6066-DA42-40E8-B306-F4C988E85EA0}" id="{9A0139F1-23C1-4BAD-8288-9169820991C4}">
    <text>A monophasic constant current of 2- or 4-mA intensity with a 0.2-ms pulse width at a frequency of 3 Hz and 1-min stimulation duration</text>
  </threadedComment>
  <threadedComment ref="AA321" dT="2021-09-29T10:00:41.48" personId="{11DC6066-DA42-40E8-B306-F4C988E85EA0}" id="{901E6F92-E18E-4829-B687-4003EB08BFFF}">
    <text>0.2ml/100g</text>
  </threadedComment>
  <threadedComment ref="K322" dT="2021-09-30T00:14:28.76" personId="{11DC6066-DA42-40E8-B306-F4C988E85EA0}" id="{026F61D8-B414-4F64-892D-DD139EE442AC}">
    <text>2 months</text>
  </threadedComment>
  <threadedComment ref="M322" dT="2021-09-28T05:50:27.68" personId="{11DC6066-DA42-40E8-B306-F4C988E85EA0}" id="{1FB75F95-FE11-443C-8764-6927C413FD1D}">
    <text>4 months</text>
  </threadedComment>
  <threadedComment ref="AA322" dT="2021-09-30T00:19:29.87" personId="{11DC6066-DA42-40E8-B306-F4C988E85EA0}" id="{A9254312-4D56-47F4-9B89-364679663A29}">
    <text>0.2ml</text>
  </threadedComment>
  <threadedComment ref="K323" dT="2021-09-30T00:14:28.76" personId="{11DC6066-DA42-40E8-B306-F4C988E85EA0}" id="{6A87F309-5305-4AC5-AF94-CDF07AEE155B}">
    <text>2 months</text>
  </threadedComment>
  <threadedComment ref="M323" dT="2021-09-28T05:50:27.68" personId="{11DC6066-DA42-40E8-B306-F4C988E85EA0}" id="{74803047-2BF7-4FD5-8226-A79EC85974D8}">
    <text>4 months</text>
  </threadedComment>
  <threadedComment ref="AA323" dT="2021-09-30T00:19:29.87" personId="{11DC6066-DA42-40E8-B306-F4C988E85EA0}" id="{824481CF-A20F-4FE1-B8ED-76240061F9DE}">
    <text>0.2ml</text>
  </threadedComment>
  <threadedComment ref="K324" dT="2021-09-30T00:14:28.76" personId="{11DC6066-DA42-40E8-B306-F4C988E85EA0}" id="{989F4DC0-3CB8-4F84-9E35-05201BF45FBD}">
    <text>2 months</text>
  </threadedComment>
  <threadedComment ref="M324" dT="2021-09-28T05:50:27.68" personId="{11DC6066-DA42-40E8-B306-F4C988E85EA0}" id="{0B1CA9B0-AE25-4D41-9FE3-D2D22E9B6CE7}">
    <text>4 months</text>
  </threadedComment>
  <threadedComment ref="AA324" dT="2021-09-30T00:19:29.87" personId="{11DC6066-DA42-40E8-B306-F4C988E85EA0}" id="{AF160517-E432-4FAE-94EB-7B2865E0C307}">
    <text>0.2ml</text>
  </threadedComment>
  <threadedComment ref="K325" dT="2021-09-30T00:14:28.76" personId="{11DC6066-DA42-40E8-B306-F4C988E85EA0}" id="{7F57E2D0-1B84-4BF7-8487-3D8A5D19C084}">
    <text>2 months</text>
  </threadedComment>
  <threadedComment ref="M325" dT="2021-09-28T05:50:27.68" personId="{11DC6066-DA42-40E8-B306-F4C988E85EA0}" id="{EFC4A673-A543-42A9-97A5-0096984753DD}">
    <text>4 months</text>
  </threadedComment>
  <threadedComment ref="AA325" dT="2021-09-30T00:19:29.87" personId="{11DC6066-DA42-40E8-B306-F4C988E85EA0}" id="{E8A094F5-CEFD-4208-A7E7-BD23F63AE66A}">
    <text>0.2ml</text>
  </threadedComment>
  <threadedComment ref="L326" dT="2021-09-28T05:50:20.33" personId="{11DC6066-DA42-40E8-B306-F4C988E85EA0}" id="{BA2AFBE8-3E43-4052-A03C-BD364CA3A890}">
    <text>3 months</text>
  </threadedComment>
  <threadedComment ref="AA326" dT="2021-09-30T01:20:47.07" personId="{11DC6066-DA42-40E8-B306-F4C988E85EA0}" id="{02A345EB-87AF-4EF1-81D9-72BF08F414EC}">
    <text>1.3 mg/0.1 kg</text>
  </threadedComment>
  <threadedComment ref="L327" dT="2021-09-28T05:50:20.33" personId="{11DC6066-DA42-40E8-B306-F4C988E85EA0}" id="{A72222C1-8848-4295-AFD1-50405C01F413}">
    <text>3 months</text>
  </threadedComment>
  <threadedComment ref="AA327" dT="2021-09-30T01:20:47.07" personId="{11DC6066-DA42-40E8-B306-F4C988E85EA0}" id="{77C8404C-E80F-46C1-B4D9-E202B840271A}">
    <text>1.3 mg/0.1 kg</text>
  </threadedComment>
  <threadedComment ref="R328" dT="2021-09-30T02:04:08.77" personId="{11DC6066-DA42-40E8-B306-F4C988E85EA0}" id="{3A88CD43-41DF-4BA3-8005-91D21308352B}">
    <text>between 6 and 9</text>
  </threadedComment>
  <threadedComment ref="AA328" dT="2021-09-30T01:57:22.81" personId="{11DC6066-DA42-40E8-B306-F4C988E85EA0}" id="{6DDEB104-3DDB-4FF8-9DE1-121F0DF12546}">
    <text>100uL</text>
  </threadedComment>
  <threadedComment ref="BA328" dT="2021-09-30T02:03:25.50" personId="{11DC6066-DA42-40E8-B306-F4C988E85EA0}" id="{3A3F3555-33EE-4089-A74F-380609AC03A5}">
    <text>doesn't state, extrapolated from other data in the paper</text>
  </threadedComment>
  <threadedComment ref="L329" dT="2021-09-30T02:15:31.33" personId="{11DC6066-DA42-40E8-B306-F4C988E85EA0}" id="{A5598AC7-0FED-48A7-A52D-67AD8C01062F}">
    <text>1 year</text>
  </threadedComment>
  <threadedComment ref="AA329" dT="2021-09-30T01:57:22.81" personId="{11DC6066-DA42-40E8-B306-F4C988E85EA0}" id="{8EA87797-2EF5-4409-B569-7D330DD5B316}">
    <text>100uL</text>
  </threadedComment>
  <threadedComment ref="Y330" dT="2021-09-30T04:52:51.71" personId="{11DC6066-DA42-40E8-B306-F4C988E85EA0}" id="{CAB3948C-B470-4E03-9148-19C09DC7BC90}">
    <text>stainless steel cannula passed through skull after photothrombosis so skull breached</text>
  </threadedComment>
  <threadedComment ref="K331" dT="2021-09-28T05:50:20.33" personId="{11DC6066-DA42-40E8-B306-F4C988E85EA0}" id="{F0834176-3C2A-40E3-BD6F-D794842E937E}">
    <text>3 months</text>
  </threadedComment>
  <threadedComment ref="M331" dT="2021-09-30T05:39:51.86" personId="{11DC6066-DA42-40E8-B306-F4C988E85EA0}" id="{0E44EFDC-9B8A-45A3-A1EE-824965B9DE30}">
    <text>7 months</text>
  </threadedComment>
  <threadedComment ref="X331" dT="2021-09-30T05:43:04.01" personId="{11DC6066-DA42-40E8-B306-F4C988E85EA0}" id="{DD0BB52C-DBE9-4B03-9E29-A95348E08A53}">
    <text>Also used Midazolam for this surgery, used ketamine+xylazine for microcortical stimulation</text>
  </threadedComment>
  <threadedComment ref="AJ331" dT="2021-09-30T05:46:59.08" personId="{11DC6066-DA42-40E8-B306-F4C988E85EA0}" id="{E96D6091-C608-4D18-A9DF-A1174CE832E8}">
    <text>rectangular 10x5mm</text>
  </threadedComment>
  <threadedComment ref="AN331" dT="2021-09-30T05:54:43.54" personId="{11DC6066-DA42-40E8-B306-F4C988E85EA0}" id="{F9C4B099-C9A6-44F7-871D-F51A942DB623}">
    <text>3mg/ml</text>
  </threadedComment>
  <threadedComment ref="G332" dT="2021-09-30T06:19:54.74" personId="{11DC6066-DA42-40E8-B306-F4C988E85EA0}" id="{319DBBCB-3A4A-44A1-86CE-6CDB479845B6}">
    <text>specific pathogen-free</text>
  </threadedComment>
  <threadedComment ref="K333" dT="2021-09-28T05:50:27.68" personId="{11DC6066-DA42-40E8-B306-F4C988E85EA0}" id="{6C58CF37-8EFA-4CF1-A8C0-BC7CDD16A7C5}">
    <text>4 months</text>
  </threadedComment>
  <threadedComment ref="M333" dT="2021-09-30T07:39:46.68" personId="{11DC6066-DA42-40E8-B306-F4C988E85EA0}" id="{E30A64A0-2FFB-446F-8F34-A0537078FF69}">
    <text>5 months</text>
  </threadedComment>
  <threadedComment ref="K334" dT="2021-09-28T05:50:27.68" personId="{11DC6066-DA42-40E8-B306-F4C988E85EA0}" id="{D16E2C1B-22DF-471A-B6CA-8FB71093EA32}">
    <text>4 months</text>
  </threadedComment>
  <threadedComment ref="M334" dT="2021-09-30T07:39:46.68" personId="{11DC6066-DA42-40E8-B306-F4C988E85EA0}" id="{542EBF64-0BE0-4204-8566-3D2DA42D8F1B}">
    <text>5 months</text>
  </threadedComment>
  <threadedComment ref="X335" dT="2021-09-30T08:18:09.57" personId="{11DC6066-DA42-40E8-B306-F4C988E85EA0}" id="{ECA1C145-47FC-45ED-9EE7-33669185C00B}">
    <text>used isoflurane for initial anaesthesia</text>
  </threadedComment>
  <threadedComment ref="AA335" dT="2021-09-30T08:19:55.73" personId="{11DC6066-DA42-40E8-B306-F4C988E85EA0}" id="{0EAEBB50-D5B4-417F-9EF6-4CA787CA65B2}">
    <text>2ml/kg</text>
  </threadedComment>
  <threadedComment ref="R337" dT="2021-09-30T09:32:28.56" personId="{11DC6066-DA42-40E8-B306-F4C988E85EA0}" id="{52396751-C897-40B0-A3D8-E928F490C30F}">
    <text>extrapolated</text>
  </threadedComment>
  <threadedComment ref="T337" dT="2021-09-30T09:32:28.56" personId="{11DC6066-DA42-40E8-B306-F4C988E85EA0}" id="{397488F4-4D78-4F32-A852-F9CD17019B77}">
    <text>extrapolated</text>
  </threadedComment>
  <threadedComment ref="AA338" dT="2021-09-30T09:40:15.37" personId="{11DC6066-DA42-40E8-B306-F4C988E85EA0}" id="{B840B47C-FA93-4179-814C-CDE87F4ECD97}">
    <text>0.2ml/100g</text>
  </threadedComment>
  <threadedComment ref="AL338" dT="2021-09-30T09:37:50.81" personId="{11DC6066-DA42-40E8-B306-F4C988E85EA0}" id="{74E0B264-9366-4EBE-A73D-E088EB47CC2C}">
    <text>specifically Cerebellar Transcranial Direct Current Stimulation (ctDCS)</text>
  </threadedComment>
  <threadedComment ref="AA339" dT="2021-09-30T09:40:15.37" personId="{11DC6066-DA42-40E8-B306-F4C988E85EA0}" id="{27DBB0D1-DD9D-4238-B092-7E9E639AD3E7}">
    <text>0.2ml/100g</text>
  </threadedComment>
  <threadedComment ref="AA340" dT="2021-10-01T04:38:55.28" personId="{11DC6066-DA42-40E8-B306-F4C988E85EA0}" id="{50856BF6-8B86-42FB-9219-08C2FD1C2CD1}">
    <text>0.133ml/kg</text>
  </threadedComment>
  <threadedComment ref="AN340" dT="2021-10-01T04:40:12.53" personId="{11DC6066-DA42-40E8-B306-F4C988E85EA0}" id="{84EDD44F-C241-4046-8C84-A8E9FDE6CD2F}">
    <text>100uM</text>
  </threadedComment>
  <threadedComment ref="AA341" dT="2021-10-01T07:42:57.17" personId="{11DC6066-DA42-40E8-B306-F4C988E85EA0}" id="{450030B7-27D8-4133-8DFE-734B693F6BBE}">
    <text>100uL</text>
  </threadedComment>
  <threadedComment ref="AA342" dT="2021-10-01T07:42:57.17" personId="{11DC6066-DA42-40E8-B306-F4C988E85EA0}" id="{E1D56EB5-A565-4778-9ED1-D80DF8354158}">
    <text>100uL</text>
  </threadedComment>
  <threadedComment ref="R343" dT="2021-10-01T08:28:16.86" personId="{11DC6066-DA42-40E8-B306-F4C988E85EA0}" id="{B9EEEF12-C237-4AC4-9FF9-9962B38E711D}">
    <text>5-9 per group</text>
  </threadedComment>
  <threadedComment ref="AA343" dT="2021-10-01T08:04:16.44" personId="{11DC6066-DA42-40E8-B306-F4C988E85EA0}" id="{F30E6418-7C78-48F9-85DB-EE4BC0DD812E}">
    <text>1% rose b</text>
  </threadedComment>
  <threadedComment ref="AA346" dT="2021-10-06T05:13:02.95" personId="{11DC6066-DA42-40E8-B306-F4C988E85EA0}" id="{86EB7D0E-B10F-44A6-8E42-109DE7F05CE8}">
    <text>200uL</text>
  </threadedComment>
  <threadedComment ref="AK347" dT="2021-10-06T05:38:23.94" personId="{11DC6066-DA42-40E8-B306-F4C988E85EA0}" id="{B311CC53-A23B-4B4D-B5D4-3BC24E107A5A}">
    <text>waited 20 mins after rb injection before turning on laser</text>
  </threadedComment>
  <threadedComment ref="AK348" dT="2021-10-06T05:38:23.94" personId="{11DC6066-DA42-40E8-B306-F4C988E85EA0}" id="{DF0E98C9-3E7A-4518-8DCE-BE1A068A4366}">
    <text>waited 20 mins after rb injection before turning on laser</text>
  </threadedComment>
  <threadedComment ref="R349" dT="2021-10-06T05:51:29.56" personId="{11DC6066-DA42-40E8-B306-F4C988E85EA0}" id="{69984DC7-EE0C-47C1-9B5D-7D9451A1F355}">
    <text>shows 13 in graph but states 12 in figure legend, chose 12 to be cautious</text>
  </threadedComment>
  <threadedComment ref="AK349" dT="2021-10-06T05:38:23.94" personId="{11DC6066-DA42-40E8-B306-F4C988E85EA0}" id="{ECAC619C-50C2-4562-BE72-2FE25D187A57}">
    <text>waited 20 mins after rb injection before turning on laser</text>
  </threadedComment>
  <threadedComment ref="W351" dT="2021-10-07T00:21:14.13" personId="{11DC6066-DA42-40E8-B306-F4C988E85EA0}" id="{AD554285-BCBF-4DF8-9529-F1F52C797E26}">
    <text>isoflurane used 24 hours earlier for cranial window prep</text>
  </threadedComment>
  <threadedComment ref="Y351" dT="2021-10-07T00:21:31.67" personId="{11DC6066-DA42-40E8-B306-F4C988E85EA0}" id="{0F1497C1-7BC8-4FDE-AB47-8CF11047699F}">
    <text>cranial window installed 24 hours earlier</text>
  </threadedComment>
  <threadedComment ref="W352" dT="2021-10-07T00:21:14.13" personId="{11DC6066-DA42-40E8-B306-F4C988E85EA0}" id="{F9B4625F-0435-450A-8BDE-EC222DEF214A}">
    <text>isoflurane used 24 hours earlier for cranial window prep</text>
  </threadedComment>
  <threadedComment ref="Y352" dT="2021-10-07T00:21:31.67" personId="{11DC6066-DA42-40E8-B306-F4C988E85EA0}" id="{C3E49D10-853E-4ABC-A693-0D38FC0BFD5C}">
    <text>cranial window installed 24 hours earlier, cranial window seems to be thinned skull, not fully removed</text>
  </threadedComment>
  <threadedComment ref="W353" dT="2021-10-07T00:21:14.13" personId="{11DC6066-DA42-40E8-B306-F4C988E85EA0}" id="{0BBB78FC-EB06-4F2F-88DF-93B81CBE8558}">
    <text>isoflurane used 24 hours earlier for cranial window prep</text>
  </threadedComment>
  <threadedComment ref="Y353" dT="2021-10-07T00:21:31.67" personId="{11DC6066-DA42-40E8-B306-F4C988E85EA0}" id="{7FFE9112-42FE-4022-9BEF-B3B17680311D}">
    <text>cranial window installed 24 hours earlier, cranial window seems to be thinned skull, not fully removed</text>
  </threadedComment>
  <threadedComment ref="AK354" dT="2021-10-07T03:20:29.71" personId="{11DC6066-DA42-40E8-B306-F4C988E85EA0}" id="{94B20C22-4A77-4E07-BCCE-E680353FE06E}">
    <text>10-12 mins</text>
  </threadedComment>
  <threadedComment ref="AN355" dT="2021-10-07T04:14:34.29" personId="{11DC6066-DA42-40E8-B306-F4C988E85EA0}" id="{621A708C-166F-4648-A209-7E73C41BEABD}">
    <text>"10x104-10x105 viable cells/μL"</text>
  </threadedComment>
  <threadedComment ref="AA357" dT="2021-10-07T04:56:43.66" personId="{11DC6066-DA42-40E8-B306-F4C988E85EA0}" id="{07039E99-4AC7-4119-BCAA-55766AE61882}">
    <text>0.5mL</text>
  </threadedComment>
  <threadedComment ref="AJ357" dT="2021-10-07T04:57:37.82" personId="{11DC6066-DA42-40E8-B306-F4C988E85EA0}" id="{3BE3A6C7-0DC1-4868-AC60-4FD277A30585}">
    <text>"on an area of 8 to 4.5 mm" possibly rectangular</text>
  </threadedComment>
  <threadedComment ref="AA358" dT="2021-10-07T05:18:55.21" personId="{11DC6066-DA42-40E8-B306-F4C988E85EA0}" id="{2D9DA45C-EA76-4949-894B-83E5E764EF06}">
    <text>0.5mL</text>
  </threadedComment>
  <threadedComment ref="AJ358" dT="2021-10-07T04:57:37.82" personId="{11DC6066-DA42-40E8-B306-F4C988E85EA0}" id="{75174C9C-33C2-4D7A-A9DE-7C678E0C0ABB}">
    <text>"on an area of 8 to 4.5 mm" possibly rectangular</text>
  </threadedComment>
  <threadedComment ref="R361" dT="2021-10-08T00:48:45.72" personId="{11DC6066-DA42-40E8-B306-F4C988E85EA0}" id="{132029B6-267B-42D9-AE60-534CC8F5C14E}">
    <text>14-15 animals</text>
  </threadedComment>
  <threadedComment ref="T361" dT="2021-10-08T00:48:45.72" personId="{11DC6066-DA42-40E8-B306-F4C988E85EA0}" id="{83F9DA9E-D734-4701-8D30-6176BFE5EDCC}">
    <text>14-15 animals</text>
  </threadedComment>
  <threadedComment ref="R362" dT="2021-10-08T00:48:45.72" personId="{11DC6066-DA42-40E8-B306-F4C988E85EA0}" id="{0166EBDB-529D-4AC8-811B-118D8A6546FA}">
    <text>14-15 animals</text>
  </threadedComment>
  <threadedComment ref="T362" dT="2021-10-08T00:48:45.72" personId="{11DC6066-DA42-40E8-B306-F4C988E85EA0}" id="{3B92D24C-1459-45E7-AFB2-203EC8C12D71}">
    <text>14-15 animals</text>
  </threadedComment>
  <threadedComment ref="K363" dT="2021-10-08T00:58:45.74" personId="{11DC6066-DA42-40E8-B306-F4C988E85EA0}" id="{280CB43B-07FA-4C1C-9563-DE9B5916D812}">
    <text>3 years</text>
  </threadedComment>
  <threadedComment ref="M363" dT="2021-10-08T00:59:02.39" personId="{11DC6066-DA42-40E8-B306-F4C988E85EA0}" id="{ABD83A40-F118-4FC8-B18F-A77079EF11B4}">
    <text>5 years</text>
  </threadedComment>
  <threadedComment ref="N363" dT="2021-10-08T00:59:21.71" personId="{11DC6066-DA42-40E8-B306-F4C988E85EA0}" id="{95E5716A-29AB-4CC6-99C5-ADC73309EA31}">
    <text>3.7kg</text>
  </threadedComment>
  <threadedComment ref="P363" dT="2021-10-08T00:59:28.92" personId="{11DC6066-DA42-40E8-B306-F4C988E85EA0}" id="{9185BDB7-6D89-4DED-8634-4CC78DACBD8C}">
    <text>6.5kg</text>
  </threadedComment>
  <threadedComment ref="R363" dT="2021-10-08T02:31:59.52" personId="{11DC6066-DA42-40E8-B306-F4C988E85EA0}" id="{BB2F98FE-8DC8-436D-8970-19DC3601B504}">
    <text>4-6 per group</text>
  </threadedComment>
  <threadedComment ref="X363" dT="2021-10-08T01:54:58.54" personId="{11DC6066-DA42-40E8-B306-F4C988E85EA0}" id="{96AC201C-7C3C-46D7-B387-6EB82FCA928F}">
    <text>+Nitrous Oxide N2O</text>
  </threadedComment>
  <threadedComment ref="Y363" dT="2021-10-08T01:55:41.98" personId="{11DC6066-DA42-40E8-B306-F4C988E85EA0}" id="{43082733-DFD0-4B86-B035-CE8EB196AEF0}">
    <text>seem to have also removed an eye</text>
  </threadedComment>
  <threadedComment ref="R366" dT="2021-10-08T05:19:28.77" personId="{11DC6066-DA42-40E8-B306-F4C988E85EA0}" id="{D2E8C2B3-9555-4F68-A43A-3E020C139864}">
    <text>n=5-16</text>
  </threadedComment>
  <threadedComment ref="T366" dT="2021-10-08T05:19:28.77" personId="{11DC6066-DA42-40E8-B306-F4C988E85EA0}" id="{51413762-1AC9-4FBA-A4AD-3B22AA5849E8}">
    <text>n=5-16</text>
  </threadedComment>
  <threadedComment ref="R367" dT="2021-10-08T05:19:28.77" personId="{11DC6066-DA42-40E8-B306-F4C988E85EA0}" id="{9F9D5DE1-6D84-4162-AB8D-5DCBC4C402A9}">
    <text>n=5-16</text>
  </threadedComment>
  <threadedComment ref="T367" dT="2021-10-08T05:19:28.77" personId="{11DC6066-DA42-40E8-B306-F4C988E85EA0}" id="{AD69039A-0423-4C3F-AF6A-8B642666762B}">
    <text>n=5-16</text>
  </threadedComment>
  <threadedComment ref="R368" dT="2021-10-08T05:19:28.77" personId="{11DC6066-DA42-40E8-B306-F4C988E85EA0}" id="{51839D49-0479-47D0-9AA9-338BFA2CCDDF}">
    <text>n=5-16</text>
  </threadedComment>
  <threadedComment ref="T368" dT="2021-10-08T05:19:28.77" personId="{11DC6066-DA42-40E8-B306-F4C988E85EA0}" id="{2DC15DB1-9E0B-48EA-AFF5-EE4D9FF83B45}">
    <text>n=5-16</text>
  </threadedComment>
  <threadedComment ref="R369" dT="2021-10-08T05:19:28.77" personId="{11DC6066-DA42-40E8-B306-F4C988E85EA0}" id="{8C11A12F-5C6B-48C9-98B2-0120D2A01AEC}">
    <text>n=5-16</text>
  </threadedComment>
  <threadedComment ref="T369" dT="2021-10-08T05:19:28.77" personId="{11DC6066-DA42-40E8-B306-F4C988E85EA0}" id="{04C58B73-38E5-4374-9C05-5556C94C5FDF}">
    <text>n=5-16</text>
  </threadedComment>
  <threadedComment ref="R370" dT="2021-10-08T05:19:28.77" personId="{11DC6066-DA42-40E8-B306-F4C988E85EA0}" id="{E791AF76-1315-4985-9464-D503FBC55DE0}">
    <text>n=5-16</text>
  </threadedComment>
  <threadedComment ref="T370" dT="2021-10-08T05:19:28.77" personId="{11DC6066-DA42-40E8-B306-F4C988E85EA0}" id="{448B1D20-6102-4A6B-B702-CEF7C516D8BC}">
    <text>n=5-16</text>
  </threadedComment>
  <threadedComment ref="R371" dT="2021-10-08T05:19:28.77" personId="{11DC6066-DA42-40E8-B306-F4C988E85EA0}" id="{7DDEE300-4B8B-476F-A401-B445D2F24DD5}">
    <text>n=5-16</text>
  </threadedComment>
  <threadedComment ref="T371" dT="2021-10-08T05:19:28.77" personId="{11DC6066-DA42-40E8-B306-F4C988E85EA0}" id="{176B59A0-6DC6-4CF9-A9CA-78E583625002}">
    <text>n=5-16</text>
  </threadedComment>
  <threadedComment ref="L373" dT="2021-10-12T00:28:54.57" personId="{11DC6066-DA42-40E8-B306-F4C988E85EA0}" id="{8A6599FA-211C-4C94-9F19-A4CBDDCD8628}">
    <text>postnatal day 7</text>
  </threadedComment>
  <threadedComment ref="AA373" dT="2021-10-12T00:30:07.04" personId="{11DC6066-DA42-40E8-B306-F4C988E85EA0}" id="{5D97E55A-2B3F-44DE-A3B8-68F8516D8626}">
    <text>when calculating mg later, note the animals weights are low due to being pups</text>
  </threadedComment>
  <threadedComment ref="AJ373" dT="2021-10-12T00:34:50.32" personId="{11DC6066-DA42-40E8-B306-F4C988E85EA0}" id="{463B1C06-F7E1-4BC9-9AC1-85986BC8E817}">
    <text>rectangular, 1.7 x 2.4 mm</text>
  </threadedComment>
  <threadedComment ref="AK373" dT="2021-10-12T00:33:13.82" personId="{11DC6066-DA42-40E8-B306-F4C988E85EA0}" id="{0F724AE1-08E0-4B88-B926-017342DABFEC}">
    <text>45 seconds</text>
  </threadedComment>
  <threadedComment ref="L374" dT="2021-10-12T00:28:54.57" personId="{11DC6066-DA42-40E8-B306-F4C988E85EA0}" id="{5FD502D5-B4D6-48FE-9484-D75416E1AD3D}">
    <text>postnatal day 7</text>
  </threadedComment>
  <threadedComment ref="AA374" dT="2021-10-12T00:30:07.04" personId="{11DC6066-DA42-40E8-B306-F4C988E85EA0}" id="{BDAD5CEF-D7B5-4BEF-BA9E-715ED7898BE0}">
    <text>when calculating mg later, note the animals weights are low due to being pups</text>
  </threadedComment>
  <threadedComment ref="AJ374" dT="2021-10-12T00:34:50.32" personId="{11DC6066-DA42-40E8-B306-F4C988E85EA0}" id="{F29DACB2-D771-4A7D-B0C1-0687C96E4EA8}">
    <text>rectangular, 1.7 x 2.4 mm</text>
  </threadedComment>
  <threadedComment ref="L375" dT="2021-10-12T00:28:54.57" personId="{11DC6066-DA42-40E8-B306-F4C988E85EA0}" id="{02AE2CCD-358C-44C2-9A08-1B2A6845937F}">
    <text>postnatal day 7</text>
  </threadedComment>
  <threadedComment ref="AA375" dT="2021-10-12T00:30:07.04" personId="{11DC6066-DA42-40E8-B306-F4C988E85EA0}" id="{E2950273-6AD1-472D-9EFB-A61910EEF01A}">
    <text>when calculating mg later, note the animals weights are low due to being pups</text>
  </threadedComment>
  <threadedComment ref="AJ375" dT="2021-10-12T00:34:50.32" personId="{11DC6066-DA42-40E8-B306-F4C988E85EA0}" id="{4DBB67FA-29D9-47C7-9788-7E85E4D7F2DA}">
    <text>rectangular, 1.7 x 2.4 mm</text>
  </threadedComment>
  <threadedComment ref="AK375" dT="2021-10-12T00:33:21.66" personId="{11DC6066-DA42-40E8-B306-F4C988E85EA0}" id="{47A48AA9-8381-4908-82B1-22714B09A9B9}">
    <text>80 seconds</text>
  </threadedComment>
  <threadedComment ref="L376" dT="2021-10-12T00:59:45.43" personId="{11DC6066-DA42-40E8-B306-F4C988E85EA0}" id="{33E5273D-1B99-407A-BAD5-189E7D588E83}">
    <text>120 days</text>
  </threadedComment>
  <threadedComment ref="AD377" dT="2021-10-12T04:53:29.47" personId="{11DC6066-DA42-40E8-B306-F4C988E85EA0}" id="{B6A20751-1CA7-43C4-B758-0662EC5E533E}">
    <text>150 W</text>
  </threadedComment>
  <threadedComment ref="AU377" dT="2021-10-12T04:56:40.14" personId="{11DC6066-DA42-40E8-B306-F4C988E85EA0}" id="{38DA4F6E-31A5-4ECE-9E63-B81C010ADBC2}">
    <text>SEM = 0.62</text>
  </threadedComment>
  <threadedComment ref="AW377" dT="2021-10-12T04:57:00.59" personId="{11DC6066-DA42-40E8-B306-F4C988E85EA0}" id="{2FF8A014-08A8-41E0-A09C-935C2A93DAEC}">
    <text>SEM = 0.29</text>
  </threadedComment>
  <threadedComment ref="AD378" dT="2021-10-12T04:53:29.47" personId="{11DC6066-DA42-40E8-B306-F4C988E85EA0}" id="{7B3B655A-A1E6-4EF8-A8C4-91F20FE26208}">
    <text>150 W</text>
  </threadedComment>
  <threadedComment ref="AU378" dT="2021-10-12T04:56:40.14" personId="{11DC6066-DA42-40E8-B306-F4C988E85EA0}" id="{07F1DD6A-3DCB-4685-BC12-D780B9946E83}">
    <text>SEM = 0.62</text>
  </threadedComment>
  <threadedComment ref="AW378" dT="2021-10-12T04:57:18.54" personId="{11DC6066-DA42-40E8-B306-F4C988E85EA0}" id="{4FA5F6B2-9C46-40BD-AC5D-34E027F532CC}">
    <text>SEM = 0.31</text>
  </threadedComment>
  <threadedComment ref="BG379" dT="2021-10-12T05:23:48.90" personId="{11DC6066-DA42-40E8-B306-F4C988E85EA0}" id="{6A4D1725-081C-4E12-8F76-C95224D73AFE}">
    <text>an 8 point scale, only reported medians and percentiles, not means and errors</text>
  </threadedComment>
  <threadedComment ref="BG380" dT="2021-10-12T05:23:48.90" personId="{11DC6066-DA42-40E8-B306-F4C988E85EA0}" id="{6A4A722D-94C3-4353-BEF6-5638BC14058E}">
    <text>an 8 point scale, only reported medians and percentiles, not means and errors</text>
  </threadedComment>
  <threadedComment ref="AJ382" dT="2021-10-13T00:55:46.02" personId="{11DC6066-DA42-40E8-B306-F4C988E85EA0}" id="{D1866D3E-B766-4166-B0E3-8568407E6326}">
    <text>skull hole 5mm though</text>
  </threadedComment>
  <threadedComment ref="AJ383" dT="2021-10-13T00:55:46.02" personId="{11DC6066-DA42-40E8-B306-F4C988E85EA0}" id="{0125747B-626E-491D-ADB7-0A25D518EF1C}">
    <text>skull hole 5mm though</text>
  </threadedComment>
  <threadedComment ref="AP384" dT="2021-10-13T01:26:23.64" personId="{11DC6066-DA42-40E8-B306-F4C988E85EA0}" id="{1A001710-D559-40E6-A7D0-0E95FFB3D2B2}">
    <text>20 minutes post-stroke</text>
  </threadedComment>
  <threadedComment ref="AA387" dT="2021-10-13T04:24:20.07" personId="{11DC6066-DA42-40E8-B306-F4C988E85EA0}" id="{9233524B-575B-4B51-A9A9-BB1041276346}">
    <text>no concentration specified</text>
  </threadedComment>
  <threadedComment ref="AA388" dT="2021-10-13T04:24:20.07" personId="{11DC6066-DA42-40E8-B306-F4C988E85EA0}" id="{F642ED87-4E07-4305-98CF-3C58ADF55C05}">
    <text>no concentration specified</text>
  </threadedComment>
  <threadedComment ref="AZ389" dT="2021-10-13T05:15:23.23" personId="{11DC6066-DA42-40E8-B306-F4C988E85EA0}" id="{27507DAB-6DCE-4017-8474-8D2440885E8C}">
    <text>guessed</text>
  </threadedComment>
  <threadedComment ref="K390" dT="2021-10-13T05:21:04.91" personId="{11DC6066-DA42-40E8-B306-F4C988E85EA0}" id="{B21B952D-2A62-47C4-9777-BD4FD854EC4B}">
    <text>90 days</text>
  </threadedComment>
  <threadedComment ref="M390" dT="2021-10-13T05:21:12.10" personId="{11DC6066-DA42-40E8-B306-F4C988E85EA0}" id="{42AF5674-EAD9-4524-AE0A-C76735CCD9F9}">
    <text>100 days</text>
  </threadedComment>
  <threadedComment ref="AD390" dT="2021-10-13T05:25:09.46" personId="{11DC6066-DA42-40E8-B306-F4C988E85EA0}" id="{F3D77CE4-00F9-4A6E-88D1-266A69DE0127}">
    <text>78 000 lx</text>
  </threadedComment>
  <threadedComment ref="AD390" dT="2022-02-21T23:25:31.60" personId="{0499562B-EFAF-4D5B-A8CC-C952B70A193C}" id="{CE5131DD-DBBC-4813-9793-192F56C2E806}" parentId="{F3D77CE4-00F9-4A6E-88D1-266A69DE0127}">
    <text>and 150W</text>
  </threadedComment>
  <threadedComment ref="AJ390" dT="2021-10-13T05:23:58.68" personId="{11DC6066-DA42-40E8-B306-F4C988E85EA0}" id="{13CDA4A6-6320-4987-8D2A-42FE437F1E26}">
    <text>rectangular, 5x3mm</text>
  </threadedComment>
  <threadedComment ref="AR390" dT="2021-10-13T05:31:25.51" personId="{11DC6066-DA42-40E8-B306-F4C988E85EA0}" id="{1B7F76D0-2063-4A3E-A05A-14C057968BDB}">
    <text>extrapolated, not stated in text</text>
  </threadedComment>
  <threadedComment ref="Y391" dT="2021-10-13T22:44:20.59" personId="{11DC6066-DA42-40E8-B306-F4C988E85EA0}" id="{387FA6C7-7190-467A-B26C-D9E3190CAA20}">
    <text>skull intact for stroke induction, immediate craniotomy then performed to implant electrode</text>
  </threadedComment>
  <threadedComment ref="Y392" dT="2021-10-13T22:44:20.59" personId="{11DC6066-DA42-40E8-B306-F4C988E85EA0}" id="{331F2094-F5F2-441E-9E38-98D886AE08D9}">
    <text>skull intact for stroke induction, immediate craniotomy then performed to implant electrode</text>
  </threadedComment>
  <threadedComment ref="R393" dT="2021-10-14T03:04:26.33" personId="{11DC6066-DA42-40E8-B306-F4C988E85EA0}" id="{3A251DB6-96AB-4745-BD0A-F40B9AE61F09}">
    <text>10-15 animals</text>
  </threadedComment>
  <threadedComment ref="T393" dT="2021-10-14T03:04:26.33" personId="{11DC6066-DA42-40E8-B306-F4C988E85EA0}" id="{A74F880F-C79C-413B-920A-414517CBB178}">
    <text>10-15 animals</text>
  </threadedComment>
  <threadedComment ref="AP393" dT="2021-10-13T23:04:59.32" personId="{11DC6066-DA42-40E8-B306-F4C988E85EA0}" id="{3276E949-1317-4739-AF3A-35B8C37767B6}">
    <text>5 mins</text>
  </threadedComment>
  <threadedComment ref="AZ393" dT="2021-10-14T03:37:25.93" personId="{11DC6066-DA42-40E8-B306-F4C988E85EA0}" id="{E8B4AF64-0431-42C9-978E-EF96E2685CFC}">
    <text>likely Direct rLV % whole brain as other paper from author uses this</text>
  </threadedComment>
  <threadedComment ref="BG393" dT="2021-10-13T23:06:19.56" personId="{11DC6066-DA42-40E8-B306-F4C988E85EA0}" id="{22D64E1C-D236-4D46-94DD-5E93E35096C5}">
    <text>slightly modified</text>
  </threadedComment>
  <threadedComment ref="R394" dT="2021-10-14T03:04:26.33" personId="{11DC6066-DA42-40E8-B306-F4C988E85EA0}" id="{35664217-7AEC-4C18-A56E-9DA46AAEDD2F}">
    <text>10-15 animals</text>
  </threadedComment>
  <threadedComment ref="T394" dT="2021-10-14T03:04:26.33" personId="{11DC6066-DA42-40E8-B306-F4C988E85EA0}" id="{D5B9F6DE-478E-4490-9508-9371AB45E5F4}">
    <text>10-15 animals</text>
  </threadedComment>
  <threadedComment ref="AP394" dT="2021-10-13T23:04:59.32" personId="{11DC6066-DA42-40E8-B306-F4C988E85EA0}" id="{8D81008E-3664-4798-8421-870AAC000534}">
    <text>5 mins</text>
  </threadedComment>
  <threadedComment ref="AZ394" dT="2021-10-14T03:37:25.93" personId="{11DC6066-DA42-40E8-B306-F4C988E85EA0}" id="{BF7A6013-4EBB-4578-95C6-E011E2630C13}">
    <text>likely Direct rLV % whole brain as other paper from author uses this</text>
  </threadedComment>
  <threadedComment ref="BG394" dT="2021-10-13T23:06:19.56" personId="{11DC6066-DA42-40E8-B306-F4C988E85EA0}" id="{CA35B18E-0684-4A7B-AD85-ECE9A39932CF}">
    <text>slightly modified</text>
  </threadedComment>
  <threadedComment ref="R395" dT="2021-10-14T03:04:26.33" personId="{11DC6066-DA42-40E8-B306-F4C988E85EA0}" id="{A1F41B14-DC95-402B-91B2-22B089F8AA6D}">
    <text>10-15 animals</text>
  </threadedComment>
  <threadedComment ref="T395" dT="2021-10-14T03:04:26.33" personId="{11DC6066-DA42-40E8-B306-F4C988E85EA0}" id="{29035CCA-543B-4941-99CC-E3E75F1D61DA}">
    <text>10-15 animals</text>
  </threadedComment>
  <threadedComment ref="AP395" dT="2021-10-13T23:04:59.32" personId="{11DC6066-DA42-40E8-B306-F4C988E85EA0}" id="{96123F91-2292-4F29-952E-F0B25DE41721}">
    <text>5 mins</text>
  </threadedComment>
  <threadedComment ref="AZ395" dT="2021-10-14T03:37:25.93" personId="{11DC6066-DA42-40E8-B306-F4C988E85EA0}" id="{475942F3-63C7-4AED-BF9F-8B27FBEF1F45}">
    <text>likely Direct rLV % whole brain as other paper from author uses this</text>
  </threadedComment>
  <threadedComment ref="BG395" dT="2021-10-13T23:06:19.56" personId="{11DC6066-DA42-40E8-B306-F4C988E85EA0}" id="{647B9B42-A5E6-452B-AD2D-13B6093D1266}">
    <text>slightly modified</text>
  </threadedComment>
  <threadedComment ref="R396" dT="2021-10-14T03:43:08.09" personId="{11DC6066-DA42-40E8-B306-F4C988E85EA0}" id="{3217F46F-48DD-4EB8-9287-277EDF5119E8}">
    <text>10-12 animals</text>
  </threadedComment>
  <threadedComment ref="T396" dT="2021-10-14T03:43:08.09" personId="{11DC6066-DA42-40E8-B306-F4C988E85EA0}" id="{06DE2EEF-F9D1-4E47-B10C-9F7BAC88DF16}">
    <text>10-12 animals</text>
  </threadedComment>
  <threadedComment ref="BG396" dT="2021-10-13T23:06:19.56" personId="{11DC6066-DA42-40E8-B306-F4C988E85EA0}" id="{B2CC0E44-CF5C-42FE-871B-84290128C299}">
    <text>slightly modified</text>
  </threadedComment>
  <threadedComment ref="R397" dT="2021-10-14T03:43:08.09" personId="{11DC6066-DA42-40E8-B306-F4C988E85EA0}" id="{A11DFA00-1F96-4D9A-BF47-5DFB0F982CD5}">
    <text>10-12 animals</text>
  </threadedComment>
  <threadedComment ref="T397" dT="2021-10-14T03:43:08.09" personId="{11DC6066-DA42-40E8-B306-F4C988E85EA0}" id="{E77D142E-403B-4E0C-BAD6-1AC77EEDC59A}">
    <text>10-12 animals</text>
  </threadedComment>
  <threadedComment ref="BG397" dT="2021-10-13T23:06:19.56" personId="{11DC6066-DA42-40E8-B306-F4C988E85EA0}" id="{DC922DC5-9D67-4870-9EA3-32FB94889680}">
    <text>slightly modified</text>
  </threadedComment>
  <threadedComment ref="R398" dT="2021-10-14T03:43:08.09" personId="{11DC6066-DA42-40E8-B306-F4C988E85EA0}" id="{A861DA32-87BC-4A6C-9A19-973039D832F2}">
    <text>10-12 animals</text>
  </threadedComment>
  <threadedComment ref="T398" dT="2021-10-14T03:43:08.09" personId="{11DC6066-DA42-40E8-B306-F4C988E85EA0}" id="{564DBCFC-A513-49D7-8796-0DBEAD6F3A69}">
    <text>10-12 animals</text>
  </threadedComment>
  <threadedComment ref="BG398" dT="2021-10-13T23:06:19.56" personId="{11DC6066-DA42-40E8-B306-F4C988E85EA0}" id="{478D735D-041A-4E2A-BAE9-945D49C30745}">
    <text>slightly modified</text>
  </threadedComment>
  <threadedComment ref="R399" dT="2021-10-14T03:43:08.09" personId="{11DC6066-DA42-40E8-B306-F4C988E85EA0}" id="{7D87E904-A530-460E-B468-F3C6B088BFA8}">
    <text>10-12 animals</text>
  </threadedComment>
  <threadedComment ref="T399" dT="2021-10-14T03:43:08.09" personId="{11DC6066-DA42-40E8-B306-F4C988E85EA0}" id="{21D5D292-CE95-49C4-BF73-0EF4EFEA662C}">
    <text>10-12 animals</text>
  </threadedComment>
  <threadedComment ref="BG399" dT="2021-10-13T23:06:19.56" personId="{11DC6066-DA42-40E8-B306-F4C988E85EA0}" id="{F22BB7F1-9F9A-42AA-8685-90E25ACC36A0}">
    <text>slightly modified</text>
  </threadedComment>
  <threadedComment ref="R400" dT="2021-10-14T03:43:08.09" personId="{11DC6066-DA42-40E8-B306-F4C988E85EA0}" id="{89065F0A-9FC0-4FC2-A705-115B81F4A4A7}">
    <text>10-12 animals</text>
  </threadedComment>
  <threadedComment ref="T400" dT="2021-10-14T03:43:08.09" personId="{11DC6066-DA42-40E8-B306-F4C988E85EA0}" id="{B012286C-EA66-4B53-AD03-361166576C19}">
    <text>10-12 animals</text>
  </threadedComment>
  <threadedComment ref="BG400" dT="2021-10-13T23:06:19.56" personId="{11DC6066-DA42-40E8-B306-F4C988E85EA0}" id="{7550298F-2B9F-4D3D-80D1-4C8A12713414}">
    <text>slightly modified</text>
  </threadedComment>
  <threadedComment ref="R401" dT="2021-10-14T03:43:08.09" personId="{11DC6066-DA42-40E8-B306-F4C988E85EA0}" id="{715E413B-1BE4-4A04-94EB-22788EF3EF9A}">
    <text>10-12 animals</text>
  </threadedComment>
  <threadedComment ref="T401" dT="2021-10-14T03:43:08.09" personId="{11DC6066-DA42-40E8-B306-F4C988E85EA0}" id="{22BBDAB8-30B3-4947-BCE5-ABBA621A9662}">
    <text>10-12 animals</text>
  </threadedComment>
  <threadedComment ref="BG401" dT="2021-10-13T23:06:19.56" personId="{11DC6066-DA42-40E8-B306-F4C988E85EA0}" id="{9F46A1EA-8F42-4178-94B5-AD53510BC46E}">
    <text>slightly modified</text>
  </threadedComment>
  <threadedComment ref="R402" dT="2021-10-14T04:34:36.37" personId="{11DC6066-DA42-40E8-B306-F4C988E85EA0}" id="{5E63D63A-B6A5-487C-B953-A55EFAD9EBE2}">
    <text>9-11 animals</text>
  </threadedComment>
  <threadedComment ref="T402" dT="2021-10-14T04:34:36.37" personId="{11DC6066-DA42-40E8-B306-F4C988E85EA0}" id="{02835F55-946E-4EB7-A877-8DA0E08F8E7E}">
    <text>9-11 animals</text>
  </threadedComment>
  <threadedComment ref="BG402" dT="2021-10-13T23:06:19.56" personId="{11DC6066-DA42-40E8-B306-F4C988E85EA0}" id="{0C768EBA-9351-4312-9027-0D3FDFDCCA70}">
    <text>slightly modified</text>
  </threadedComment>
  <threadedComment ref="R403" dT="2021-10-14T04:34:36.37" personId="{11DC6066-DA42-40E8-B306-F4C988E85EA0}" id="{0BD849BD-C376-4B2D-9AF0-198B13982B81}">
    <text>9-11 animals</text>
  </threadedComment>
  <threadedComment ref="T403" dT="2021-10-14T04:34:36.37" personId="{11DC6066-DA42-40E8-B306-F4C988E85EA0}" id="{0746A752-3FD5-4F72-858C-DF68CDF27025}">
    <text>9-11 animals</text>
  </threadedComment>
  <threadedComment ref="BG403" dT="2021-10-13T23:06:19.56" personId="{11DC6066-DA42-40E8-B306-F4C988E85EA0}" id="{8C7FE448-0C78-4C00-AFC9-A51097C0B890}">
    <text>slightly modified</text>
  </threadedComment>
  <threadedComment ref="AA404" dT="2021-10-14T05:12:47.83" personId="{11DC6066-DA42-40E8-B306-F4C988E85EA0}" id="{59079643-0B76-4BB8-98F5-31F1C8BA4E96}">
    <text>0.3ml/kg</text>
  </threadedComment>
  <threadedComment ref="AG404" dT="2021-10-14T05:12:26.48" personId="{11DC6066-DA42-40E8-B306-F4C988E85EA0}" id="{61770426-4B7A-476D-9D3E-A6ED913BCF1C}">
    <text>"white light"</text>
  </threadedComment>
  <threadedComment ref="AH404" dT="2021-10-14T05:12:26.48" personId="{11DC6066-DA42-40E8-B306-F4C988E85EA0}" id="{17745CCB-AE39-42A9-BBE2-8032E3204A75}">
    <text>"white light"</text>
  </threadedComment>
  <threadedComment ref="AA405" dT="2021-10-14T05:12:47.83" personId="{11DC6066-DA42-40E8-B306-F4C988E85EA0}" id="{53BD7EBF-CDA7-4EA1-982E-ADAE01E6B565}">
    <text>0.3ml/kg</text>
  </threadedComment>
  <threadedComment ref="AG405" dT="2021-10-14T05:12:26.48" personId="{11DC6066-DA42-40E8-B306-F4C988E85EA0}" id="{C363C12F-E737-4574-87C2-92DF87301477}">
    <text>"white light"</text>
  </threadedComment>
  <threadedComment ref="AH405" dT="2021-10-14T05:12:26.48" personId="{11DC6066-DA42-40E8-B306-F4C988E85EA0}" id="{05E0669F-8BF1-4056-8BB1-F3871030C33F}">
    <text>"white light"</text>
  </threadedComment>
  <threadedComment ref="R408" dT="2021-10-14T23:39:19.05" personId="{11DC6066-DA42-40E8-B306-F4C988E85EA0}" id="{9E7FBB5A-82AD-45CC-A144-5A2F6BA0F63D}">
    <text>4-6 animals</text>
  </threadedComment>
  <threadedComment ref="R409" dT="2021-10-14T23:39:19.05" personId="{11DC6066-DA42-40E8-B306-F4C988E85EA0}" id="{0C67CD99-9474-4C07-97AB-1A9633FA1B2F}">
    <text>4-6 animals</text>
  </threadedComment>
  <threadedComment ref="R410" dT="2021-10-14T23:39:19.05" personId="{11DC6066-DA42-40E8-B306-F4C988E85EA0}" id="{A6A9E427-51EB-44E3-98D6-A8E6123C5ABF}">
    <text>4-6 animals</text>
  </threadedComment>
  <threadedComment ref="R411" dT="2021-10-15T00:17:01.44" personId="{11DC6066-DA42-40E8-B306-F4C988E85EA0}" id="{5F0B8807-A9D6-462A-8015-641F39596649}">
    <text>4-7 animals</text>
  </threadedComment>
  <threadedComment ref="T411" dT="2021-10-15T00:17:01.44" personId="{11DC6066-DA42-40E8-B306-F4C988E85EA0}" id="{A389544C-51B2-40B7-BF7B-2650C6FF88BE}">
    <text>4-7 animals</text>
  </threadedComment>
  <threadedComment ref="G415" dT="2021-10-15T01:15:24.70" personId="{11DC6066-DA42-40E8-B306-F4C988E85EA0}" id="{811871DD-B73C-4112-910A-8B74A0B8F4CA}">
    <text>75% C57Bl/6 and 25% SV129</text>
  </threadedComment>
  <threadedComment ref="G417" dT="2021-10-15T01:15:24.70" personId="{11DC6066-DA42-40E8-B306-F4C988E85EA0}" id="{F24135C9-917E-40F4-BA4C-89996E062D93}">
    <text>75% C57Bl/6 and 25% SV129</text>
  </threadedComment>
  <threadedComment ref="G419" dT="2021-10-15T01:15:24.70" personId="{11DC6066-DA42-40E8-B306-F4C988E85EA0}" id="{C896C3AB-5CAE-45E9-90B5-8BC20996892D}">
    <text>75% C57Bl/6 and 25% SV129</text>
  </threadedComment>
  <threadedComment ref="K422" dT="2021-10-19T03:34:58.74" personId="{11DC6066-DA42-40E8-B306-F4C988E85EA0}" id="{C2C9139A-FBEA-4485-A6AC-AEB23239CCD7}">
    <text>3 months</text>
  </threadedComment>
  <threadedComment ref="M422" dT="2021-10-19T03:35:17.28" personId="{11DC6066-DA42-40E8-B306-F4C988E85EA0}" id="{69353CCC-82AA-4D5A-A9B4-624C804B82DA}">
    <text>4 months</text>
  </threadedComment>
  <threadedComment ref="L423" dT="2021-10-19T03:35:32.26" personId="{11DC6066-DA42-40E8-B306-F4C988E85EA0}" id="{B89C32C7-1454-4FE6-8831-630A2B2BCF54}">
    <text>18 months</text>
  </threadedComment>
  <threadedComment ref="AD424" dT="2021-10-19T05:51:24.10" personId="{11DC6066-DA42-40E8-B306-F4C988E85EA0}" id="{271E433C-F58D-44CD-8424-816C333E4411}">
    <text>6500–7500 lx</text>
  </threadedComment>
  <threadedComment ref="AD424" dT="2022-02-21T23:27:00.99" personId="{0499562B-EFAF-4D5B-A8CC-C952B70A193C}" id="{98D4DE3C-AD65-4524-B221-BCB06682DBB8}" parentId="{271E433C-F58D-44CD-8424-816C333E4411}">
    <text>and 50W</text>
  </threadedComment>
  <threadedComment ref="AK424" dT="2021-10-19T05:52:15.16" personId="{11DC6066-DA42-40E8-B306-F4C988E85EA0}" id="{E91946AC-886D-456C-8268-76A9BECD4D6C}">
    <text>10-15 mins each for 2 veins</text>
  </threadedComment>
  <threadedComment ref="AD425" dT="2021-10-19T05:51:24.10" personId="{11DC6066-DA42-40E8-B306-F4C988E85EA0}" id="{EAEC9C4B-4507-40DA-86A4-246AAB3B0AE5}">
    <text>6500–7500 lx</text>
  </threadedComment>
  <threadedComment ref="AD425" dT="2022-02-21T23:27:00.99" personId="{0499562B-EFAF-4D5B-A8CC-C952B70A193C}" id="{471E0CD6-2411-43F2-8051-D41ACE580C5D}" parentId="{EAEC9C4B-4507-40DA-86A4-246AAB3B0AE5}">
    <text>and 50W</text>
  </threadedComment>
  <threadedComment ref="AK425" dT="2021-10-19T05:52:15.16" personId="{11DC6066-DA42-40E8-B306-F4C988E85EA0}" id="{DA40A1DC-4245-4E95-A020-60FB27BD10DA}">
    <text>10-15 mins each for 2 veins</text>
  </threadedComment>
  <threadedComment ref="AK427" dT="2021-10-20T03:05:42.07" personId="{11DC6066-DA42-40E8-B306-F4C988E85EA0}" id="{E2DBE53D-F96D-4DD5-888B-E42A26BD9516}">
    <text>two veins at 10 minutes each</text>
  </threadedComment>
  <threadedComment ref="BA428" dT="2021-10-20T03:40:28.04" personId="{11DC6066-DA42-40E8-B306-F4C988E85EA0}" id="{D6897C74-0609-4330-8F4D-4FD65DCB9CE5}">
    <text>author's other study in same year used SD though</text>
  </threadedComment>
  <threadedComment ref="AA429" dT="2021-10-20T03:51:23.65" personId="{11DC6066-DA42-40E8-B306-F4C988E85EA0}" id="{CE713BBB-2C76-4CAD-BD31-827323FEF3DC}">
    <text>0.67ml/kg</text>
  </threadedComment>
  <threadedComment ref="AD429" dT="2021-10-20T03:50:51.94" personId="{11DC6066-DA42-40E8-B306-F4C988E85EA0}" id="{FC3F7C56-C08E-420A-8A6D-6376C646EF46}">
    <text>0.8 mW</text>
  </threadedComment>
  <threadedComment ref="AJ429" dT="2021-10-20T03:50:42.25" personId="{11DC6066-DA42-40E8-B306-F4C988E85EA0}" id="{C389117F-3713-4E24-8DD7-85A0E4C4E6C9}">
    <text>rectangular 200um x 40 um (0.2 x 0.04 mm)</text>
  </threadedComment>
  <threadedComment ref="AK429" dT="2021-10-20T03:52:35.40" personId="{11DC6066-DA42-40E8-B306-F4C988E85EA0}" id="{40762FFD-77F4-4B00-A5DC-7CA44991A3F2}">
    <text>irradiated two MCA spots for 10 mins each</text>
  </threadedComment>
  <threadedComment ref="AN429" dT="2021-10-20T03:55:12.10" personId="{11DC6066-DA42-40E8-B306-F4C988E85EA0}" id="{384FF8C3-F8F8-4750-8E62-9AB009511349}">
    <text>20uMole</text>
  </threadedComment>
  <threadedComment ref="K430" dT="2022-01-28T03:04:37.17" personId="{0499562B-EFAF-4D5B-A8CC-C952B70A193C}" id="{491957C6-4CD5-476A-BA6F-2AE0519A10A2}">
    <text>3 months</text>
  </threadedComment>
  <threadedComment ref="M430" dT="2022-01-28T03:05:43.12" personId="{0499562B-EFAF-4D5B-A8CC-C952B70A193C}" id="{02D9826D-67F0-489F-9AB3-5930DF9AFC2D}">
    <text>6 months</text>
  </threadedComment>
  <threadedComment ref="AA431" dT="2021-10-20T04:28:32.95" personId="{11DC6066-DA42-40E8-B306-F4C988E85EA0}" id="{E47F37D4-8BF9-48E1-88C5-C9A4C0A5C320}">
    <text>0.2ml/100g</text>
  </threadedComment>
  <threadedComment ref="AA438" dT="2021-10-26T05:10:08.60" personId="{11DC6066-DA42-40E8-B306-F4C988E85EA0}" id="{4A07AB07-2A8D-4877-BC58-AC502180AF2E}">
    <text>0.2mL</text>
  </threadedComment>
  <threadedComment ref="AN438" dT="2021-10-26T05:12:45.43" personId="{11DC6066-DA42-40E8-B306-F4C988E85EA0}" id="{541B5D61-8B7D-4094-9C3A-A52CADDD2E92}">
    <text>mice were placed in 50mL conical tubes with ventilation holes for 2 h, 3 h, 4 h, 5 h or 6 h per day for five days per week randomly, an average of 20 h per week for six weeks in their home cage</text>
  </threadedComment>
  <threadedComment ref="AJ439" dT="2021-10-26T05:50:43.56" personId="{11DC6066-DA42-40E8-B306-F4C988E85EA0}" id="{3FAF4A76-7AE0-4FAF-858F-7D526A2210B7}">
    <text>did on both hemispheres</text>
  </threadedComment>
  <threadedComment ref="AD440" dT="2021-10-26T23:25:00.92" personId="{11DC6066-DA42-40E8-B306-F4C988E85EA0}" id="{278F8C35-2775-42F9-84EA-244C01F0E8DC}">
    <text>6500-7500</text>
  </threadedComment>
  <threadedComment ref="AD441" dT="2021-10-26T23:25:00.92" personId="{11DC6066-DA42-40E8-B306-F4C988E85EA0}" id="{941846E2-C908-4640-BC7A-87FF7D95CB99}">
    <text>6500-7500</text>
  </threadedComment>
  <threadedComment ref="AD442" dT="2021-10-26T23:25:00.92" personId="{11DC6066-DA42-40E8-B306-F4C988E85EA0}" id="{9F9F9FA8-DA38-4444-8972-4B04192EB5FB}">
    <text>6500-7500lux, 50W</text>
  </threadedComment>
  <threadedComment ref="AL443" dT="2021-10-27T00:21:00.49" personId="{11DC6066-DA42-40E8-B306-F4C988E85EA0}" id="{BA64ED52-F0FA-48C0-B370-7AFB5F668E2D}">
    <text>forelimb</text>
  </threadedComment>
  <threadedComment ref="AU443" dT="2021-10-27T00:27:01.80" personId="{11DC6066-DA42-40E8-B306-F4C988E85EA0}" id="{4011F48E-C0A6-4C7A-9AA1-CB2ABC53DFCE}">
    <text>had a typo in study, text said error of 72.71 mm3, used graph to get this value instead. It seems they accidentally added a 7 in front of 2.71</text>
  </threadedComment>
  <threadedComment ref="Z444" dT="2021-10-27T00:36:48.64" personId="{11DC6066-DA42-40E8-B306-F4C988E85EA0}" id="{E04AD184-83E0-449A-87B2-BB3B20E20300}">
    <text>primary motor cortex, secondary
motor cortex, and primary somatosensory cortex
(hindlimb and forelimb)</text>
  </threadedComment>
  <threadedComment ref="AA444" dT="2021-10-27T00:37:11.64" personId="{11DC6066-DA42-40E8-B306-F4C988E85EA0}" id="{1E96F0AC-335B-42DC-9C2F-0A850DB7FCB5}">
    <text>0.1mL</text>
  </threadedComment>
  <threadedComment ref="AQ444" dT="2021-10-27T00:39:04.50" personId="{11DC6066-DA42-40E8-B306-F4C988E85EA0}" id="{0DB2156E-C679-4D81-8DA8-0E49A48EAB96}">
    <text>"Melatonin and MLA treatments
were given i.p after ischemia." doesn't state when</text>
  </threadedComment>
  <threadedComment ref="G445" dT="2021-10-28T03:20:17.73" personId="{11DC6066-DA42-40E8-B306-F4C988E85EA0}" id="{0334BFE8-4018-4E15-A155-69EDC5D0A488}">
    <text>used Nrf2-/- and Hmox1^LoxP mice based on C57Bl/6 but did not specify which mouse strain was used for infarct mesurment so have considered them as their base strain</text>
  </threadedComment>
  <threadedComment ref="Z445" dT="2021-10-27T00:36:48.64" personId="{11DC6066-DA42-40E8-B306-F4C988E85EA0}" id="{E9606B76-5C9E-4127-B79E-C99A6A10C738}">
    <text>primary motor cortex, secondary
motor cortex, and primary somatosensory cortex
(hindlimb and forelimb)</text>
  </threadedComment>
  <threadedComment ref="AA445" dT="2021-10-27T00:37:11.64" personId="{11DC6066-DA42-40E8-B306-F4C988E85EA0}" id="{AFE34FB5-4EB6-4B90-8E7B-FBD176DAB373}">
    <text>0.1mL</text>
  </threadedComment>
  <threadedComment ref="G446" dT="2021-10-28T03:20:17.73" personId="{11DC6066-DA42-40E8-B306-F4C988E85EA0}" id="{B602CF9D-F7C6-4246-B631-1B142D60A393}">
    <text>used Nrf2-/- and Hmox1^LoxP mice based on C57Bl/6 but did not specify which mouse strain was used for infarct mesurment so have considered them as their base strain</text>
  </threadedComment>
  <threadedComment ref="Z446" dT="2021-10-27T00:36:48.64" personId="{11DC6066-DA42-40E8-B306-F4C988E85EA0}" id="{BCBDA917-8D14-4CD5-A1D7-483CF243C699}">
    <text>primary motor cortex, secondary
motor cortex, and primary somatosensory cortex
(hindlimb and forelimb)</text>
  </threadedComment>
  <threadedComment ref="AA446" dT="2021-10-27T00:37:11.64" personId="{11DC6066-DA42-40E8-B306-F4C988E85EA0}" id="{4DA22DEF-2DE6-41BC-9FC7-ECE549FB26AB}">
    <text>0.1mL</text>
  </threadedComment>
  <threadedComment ref="AA447" dT="2021-10-28T03:37:21.34" personId="{11DC6066-DA42-40E8-B306-F4C988E85EA0}" id="{FA12E7F3-DEB3-453E-838F-C637E30F4E36}">
    <text>0.1ml</text>
  </threadedComment>
  <threadedComment ref="AA448" dT="2021-10-28T03:37:21.34" personId="{11DC6066-DA42-40E8-B306-F4C988E85EA0}" id="{2DCC24B8-2C3E-41B0-8D13-E35E0E16B163}">
    <text>0.1ml</text>
  </threadedComment>
  <threadedComment ref="AA449" dT="2021-10-28T03:37:21.34" personId="{11DC6066-DA42-40E8-B306-F4C988E85EA0}" id="{77680EBB-47BF-4C43-B5EC-B1F9B98D05BC}">
    <text>0.1ml</text>
  </threadedComment>
  <threadedComment ref="AA450" dT="2021-10-28T03:37:21.34" personId="{11DC6066-DA42-40E8-B306-F4C988E85EA0}" id="{53913E07-D406-4D88-AEA7-A2F75E617603}">
    <text>0.1ml</text>
  </threadedComment>
  <threadedComment ref="AA451" dT="2021-10-28T03:37:21.34" personId="{11DC6066-DA42-40E8-B306-F4C988E85EA0}" id="{C90B688F-4198-47A9-9CDA-054B7014B68D}">
    <text>0.1ml</text>
  </threadedComment>
  <threadedComment ref="K452" dT="2021-10-28T05:08:23.68" personId="{11DC6066-DA42-40E8-B306-F4C988E85EA0}" id="{86746F7C-EDCB-45BA-B009-73DF69B3D942}">
    <text>2 months</text>
  </threadedComment>
  <threadedComment ref="M452" dT="2021-10-28T05:08:07.35" personId="{11DC6066-DA42-40E8-B306-F4C988E85EA0}" id="{804CC639-E0BA-42D2-B2BD-B702B0B32CF6}">
    <text>3 months</text>
  </threadedComment>
  <threadedComment ref="AA452" dT="2021-10-28T21:44:51.78" personId="{11DC6066-DA42-40E8-B306-F4C988E85EA0}" id="{25A940A8-2866-47C9-BDE8-1CED38EE36E7}">
    <text>0.2mL</text>
  </threadedComment>
  <threadedComment ref="K453" dT="2021-10-28T05:08:44.54" personId="{11DC6066-DA42-40E8-B306-F4C988E85EA0}" id="{131EE586-B53F-437A-9840-F785196D57A6}">
    <text>22 months</text>
  </threadedComment>
  <threadedComment ref="M453" dT="2021-10-28T05:10:32.04" personId="{11DC6066-DA42-40E8-B306-F4C988E85EA0}" id="{7A2BF79A-2415-415C-8AD8-724169E754B8}">
    <text>24 months</text>
  </threadedComment>
  <threadedComment ref="AA453" dT="2021-10-28T21:44:51.78" personId="{11DC6066-DA42-40E8-B306-F4C988E85EA0}" id="{0137FC77-704E-450F-86C1-5E2067AE6B84}">
    <text>0.2mL</text>
  </threadedComment>
  <threadedComment ref="AJ454" dT="2021-10-29T00:30:06.60" personId="{11DC6066-DA42-40E8-B306-F4C988E85EA0}" id="{97D9EACF-11F8-4AE8-B3EF-7B0E65D3C232}">
    <text>craniotomy was 2-3mm diameter though</text>
  </threadedComment>
  <threadedComment ref="BG454" dT="2021-10-29T00:37:02.31" personId="{11DC6066-DA42-40E8-B306-F4C988E85EA0}" id="{DC536996-BEB3-4751-985B-EBF5FE4589D5}">
    <text>may be a different 5 point scale, from Hata et al. 1998 "A reproducible model of middle cerebral artery occlusion in mice: hemodynamic, biochemical, and magnetic resonance imaging"
quoted scale as "A
score of 1 was given if the animal demonstrated normal spontaneous
movement; a score of 2 was given if the animal was circling clockwise
when viewed from above while receiving a mildly noxious stimuli (tail
pinch); a score of 3 was given if the animal was observed to spin clockwise
on a longitudinal axis including the tail; a score of 4 was given if the
animal fell down on the contralateral side; and a score of 5 was given if the
animal was crouched on all four paws unresponsive to noxious stimuli."</text>
  </threadedComment>
  <threadedComment ref="AJ455" dT="2021-10-29T00:30:06.60" personId="{11DC6066-DA42-40E8-B306-F4C988E85EA0}" id="{46DFB6D4-AE44-47F0-A8BF-F101C48051D4}">
    <text>craniotomy was 2-3mm diameter though</text>
  </threadedComment>
  <threadedComment ref="BG455" dT="2021-10-29T00:37:02.31" personId="{11DC6066-DA42-40E8-B306-F4C988E85EA0}" id="{219E2D00-5B0C-4C31-8AB4-C5E06FDB4614}">
    <text>may be a different 5 point scale, from Hata et al. 1998 "A reproducible model of middle cerebral artery occlusion in mice: hemodynamic, biochemical, and magnetic resonance imaging"
quoted scale as "A
score of 1 was given if the animal demonstrated normal spontaneous
movement; a score of 2 was given if the animal was circling clockwise
when viewed from above while receiving a mildly noxious stimuli (tail
pinch); a score of 3 was given if the animal was observed to spin clockwise
on a longitudinal axis including the tail; a score of 4 was given if the
animal fell down on the contralateral side; and a score of 5 was given if the
animal was crouched on all four paws unresponsive to noxious stimuli."</text>
  </threadedComment>
  <threadedComment ref="AA456" dT="2021-10-29T03:55:52.69" personId="{11DC6066-DA42-40E8-B306-F4C988E85EA0}" id="{72DA0C32-4823-4E8A-8C4E-329C54C05DAE}">
    <text>100uL</text>
  </threadedComment>
  <threadedComment ref="AR456" dT="2021-10-29T04:12:49.55" personId="{11DC6066-DA42-40E8-B306-F4C988E85EA0}" id="{DF1FD351-8127-4750-9007-09EA9A8D7C20}">
    <text>extrapolated, didn't clearly state</text>
  </threadedComment>
  <threadedComment ref="R457" dT="2021-10-29T04:42:52.29" personId="{11DC6066-DA42-40E8-B306-F4C988E85EA0}" id="{AF9EFF3F-AAF5-4FFE-B1D7-EF26B22D4796}">
    <text>n = 8-13</text>
  </threadedComment>
  <threadedComment ref="T457" dT="2021-10-29T04:42:52.29" personId="{11DC6066-DA42-40E8-B306-F4C988E85EA0}" id="{70BCACFA-F635-4ABF-904F-5D8B4956675A}">
    <text>n = 8-13</text>
  </threadedComment>
  <threadedComment ref="AA457" dT="2021-10-29T03:55:52.69" personId="{11DC6066-DA42-40E8-B306-F4C988E85EA0}" id="{A5E8C56F-C5F0-4E17-9642-A344A6CC01AC}">
    <text>100uL</text>
  </threadedComment>
  <threadedComment ref="Y458" dT="2021-10-29T05:02:08.70" personId="{11DC6066-DA42-40E8-B306-F4C988E85EA0}" id="{C4993DE8-AD9E-4EB6-8617-48632FAAF551}">
    <text>extrapolated this</text>
  </threadedComment>
  <threadedComment ref="Y459" dT="2021-10-29T05:25:50.76" personId="{11DC6066-DA42-40E8-B306-F4C988E85EA0}" id="{52B6236A-0260-4D1B-A40A-B2C62DDC273C}">
    <text>zygomatic arch snipped</text>
  </threadedComment>
  <threadedComment ref="BG459" dT="2021-10-29T05:29:21.74" personId="{11DC6066-DA42-40E8-B306-F4C988E85EA0}" id="{F5162BA4-3E3C-4651-AF73-FFC89742C787}">
    <text>0-4 scale as follows: 0, no deficits; 1, failure to fully stretch the contralateral body and forelimb; 2, circling to the contralateral side; 3, tumbling to the affected side; 4, hardly walking and no automatic action.</text>
  </threadedComment>
  <threadedComment ref="AK460" dT="2021-11-02T00:21:40.39" personId="{11DC6066-DA42-40E8-B306-F4C988E85EA0}" id="{E5B6AD4B-8F45-49B1-AC67-A90AF4594331}">
    <text>90 seconds</text>
  </threadedComment>
  <threadedComment ref="AN461" dT="2021-11-02T00:39:33.42" personId="{11DC6066-DA42-40E8-B306-F4C988E85EA0}" id="{4923F349-204A-40B2-B529-DAF3779E0799}">
    <text>7 days</text>
  </threadedComment>
  <threadedComment ref="K462" dT="2021-10-28T05:08:23.68" personId="{11DC6066-DA42-40E8-B306-F4C988E85EA0}" id="{549FCB07-2067-40DA-8115-C09F15CD804A}">
    <text>2 months</text>
  </threadedComment>
  <threadedComment ref="M462" dT="2021-10-19T03:35:17.28" personId="{11DC6066-DA42-40E8-B306-F4C988E85EA0}" id="{193408F4-68DF-4C65-92A2-59537ADEBBD4}">
    <text>4 months</text>
  </threadedComment>
  <threadedComment ref="AA462" dT="2021-11-02T01:10:45.84" personId="{11DC6066-DA42-40E8-B306-F4C988E85EA0}" id="{A646E9CA-2BB3-442D-AA09-5496533873CA}">
    <text>0.25mL</text>
  </threadedComment>
  <threadedComment ref="AA463" dT="2021-11-02T04:28:45.24" personId="{11DC6066-DA42-40E8-B306-F4C988E85EA0}" id="{F48D0063-17B0-4009-8AE7-C16F71812544}">
    <text>no other details given</text>
  </threadedComment>
  <threadedComment ref="AJ463" dT="2021-11-02T03:59:40.65" personId="{11DC6066-DA42-40E8-B306-F4C988E85EA0}" id="{59F52C1C-6EB5-4EC8-B98D-009B57828396}">
    <text>4x2mm</text>
  </threadedComment>
  <threadedComment ref="AA464" dT="2021-11-02T04:28:45.24" personId="{11DC6066-DA42-40E8-B306-F4C988E85EA0}" id="{FEE3122C-277D-47A2-80DA-B78124FF95AF}">
    <text>no other details given</text>
  </threadedComment>
  <threadedComment ref="AJ464" dT="2021-11-02T03:59:40.65" personId="{11DC6066-DA42-40E8-B306-F4C988E85EA0}" id="{B542A062-CFB0-49AF-9293-57D01F0765EA}">
    <text>4x2mm</text>
  </threadedComment>
  <threadedComment ref="AA465" dT="2021-11-02T04:28:45.24" personId="{11DC6066-DA42-40E8-B306-F4C988E85EA0}" id="{AE643850-EB50-4421-8AB5-5876DDDCCEB3}">
    <text>no other details given</text>
  </threadedComment>
  <threadedComment ref="AJ465" dT="2021-11-02T04:29:27.30" personId="{11DC6066-DA42-40E8-B306-F4C988E85EA0}" id="{3B9C2C85-8E24-4179-BA92-C57780618EBE}">
    <text>8x4mm</text>
  </threadedComment>
  <threadedComment ref="BG465" dT="2021-11-02T04:48:34.46" personId="{11DC6066-DA42-40E8-B306-F4C988E85EA0}" id="{F232F101-2D7E-4818-964D-D09BCD52F66F}">
    <text>for both foe and hind paw so score doubled (summed both scores)</text>
  </threadedComment>
  <threadedComment ref="AA467" dT="2021-11-03T03:02:56.71" personId="{11DC6066-DA42-40E8-B306-F4C988E85EA0}" id="{4D1C2C63-3B8E-4130-88FB-04335EF1F9A4}">
    <text>0.1mL</text>
  </threadedComment>
  <threadedComment ref="AA468" dT="2021-11-03T03:22:14.82" personId="{11DC6066-DA42-40E8-B306-F4C988E85EA0}" id="{0ADB28D0-EBFC-4DBD-A270-20B37B4EF10C}">
    <text>1ml/kg</text>
  </threadedComment>
  <threadedComment ref="AR468" dT="2021-11-03T23:13:38.78" personId="{11DC6066-DA42-40E8-B306-F4C988E85EA0}" id="{6A22CD08-F4A0-435B-B17E-F1BCAA1675C5}">
    <text>not stated, extrapolated</text>
  </threadedComment>
  <threadedComment ref="G469" dT="2021-11-03T23:23:05.96" personId="{11DC6066-DA42-40E8-B306-F4C988E85EA0}" id="{AC9E8D1B-F332-4756-9CEC-46F1A751B2B0}">
    <text>outbred rats</text>
  </threadedComment>
  <threadedComment ref="AK469" dT="2021-11-03T23:25:59.12" personId="{11DC6066-DA42-40E8-B306-F4C988E85EA0}" id="{F3BFF046-842C-4B84-9A70-B9694BF4590A}">
    <text>2x15 mins</text>
  </threadedComment>
  <threadedComment ref="G470" dT="2021-11-03T23:23:05.96" personId="{11DC6066-DA42-40E8-B306-F4C988E85EA0}" id="{CC1395E6-1355-4407-AF0B-749DCC58E60B}">
    <text>outbred rats</text>
  </threadedComment>
  <threadedComment ref="AK470" dT="2021-11-03T23:25:59.12" personId="{11DC6066-DA42-40E8-B306-F4C988E85EA0}" id="{947209DF-E1B3-4A51-A874-2F6B3FFC3E7A}">
    <text>2x15 mins</text>
  </threadedComment>
  <threadedComment ref="G471" dT="2021-11-03T23:23:05.96" personId="{11DC6066-DA42-40E8-B306-F4C988E85EA0}" id="{19D33885-A0F4-4806-AAA0-CFC9B1136DA0}">
    <text>outbred rats</text>
  </threadedComment>
  <threadedComment ref="AK471" dT="2021-11-03T23:25:59.12" personId="{11DC6066-DA42-40E8-B306-F4C988E85EA0}" id="{1787A104-9E64-451E-AACF-9D36A405FF00}">
    <text>2x15 mins</text>
  </threadedComment>
  <threadedComment ref="K472" dT="2021-11-04T01:04:13.86" personId="{11DC6066-DA42-40E8-B306-F4C988E85EA0}" id="{7CB5CD43-2A93-4725-A2C7-BDF9DA7F7A45}">
    <text>5 months</text>
  </threadedComment>
  <threadedComment ref="M472" dT="2021-11-04T01:04:28.99" personId="{11DC6066-DA42-40E8-B306-F4C988E85EA0}" id="{8503CE1E-A9D6-4086-A8D1-BCF5D48E80F9}">
    <text>7 months</text>
  </threadedComment>
  <threadedComment ref="AJ472" dT="2021-11-04T01:10:08.24" personId="{11DC6066-DA42-40E8-B306-F4C988E85EA0}" id="{C5C1364D-1B38-4E8B-95DA-9608FF8CB44B}">
    <text>bone hole 3mm though</text>
  </threadedComment>
  <threadedComment ref="Y474" dT="2021-11-04T04:12:18.97" personId="{11DC6066-DA42-40E8-B306-F4C988E85EA0}" id="{A697D6F4-6342-4ED8-BA06-FD0105A1499C}">
    <text>extrapolated as they mentioned dura mater</text>
  </threadedComment>
  <threadedComment ref="Y482" dT="2021-11-04T04:12:18.97" personId="{11DC6066-DA42-40E8-B306-F4C988E85EA0}" id="{8E90BAFE-33E6-4FBC-9CA9-5D2D4ABF1885}">
    <text>extrapolated as they mentioned dura mater</text>
  </threadedComment>
  <threadedComment ref="Y483" dT="2021-11-04T04:12:18.97" personId="{11DC6066-DA42-40E8-B306-F4C988E85EA0}" id="{42A6BACE-D5DD-402A-8EC8-A93C04B88AAF}">
    <text>extrapolated as they mentioned dura mater</text>
  </threadedComment>
  <threadedComment ref="G484" dT="2021-11-08T23:35:05.46" personId="{11DC6066-DA42-40E8-B306-F4C988E85EA0}" id="{871FBC92-9382-4BA0-88E6-56F8F8E969F1}">
    <text>List as FiecherCDF rats from Charles River Wiga, Sulzfeld, Germany, can't find anywhere on the internet</text>
  </threadedComment>
  <threadedComment ref="X484" dT="2021-11-08T23:36:12.86" personId="{11DC6066-DA42-40E8-B306-F4C988E85EA0}" id="{8761401D-4322-4310-8EC2-1D3284ED1905}">
    <text>also isoflurane for initial anaesthetic</text>
  </threadedComment>
  <threadedComment ref="AA486" dT="2021-11-09T00:21:14.40" personId="{11DC6066-DA42-40E8-B306-F4C988E85EA0}" id="{39E4F6B1-6ECB-48DC-962E-5BCE487592D8}">
    <text>0.133 ml/100g</text>
  </threadedComment>
  <threadedComment ref="AA487" dT="2021-11-09T00:37:34.87" personId="{11DC6066-DA42-40E8-B306-F4C988E85EA0}" id="{9F08D534-F23B-486B-BEF2-F3B17734F1A3}">
    <text>0.1mL</text>
  </threadedComment>
  <threadedComment ref="AP487" dT="2021-11-09T05:03:55.94" personId="{11DC6066-DA42-40E8-B306-F4C988E85EA0}" id="{FA5E007C-B71E-47A2-B024-C84DCD260FA0}">
    <text>not reported but was immediately after waking from stroke</text>
  </threadedComment>
  <threadedComment ref="AA488" dT="2021-11-09T00:37:34.87" personId="{11DC6066-DA42-40E8-B306-F4C988E85EA0}" id="{58A7DFDD-A38A-4F34-A1BC-EE8B79303472}">
    <text>0.1mL</text>
  </threadedComment>
  <threadedComment ref="AP488" dT="2021-11-09T05:03:55.94" personId="{11DC6066-DA42-40E8-B306-F4C988E85EA0}" id="{E19D4205-30E6-43B2-8472-34804C77A5E4}">
    <text>not reported but was immediately after waking from stroke</text>
  </threadedComment>
  <threadedComment ref="K489" dT="2021-11-09T05:45:13.25" personId="{11DC6066-DA42-40E8-B306-F4C988E85EA0}" id="{A5841039-2D3D-4708-8321-9B87B5FD0A6D}">
    <text>2 years</text>
  </threadedComment>
  <threadedComment ref="M489" dT="2021-11-09T05:45:35.33" personId="{11DC6066-DA42-40E8-B306-F4C988E85EA0}" id="{42FDE1F0-9E37-4629-98A3-EDDD1626CA0F}">
    <text>3 years</text>
  </threadedComment>
  <threadedComment ref="Y490" dT="2021-11-09T06:15:48.79" personId="{11DC6066-DA42-40E8-B306-F4C988E85EA0}" id="{FFA2E720-5502-4D54-963B-3E9AEAC4FCEA}">
    <text>inferred, not stated</text>
  </threadedComment>
  <threadedComment ref="AA490" dT="2021-11-09T00:21:14.40" personId="{11DC6066-DA42-40E8-B306-F4C988E85EA0}" id="{C1EC4634-AD3F-459D-A5F6-70322A2C6605}">
    <text>0.133 ml/kg</text>
  </threadedComment>
  <threadedComment ref="BG490" dT="2021-11-09T06:18:00.08" personId="{11DC6066-DA42-40E8-B306-F4C988E85EA0}" id="{A9D61F60-5664-42A1-990B-A19BAA71E8CE}">
    <text>unspecified score our of 10, higher score means worse injury, seems to look similar to some other scores, may be based on them - edit, a later paper references this one as NSS but as it's 10 points not 16 I've classed is at modified NSS</text>
  </threadedComment>
  <threadedComment ref="Y491" dT="2021-11-09T06:15:48.79" personId="{11DC6066-DA42-40E8-B306-F4C988E85EA0}" id="{4B8422F3-A9E9-41DF-B0B0-4DAB9276BF1D}">
    <text>inferred, not stated</text>
  </threadedComment>
  <threadedComment ref="AA491" dT="2021-11-09T00:21:14.40" personId="{11DC6066-DA42-40E8-B306-F4C988E85EA0}" id="{ED6DEC9F-D946-4876-BFFF-2AEF47E28A01}">
    <text>0.133 ml/kg</text>
  </threadedComment>
  <threadedComment ref="BG491" dT="2021-11-09T06:18:00.08" personId="{11DC6066-DA42-40E8-B306-F4C988E85EA0}" id="{C1F32202-5320-4EB1-B008-5B460B7BA6F0}">
    <text>unspecified score our of 10, higher score means worse injury, seems to look similar to some other scores, may be based on them - edit, a later paper references this one as NSS but as it's 10 points not 16 I've classed is at modified NSS</text>
  </threadedComment>
  <threadedComment ref="Y492" dT="2021-11-09T06:15:48.79" personId="{11DC6066-DA42-40E8-B306-F4C988E85EA0}" id="{E5B6419A-158A-444F-BA65-E8B3AEE564EA}">
    <text>inferred, not stated</text>
  </threadedComment>
  <threadedComment ref="AA493" dT="2021-11-10T00:42:43.10" personId="{11DC6066-DA42-40E8-B306-F4C988E85EA0}" id="{A7C6A7B3-F04D-4A9E-8792-3C08AECFEBEB}">
    <text>0.15ml</text>
  </threadedComment>
  <threadedComment ref="AA494" dT="2021-11-10T03:12:21.45" personId="{11DC6066-DA42-40E8-B306-F4C988E85EA0}" id="{AE567D4A-702B-4F5D-B76E-6B0AD9CD85AB}">
    <text>0.1ml</text>
  </threadedComment>
  <threadedComment ref="AA495" dT="2021-11-10T03:12:21.45" personId="{11DC6066-DA42-40E8-B306-F4C988E85EA0}" id="{060AEF3A-5D57-44F9-96FE-E79069A8B0FF}">
    <text>0.1ml</text>
  </threadedComment>
  <threadedComment ref="L496" dT="2021-11-10T03:55:40.22" personId="{11DC6066-DA42-40E8-B306-F4C988E85EA0}" id="{58800E4F-001A-44F6-9AEA-FD2A50CB492B}">
    <text>25 days</text>
  </threadedComment>
  <threadedComment ref="AP496" dT="2021-11-10T04:06:21.87" personId="{11DC6066-DA42-40E8-B306-F4C988E85EA0}" id="{EEBD2CA4-C34F-4872-BC81-3511C9C63CCD}">
    <text>started 67 days before stroke and ran for 30 days before reverting to normal food for 37 days</text>
  </threadedComment>
  <threadedComment ref="AA497" dT="2021-11-09T00:21:14.40" personId="{11DC6066-DA42-40E8-B306-F4C988E85EA0}" id="{56C97456-AA74-4426-BEC9-3C6F714BD807}">
    <text>0.133 ml/kg</text>
  </threadedComment>
  <threadedComment ref="AA498" dT="2021-11-10T04:58:12.16" personId="{11DC6066-DA42-40E8-B306-F4C988E85EA0}" id="{1F6A869F-98D6-42F9-AA99-4E9C7149E5A5}">
    <text>0.1ml</text>
  </threadedComment>
  <threadedComment ref="AA499" dT="2021-11-10T05:24:50.72" personId="{11DC6066-DA42-40E8-B306-F4C988E85EA0}" id="{3EA7B9F7-6AE4-4974-947A-06A15C1382B2}">
    <text>10mg/ml</text>
  </threadedComment>
  <threadedComment ref="AN499" dT="2021-11-10T05:35:02.53" personId="{11DC6066-DA42-40E8-B306-F4C988E85EA0}" id="{68EADF3B-C909-4E2D-AF56-9E40E3AE16EC}">
    <text>1uL</text>
  </threadedComment>
  <threadedComment ref="AA500" dT="2021-11-10T05:24:50.72" personId="{11DC6066-DA42-40E8-B306-F4C988E85EA0}" id="{37065BA4-DA24-48EC-B8A2-8BA90F4D1269}">
    <text>10mg/ml</text>
  </threadedComment>
  <threadedComment ref="AA501" dT="2021-11-12T04:09:45.14" personId="{11DC6066-DA42-40E8-B306-F4C988E85EA0}" id="{E2676EC2-0FEF-461D-BF87-8727CE66E248}">
    <text>0.1ml</text>
  </threadedComment>
  <threadedComment ref="AL501" dT="2021-11-12T04:29:37.85" personId="{11DC6066-DA42-40E8-B306-F4C988E85EA0}" id="{126D6EC8-3ACD-4837-B703-EAB90820DD08}">
    <text>in txt described as partially purified components of US (PPUS)</text>
  </threadedComment>
  <threadedComment ref="G502" dT="2021-11-12T04:42:19.61" personId="{11DC6066-DA42-40E8-B306-F4C988E85EA0}" id="{9E29FBBB-C148-4624-9273-8E9383B886F0}">
    <text>"outbred"</text>
  </threadedComment>
  <threadedComment ref="AD502" dT="2021-11-12T04:45:28.07" personId="{11DC6066-DA42-40E8-B306-F4C988E85EA0}" id="{61E6F170-BAAE-406C-8B6A-7D9126FA26EF}">
    <text>25V</text>
  </threadedComment>
  <threadedComment ref="G503" dT="2021-11-12T04:42:19.61" personId="{11DC6066-DA42-40E8-B306-F4C988E85EA0}" id="{FB241CFA-E105-4646-B2E4-FA079C361904}">
    <text>"outbred"</text>
  </threadedComment>
  <threadedComment ref="AD503" dT="2021-11-12T04:45:28.07" personId="{11DC6066-DA42-40E8-B306-F4C988E85EA0}" id="{83F736FA-E699-40E3-B6E1-6480A4DAE9D2}">
    <text>25V</text>
  </threadedComment>
  <threadedComment ref="K504" dT="2021-11-12T05:47:46.40" personId="{11DC6066-DA42-40E8-B306-F4C988E85EA0}" id="{CACA96DA-76A1-46D1-AA50-63EF0536F70C}">
    <text>2 months</text>
  </threadedComment>
  <threadedComment ref="M504" dT="2021-11-12T05:47:53.74" personId="{11DC6066-DA42-40E8-B306-F4C988E85EA0}" id="{055639CB-FB8C-4819-BE41-989DBFB5C376}">
    <text>4 months</text>
  </threadedComment>
  <threadedComment ref="K505" dT="2021-11-12T05:47:46.40" personId="{11DC6066-DA42-40E8-B306-F4C988E85EA0}" id="{4CAC230F-267B-4854-958F-77CE22F49BFB}">
    <text>2 months</text>
  </threadedComment>
  <threadedComment ref="M505" dT="2021-11-12T05:47:53.74" personId="{11DC6066-DA42-40E8-B306-F4C988E85EA0}" id="{C1F372C8-580C-4488-BD84-D4FC0C3BAF1B}">
    <text>4 months</text>
  </threadedComment>
  <threadedComment ref="K506" dT="2021-11-12T05:47:46.40" personId="{11DC6066-DA42-40E8-B306-F4C988E85EA0}" id="{E23BFC40-0E1E-4817-9225-70D0A53712EC}">
    <text>2 months</text>
  </threadedComment>
  <threadedComment ref="M506" dT="2021-11-12T05:47:53.74" personId="{11DC6066-DA42-40E8-B306-F4C988E85EA0}" id="{C244ED41-7AC6-4D64-8BE6-308C3A1CF1FE}">
    <text>4 months</text>
  </threadedComment>
  <threadedComment ref="Y506" dT="2021-11-12T06:06:26.01" personId="{11DC6066-DA42-40E8-B306-F4C988E85EA0}" id="{139F5EE4-676C-4593-93FF-3D3585419357}">
    <text>window = skull thinned</text>
  </threadedComment>
  <threadedComment ref="K507" dT="2021-11-12T05:47:46.40" personId="{11DC6066-DA42-40E8-B306-F4C988E85EA0}" id="{B07ED453-9427-46A3-8B0E-2E1B5056484F}">
    <text>2 months</text>
  </threadedComment>
  <threadedComment ref="M507" dT="2021-11-12T05:47:53.74" personId="{11DC6066-DA42-40E8-B306-F4C988E85EA0}" id="{7A57EB3B-CA87-43E0-B376-6D155DD783DD}">
    <text>4 months</text>
  </threadedComment>
  <threadedComment ref="Y507" dT="2021-11-12T06:06:34.14" personId="{11DC6066-DA42-40E8-B306-F4C988E85EA0}" id="{ED44D96D-2075-4B7A-804E-9A0D382D365D}">
    <text>window = skull thinned</text>
  </threadedComment>
  <threadedComment ref="AA511" dT="2021-11-12T07:52:45.63" personId="{11DC6066-DA42-40E8-B306-F4C988E85EA0}" id="{9BFC2410-EC4C-4F50-A5E0-F0FB907DB5A6}">
    <text>0.1ml</text>
  </threadedComment>
  <threadedComment ref="AA512" dT="2021-11-12T07:52:45.63" personId="{11DC6066-DA42-40E8-B306-F4C988E85EA0}" id="{BDC60FB6-7336-4129-A40B-BC774B52E11D}">
    <text>0.1ml</text>
  </threadedComment>
  <threadedComment ref="AP516" dT="2021-11-13T00:17:25.89" personId="{11DC6066-DA42-40E8-B306-F4C988E85EA0}" id="{253F6485-2394-4811-A8C6-5EFE9AD847F3}">
    <text>5 minutes</text>
  </threadedComment>
  <threadedComment ref="AP517" dT="2021-11-13T00:17:25.89" personId="{11DC6066-DA42-40E8-B306-F4C988E85EA0}" id="{0E68B12D-32EC-4401-A204-84A1DEB90EE6}">
    <text>5 minutes</text>
  </threadedComment>
  <threadedComment ref="X518" dT="2021-11-13T00:40:32.98" personId="{11DC6066-DA42-40E8-B306-F4C988E85EA0}" id="{BB38C903-7ED6-4C5B-876A-C9E192004911}">
    <text>"All surgery was performed
under inhalation anesthesia with isoflurane gas or intramuscular injection of ketamine hydrochloride and xylazine" don't specify which for photothrombotic surgery</text>
  </threadedComment>
  <threadedComment ref="K521" dT="2021-11-13T03:02:10.42" personId="{11DC6066-DA42-40E8-B306-F4C988E85EA0}" id="{470379D0-EB8C-405F-B0F5-2B15BCF84E4A}">
    <text>7 days</text>
  </threadedComment>
  <threadedComment ref="M521" dT="2021-11-13T03:02:19.85" personId="{11DC6066-DA42-40E8-B306-F4C988E85EA0}" id="{D52E3486-57E7-4BA1-8F21-2FF3B138EB5C}">
    <text>10 days</text>
  </threadedComment>
  <threadedComment ref="K522" dT="2021-11-13T03:31:48.38" personId="{11DC6066-DA42-40E8-B306-F4C988E85EA0}" id="{2A5CBFFA-9146-459E-9003-C087EAEB22C5}">
    <text>7 months</text>
  </threadedComment>
  <threadedComment ref="M522" dT="2021-11-13T03:31:54.48" personId="{11DC6066-DA42-40E8-B306-F4C988E85EA0}" id="{3F4FF02C-4ABA-41DF-8B5E-5890BC22CA54}">
    <text>9 months</text>
  </threadedComment>
  <threadedComment ref="AA522" dT="2021-11-13T03:33:48.67" personId="{11DC6066-DA42-40E8-B306-F4C988E85EA0}" id="{9E3D6D47-A91D-47AB-B651-CC5A35819DE9}">
    <text>200uL</text>
  </threadedComment>
  <threadedComment ref="K523" dT="2021-11-13T03:31:48.38" personId="{11DC6066-DA42-40E8-B306-F4C988E85EA0}" id="{9BCD719F-2F31-4644-A6F7-AF60F28BE327}">
    <text>7 months</text>
  </threadedComment>
  <threadedComment ref="M523" dT="2021-11-13T03:31:54.48" personId="{11DC6066-DA42-40E8-B306-F4C988E85EA0}" id="{86442190-0D76-4489-BC1D-673BB806DED6}">
    <text>9 months</text>
  </threadedComment>
  <threadedComment ref="AA523" dT="2021-11-13T03:33:48.67" personId="{11DC6066-DA42-40E8-B306-F4C988E85EA0}" id="{B6266FE1-465E-48D7-BDAE-7A8227B38110}">
    <text>200uL</text>
  </threadedComment>
  <threadedComment ref="K524" dT="2021-11-13T03:31:48.38" personId="{11DC6066-DA42-40E8-B306-F4C988E85EA0}" id="{FDC79E7A-6337-4185-9E3F-4AE3E3FC40CC}">
    <text>7 months</text>
  </threadedComment>
  <threadedComment ref="M524" dT="2021-11-13T03:31:54.48" personId="{11DC6066-DA42-40E8-B306-F4C988E85EA0}" id="{DC6B9450-80CA-4678-B6A2-7EF10F933F07}">
    <text>9 months</text>
  </threadedComment>
  <threadedComment ref="AA524" dT="2021-11-13T03:33:48.67" personId="{11DC6066-DA42-40E8-B306-F4C988E85EA0}" id="{718ABC71-B027-48F1-8D36-8DD4B4F43832}">
    <text>200uL</text>
  </threadedComment>
  <threadedComment ref="L525" dT="2021-11-13T03:46:25.52" personId="{11DC6066-DA42-40E8-B306-F4C988E85EA0}" id="{4B1A06DB-ED2C-4A72-A155-E89A2F0231F3}">
    <text>5 months</text>
  </threadedComment>
  <threadedComment ref="AA525" dT="2021-11-13T03:33:48.67" personId="{11DC6066-DA42-40E8-B306-F4C988E85EA0}" id="{FA44E2D1-1A98-45C0-A127-D21A39B46E3E}">
    <text>200uL</text>
  </threadedComment>
  <threadedComment ref="K528" dT="2021-11-13T04:46:38.68" personId="{11DC6066-DA42-40E8-B306-F4C988E85EA0}" id="{DC094C4C-6FFA-4AA5-A58D-BE0AAA7F902B}">
    <text>3 months</text>
  </threadedComment>
  <threadedComment ref="M528" dT="2021-11-13T04:46:44.28" personId="{11DC6066-DA42-40E8-B306-F4C988E85EA0}" id="{5F74C1BB-E627-4043-AD37-711B683DDCA3}">
    <text>6 months</text>
  </threadedComment>
  <threadedComment ref="Y528" dT="2021-11-13T05:18:25.70" personId="{11DC6066-DA42-40E8-B306-F4C988E85EA0}" id="{DE19B49A-2F9E-4535-8A0C-DBFEC1E2948C}">
    <text>not stated, extrapolated</text>
  </threadedComment>
  <threadedComment ref="AA528" dT="2021-11-13T05:17:19.78" personId="{11DC6066-DA42-40E8-B306-F4C988E85EA0}" id="{723DC273-BDBA-435A-94A0-A1F4A38B49A2}">
    <text>1.25% concentration</text>
  </threadedComment>
  <threadedComment ref="AK528" dT="2021-11-13T05:17:38.69" personId="{11DC6066-DA42-40E8-B306-F4C988E85EA0}" id="{763EF471-1B1F-4A89-9E24-01964C928E5E}">
    <text>30 secs</text>
  </threadedComment>
  <threadedComment ref="Y530" dT="2021-11-13T05:44:10.83" personId="{11DC6066-DA42-40E8-B306-F4C988E85EA0}" id="{78811B57-7440-4933-B1CC-89E9141BE208}">
    <text>transorbital approach (through eye socket)</text>
  </threadedComment>
  <threadedComment ref="Y531" dT="2021-11-13T05:44:10.83" personId="{11DC6066-DA42-40E8-B306-F4C988E85EA0}" id="{45386599-9D46-44DE-9A52-8BB1B2BE0395}">
    <text>transorbital approach (through eye socket)</text>
  </threadedComment>
  <threadedComment ref="L532" dT="2021-11-13T06:18:46.52" personId="{11DC6066-DA42-40E8-B306-F4C988E85EA0}" id="{24F06012-1463-4DE6-B8DD-042FD85F88C1}">
    <text>24 months</text>
  </threadedComment>
  <threadedComment ref="Y532" dT="2021-11-13T05:44:10.83" personId="{11DC6066-DA42-40E8-B306-F4C988E85EA0}" id="{9196FC1D-5E18-4F4F-952E-8F6DFB06ABF1}">
    <text>transorbital approach (through eye socket)</text>
  </threadedComment>
  <threadedComment ref="L533" dT="2021-11-13T06:18:46.52" personId="{11DC6066-DA42-40E8-B306-F4C988E85EA0}" id="{E60B56A9-953D-465B-B38C-3A6F814AE1FB}">
    <text>24 months</text>
  </threadedComment>
  <threadedComment ref="Y533" dT="2021-11-13T05:44:10.83" personId="{11DC6066-DA42-40E8-B306-F4C988E85EA0}" id="{9380FEED-235E-48EE-872E-561E4416A31B}">
    <text>transorbital approach (through eye socket)</text>
  </threadedComment>
  <threadedComment ref="Y534" dT="2021-11-13T05:44:10.83" personId="{11DC6066-DA42-40E8-B306-F4C988E85EA0}" id="{88C8D046-433D-431E-8FA4-C50FB474DC79}">
    <text>transorbital approach (through eye socket)</text>
  </threadedComment>
  <threadedComment ref="Y535" dT="2021-11-13T05:44:10.83" personId="{11DC6066-DA42-40E8-B306-F4C988E85EA0}" id="{1A030F33-1587-4DCC-8490-3DE9AED5F9A5}">
    <text>transorbital approach (through eye socket)</text>
  </threadedComment>
  <threadedComment ref="Y536" dT="2021-11-13T05:44:10.83" personId="{11DC6066-DA42-40E8-B306-F4C988E85EA0}" id="{51D6BC88-B22A-450F-9131-FF242D8A6A82}">
    <text>transorbital approach (through eye socket)</text>
  </threadedComment>
  <threadedComment ref="Y537" dT="2021-11-13T05:44:10.83" personId="{11DC6066-DA42-40E8-B306-F4C988E85EA0}" id="{C0D80807-A3B4-4D87-8B37-52D36CF99CCE}">
    <text>transorbital approach (through eye socket)</text>
  </threadedComment>
  <threadedComment ref="Y538" dT="2021-11-13T05:44:10.83" personId="{11DC6066-DA42-40E8-B306-F4C988E85EA0}" id="{4CBBCC07-5A16-4471-933C-36C92560DB54}">
    <text>transorbital approach (through eye socket)</text>
  </threadedComment>
  <threadedComment ref="Y539" dT="2021-11-13T05:44:10.83" personId="{11DC6066-DA42-40E8-B306-F4C988E85EA0}" id="{864D576B-FB8C-4BB7-BA7A-1C084BFCD39E}">
    <text>transorbital approach (through eye socket)</text>
  </threadedComment>
  <threadedComment ref="R540" dT="2021-11-18T08:14:55.47" personId="{11DC6066-DA42-40E8-B306-F4C988E85EA0}" id="{F0976A00-CEA6-4FE7-B47F-8B3DA66101A9}">
    <text>7-8 animals</text>
  </threadedComment>
  <threadedComment ref="Y540" dT="2021-11-13T05:44:10.83" personId="{11DC6066-DA42-40E8-B306-F4C988E85EA0}" id="{649959A6-B4D7-4DA4-AE39-086B06884D0A}">
    <text>transorbital approach (through eye socket)</text>
  </threadedComment>
  <threadedComment ref="Y541" dT="2021-11-13T05:44:10.83" personId="{11DC6066-DA42-40E8-B306-F4C988E85EA0}" id="{145D05F0-B79A-4062-9E89-D8ADB0C12834}">
    <text>transorbital approach (through eye socket)</text>
  </threadedComment>
  <threadedComment ref="BG541" dT="2021-11-18T08:21:46.96" personId="{11DC6066-DA42-40E8-B306-F4C988E85EA0}" id="{5269A778-6421-4B4B-81D9-47100BC8B368}">
    <text>modified. Each item was scored as one of 4 degrees (score 0–3) and the most severe animal was scored 15 points.</text>
  </threadedComment>
  <threadedComment ref="AD542" dT="2021-11-19T00:10:33.61" personId="{11DC6066-DA42-40E8-B306-F4C988E85EA0}" id="{9E992F43-E290-4159-86DB-A5B92C487531}">
    <text>6500-7500</text>
  </threadedComment>
  <threadedComment ref="AK542" dT="2021-11-19T00:11:40.61" personId="{11DC6066-DA42-40E8-B306-F4C988E85EA0}" id="{9F3BD2D2-2A76-499C-873C-5E537A6E9A14}">
    <text>10 mins per vein</text>
  </threadedComment>
  <threadedComment ref="Z545" dT="2021-11-19T01:24:52.47" personId="{11DC6066-DA42-40E8-B306-F4C988E85EA0}" id="{64292364-1145-49ED-B80B-5395664F92B2}">
    <text>2 vein occlusion of cortical veins</text>
  </threadedComment>
  <threadedComment ref="AA545" dT="2021-11-19T01:21:06.96" personId="{11DC6066-DA42-40E8-B306-F4C988E85EA0}" id="{21A43E7D-F96A-4D3F-A68A-ED0B6B619CAE}">
    <text>25-50</text>
  </threadedComment>
  <threadedComment ref="AD545" dT="2021-11-19T00:10:33.61" personId="{11DC6066-DA42-40E8-B306-F4C988E85EA0}" id="{54251F25-354B-4717-B758-F5AD099A3EBB}">
    <text>6500-7500</text>
  </threadedComment>
  <threadedComment ref="AK545" dT="2021-11-19T01:22:25.87" personId="{11DC6066-DA42-40E8-B306-F4C988E85EA0}" id="{BDF06383-D7F7-445F-B568-78EA3EA21C02}">
    <text>10-15 mins per vein (twice)</text>
  </threadedComment>
  <threadedComment ref="BG546" dT="2021-11-19T06:05:51.22" personId="{11DC6066-DA42-40E8-B306-F4C988E85EA0}" id="{877BAB3A-EC36-4858-9E54-DF565A487545}">
    <text>Each rat was assigned a score in a test assessing postural reflex, visual placement (forward and sideways), tactile placement (dorsal and lateral surface of paw), proprioceptive placement, and proprioceptive adduction (forelimb and hindlimb). For postural reflex, scores were 2, decreased resistance to lateral push; 1, forelimb flexion; 0, no observable deficit. For each limb placing test, scoreswere 2, no placing; 1, incomplete and/or delayed (N2 s) placing; 0, immediate and complete placing.Each rat then received a total score for the eight tests. The maximal score was 16.</text>
  </threadedComment>
  <threadedComment ref="BG547" dT="2021-11-19T06:05:51.22" personId="{11DC6066-DA42-40E8-B306-F4C988E85EA0}" id="{3157C0C0-5D85-4384-9083-2DB9F9BDF208}">
    <text>Each rat was assigned a score in a test assessing postural reflex, visual placement (forward and sideways), tactile placement (dorsal and lateral surface of paw), proprioceptive placement, and proprioceptive adduction (forelimb and hindlimb). For postural reflex, scores were 2, decreased resistance to lateral push; 1, forelimb flexion; 0, no observable deficit. For each limb placing test, scoreswere 2, no placing; 1, incomplete and/or delayed (N2 s) placing; 0, immediate and complete placing.Each rat then received a total score for the eight tests. The maximal score was 16.</text>
  </threadedComment>
  <threadedComment ref="BG548" dT="2021-11-19T06:05:51.22" personId="{11DC6066-DA42-40E8-B306-F4C988E85EA0}" id="{C2AE4D09-0BE4-4385-A631-9AD86A4F6EFF}">
    <text>Each rat was assigned a score in a test assessing postural reflex, visual placement (forward and sideways), tactile placement (dorsal and lateral surface of paw), proprioceptive placement, and proprioceptive adduction (forelimb and hindlimb). For postural reflex, scores were 2, decreased resistance to lateral push; 1, forelimb flexion; 0, no observable deficit. For each limb placing test, scoreswere 2, no placing; 1, incomplete and/or delayed (N2 s) placing; 0, immediate and complete placing.Each rat then received a total score for the eight tests. The maximal score was 16.</text>
  </threadedComment>
  <threadedComment ref="Y555" dT="2021-11-21T06:32:00.47" personId="{11DC6066-DA42-40E8-B306-F4C988E85EA0}" id="{B48526FB-63FA-4D9B-AC0E-8B0C9DE6DFE4}">
    <text>inserted cannula later so hole was made</text>
  </threadedComment>
  <threadedComment ref="K556" dT="2021-11-13T04:46:38.68" personId="{11DC6066-DA42-40E8-B306-F4C988E85EA0}" id="{BCCCFCC5-E00F-4D65-B7C2-A9D6819E883C}">
    <text>3 months</text>
  </threadedComment>
  <threadedComment ref="M556" dT="2021-11-13T04:46:44.28" personId="{11DC6066-DA42-40E8-B306-F4C988E85EA0}" id="{8C54481C-72DA-4DF9-A8DD-194C780E7261}">
    <text>6 months</text>
  </threadedComment>
  <threadedComment ref="AA556" dT="2021-11-21T07:13:36.26" personId="{11DC6066-DA42-40E8-B306-F4C988E85EA0}" id="{4B4AAAC7-0841-430D-98D3-2AE71B882925}">
    <text>1.25%</text>
  </threadedComment>
  <threadedComment ref="AK556" dT="2021-11-21T07:13:44.08" personId="{11DC6066-DA42-40E8-B306-F4C988E85EA0}" id="{A63A1815-A670-47A6-B7B3-6D73EF81AFC0}">
    <text>30 sec</text>
  </threadedComment>
  <threadedComment ref="G557" dT="2021-11-23T03:53:53.89" personId="{11DC6066-DA42-40E8-B306-F4C988E85EA0}" id="{1AC0B610-190D-418C-B8DF-96BFD2D4B0B1}">
    <text>C57BL/6 background</text>
  </threadedComment>
  <threadedComment ref="K557" dT="2021-11-23T03:50:11.86" personId="{11DC6066-DA42-40E8-B306-F4C988E85EA0}" id="{B7054F71-5E60-4069-A8A7-E96702DF986D}">
    <text>2 months</text>
  </threadedComment>
  <threadedComment ref="M557" dT="2021-11-23T03:50:30.03" personId="{11DC6066-DA42-40E8-B306-F4C988E85EA0}" id="{CBCC1BFA-1A12-4930-A629-4153CA463213}">
    <text>4 months</text>
  </threadedComment>
  <threadedComment ref="G558" dT="2021-11-23T03:53:53.89" personId="{11DC6066-DA42-40E8-B306-F4C988E85EA0}" id="{E2F75EFF-553C-49D1-86E5-0400752C465D}">
    <text>C57BL/6 background</text>
  </threadedComment>
  <threadedComment ref="K558" dT="2021-11-23T03:50:11.86" personId="{11DC6066-DA42-40E8-B306-F4C988E85EA0}" id="{41C40A68-D6A5-4A13-BAE9-C9FD940BD6FE}">
    <text>2 months</text>
  </threadedComment>
  <threadedComment ref="M558" dT="2021-11-23T03:50:30.03" personId="{11DC6066-DA42-40E8-B306-F4C988E85EA0}" id="{BC2B8527-C01B-413C-AC3E-D8FFEF2C48FF}">
    <text>4 months</text>
  </threadedComment>
  <threadedComment ref="BG559" dT="2021-11-24T08:49:41.25" personId="{11DC6066-DA42-40E8-B306-F4C988E85EA0}" id="{33C989C4-FE7B-4499-B78C-9EA04E4EA603}">
    <text>according to the method of Takamatsu et al. (2002). Forelimb and
hind limb flexion, forelimb motor function, postural reaction, and
each animal's posture were observed. Each item was scored as one of 4 degrees (score 0–3) and the most severe animal was scored 15 points.</text>
  </threadedComment>
  <threadedComment ref="AA560" dT="2021-11-25T01:04:10.32" personId="{11DC6066-DA42-40E8-B306-F4C988E85EA0}" id="{AD54DAD4-50A4-421C-8462-F334DF403BB2}">
    <text>10mg/ml, 0.1ml</text>
  </threadedComment>
  <threadedComment ref="AA561" dT="2021-11-25T01:04:10.32" personId="{11DC6066-DA42-40E8-B306-F4C988E85EA0}" id="{6F56FEBF-D3C8-47F3-9ED0-82F6A6369C7E}">
    <text>10mg/ml, 0.1ml</text>
  </threadedComment>
  <threadedComment ref="AA562" dT="2021-11-25T03:49:06.75" personId="{11DC6066-DA42-40E8-B306-F4C988E85EA0}" id="{473F565A-55A0-4392-BEA0-471762AEEAC1}">
    <text>10mg/ml</text>
  </threadedComment>
  <threadedComment ref="AD562" dT="2021-11-25T03:50:31.61" personId="{11DC6066-DA42-40E8-B306-F4C988E85EA0}" id="{8AAD0EEB-0170-48C8-823D-C471EF196CCC}">
    <text>184-204lm</text>
  </threadedComment>
  <threadedComment ref="K563" dT="2021-11-25T09:00:39.46" personId="{11DC6066-DA42-40E8-B306-F4C988E85EA0}" id="{941E0A00-3AD7-47B9-A7C2-C1FBFFD6D7BB}">
    <text>8 months</text>
  </threadedComment>
  <threadedComment ref="M563" dT="2021-11-25T09:00:57.98" personId="{11DC6066-DA42-40E8-B306-F4C988E85EA0}" id="{E68B490A-07C7-46B2-B12D-C7CC01D060A0}">
    <text>9 months</text>
  </threadedComment>
  <threadedComment ref="AL563" dT="2021-11-25T09:09:48.42" personId="{11DC6066-DA42-40E8-B306-F4C988E85EA0}" id="{40E67BEB-BF34-4C7A-8908-E9051299A3AB}">
    <text>The groups varied in partial pressure of oxygen (PO2) and partial pressure of carbon dioxide (PCO2)</text>
  </threadedComment>
  <threadedComment ref="AA564" dT="2021-11-25T09:27:47.01" personId="{11DC6066-DA42-40E8-B306-F4C988E85EA0}" id="{F3D6F1AA-11D5-4506-809E-9EDCE808EAD8}">
    <text>300uL</text>
  </threadedComment>
  <threadedComment ref="AA565" dT="2021-11-25T09:27:47.01" personId="{11DC6066-DA42-40E8-B306-F4C988E85EA0}" id="{FDFF3833-B7AF-41DB-A1D6-017DA483ECC2}">
    <text>300uL</text>
  </threadedComment>
  <threadedComment ref="AA566" dT="2021-11-25T09:27:47.01" personId="{11DC6066-DA42-40E8-B306-F4C988E85EA0}" id="{118AC8FD-7155-4A21-9416-A3724C4AE6A6}">
    <text>300uL</text>
  </threadedComment>
  <threadedComment ref="AA567" dT="2021-11-25T09:27:47.01" personId="{11DC6066-DA42-40E8-B306-F4C988E85EA0}" id="{34EC6B0A-E493-43A7-BA41-3673CC1B058C}">
    <text>300uL</text>
  </threadedComment>
  <threadedComment ref="AA568" dT="2021-11-25T09:27:47.01" personId="{11DC6066-DA42-40E8-B306-F4C988E85EA0}" id="{C3074035-7AC8-4C00-BBB8-8FF95D70750C}">
    <text>300uL</text>
  </threadedComment>
  <threadedComment ref="AA569" dT="2021-11-25T09:27:47.01" personId="{11DC6066-DA42-40E8-B306-F4C988E85EA0}" id="{F84A9E57-E3CE-42BC-8607-FA4B53156136}">
    <text>300uL</text>
  </threadedComment>
  <threadedComment ref="AA570" dT="2021-11-25T09:27:47.01" personId="{11DC6066-DA42-40E8-B306-F4C988E85EA0}" id="{7609D1A3-54A0-43B7-B476-3E4A6C3BFC7C}">
    <text>300uL</text>
  </threadedComment>
  <threadedComment ref="AA571" dT="2021-11-25T09:27:47.01" personId="{11DC6066-DA42-40E8-B306-F4C988E85EA0}" id="{DF63ED3D-A86C-49EF-9D07-68FF34448C35}">
    <text>300uL</text>
  </threadedComment>
  <threadedComment ref="AA572" dT="2021-11-25T09:27:47.01" personId="{11DC6066-DA42-40E8-B306-F4C988E85EA0}" id="{38FCB404-07CB-40AC-8707-EBDC7B2EF718}">
    <text>300uL</text>
  </threadedComment>
  <threadedComment ref="AR572" dT="2021-11-26T00:31:16.28" personId="{11DC6066-DA42-40E8-B306-F4C988E85EA0}" id="{C460F546-2275-4B43-B4E0-7CD32D79A31E}">
    <text>30 mins post stroke</text>
  </threadedComment>
  <threadedComment ref="AA573" dT="2021-11-25T09:27:47.01" personId="{11DC6066-DA42-40E8-B306-F4C988E85EA0}" id="{727B161D-CA94-4D56-8F48-5077F73FA91C}">
    <text>300uL</text>
  </threadedComment>
  <threadedComment ref="AR573" dT="2021-11-26T00:31:16.28" personId="{11DC6066-DA42-40E8-B306-F4C988E85EA0}" id="{10FA5BE7-B803-4A36-8DE2-4292E9FDE3BB}">
    <text>30 mins post stroke</text>
  </threadedComment>
  <threadedComment ref="AA574" dT="2021-11-25T09:27:47.01" personId="{11DC6066-DA42-40E8-B306-F4C988E85EA0}" id="{4B546C47-D235-4A3D-BFB5-43A76989D452}">
    <text>300uL</text>
  </threadedComment>
  <threadedComment ref="AR574" dT="2021-11-26T00:31:16.28" personId="{11DC6066-DA42-40E8-B306-F4C988E85EA0}" id="{CBA4BDA4-5704-48BE-92CD-BE71FC53D06A}">
    <text>30 mins post stroke</text>
  </threadedComment>
  <threadedComment ref="AA575" dT="2021-11-25T09:27:47.01" personId="{11DC6066-DA42-40E8-B306-F4C988E85EA0}" id="{7ECCA27C-BDAD-4A88-A805-E13911A713E7}">
    <text>300uL</text>
  </threadedComment>
  <threadedComment ref="AR575" dT="2021-11-26T00:31:16.28" personId="{11DC6066-DA42-40E8-B306-F4C988E85EA0}" id="{99AD4ACF-FD56-4C14-8C10-13DF60B66B58}">
    <text>30 mins post stroke</text>
  </threadedComment>
  <threadedComment ref="AA576" dT="2021-11-25T09:27:47.01" personId="{11DC6066-DA42-40E8-B306-F4C988E85EA0}" id="{545E28D4-8DC5-4C67-AE92-38AABF70836F}">
    <text>300uL</text>
  </threadedComment>
  <threadedComment ref="AR576" dT="2021-11-26T00:31:16.28" personId="{11DC6066-DA42-40E8-B306-F4C988E85EA0}" id="{2E424B3D-BCE6-4A40-AB0E-49109510CB20}">
    <text>30 mins post stroke</text>
  </threadedComment>
  <threadedComment ref="AA577" dT="2021-11-25T09:27:47.01" personId="{11DC6066-DA42-40E8-B306-F4C988E85EA0}" id="{2D1B57C8-2030-4636-98DA-D95B3730C59D}">
    <text>300uL</text>
  </threadedComment>
  <threadedComment ref="AR577" dT="2021-11-26T00:31:16.28" personId="{11DC6066-DA42-40E8-B306-F4C988E85EA0}" id="{3B124997-C798-4AEC-9554-D07515D49260}">
    <text>30 mins post stroke</text>
  </threadedComment>
  <threadedComment ref="L580" dT="2021-11-26T10:45:15.07" personId="{11DC6066-DA42-40E8-B306-F4C988E85EA0}" id="{7F8B6AEF-0590-4926-83AA-178A24AC3F7E}">
    <text>postnatal day 5-8</text>
  </threadedComment>
  <threadedComment ref="AK580" dT="2021-11-26T10:50:16.12" personId="{11DC6066-DA42-40E8-B306-F4C988E85EA0}" id="{2111DB4B-5567-404A-AABC-1257829824CF}">
    <text>10-20 mins</text>
  </threadedComment>
  <threadedComment ref="L581" dT="2021-11-23T03:50:11.86" personId="{11DC6066-DA42-40E8-B306-F4C988E85EA0}" id="{81634DBA-1A13-42B3-B2B9-77304D056D4D}">
    <text>2 months</text>
  </threadedComment>
  <threadedComment ref="L582" dT="2021-12-17T01:01:11.06" personId="{11DC6066-DA42-40E8-B306-F4C988E85EA0}" id="{51FE12E5-3393-44C9-B4FD-032AC8400F66}">
    <text>6 months</text>
  </threadedComment>
  <threadedComment ref="L583" dT="2021-12-17T01:01:18.25" personId="{11DC6066-DA42-40E8-B306-F4C988E85EA0}" id="{25412134-0447-47A5-9E0A-81D8287B2841}">
    <text>12 months</text>
  </threadedComment>
  <threadedComment ref="L584" dT="2021-11-23T03:50:11.86" personId="{11DC6066-DA42-40E8-B306-F4C988E85EA0}" id="{9EE0F981-92DE-4E1D-ADE5-EE4EC961BE29}">
    <text>2 months</text>
  </threadedComment>
  <threadedComment ref="L585" dT="2021-12-17T01:01:18.25" personId="{11DC6066-DA42-40E8-B306-F4C988E85EA0}" id="{6E9FC783-AF23-4D0B-8EBF-84BD1328E404}">
    <text>12 months</text>
  </threadedComment>
  <threadedComment ref="AZ589" dT="2021-12-17T03:39:03.73" personId="{11DC6066-DA42-40E8-B306-F4C988E85EA0}" id="{10FE2F00-4D4C-4BA7-9938-CF8EA96CBD0C}">
    <text>I think they mean hemisphere but they wrote "ratio of infarction area to the whole area of the corresponding cerebrum"</text>
  </threadedComment>
  <threadedComment ref="R590" dT="2021-12-20T03:24:59.38" personId="{11DC6066-DA42-40E8-B306-F4C988E85EA0}" id="{E27B8FC7-8B55-4F9A-B906-47FAFD663DF5}">
    <text>did not state number in groups, but 45 rats used total</text>
  </threadedComment>
  <threadedComment ref="T590" dT="2021-12-20T03:24:59.38" personId="{11DC6066-DA42-40E8-B306-F4C988E85EA0}" id="{5078F32B-DEA2-480A-BF81-C77AF4ACA719}">
    <text>did not state number in groups, but 45 rats used total</text>
  </threadedComment>
  <threadedComment ref="AL590" dT="2021-12-20T03:17:30.66" personId="{11DC6066-DA42-40E8-B306-F4C988E85EA0}" id="{ED300EEA-77B2-4413-9E0B-9B7E8665EBA9}">
    <text>alteplase brandname</text>
  </threadedComment>
  <threadedComment ref="AZ592" dT="2021-12-17T03:39:03.73" personId="{11DC6066-DA42-40E8-B306-F4C988E85EA0}" id="{E4B18EC3-9170-4B5D-95D5-B7C5E95F4E4C}">
    <text>I think they mean hemisphere but they wrote "ratio of infarction area to the whole area of the corresponding cerebrum"</text>
  </threadedComment>
  <threadedComment ref="AZ593" dT="2021-12-17T03:39:03.73" personId="{11DC6066-DA42-40E8-B306-F4C988E85EA0}" id="{D82AE0E2-E681-487B-A8E3-382C0FE24217}">
    <text>I think they mean hemisphere but they wrote "ratio of infarction area to the whole area of the corresponding cerebrum"</text>
  </threadedComment>
  <threadedComment ref="AZ594" dT="2021-12-17T03:39:03.73" personId="{11DC6066-DA42-40E8-B306-F4C988E85EA0}" id="{22C21175-FADF-46EE-ADC6-1A1A510B3BFB}">
    <text>I think they mean hemisphere but they wrote "ratio of infarction area to the whole area of the corresponding cerebrum"</text>
  </threadedComment>
  <threadedComment ref="AZ595" dT="2021-12-17T03:39:03.73" personId="{11DC6066-DA42-40E8-B306-F4C988E85EA0}" id="{FC91EDA8-2A25-40F5-9EE6-29AFAD12B6FF}">
    <text>I think they mean hemisphere but they wrote "ratio of infarction area to the whole area of the corresponding cerebrum"</text>
  </threadedComment>
  <threadedComment ref="AP596" dT="2022-01-04T07:12:15.30" personId="{11DC6066-DA42-40E8-B306-F4C988E85EA0}" id="{0F252EC6-C307-4D40-9601-125947D62AD1}">
    <text>10 minutes</text>
  </threadedComment>
  <threadedComment ref="AZ596" dT="2022-01-04T07:24:10.57" personId="{11DC6066-DA42-40E8-B306-F4C988E85EA0}" id="{6D35FE05-6CB2-4B96-A970-0EF178110AD7}">
    <text>% is "size of high intensity area" from MRI</text>
  </threadedComment>
  <threadedComment ref="AI599" dT="2022-01-05T04:42:50.28" personId="{11DC6066-DA42-40E8-B306-F4C988E85EA0}" id="{CE7E1193-2BA6-4584-91ED-9D0CEECE49EC}">
    <text>450-60nm</text>
  </threadedComment>
  <threadedComment ref="AP599" dT="2022-01-04T07:12:15.30" personId="{11DC6066-DA42-40E8-B306-F4C988E85EA0}" id="{9DE239A0-936B-47AB-937F-5BAA16A557B5}">
    <text>10 minutes</text>
  </threadedComment>
  <threadedComment ref="AD602" dT="2022-01-06T03:46:24.59" personId="{11DC6066-DA42-40E8-B306-F4C988E85EA0}" id="{630C422E-E54D-4612-B4E3-D263299251CE}">
    <text>6500-7500</text>
  </threadedComment>
  <threadedComment ref="AK602" dT="2022-01-06T04:10:45.10" personId="{11DC6066-DA42-40E8-B306-F4C988E85EA0}" id="{B16CA4B8-CC76-4285-84D1-0AD6B1EF9BF4}">
    <text>2 vein occlusion, 2x10 mins</text>
  </threadedComment>
  <threadedComment ref="AD603" dT="2022-01-06T03:46:24.59" personId="{11DC6066-DA42-40E8-B306-F4C988E85EA0}" id="{40EA42AA-8026-422A-B262-935EEB44BE87}">
    <text>6500-7500</text>
  </threadedComment>
  <threadedComment ref="AK603" dT="2022-01-06T04:10:45.10" personId="{11DC6066-DA42-40E8-B306-F4C988E85EA0}" id="{B918D88F-E786-4F26-94CD-AD67768437D9}">
    <text>2 vein occlusion, 2x10 mins</text>
  </threadedComment>
  <threadedComment ref="W604" dT="2022-01-06T04:08:08.65" personId="{11DC6066-DA42-40E8-B306-F4C988E85EA0}" id="{D3D95289-814A-463C-B8E3-D3C3EB3F0CF6}">
    <text>initially injected with atropine and chloral hydrate, then halothane and nitrous oxide for surgery</text>
  </threadedComment>
  <threadedComment ref="AD604" dT="2022-01-06T03:46:24.59" personId="{11DC6066-DA42-40E8-B306-F4C988E85EA0}" id="{7F2FD889-8DBA-4929-B818-17D781EB8F44}">
    <text>6500-7500</text>
  </threadedComment>
  <threadedComment ref="AK604" dT="2022-01-06T04:10:45.10" personId="{11DC6066-DA42-40E8-B306-F4C988E85EA0}" id="{4E8104FC-1A27-44C4-917C-10DECBBC4172}">
    <text>2 vein occlusion, 2x10 mins</text>
  </threadedComment>
  <threadedComment ref="W605" dT="2022-01-06T04:08:08.65" personId="{11DC6066-DA42-40E8-B306-F4C988E85EA0}" id="{8EDDA6D6-3F9D-4428-9869-D5403E6A4016}">
    <text>initially injected with atropine and chloral hydrate, then halothane and nitrous oxide for surgery</text>
  </threadedComment>
  <threadedComment ref="AD605" dT="2022-01-06T03:46:24.59" personId="{11DC6066-DA42-40E8-B306-F4C988E85EA0}" id="{46C12549-7944-437F-BD07-97B9123D2220}">
    <text>6500-7500</text>
  </threadedComment>
  <threadedComment ref="AK605" dT="2022-01-06T04:10:45.10" personId="{11DC6066-DA42-40E8-B306-F4C988E85EA0}" id="{8FC5673A-2727-4661-BCF9-E2267F496A31}">
    <text>2 vein occlusion, 2x10 mins</text>
  </threadedComment>
  <threadedComment ref="AA606" dT="2022-01-06T05:35:19.00" personId="{11DC6066-DA42-40E8-B306-F4C988E85EA0}" id="{587ABAE2-BFCC-4AAE-A238-CA2C831C6544}">
    <text>0.1ml</text>
  </threadedComment>
  <threadedComment ref="BG606" dT="2022-01-06T06:10:31.29" personId="{11DC6066-DA42-40E8-B306-F4C988E85EA0}" id="{E840D5D1-6F3B-453B-9DF9-B2A813A11FCD}">
    <text>22 point custom scale, 22 points  = no neurodeficiency</text>
  </threadedComment>
  <threadedComment ref="AA607" dT="2022-01-06T05:35:19.00" personId="{11DC6066-DA42-40E8-B306-F4C988E85EA0}" id="{CBD77FDF-9810-40D7-A209-8163AC76C4D0}">
    <text>0.1ml</text>
  </threadedComment>
  <threadedComment ref="BG607" dT="2022-01-06T06:10:31.29" personId="{11DC6066-DA42-40E8-B306-F4C988E85EA0}" id="{2F98B6AA-ED32-433A-A4DA-0D3CE46C17A5}">
    <text>22 point custom scale, 22 points  = no neurodeficiency</text>
  </threadedComment>
  <threadedComment ref="Y608" dT="2022-01-06T06:20:25.37" personId="{11DC6066-DA42-40E8-B306-F4C988E85EA0}" id="{F4ACD950-4FF8-4677-BF5E-F096D30245C8}">
    <text>not stated, implied</text>
  </threadedComment>
  <threadedComment ref="J610" dT="2022-01-07T00:45:31.98" personId="{11DC6066-DA42-40E8-B306-F4C988E85EA0}" id="{25099865-1D4B-43BD-9792-BFF926E6018F}">
    <text>treatment in this study was meant to induce this lupus, not treat stroke</text>
  </threadedComment>
  <threadedComment ref="AL612" dT="2022-01-07T01:20:54.48" personId="{11DC6066-DA42-40E8-B306-F4C988E85EA0}" id="{44C80B33-1AA6-4B42-8B36-A6D1E10ECA69}">
    <text>Mice of rehabilitation training groups and combination group were subjected to rehabilitation training, including hanging wire training, rotarod training and climb ladder training from day 1 to day 6 after surgery.</text>
  </threadedComment>
  <threadedComment ref="AD614" dT="2022-01-07T03:37:08.03" personId="{11DC6066-DA42-40E8-B306-F4C988E85EA0}" id="{A57732A8-F50B-4559-9F97-41F9C32D5D92}">
    <text>3.5-6.5</text>
  </threadedComment>
  <threadedComment ref="AZ615" dT="2022-01-07T04:29:34.36" personId="{11DC6066-DA42-40E8-B306-F4C988E85EA0}" id="{403C782B-AC3C-4E12-B735-BD0F76711B1F}">
    <text>"The relative volume of iron-induced signal" or "volume fraction of stroke"</text>
  </threadedComment>
  <threadedComment ref="AL616" dT="2022-01-07T04:53:27.04" personId="{11DC6066-DA42-40E8-B306-F4C988E85EA0}" id="{D06FB9B8-0CA8-47D8-95DA-26133DC38BBB}">
    <text>anti–Nogo-A antibody (7B12)</text>
  </threadedComment>
  <threadedComment ref="AP617" dT="2022-01-04T07:12:15.30" personId="{11DC6066-DA42-40E8-B306-F4C988E85EA0}" id="{209C293D-CBC5-4808-8945-FF92DB3AFB12}">
    <text>10 minutes</text>
  </threadedComment>
  <threadedComment ref="AK618" dT="2022-01-07T05:29:13.29" personId="{11DC6066-DA42-40E8-B306-F4C988E85EA0}" id="{D7CA121A-6584-4B36-9421-12B085EA42B0}">
    <text>2x5 mins</text>
  </threadedComment>
  <threadedComment ref="AP618" dT="2022-01-04T07:12:15.30" personId="{11DC6066-DA42-40E8-B306-F4C988E85EA0}" id="{13BCE010-C92D-403C-BC3B-EBB906C4DF8A}">
    <text>10 minutes</text>
  </threadedComment>
  <threadedComment ref="Y620" dT="2022-01-09T23:11:40.76" personId="{11DC6066-DA42-40E8-B306-F4C988E85EA0}" id="{CE665BFC-7E01-4D12-BB6A-3A2D7764B491}">
    <text>inferred</text>
  </threadedComment>
  <threadedComment ref="Y621" dT="2022-01-09T23:11:40.76" personId="{11DC6066-DA42-40E8-B306-F4C988E85EA0}" id="{6D8C9621-5EB9-45C3-B8A8-5F181C2B953A}">
    <text>inferred</text>
  </threadedComment>
  <threadedComment ref="K622" dT="2022-01-09T23:35:01.27" personId="{11DC6066-DA42-40E8-B306-F4C988E85EA0}" id="{676F06E2-63BB-4949-8D9F-C666DC38C803}">
    <text>8 months</text>
  </threadedComment>
  <threadedComment ref="M622" dT="2022-01-09T23:35:15.99" personId="{11DC6066-DA42-40E8-B306-F4C988E85EA0}" id="{5A6AD1F7-A102-4293-A288-80979DF2DC25}">
    <text>9 months</text>
  </threadedComment>
  <threadedComment ref="AA622" dT="2022-01-09T23:43:00.48" personId="{11DC6066-DA42-40E8-B306-F4C988E85EA0}" id="{7410242F-2583-44F0-BA5B-944EBF5D7884}">
    <text>150uL</text>
  </threadedComment>
  <threadedComment ref="K623" dT="2022-01-09T23:35:01.27" personId="{11DC6066-DA42-40E8-B306-F4C988E85EA0}" id="{B67CCCFE-60E5-43E3-9F21-B50EF7121D23}">
    <text>8 months</text>
  </threadedComment>
  <threadedComment ref="M623" dT="2022-01-09T23:35:15.99" personId="{11DC6066-DA42-40E8-B306-F4C988E85EA0}" id="{2996A499-123A-435A-9B50-ED4A5B7CFCAE}">
    <text>9 months</text>
  </threadedComment>
  <threadedComment ref="AA623" dT="2022-01-09T23:43:00.48" personId="{11DC6066-DA42-40E8-B306-F4C988E85EA0}" id="{7895AB07-0ADF-4A02-BF4B-EA6E64E50ED7}">
    <text>150uL</text>
  </threadedComment>
  <threadedComment ref="Y624" dT="2022-01-10T00:30:54.73" personId="{11DC6066-DA42-40E8-B306-F4C988E85EA0}" id="{E9BE4A5A-62C7-4A60-9B80-108D6DA49ECE}">
    <text>needle implanted into brain for drug delivery, may count as breached skull</text>
  </threadedComment>
  <threadedComment ref="AD624" dT="2022-01-10T00:18:39.57" personId="{11DC6066-DA42-40E8-B306-F4C988E85EA0}" id="{DD1E2206-65A9-4CAC-B750-16A7B1E22243}">
    <text>20V or 3400K</text>
  </threadedComment>
  <threadedComment ref="AI624" dT="2022-01-10T00:19:00.84" personId="{11DC6066-DA42-40E8-B306-F4C988E85EA0}" id="{28AB4E39-3F7D-48FF-906B-FFF6CC32FA23}">
    <text>500-1000nm</text>
  </threadedComment>
  <threadedComment ref="AG625" dT="2022-01-10T00:49:43.26" personId="{11DC6066-DA42-40E8-B306-F4C988E85EA0}" id="{D42972DF-1795-4C6E-AAAD-AA45FE2B1F3F}">
    <text>red laser</text>
  </threadedComment>
  <threadedComment ref="AG625" dT="2022-06-02T06:50:46.65" personId="{0499562B-EFAF-4D5B-A8CC-C952B70A193C}" id="{AFDD4BCF-7519-4D6D-AE77-E577667BE07B}" parentId="{D42972DF-1795-4C6E-AAAD-AA45FE2B1F3F}">
    <text>changed to Diode laser</text>
  </threadedComment>
  <threadedComment ref="AH625" dT="2022-01-10T00:49:43.26" personId="{11DC6066-DA42-40E8-B306-F4C988E85EA0}" id="{A3A3DF4C-3C93-4695-927E-36DFFBE4893D}">
    <text>red laser</text>
  </threadedComment>
  <threadedComment ref="AH625" dT="2022-06-02T06:50:46.65" personId="{0499562B-EFAF-4D5B-A8CC-C952B70A193C}" id="{8BB3FD8B-B59C-422B-BAF3-647499A32786}" parentId="{A3A3DF4C-3C93-4695-927E-36DFFBE4893D}">
    <text>changed to Diode laser</text>
  </threadedComment>
  <threadedComment ref="R627" dT="2022-01-10T03:11:43.30" personId="{11DC6066-DA42-40E8-B306-F4C988E85EA0}" id="{24774589-AD05-4093-BC10-A9BD14C50056}">
    <text>4-5</text>
  </threadedComment>
  <threadedComment ref="T627" dT="2022-01-10T03:11:43.30" personId="{11DC6066-DA42-40E8-B306-F4C988E85EA0}" id="{AE9BE286-7C80-40BF-865E-1E536D9658F8}">
    <text>4-5</text>
  </threadedComment>
  <threadedComment ref="AN627" dT="2022-01-10T03:00:40.45" personId="{11DC6066-DA42-40E8-B306-F4C988E85EA0}" id="{5120E31D-E3BA-4D9C-8DF1-5DAA02F9504D}">
    <text>350mW/cm^2, 294J</text>
  </threadedComment>
  <threadedComment ref="Y628" dT="2022-01-10T03:30:02.85" personId="{11DC6066-DA42-40E8-B306-F4C988E85EA0}" id="{C0BA2580-C508-49B3-8DE7-08EC3DEE0E1A}">
    <text>inferred</text>
  </threadedComment>
  <threadedComment ref="Y629" dT="2022-01-10T03:30:02.85" personId="{11DC6066-DA42-40E8-B306-F4C988E85EA0}" id="{0F87C79A-6FDC-4D8B-AE20-0DEE13274872}">
    <text>inferred</text>
  </threadedComment>
  <threadedComment ref="K630" dT="2022-01-10T04:27:55.58" personId="{11DC6066-DA42-40E8-B306-F4C988E85EA0}" id="{BFDC0AC2-7847-4572-89E2-7A9825A28939}">
    <text>5 months</text>
  </threadedComment>
  <threadedComment ref="M630" dT="2022-01-10T04:28:02.10" personId="{11DC6066-DA42-40E8-B306-F4C988E85EA0}" id="{E52E111A-5C63-4A20-B5E6-0416888F1005}">
    <text>6 months</text>
  </threadedComment>
  <threadedComment ref="AD630" dT="2022-01-10T04:30:42.98" personId="{11DC6066-DA42-40E8-B306-F4C988E85EA0}" id="{365B81D1-4F18-4288-8CC6-3A5931EDDFCF}">
    <text>64mW/mm^2</text>
  </threadedComment>
  <threadedComment ref="AD630" dT="2022-02-21T23:48:35.84" personId="{0499562B-EFAF-4D5B-A8CC-C952B70A193C}" id="{D6D3D1C1-6564-4D4F-827C-ECC07D7A9615}" parentId="{365B81D1-4F18-4288-8CC6-3A5931EDDFCF}">
    <text>and 20mW</text>
  </threadedComment>
  <threadedComment ref="K631" dT="2022-01-10T04:27:55.58" personId="{11DC6066-DA42-40E8-B306-F4C988E85EA0}" id="{C0BD84A0-B681-41BB-8E7F-8510DED622B6}">
    <text>5 months</text>
  </threadedComment>
  <threadedComment ref="M631" dT="2022-01-10T04:58:36.15" personId="{11DC6066-DA42-40E8-B306-F4C988E85EA0}" id="{FD32438A-3A8B-4424-AB9E-9F40AD3FA71F}">
    <text>7 months</text>
  </threadedComment>
  <threadedComment ref="K632" dT="2022-01-10T04:27:55.58" personId="{11DC6066-DA42-40E8-B306-F4C988E85EA0}" id="{65A427B5-D86B-4E74-B0DF-62D12DACABD2}">
    <text>5 months</text>
  </threadedComment>
  <threadedComment ref="M632" dT="2022-01-10T04:58:36.15" personId="{11DC6066-DA42-40E8-B306-F4C988E85EA0}" id="{FA8C970E-9E71-4F40-BEF3-710A2ADD6BA7}">
    <text>7 months</text>
  </threadedComment>
  <threadedComment ref="Y632" dT="2022-01-10T03:30:02.85" personId="{11DC6066-DA42-40E8-B306-F4C988E85EA0}" id="{72BC4D94-B6E7-4451-ACC4-1D2CECC387C3}">
    <text>inferred</text>
  </threadedComment>
  <threadedComment ref="AK632" dT="2022-01-10T05:34:33.17" personId="{11DC6066-DA42-40E8-B306-F4C988E85EA0}" id="{40F9F32A-7353-4D63-9124-02FE2C238132}">
    <text>4 mins at one site, 2 mins at another</text>
  </threadedComment>
  <threadedComment ref="K633" dT="2022-01-10T04:27:55.58" personId="{11DC6066-DA42-40E8-B306-F4C988E85EA0}" id="{54723A98-1C02-404D-B34C-9A0986A60070}">
    <text>5 months</text>
  </threadedComment>
  <threadedComment ref="M633" dT="2022-01-10T04:58:36.15" personId="{11DC6066-DA42-40E8-B306-F4C988E85EA0}" id="{7CF179FF-70B3-4844-B53A-2B4730A8FF02}">
    <text>7 months</text>
  </threadedComment>
  <threadedComment ref="AD633" dT="2022-01-10T07:00:56.86" personId="{11DC6066-DA42-40E8-B306-F4C988E85EA0}" id="{9ECDEEAD-5D53-41E4-A96E-074538AEDAEF}">
    <text>15.9W/cm^2</text>
  </threadedComment>
  <threadedComment ref="AD633" dT="2022-02-21T23:50:43.40" personId="{0499562B-EFAF-4D5B-A8CC-C952B70A193C}" id="{2F443392-E1FE-4DB4-A66F-6A54918873A2}" parentId="{9ECDEEAD-5D53-41E4-A96E-074538AEDAEF}">
    <text>and 20 mW</text>
  </threadedComment>
  <threadedComment ref="L634" dT="2022-01-10T04:27:55.58" personId="{11DC6066-DA42-40E8-B306-F4C988E85EA0}" id="{F00172B2-D12A-491E-99CE-8BD86BE999E3}">
    <text>5 months</text>
  </threadedComment>
  <threadedComment ref="AD634" dT="2022-01-10T07:00:56.86" personId="{11DC6066-DA42-40E8-B306-F4C988E85EA0}" id="{F3F69594-B8AB-4A3F-A8B7-35E926F63FE1}">
    <text>15.9W/cm^2</text>
  </threadedComment>
  <threadedComment ref="AD634" dT="2022-02-21T23:50:43.40" personId="{0499562B-EFAF-4D5B-A8CC-C952B70A193C}" id="{9E429582-2F62-4C0D-8B2E-2C621B01F7E1}" parentId="{F3F69594-B8AB-4A3F-A8B7-35E926F63FE1}">
    <text>and 20 mW</text>
  </threadedComment>
  <threadedComment ref="L635" dT="2022-01-10T09:01:07.32" personId="{11DC6066-DA42-40E8-B306-F4C988E85EA0}" id="{E1657287-7397-491C-9AAF-0745D1468F6C}">
    <text>3 months</text>
  </threadedComment>
  <threadedComment ref="AD635" dT="2022-01-10T07:00:56.86" personId="{11DC6066-DA42-40E8-B306-F4C988E85EA0}" id="{0293F55C-3F8B-4225-A914-2F2B3D5FB4CE}">
    <text>15.9W/cm^2</text>
  </threadedComment>
  <threadedComment ref="AD635" dT="2022-02-21T23:50:43.40" personId="{0499562B-EFAF-4D5B-A8CC-C952B70A193C}" id="{9C0A24D7-7CD1-4A46-AA06-BA3DF8251111}" parentId="{0293F55C-3F8B-4225-A914-2F2B3D5FB4CE}">
    <text>and 20 mW</text>
  </threadedComment>
  <threadedComment ref="L636" dT="2022-01-10T09:01:07.32" personId="{11DC6066-DA42-40E8-B306-F4C988E85EA0}" id="{1D2AD408-7281-44A9-922D-3FBFE6B42C30}">
    <text>3 months</text>
  </threadedComment>
  <threadedComment ref="R636" dT="2022-01-10T09:33:59.39" personId="{11DC6066-DA42-40E8-B306-F4C988E85EA0}" id="{9875765A-86C4-4BA7-8975-B9F3555B853D}">
    <text>5-6</text>
  </threadedComment>
  <threadedComment ref="T636" dT="2022-01-10T09:33:59.39" personId="{11DC6066-DA42-40E8-B306-F4C988E85EA0}" id="{6A238C1E-2CE5-4F59-AC95-73A31FB2F96C}">
    <text>5-6</text>
  </threadedComment>
  <threadedComment ref="AD636" dT="2022-01-10T07:00:56.86" personId="{11DC6066-DA42-40E8-B306-F4C988E85EA0}" id="{771530DF-3043-494D-A7CC-C42F30244F42}">
    <text>15.9W/cm^2</text>
  </threadedComment>
  <threadedComment ref="AD636" dT="2022-02-21T23:50:43.40" personId="{0499562B-EFAF-4D5B-A8CC-C952B70A193C}" id="{E3380453-3444-43FF-8720-42E37ECEFC9D}" parentId="{771530DF-3043-494D-A7CC-C42F30244F42}">
    <text>and 20 mW</text>
  </threadedComment>
  <threadedComment ref="K637" dT="2022-01-10T04:27:55.58" personId="{11DC6066-DA42-40E8-B306-F4C988E85EA0}" id="{0ED5E933-AEB4-4708-96C6-004EA7DD1112}">
    <text>5 months</text>
  </threadedComment>
  <threadedComment ref="M637" dT="2022-01-10T04:58:36.15" personId="{11DC6066-DA42-40E8-B306-F4C988E85EA0}" id="{BD81BAEA-528A-45E8-9D08-37A4F7BE5FD2}">
    <text>7 months</text>
  </threadedComment>
  <threadedComment ref="R637" dT="2022-01-10T09:42:04.07" personId="{11DC6066-DA42-40E8-B306-F4C988E85EA0}" id="{38D9BA2C-13CA-4406-BF55-EFCF3991D181}">
    <text>6-7</text>
  </threadedComment>
  <threadedComment ref="K638" dT="2022-01-10T04:27:55.58" personId="{11DC6066-DA42-40E8-B306-F4C988E85EA0}" id="{A7FA0595-367B-4891-99F2-6E56E5729157}">
    <text>5 months</text>
  </threadedComment>
  <threadedComment ref="M638" dT="2022-01-10T04:58:36.15" personId="{11DC6066-DA42-40E8-B306-F4C988E85EA0}" id="{3620A2CB-67B8-41D3-BA16-BA9A2358A864}">
    <text>7 months</text>
  </threadedComment>
  <threadedComment ref="K639" dT="2022-01-10T04:27:55.58" personId="{11DC6066-DA42-40E8-B306-F4C988E85EA0}" id="{C37BB4E7-D03B-4415-84D7-123A44DC1ACE}">
    <text>5 months</text>
  </threadedComment>
  <threadedComment ref="M639" dT="2022-01-10T04:58:36.15" personId="{11DC6066-DA42-40E8-B306-F4C988E85EA0}" id="{6F6341FA-3330-4C66-BDF2-5D5EA0852A95}">
    <text>7 months</text>
  </threadedComment>
  <threadedComment ref="K640" dT="2022-01-10T04:27:55.58" personId="{11DC6066-DA42-40E8-B306-F4C988E85EA0}" id="{70F5BB10-C1B9-4815-BD6E-6C4A0BCAFC8F}">
    <text>5 months</text>
  </threadedComment>
  <threadedComment ref="M640" dT="2022-01-10T04:58:36.15" personId="{11DC6066-DA42-40E8-B306-F4C988E85EA0}" id="{39E46668-1A47-4737-83AF-1E444BBC3754}">
    <text>7 months</text>
  </threadedComment>
  <threadedComment ref="K641" dT="2022-01-10T04:27:55.58" personId="{11DC6066-DA42-40E8-B306-F4C988E85EA0}" id="{CC171D13-64EE-4944-812F-3D8638E7EAB4}">
    <text>5 months</text>
  </threadedComment>
  <threadedComment ref="M641" dT="2022-01-10T04:58:36.15" personId="{11DC6066-DA42-40E8-B306-F4C988E85EA0}" id="{E8557405-0B49-48D5-8CC1-7ABCA9115EF4}">
    <text>7 months</text>
  </threadedComment>
  <threadedComment ref="K642" dT="2022-01-10T04:27:55.58" personId="{11DC6066-DA42-40E8-B306-F4C988E85EA0}" id="{A86313F8-3A7F-4586-8B2E-AAA7B922E802}">
    <text>5 months</text>
  </threadedComment>
  <threadedComment ref="M642" dT="2022-01-10T04:58:36.15" personId="{11DC6066-DA42-40E8-B306-F4C988E85EA0}" id="{64198DFB-6277-4748-BFDA-D52D037EF111}">
    <text>7 months</text>
  </threadedComment>
  <threadedComment ref="K643" dT="2022-01-10T04:27:55.58" personId="{11DC6066-DA42-40E8-B306-F4C988E85EA0}" id="{A73B77C6-D10D-4CE6-AC2D-2BA08D4D1C05}">
    <text>5 months</text>
  </threadedComment>
  <threadedComment ref="M643" dT="2022-01-10T04:58:36.15" personId="{11DC6066-DA42-40E8-B306-F4C988E85EA0}" id="{A8A558E9-0862-4265-8E9C-8C3510D18EBF}">
    <text>7 months</text>
  </threadedComment>
  <threadedComment ref="K644" dT="2022-01-10T04:27:55.58" personId="{11DC6066-DA42-40E8-B306-F4C988E85EA0}" id="{87A506D4-4C7C-4182-9DD8-5052353B6303}">
    <text>5 months</text>
  </threadedComment>
  <threadedComment ref="M644" dT="2022-01-10T04:58:36.15" personId="{11DC6066-DA42-40E8-B306-F4C988E85EA0}" id="{46F1CA18-07E3-4776-A1CB-F4F97D5123D3}">
    <text>7 months</text>
  </threadedComment>
  <threadedComment ref="K645" dT="2022-01-10T04:27:55.58" personId="{11DC6066-DA42-40E8-B306-F4C988E85EA0}" id="{1F931D89-DC06-4987-9DF3-E71F1EB93D4A}">
    <text>5 months</text>
  </threadedComment>
  <threadedComment ref="M645" dT="2022-01-10T04:58:36.15" personId="{11DC6066-DA42-40E8-B306-F4C988E85EA0}" id="{6762C857-CDEA-4BBF-997B-E30B21DFDF46}">
    <text>7 months</text>
  </threadedComment>
  <threadedComment ref="K646" dT="2022-01-10T04:27:55.58" personId="{11DC6066-DA42-40E8-B306-F4C988E85EA0}" id="{992AB712-F010-4524-BD96-7A76BF56AC8F}">
    <text>5 months</text>
  </threadedComment>
  <threadedComment ref="M646" dT="2022-01-10T04:58:36.15" personId="{11DC6066-DA42-40E8-B306-F4C988E85EA0}" id="{22B0EFD9-8A1A-42DE-8E36-0CB5BD43C8A1}">
    <text>7 months</text>
  </threadedComment>
  <threadedComment ref="K647" dT="2022-01-12T04:41:37.79" personId="{11DC6066-DA42-40E8-B306-F4C988E85EA0}" id="{404674DE-242F-49E4-86CB-377BD6CE52ED}">
    <text>2 months</text>
  </threadedComment>
  <threadedComment ref="M647" dT="2022-01-10T09:01:07.32" personId="{11DC6066-DA42-40E8-B306-F4C988E85EA0}" id="{A29EE8C6-D15D-496E-90F3-65C1C279066B}">
    <text>3 months</text>
  </threadedComment>
  <threadedComment ref="K648" dT="2022-01-12T04:41:37.79" personId="{11DC6066-DA42-40E8-B306-F4C988E85EA0}" id="{0F2E4BDC-D0E1-4A0A-93E8-2EBF8D9EE67F}">
    <text>2 months</text>
  </threadedComment>
  <threadedComment ref="M648" dT="2022-01-10T09:01:07.32" personId="{11DC6066-DA42-40E8-B306-F4C988E85EA0}" id="{31E4FA02-F1E7-4E9A-BEDC-46063DC2EADA}">
    <text>3 months</text>
  </threadedComment>
  <threadedComment ref="R649" dT="2022-01-12T06:17:17.28" personId="{11DC6066-DA42-40E8-B306-F4C988E85EA0}" id="{8DB8035E-539B-4FE3-89C2-27B3AFD35EC2}">
    <text>4-8</text>
  </threadedComment>
  <threadedComment ref="T649" dT="2022-01-12T06:17:17.28" personId="{11DC6066-DA42-40E8-B306-F4C988E85EA0}" id="{10B15AA6-476D-493F-A727-8896541EB598}">
    <text>4-8</text>
  </threadedComment>
  <threadedComment ref="AD649" dT="2022-01-12T05:54:50.66" personId="{11DC6066-DA42-40E8-B306-F4C988E85EA0}" id="{508F12FE-2D78-46FD-BFC3-0BCD97410F0B}">
    <text>140,000 lx</text>
  </threadedComment>
  <threadedComment ref="AD649" dT="2022-02-21T23:51:30.26" personId="{0499562B-EFAF-4D5B-A8CC-C952B70A193C}" id="{AC79D3E5-057A-454A-9B8A-352F052A4A28}" parentId="{508F12FE-2D78-46FD-BFC3-0BCD97410F0B}">
    <text>and 150W</text>
  </threadedComment>
  <threadedComment ref="AI649" dT="2022-01-12T05:54:27.00" personId="{11DC6066-DA42-40E8-B306-F4C988E85EA0}" id="{00FA5B89-3C2D-47F5-9D6C-AC45C55D18D3}">
    <text>532.5 – 587.5 nm</text>
  </threadedComment>
  <threadedComment ref="AI650" dT="2022-01-12T06:27:38.34" personId="{11DC6066-DA42-40E8-B306-F4C988E85EA0}" id="{8819A762-46D6-4104-AB54-92401B5591E5}">
    <text>550-1000nm</text>
  </threadedComment>
  <threadedComment ref="Y653" dT="2022-01-12T23:36:26.37" personId="{11DC6066-DA42-40E8-B306-F4C988E85EA0}" id="{0348AB51-5901-4030-84BE-DF00973FDF3F}">
    <text>guide cannula inserted into brain, induction done via cannula while awake. Pentobarbital used for cannula insertion one week earlier.</text>
  </threadedComment>
  <threadedComment ref="AD653" dT="2022-01-12T23:44:32.69" personId="{11DC6066-DA42-40E8-B306-F4C988E85EA0}" id="{182E3BCA-2CF7-41F6-B879-6BC28200DC06}">
    <text>15-22mW</text>
  </threadedComment>
  <threadedComment ref="AG653" dT="2022-01-12T23:44:15.61" personId="{11DC6066-DA42-40E8-B306-F4C988E85EA0}" id="{7330955C-D06A-4689-B77E-153F47D84ED3}">
    <text>"laser"</text>
  </threadedComment>
  <threadedComment ref="AG653" dT="2022-06-02T06:51:11.27" personId="{0499562B-EFAF-4D5B-A8CC-C952B70A193C}" id="{E8A21C82-78C5-4DC2-8A35-C5566C5F5C54}" parentId="{7330955C-D06A-4689-B77E-153F47D84ED3}">
    <text>changed to diode laser</text>
  </threadedComment>
  <threadedComment ref="AH653" dT="2022-01-12T23:44:15.61" personId="{11DC6066-DA42-40E8-B306-F4C988E85EA0}" id="{5D4BC43F-A78A-4021-875E-A4F747F0DF3B}">
    <text>"laser"</text>
  </threadedComment>
  <threadedComment ref="AH653" dT="2022-06-02T06:51:11.27" personId="{0499562B-EFAF-4D5B-A8CC-C952B70A193C}" id="{D4B586C3-3777-410C-A90A-42683375FC08}" parentId="{5D4BC43F-A78A-4021-875E-A4F747F0DF3B}">
    <text>changed to diode laser</text>
  </threadedComment>
  <threadedComment ref="Y654" dT="2022-01-12T23:36:26.37" personId="{11DC6066-DA42-40E8-B306-F4C988E85EA0}" id="{FA11278C-0AC6-4DD3-9C94-B985B6819600}">
    <text>guide cannula inserted into brain, induction done via cannula while awake. Pentobarbital used for cannula insertion one week earlier.</text>
  </threadedComment>
  <threadedComment ref="AD654" dT="2022-01-12T23:44:32.69" personId="{11DC6066-DA42-40E8-B306-F4C988E85EA0}" id="{997BBB9F-9AA5-4D70-86F9-559E6B286C23}">
    <text>15-22mW</text>
  </threadedComment>
  <threadedComment ref="AG654" dT="2022-01-12T23:44:15.61" personId="{11DC6066-DA42-40E8-B306-F4C988E85EA0}" id="{A2FE53E0-C6E2-4B31-9C0C-9669330F09B1}">
    <text>"laser"</text>
  </threadedComment>
  <threadedComment ref="AG654" dT="2022-06-02T06:51:11.27" personId="{0499562B-EFAF-4D5B-A8CC-C952B70A193C}" id="{03D64B58-79E6-4943-A902-C4F561CD810F}" parentId="{A2FE53E0-C6E2-4B31-9C0C-9669330F09B1}">
    <text>changed to diode laser</text>
  </threadedComment>
  <threadedComment ref="AH654" dT="2022-01-12T23:44:15.61" personId="{11DC6066-DA42-40E8-B306-F4C988E85EA0}" id="{4BAE8EC5-8143-42BC-BC4C-FD94A2175CA4}">
    <text>"laser"</text>
  </threadedComment>
  <threadedComment ref="AH654" dT="2022-06-02T06:51:11.27" personId="{0499562B-EFAF-4D5B-A8CC-C952B70A193C}" id="{A179DB10-AED5-4FE5-B85D-490F7827CF75}" parentId="{4BAE8EC5-8143-42BC-BC4C-FD94A2175CA4}">
    <text>changed to diode laser</text>
  </threadedComment>
  <threadedComment ref="Y655" dT="2022-01-12T23:36:26.37" personId="{11DC6066-DA42-40E8-B306-F4C988E85EA0}" id="{85B5C853-BF8D-46C6-8317-B70E06140A06}">
    <text>guide cannula inserted into brain, induction done via cannula while awake. Pentobarbital used for cannula insertion one week earlier.</text>
  </threadedComment>
  <threadedComment ref="AD655" dT="2022-01-12T23:50:07.67" personId="{11DC6066-DA42-40E8-B306-F4C988E85EA0}" id="{A975B6C2-8FA8-457A-B5F2-58FE9B447143}">
    <text>10-12mW</text>
  </threadedComment>
  <threadedComment ref="Y656" dT="2022-01-12T23:36:26.37" personId="{11DC6066-DA42-40E8-B306-F4C988E85EA0}" id="{17446399-734A-4546-B353-D004F374681A}">
    <text>guide cannula inserted into brain, induction done via cannula while awake. Pentobarbital used for cannula insertion one week earlier.</text>
  </threadedComment>
  <threadedComment ref="AD656" dT="2022-01-12T23:44:32.69" personId="{11DC6066-DA42-40E8-B306-F4C988E85EA0}" id="{D821F5A4-560C-4774-9D50-409902C9AFD8}">
    <text>15-22mW</text>
  </threadedComment>
  <threadedComment ref="AG656" dT="2022-01-12T23:44:15.61" personId="{11DC6066-DA42-40E8-B306-F4C988E85EA0}" id="{AECBF7B7-6476-495D-8132-59B904CF130D}">
    <text>"laser"</text>
  </threadedComment>
  <threadedComment ref="AG656" dT="2022-06-02T06:51:11.27" personId="{0499562B-EFAF-4D5B-A8CC-C952B70A193C}" id="{837B538C-6EE0-40C7-8DFF-DE5061DA32C9}" parentId="{AECBF7B7-6476-495D-8132-59B904CF130D}">
    <text>changed to diode laser</text>
  </threadedComment>
  <threadedComment ref="AH656" dT="2022-01-12T23:44:15.61" personId="{11DC6066-DA42-40E8-B306-F4C988E85EA0}" id="{3D1B2CC8-0A74-40BA-83E1-5F39C09A705A}">
    <text>"laser"</text>
  </threadedComment>
  <threadedComment ref="AH656" dT="2022-06-02T06:51:11.27" personId="{0499562B-EFAF-4D5B-A8CC-C952B70A193C}" id="{5827F3D7-005D-48B0-B259-6EBC4AA47B72}" parentId="{3D1B2CC8-0A74-40BA-83E1-5F39C09A705A}">
    <text>changed to diode laser</text>
  </threadedComment>
  <threadedComment ref="AP656" dT="2022-01-04T07:12:15.30" personId="{11DC6066-DA42-40E8-B306-F4C988E85EA0}" id="{96CF8EF2-F3DC-4FB4-A274-87BD48E54C96}">
    <text>10 minutes</text>
  </threadedComment>
  <threadedComment ref="O657" dT="2022-01-13T00:21:43.18" personId="{11DC6066-DA42-40E8-B306-F4C988E85EA0}" id="{8D5B24AC-4F6A-434A-B78C-2BCDE430D335}">
    <text>average length 3.82 +/- 0.36 cm (mean +/- SD)</text>
  </threadedComment>
  <threadedComment ref="Y657" dT="2022-01-13T00:31:44.89" personId="{11DC6066-DA42-40E8-B306-F4C988E85EA0}" id="{5C691287-DFC8-4E70-9F10-E1E6648A9AFE}">
    <text>scalp and skull intact, is in zebrafish</text>
  </threadedComment>
  <threadedComment ref="AA657" dT="2022-01-13T00:28:56.89" personId="{11DC6066-DA42-40E8-B306-F4C988E85EA0}" id="{D5ACF682-FBD2-47F2-9749-5344355196FA}">
    <text>total volume was less than 0.1mL</text>
  </threadedComment>
  <threadedComment ref="O658" dT="2022-01-13T00:21:43.18" personId="{11DC6066-DA42-40E8-B306-F4C988E85EA0}" id="{65A7561F-0E02-4181-9AC2-BC20F6FEC04B}">
    <text>average length 3.82 +/- 0.36 cm (mean +/- SD)</text>
  </threadedComment>
  <threadedComment ref="Y658" dT="2022-01-13T00:31:44.89" personId="{11DC6066-DA42-40E8-B306-F4C988E85EA0}" id="{BB5B55D4-5800-4DFC-AEA3-030DC3EBD54A}">
    <text>scalp and skull intact, is in zebrafish</text>
  </threadedComment>
  <threadedComment ref="AA658" dT="2022-01-13T00:28:56.89" personId="{11DC6066-DA42-40E8-B306-F4C988E85EA0}" id="{9434ABBB-9396-4849-9CFD-336265CC7CFC}">
    <text>total volume was less than 0.1mL</text>
  </threadedComment>
  <threadedComment ref="G662" dT="2022-01-13T05:59:57.05" personId="{11DC6066-DA42-40E8-B306-F4C988E85EA0}" id="{8824C310-5D9D-4D71-8EA2-41AF6197CF74}">
    <text>mixture of 75% C57B1/6 and 25% SV129</text>
  </threadedComment>
  <threadedComment ref="AL662" dT="2022-01-13T06:27:41.30" personId="{11DC6066-DA42-40E8-B306-F4C988E85EA0}" id="{D19C7FC5-067A-4ECF-9CBD-84178D0EB66C}">
    <text>porcine mucosal heparin</text>
  </threadedComment>
  <threadedComment ref="AL663" dT="2022-01-13T06:27:41.30" personId="{11DC6066-DA42-40E8-B306-F4C988E85EA0}" id="{E2DFB114-BFB9-466C-AC85-15E4B3E20926}">
    <text>porcine mucosal heparin</text>
  </threadedComment>
  <threadedComment ref="AW663" dT="2022-01-13T06:43:31.75" personId="{11DC6066-DA42-40E8-B306-F4C988E85EA0}" id="{88EEFF02-9E5A-4A17-8273-DC3A59C9891E}">
    <text>not a typo, had big error bars</text>
  </threadedComment>
  <threadedComment ref="Y664" dT="2022-01-14T00:13:29.80" personId="{11DC6066-DA42-40E8-B306-F4C988E85EA0}" id="{BF686A80-1A3C-44AC-AF07-ABE903D55F53}">
    <text>eyeball and temporalis removed too</text>
  </threadedComment>
  <threadedComment ref="BG664" dT="2022-01-14T00:52:37.93" personId="{11DC6066-DA42-40E8-B306-F4C988E85EA0}" id="{C7D6C743-D695-4A54-97A9-07D68D288B7D}">
    <text>Appears to be their own score, is 0-11, higher the score higher the deficit</text>
  </threadedComment>
  <threadedComment ref="Y665" dT="2022-01-14T00:13:29.80" personId="{11DC6066-DA42-40E8-B306-F4C988E85EA0}" id="{9AF71566-FDF7-4831-AF7E-B7A880FB4E70}">
    <text>eyeball and temporalis removed too</text>
  </threadedComment>
  <threadedComment ref="BG665" dT="2022-01-14T00:52:37.93" personId="{11DC6066-DA42-40E8-B306-F4C988E85EA0}" id="{3666870B-25FF-4185-970E-C2FBAA132363}">
    <text>Appears to be their own score, is 0-11, higher the score higher the deficit</text>
  </threadedComment>
  <threadedComment ref="Y666" dT="2022-01-14T00:13:29.80" personId="{11DC6066-DA42-40E8-B306-F4C988E85EA0}" id="{5C169DEE-7191-4939-B966-3612305CB705}">
    <text>eyeball and temporalis removed too</text>
  </threadedComment>
  <threadedComment ref="BG666" dT="2022-01-14T00:52:37.93" personId="{11DC6066-DA42-40E8-B306-F4C988E85EA0}" id="{9B10E5FE-7F31-4664-BBBD-BCE22628585F}">
    <text>Appears to be their own score, is 0-9, higher the score higher the deficit</text>
  </threadedComment>
  <threadedComment ref="L667" dT="2022-01-14T01:47:01.02" personId="{11DC6066-DA42-40E8-B306-F4C988E85EA0}" id="{773BFBE1-ECF9-4DBF-8672-36E726F65929}">
    <text>24 months</text>
  </threadedComment>
  <threadedComment ref="L668" dT="2022-01-14T01:47:01.02" personId="{11DC6066-DA42-40E8-B306-F4C988E85EA0}" id="{0ADF2551-4C9D-46A1-8E01-8CBAC38BAE41}">
    <text>24 months</text>
  </threadedComment>
  <threadedComment ref="L669" dT="2022-01-14T01:47:01.02" personId="{11DC6066-DA42-40E8-B306-F4C988E85EA0}" id="{E8CC402C-0623-48FD-A531-3CC96B2C51BB}">
    <text>24 months</text>
  </threadedComment>
  <threadedComment ref="L670" dT="2022-01-14T04:33:28.43" personId="{11DC6066-DA42-40E8-B306-F4C988E85EA0}" id="{5FE25EEF-53D0-417F-9602-27622BFF58F1}">
    <text>5 months</text>
  </threadedComment>
  <threadedComment ref="L671" dT="2022-01-14T01:47:01.02" personId="{11DC6066-DA42-40E8-B306-F4C988E85EA0}" id="{C01B8065-A1EE-4913-A55C-6B9E10BC7E11}">
    <text>24 months</text>
  </threadedComment>
  <threadedComment ref="Y673" dT="2022-01-14T05:15:28.51" personId="{11DC6066-DA42-40E8-B306-F4C988E85EA0}" id="{BD9AFB1F-323A-4E66-8A93-9B143D3B72E1}">
    <text>inferred</text>
  </threadedComment>
  <threadedComment ref="Y674" dT="2022-01-14T05:15:28.51" personId="{11DC6066-DA42-40E8-B306-F4C988E85EA0}" id="{780638CB-A8A9-4880-B865-E6307F63638F}">
    <text>inferred</text>
  </threadedComment>
  <threadedComment ref="Y675" dT="2022-01-14T05:15:28.51" personId="{11DC6066-DA42-40E8-B306-F4C988E85EA0}" id="{0CB7F3FC-9DBF-440F-8EF5-813AAA67158F}">
    <text>inferred</text>
  </threadedComment>
  <threadedComment ref="AA676" dT="2022-01-14T05:48:45.71" personId="{11DC6066-DA42-40E8-B306-F4C988E85EA0}" id="{9581259F-DC28-479F-BD4B-3A32EDAAB620}">
    <text>0.2mL</text>
  </threadedComment>
  <threadedComment ref="G677" dT="2022-01-14T06:57:35.43" personId="{11DC6066-DA42-40E8-B306-F4C988E85EA0}" id="{706445F0-5C31-4591-9F78-4E888C37F0D6}">
    <text>reported GFP or Thy1-YFP but didn't specify which mine these results were from</text>
  </threadedComment>
  <threadedComment ref="K677" dT="2022-01-14T06:35:36.82" personId="{11DC6066-DA42-40E8-B306-F4C988E85EA0}" id="{61D0972B-F043-47D3-885D-26EC99F9D711}">
    <text>4 months</text>
  </threadedComment>
  <threadedComment ref="M677" dT="2022-01-14T06:35:42.17" personId="{11DC6066-DA42-40E8-B306-F4C988E85EA0}" id="{044569DC-1C3B-44BD-96D1-27EA656BC4AE}">
    <text>6 months</text>
  </threadedComment>
  <threadedComment ref="AT677" dT="2022-01-14T06:54:46.86" personId="{11DC6066-DA42-40E8-B306-F4C988E85EA0}" id="{D64ADBBD-546F-47C1-849E-14DF6CB889E8}">
    <text>17.76um^2x10^4</text>
  </threadedComment>
  <threadedComment ref="AU677" dT="2022-01-14T06:56:03.99" personId="{11DC6066-DA42-40E8-B306-F4C988E85EA0}" id="{F762062C-27D7-4CDA-89E4-0207EBDFFEA2}">
    <text>0.96um^2x10^4</text>
  </threadedComment>
  <threadedComment ref="AV677" dT="2022-01-14T06:56:18.80" personId="{11DC6066-DA42-40E8-B306-F4C988E85EA0}" id="{6EEB0AA9-23B0-47C3-B651-CE6304350A95}">
    <text>6.97um^2x10^4</text>
  </threadedComment>
  <threadedComment ref="AW677" dT="2022-01-14T06:56:28.20" personId="{11DC6066-DA42-40E8-B306-F4C988E85EA0}" id="{93A0C2A2-D863-41B6-B571-5384EBA70D42}">
    <text>0.33um^2x10^4</text>
  </threadedComment>
  <threadedComment ref="K678" dT="2022-01-14T06:35:36.82" personId="{11DC6066-DA42-40E8-B306-F4C988E85EA0}" id="{7A38812A-73EA-4520-991D-43589289E930}">
    <text>4 months</text>
  </threadedComment>
  <threadedComment ref="M678" dT="2022-01-14T06:35:42.17" personId="{11DC6066-DA42-40E8-B306-F4C988E85EA0}" id="{4D265BF0-5F7B-4FE4-BB04-4D6C52855E20}">
    <text>6 months</text>
  </threadedComment>
  <threadedComment ref="AK678" dT="2022-01-14T07:06:31.80" personId="{11DC6066-DA42-40E8-B306-F4C988E85EA0}" id="{D0DF4A2D-F87C-47A1-8ADD-E60E686DF072}">
    <text>until occlusion</text>
  </threadedComment>
  <threadedComment ref="BA678" dT="2022-01-14T07:09:13.61" personId="{11DC6066-DA42-40E8-B306-F4C988E85EA0}" id="{91C4F290-CEB8-41AD-AF43-D743E96A189B}">
    <text>stated "mean +- standard error (SD) of the
mean" so may be SD, have guessed SEM</text>
  </threadedComment>
  <threadedComment ref="AA679" dT="2022-01-14T07:23:21.51" personId="{11DC6066-DA42-40E8-B306-F4C988E85EA0}" id="{9CEAC429-BE29-49C3-A4C9-70A2C2E85EAD}">
    <text>0.1mL</text>
  </threadedComment>
  <threadedComment ref="AD679" dT="2022-01-14T07:22:19.31" personId="{11DC6066-DA42-40E8-B306-F4C988E85EA0}" id="{7DB0A179-E884-40C4-816E-98EB96E0C305}">
    <text>15V</text>
  </threadedComment>
  <threadedComment ref="AA680" dT="2022-01-14T07:23:21.51" personId="{11DC6066-DA42-40E8-B306-F4C988E85EA0}" id="{0B099ABC-A3A8-4411-B3A2-43AF81512013}">
    <text>0.1mL</text>
  </threadedComment>
  <threadedComment ref="AD680" dT="2022-01-14T07:22:19.31" personId="{11DC6066-DA42-40E8-B306-F4C988E85EA0}" id="{2DBF74C9-6A32-4FBD-BB22-2B731ABFE111}">
    <text>15V</text>
  </threadedComment>
  <threadedComment ref="A684" dT="2022-01-19T06:11:35.54" personId="{0499562B-EFAF-4D5B-A8CC-C952B70A193C}" id="{315B22FA-3A1A-4A12-A44C-AE65EEFDFE2B}">
    <text>Non-English paper, Russian</text>
  </threadedComment>
  <threadedComment ref="G684" dT="2022-01-23T08:17:03.68" personId="{0499562B-EFAF-4D5B-A8CC-C952B70A193C}" id="{B1DE111D-19EF-496E-B5E9-97631919F830}">
    <text>translated as "non-breed" or "mixed breed"</text>
  </threadedComment>
  <threadedComment ref="AD684" dT="2022-01-23T09:22:45.26" personId="{0499562B-EFAF-4D5B-A8CC-C952B70A193C}" id="{2A934220-3867-4AFB-B086-2EC3EF3F989D}">
    <text>25 volts</text>
  </threadedComment>
  <threadedComment ref="AG684" dT="2022-01-23T08:38:48.25" personId="{0499562B-EFAF-4D5B-A8CC-C952B70A193C}" id="{904A7D4B-00CF-4B52-BB02-811AFABF0150}">
    <text>translated as "waveguide" or "lightguide" which seems to just be a fibre optic</text>
  </threadedComment>
  <threadedComment ref="AH684" dT="2022-01-23T08:38:48.25" personId="{0499562B-EFAF-4D5B-A8CC-C952B70A193C}" id="{2CC6F7AD-C3A3-4DFA-885A-199B2B291B21}">
    <text>translated as "waveguide" or "lightguide" which seems to just be a fibre optic</text>
  </threadedComment>
  <threadedComment ref="AK684" dT="2022-01-23T08:41:51.43" personId="{0499562B-EFAF-4D5B-A8CC-C952B70A193C}" id="{3CEB2B83-037D-493C-B097-D48285DED712}">
    <text>did twice in two spots, 15 minutes each</text>
  </threadedComment>
  <threadedComment ref="BA684" dT="2022-01-23T09:09:25.89" personId="{0499562B-EFAF-4D5B-A8CC-C952B70A193C}" id="{CFFD256F-FE66-4AD4-88CE-14896A6BCC67}">
    <text>could not find</text>
  </threadedComment>
  <threadedComment ref="A685" dT="2022-01-19T06:10:45.99" personId="{0499562B-EFAF-4D5B-A8CC-C952B70A193C}" id="{46776C3F-9B0B-4055-B17A-6C7964C58A92}">
    <text>non-English paper, Chinese</text>
  </threadedComment>
  <threadedComment ref="A686" dT="2022-01-19T06:11:01.12" personId="{0499562B-EFAF-4D5B-A8CC-C952B70A193C}" id="{B6853C1D-4C35-4C96-818E-FD6AF1E62A0D}">
    <text>Non-English paper, Chinese</text>
  </threadedComment>
  <threadedComment ref="A687" dT="2022-01-19T06:11:14.63" personId="{0499562B-EFAF-4D5B-A8CC-C952B70A193C}" id="{6B3CCC9A-22B0-498A-A590-0ECEB2C8AD9C}">
    <text>Non-English paper, Chinese</text>
  </threadedComment>
  <threadedComment ref="A688" dT="2022-01-19T06:11:54.13" personId="{0499562B-EFAF-4D5B-A8CC-C952B70A193C}" id="{6E45FC5E-5176-4046-A799-7834CDD46728}">
    <text>Non-English paper, Russian</text>
  </threadedComment>
  <threadedComment ref="AD688" dT="2022-01-23T09:22:53.45" personId="{0499562B-EFAF-4D5B-A8CC-C952B70A193C}" id="{753DFB99-D73B-4ED9-9BB4-6619ADD39C63}">
    <text>24 volts, 0.64 W/cm2</text>
  </threadedComment>
  <threadedComment ref="A689" dT="2022-01-19T06:12:13.77" personId="{0499562B-EFAF-4D5B-A8CC-C952B70A193C}" id="{1D366A47-2F3F-43AB-A836-FED3BB590DED}">
    <text>Non-English paper, Russian</text>
  </threadedComment>
</ThreadedComments>
</file>

<file path=xl/threadedComments/threadedComment2.xml><?xml version="1.0" encoding="utf-8"?>
<ThreadedComments xmlns="http://schemas.microsoft.com/office/spreadsheetml/2018/threadedcomments" xmlns:x="http://schemas.openxmlformats.org/spreadsheetml/2006/main">
  <threadedComment ref="K8" dT="2021-03-09T06:46:55.07" personId="{11DC6066-DA42-40E8-B306-F4C988E85EA0}" id="{0221636E-F259-45CE-B9D2-895E004F10E4}">
    <text>90-100 days old</text>
  </threadedComment>
  <threadedComment ref="M8" dT="2021-03-09T06:47:57.41" personId="{11DC6066-DA42-40E8-B306-F4C988E85EA0}" id="{D4EB9B93-E4BC-47C3-91D3-E5FF637B9C9C}">
    <text>90-100 days old</text>
  </threadedComment>
  <threadedComment ref="AE8" dT="2020-04-21T07:02:55.83" personId="{11DC6066-DA42-40E8-B306-F4C988E85EA0}" id="{15E4BBEA-1544-48EE-A296-CF1706C0C825}">
    <text>light source
(150-W light bulb)</text>
  </threadedComment>
  <threadedComment ref="AG8" dT="2020-04-21T07:02:42.23" personId="{11DC6066-DA42-40E8-B306-F4C988E85EA0}" id="{6A7DB26D-55AF-4A50-81E8-1D49425957E2}">
    <text>5 x 3 mm rectangle</text>
  </threadedComment>
  <threadedComment ref="K9" dT="2021-03-09T06:46:55.07" personId="{11DC6066-DA42-40E8-B306-F4C988E85EA0}" id="{34C7A5B5-C49A-430A-8264-B4C1CF1F1666}">
    <text>90-100 days old</text>
  </threadedComment>
  <threadedComment ref="M9" dT="2021-03-09T06:47:57.41" personId="{11DC6066-DA42-40E8-B306-F4C988E85EA0}" id="{06B4DB15-7347-4E3B-9A8C-4903DDCD3125}">
    <text>90-100 days old</text>
  </threadedComment>
  <threadedComment ref="AE9" dT="2020-04-21T07:02:55.83" personId="{11DC6066-DA42-40E8-B306-F4C988E85EA0}" id="{1F2B61CA-B743-4DC4-A3A7-93313FABE633}">
    <text>light source
(150-W light bulb)</text>
  </threadedComment>
  <threadedComment ref="AG9" dT="2020-04-21T07:02:42.23" personId="{11DC6066-DA42-40E8-B306-F4C988E85EA0}" id="{394D9535-8D61-4F30-908F-986DE0ABB78F}">
    <text>5 x 3 mm rectangle</text>
  </threadedComment>
  <threadedComment ref="K10" dT="2021-03-09T06:46:55.07" personId="{11DC6066-DA42-40E8-B306-F4C988E85EA0}" id="{8EA6B31C-6660-49E0-8848-16408B506CB7}">
    <text>90-100 days old</text>
  </threadedComment>
  <threadedComment ref="M10" dT="2021-03-09T06:47:57.41" personId="{11DC6066-DA42-40E8-B306-F4C988E85EA0}" id="{F97081FC-9880-4A90-BC2C-FAE069EDAE97}">
    <text>90-100 days old</text>
  </threadedComment>
  <threadedComment ref="AE10" dT="2020-04-21T07:02:55.83" personId="{11DC6066-DA42-40E8-B306-F4C988E85EA0}" id="{83A9129D-4DAE-4077-9DD4-A8051BD75F27}">
    <text>light source
(150-W light bulb)</text>
  </threadedComment>
  <threadedComment ref="AG10" dT="2020-04-21T07:02:42.23" personId="{11DC6066-DA42-40E8-B306-F4C988E85EA0}" id="{3A675BA7-34B9-4ED9-BBBD-9C6581192870}">
    <text>5 x 3 mm rectangle</text>
  </threadedComment>
  <threadedComment ref="Y19" dT="2020-04-30T05:21:20.40" personId="{11DC6066-DA42-40E8-B306-F4C988E85EA0}" id="{8B3B5ACF-596B-49DB-89A5-E18948D93C46}">
    <text>3 mm concentric dialysis probe was implanted horizontally via a guide cannule into the right cortex. A 6 mm diameter plastic ring was placed directly over the right cortex, behind bregma and tangential to the bregmoidal and midline skull sutures.
The probe and plastic ring were secured to the skull with 2 screws and dental acrylic, leaving the skull inside the ring, free of acrylic. Immediately after RB injection a fibre optic was positioned directly over the centre of the plastic ring above the skull (distance from fibre to skull &lt;2.0 mm).</text>
  </threadedComment>
  <threadedComment ref="AW19" dT="2020-04-30T05:29:32.78" personId="{11DC6066-DA42-40E8-B306-F4C988E85EA0}" id="{87E07F69-02C9-4A22-A882-FD0C8F7EBEAA}">
    <text>measured 9 brain sections through brain all 1mm thick, this result is the largest area, section 5.</text>
  </threadedComment>
  <threadedComment ref="AB20" dT="2020-05-04T06:49:00.58" personId="{11DC6066-DA42-40E8-B306-F4C988E85EA0}" id="{01E27E84-1EAD-4307-A42F-BAF57E2C21C5}">
    <text>given at 0.2 ml/100g body weight</text>
  </threadedComment>
  <threadedComment ref="AK20" dT="2020-05-04T06:55:43.32" personId="{11DC6066-DA42-40E8-B306-F4C988E85EA0}" id="{E48F8273-43EB-453A-AFF8-FA1E2B551C98}">
    <text>A monophasic constant current of 2-mA intensity with a 0.2-ms pulse width at a frequency of 3 Hz and a 5-sec stimulation
duration was used for each block, as shown in Figure 2A. These recording blocks were employed before PTI (baseline) and were repeated once every 30 min beginning at 15 min post-PTI and ending at 2 h post-PTI. As shown in Figure 2B, animals were grouped into 2 experimental groups with unilateral (contralateral) and bilateral PSS administration commenced immediately after PTI onset. The control group did not involve PSS intervention following PTI induction.</text>
  </threadedComment>
  <threadedComment ref="AU20" dT="2020-05-04T07:09:46.12" personId="{11DC6066-DA42-40E8-B306-F4C988E85EA0}" id="{F24DEFEF-3CDA-45CE-8E7B-0A43A9E53E53}">
    <text>approximately</text>
  </threadedComment>
  <threadedComment ref="AB21" dT="2020-05-04T06:49:00.58" personId="{11DC6066-DA42-40E8-B306-F4C988E85EA0}" id="{8125A73B-CAFE-4D91-833F-3A3CAE036FF4}">
    <text>given at 0.2 ml/100g body weight</text>
  </threadedComment>
  <threadedComment ref="AB22" dT="2020-05-05T07:01:44.40" personId="{11DC6066-DA42-40E8-B306-F4C988E85EA0}" id="{C39AEC23-B2B8-46D3-9BE6-B5119668F8D0}">
    <text>2.5 ml/kg</text>
  </threadedComment>
  <threadedComment ref="G24" dT="2020-05-07T05:53:41.28" personId="{11DC6066-DA42-40E8-B306-F4C988E85EA0}" id="{4E6A7567-3FDF-4880-AC46-56876EB4D823}">
    <text>albino</text>
  </threadedComment>
  <threadedComment ref="K24" dT="2021-03-09T06:49:06.98" personId="{11DC6066-DA42-40E8-B306-F4C988E85EA0}" id="{230FE1E9-7332-4706-B6C4-517565D25FB4}">
    <text>4-6 months old</text>
  </threadedComment>
  <threadedComment ref="M24" dT="2021-03-09T06:49:50.16" personId="{11DC6066-DA42-40E8-B306-F4C988E85EA0}" id="{B4C1DC2F-0296-42A9-9A4D-4483DA8D9194}">
    <text>4-6 months old</text>
  </threadedComment>
  <threadedComment ref="AE24" dT="2020-05-07T06:03:24.31" personId="{11DC6066-DA42-40E8-B306-F4C988E85EA0}" id="{CA5EC38C-F1A6-490B-9166-86E98EE4CD00}">
    <text>just states "laser"</text>
  </threadedComment>
  <threadedComment ref="G25" dT="2020-05-07T05:53:41.28" personId="{11DC6066-DA42-40E8-B306-F4C988E85EA0}" id="{19AAA041-38FF-448F-A183-4FFF441F15B5}">
    <text>albino</text>
  </threadedComment>
  <threadedComment ref="K25" dT="2021-03-09T06:49:06.98" personId="{11DC6066-DA42-40E8-B306-F4C988E85EA0}" id="{BC9397C3-523A-48F2-9EFF-44163361E8C3}">
    <text>4-6 months old</text>
  </threadedComment>
  <threadedComment ref="M25" dT="2021-03-09T06:49:50.16" personId="{11DC6066-DA42-40E8-B306-F4C988E85EA0}" id="{FA4D8567-1B72-4808-A1FB-554B3EB26095}">
    <text>4-6 months old</text>
  </threadedComment>
  <threadedComment ref="AE25" dT="2020-05-07T06:03:24.31" personId="{11DC6066-DA42-40E8-B306-F4C988E85EA0}" id="{16568572-2DE6-4B72-B8D2-6863D5BECF11}">
    <text>just states "laser"</text>
  </threadedComment>
  <threadedComment ref="G26" dT="2020-05-07T05:53:41.28" personId="{11DC6066-DA42-40E8-B306-F4C988E85EA0}" id="{E4167F38-6247-43E7-9060-44A4807248B2}">
    <text>albino</text>
  </threadedComment>
  <threadedComment ref="K26" dT="2021-03-09T06:49:06.98" personId="{11DC6066-DA42-40E8-B306-F4C988E85EA0}" id="{52C79456-7146-4424-9F81-C7DEF15221CC}">
    <text>4-6 months old</text>
  </threadedComment>
  <threadedComment ref="M26" dT="2021-03-09T06:49:50.16" personId="{11DC6066-DA42-40E8-B306-F4C988E85EA0}" id="{F0B3A1C7-D430-40E7-8738-C77E44DF9BE4}">
    <text>4-6 months old</text>
  </threadedComment>
  <threadedComment ref="AE26" dT="2020-05-07T06:03:24.31" personId="{11DC6066-DA42-40E8-B306-F4C988E85EA0}" id="{8F3019BF-0D56-4321-BE24-2FA2B9719A6B}">
    <text>just states "laser"</text>
  </threadedComment>
  <threadedComment ref="G27" dT="2020-05-07T05:53:41.28" personId="{11DC6066-DA42-40E8-B306-F4C988E85EA0}" id="{C40B7228-437C-4106-8DCB-DC2C5BA9408C}">
    <text>albino</text>
  </threadedComment>
  <threadedComment ref="K27" dT="2021-03-09T06:49:06.98" personId="{11DC6066-DA42-40E8-B306-F4C988E85EA0}" id="{D432B540-6B35-4E86-BC85-411B84391C5E}">
    <text>4-6 months old</text>
  </threadedComment>
  <threadedComment ref="M27" dT="2021-03-09T06:49:50.16" personId="{11DC6066-DA42-40E8-B306-F4C988E85EA0}" id="{3FFF5ECB-B03B-4E3B-B505-6A7D25CA84A8}">
    <text>4-6 months old</text>
  </threadedComment>
  <threadedComment ref="AE27" dT="2020-05-07T06:03:24.31" personId="{11DC6066-DA42-40E8-B306-F4C988E85EA0}" id="{6F94C4CE-6E20-476A-845C-7AEB765A8453}">
    <text>just states "laser"</text>
  </threadedComment>
  <threadedComment ref="AB28" dT="2020-05-11T06:46:08.72" personId="{11DC6066-DA42-40E8-B306-F4C988E85EA0}" id="{9FABBB33-E821-46F8-B0AE-DE2BC88DAF38}">
    <text>0.2mL given per animal</text>
  </threadedComment>
  <threadedComment ref="AI30" dT="2020-05-26T02:55:06.07" personId="{11DC6066-DA42-40E8-B306-F4C988E85EA0}" id="{76B64EA5-548A-4FDA-8957-9BCF68518CB7}">
    <text>Was tested daily</text>
  </threadedComment>
  <threadedComment ref="Y31" dT="2020-05-12T02:06:30.66" personId="{11DC6066-DA42-40E8-B306-F4C988E85EA0}" id="{0B67D0F6-9E60-4DD2-B72C-34FCB159CBC4}">
    <text>Rats were implanted with a 200 mm diameter probe (Hospal-Cuprophan Bellco) horizontally, across the fronto-parietal cerebral cortex. Previously, the probe was covered by an epossidic glue except for the target tract corresponding to the ischemic area. Ischemia was induced 24 h later in randomly selected rats under anesthesia.</text>
  </threadedComment>
  <threadedComment ref="R35" dT="2020-05-18T05:00:55.06" personId="{11DC6066-DA42-40E8-B306-F4C988E85EA0}" id="{D5DEDC48-2546-4092-9111-94D9F9313882}">
    <text>report 5-7 animals used for infarct assessment and 3-7 for mNSS</text>
  </threadedComment>
  <threadedComment ref="G36" dT="2020-05-18T04:23:34.02" personId="{11DC6066-DA42-40E8-B306-F4C988E85EA0}" id="{7FA390BA-EBD0-4DE0-B8EA-283BF187B395}">
    <text>C57BL/6J (diabetes)</text>
  </threadedComment>
  <threadedComment ref="R36" dT="2020-05-18T05:00:55.06" personId="{11DC6066-DA42-40E8-B306-F4C988E85EA0}" id="{A678E1DA-D77A-498E-9E22-65A976CAD9C5}">
    <text>report 5-7 animals used for infarct assessment and 3-7 for mNSS</text>
  </threadedComment>
  <threadedComment ref="T36" dT="2020-05-18T05:00:55.06" personId="{11DC6066-DA42-40E8-B306-F4C988E85EA0}" id="{472B2A47-48E4-4F79-A66B-A927AF7EAE3A}">
    <text>report 5-7 animals used for infarct assessment and 3-7 for mNSS</text>
  </threadedComment>
  <threadedComment ref="G37" dT="2020-05-18T04:23:34.02" personId="{11DC6066-DA42-40E8-B306-F4C988E85EA0}" id="{477DB810-1BBB-4038-A22B-48A0DD3766DC}">
    <text>C57BL/6J (diabetes)</text>
  </threadedComment>
  <threadedComment ref="R37" dT="2020-05-18T05:00:55.06" personId="{11DC6066-DA42-40E8-B306-F4C988E85EA0}" id="{86864300-5BBA-45EC-B60F-C287B5DA0768}">
    <text>report 5-7 animals used for infarct assessment and 3-7 for mNSS</text>
  </threadedComment>
  <threadedComment ref="T37" dT="2020-05-18T05:00:55.06" personId="{11DC6066-DA42-40E8-B306-F4C988E85EA0}" id="{E9D538D8-94A3-4043-8372-1BF4CFC013C9}">
    <text>report 5-7 animals used for infarct assessment and 3-7 for mNSS</text>
  </threadedComment>
  <threadedComment ref="AK38" dT="2020-05-19T04:16:04.96" personId="{11DC6066-DA42-40E8-B306-F4C988E85EA0}" id="{05329EDF-EA1A-4462-8C05-BAC41D651BC2}">
    <text>electrical current intensity was a maximum of 2mA and was given for 20-45 minutes a day.</text>
  </threadedComment>
  <threadedComment ref="G39" dT="2020-05-28T04:42:59.26" personId="{11DC6066-DA42-40E8-B306-F4C988E85EA0}" id="{4C347AC0-EE50-4061-A02F-80EC18B99FE3}">
    <text>strain: B6.FVB-Tg(tetO-EGFP,-Tgfbr2)8Mcle/J</text>
  </threadedComment>
  <threadedComment ref="R39" dT="2020-06-03T05:28:50.82" personId="{11DC6066-DA42-40E8-B306-F4C988E85EA0}" id="{4ED11059-4C98-4A88-AEE1-B20AB9301213}">
    <text>No n reported specifically, throughout paper reports 4-12 animals for various groups.</text>
  </threadedComment>
  <threadedComment ref="Y39" dT="2020-05-28T04:48:23.07" personId="{11DC6066-DA42-40E8-B306-F4C988E85EA0}" id="{3DFC5193-CE33-4F26-967F-12E913FAA528}">
    <text>the skull was cleaned of connective tissue and lightly shaved using a sterile razor blade.</text>
  </threadedComment>
  <threadedComment ref="AE39" dT="2020-05-28T04:49:04.80" personId="{11DC6066-DA42-40E8-B306-F4C988E85EA0}" id="{38277E40-F1D4-42D0-AC23-9B7182A6FE89}">
    <text>Dolan-Jenner MH-100
Metal Halide Fiber Optic Illuminator</text>
  </threadedComment>
  <threadedComment ref="AH39" dT="2020-05-28T04:49:45.06" personId="{11DC6066-DA42-40E8-B306-F4C988E85EA0}" id="{5E31F39F-524E-4036-9F33-E209791FED1A}">
    <text>2 x 15 minutes to form two overlapping circular lesions in the right motor
cortex.</text>
  </threadedComment>
  <threadedComment ref="R40" dT="2020-06-03T05:28:50.82" personId="{11DC6066-DA42-40E8-B306-F4C988E85EA0}" id="{2BE9D6AC-9517-44A7-99AE-46109D3CD53F}">
    <text>No n reported specifically, throughout paper reports 4-12 animals for various groups.</text>
  </threadedComment>
  <threadedComment ref="Y40" dT="2020-05-28T04:48:23.07" personId="{11DC6066-DA42-40E8-B306-F4C988E85EA0}" id="{17325D29-9F45-4E07-98E4-15EEB0F25138}">
    <text>the skull was cleaned of connective tissue and lightly shaved using a sterile razor blade.</text>
  </threadedComment>
  <threadedComment ref="AE40" dT="2020-05-28T04:49:04.80" personId="{11DC6066-DA42-40E8-B306-F4C988E85EA0}" id="{A3AAF4A0-216B-47A9-AA38-FA26E4DDD5CB}">
    <text>Dolan-Jenner MH-100
Metal Halide Fiber Optic Illuminator</text>
  </threadedComment>
  <threadedComment ref="AH40" dT="2020-05-28T04:49:45.06" personId="{11DC6066-DA42-40E8-B306-F4C988E85EA0}" id="{841EC0FB-3C2F-462B-8195-89BB86A37A5F}">
    <text>2 x 15 minutes to form two overlapping circular lesions in the right motor
cortex.</text>
  </threadedComment>
  <threadedComment ref="Y42" dT="2020-06-04T05:35:16.47" personId="{11DC6066-DA42-40E8-B306-F4C988E85EA0}" id="{0D66C29E-9283-4E87-A825-96A0DBB8DEC9}">
    <text>laser shone through skull but skull breach made for electrode: A small (∼3mm circular) craniotomy was made at the anterior border of the illumination area to expose the peri-infarct cortex. A 2×4mm rectangular stainless steel stimulating electrode (Oscor, Tampa, Florida, USA) was placed on the exposed dura of the anterior margin of the lesion</text>
  </threadedComment>
  <threadedComment ref="AY42" dT="2020-06-04T05:50:11.39" personId="{11DC6066-DA42-40E8-B306-F4C988E85EA0}" id="{A52802A6-5FE8-4D9A-B047-BBB403A5B51B}">
    <text>Reported that no rat recieved more than 10 but did not report any actual scores.</text>
  </threadedComment>
  <threadedComment ref="N43" dT="2020-06-05T03:44:07.27" personId="{11DC6066-DA42-40E8-B306-F4C988E85EA0}" id="{92FE1EA2-768D-410D-B950-E9D3E3FF4707}">
    <text>Actually states "(3540 g)" but since mice can't be 3kg I'm assuming they meant 35-40g</text>
  </threadedComment>
  <threadedComment ref="AE43" dT="2020-06-05T03:50:45.90" personId="{11DC6066-DA42-40E8-B306-F4C988E85EA0}" id="{1781C747-FD68-4127-9D64-FBF1DCC6CFF9}">
    <text>Photochemical cortical thrombosis was induced with a low intensity white light (150 W) from the optic ®ber of the Fiber-lite Model 180 illuminator (Dolan-Jenner, Lawrence,
MA).</text>
  </threadedComment>
  <threadedComment ref="Y44" dT="2020-06-05T04:20:37.13" personId="{11DC6066-DA42-40E8-B306-F4C988E85EA0}" id="{F8D94E3E-6B82-464E-8B8C-DD7022E59CB7}">
    <text>Most of these methods are from another paper: Chen F, Suzuki Y, Nagai N, et al. Visualization of stroke with clinical
MR imagers in rats: a feasibility study. Radiology 2004</text>
  </threadedComment>
  <threadedComment ref="X45" dT="2020-06-09T02:55:43.04" personId="{11DC6066-DA42-40E8-B306-F4C988E85EA0}" id="{E89FAF73-7E25-4C28-A3F7-2A17652E673C}">
    <text>Halothane used for stroke induction, isoflurane used when in MRI machine</text>
  </threadedComment>
  <threadedComment ref="Y45" dT="2020-06-05T04:20:37.13" personId="{11DC6066-DA42-40E8-B306-F4C988E85EA0}" id="{2DF36C95-533C-4BEA-ACF3-DF06E1E2370F}">
    <text>Most of these methods are from another paper: Chen F, Suzuki Y, Nagai N, et al. Visualization of stroke with clinical
MR imagers in rats: a feasibility study. Radiology 2004</text>
  </threadedComment>
  <threadedComment ref="X46" dT="2020-06-09T02:55:43.04" personId="{11DC6066-DA42-40E8-B306-F4C988E85EA0}" id="{917EFD3B-AD9F-47C4-B81B-B6E73D00C107}">
    <text>Halothane used for stroke induction, isoflurane used when in MRI machine</text>
  </threadedComment>
  <threadedComment ref="Y46" dT="2020-06-05T04:20:37.13" personId="{11DC6066-DA42-40E8-B306-F4C988E85EA0}" id="{79613054-DAFA-449D-993E-18122067F8C3}">
    <text>Most of these methods are from another paper: Chen F, Suzuki Y, Nagai N, et al. Visualization of stroke with clinical
MR imagers in rats: a feasibility study. Radiology 2004</text>
  </threadedComment>
  <threadedComment ref="AH47" dT="2020-06-09T05:31:11.61" personId="{11DC6066-DA42-40E8-B306-F4C988E85EA0}" id="{B944FD0C-D159-4BCF-B9E6-533FA091A174}">
    <text>40 seconds</text>
  </threadedComment>
  <threadedComment ref="AH48" dT="2020-06-09T05:31:11.61" personId="{11DC6066-DA42-40E8-B306-F4C988E85EA0}" id="{CAFD37B7-CD31-4649-AACA-27FC6DEA91A6}">
    <text>40 seconds</text>
  </threadedComment>
  <threadedComment ref="G49" dT="2020-06-10T02:07:39.53" personId="{11DC6066-DA42-40E8-B306-F4C988E85EA0}" id="{C9781B9E-55B0-4E9B-8834-F387597017BC}">
    <text>CNβ heterozygotes on C57BL/6 background</text>
  </threadedComment>
  <threadedComment ref="X53" dT="2020-06-12T06:12:49.38" personId="{11DC6066-DA42-40E8-B306-F4C988E85EA0}" id="{2387D83E-A59D-45A8-BE0A-39E78D33E657}">
    <text>brand name Rompun</text>
  </threadedComment>
  <threadedComment ref="AI53" dT="2020-06-12T06:22:27.58" personId="{11DC6066-DA42-40E8-B306-F4C988E85EA0}" id="{697D0523-7E7F-4820-B63C-4CE3FC647D02}">
    <text>hBM-MSCs cells</text>
  </threadedComment>
  <threadedComment ref="AW53" dT="2020-06-12T06:30:16.86" personId="{11DC6066-DA42-40E8-B306-F4C988E85EA0}" id="{1BBDC836-F8E9-464F-93F4-34C2545A3986}">
    <text>say % but don't say what it's a percent of</text>
  </threadedComment>
  <threadedComment ref="AL55" dT="2020-06-12T07:10:13.13" personId="{11DC6066-DA42-40E8-B306-F4C988E85EA0}" id="{5E381AB3-866E-4B19-94C6-DDE8805B8DCA}">
    <text>Animals reached their
impaired forepaw through the slot and ate pellets (Bioserve
Inc, Beltsville, MD, USA). Three hundred pellets were placed
on the right side of the reclined plate, and animals used their
impaired forepaw to eat the pellets. Animals were in the
training box for 20 min or until they ate all of the pellets.</text>
  </threadedComment>
  <threadedComment ref="AA57" dT="2020-06-17T01:49:16.90" personId="{11DC6066-DA42-40E8-B306-F4C988E85EA0}" id="{412316BB-4E3F-4A3B-9389-FE0DD0782382}">
    <text>0.1ml injected</text>
  </threadedComment>
  <threadedComment ref="AA58" dT="2020-06-17T01:49:16.90" personId="{11DC6066-DA42-40E8-B306-F4C988E85EA0}" id="{1123318B-0665-46BC-B0AF-688924A7EF0C}">
    <text>0.1ml injected</text>
  </threadedComment>
  <threadedComment ref="AA59" dT="2020-06-17T01:49:16.90" personId="{11DC6066-DA42-40E8-B306-F4C988E85EA0}" id="{43C39D29-C429-474E-8758-99F4B2F238A9}">
    <text>0.1ml injected</text>
  </threadedComment>
  <threadedComment ref="G61" dT="2020-06-17T04:08:39.90" personId="{11DC6066-DA42-40E8-B306-F4C988E85EA0}" id="{E4EA594F-8EED-4235-969E-C8C6FC6CFA48}">
    <text>based on C57BL/6</text>
  </threadedComment>
  <threadedComment ref="AA62" dT="2020-06-19T05:45:14.32" personId="{11DC6066-DA42-40E8-B306-F4C988E85EA0}" id="{1DBD4451-CB00-47B9-8702-4427FA3A692C}">
    <text>0.2ml administered</text>
  </threadedComment>
  <threadedComment ref="R64" dT="2020-07-08T06:09:29.56" personId="{11DC6066-DA42-40E8-B306-F4C988E85EA0}" id="{5CCC5178-7037-41B9-9843-D6CE83B5EB01}">
    <text>10–15 mice/group</text>
  </threadedComment>
  <threadedComment ref="T64" dT="2020-07-08T06:09:29.56" personId="{11DC6066-DA42-40E8-B306-F4C988E85EA0}" id="{7C93AED0-6123-43CA-A7BC-E86E5C3FD367}">
    <text>10–15 mice/group</text>
  </threadedComment>
  <threadedComment ref="AK64" dT="2020-07-08T05:50:54.39" personId="{11DC6066-DA42-40E8-B306-F4C988E85EA0}" id="{1B8BF0DE-B8EF-455B-A77B-778EDE85900B}">
    <text>(10,000 units,
Sigma) was delivered by intravenous injection via the tail vein in
100 ml saline</text>
  </threadedComment>
  <threadedComment ref="G65" dT="2020-07-08T05:42:35.31" personId="{11DC6066-DA42-40E8-B306-F4C988E85EA0}" id="{96871D29-0630-46B5-AD35-18EDBF1D864B}">
    <text>C57BL6 background</text>
  </threadedComment>
  <threadedComment ref="R65" dT="2020-07-08T06:09:29.56" personId="{11DC6066-DA42-40E8-B306-F4C988E85EA0}" id="{08F53915-FD86-4605-A15D-08A845283602}">
    <text>10–15 mice/group</text>
  </threadedComment>
  <threadedComment ref="T65" dT="2020-07-08T06:09:29.56" personId="{11DC6066-DA42-40E8-B306-F4C988E85EA0}" id="{9E610774-132E-4821-A476-A1521065C099}">
    <text>10–15 mice/group</text>
  </threadedComment>
  <threadedComment ref="AK65" dT="2020-07-08T05:50:54.39" personId="{11DC6066-DA42-40E8-B306-F4C988E85EA0}" id="{51C78E88-CA9C-412A-B408-91A9D260ED3D}">
    <text>(10,000 units,
Sigma) was delivered by intravenous injection via the tail vein in
100 ml saline</text>
  </threadedComment>
  <threadedComment ref="Y71" dT="2020-08-28T04:28:19.35" personId="{11DC6066-DA42-40E8-B306-F4C988E85EA0}" id="{00177F24-288D-4189-BE88-13211CC08FA4}">
    <text>Extra surgery: A tracheotomy was performed in preparation of mechanical
ventilation of animals inside the magnet’s tunnel.</text>
  </threadedComment>
  <threadedComment ref="AA75" dT="2020-09-08T01:48:11.81" personId="{11DC6066-DA42-40E8-B306-F4C988E85EA0}" id="{617A0BA4-3779-4FFB-A827-1F1FE7BEB3BD}">
    <text>10 ml/kg</text>
  </threadedComment>
  <threadedComment ref="K76" dT="2021-03-09T06:46:55.07" personId="{11DC6066-DA42-40E8-B306-F4C988E85EA0}" id="{88D078E4-BCC8-4BF9-9C98-F9AA3F145820}">
    <text>90-100 days old</text>
  </threadedComment>
  <threadedComment ref="M76" dT="2021-03-09T06:47:57.41" personId="{11DC6066-DA42-40E8-B306-F4C988E85EA0}" id="{C2D7EA95-5D67-4AA6-9A52-70D0825D4D17}">
    <text>90-100 days old</text>
  </threadedComment>
  <threadedComment ref="G77" dT="2020-09-24T01:14:28.04" personId="{11DC6066-DA42-40E8-B306-F4C988E85EA0}" id="{2AB94DE2-4FC3-4192-9F58-E71AB54019B2}">
    <text>May also be GCaMP6 or ChR2 mice, unclear in text which strain was used for infarct volume results</text>
  </threadedComment>
  <threadedComment ref="K77" dT="2021-03-09T06:52:57.14" personId="{11DC6066-DA42-40E8-B306-F4C988E85EA0}" id="{C559D26C-06AE-45AD-A66F-E6027CF37CEE}">
    <text>4-5 months old</text>
  </threadedComment>
  <threadedComment ref="M77" dT="2021-03-09T06:53:01.72" personId="{11DC6066-DA42-40E8-B306-F4C988E85EA0}" id="{A334B4B4-C8D7-48CA-825B-A7FE6379A5A4}">
    <text>4-5 months old</text>
  </threadedComment>
  <threadedComment ref="H78" dT="2020-09-10T02:17:47.93" personId="{11DC6066-DA42-40E8-B306-F4C988E85EA0}" id="{7A944861-4642-49B6-B572-E90937DC20FE}">
    <text>4 female 9 male</text>
  </threadedComment>
  <threadedComment ref="AA79" dT="2020-09-15T05:19:44.44" personId="{11DC6066-DA42-40E8-B306-F4C988E85EA0}" id="{C4E20258-BE92-45BA-8886-C2E93F81B996}">
    <text>0.15 ml per animal</text>
  </threadedComment>
  <threadedComment ref="AA80" dT="2020-09-15T05:19:44.44" personId="{11DC6066-DA42-40E8-B306-F4C988E85EA0}" id="{A97C1A49-116D-45A7-8852-B052D9DDC89D}">
    <text>0.15 ml per animal</text>
  </threadedComment>
  <threadedComment ref="L81" dT="2020-09-24T01:28:22.39" personId="{11DC6066-DA42-40E8-B306-F4C988E85EA0}" id="{3E7760A2-EAA0-4541-8A10-7F084C75B4E8}">
    <text>3 months</text>
  </threadedComment>
  <threadedComment ref="L82" dT="2020-09-24T01:28:31.18" personId="{11DC6066-DA42-40E8-B306-F4C988E85EA0}" id="{49F448F3-BCC6-4F8E-BF38-3B13155403A2}">
    <text>6 months</text>
  </threadedComment>
  <threadedComment ref="L83" dT="2020-09-24T01:28:38.03" personId="{11DC6066-DA42-40E8-B306-F4C988E85EA0}" id="{AC3F9766-977D-45EF-A64E-67A9B68C5812}">
    <text>12 months</text>
  </threadedComment>
  <threadedComment ref="L84" dT="2020-09-24T01:28:44.17" personId="{11DC6066-DA42-40E8-B306-F4C988E85EA0}" id="{9881F283-8383-4085-B9C8-C2DE3D8E521D}">
    <text>18 months</text>
  </threadedComment>
  <threadedComment ref="L85" dT="2020-09-24T01:28:52.99" personId="{11DC6066-DA42-40E8-B306-F4C988E85EA0}" id="{8062F634-39BF-4DDB-AF52-81513FAB8F49}">
    <text>24 months</text>
  </threadedComment>
  <threadedComment ref="AA101" dT="2020-10-01T03:37:26.47" personId="{11DC6066-DA42-40E8-B306-F4C988E85EA0}" id="{3E559375-6C3F-4EA9-883E-1D41046283BD}">
    <text>0.1ml administered</text>
  </threadedComment>
  <threadedComment ref="AA102" dT="2020-10-01T03:37:26.47" personId="{11DC6066-DA42-40E8-B306-F4C988E85EA0}" id="{6E2EB002-3DFE-4CE3-B10E-7140DC05592F}">
    <text>0.1ml administered</text>
  </threadedComment>
  <threadedComment ref="AA103" dT="2020-10-01T03:37:26.47" personId="{11DC6066-DA42-40E8-B306-F4C988E85EA0}" id="{C9EAAE92-2143-4E64-87E0-6319AECD80D1}">
    <text>0.1ml administered</text>
  </threadedComment>
  <threadedComment ref="AA104" dT="2020-10-01T03:37:26.47" personId="{11DC6066-DA42-40E8-B306-F4C988E85EA0}" id="{8F6EAA00-39CD-4417-8490-6D94916C31FD}">
    <text>0.1ml administered</text>
  </threadedComment>
  <threadedComment ref="AA107" dT="2020-10-01T03:37:26.47" personId="{11DC6066-DA42-40E8-B306-F4C988E85EA0}" id="{DB9AB666-F601-467C-A88F-5A985AD56F1F}">
    <text>0.1ml administered</text>
  </threadedComment>
  <threadedComment ref="R108" dT="2020-10-08T05:18:06.63" personId="{11DC6066-DA42-40E8-B306-F4C988E85EA0}" id="{B7BDDD2E-18CC-447E-BC65-3BE0E8F8B538}">
    <text>3-5 per group</text>
  </threadedComment>
  <threadedComment ref="AA108" dT="2020-10-08T05:05:58.01" personId="{11DC6066-DA42-40E8-B306-F4C988E85EA0}" id="{2E6E2F32-4DDA-46DB-AD4D-5E56798DE109}">
    <text>0.1 mL injected</text>
  </threadedComment>
  <threadedComment ref="Z109" dT="2020-11-05T23:02:12.65" personId="{11DC6066-DA42-40E8-B306-F4C988E85EA0}" id="{FF26B106-9667-4C3A-AE2B-E218C16C8072}">
    <text>Group FL1, coordinates -1mm from bregma, 4mm from midline</text>
  </threadedComment>
  <threadedComment ref="AO109" dT="2020-11-05T23:34:01.91" personId="{11DC6066-DA42-40E8-B306-F4C988E85EA0}" id="{0FA18931-6816-4552-BACB-BFBD5E61DC0D}">
    <text>this is not explicitly stated in the text as an end point but it its the latest behavioural time noted</text>
  </threadedComment>
  <threadedComment ref="Z110" dT="2020-11-05T23:02:30.19" personId="{11DC6066-DA42-40E8-B306-F4C988E85EA0}" id="{6CB7A95D-44C4-46F8-8DD0-DA6D82050A5A}">
    <text>Group FL2, coordinates 0mm from bregma, 3.5mm from midline</text>
  </threadedComment>
  <threadedComment ref="AO110" dT="2020-11-05T23:34:01.91" personId="{11DC6066-DA42-40E8-B306-F4C988E85EA0}" id="{C6FCEDEB-6A40-449A-AF76-1B1295473D45}">
    <text>this is not explicitly stated in the text as an end point but it its the latest behavioural time noted</text>
  </threadedComment>
  <threadedComment ref="Z111" dT="2020-11-05T23:02:48.24" personId="{11DC6066-DA42-40E8-B306-F4C988E85EA0}" id="{A6F343E1-2F91-4A3F-AD34-50A09FE8B2ED}">
    <text>Group FL3, coordinates 1mm from bregma, 3.5mm from midline</text>
  </threadedComment>
  <threadedComment ref="AO111" dT="2020-11-05T23:34:01.91" personId="{11DC6066-DA42-40E8-B306-F4C988E85EA0}" id="{C4CCB2F9-36BA-4B67-BE54-52F682F61E26}">
    <text>this is not explicitly stated in the text as an end point but it its the latest behavioural time noted</text>
  </threadedComment>
  <threadedComment ref="Z112" dT="2020-11-05T23:03:04.32" personId="{11DC6066-DA42-40E8-B306-F4C988E85EA0}" id="{06706059-D801-4762-B62F-D651BAB7B84C}">
    <text>Group FL4, coordinates 2mm from bregma, 3.5mm from midline</text>
  </threadedComment>
  <threadedComment ref="AO112" dT="2020-11-05T23:34:01.91" personId="{11DC6066-DA42-40E8-B306-F4C988E85EA0}" id="{E1A3FF26-FF2B-4971-8F62-0EFA0BF630D6}">
    <text>this is not explicitly stated in the text as an end point but it its the latest behavioural time noted</text>
  </threadedComment>
  <threadedComment ref="Z113" dT="2020-11-05T23:03:19.61" personId="{11DC6066-DA42-40E8-B306-F4C988E85EA0}" id="{57BA6B7E-ACBB-4FA5-AB45-D6A7DA12EA6B}">
    <text>Group FL5, coordinates 4mm from bregma, 2mm from midline</text>
  </threadedComment>
  <threadedComment ref="AO113" dT="2020-11-05T23:34:01.91" personId="{11DC6066-DA42-40E8-B306-F4C988E85EA0}" id="{FFB43928-1330-4A8D-A72E-6C4B42961898}">
    <text>this is not explicitly stated in the text as an end point but it its the latest behavioural time noted</text>
  </threadedComment>
  <threadedComment ref="Z114" dT="2020-11-05T23:04:03.58" personId="{11DC6066-DA42-40E8-B306-F4C988E85EA0}" id="{F98AA1E7-BB0E-4787-B649-DBCB82FB5F36}">
    <text>Group FL6, coordinates 4mm from bregma, 2mm from midline</text>
  </threadedComment>
  <threadedComment ref="AO114" dT="2020-11-05T23:34:01.91" personId="{11DC6066-DA42-40E8-B306-F4C988E85EA0}" id="{825A139D-6CDF-4F43-850A-E548521535A6}">
    <text>this is not explicitly stated in the text as an end point but it its the latest behavioural time noted</text>
  </threadedComment>
  <threadedComment ref="Z115" dT="2020-11-05T23:05:11.80" personId="{11DC6066-DA42-40E8-B306-F4C988E85EA0}" id="{1F6995D6-4EA7-46E4-A2DD-0DC74413AAFB}">
    <text>Group FL7, coordinates 2mm from bregma, 3.5mm from midline</text>
  </threadedComment>
  <threadedComment ref="AO115" dT="2020-11-05T23:34:01.91" personId="{11DC6066-DA42-40E8-B306-F4C988E85EA0}" id="{C576754C-0E03-4F65-98E8-B2E4AD334D66}">
    <text>this is not explicitly stated in the text as an end point but it its the latest behavioural time noted</text>
  </threadedComment>
  <threadedComment ref="Z116" dT="2020-11-05T23:05:41.40" personId="{11DC6066-DA42-40E8-B306-F4C988E85EA0}" id="{70DA4063-27C5-4181-B339-CF462690FEB3}">
    <text>Group HL, coordinates -1.8mm from bregma, 2.5mm from midline</text>
  </threadedComment>
  <threadedComment ref="AO116" dT="2020-11-05T23:34:01.91" personId="{11DC6066-DA42-40E8-B306-F4C988E85EA0}" id="{866AFBC7-961A-4919-A574-204060477675}">
    <text>this is not explicitly stated in the text as an end point but it its the latest behavioural time noted</text>
  </threadedComment>
  <threadedComment ref="Z117" dT="2020-11-05T23:06:02.93" personId="{11DC6066-DA42-40E8-B306-F4C988E85EA0}" id="{73792D33-C813-4CAC-9E08-55F6F2628E2E}">
    <text>Group MAG-FL, coordinates 2mm from bregma, 0.5mm from midline</text>
  </threadedComment>
  <threadedComment ref="AO117" dT="2020-11-05T23:34:01.91" personId="{11DC6066-DA42-40E8-B306-F4C988E85EA0}" id="{AA0C4A87-0A0B-498C-8362-3A4B70D8B578}">
    <text>this is not explicitly stated in the text as an end point but it its the latest behavioural time noted</text>
  </threadedComment>
  <threadedComment ref="Z118" dT="2020-11-05T23:06:21.68" personId="{11DC6066-DA42-40E8-B306-F4C988E85EA0}" id="{873021EE-73A9-44E8-8140-F774C48B38D8}">
    <text>Group MAG-HL, coordinates -1.8mm from bregma, 0.5mm from midline</text>
  </threadedComment>
  <threadedComment ref="AO118" dT="2020-11-05T23:34:01.91" personId="{11DC6066-DA42-40E8-B306-F4C988E85EA0}" id="{49C2913F-9C58-4341-B45F-E840F63A4612}">
    <text>this is not explicitly stated in the text as an end point but it its the latest behavioural time noted</text>
  </threadedComment>
  <threadedComment ref="Z119" dT="2020-11-05T23:07:00.32" personId="{11DC6066-DA42-40E8-B306-F4C988E85EA0}" id="{04D9540F-BDDA-4F71-B040-EE06266174EE}">
    <text>Group S1-D (coordinates from Dietrich reference), coordinates -1.8mm from bregma, 5mm from midline</text>
  </threadedComment>
  <threadedComment ref="AO119" dT="2020-11-05T23:34:01.91" personId="{11DC6066-DA42-40E8-B306-F4C988E85EA0}" id="{5E24F3BE-D876-4486-9209-0F751F3DAD20}">
    <text>this is not explicitly stated in the text as an end point but it its the latest behavioural time noted</text>
  </threadedComment>
  <threadedComment ref="Z120" dT="2020-11-05T23:07:33.39" personId="{11DC6066-DA42-40E8-B306-F4C988E85EA0}" id="{F3BE2B3E-10E4-494F-9818-B2B50288F68D}">
    <text>Group S1-CH (coordinates from Chapin and Lin reference), coordinates -2.5mm from bregma, 6mm from midline</text>
  </threadedComment>
  <threadedComment ref="AO120" dT="2020-11-05T23:34:01.91" personId="{11DC6066-DA42-40E8-B306-F4C988E85EA0}" id="{EC3BF34E-BCF7-4049-A4DE-861BCCC56789}">
    <text>this is not explicitly stated in the text as an end point but it its the latest behavioural time noted</text>
  </threadedComment>
  <threadedComment ref="Z121" dT="2020-11-05T23:08:31.31" personId="{11DC6066-DA42-40E8-B306-F4C988E85EA0}" id="{8556AE4C-6E69-49FA-A007-6980CD32B994}">
    <text>Visual group, coordinates -6.5mm from bregma, 3.5mm from midline</text>
  </threadedComment>
  <threadedComment ref="AO121" dT="2020-11-05T23:34:01.91" personId="{11DC6066-DA42-40E8-B306-F4C988E85EA0}" id="{2A77C108-9D38-42BD-B6E3-10BAC629C1FC}">
    <text>this is not explicitly stated in the text as an end point but it its the latest behavioural time noted</text>
  </threadedComment>
  <threadedComment ref="R123" dT="2020-11-18T02:53:19.62" personId="{11DC6066-DA42-40E8-B306-F4C988E85EA0}" id="{5F908D1D-7B71-4784-8882-4DA71A73CBE1}">
    <text>states 5-6 animals per group</text>
  </threadedComment>
  <threadedComment ref="T123" dT="2020-11-18T02:53:19.62" personId="{11DC6066-DA42-40E8-B306-F4C988E85EA0}" id="{94F712CC-E3F6-42DA-81A4-D0EA62082606}">
    <text>states 5-6 animals per group</text>
  </threadedComment>
  <threadedComment ref="AA124" dT="2020-11-18T03:00:42.83" personId="{11DC6066-DA42-40E8-B306-F4C988E85EA0}" id="{DA8E292E-568F-425F-AC6E-8FBDABC151D2}">
    <text>given at 10 ug/g animal weight</text>
  </threadedComment>
  <threadedComment ref="AA127" dT="2021-01-29T04:13:03.18" personId="{11DC6066-DA42-40E8-B306-F4C988E85EA0}" id="{65EF6470-3D88-4C17-A8DF-814E8771841B}">
    <text>0.1ml dose</text>
  </threadedComment>
  <threadedComment ref="AA128" dT="2021-02-05T01:13:55.75" personId="{11DC6066-DA42-40E8-B306-F4C988E85EA0}" id="{8AB14E84-348A-45F3-9A76-57F25C3E56A0}">
    <text>0.133 mL/kg body weight</text>
  </threadedComment>
  <threadedComment ref="AI128" dT="2021-02-05T02:07:59.61" personId="{11DC6066-DA42-40E8-B306-F4C988E85EA0}" id="{72A06F98-C143-4094-9023-99D48140CCBB}">
    <text>To label dividing cells, each animal received a daily
bromodeoxyuridine (BrdU) injection (50 mg/kg per day intraperitoneally)
throughout the 10-day treatment period, 1 hour before the
respective citicoline or saline injection.</text>
  </threadedComment>
  <threadedComment ref="AA129" dT="2021-02-05T03:23:14.01" personId="{11DC6066-DA42-40E8-B306-F4C988E85EA0}" id="{7E206479-8C43-4820-BC3B-807D40D8B1C0}">
    <text>0.3mL/kg body weight</text>
  </threadedComment>
  <threadedComment ref="AK129" dT="2021-02-05T03:14:21.69" personId="{11DC6066-DA42-40E8-B306-F4C988E85EA0}" id="{2DE281CD-42BD-4EB7-89F3-149F3740E1EA}">
    <text>Described in text - ipsilateral limb immobilised</text>
  </threadedComment>
  <threadedComment ref="AA130" dT="2021-02-05T03:23:14.01" personId="{11DC6066-DA42-40E8-B306-F4C988E85EA0}" id="{FC8A2A1C-A0F3-454B-92EA-ACC08FEC352F}">
    <text>0.3mL/kg body weight</text>
  </threadedComment>
  <threadedComment ref="AA131" dT="2021-02-05T01:13:55.75" personId="{11DC6066-DA42-40E8-B306-F4C988E85EA0}" id="{CE8F62BA-0579-4C3F-935E-4FCB4942FFD5}">
    <text>0.133 mL/kg body weight</text>
  </threadedComment>
  <threadedComment ref="AA132" dT="2021-02-05T01:13:55.75" personId="{11DC6066-DA42-40E8-B306-F4C988E85EA0}" id="{C5225E46-1388-4CED-9A23-5DC4A19F42B7}">
    <text>0.133 mL/kg body weight</text>
  </threadedComment>
  <threadedComment ref="AA133" dT="2021-02-05T01:13:55.75" personId="{11DC6066-DA42-40E8-B306-F4C988E85EA0}" id="{BA3E3EBE-D0A7-4E3B-86E8-F83FA61D53FF}">
    <text>0.133 mL/kg body weight</text>
  </threadedComment>
  <threadedComment ref="AK135" dT="2021-02-12T00:46:21.51" personId="{11DC6066-DA42-40E8-B306-F4C988E85EA0}" id="{1D3F8F87-C48A-4CA1-BECA-D456812FEF76}">
    <text>1 x 10^6 cells prepared in 100uL PBS</text>
  </threadedComment>
  <threadedComment ref="AW137" dT="2021-02-12T04:23:46.86" personId="{11DC6066-DA42-40E8-B306-F4C988E85EA0}" id="{2D0946A7-1E55-41BF-8FF4-338BD9160B34}">
    <text>they use % but don't specify what it's a percentage of</text>
  </threadedComment>
  <threadedComment ref="R139" dT="2021-02-19T04:11:56.67" personId="{11DC6066-DA42-40E8-B306-F4C988E85EA0}" id="{A098117A-6DA5-4C5A-B38E-7B81F54B94C4}">
    <text>says 10-11 per group</text>
  </threadedComment>
  <threadedComment ref="T139" dT="2021-02-19T04:11:56.67" personId="{11DC6066-DA42-40E8-B306-F4C988E85EA0}" id="{B490977B-B2E9-4F8E-8BA6-9EAD48077650}">
    <text>says 10-11 per group</text>
  </threadedComment>
  <threadedComment ref="R140" dT="2021-02-19T05:06:35.78" personId="{11DC6066-DA42-40E8-B306-F4C988E85EA0}" id="{30ECCDF9-6126-4524-B12C-859422B77BB4}">
    <text>4-5 per group</text>
  </threadedComment>
  <threadedComment ref="R141" dT="2021-02-19T05:06:35.78" personId="{11DC6066-DA42-40E8-B306-F4C988E85EA0}" id="{76AD3D29-41B8-43D4-A0F7-23814400CDF8}">
    <text>4-5 per group</text>
  </threadedComment>
  <threadedComment ref="AA143" dT="2021-02-22T00:33:51.34" personId="{11DC6066-DA42-40E8-B306-F4C988E85EA0}" id="{47A8DA8F-4637-4255-832F-CBDBB995B8C0}">
    <text>0.5ml administered</text>
  </threadedComment>
  <threadedComment ref="AG143" dT="2021-02-22T00:33:12.28" personId="{11DC6066-DA42-40E8-B306-F4C988E85EA0}" id="{BA9DBFA3-FBD6-4264-8015-F7BC61853544}">
    <text>10x5mm rectangle</text>
  </threadedComment>
  <threadedComment ref="AO143" dT="2021-02-22T01:26:58.63" personId="{11DC6066-DA42-40E8-B306-F4C988E85EA0}" id="{6D836607-BA5E-470B-9D71-47A0891AC70B}">
    <text>this is a guess/extracpolation from text, doesn't seem to be stated anywhere</text>
  </threadedComment>
  <threadedComment ref="R144" dT="2021-02-22T03:36:59.79" personId="{11DC6066-DA42-40E8-B306-F4C988E85EA0}" id="{A80DA33C-7284-4218-AD72-D5FBC55D5F89}">
    <text>n=5-6 per group</text>
  </threadedComment>
  <threadedComment ref="R145" dT="2021-02-22T03:36:59.79" personId="{11DC6066-DA42-40E8-B306-F4C988E85EA0}" id="{346E4DE5-54A3-43EA-B330-F99333610D5F}">
    <text>n=5-6 per group</text>
  </threadedComment>
  <threadedComment ref="R146" dT="2021-02-22T03:36:59.79" personId="{11DC6066-DA42-40E8-B306-F4C988E85EA0}" id="{171E86AB-65BE-4F7F-B1DC-E259FAD259EA}">
    <text>n=5-6 per group</text>
  </threadedComment>
  <threadedComment ref="R147" dT="2021-02-22T03:36:59.79" personId="{11DC6066-DA42-40E8-B306-F4C988E85EA0}" id="{6C150629-26F2-4F76-9700-1BFA16C59AC1}">
    <text>n=5-6 per group</text>
  </threadedComment>
  <threadedComment ref="AW149" dT="2021-03-04T02:07:23.69" personId="{11DC6066-DA42-40E8-B306-F4C988E85EA0}" id="{C90C66F1-CC14-4920-A0D0-BF2FC4EB4CDB}">
    <text>state % but not what it's a % of</text>
  </threadedComment>
  <threadedComment ref="R151" dT="2021-03-04T05:58:15.55" personId="{11DC6066-DA42-40E8-B306-F4C988E85EA0}" id="{FA282D19-0381-40BD-913D-E6112104234F}">
    <text>say n=7-8</text>
  </threadedComment>
  <threadedComment ref="T151" dT="2021-03-04T05:58:15.55" personId="{11DC6066-DA42-40E8-B306-F4C988E85EA0}" id="{8405DC2E-CA38-4E0A-BA2A-0AB98D3A985D}">
    <text>say n=7-8</text>
  </threadedComment>
  <threadedComment ref="AY151" dT="2021-03-04T05:55:10.18" personId="{11DC6066-DA42-40E8-B306-F4C988E85EA0}" id="{533B0B34-65C1-479A-B5F7-B10731174C50}">
    <text>21 point score from this ref: Nagasawa, H., and Kogure, K. (1989) Correlation between cerebral
blood flow and histologic changes in a new rat model of middle
cerebral artery occlusion. Stroke 20, 1037–1043</text>
  </threadedComment>
  <threadedComment ref="AY152" dT="2021-03-05T01:30:39.19" personId="{11DC6066-DA42-40E8-B306-F4C988E85EA0}" id="{5EBCCAD3-3CBC-4D40-9E99-7C4C94375F10}">
    <text>a 21 point score based on this reference: A. Hunter, J. Hatcher, D. Virley, P. Nelson, E. Irving, S. Hadingham, A. Parsons,
Functional assessments in mice and rats after focal stroke, Neuropharmacology
39 (2000) 806e816.</text>
  </threadedComment>
  <threadedComment ref="AY153" dT="2021-03-05T01:30:39.19" personId="{11DC6066-DA42-40E8-B306-F4C988E85EA0}" id="{300331A6-8458-42FA-9491-82C7FB158422}">
    <text>a 21 point score based on this reference: A. Hunter, J. Hatcher, D. Virley, P. Nelson, E. Irving, S. Hadingham, A. Parsons,
Functional assessments in mice and rats after focal stroke, Neuropharmacology
39 (2000) 806e816.</text>
  </threadedComment>
  <threadedComment ref="AQ154" dT="2021-03-09T23:35:23.45" personId="{11DC6066-DA42-40E8-B306-F4C988E85EA0}" id="{B1122340-7E49-44C1-8697-B978513105A5}">
    <text>these are not errors, is a monkey brain so big measurements</text>
  </threadedComment>
  <threadedComment ref="AY154" dT="2021-03-09T23:41:33.61" personId="{11DC6066-DA42-40E8-B306-F4C988E85EA0}" id="{0886CA93-CC6E-4462-94B0-82E13C16EFD9}">
    <text>don't name the score but give parameters in study, say it is based off Kito et al. (2001)</text>
  </threadedComment>
  <threadedComment ref="AY155" dT="2021-03-09T23:41:33.61" personId="{11DC6066-DA42-40E8-B306-F4C988E85EA0}" id="{9CE50ACB-C11C-4B84-B3CF-B2377350CFD1}">
    <text>don't name the score but give parameters in study, say it is based off Kito et al. (2001)</text>
  </threadedComment>
  <threadedComment ref="AY156" dT="2021-03-09T23:41:33.61" personId="{11DC6066-DA42-40E8-B306-F4C988E85EA0}" id="{6D989FC0-9E48-4C19-9C7E-45447000310B}">
    <text>don't name the score but give parameters in study, say it is based off Kito et al. (2001)</text>
  </threadedComment>
  <threadedComment ref="AB157" dT="2021-03-11T03:20:07.97" personId="{11DC6066-DA42-40E8-B306-F4C988E85EA0}" id="{380B0B26-C274-434C-B2B8-B75EB4CB4A27}">
    <text>I'm worried this was a typo and was supposed to be mg/100g</text>
  </threadedComment>
  <threadedComment ref="AE157" dT="2021-03-11T03:19:16.83" personId="{11DC6066-DA42-40E8-B306-F4C988E85EA0}" id="{3B9DFA9F-4B05-482F-B61A-679AC25988CC}">
    <text>Schott KL 1500</text>
  </threadedComment>
  <threadedComment ref="AB158" dT="2021-03-11T03:20:07.97" personId="{11DC6066-DA42-40E8-B306-F4C988E85EA0}" id="{646BBC28-7800-4217-A8B2-A0534A0C2139}">
    <text>I'm worried this was a typo and was supposed to be mg/100g</text>
  </threadedComment>
  <threadedComment ref="AE158" dT="2021-03-11T03:19:16.83" personId="{11DC6066-DA42-40E8-B306-F4C988E85EA0}" id="{9216E940-FADB-4E1F-9AED-EC6C81C4F68E}">
    <text>Schott KL 1500</text>
  </threadedComment>
  <threadedComment ref="AA159" dT="2021-03-17T02:59:37.51" personId="{11DC6066-DA42-40E8-B306-F4C988E85EA0}" id="{7B37A1F3-BDCE-47D4-9120-0F50E60B4A27}">
    <text>3 x 0.1ml injections</text>
  </threadedComment>
  <threadedComment ref="AA160" dT="2021-03-17T02:59:37.51" personId="{11DC6066-DA42-40E8-B306-F4C988E85EA0}" id="{25BBD15D-4B04-4321-8F8A-6B332A2CCA96}">
    <text>3 x 0.1ml injections</text>
  </threadedComment>
  <threadedComment ref="AA161" dT="2021-03-17T05:07:19.38" personId="{11DC6066-DA42-40E8-B306-F4C988E85EA0}" id="{1461ACF8-AC45-4BB2-98C1-B003CC8BDAA7}">
    <text>1.33 ml/kg</text>
  </threadedComment>
  <threadedComment ref="AK162" dT="2021-03-17T06:06:33.04" personId="{11DC6066-DA42-40E8-B306-F4C988E85EA0}" id="{EAB4971F-69A3-4855-952D-E0D47CF44EEB}">
    <text>a 50% dextrose solution</text>
  </threadedComment>
  <threadedComment ref="AK163" dT="2021-03-17T06:06:49.94" personId="{11DC6066-DA42-40E8-B306-F4C988E85EA0}" id="{48B7D38D-694B-4001-A118-C919D405213C}">
    <text>an 18% mannitol solution</text>
  </threadedComment>
  <threadedComment ref="AA166" dT="2021-03-26T01:19:25.24" personId="{11DC6066-DA42-40E8-B306-F4C988E85EA0}" id="{6A28CCF0-0304-47FA-A063-D4D06FD88F96}">
    <text>1ml total</text>
  </threadedComment>
  <threadedComment ref="AC167" dT="2021-03-26T01:38:55.61" personId="{11DC6066-DA42-40E8-B306-F4C988E85EA0}" id="{F6274E53-DF4D-45F1-882D-32C8416F4DCF}">
    <text>regulated to provide 67% of maximal power, may need to edit this number</text>
  </threadedComment>
  <threadedComment ref="AM167" dT="2021-03-26T01:42:41.46" personId="{11DC6066-DA42-40E8-B306-F4C988E85EA0}" id="{2EB9E610-994A-4683-9FD9-2D4A21B7B442}">
    <text>10 minutes before illumination</text>
  </threadedComment>
  <threadedComment ref="Y169" dT="2021-03-26T04:11:16.94" personId="{11DC6066-DA42-40E8-B306-F4C988E85EA0}" id="{6A2AE952-1C7B-46DE-9A78-0E820CB1A5E3}">
    <text>used a glass coverslip for a cranial window but placed on top of intact skull and still did thrombotic induction under anaesthetic</text>
  </threadedComment>
  <threadedComment ref="AE169" dT="2021-03-26T04:13:41.28" personId="{11DC6066-DA42-40E8-B306-F4C988E85EA0}" id="{B20184C9-3B70-4DA4-A62A-038C987F4FB2}">
    <text>3100 K light (Schott, KL 1500)</text>
  </threadedComment>
  <threadedComment ref="AG169" dT="2021-03-26T04:12:31.39" personId="{11DC6066-DA42-40E8-B306-F4C988E85EA0}" id="{23A7AAF8-7E31-4BDF-BD65-A19756AD3907}">
    <text>4x2mm rectangular</text>
  </threadedComment>
  <threadedComment ref="R170" dT="2021-03-26T04:56:08.50" personId="{11DC6066-DA42-40E8-B306-F4C988E85EA0}" id="{ED69B5EF-DB54-4162-8EE1-77FC999E9DF6}">
    <text>5-7 mice per group</text>
  </threadedComment>
  <threadedComment ref="T170" dT="2021-03-26T04:56:08.50" personId="{11DC6066-DA42-40E8-B306-F4C988E85EA0}" id="{C0FF3C61-36FD-4352-BA34-8AAB6CAB9891}">
    <text>5-7 mice per group</text>
  </threadedComment>
  <threadedComment ref="AY170" dT="2021-03-26T05:01:36.77" personId="{11DC6066-DA42-40E8-B306-F4C988E85EA0}" id="{AD0BFE53-FA75-48A6-96E6-DE96B00702B9}">
    <text>0, no observable deficits; 1, failure to extend the
forepaw fully; 2, circling; 3, falling to one side; 4, no spontaneous
movement; 5, death. In this study, 0.5 point was added to each score
when the motor dysfunction was severe for scores between 1 and 4.</text>
  </threadedComment>
  <threadedComment ref="R171" dT="2021-03-26T05:16:07.54" personId="{11DC6066-DA42-40E8-B306-F4C988E85EA0}" id="{C7FB41E8-BAC6-444E-95AF-588F30CDF33D}">
    <text>this is a guess, full group had 14 and they split into moderate recovery and poor recovery so I halved their inital n</text>
  </threadedComment>
  <threadedComment ref="Y171" dT="2021-03-26T05:10:01.72" personId="{11DC6066-DA42-40E8-B306-F4C988E85EA0}" id="{068F4533-B99D-4A14-8887-13016C19A803}">
    <text>capsular infarct, i.e. deep within brain delivered via long probe needle</text>
  </threadedComment>
  <threadedComment ref="Z171" dT="2021-03-26T05:14:37.81" personId="{11DC6066-DA42-40E8-B306-F4C988E85EA0}" id="{8F644F55-28EF-44F3-8D78-323A2B1E1525}">
    <text>shows a picture, is deep within brain not on surface</text>
  </threadedComment>
  <threadedComment ref="R172" dT="2021-03-30T00:56:49.67" personId="{11DC6066-DA42-40E8-B306-F4C988E85EA0}" id="{2D76CC41-75E1-4267-B3F1-7CD148FF38EC}">
    <text>6-7 per group</text>
  </threadedComment>
  <threadedComment ref="AE172" dT="2021-03-30T00:52:18.17" personId="{11DC6066-DA42-40E8-B306-F4C988E85EA0}" id="{CE6F1952-5755-4397-A662-89CCF7B7A244}">
    <text>arc lamp of an epifluorescence microscope</text>
  </threadedComment>
  <threadedComment ref="R173" dT="2021-03-30T00:56:49.67" personId="{11DC6066-DA42-40E8-B306-F4C988E85EA0}" id="{F3805E48-2E8D-492B-B788-97941012071D}">
    <text>6-7 per group</text>
  </threadedComment>
  <threadedComment ref="AE173" dT="2021-03-30T00:52:18.17" personId="{11DC6066-DA42-40E8-B306-F4C988E85EA0}" id="{4057F1A7-0A8C-4634-901D-AC334D6D1A7E}">
    <text>arc lamp of an epifluorescence microscope</text>
  </threadedComment>
  <threadedComment ref="AY176" dT="2021-03-30T02:34:42.59" personId="{11DC6066-DA42-40E8-B306-F4C988E85EA0}" id="{12878892-2406-4CDF-AE7D-A3943EECCAAE}">
    <text>based on score in Lee 2002 (Lee, E.J.,Chen,H.Y.,Wu,T.S.,Chen,T.Y.,Ayoub,I.A.,Maynard,
K.I., 2002.Acuteadministrationof Ginkgo biloba extract (EGb
761) affordsneuroprotectionagainstpermanentandtransient
focal cerebralischemiainSprague-Dawleyrats.J.Neurosci.
Res. 68,636–645.)</text>
  </threadedComment>
  <threadedComment ref="AE177" dT="2021-03-30T02:59:41.76" personId="{11DC6066-DA42-40E8-B306-F4C988E85EA0}" id="{6F497B1C-6EA4-45B9-A6B9-49FBE98D0AC3}">
    <text>micromanipulator assisted light guide</text>
  </threadedComment>
  <threadedComment ref="AE181" dT="2021-03-31T02:39:53.06" personId="{11DC6066-DA42-40E8-B306-F4C988E85EA0}" id="{B589D293-CAA1-401F-AD26-CBCB1EFADB4C}">
    <text>epifluorescent light</text>
  </threadedComment>
  <threadedComment ref="AE182" dT="2021-03-31T02:39:53.06" personId="{11DC6066-DA42-40E8-B306-F4C988E85EA0}" id="{9E73980E-C4A0-4460-BD3D-FEEA90D54BC2}">
    <text>epifluorescent light</text>
  </threadedComment>
  <threadedComment ref="AA183" dT="2021-03-31T05:20:45.87" personId="{11DC6066-DA42-40E8-B306-F4C988E85EA0}" id="{4618A356-EBD4-44F2-B528-85D3A64905E3}">
    <text>10 ul/g of body weight</text>
  </threadedComment>
  <threadedComment ref="AA184" dT="2021-03-31T05:20:45.87" personId="{11DC6066-DA42-40E8-B306-F4C988E85EA0}" id="{4B0BF01B-4389-4411-98FE-762BAF496603}">
    <text>10 ul/g of body weight</text>
  </threadedComment>
  <threadedComment ref="AA185" dT="2021-03-31T05:58:34.98" personId="{11DC6066-DA42-40E8-B306-F4C988E85EA0}" id="{1CBEA8F0-D289-48B1-9492-6E8C5B78D03B}">
    <text>2ml/kg</text>
  </threadedComment>
  <threadedComment ref="AE185" dT="2021-03-31T05:59:15.07" personId="{11DC6066-DA42-40E8-B306-F4C988E85EA0}" id="{78AA4A1A-1B57-4FA4-B261-DFFEB64EBC64}">
    <text>CNI laser</text>
  </threadedComment>
  <threadedComment ref="AA186" dT="2021-04-01T03:28:38.83" personId="{11DC6066-DA42-40E8-B306-F4C988E85EA0}" id="{63A3578B-CBEA-445B-ADB7-77F565DC6763}">
    <text>2ml/kg</text>
  </threadedComment>
  <threadedComment ref="AA187" dT="2021-04-01T03:28:38.83" personId="{11DC6066-DA42-40E8-B306-F4C988E85EA0}" id="{A6A84E80-FE07-4E54-862C-BD3F2264BFF8}">
    <text>2ml/kg</text>
  </threadedComment>
  <threadedComment ref="AO189" dT="2021-04-13T04:14:35.12" personId="{11DC6066-DA42-40E8-B306-F4C988E85EA0}" id="{F19A232F-8989-4F71-B979-9AF87CBEC2FE}">
    <text>40-45 days after infarction</text>
  </threadedComment>
  <threadedComment ref="AA190" dT="2021-04-13T04:28:38.57" personId="{11DC6066-DA42-40E8-B306-F4C988E85EA0}" id="{0942B7ED-02AC-47E3-A48E-8F5C66A6D8E8}">
    <text>0.1ml</text>
  </threadedComment>
  <threadedComment ref="R192" dT="2021-04-13T05:55:01.18" personId="{11DC6066-DA42-40E8-B306-F4C988E85EA0}" id="{3B5218F2-18F9-4D9E-BE95-21AC00BCAB7F}">
    <text>this is an extrapolation from "total of 36 adult Wistar rats weighing 250–300 gwere used in the behavior assessments and in the infarction area study after 7 days of infarction"</text>
  </threadedComment>
  <threadedComment ref="T192" dT="2021-04-13T05:55:01.18" personId="{11DC6066-DA42-40E8-B306-F4C988E85EA0}" id="{ED67AA30-6D1F-46C6-93EA-4674C04FEC17}">
    <text>this is an extrapolation from "total of 36 adult Wistar rats weighing 250–300 gwere used in the behavior assessments and in the infarction area study after 7 days of infarction"</text>
  </threadedComment>
  <threadedComment ref="AZ195" dT="2021-04-14T06:24:50.05" personId="{11DC6066-DA42-40E8-B306-F4C988E85EA0}" id="{F1F57453-1B08-47F4-A1E3-AA78D51B7AEA}">
    <text>calculated from graph that had raw data</text>
  </threadedComment>
  <threadedComment ref="BA195" dT="2021-04-14T06:24:54.15" personId="{11DC6066-DA42-40E8-B306-F4C988E85EA0}" id="{FACF36AD-08B7-4801-B298-3FCBFE35315A}">
    <text>calculated from graph that had raw data</text>
  </threadedComment>
  <threadedComment ref="BB195" dT="2021-04-14T06:24:58.17" personId="{11DC6066-DA42-40E8-B306-F4C988E85EA0}" id="{A3EE17C4-2978-4888-AA5B-E700FEDA73E9}">
    <text>calculated from graph that had raw data</text>
  </threadedComment>
  <threadedComment ref="BC195" dT="2021-04-14T06:25:01.53" personId="{11DC6066-DA42-40E8-B306-F4C988E85EA0}" id="{5D4EFF0B-454E-4430-8295-EA544F3AEC8B}">
    <text>calculated from graph that had raw data</text>
  </threadedComment>
  <threadedComment ref="AA197" dT="2021-04-21T06:22:27.51" personId="{11DC6066-DA42-40E8-B306-F4C988E85EA0}" id="{FC3B4E0B-DAF7-44B4-B264-86D635615C70}">
    <text>first injection 50 mg/kg, second injection later at half the dose.</text>
  </threadedComment>
  <threadedComment ref="AH197" dT="2021-04-21T06:24:44.27" personId="{11DC6066-DA42-40E8-B306-F4C988E85EA0}" id="{AD79677E-F20F-44AF-AFE5-11BEA9373AF8}">
    <text>"After the first vein was occluded for 10–20 min from starting of illumination, half of the initial rose bengal dose was injected intravenously and the second vein was illuminated until occlusion"</text>
  </threadedComment>
  <threadedComment ref="S203" dT="2021-05-16T06:30:55.93" personId="{11DC6066-DA42-40E8-B306-F4C988E85EA0}" id="{82723A71-1F31-4175-813B-6906D99AF627}">
    <text>it's unclear which of the many groups in this paper were grouped together to get the infarct volume for "ibuprofin treatment"</text>
  </threadedComment>
  <threadedComment ref="AA203" dT="2021-05-16T06:16:18.53" personId="{11DC6066-DA42-40E8-B306-F4C988E85EA0}" id="{E3614DCA-BCA9-46B3-B53F-4BBE0C409E59}">
    <text>0.4mL</text>
  </threadedComment>
  <threadedComment ref="Y204" dT="2021-05-26T05:28:24.37" personId="{11DC6066-DA42-40E8-B306-F4C988E85EA0}" id="{1D65BE26-1D92-44D0-82F1-AF353020BE5A}">
    <text>I think thinned, they state "The right temporalis muscle was detached from the bone crest and the crest removed"</text>
  </threadedComment>
  <threadedComment ref="Y205" dT="2021-05-27T04:15:39.66" personId="{11DC6066-DA42-40E8-B306-F4C988E85EA0}" id="{B7563C3B-65BC-4919-9D3F-4E5B917AA3F5}">
    <text>alluded to this but don't ouright state</text>
  </threadedComment>
  <threadedComment ref="Y206" dT="2021-05-27T04:15:39.66" personId="{11DC6066-DA42-40E8-B306-F4C988E85EA0}" id="{17177E26-38E0-4607-9038-9BC9DBD524F7}">
    <text>alluded to this but don't ouright state</text>
  </threadedComment>
  <threadedComment ref="AA207" dT="2021-05-27T04:49:10.16" personId="{11DC6066-DA42-40E8-B306-F4C988E85EA0}" id="{2C61157E-1DCD-436D-9BE5-C068B37CD026}">
    <text>0.1 ml, 10mg/ml</text>
  </threadedComment>
  <threadedComment ref="Y208" dT="2021-05-27T04:15:39.66" personId="{11DC6066-DA42-40E8-B306-F4C988E85EA0}" id="{B002833A-87BF-4FD8-9FF4-5F03BCDC7BA4}">
    <text>alluded to this but don't ouright state</text>
  </threadedComment>
  <threadedComment ref="AM208" dT="2021-03-26T01:42:41.46" personId="{11DC6066-DA42-40E8-B306-F4C988E85EA0}" id="{63E3E21A-5F15-4BE7-A5BF-71E07C890080}">
    <text>10 minutes after illumination</text>
  </threadedComment>
  <threadedComment ref="AA209" dT="2021-05-28T01:15:54.32" personId="{11DC6066-DA42-40E8-B306-F4C988E85EA0}" id="{76CE0D27-808B-46E7-8953-642AA50EE68F}">
    <text>not an error on my part, is what they stated in paper</text>
  </threadedComment>
  <threadedComment ref="X210" dT="2021-05-28T01:13:14.50" personId="{11DC6066-DA42-40E8-B306-F4C988E85EA0}" id="{872DD389-DE0B-4193-9940-3084CB6EE440}">
    <text>Listed under brand name Rompun in paper</text>
  </threadedComment>
  <threadedComment ref="X212" dT="2021-05-28T07:41:57.19" personId="{11DC6066-DA42-40E8-B306-F4C988E85EA0}" id="{8E452A69-672D-486A-8AB6-4FB1458B7307}">
    <text>also chloral hydrate to maintain anaesthetic</text>
  </threadedComment>
  <threadedComment ref="Y214" dT="2021-06-02T04:24:55.82" personId="{11DC6066-DA42-40E8-B306-F4C988E85EA0}" id="{B9649E24-9C3B-40E6-BB96-C6686C4921EB}">
    <text>Extra surgery, removed eye? "The transorbital approach to the right middle cerebral artery was performed accord-ing to the method of Hudgins et al. _x000E_Hudgins and Garcia, 1970.. The orbital contents were dissected and excised. With the help of a Zeiss operating microscope, orbital craniotomy was performed using a dental drill to open a oval bony window"</text>
  </threadedComment>
  <threadedComment ref="AK214" dT="2021-06-02T04:59:05.16" personId="{11DC6066-DA42-40E8-B306-F4C988E85EA0}" id="{483FE7FB-2D45-46EC-81AB-AC73AF6D8722}">
    <text>1 mg/kg YM337 followed by 6 ug/kg
/min infusion for 3 hours</text>
  </threadedComment>
  <threadedComment ref="Y215" dT="2021-06-02T04:24:55.82" personId="{11DC6066-DA42-40E8-B306-F4C988E85EA0}" id="{AF1A6767-DE3B-4272-BE10-CA469B346319}">
    <text>Extra surgery, removed eye? "The transorbital approach to the right middle cerebral artery was performed accord-ing to the method of Hudgins et al. _x000E_Hudgins and Garcia, 1970.. The orbital contents were dissected and excised. With the help of a Zeiss operating microscope, orbital craniotomy was performed using a dental drill to open a oval bony window"</text>
  </threadedComment>
  <threadedComment ref="AK215" dT="2021-06-02T04:59:54.23" personId="{11DC6066-DA42-40E8-B306-F4C988E85EA0}" id="{FA13CCE0-86F0-4A40-8EC7-D4238F99127C}">
    <text>10 mg/kg sodium ozagrel followed by 100 ug/kg/min infusion for 3 hours</text>
  </threadedComment>
  <threadedComment ref="AA216" dT="2021-06-06T04:05:29.84" personId="{11DC6066-DA42-40E8-B306-F4C988E85EA0}" id="{C7C31185-53D7-4D48-971C-9405BFC63603}">
    <text>0.1ml</text>
  </threadedComment>
  <threadedComment ref="AR216" dT="2021-06-06T04:16:46.36" personId="{11DC6066-DA42-40E8-B306-F4C988E85EA0}" id="{C6379C7E-6AAB-4614-8FD3-675932AEF562}">
    <text>typo n text labelled this as "6014", i guessed from graph it is actually 6.14</text>
  </threadedComment>
  <threadedComment ref="Y217" dT="2021-06-06T04:47:15.28" personId="{11DC6066-DA42-40E8-B306-F4C988E85EA0}" id="{6D87F506-647D-4FA7-B4AF-837072C7975F}">
    <text>craniectomy was done for the treatment, an electrode on the brain</text>
  </threadedComment>
  <threadedComment ref="AY217" dT="2021-06-06T05:30:25.04" personId="{11DC6066-DA42-40E8-B306-F4C988E85EA0}" id="{6866309B-F035-418F-AA36-95754518F563}">
    <text>assessed two types of neurological score: Schabitz scale and Menzies scale, menzies seems to be the 0-4 scale, picked this as a lot of studies so far have used it</text>
  </threadedComment>
  <threadedComment ref="R218" dT="2021-06-06T10:55:06.99" personId="{11DC6066-DA42-40E8-B306-F4C988E85EA0}" id="{9E33C2C5-4B27-47D1-BC2D-DDCD9319D137}">
    <text>assumed this, 3 groups and 12 animals total</text>
  </threadedComment>
  <threadedComment ref="X218" dT="2021-06-06T10:50:52.24" personId="{11DC6066-DA42-40E8-B306-F4C988E85EA0}" id="{D45FD5D7-9CFA-41A2-984C-0D7E032DF5AD}">
    <text>Listed under brand name Rompun in paper</text>
  </threadedComment>
  <threadedComment ref="R219" dT="2021-06-08T02:10:23.70" personId="{11DC6066-DA42-40E8-B306-F4C988E85EA0}" id="{39703214-7FF3-488A-A3FF-FF401F51B6D6}">
    <text>8 animals, 6 for MRI, 2 for TTC</text>
  </threadedComment>
  <threadedComment ref="X219" dT="2021-06-08T01:59:17.00" personId="{11DC6066-DA42-40E8-B306-F4C988E85EA0}" id="{97C3958B-6F44-4828-BD46-68633BE61B57}">
    <text>These two used for implantation of optic fibre for light, actual stroke induction done later under isoflurane</text>
  </threadedComment>
  <threadedComment ref="X220" dT="2021-06-08T01:59:17.00" personId="{11DC6066-DA42-40E8-B306-F4C988E85EA0}" id="{40D37044-A11E-4CFF-A56B-690F572185FF}">
    <text>These two used for implantation of optic fibre for light, actual stroke induction done later under isoflurane</text>
  </threadedComment>
  <threadedComment ref="X221" dT="2021-06-08T01:59:17.00" personId="{11DC6066-DA42-40E8-B306-F4C988E85EA0}" id="{E3EB1B8B-81F4-4084-A1B0-3494C15BE9D8}">
    <text>These two used for implantation of optic fibre for light, actual stroke induction done later under isoflurane</text>
  </threadedComment>
  <threadedComment ref="X222" dT="2021-06-08T01:59:17.00" personId="{11DC6066-DA42-40E8-B306-F4C988E85EA0}" id="{62AB0AF2-8FFD-4912-A092-A7C9C4D422C2}">
    <text>These two used for implantation of optic fibre for light, actual stroke induction done later under isoflurane</text>
  </threadedComment>
  <threadedComment ref="X223" dT="2021-06-08T01:59:17.00" personId="{11DC6066-DA42-40E8-B306-F4C988E85EA0}" id="{A3292818-B022-47D8-BF9B-45607988B7A1}">
    <text>These two used for implantation of optic fibre for light, actual stroke induction done later under isoflurane</text>
  </threadedComment>
  <threadedComment ref="AA228" dT="2021-06-08T23:56:32.34" personId="{11DC6066-DA42-40E8-B306-F4C988E85EA0}" id="{B2D1EDDA-3158-4DAC-BC56-93D836B42F5B}">
    <text>0.4ml</text>
  </threadedComment>
  <threadedComment ref="AA229" dT="2021-06-09T02:15:19.19" personId="{11DC6066-DA42-40E8-B306-F4C988E85EA0}" id="{785068C4-C7DA-4DBA-AFEC-2D8668087EB6}">
    <text>0.1ml</text>
  </threadedComment>
  <threadedComment ref="AI229" dT="2021-06-09T02:11:23.92" personId="{11DC6066-DA42-40E8-B306-F4C988E85EA0}" id="{56A1E1DF-01BD-4384-A549-0A608FE01ECF}">
    <text>labelled cells with BrdU injections though</text>
  </threadedComment>
  <threadedComment ref="G230" dT="2021-06-09T02:07:49.85" personId="{11DC6066-DA42-40E8-B306-F4C988E85EA0}" id="{0F675E2D-6C52-41E0-90F7-573ACFADA7FC}">
    <text>C57BL/6 background</text>
  </threadedComment>
  <threadedComment ref="AA230" dT="2021-06-09T02:15:19.19" personId="{11DC6066-DA42-40E8-B306-F4C988E85EA0}" id="{CE216F73-4C5D-4857-A70E-E98E32E8CC66}">
    <text>0.1ml</text>
  </threadedComment>
  <threadedComment ref="AI230" dT="2021-06-09T02:11:23.92" personId="{11DC6066-DA42-40E8-B306-F4C988E85EA0}" id="{01667859-0359-4279-BC6B-12325853E642}">
    <text>labelled cells with BrdU injections though</text>
  </threadedComment>
  <threadedComment ref="AW231" dT="2021-06-09T04:59:04.68" personId="{11DC6066-DA42-40E8-B306-F4C988E85EA0}" id="{71D6DB53-C375-4517-8595-E0590F393B0B}">
    <text>this is a guess based off the TTC photos, they only specify %, not what it's a percentage of</text>
  </threadedComment>
  <threadedComment ref="AW232" dT="2021-06-09T04:59:04.68" personId="{11DC6066-DA42-40E8-B306-F4C988E85EA0}" id="{01A19254-E805-4F85-83A4-DFEF6EF1BB2D}">
    <text>this is a guess based off the TTC photos, they only specify %, not what it's a percentage of</text>
  </threadedComment>
  <threadedComment ref="AW233" dT="2021-06-09T04:59:04.68" personId="{11DC6066-DA42-40E8-B306-F4C988E85EA0}" id="{9713EE26-FE73-4A85-965E-AA807272B4F0}">
    <text>this is a guess based off the TTC photos, they only specify %, not what it's a percentage of</text>
  </threadedComment>
  <threadedComment ref="AW234" dT="2021-06-09T04:59:04.68" personId="{11DC6066-DA42-40E8-B306-F4C988E85EA0}" id="{D08C576B-3619-493B-B372-E42CD086C035}">
    <text>this is a guess based off the TTC photos, they only specify %, not what it's a percentage of</text>
  </threadedComment>
  <threadedComment ref="AW235" dT="2021-06-09T04:59:04.68" personId="{11DC6066-DA42-40E8-B306-F4C988E85EA0}" id="{152A2157-33E6-46FE-8812-5E5E16F871F5}">
    <text>this is a guess based off the TTC photos, they only specify %, not what it's a percentage of</text>
  </threadedComment>
  <threadedComment ref="AF237" dT="2021-06-13T06:08:11.99" personId="{11DC6066-DA42-40E8-B306-F4C988E85EA0}" id="{EAEDB34C-6EFE-440C-8686-4F9339FA8DF8}">
    <text>520–620 nm</text>
  </threadedComment>
  <threadedComment ref="AF238" dT="2021-06-13T06:08:11.99" personId="{11DC6066-DA42-40E8-B306-F4C988E85EA0}" id="{42ABBAEF-0522-4871-9AF4-5AC98AC6BA96}">
    <text>520–620 nm</text>
  </threadedComment>
  <threadedComment ref="AF239" dT="2021-06-13T06:08:11.99" personId="{11DC6066-DA42-40E8-B306-F4C988E85EA0}" id="{13D93A8B-A95A-448E-9A67-C354319CA82F}">
    <text>520–620 nm</text>
  </threadedComment>
  <threadedComment ref="AF240" dT="2021-06-13T06:08:11.99" personId="{11DC6066-DA42-40E8-B306-F4C988E85EA0}" id="{389EF074-4B1F-4E2A-9115-C0BC8D093A51}">
    <text>520–620 nm</text>
  </threadedComment>
  <threadedComment ref="AF241" dT="2021-06-13T06:08:11.99" personId="{11DC6066-DA42-40E8-B306-F4C988E85EA0}" id="{7DD57245-6F4A-43CF-AE60-1EEFE3C0A38C}">
    <text>520–620 nm</text>
  </threadedComment>
  <threadedComment ref="AM241" dT="2021-03-26T01:42:41.46" personId="{11DC6066-DA42-40E8-B306-F4C988E85EA0}" id="{8BE0B5AA-E222-4ED7-ADD0-31CF1047DA92}">
    <text>10 minutes before illumination</text>
  </threadedComment>
  <threadedComment ref="AF242" dT="2021-06-13T06:08:11.99" personId="{11DC6066-DA42-40E8-B306-F4C988E85EA0}" id="{B7E2EB11-669E-4236-83BA-AD5A33AD40BD}">
    <text>520–620 nm</text>
  </threadedComment>
  <threadedComment ref="AM242" dT="2021-03-26T01:42:41.46" personId="{11DC6066-DA42-40E8-B306-F4C988E85EA0}" id="{DAD20EB2-7A4D-43A8-B536-7F5F0A141A45}">
    <text>10 minutes before illumination</text>
  </threadedComment>
  <threadedComment ref="AF243" dT="2021-06-13T06:08:11.99" personId="{11DC6066-DA42-40E8-B306-F4C988E85EA0}" id="{87E4DC70-D106-40AB-A89D-20B09CAD6124}">
    <text>520–620 nm</text>
  </threadedComment>
  <threadedComment ref="AM243" dT="2021-03-26T01:42:41.46" personId="{11DC6066-DA42-40E8-B306-F4C988E85EA0}" id="{A0823A57-06E7-4B5A-9AC1-656CAD4AABEA}">
    <text>10 minutes before illumination</text>
  </threadedComment>
  <threadedComment ref="Y244" dT="2021-06-23T02:10:28.13" personId="{11DC6066-DA42-40E8-B306-F4C988E85EA0}" id="{E5FD9D72-6C8E-4F2F-869D-9886D8749C74}">
    <text>eyeball removed too</text>
  </threadedComment>
  <threadedComment ref="AF244" dT="2021-06-13T06:08:11.99" personId="{11DC6066-DA42-40E8-B306-F4C988E85EA0}" id="{4E39357D-12D0-461B-9019-DF7564800E4E}">
    <text>520–620 nm</text>
  </threadedComment>
  <threadedComment ref="AK244" dT="2021-06-23T02:15:32.88" personId="{11DC6066-DA42-40E8-B306-F4C988E85EA0}" id="{F1CE3C80-26FF-4E3F-A943-30F4FE37FA07}">
    <text>0.6 mg/kg bolus followed by 0.5 mg/kg/h for 24 hours</text>
  </threadedComment>
  <threadedComment ref="Y245" dT="2021-06-23T02:10:28.13" personId="{11DC6066-DA42-40E8-B306-F4C988E85EA0}" id="{9D7EEA0F-1AFB-44C8-AFE8-123B65880CD2}">
    <text>eyeball removed too</text>
  </threadedComment>
  <threadedComment ref="AF245" dT="2021-06-13T06:08:11.99" personId="{11DC6066-DA42-40E8-B306-F4C988E85EA0}" id="{54E5410C-A3E1-44D3-9D5B-02D3B2EA5007}">
    <text>520–620 nm</text>
  </threadedComment>
  <threadedComment ref="AK245" dT="2021-06-23T02:17:38.55" personId="{11DC6066-DA42-40E8-B306-F4C988E85EA0}" id="{E57BE9FD-0049-448F-8417-0E638E2A1CEA}">
    <text>20mg/kg bolus followed by infusion of vehicle</text>
  </threadedComment>
  <threadedComment ref="Y246" dT="2021-06-23T02:10:28.13" personId="{11DC6066-DA42-40E8-B306-F4C988E85EA0}" id="{6E9795FD-7B90-4E65-8FBF-4BEE305AA963}">
    <text>eyeball removed too</text>
  </threadedComment>
  <threadedComment ref="AF246" dT="2021-06-13T06:08:11.99" personId="{11DC6066-DA42-40E8-B306-F4C988E85EA0}" id="{5AC365BB-DE7E-4012-80D3-1BA64B77AA46}">
    <text>520–620 nm</text>
  </threadedComment>
  <threadedComment ref="AK246" dT="2021-06-23T02:16:26.25" personId="{11DC6066-DA42-40E8-B306-F4C988E85EA0}" id="{E61C3514-0634-4C5F-AB85-905F124539A1}">
    <text>1 mg/kg, then at 2 mg/kg/h for 24 hours</text>
  </threadedComment>
  <threadedComment ref="AA247" dT="2021-06-23T04:47:11.43" personId="{11DC6066-DA42-40E8-B306-F4C988E85EA0}" id="{F2C6F42C-6C99-44B6-A9C1-14C0957359B3}">
    <text>1.3 mg/0.1kg</text>
  </threadedComment>
  <threadedComment ref="AI247" dT="2021-06-23T04:50:57.78" personId="{11DC6066-DA42-40E8-B306-F4C988E85EA0}" id="{51E59282-B10D-4E62-858F-9C093309E33D}">
    <text>also received BrdU injections for cell staining</text>
  </threadedComment>
  <threadedComment ref="AA248" dT="2021-06-23T04:47:11.43" personId="{11DC6066-DA42-40E8-B306-F4C988E85EA0}" id="{6ECF3BA5-958F-45D9-B111-13603CA19A5B}">
    <text>1.3 mg/0.1kg</text>
  </threadedComment>
  <threadedComment ref="AI248" dT="2021-06-23T04:50:25.10" personId="{11DC6066-DA42-40E8-B306-F4C988E85EA0}" id="{B1F0D79C-294F-4795-BFF2-4F22A970210D}">
    <text>kept in a standard cage and received one daily session of skilled reaching training of the impaired forelimb in a Plexiglas reaching box. Also received BrdU injections for cell staining</text>
  </threadedComment>
  <threadedComment ref="Y249" dT="2021-06-23T06:00:28.39" personId="{11DC6066-DA42-40E8-B306-F4C988E85EA0}" id="{C062016D-11C8-41D8-B39F-37D89CD22DAC}">
    <text>stroke induction done through skull, post stroke a burr hole drilled in skull to insert osmotic minipump into lesion area for drug delivery</text>
  </threadedComment>
  <threadedComment ref="AA249" dT="2021-06-23T05:51:06.52" personId="{11DC6066-DA42-40E8-B306-F4C988E85EA0}" id="{2E2EEE3E-21FB-4D4D-BB06-12641982D176}">
    <text>1.3 mg/100mg body weight (might be typo, they might mean 100g?)</text>
  </threadedComment>
  <threadedComment ref="AG249" dT="2021-06-23T05:49:21.61" personId="{11DC6066-DA42-40E8-B306-F4C988E85EA0}" id="{714132B8-80DC-40A9-990F-0F5DB529BA07}">
    <text>3 x 4 mm diameter</text>
  </threadedComment>
  <threadedComment ref="AK249" dT="2021-06-23T06:03:11.54" personId="{11DC6066-DA42-40E8-B306-F4C988E85EA0}" id="{98C579F9-8600-4309-8019-96C1FBC08334}">
    <text>minipump released at rate of 12uL/day for 2 weeks, corresponding to a daily dose of 12 ng BDNF (0.5 ng/hour)</text>
  </threadedComment>
  <threadedComment ref="I250" dT="2021-07-15T01:20:08.04" personId="{11DC6066-DA42-40E8-B306-F4C988E85EA0}" id="{A56BE651-0CC3-4BAB-ADB0-4BABFCB4EC4D}">
    <text>only some aged, paper did not report them seperately</text>
  </threadedComment>
  <threadedComment ref="K250" dT="2021-07-13T00:36:27.51" personId="{11DC6066-DA42-40E8-B306-F4C988E85EA0}" id="{BF075AA7-77D2-4F33-80F2-CE7DC0556CF9}">
    <text>2 months</text>
  </threadedComment>
  <threadedComment ref="M250" dT="2021-07-13T00:37:09.40" personId="{11DC6066-DA42-40E8-B306-F4C988E85EA0}" id="{D6F9068A-7662-4AC3-921A-5DDCE22F61F1}">
    <text>30 months</text>
  </threadedComment>
  <threadedComment ref="AF250" dT="2021-07-13T01:02:33.38" personId="{11DC6066-DA42-40E8-B306-F4C988E85EA0}" id="{445DC937-8F6C-426C-B1AB-C14A7B32E91A}">
    <text>400 - 1200 nm</text>
  </threadedComment>
  <threadedComment ref="I251" dT="2021-07-15T01:20:08.04" personId="{11DC6066-DA42-40E8-B306-F4C988E85EA0}" id="{A3EE018D-7433-4F41-A31D-9CFE933128A6}">
    <text>only some aged, paper did not report them seperately</text>
  </threadedComment>
  <threadedComment ref="K251" dT="2021-07-13T02:04:07.90" personId="{11DC6066-DA42-40E8-B306-F4C988E85EA0}" id="{A7A32619-6605-4F45-A093-9950FEF7D310}">
    <text>3 months</text>
  </threadedComment>
  <threadedComment ref="M251" dT="2021-07-13T00:37:01.40" personId="{11DC6066-DA42-40E8-B306-F4C988E85EA0}" id="{F6C5436B-8852-45F0-8AE9-B822412FB0CA}">
    <text>24 months</text>
  </threadedComment>
  <threadedComment ref="AF251" dT="2021-07-13T01:02:33.38" personId="{11DC6066-DA42-40E8-B306-F4C988E85EA0}" id="{44B70AF9-323D-4017-8FCB-A5879AE54C8E}">
    <text>400 - 1200 nm</text>
  </threadedComment>
  <threadedComment ref="L253" dT="2021-07-13T03:45:06.89" personId="{11DC6066-DA42-40E8-B306-F4C988E85EA0}" id="{934D5BC7-41B7-4CAF-991F-29038A2E724A}">
    <text>4 months</text>
  </threadedComment>
  <threadedComment ref="L254" dT="2021-07-13T03:45:25.63" personId="{11DC6066-DA42-40E8-B306-F4C988E85EA0}" id="{D9BFA2D5-A63F-491F-9269-47717A6CE169}">
    <text>20 months</text>
  </threadedComment>
  <threadedComment ref="L255" dT="2021-07-13T03:45:43.37" personId="{11DC6066-DA42-40E8-B306-F4C988E85EA0}" id="{4BCFD31E-8073-4763-980C-03BD77152DA4}">
    <text>27 months</text>
  </threadedComment>
  <threadedComment ref="R258" dT="2021-07-15T05:04:09.24" personId="{11DC6066-DA42-40E8-B306-F4C988E85EA0}" id="{6E30FE88-EF1F-4B0C-965A-DC0FBCFFEF45}">
    <text>this is a guess, two groups and 14 brains had histology done</text>
  </threadedComment>
  <threadedComment ref="AC259" dT="2021-07-15T05:13:14.13" personId="{11DC6066-DA42-40E8-B306-F4C988E85EA0}" id="{DD87A400-A190-42A4-8928-8EE7F291CA9E}">
    <text>Irradiation intensity was fixed at 0.33 mW/cm2/nm.</text>
  </threadedComment>
  <threadedComment ref="R260" dT="2021-07-15T05:04:09.24" personId="{11DC6066-DA42-40E8-B306-F4C988E85EA0}" id="{990DC59D-6506-4818-90E6-C80ECC35D173}">
    <text>this is a guess, two groups and 14 brains had histology done</text>
  </threadedComment>
  <threadedComment ref="AA261" dT="2021-07-16T05:35:33.73" personId="{11DC6066-DA42-40E8-B306-F4C988E85EA0}" id="{1E1A50C4-7BBB-496D-BE24-5BE38A9DEC1F}">
    <text>10 mg/ml solution</text>
  </threadedComment>
  <threadedComment ref="AK261" dT="2021-07-16T05:33:58.71" personId="{11DC6066-DA42-40E8-B306-F4C988E85EA0}" id="{07564A88-624F-440F-A8F4-285A8DB3726B}">
    <text>2 Hz for 20 min once a day preconditioning for three days prior to the ischemic event</text>
  </threadedComment>
  <threadedComment ref="Y262" dT="2021-09-10T01:48:55.09" personId="{11DC6066-DA42-40E8-B306-F4C988E85EA0}" id="{700AB6FD-0A68-4DEE-AB41-666CB558AAFF}">
    <text>irradiated through intact skull, craniotomy done directly after to implant electrode</text>
  </threadedComment>
  <threadedComment ref="AK262" dT="2021-09-10T02:04:12.55" personId="{11DC6066-DA42-40E8-B306-F4C988E85EA0}" id="{E152B5DE-B3E1-46C4-9EA9-CEAA87618650}">
    <text>frequency of 50Hz and a 194-us pulse duration. The Day-ECS group received continuous cortical
stimulation throughout the inactive period from 9 a.m. to 9 p.m. for 14 days starting on day 4 after stroke onset. The Night-ECS group received continuous cortical stimulation throughout the active period from 9 p.m. to 9 a.m. for 14 days starting on day 4 after stroke onset.</text>
  </threadedComment>
  <threadedComment ref="AA263" dT="2021-09-10T02:43:48.63" personId="{11DC6066-DA42-40E8-B306-F4C988E85EA0}" id="{DE5E7512-0C1C-46D8-8463-E87C3E24840B}">
    <text>0.1ml</text>
  </threadedComment>
  <threadedComment ref="AK263" dT="2021-09-10T02:40:09.23" personId="{11DC6066-DA42-40E8-B306-F4C988E85EA0}" id="{66FC290C-7893-4C5F-8CC8-307410896DCA}">
    <text>Extracts were orally administered to mice once per day for 4 days, as well as 1 h prior to focal cerebral ischemic injury</text>
  </threadedComment>
  <threadedComment ref="AA264" dT="2021-09-10T02:43:48.63" personId="{11DC6066-DA42-40E8-B306-F4C988E85EA0}" id="{AE0AD210-0743-49D5-87A2-6273FD7EC4D1}">
    <text>0.1ml</text>
  </threadedComment>
  <threadedComment ref="AK264" dT="2021-09-10T02:40:09.23" personId="{11DC6066-DA42-40E8-B306-F4C988E85EA0}" id="{C3C6357A-51E1-4874-ACE8-0CEE28FD5EFB}">
    <text>Extracts were orally administered to mice once per day for 4 days, as well as 1 h prior to focal cerebral ischemic injury</text>
  </threadedComment>
  <threadedComment ref="X265" dT="2021-09-14T04:04:16.49" personId="{11DC6066-DA42-40E8-B306-F4C988E85EA0}" id="{8E97D976-2D40-4330-A0B9-0F26E750BE12}">
    <text>also used chloral hydrate</text>
  </threadedComment>
  <threadedComment ref="K266" dT="2021-09-14T05:03:23.66" personId="{11DC6066-DA42-40E8-B306-F4C988E85EA0}" id="{5190CD3C-AF26-4E12-9763-863C2AD2F531}">
    <text>5 months</text>
  </threadedComment>
  <threadedComment ref="M266" dT="2021-09-14T05:03:31.83" personId="{11DC6066-DA42-40E8-B306-F4C988E85EA0}" id="{17B77995-987D-4B1D-873E-683CCE9FAFD4}">
    <text>8 months</text>
  </threadedComment>
  <threadedComment ref="AA267" dT="2021-09-14T05:31:43.60" personId="{11DC6066-DA42-40E8-B306-F4C988E85EA0}" id="{EE634EE9-8021-4399-A5C1-5A3A73E2CDC9}">
    <text>0.4mL administered</text>
  </threadedComment>
  <threadedComment ref="AA268" dT="2021-09-17T00:44:59.75" personId="{11DC6066-DA42-40E8-B306-F4C988E85EA0}" id="{7A5EBA3F-22B2-4733-8107-E2A9C482650D}">
    <text>0.2mL administered</text>
  </threadedComment>
  <threadedComment ref="AW268" dT="2021-09-17T01:09:46.25" personId="{11DC6066-DA42-40E8-B306-F4C988E85EA0}" id="{93172C01-7428-4B1C-9085-B53FE0376B0D}">
    <text>guessed as doesn't directly state</text>
  </threadedComment>
  <threadedComment ref="AA269" dT="2021-09-17T00:44:59.75" personId="{11DC6066-DA42-40E8-B306-F4C988E85EA0}" id="{8F573EC1-0C85-4D9C-A359-B038728812DF}">
    <text>0.2mL administered</text>
  </threadedComment>
  <threadedComment ref="AW269" dT="2021-09-17T01:09:46.25" personId="{11DC6066-DA42-40E8-B306-F4C988E85EA0}" id="{BCDCF53E-B614-4E66-BC64-7A1C82ECD128}">
    <text>guessed as doesn't directly state</text>
  </threadedComment>
  <threadedComment ref="AA270" dT="2021-09-17T00:44:59.75" personId="{11DC6066-DA42-40E8-B306-F4C988E85EA0}" id="{39DBDBE8-56D7-4C0F-8073-68955A63E7D1}">
    <text>0.2mL administered</text>
  </threadedComment>
  <threadedComment ref="AW270" dT="2021-09-17T01:09:46.25" personId="{11DC6066-DA42-40E8-B306-F4C988E85EA0}" id="{0FE9B3D9-9957-467D-B273-3C664E2B7076}">
    <text>guessed as doesn't directly state</text>
  </threadedComment>
  <threadedComment ref="AA271" dT="2021-09-14T05:31:43.60" personId="{11DC6066-DA42-40E8-B306-F4C988E85EA0}" id="{BB01C981-3949-49F9-9475-FF79B4C480C4}">
    <text>0.4mL administered</text>
  </threadedComment>
  <threadedComment ref="Y272" dT="2021-09-17T03:54:19.11" personId="{11DC6066-DA42-40E8-B306-F4C988E85EA0}" id="{FB3EB7EC-BECA-4810-B434-7731B413B407}">
    <text>didn't state outright but seemed to match this group</text>
  </threadedComment>
  <threadedComment ref="Y273" dT="2021-09-17T03:54:19.11" personId="{11DC6066-DA42-40E8-B306-F4C988E85EA0}" id="{13386E30-BE66-4C42-A7EF-918AA2609144}">
    <text>didn't state outright but seemed to match this group</text>
  </threadedComment>
  <threadedComment ref="AA274" dT="2021-09-22T01:54:46.79" personId="{11DC6066-DA42-40E8-B306-F4C988E85EA0}" id="{C4D5B934-C32F-4B4E-9E82-A4961AA91BA6}">
    <text>10% solution</text>
  </threadedComment>
  <threadedComment ref="AY274" dT="2021-09-22T02:03:36.81" personId="{11DC6066-DA42-40E8-B306-F4C988E85EA0}" id="{0F334C50-3FAB-4F9E-8B59-208A1BFC8840}">
    <text>custom behaviour score based on multiple tests, max score of 35 = good</text>
  </threadedComment>
  <threadedComment ref="AA275" dT="2021-09-22T01:54:46.79" personId="{11DC6066-DA42-40E8-B306-F4C988E85EA0}" id="{328CBC47-FAC0-45E8-B300-52E968E87CC0}">
    <text>10% solution</text>
  </threadedComment>
  <threadedComment ref="AG275" dT="2021-09-22T01:54:20.05" personId="{11DC6066-DA42-40E8-B306-F4C988E85EA0}" id="{BF88D19B-D26A-4BD8-8E5A-61E16425C7FE}">
    <text>rectangular, 3.5x6mm</text>
  </threadedComment>
  <threadedComment ref="AY275" dT="2021-09-22T02:03:36.81" personId="{11DC6066-DA42-40E8-B306-F4C988E85EA0}" id="{A369F33B-E8E2-4AFC-BD87-21F9F7F6822B}">
    <text>custom behaviour score based on multiple tests, max score of 35 = good</text>
  </threadedComment>
  <threadedComment ref="AA276" dT="2021-09-22T01:54:46.79" personId="{11DC6066-DA42-40E8-B306-F4C988E85EA0}" id="{C8AE66FD-074F-4853-AD3A-32BBD4FC8B9A}">
    <text>10% solution</text>
  </threadedComment>
  <threadedComment ref="AG276" dT="2021-09-22T01:54:20.05" personId="{11DC6066-DA42-40E8-B306-F4C988E85EA0}" id="{6E49D690-03CD-4E46-BF78-A9C7AD20E508}">
    <text>rectangular, 4x7mm</text>
  </threadedComment>
  <threadedComment ref="AY276" dT="2021-09-22T02:03:36.81" personId="{11DC6066-DA42-40E8-B306-F4C988E85EA0}" id="{40A64175-CF75-4FC9-8750-9ADAB4F63D99}">
    <text>custom behaviour score based on multiple tests, max score of 35 = good</text>
  </threadedComment>
  <threadedComment ref="L277" dT="2021-09-22T02:30:49.87" personId="{11DC6066-DA42-40E8-B306-F4C988E85EA0}" id="{81BE3998-5EFA-49B7-A506-E78D5F6865A2}">
    <text>3 months</text>
  </threadedComment>
  <threadedComment ref="Y277" dT="2021-09-22T02:33:52.20" personId="{11DC6066-DA42-40E8-B306-F4C988E85EA0}" id="{325AB0B5-FE92-4669-AD9B-BE9181211AF8}">
    <text>3 holes made for electrode placement, an extra one made for KCL injections for eliciting spreading depression. 5th hole made for light</text>
  </threadedComment>
  <threadedComment ref="AA277" dT="2021-09-22T02:39:26.39" personId="{11DC6066-DA42-40E8-B306-F4C988E85EA0}" id="{2D0AAEE0-CC80-47A2-8EF4-813E47558FB8}">
    <text>listed as 10-15mg/kg, or 1.5% solution with a total injected volume of 0.2-0.3mL</text>
  </threadedComment>
  <threadedComment ref="AC277" dT="2021-09-22T02:38:27.85" personId="{11DC6066-DA42-40E8-B306-F4C988E85EA0}" id="{8E5B889D-456C-494E-AD27-F2A849570611}">
    <text>also listed as 10mW/mm^2</text>
  </threadedComment>
  <threadedComment ref="AF277" dT="2021-09-22T02:37:36.87" personId="{11DC6066-DA42-40E8-B306-F4C988E85EA0}" id="{D17CF9A6-E25E-4CB5-A6A8-203553A421E5}">
    <text>520-570 range</text>
  </threadedComment>
  <threadedComment ref="AH277" dT="2021-09-22T02:40:26.73" personId="{11DC6066-DA42-40E8-B306-F4C988E85EA0}" id="{CD73D1D7-64B7-42AB-9CAD-7A1C7294D5E1}">
    <text>light switched off after 5-15 mins when generation of several spreading depression waves were followed by visual confirmation of occlusion</text>
  </threadedComment>
  <threadedComment ref="L278" dT="2021-09-22T02:30:49.87" personId="{11DC6066-DA42-40E8-B306-F4C988E85EA0}" id="{E54D2AFF-FA42-49B0-A02F-97B19C0F7A36}">
    <text>3 months</text>
  </threadedComment>
  <threadedComment ref="Y278" dT="2021-09-22T02:33:52.20" personId="{11DC6066-DA42-40E8-B306-F4C988E85EA0}" id="{244B6DCC-A386-4D07-BCC4-CCAC335AC880}">
    <text>3 holes made for electrode placement, an extra one made for KCL injections for eliciting spreading depression. 5th hole made for light</text>
  </threadedComment>
  <threadedComment ref="AA278" dT="2021-09-22T02:39:26.39" personId="{11DC6066-DA42-40E8-B306-F4C988E85EA0}" id="{B5AFBA43-AF88-4ED1-BE03-8284D97FAE7A}">
    <text>listed as 10-15mg/kg, or 1.5% solution with a total injected volume of 0.2-0.3mL</text>
  </threadedComment>
  <threadedComment ref="AC278" dT="2021-09-22T02:38:27.85" personId="{11DC6066-DA42-40E8-B306-F4C988E85EA0}" id="{C49411C9-13B1-424E-8099-C2C2FFB29C50}">
    <text>also listed as 10mW/mm^2</text>
  </threadedComment>
  <threadedComment ref="AF278" dT="2021-09-22T02:37:36.87" personId="{11DC6066-DA42-40E8-B306-F4C988E85EA0}" id="{8B5B0EEE-0511-4CC4-82B7-D694B1DB5936}">
    <text>520-570 range</text>
  </threadedComment>
  <threadedComment ref="AH278" dT="2021-09-22T02:40:26.73" personId="{11DC6066-DA42-40E8-B306-F4C988E85EA0}" id="{5FD5A256-D5DB-4283-9C0D-9049B6D4734A}">
    <text>light switched off after 5-15 mins when generation of several spreading depression waves were followed by visual confirmation of occlusion</text>
  </threadedComment>
  <threadedComment ref="L279" dT="2021-09-22T04:45:19.67" personId="{11DC6066-DA42-40E8-B306-F4C988E85EA0}" id="{F2D19526-E43D-4B13-B8A2-7D543C5577B9}">
    <text>60 days and older</text>
  </threadedComment>
  <threadedComment ref="AA279" dT="2021-09-22T04:48:52.12" personId="{11DC6066-DA42-40E8-B306-F4C988E85EA0}" id="{4532EB90-C440-4A11-9A35-36B874B74AD8}">
    <text>listed as 20 mg/2 ml/kg, I think this means 20mg/kg or 2ml/kg?</text>
  </threadedComment>
  <threadedComment ref="AG279" dT="2021-09-22T04:50:59.59" personId="{11DC6066-DA42-40E8-B306-F4C988E85EA0}" id="{8781B4F0-2966-4977-9E8F-3C4652D35E35}">
    <text>&lt;1mm^2 area, not sure of diameter, guessed ~1mm</text>
  </threadedComment>
  <threadedComment ref="L280" dT="2021-09-22T04:45:19.67" personId="{11DC6066-DA42-40E8-B306-F4C988E85EA0}" id="{7788FFB7-7EDD-47E5-BCBD-D691E3D5D0E8}">
    <text>60 days and older</text>
  </threadedComment>
  <threadedComment ref="AA280" dT="2021-09-22T04:48:52.12" personId="{11DC6066-DA42-40E8-B306-F4C988E85EA0}" id="{780CB6AC-5E2B-4F40-A893-107A81016FBD}">
    <text>listed as 20 mg/2 ml/kg, I think this means 20mg/kg or 2ml/kg?</text>
  </threadedComment>
  <threadedComment ref="AG280" dT="2021-09-22T04:50:59.59" personId="{11DC6066-DA42-40E8-B306-F4C988E85EA0}" id="{375147ED-D59C-480D-B3E8-F5615A5BB4E6}">
    <text>&lt;1mm^2 area, not sure of diameter, guessed ~1mm</text>
  </threadedComment>
  <threadedComment ref="AA284" dT="2021-09-22T23:31:07.95" personId="{11DC6066-DA42-40E8-B306-F4C988E85EA0}" id="{394F2F74-454C-47DA-99FA-28A724867124}">
    <text>1ml/kg</text>
  </threadedComment>
  <threadedComment ref="AF284" dT="2021-09-22T23:30:19.73" personId="{11DC6066-DA42-40E8-B306-F4C988E85EA0}" id="{06F3C270-7141-4EC3-A3D8-D66441FA0194}">
    <text>520-550nm</text>
  </threadedComment>
  <threadedComment ref="AO284" dT="2021-09-22T23:55:56.17" personId="{11DC6066-DA42-40E8-B306-F4C988E85EA0}" id="{1820F249-9152-462F-B462-F22D660362F8}">
    <text>I've extrapolated this, doesn't outright state</text>
  </threadedComment>
  <threadedComment ref="AA285" dT="2021-09-22T23:31:07.95" personId="{11DC6066-DA42-40E8-B306-F4C988E85EA0}" id="{D883FEA7-D262-46CF-AD7B-AFFA36EA4BAC}">
    <text>1ml/kg</text>
  </threadedComment>
  <threadedComment ref="AF285" dT="2021-09-22T23:30:19.73" personId="{11DC6066-DA42-40E8-B306-F4C988E85EA0}" id="{880374FE-293B-46C8-A886-A7F2039FC0E7}">
    <text>520-550nm</text>
  </threadedComment>
  <threadedComment ref="AO285" dT="2021-09-22T23:55:56.17" personId="{11DC6066-DA42-40E8-B306-F4C988E85EA0}" id="{B652DED6-FE3D-42D8-A0A2-44CE300B5873}">
    <text>I've extrapolated this, doesn't outright state</text>
  </threadedComment>
  <threadedComment ref="AA286" dT="2021-09-22T23:31:07.95" personId="{11DC6066-DA42-40E8-B306-F4C988E85EA0}" id="{A4D69C91-CBE5-47B4-908D-920A57AB597F}">
    <text>1ml/kg</text>
  </threadedComment>
  <threadedComment ref="AF286" dT="2021-09-22T23:30:19.73" personId="{11DC6066-DA42-40E8-B306-F4C988E85EA0}" id="{B2BC7305-0745-4D10-93AA-9D3B07CB9959}">
    <text>520-550nm</text>
  </threadedComment>
  <threadedComment ref="AO286" dT="2021-09-22T23:55:56.17" personId="{11DC6066-DA42-40E8-B306-F4C988E85EA0}" id="{CBE56CE3-6E9D-4FC1-AFB5-8FD92F1FECF2}">
    <text>I've extrapolated this, doesn't outright state</text>
  </threadedComment>
  <threadedComment ref="AA287" dT="2021-09-22T23:31:07.95" personId="{11DC6066-DA42-40E8-B306-F4C988E85EA0}" id="{3DFE06D0-F603-4A90-BC9C-B80ECC980956}">
    <text>1ml/kg</text>
  </threadedComment>
  <threadedComment ref="AF287" dT="2021-09-22T23:30:19.73" personId="{11DC6066-DA42-40E8-B306-F4C988E85EA0}" id="{AA384286-C659-44C5-B4C9-A33B1EC285B3}">
    <text>520-550nm</text>
  </threadedComment>
  <threadedComment ref="AA288" dT="2021-09-22T23:31:07.95" personId="{11DC6066-DA42-40E8-B306-F4C988E85EA0}" id="{0A98A1AC-4BCA-400E-BA5E-060EA0E6B814}">
    <text>1ml/kg</text>
  </threadedComment>
  <threadedComment ref="AF288" dT="2021-09-22T23:30:19.73" personId="{11DC6066-DA42-40E8-B306-F4C988E85EA0}" id="{99E5A523-5A4C-44FE-952A-B33C9405B372}">
    <text>520-550nm</text>
  </threadedComment>
  <threadedComment ref="X290" dT="2021-09-23T02:12:35.61" personId="{11DC6066-DA42-40E8-B306-F4C988E85EA0}" id="{F076192B-3B7C-4C61-83DD-5C2925E69368}">
    <text>also used isoflurane</text>
  </threadedComment>
  <threadedComment ref="X291" dT="2021-09-23T02:12:35.61" personId="{11DC6066-DA42-40E8-B306-F4C988E85EA0}" id="{7D1A4DBC-98E2-415A-BCE2-7118D0D7B3E4}">
    <text>also used isoflurane</text>
  </threadedComment>
  <threadedComment ref="AA292" dT="2021-09-23T04:00:09.65" personId="{11DC6066-DA42-40E8-B306-F4C988E85EA0}" id="{7811258E-F7CC-4C5A-B7CA-2F2F744A5397}">
    <text>0.2mL</text>
  </threadedComment>
  <threadedComment ref="AA294" dT="2021-09-23T04:45:53.16" personId="{11DC6066-DA42-40E8-B306-F4C988E85EA0}" id="{EA649D1B-8E9F-4A80-B98E-EAC26D45164D}">
    <text>200uL</text>
  </threadedComment>
  <threadedComment ref="AA295" dT="2021-09-28T00:54:23.09" personId="{11DC6066-DA42-40E8-B306-F4C988E85EA0}" id="{E7779955-5C16-436A-89FB-CCBACFEB1481}">
    <text>0.1 ml</text>
  </threadedComment>
  <threadedComment ref="AK295" dT="2021-09-28T00:21:22.07" personId="{11DC6066-DA42-40E8-B306-F4C988E85EA0}" id="{D3A892CF-2ABD-4F6C-AD32-805862F60CD7}">
    <text>610 nmb(orange color), power intensity 1.7 mW/cm2, energy density 2.0 J/cm2 and the spot size 4-mm diameter</text>
  </threadedComment>
  <threadedComment ref="AA296" dT="2021-09-28T00:54:23.09" personId="{11DC6066-DA42-40E8-B306-F4C988E85EA0}" id="{1C934B7D-812F-4905-BA8D-3779D2B80FC8}">
    <text>0.1 ml</text>
  </threadedComment>
  <threadedComment ref="AA298" dT="2021-09-28T00:54:23.09" personId="{11DC6066-DA42-40E8-B306-F4C988E85EA0}" id="{23EC84E4-B973-49DC-AABA-84F587A07B24}">
    <text>0.1 ml</text>
  </threadedComment>
  <threadedComment ref="AA299" dT="2021-09-28T00:54:23.09" personId="{11DC6066-DA42-40E8-B306-F4C988E85EA0}" id="{BD25C2EC-ABBA-47EB-9696-B733C21193C3}">
    <text>0.1 ml</text>
  </threadedComment>
  <threadedComment ref="AA300" dT="2021-09-28T00:54:23.09" personId="{11DC6066-DA42-40E8-B306-F4C988E85EA0}" id="{D9599680-C3E2-4C3C-9274-F314CF06ACA8}">
    <text>0.1 ml</text>
  </threadedComment>
  <threadedComment ref="R302" dT="2021-09-28T05:22:58.15" personId="{11DC6066-DA42-40E8-B306-F4C988E85EA0}" id="{10DB875E-B67B-441F-AE5F-97396A1940E6}">
    <text>4-5 per group</text>
  </threadedComment>
  <threadedComment ref="R303" dT="2021-09-28T05:22:58.15" personId="{11DC6066-DA42-40E8-B306-F4C988E85EA0}" id="{5447D174-7E4B-4592-A71B-9E214AF6F85E}">
    <text>4-5 per group</text>
  </threadedComment>
  <threadedComment ref="R304" dT="2021-09-28T05:22:58.15" personId="{11DC6066-DA42-40E8-B306-F4C988E85EA0}" id="{BE83DAE8-B930-4535-91B2-6DB40EF2C6B5}">
    <text>4-5 per group</text>
  </threadedComment>
  <threadedComment ref="R305" dT="2021-09-28T05:22:58.15" personId="{11DC6066-DA42-40E8-B306-F4C988E85EA0}" id="{48D3E6A9-F906-46DC-8B11-9678D2F89BDB}">
    <text>4-5 per group</text>
  </threadedComment>
  <threadedComment ref="K306" dT="2021-09-28T05:50:20.33" personId="{11DC6066-DA42-40E8-B306-F4C988E85EA0}" id="{B100AD64-EB2C-49CE-8236-1848E50F5A2C}">
    <text>3 months</text>
  </threadedComment>
  <threadedComment ref="M306" dT="2021-09-28T05:50:27.68" personId="{11DC6066-DA42-40E8-B306-F4C988E85EA0}" id="{FCF66022-F00F-4788-B2A3-21C11F903FD4}">
    <text>4 months</text>
  </threadedComment>
  <threadedComment ref="AA306" dT="2021-09-28T05:51:22.33" personId="{11DC6066-DA42-40E8-B306-F4C988E85EA0}" id="{3F3A2E9D-AE61-48A6-8371-0DE2BCD6AB16}">
    <text>0.1ml</text>
  </threadedComment>
  <threadedComment ref="K307" dT="2021-09-28T05:50:20.33" personId="{11DC6066-DA42-40E8-B306-F4C988E85EA0}" id="{6A8D6D56-DC71-4FFE-964B-E9BDF203CE41}">
    <text>3 months</text>
  </threadedComment>
  <threadedComment ref="M307" dT="2021-09-28T05:50:27.68" personId="{11DC6066-DA42-40E8-B306-F4C988E85EA0}" id="{DEE96E30-616A-4DD7-8681-549897E831D5}">
    <text>4 months</text>
  </threadedComment>
  <threadedComment ref="AA307" dT="2021-09-28T05:51:22.33" personId="{11DC6066-DA42-40E8-B306-F4C988E85EA0}" id="{E69CE6C3-F094-494D-B4B7-DDE6621C52CE}">
    <text>0.1ml</text>
  </threadedComment>
  <threadedComment ref="AA308" dT="2021-09-29T03:20:13.19" personId="{11DC6066-DA42-40E8-B306-F4C988E85EA0}" id="{829D7D1D-E9E3-46B0-927F-02232D9B3B13}">
    <text>1.33ml/kg</text>
  </threadedComment>
  <threadedComment ref="AO308" dT="2021-09-29T04:01:47.18" personId="{11DC6066-DA42-40E8-B306-F4C988E85EA0}" id="{BABDB42E-D39F-4F68-9FCE-A482774FBC5A}">
    <text>"14-21 days" took 21</text>
  </threadedComment>
  <threadedComment ref="W309" dT="2021-09-29T04:18:55.47" personId="{11DC6066-DA42-40E8-B306-F4C988E85EA0}" id="{2269FFEA-029D-4EFE-BEA1-6D3E693D7C49}">
    <text>had chloral hydrate 24 hours earlier for skull thinning</text>
  </threadedComment>
  <threadedComment ref="Y309" dT="2021-09-29T04:19:30.79" personId="{11DC6066-DA42-40E8-B306-F4C988E85EA0}" id="{5FA81BAA-D355-4906-B920-E752F2BB0AA2}">
    <text>skull thinning occurred 24 hours earlier</text>
  </threadedComment>
  <threadedComment ref="R310" dT="2021-09-29T05:14:18.69" personId="{11DC6066-DA42-40E8-B306-F4C988E85EA0}" id="{61C4946A-0351-4627-A102-1A85007145D4}">
    <text>n=10-12 per group</text>
  </threadedComment>
  <threadedComment ref="AF310" dT="2021-09-29T04:59:54.46" personId="{11DC6066-DA42-40E8-B306-F4C988E85EA0}" id="{4131E583-F6B9-442C-BD40-3F528B167197}">
    <text>540-580</text>
  </threadedComment>
  <threadedComment ref="R311" dT="2021-09-29T05:14:18.69" personId="{11DC6066-DA42-40E8-B306-F4C988E85EA0}" id="{CAE71351-6C08-45EE-9F82-76871EACBB67}">
    <text>n=10-12 per group</text>
  </threadedComment>
  <threadedComment ref="AF311" dT="2021-09-29T04:59:54.46" personId="{11DC6066-DA42-40E8-B306-F4C988E85EA0}" id="{D7369FD6-7F57-46C6-AD11-FA967617A599}">
    <text>540-580</text>
  </threadedComment>
  <threadedComment ref="AF312" dT="2021-09-29T04:59:54.46" personId="{11DC6066-DA42-40E8-B306-F4C988E85EA0}" id="{448A32DB-ECF9-420D-B9D4-282894E63795}">
    <text>540-580</text>
  </threadedComment>
  <threadedComment ref="AF313" dT="2021-09-29T04:59:54.46" personId="{11DC6066-DA42-40E8-B306-F4C988E85EA0}" id="{03E3810C-99FF-4612-9E5C-E12ADF22903B}">
    <text>540-580</text>
  </threadedComment>
  <threadedComment ref="AF314" dT="2021-09-29T04:59:54.46" personId="{11DC6066-DA42-40E8-B306-F4C988E85EA0}" id="{85CDAC08-8A1A-48D4-B6AB-F201C0816B33}">
    <text>540-580</text>
  </threadedComment>
  <threadedComment ref="L315" dT="2021-09-29T06:10:22.03" personId="{11DC6066-DA42-40E8-B306-F4C988E85EA0}" id="{3DD070EF-C26D-4BB8-94E8-4644E30DF77F}">
    <text>2 months</text>
  </threadedComment>
  <threadedComment ref="AF315" dT="2021-09-29T04:59:54.46" personId="{11DC6066-DA42-40E8-B306-F4C988E85EA0}" id="{0F525479-1CBB-4719-ADCB-F2D18101C524}">
    <text>540-580</text>
  </threadedComment>
  <threadedComment ref="K316" dT="2021-09-29T06:39:54.87" personId="{11DC6066-DA42-40E8-B306-F4C988E85EA0}" id="{945E5B33-811C-4C2B-AA42-AF6BA75BABBD}">
    <text>4 years</text>
  </threadedComment>
  <threadedComment ref="M316" dT="2021-09-29T06:40:04.12" personId="{11DC6066-DA42-40E8-B306-F4C988E85EA0}" id="{09B77F97-3D30-406F-9622-B29ADEB79A95}">
    <text>6 years</text>
  </threadedComment>
  <threadedComment ref="N316" dT="2021-09-29T06:40:23.46" personId="{11DC6066-DA42-40E8-B306-F4C988E85EA0}" id="{89D24A71-5647-478F-9E2A-E8AE9695D10F}">
    <text>3.8kg</text>
  </threadedComment>
  <threadedComment ref="P316" dT="2021-09-29T06:40:29.17" personId="{11DC6066-DA42-40E8-B306-F4C988E85EA0}" id="{BC9CA26D-217F-4DC7-9C6C-95FE421311F8}">
    <text>4 kg</text>
  </threadedComment>
  <threadedComment ref="Y316" dT="2021-09-29T06:55:09.91" personId="{11DC6066-DA42-40E8-B306-F4C988E85EA0}" id="{EDEF0193-C9BB-4348-A02A-1A4C93123378}">
    <text>not stated but I've extrapolated</text>
  </threadedComment>
  <threadedComment ref="AA317" dT="2021-09-29T08:05:06.70" personId="{11DC6066-DA42-40E8-B306-F4C988E85EA0}" id="{91ADEE17-CE3A-492D-9653-BB674A519262}">
    <text>1% solution</text>
  </threadedComment>
  <threadedComment ref="AA318" dT="2021-09-29T08:05:06.70" personId="{11DC6066-DA42-40E8-B306-F4C988E85EA0}" id="{DA45F19A-F69B-4A49-B9CE-1CEADD066381}">
    <text>1% solution</text>
  </threadedComment>
  <threadedComment ref="AA321" dT="2021-09-29T10:00:41.48" personId="{11DC6066-DA42-40E8-B306-F4C988E85EA0}" id="{53D17994-639A-4BF8-AE89-7148C1FCD6E2}">
    <text>0.2ml/100g</text>
  </threadedComment>
  <threadedComment ref="AE321" dT="2021-09-29T10:01:41.39" personId="{11DC6066-DA42-40E8-B306-F4C988E85EA0}" id="{93505B33-A695-4689-A593-D2716C2A1924}">
    <text>CW (continuous wave) laser light</text>
  </threadedComment>
  <threadedComment ref="AI321" dT="2021-09-29T10:08:38.49" personId="{11DC6066-DA42-40E8-B306-F4C988E85EA0}" id="{7DE1CD2C-6767-44C2-9AD1-D4D4FA664E17}">
    <text>bilateral forepaw stimulation</text>
  </threadedComment>
  <threadedComment ref="AK321" dT="2021-09-29T10:03:05.02" personId="{11DC6066-DA42-40E8-B306-F4C988E85EA0}" id="{41A82923-AE9B-4572-A6C4-504205ED9D28}">
    <text>A monophasic constant current of 2- or 4-mA intensity with a 0.2-ms pulse width at a frequency of 3 Hz and 1-min stimulation duration</text>
  </threadedComment>
  <threadedComment ref="AA322" dT="2021-09-29T10:00:41.48" personId="{11DC6066-DA42-40E8-B306-F4C988E85EA0}" id="{6DE10CD7-972D-4723-83AC-2193C99F87FA}">
    <text>0.2ml/100g</text>
  </threadedComment>
  <threadedComment ref="K323" dT="2021-09-30T00:14:28.76" personId="{11DC6066-DA42-40E8-B306-F4C988E85EA0}" id="{E29E0BB5-396E-4B93-A493-5C90A1A9725F}">
    <text>2 months</text>
  </threadedComment>
  <threadedComment ref="M323" dT="2021-09-28T05:50:27.68" personId="{11DC6066-DA42-40E8-B306-F4C988E85EA0}" id="{5FC41060-FBC3-4D1D-A3FA-5AAEAACA38C8}">
    <text>4 months</text>
  </threadedComment>
  <threadedComment ref="AA323" dT="2021-09-30T00:19:29.87" personId="{11DC6066-DA42-40E8-B306-F4C988E85EA0}" id="{17F8FBE1-2F47-4664-A0E3-4E6A6E4F16EF}">
    <text>0.2ml</text>
  </threadedComment>
  <threadedComment ref="K324" dT="2021-09-30T00:14:28.76" personId="{11DC6066-DA42-40E8-B306-F4C988E85EA0}" id="{D88E1508-F9B4-4EC5-BCB5-7DE9F003AB41}">
    <text>2 months</text>
  </threadedComment>
  <threadedComment ref="M324" dT="2021-09-28T05:50:27.68" personId="{11DC6066-DA42-40E8-B306-F4C988E85EA0}" id="{48F64FBC-863E-4BB7-AE04-F9DC829332D8}">
    <text>4 months</text>
  </threadedComment>
  <threadedComment ref="AA324" dT="2021-09-30T00:19:29.87" personId="{11DC6066-DA42-40E8-B306-F4C988E85EA0}" id="{1054E67F-CFD8-4F36-A1CB-FB3F2FCDD4B9}">
    <text>0.2ml</text>
  </threadedComment>
  <threadedComment ref="K325" dT="2021-09-30T00:14:28.76" personId="{11DC6066-DA42-40E8-B306-F4C988E85EA0}" id="{2B141C7B-AA2E-4E83-B889-FA04774BB40F}">
    <text>2 months</text>
  </threadedComment>
  <threadedComment ref="M325" dT="2021-09-28T05:50:27.68" personId="{11DC6066-DA42-40E8-B306-F4C988E85EA0}" id="{F6972641-0186-42A8-858F-97CD9795ABC1}">
    <text>4 months</text>
  </threadedComment>
  <threadedComment ref="AA325" dT="2021-09-30T00:19:29.87" personId="{11DC6066-DA42-40E8-B306-F4C988E85EA0}" id="{79E5524A-99BB-4D3B-8541-08D767621EAA}">
    <text>0.2ml</text>
  </threadedComment>
  <threadedComment ref="K326" dT="2021-09-30T00:14:28.76" personId="{11DC6066-DA42-40E8-B306-F4C988E85EA0}" id="{84A8E37C-C29B-48EC-96F4-27F14EF53AB0}">
    <text>2 months</text>
  </threadedComment>
  <threadedComment ref="M326" dT="2021-09-28T05:50:27.68" personId="{11DC6066-DA42-40E8-B306-F4C988E85EA0}" id="{F3725306-8319-4AA9-AC6F-CF520C3304A3}">
    <text>4 months</text>
  </threadedComment>
  <threadedComment ref="AA326" dT="2021-09-30T00:19:29.87" personId="{11DC6066-DA42-40E8-B306-F4C988E85EA0}" id="{398D9359-1335-46A5-B533-85AAE4BA9461}">
    <text>0.2ml</text>
  </threadedComment>
  <threadedComment ref="L327" dT="2021-09-28T05:50:20.33" personId="{11DC6066-DA42-40E8-B306-F4C988E85EA0}" id="{200D4657-9B60-41FC-9168-CEF4ACDC21EE}">
    <text>3 months</text>
  </threadedComment>
  <threadedComment ref="AA327" dT="2021-09-30T01:20:47.07" personId="{11DC6066-DA42-40E8-B306-F4C988E85EA0}" id="{800FE622-8D4B-40F3-9689-722010451923}">
    <text>1.3 mg/0.1 kg</text>
  </threadedComment>
  <threadedComment ref="L328" dT="2021-09-28T05:50:20.33" personId="{11DC6066-DA42-40E8-B306-F4C988E85EA0}" id="{6EA6BB3F-012E-4127-95A0-9602040069D6}">
    <text>3 months</text>
  </threadedComment>
  <threadedComment ref="AA328" dT="2021-09-30T01:20:47.07" personId="{11DC6066-DA42-40E8-B306-F4C988E85EA0}" id="{F3AE0537-5C32-4CFC-81B2-489C05AD4AE4}">
    <text>1.3 mg/0.1 kg</text>
  </threadedComment>
  <threadedComment ref="R329" dT="2021-09-30T02:04:08.77" personId="{11DC6066-DA42-40E8-B306-F4C988E85EA0}" id="{61CE63A3-A4A8-4050-B739-09B0027563D0}">
    <text>between 6 and 9</text>
  </threadedComment>
  <threadedComment ref="AA329" dT="2021-09-30T01:57:22.81" personId="{11DC6066-DA42-40E8-B306-F4C988E85EA0}" id="{37F439E0-58EE-47E2-BD86-3F31DA7568D7}">
    <text>100uL</text>
  </threadedComment>
  <threadedComment ref="AX329" dT="2021-09-30T02:03:25.50" personId="{11DC6066-DA42-40E8-B306-F4C988E85EA0}" id="{FB796BF0-0FA5-4266-8F96-23E53C8A8283}">
    <text>doesn't state, extrapolated from other data in the paper</text>
  </threadedComment>
  <threadedComment ref="L330" dT="2021-09-30T02:15:31.33" personId="{11DC6066-DA42-40E8-B306-F4C988E85EA0}" id="{78E537AD-7557-4E5F-B4BD-D55BA70DAE9C}">
    <text>1 year</text>
  </threadedComment>
  <threadedComment ref="AA330" dT="2021-09-30T01:57:22.81" personId="{11DC6066-DA42-40E8-B306-F4C988E85EA0}" id="{BE458243-F456-442F-9D36-0248AA8E30E5}">
    <text>100uL</text>
  </threadedComment>
  <threadedComment ref="Y331" dT="2021-09-30T04:52:51.71" personId="{11DC6066-DA42-40E8-B306-F4C988E85EA0}" id="{549062D9-031C-49B6-A2A2-9BC8AAC35269}">
    <text>stainless steel cannula passed through skull after photothrombosis so skull breached</text>
  </threadedComment>
  <threadedComment ref="K332" dT="2021-09-28T05:50:20.33" personId="{11DC6066-DA42-40E8-B306-F4C988E85EA0}" id="{8258BEF0-1674-4867-87AE-A3D0F8CC803B}">
    <text>3 months</text>
  </threadedComment>
  <threadedComment ref="M332" dT="2021-09-30T05:39:51.86" personId="{11DC6066-DA42-40E8-B306-F4C988E85EA0}" id="{81E41223-32B4-4A80-BD68-872AD71A000E}">
    <text>7 months</text>
  </threadedComment>
  <threadedComment ref="X332" dT="2021-09-30T05:43:04.01" personId="{11DC6066-DA42-40E8-B306-F4C988E85EA0}" id="{C36101B6-CB24-41BE-8C6E-11851037C5CE}">
    <text>Also used Midazolam for this surgery, used ketamine+xylazine for microcortical stimulation</text>
  </threadedComment>
  <threadedComment ref="AG332" dT="2021-09-30T05:46:59.08" personId="{11DC6066-DA42-40E8-B306-F4C988E85EA0}" id="{4CD49FA3-9BB9-4E2F-93E2-02EB8F208312}">
    <text>rectangular 10x5mm</text>
  </threadedComment>
  <threadedComment ref="AK332" dT="2021-09-30T05:54:43.54" personId="{11DC6066-DA42-40E8-B306-F4C988E85EA0}" id="{06E778DF-BC17-4D26-8DCD-152E13A8F29B}">
    <text>3mg/ml</text>
  </threadedComment>
  <threadedComment ref="G333" dT="2021-09-30T06:19:54.74" personId="{11DC6066-DA42-40E8-B306-F4C988E85EA0}" id="{4ACF5FE0-7628-4526-84C7-AD87A86C5B4F}">
    <text>specific pathogen-free</text>
  </threadedComment>
  <threadedComment ref="K334" dT="2021-09-28T05:50:27.68" personId="{11DC6066-DA42-40E8-B306-F4C988E85EA0}" id="{B4725A6F-3904-439D-8B9E-3A9A80F640BB}">
    <text>4 months</text>
  </threadedComment>
  <threadedComment ref="M334" dT="2021-09-30T07:39:46.68" personId="{11DC6066-DA42-40E8-B306-F4C988E85EA0}" id="{C57D7818-DE89-41B5-B08D-25393084B6AC}">
    <text>5 months</text>
  </threadedComment>
  <threadedComment ref="K335" dT="2021-09-28T05:50:27.68" personId="{11DC6066-DA42-40E8-B306-F4C988E85EA0}" id="{F185819E-729A-4672-A7BD-AB0EFEC6601F}">
    <text>4 months</text>
  </threadedComment>
  <threadedComment ref="M335" dT="2021-09-30T07:39:46.68" personId="{11DC6066-DA42-40E8-B306-F4C988E85EA0}" id="{A086B2D4-5338-4167-9E16-C5ED1E7EC89B}">
    <text>5 months</text>
  </threadedComment>
  <threadedComment ref="X336" dT="2021-09-30T08:18:09.57" personId="{11DC6066-DA42-40E8-B306-F4C988E85EA0}" id="{7F15508A-391F-4070-BA8A-22B24EBC2836}">
    <text>used isoflurane for initial anaesthesia</text>
  </threadedComment>
  <threadedComment ref="AA336" dT="2021-09-30T08:19:55.73" personId="{11DC6066-DA42-40E8-B306-F4C988E85EA0}" id="{8E3781D3-3E76-44BC-8F79-BEF56515E5CF}">
    <text>2ml/kg</text>
  </threadedComment>
  <threadedComment ref="R338" dT="2021-09-30T09:32:28.56" personId="{11DC6066-DA42-40E8-B306-F4C988E85EA0}" id="{98DD7299-2D4A-4DDC-85E3-B8BB839B330A}">
    <text>extrapolated</text>
  </threadedComment>
  <threadedComment ref="T338" dT="2021-09-30T09:32:28.56" personId="{11DC6066-DA42-40E8-B306-F4C988E85EA0}" id="{FEE510E5-366A-4F7B-A66C-D90FB5AB71FC}">
    <text>extrapolated</text>
  </threadedComment>
  <threadedComment ref="AA339" dT="2021-09-30T09:40:15.37" personId="{11DC6066-DA42-40E8-B306-F4C988E85EA0}" id="{46600B2A-A145-4A11-9DF0-47FDA9B8C8EE}">
    <text>0.2ml/100g</text>
  </threadedComment>
  <threadedComment ref="AI339" dT="2021-09-30T09:37:50.81" personId="{11DC6066-DA42-40E8-B306-F4C988E85EA0}" id="{C9AAAC35-2C01-40EC-9BAF-4E1346103C77}">
    <text>specifically Cerebellar Transcranial Direct Current Stimulation (ctDCS)</text>
  </threadedComment>
  <threadedComment ref="AA340" dT="2021-09-30T09:40:15.37" personId="{11DC6066-DA42-40E8-B306-F4C988E85EA0}" id="{FDCF14E6-C8E9-4F65-8F02-F765F1AEE673}">
    <text>0.2ml/100g</text>
  </threadedComment>
  <threadedComment ref="AA341" dT="2021-10-01T04:38:55.28" personId="{11DC6066-DA42-40E8-B306-F4C988E85EA0}" id="{2144F4E1-917F-46BC-94A1-4293F144973A}">
    <text>0.133ml/kg</text>
  </threadedComment>
  <threadedComment ref="AK341" dT="2021-10-01T04:40:12.53" personId="{11DC6066-DA42-40E8-B306-F4C988E85EA0}" id="{A4DA15FC-7B6A-40D1-94AF-E7F608F9D7EF}">
    <text>100uM</text>
  </threadedComment>
  <threadedComment ref="AA342" dT="2021-10-01T07:42:57.17" personId="{11DC6066-DA42-40E8-B306-F4C988E85EA0}" id="{91EEB61E-3427-4CF9-AC8C-3DBB6C9EBDB4}">
    <text>100uL</text>
  </threadedComment>
  <threadedComment ref="AA343" dT="2021-10-01T07:42:57.17" personId="{11DC6066-DA42-40E8-B306-F4C988E85EA0}" id="{F8CF1418-CEAA-4EC6-BE64-9D8A260DC4D6}">
    <text>100uL</text>
  </threadedComment>
  <threadedComment ref="R344" dT="2021-10-01T08:28:16.86" personId="{11DC6066-DA42-40E8-B306-F4C988E85EA0}" id="{16F9371C-7EA9-492E-9B84-446EC536047B}">
    <text>5-9 per group</text>
  </threadedComment>
  <threadedComment ref="AA344" dT="2021-10-01T08:04:16.44" personId="{11DC6066-DA42-40E8-B306-F4C988E85EA0}" id="{0833ABED-C146-4E96-A276-204EBFC37F53}">
    <text>1% rose b</text>
  </threadedComment>
  <threadedComment ref="AA347" dT="2021-10-06T05:13:02.95" personId="{11DC6066-DA42-40E8-B306-F4C988E85EA0}" id="{E74FB5BA-A8C8-4464-B70E-66078E916B40}">
    <text>200uL</text>
  </threadedComment>
  <threadedComment ref="AH348" dT="2021-10-06T05:38:23.94" personId="{11DC6066-DA42-40E8-B306-F4C988E85EA0}" id="{CD2DF56F-22CB-4F53-AC7A-7F352EB53D62}">
    <text>waited 20 mins after rb injection before turning on laser</text>
  </threadedComment>
  <threadedComment ref="AH349" dT="2021-10-06T05:38:23.94" personId="{11DC6066-DA42-40E8-B306-F4C988E85EA0}" id="{1EBC83A2-1568-413E-B359-E10B8C190375}">
    <text>waited 20 mins after rb injection before turning on laser</text>
  </threadedComment>
  <threadedComment ref="R350" dT="2021-10-06T05:51:29.56" personId="{11DC6066-DA42-40E8-B306-F4C988E85EA0}" id="{2842ACB4-0042-4E78-878A-5128EB5E8D78}">
    <text>shows 13 in graph but states 12 in figure legend, chose 12 to be cautious</text>
  </threadedComment>
  <threadedComment ref="AH350" dT="2021-10-06T05:38:23.94" personId="{11DC6066-DA42-40E8-B306-F4C988E85EA0}" id="{F7257648-6638-4FE6-AF9F-DD8C73CD38D1}">
    <text>waited 20 mins after rb injection before turning on laser</text>
  </threadedComment>
  <threadedComment ref="W352" dT="2021-10-07T00:21:14.13" personId="{11DC6066-DA42-40E8-B306-F4C988E85EA0}" id="{968B345D-67AD-4790-8F5C-065566B7FD7C}">
    <text>isoflurane used 24 hours earlier for cranial window prep</text>
  </threadedComment>
  <threadedComment ref="Y352" dT="2021-10-07T00:21:31.67" personId="{11DC6066-DA42-40E8-B306-F4C988E85EA0}" id="{E2B4D339-C6BE-4DA4-A395-22037F82753B}">
    <text>cranial window installed 24 hours earlier</text>
  </threadedComment>
  <threadedComment ref="W353" dT="2021-10-07T00:21:14.13" personId="{11DC6066-DA42-40E8-B306-F4C988E85EA0}" id="{6CD3A026-9A52-4292-8CB1-C6744B7A8FF2}">
    <text>isoflurane used 24 hours earlier for cranial window prep</text>
  </threadedComment>
  <threadedComment ref="Y353" dT="2021-10-07T00:21:31.67" personId="{11DC6066-DA42-40E8-B306-F4C988E85EA0}" id="{22BBC3A1-117B-4BEA-9912-EFC049F84A79}">
    <text>cranial window installed 24 hours earlier, cranial window seems to be thinned skull, not fully removed</text>
  </threadedComment>
  <threadedComment ref="W354" dT="2021-10-07T00:21:14.13" personId="{11DC6066-DA42-40E8-B306-F4C988E85EA0}" id="{D8923613-9F2E-4DDC-90A3-F12EE2290D24}">
    <text>isoflurane used 24 hours earlier for cranial window prep</text>
  </threadedComment>
  <threadedComment ref="Y354" dT="2021-10-07T00:21:31.67" personId="{11DC6066-DA42-40E8-B306-F4C988E85EA0}" id="{BCE9B9E0-1BD6-4DB5-9598-77D0E57C95D8}">
    <text>cranial window installed 24 hours earlier, cranial window seems to be thinned skull, not fully removed</text>
  </threadedComment>
  <threadedComment ref="AH355" dT="2021-10-07T03:20:29.71" personId="{11DC6066-DA42-40E8-B306-F4C988E85EA0}" id="{825AC2DA-1C2F-476D-96BD-8FB25C678DEB}">
    <text>10-12 mins</text>
  </threadedComment>
  <threadedComment ref="AK356" dT="2021-10-07T04:14:34.29" personId="{11DC6066-DA42-40E8-B306-F4C988E85EA0}" id="{598EB3E3-702E-4751-B161-A53BB004AB0A}">
    <text>"10x104-10x105 viable cells/μL"</text>
  </threadedComment>
  <threadedComment ref="AA358" dT="2021-10-07T04:56:43.66" personId="{11DC6066-DA42-40E8-B306-F4C988E85EA0}" id="{930D70C8-82D0-4FB4-AC69-98FF0EF28987}">
    <text>0.5mL</text>
  </threadedComment>
  <threadedComment ref="AG358" dT="2021-10-07T04:57:37.82" personId="{11DC6066-DA42-40E8-B306-F4C988E85EA0}" id="{FBAFC7CD-5B10-4826-BE65-642366C3547D}">
    <text>"on an area of 8 to 4.5 mm" possibly rectangular</text>
  </threadedComment>
  <threadedComment ref="AA359" dT="2021-10-07T05:18:55.21" personId="{11DC6066-DA42-40E8-B306-F4C988E85EA0}" id="{2DB506D3-E2E5-4658-A560-81C1DDCBEE81}">
    <text>0.5mL</text>
  </threadedComment>
  <threadedComment ref="AG359" dT="2021-10-07T04:57:37.82" personId="{11DC6066-DA42-40E8-B306-F4C988E85EA0}" id="{617819B6-1004-48DF-8682-10352741B975}">
    <text>"on an area of 8 to 4.5 mm" possibly rectangular</text>
  </threadedComment>
  <threadedComment ref="R362" dT="2021-10-08T00:48:45.72" personId="{11DC6066-DA42-40E8-B306-F4C988E85EA0}" id="{AB7AE98B-4532-4123-927C-39ACE27AEC5A}">
    <text>14-15 animals</text>
  </threadedComment>
  <threadedComment ref="T362" dT="2021-10-08T00:48:45.72" personId="{11DC6066-DA42-40E8-B306-F4C988E85EA0}" id="{6A952A34-78D0-484D-B969-B4162272A697}">
    <text>14-15 animals</text>
  </threadedComment>
  <threadedComment ref="R363" dT="2021-10-08T00:48:45.72" personId="{11DC6066-DA42-40E8-B306-F4C988E85EA0}" id="{D9822415-4413-4A92-8216-FE93049D138F}">
    <text>14-15 animals</text>
  </threadedComment>
  <threadedComment ref="T363" dT="2021-10-08T00:48:45.72" personId="{11DC6066-DA42-40E8-B306-F4C988E85EA0}" id="{AFA5B98F-65BF-4A2A-81F9-501102B7E546}">
    <text>14-15 animals</text>
  </threadedComment>
  <threadedComment ref="K364" dT="2021-10-08T00:58:45.74" personId="{11DC6066-DA42-40E8-B306-F4C988E85EA0}" id="{9F703E87-E190-49F9-BB3D-761FB3641149}">
    <text>3 years</text>
  </threadedComment>
  <threadedComment ref="M364" dT="2021-10-08T00:59:02.39" personId="{11DC6066-DA42-40E8-B306-F4C988E85EA0}" id="{89467F4E-F4BC-41D8-9CA2-683C17DD7233}">
    <text>5 years</text>
  </threadedComment>
  <threadedComment ref="N364" dT="2021-10-08T00:59:21.71" personId="{11DC6066-DA42-40E8-B306-F4C988E85EA0}" id="{3E3B5B74-075E-4306-BAF2-07469392675D}">
    <text>3.7kg</text>
  </threadedComment>
  <threadedComment ref="P364" dT="2021-10-08T00:59:28.92" personId="{11DC6066-DA42-40E8-B306-F4C988E85EA0}" id="{ECDB341D-F663-40E0-ACA3-C01A26F36CDC}">
    <text>6.5kg</text>
  </threadedComment>
  <threadedComment ref="R364" dT="2021-10-08T02:31:59.52" personId="{11DC6066-DA42-40E8-B306-F4C988E85EA0}" id="{8A0C7D53-C8C3-41D6-9133-EB3D8C52BE7B}">
    <text>4-6 per group</text>
  </threadedComment>
  <threadedComment ref="X364" dT="2021-10-08T01:54:58.54" personId="{11DC6066-DA42-40E8-B306-F4C988E85EA0}" id="{C1D54DC5-09DF-4359-A9FA-374F45394B7F}">
    <text>+Nitrous Oxide N2O</text>
  </threadedComment>
  <threadedComment ref="Y364" dT="2021-10-08T01:55:41.98" personId="{11DC6066-DA42-40E8-B306-F4C988E85EA0}" id="{E9E480B6-0E44-40AB-9685-EB517379407E}">
    <text>seem to have also removed an eye</text>
  </threadedComment>
  <threadedComment ref="R367" dT="2021-10-08T05:19:28.77" personId="{11DC6066-DA42-40E8-B306-F4C988E85EA0}" id="{995395ED-F0C3-4EEA-9A5E-ED6FFA6DF734}">
    <text>n=5-16</text>
  </threadedComment>
  <threadedComment ref="T367" dT="2021-10-08T05:19:28.77" personId="{11DC6066-DA42-40E8-B306-F4C988E85EA0}" id="{91C3BCA7-C461-4020-98CD-B091B12ACF0C}">
    <text>n=5-16</text>
  </threadedComment>
  <threadedComment ref="R368" dT="2021-10-08T05:19:28.77" personId="{11DC6066-DA42-40E8-B306-F4C988E85EA0}" id="{C3208AF3-F39E-4513-84C3-EF2CE93D0DD1}">
    <text>n=5-16</text>
  </threadedComment>
  <threadedComment ref="T368" dT="2021-10-08T05:19:28.77" personId="{11DC6066-DA42-40E8-B306-F4C988E85EA0}" id="{E6660DC4-5BBD-4627-97AD-7BC16B649119}">
    <text>n=5-16</text>
  </threadedComment>
  <threadedComment ref="R369" dT="2021-10-08T05:19:28.77" personId="{11DC6066-DA42-40E8-B306-F4C988E85EA0}" id="{CF74B4EF-D1A5-4B50-8119-8EA34DA8EB00}">
    <text>n=5-16</text>
  </threadedComment>
  <threadedComment ref="T369" dT="2021-10-08T05:19:28.77" personId="{11DC6066-DA42-40E8-B306-F4C988E85EA0}" id="{C60D996F-AEA3-4DCE-B1CD-279970933E70}">
    <text>n=5-16</text>
  </threadedComment>
  <threadedComment ref="R370" dT="2021-10-08T05:19:28.77" personId="{11DC6066-DA42-40E8-B306-F4C988E85EA0}" id="{A7C89B6D-1464-4BA6-A70A-CE9279963443}">
    <text>n=5-16</text>
  </threadedComment>
  <threadedComment ref="T370" dT="2021-10-08T05:19:28.77" personId="{11DC6066-DA42-40E8-B306-F4C988E85EA0}" id="{EFF14109-4BBD-41B5-A452-DEBE8162A402}">
    <text>n=5-16</text>
  </threadedComment>
  <threadedComment ref="R371" dT="2021-10-08T05:19:28.77" personId="{11DC6066-DA42-40E8-B306-F4C988E85EA0}" id="{D55BD923-CF86-48AB-A24B-F8352E943961}">
    <text>n=5-16</text>
  </threadedComment>
  <threadedComment ref="T371" dT="2021-10-08T05:19:28.77" personId="{11DC6066-DA42-40E8-B306-F4C988E85EA0}" id="{0D230999-8A1E-4F67-8603-D3FF24A7062D}">
    <text>n=5-16</text>
  </threadedComment>
  <threadedComment ref="R372" dT="2021-10-08T05:19:28.77" personId="{11DC6066-DA42-40E8-B306-F4C988E85EA0}" id="{D328B7D0-762E-43AB-8841-B1C3C374A740}">
    <text>n=5-16</text>
  </threadedComment>
  <threadedComment ref="T372" dT="2021-10-08T05:19:28.77" personId="{11DC6066-DA42-40E8-B306-F4C988E85EA0}" id="{97B00BC6-BB6C-4014-AD07-6400891486FB}">
    <text>n=5-16</text>
  </threadedComment>
  <threadedComment ref="L374" dT="2021-10-12T00:28:54.57" personId="{11DC6066-DA42-40E8-B306-F4C988E85EA0}" id="{6A683F3E-7AEE-4C39-A1B3-C997B5D93735}">
    <text>postnatal day 7</text>
  </threadedComment>
  <threadedComment ref="AA374" dT="2021-10-12T00:30:07.04" personId="{11DC6066-DA42-40E8-B306-F4C988E85EA0}" id="{8CBB7EAE-E66C-47D0-BC51-71A67EA389C4}">
    <text>when calculating mg later, note the animals weights are low due to being pups</text>
  </threadedComment>
  <threadedComment ref="AG374" dT="2021-10-12T00:34:50.32" personId="{11DC6066-DA42-40E8-B306-F4C988E85EA0}" id="{7AD8BAC2-A965-477C-A1DC-C59DCEBCE7BE}">
    <text>rectangular, 1.7 x 2.4 mm</text>
  </threadedComment>
  <threadedComment ref="AH374" dT="2021-10-12T00:33:13.82" personId="{11DC6066-DA42-40E8-B306-F4C988E85EA0}" id="{CC948B24-2E8A-4A20-B7D2-7C44ACBD5890}">
    <text>45 seconds</text>
  </threadedComment>
  <threadedComment ref="L375" dT="2021-10-12T00:28:54.57" personId="{11DC6066-DA42-40E8-B306-F4C988E85EA0}" id="{00808155-02C0-41EC-8EE0-8EFAF77A8C16}">
    <text>postnatal day 7</text>
  </threadedComment>
  <threadedComment ref="AA375" dT="2021-10-12T00:30:07.04" personId="{11DC6066-DA42-40E8-B306-F4C988E85EA0}" id="{CE1ED7EF-72C5-4EAC-B91E-60A7575F4F77}">
    <text>when calculating mg later, note the animals weights are low due to being pups</text>
  </threadedComment>
  <threadedComment ref="AG375" dT="2021-10-12T00:34:50.32" personId="{11DC6066-DA42-40E8-B306-F4C988E85EA0}" id="{587A1561-30FA-414E-A993-7C3E63A00CC8}">
    <text>rectangular, 1.7 x 2.4 mm</text>
  </threadedComment>
  <threadedComment ref="L376" dT="2021-10-12T00:28:54.57" personId="{11DC6066-DA42-40E8-B306-F4C988E85EA0}" id="{EB8C6C51-B95A-496B-9942-1B564F229D71}">
    <text>postnatal day 7</text>
  </threadedComment>
  <threadedComment ref="AA376" dT="2021-10-12T00:30:07.04" personId="{11DC6066-DA42-40E8-B306-F4C988E85EA0}" id="{65153129-6AF1-450F-B182-2AAACD9BD1C6}">
    <text>when calculating mg later, note the animals weights are low due to being pups</text>
  </threadedComment>
  <threadedComment ref="AG376" dT="2021-10-12T00:34:50.32" personId="{11DC6066-DA42-40E8-B306-F4C988E85EA0}" id="{B3B2C89C-3EC4-43E7-A950-2A0632D084A1}">
    <text>rectangular, 1.7 x 2.4 mm</text>
  </threadedComment>
  <threadedComment ref="AH376" dT="2021-10-12T00:33:21.66" personId="{11DC6066-DA42-40E8-B306-F4C988E85EA0}" id="{F3B5A9C5-6D6B-4C0A-AB7E-22285D2D7910}">
    <text>80 seconds</text>
  </threadedComment>
  <threadedComment ref="L377" dT="2021-10-12T00:59:45.43" personId="{11DC6066-DA42-40E8-B306-F4C988E85EA0}" id="{779AFB0D-256E-4B11-A4EE-BC5D7F856918}">
    <text>120 days</text>
  </threadedComment>
  <threadedComment ref="AC378" dT="2021-10-12T04:53:29.47" personId="{11DC6066-DA42-40E8-B306-F4C988E85EA0}" id="{32A4D25C-103F-4560-8B15-E665CE22B2A1}">
    <text>150 W</text>
  </threadedComment>
  <threadedComment ref="AR378" dT="2021-10-12T04:56:40.14" personId="{11DC6066-DA42-40E8-B306-F4C988E85EA0}" id="{8FFA8BE7-25A5-4D90-9FE5-A83556806A48}">
    <text>SEM = 0.62</text>
  </threadedComment>
  <threadedComment ref="AT378" dT="2021-10-12T04:57:00.59" personId="{11DC6066-DA42-40E8-B306-F4C988E85EA0}" id="{C5C8EC51-2E12-446F-8601-D74C21FF891B}">
    <text>SEM = 0.29</text>
  </threadedComment>
  <threadedComment ref="AC379" dT="2021-10-12T04:53:29.47" personId="{11DC6066-DA42-40E8-B306-F4C988E85EA0}" id="{E5277BD3-1493-47ED-A747-860BC85D8199}">
    <text>150 W</text>
  </threadedComment>
  <threadedComment ref="AR379" dT="2021-10-12T04:56:40.14" personId="{11DC6066-DA42-40E8-B306-F4C988E85EA0}" id="{9A4E894C-71BD-4434-ACBB-60D669DFAB64}">
    <text>SEM = 0.62</text>
  </threadedComment>
  <threadedComment ref="AT379" dT="2021-10-12T04:57:18.54" personId="{11DC6066-DA42-40E8-B306-F4C988E85EA0}" id="{C681F76E-9B09-45C8-ADBB-7056BEC8265F}">
    <text>SEM = 0.31</text>
  </threadedComment>
  <threadedComment ref="AY380" dT="2021-10-12T05:23:48.90" personId="{11DC6066-DA42-40E8-B306-F4C988E85EA0}" id="{9270226E-8D22-45B7-AC81-6874E89332E8}">
    <text>an 8 point scale, only reported medians and percentiles, not means and errors</text>
  </threadedComment>
  <threadedComment ref="AY381" dT="2021-10-12T05:23:48.90" personId="{11DC6066-DA42-40E8-B306-F4C988E85EA0}" id="{815F2C6E-4582-4696-A0D9-048995FBC8FA}">
    <text>an 8 point scale, only reported medians and percentiles, not means and errors</text>
  </threadedComment>
  <threadedComment ref="AG383" dT="2021-10-13T00:55:46.02" personId="{11DC6066-DA42-40E8-B306-F4C988E85EA0}" id="{450B95D4-E7D1-44BB-8E93-5754FB1F8CB8}">
    <text>skull hole 5mm though</text>
  </threadedComment>
  <threadedComment ref="AG384" dT="2021-10-13T00:55:46.02" personId="{11DC6066-DA42-40E8-B306-F4C988E85EA0}" id="{20C17A1E-726F-4D66-A23F-F11223C37D43}">
    <text>skull hole 5mm though</text>
  </threadedComment>
  <threadedComment ref="AM385" dT="2021-10-13T01:26:23.64" personId="{11DC6066-DA42-40E8-B306-F4C988E85EA0}" id="{69DB3DEB-5FF6-4353-8CE8-7AF007838732}">
    <text>20 minutes post-stroke</text>
  </threadedComment>
  <threadedComment ref="AA388" dT="2021-10-13T04:24:20.07" personId="{11DC6066-DA42-40E8-B306-F4C988E85EA0}" id="{9A16A071-D1E8-403F-8FDB-0B59A7903F4C}">
    <text>no concentration specified</text>
  </threadedComment>
  <threadedComment ref="AA389" dT="2021-10-13T04:24:20.07" personId="{11DC6066-DA42-40E8-B306-F4C988E85EA0}" id="{E4DF90C6-C7F4-4867-9F1C-A2962DC96621}">
    <text>no concentration specified</text>
  </threadedComment>
  <threadedComment ref="AW390" dT="2021-10-13T05:15:23.23" personId="{11DC6066-DA42-40E8-B306-F4C988E85EA0}" id="{92BC559C-2E16-4339-8626-63BDFBCA52BF}">
    <text>guessed</text>
  </threadedComment>
  <threadedComment ref="K391" dT="2021-10-13T05:21:04.91" personId="{11DC6066-DA42-40E8-B306-F4C988E85EA0}" id="{A02B6E51-D9E9-469E-90E1-1803563F35F2}">
    <text>90 days</text>
  </threadedComment>
  <threadedComment ref="M391" dT="2021-10-13T05:21:12.10" personId="{11DC6066-DA42-40E8-B306-F4C988E85EA0}" id="{DECE1A71-FBE4-4577-AFCB-A82223838965}">
    <text>100 days</text>
  </threadedComment>
  <threadedComment ref="AC391" dT="2021-10-13T05:25:09.46" personId="{11DC6066-DA42-40E8-B306-F4C988E85EA0}" id="{E2DC0A44-796F-4E5F-A897-F5A48EBE4F4A}">
    <text>78 000 lx</text>
  </threadedComment>
  <threadedComment ref="AG391" dT="2021-10-13T05:23:58.68" personId="{11DC6066-DA42-40E8-B306-F4C988E85EA0}" id="{B5CA23E7-7B98-459F-9E1E-99F503964EA2}">
    <text>rectangular, 5x3mm</text>
  </threadedComment>
  <threadedComment ref="AO391" dT="2021-10-13T05:31:25.51" personId="{11DC6066-DA42-40E8-B306-F4C988E85EA0}" id="{E61F2975-C89B-49DA-BD74-714E8B053391}">
    <text>extrapolated, not stated in text</text>
  </threadedComment>
  <threadedComment ref="Y392" dT="2021-10-13T22:44:20.59" personId="{11DC6066-DA42-40E8-B306-F4C988E85EA0}" id="{125393EC-C5EF-4433-A5D7-168D1E25452E}">
    <text>skull intact for stroke induction, immediate craniotomy then performed to implant electrode</text>
  </threadedComment>
  <threadedComment ref="Y393" dT="2021-10-13T22:44:20.59" personId="{11DC6066-DA42-40E8-B306-F4C988E85EA0}" id="{122733B4-99D5-4DDA-A4BF-D718C81B130D}">
    <text>skull intact for stroke induction, immediate craniotomy then performed to implant electrode</text>
  </threadedComment>
  <threadedComment ref="R394" dT="2021-10-14T03:04:26.33" personId="{11DC6066-DA42-40E8-B306-F4C988E85EA0}" id="{904BB1CA-1811-4962-89B6-CB21DFC4B6E0}">
    <text>10-15 animals</text>
  </threadedComment>
  <threadedComment ref="T394" dT="2021-10-14T03:04:26.33" personId="{11DC6066-DA42-40E8-B306-F4C988E85EA0}" id="{E8262356-0BC5-4D8A-A7F2-8E44A7A74175}">
    <text>10-15 animals</text>
  </threadedComment>
  <threadedComment ref="AM394" dT="2021-10-13T23:04:59.32" personId="{11DC6066-DA42-40E8-B306-F4C988E85EA0}" id="{D2485FF5-A128-4D56-AAFB-941731235372}">
    <text>5 mins</text>
  </threadedComment>
  <threadedComment ref="AW394" dT="2021-10-14T03:37:25.93" personId="{11DC6066-DA42-40E8-B306-F4C988E85EA0}" id="{8DB1738E-B71F-4689-A549-0FC1ACFCE137}">
    <text>likely Direct rLV % whole brain as other paper from author uses this</text>
  </threadedComment>
  <threadedComment ref="AY394" dT="2021-10-13T23:06:19.56" personId="{11DC6066-DA42-40E8-B306-F4C988E85EA0}" id="{28B8131F-CB06-4EA2-A529-CD576C71405F}">
    <text>slightly modified</text>
  </threadedComment>
  <threadedComment ref="R395" dT="2021-10-14T03:04:26.33" personId="{11DC6066-DA42-40E8-B306-F4C988E85EA0}" id="{D6E25D7F-DE1B-48A2-9AB3-B4C9B63ABF14}">
    <text>10-15 animals</text>
  </threadedComment>
  <threadedComment ref="T395" dT="2021-10-14T03:04:26.33" personId="{11DC6066-DA42-40E8-B306-F4C988E85EA0}" id="{D7776F78-603B-4771-997D-C3D6198D7CB7}">
    <text>10-15 animals</text>
  </threadedComment>
  <threadedComment ref="AM395" dT="2021-10-13T23:04:59.32" personId="{11DC6066-DA42-40E8-B306-F4C988E85EA0}" id="{C43ED90C-1069-4534-B10D-FD0CCAF6114A}">
    <text>5 mins</text>
  </threadedComment>
  <threadedComment ref="AW395" dT="2021-10-14T03:37:25.93" personId="{11DC6066-DA42-40E8-B306-F4C988E85EA0}" id="{62AAF054-285C-4CE0-BD42-7B9A5AE7E93E}">
    <text>likely Direct rLV % whole brain as other paper from author uses this</text>
  </threadedComment>
  <threadedComment ref="AY395" dT="2021-10-13T23:06:19.56" personId="{11DC6066-DA42-40E8-B306-F4C988E85EA0}" id="{19683975-1CDB-4947-9EE8-69AE5680A204}">
    <text>slightly modified</text>
  </threadedComment>
  <threadedComment ref="R396" dT="2021-10-14T03:04:26.33" personId="{11DC6066-DA42-40E8-B306-F4C988E85EA0}" id="{AE70E87B-0026-40D2-9CDB-38F90EFCE1AB}">
    <text>10-15 animals</text>
  </threadedComment>
  <threadedComment ref="T396" dT="2021-10-14T03:04:26.33" personId="{11DC6066-DA42-40E8-B306-F4C988E85EA0}" id="{B84A8AB0-2628-411C-B881-00AC9B2E96B0}">
    <text>10-15 animals</text>
  </threadedComment>
  <threadedComment ref="AM396" dT="2021-10-13T23:04:59.32" personId="{11DC6066-DA42-40E8-B306-F4C988E85EA0}" id="{5489CBBC-69B1-406C-A17F-A6C29AB58E00}">
    <text>5 mins</text>
  </threadedComment>
  <threadedComment ref="AW396" dT="2021-10-14T03:37:25.93" personId="{11DC6066-DA42-40E8-B306-F4C988E85EA0}" id="{0F784E6E-7E61-4046-B042-B35B9A367E21}">
    <text>likely Direct rLV % whole brain as other paper from author uses this</text>
  </threadedComment>
  <threadedComment ref="AY396" dT="2021-10-13T23:06:19.56" personId="{11DC6066-DA42-40E8-B306-F4C988E85EA0}" id="{313B836C-8498-406F-B768-55D8DDC6AA7A}">
    <text>slightly modified</text>
  </threadedComment>
  <threadedComment ref="R397" dT="2021-10-14T03:43:08.09" personId="{11DC6066-DA42-40E8-B306-F4C988E85EA0}" id="{D6F2D33A-8704-4395-A2C4-9DA516AAF4CC}">
    <text>10-12 animals</text>
  </threadedComment>
  <threadedComment ref="T397" dT="2021-10-14T03:43:08.09" personId="{11DC6066-DA42-40E8-B306-F4C988E85EA0}" id="{D4C90DA7-93D7-49FE-8086-B343F9F90535}">
    <text>10-12 animals</text>
  </threadedComment>
  <threadedComment ref="AY397" dT="2021-10-13T23:06:19.56" personId="{11DC6066-DA42-40E8-B306-F4C988E85EA0}" id="{AA1A543F-A437-437D-BC91-1EDA8EF043E1}">
    <text>slightly modified</text>
  </threadedComment>
  <threadedComment ref="R398" dT="2021-10-14T03:43:08.09" personId="{11DC6066-DA42-40E8-B306-F4C988E85EA0}" id="{DD8E3C94-1B64-4DEB-A4FC-9389D98C3714}">
    <text>10-12 animals</text>
  </threadedComment>
  <threadedComment ref="T398" dT="2021-10-14T03:43:08.09" personId="{11DC6066-DA42-40E8-B306-F4C988E85EA0}" id="{35C57AD1-5397-45F1-9B9E-A160B555C7F5}">
    <text>10-12 animals</text>
  </threadedComment>
  <threadedComment ref="AY398" dT="2021-10-13T23:06:19.56" personId="{11DC6066-DA42-40E8-B306-F4C988E85EA0}" id="{05486917-D3AD-48E7-91DE-5F9DB5440E1B}">
    <text>slightly modified</text>
  </threadedComment>
  <threadedComment ref="R399" dT="2021-10-14T03:43:08.09" personId="{11DC6066-DA42-40E8-B306-F4C988E85EA0}" id="{9A2B2F52-9562-4CED-8637-58171B6A2E75}">
    <text>10-12 animals</text>
  </threadedComment>
  <threadedComment ref="T399" dT="2021-10-14T03:43:08.09" personId="{11DC6066-DA42-40E8-B306-F4C988E85EA0}" id="{5D848E4E-1F0F-4FF5-B49A-500DBF5DA2DD}">
    <text>10-12 animals</text>
  </threadedComment>
  <threadedComment ref="AY399" dT="2021-10-13T23:06:19.56" personId="{11DC6066-DA42-40E8-B306-F4C988E85EA0}" id="{B5806555-FB03-428B-BA04-CC392B779D95}">
    <text>slightly modified</text>
  </threadedComment>
  <threadedComment ref="R400" dT="2021-10-14T03:43:08.09" personId="{11DC6066-DA42-40E8-B306-F4C988E85EA0}" id="{55A8A12F-A209-4575-B59E-059C029DBC75}">
    <text>10-12 animals</text>
  </threadedComment>
  <threadedComment ref="T400" dT="2021-10-14T03:43:08.09" personId="{11DC6066-DA42-40E8-B306-F4C988E85EA0}" id="{1271F391-E154-4D41-8FC1-72A759FDA165}">
    <text>10-12 animals</text>
  </threadedComment>
  <threadedComment ref="AY400" dT="2021-10-13T23:06:19.56" personId="{11DC6066-DA42-40E8-B306-F4C988E85EA0}" id="{FC2093E9-8543-4817-9E4F-4C08090B2546}">
    <text>slightly modified</text>
  </threadedComment>
  <threadedComment ref="R401" dT="2021-10-14T03:43:08.09" personId="{11DC6066-DA42-40E8-B306-F4C988E85EA0}" id="{A496DDEA-DC65-4A98-B846-EBEB79A27A99}">
    <text>10-12 animals</text>
  </threadedComment>
  <threadedComment ref="T401" dT="2021-10-14T03:43:08.09" personId="{11DC6066-DA42-40E8-B306-F4C988E85EA0}" id="{35AD9128-4290-4B72-A8F3-F2EAFC1C96B8}">
    <text>10-12 animals</text>
  </threadedComment>
  <threadedComment ref="AY401" dT="2021-10-13T23:06:19.56" personId="{11DC6066-DA42-40E8-B306-F4C988E85EA0}" id="{9D4A678B-9893-41DC-9CD9-59DB1E412E6E}">
    <text>slightly modified</text>
  </threadedComment>
  <threadedComment ref="R402" dT="2021-10-14T03:43:08.09" personId="{11DC6066-DA42-40E8-B306-F4C988E85EA0}" id="{1E82E3B5-ADD5-49C4-AE77-BB2FAD9B0206}">
    <text>10-12 animals</text>
  </threadedComment>
  <threadedComment ref="T402" dT="2021-10-14T03:43:08.09" personId="{11DC6066-DA42-40E8-B306-F4C988E85EA0}" id="{28C0F2A1-9D7C-4B77-8AA5-7B02C8016EE2}">
    <text>10-12 animals</text>
  </threadedComment>
  <threadedComment ref="AY402" dT="2021-10-13T23:06:19.56" personId="{11DC6066-DA42-40E8-B306-F4C988E85EA0}" id="{39DC448A-1FBF-4CCF-BF7B-B1AF6F19C142}">
    <text>slightly modified</text>
  </threadedComment>
  <threadedComment ref="R403" dT="2021-10-14T04:34:36.37" personId="{11DC6066-DA42-40E8-B306-F4C988E85EA0}" id="{42976F77-EA89-4C0F-8738-BD7BFD56606C}">
    <text>9-11 animals</text>
  </threadedComment>
  <threadedComment ref="T403" dT="2021-10-14T04:34:36.37" personId="{11DC6066-DA42-40E8-B306-F4C988E85EA0}" id="{2CCE9D0C-BF31-4129-95E6-01A755B81FFF}">
    <text>9-11 animals</text>
  </threadedComment>
  <threadedComment ref="AY403" dT="2021-10-13T23:06:19.56" personId="{11DC6066-DA42-40E8-B306-F4C988E85EA0}" id="{C420C865-1D9F-41ED-AA90-004345E2E61A}">
    <text>slightly modified</text>
  </threadedComment>
  <threadedComment ref="R404" dT="2021-10-14T04:34:36.37" personId="{11DC6066-DA42-40E8-B306-F4C988E85EA0}" id="{B1CB6E37-90B0-405D-9A5F-403B6E5524B2}">
    <text>9-11 animals</text>
  </threadedComment>
  <threadedComment ref="T404" dT="2021-10-14T04:34:36.37" personId="{11DC6066-DA42-40E8-B306-F4C988E85EA0}" id="{0DDEC603-76A7-4E5F-9EED-91E3D5B42139}">
    <text>9-11 animals</text>
  </threadedComment>
  <threadedComment ref="AY404" dT="2021-10-13T23:06:19.56" personId="{11DC6066-DA42-40E8-B306-F4C988E85EA0}" id="{9D11B2A5-424A-4E67-8C78-F329C1801213}">
    <text>slightly modified</text>
  </threadedComment>
  <threadedComment ref="AA405" dT="2021-10-14T05:12:47.83" personId="{11DC6066-DA42-40E8-B306-F4C988E85EA0}" id="{5E2278A3-BC61-4E60-9D1A-CB85F2BC3456}">
    <text>0.3ml/kg</text>
  </threadedComment>
  <threadedComment ref="AE405" dT="2021-10-14T05:12:26.48" personId="{11DC6066-DA42-40E8-B306-F4C988E85EA0}" id="{CF317D35-A847-40C6-91B1-16B3BE3A0CE0}">
    <text>"white light"</text>
  </threadedComment>
  <threadedComment ref="AA406" dT="2021-10-14T05:12:47.83" personId="{11DC6066-DA42-40E8-B306-F4C988E85EA0}" id="{F9A7CCAF-FA8D-442B-8D24-E929B2F660CB}">
    <text>0.3ml/kg</text>
  </threadedComment>
  <threadedComment ref="AE406" dT="2021-10-14T05:12:26.48" personId="{11DC6066-DA42-40E8-B306-F4C988E85EA0}" id="{798BEF62-E6C3-4D7F-A012-4183AE2EAE12}">
    <text>"white light"</text>
  </threadedComment>
  <threadedComment ref="R409" dT="2021-10-14T23:39:19.05" personId="{11DC6066-DA42-40E8-B306-F4C988E85EA0}" id="{0B3AE16A-0DB9-40AB-A9BA-E2AF7887FC8D}">
    <text>4-6 animals</text>
  </threadedComment>
  <threadedComment ref="R410" dT="2021-10-14T23:39:19.05" personId="{11DC6066-DA42-40E8-B306-F4C988E85EA0}" id="{BF6D6C3B-59D7-48EC-97DF-793231265CAF}">
    <text>4-6 animals</text>
  </threadedComment>
  <threadedComment ref="R411" dT="2021-10-14T23:39:19.05" personId="{11DC6066-DA42-40E8-B306-F4C988E85EA0}" id="{B08734D5-B3CC-449B-A9D8-430DCFF6EAA6}">
    <text>4-6 animals</text>
  </threadedComment>
  <threadedComment ref="R412" dT="2021-10-15T00:17:01.44" personId="{11DC6066-DA42-40E8-B306-F4C988E85EA0}" id="{F9DBC2DD-C147-47E5-9687-142800AC8D68}">
    <text>4-7 animals</text>
  </threadedComment>
  <threadedComment ref="T412" dT="2021-10-15T00:17:01.44" personId="{11DC6066-DA42-40E8-B306-F4C988E85EA0}" id="{29C4AA7E-6DAB-41A3-B358-C1DBD9AF359F}">
    <text>4-7 animals</text>
  </threadedComment>
  <threadedComment ref="G416" dT="2021-10-15T01:15:24.70" personId="{11DC6066-DA42-40E8-B306-F4C988E85EA0}" id="{BAAEBCA9-84D1-4BD4-8073-C828404DA697}">
    <text>75% C57Bl/6 and 25% SV129</text>
  </threadedComment>
  <threadedComment ref="G418" dT="2021-10-15T01:15:24.70" personId="{11DC6066-DA42-40E8-B306-F4C988E85EA0}" id="{0292D6F8-DEA0-432C-B102-753A1B080E23}">
    <text>75% C57Bl/6 and 25% SV129</text>
  </threadedComment>
  <threadedComment ref="G420" dT="2021-10-15T01:15:24.70" personId="{11DC6066-DA42-40E8-B306-F4C988E85EA0}" id="{4EBD21C8-8D90-4303-A86E-8535717E15BE}">
    <text>75% C57Bl/6 and 25% SV129</text>
  </threadedComment>
  <threadedComment ref="K423" dT="2021-10-19T03:34:58.74" personId="{11DC6066-DA42-40E8-B306-F4C988E85EA0}" id="{C3538849-A7BF-4053-B354-567DDEC53DE3}">
    <text>3 months</text>
  </threadedComment>
  <threadedComment ref="M423" dT="2021-10-19T03:35:17.28" personId="{11DC6066-DA42-40E8-B306-F4C988E85EA0}" id="{B9BA0964-456D-4B91-9433-1FF2B4E4EF7A}">
    <text>4 months</text>
  </threadedComment>
  <threadedComment ref="L424" dT="2021-10-19T03:35:32.26" personId="{11DC6066-DA42-40E8-B306-F4C988E85EA0}" id="{F89C5687-EEC7-4512-A6D0-2C2380BEAA06}">
    <text>18 months</text>
  </threadedComment>
  <threadedComment ref="AC425" dT="2021-10-19T05:51:24.10" personId="{11DC6066-DA42-40E8-B306-F4C988E85EA0}" id="{6A209475-C5F9-4A72-B4C0-A407E35E9B29}">
    <text>6500–7500 lx</text>
  </threadedComment>
  <threadedComment ref="AH425" dT="2021-10-19T05:52:15.16" personId="{11DC6066-DA42-40E8-B306-F4C988E85EA0}" id="{69D072B1-71F6-449A-B09C-5EED00CAEB87}">
    <text>10-15 mins each for 2 veins</text>
  </threadedComment>
  <threadedComment ref="AC426" dT="2021-10-19T05:51:24.10" personId="{11DC6066-DA42-40E8-B306-F4C988E85EA0}" id="{B45D3A93-C1A0-4198-A81E-77E03524C973}">
    <text>6500–7500 lx</text>
  </threadedComment>
  <threadedComment ref="AH426" dT="2021-10-19T05:52:15.16" personId="{11DC6066-DA42-40E8-B306-F4C988E85EA0}" id="{2D663424-7AC8-438B-B2A6-DDDAD3171885}">
    <text>10-15 mins each for 2 veins</text>
  </threadedComment>
  <threadedComment ref="AH428" dT="2021-10-20T03:05:42.07" personId="{11DC6066-DA42-40E8-B306-F4C988E85EA0}" id="{DCC75C5B-397B-41CA-9650-0163FDC911C4}">
    <text>two veins at 10 minutes each</text>
  </threadedComment>
  <threadedComment ref="AX429" dT="2021-10-20T03:40:28.04" personId="{11DC6066-DA42-40E8-B306-F4C988E85EA0}" id="{CD8175BF-16AA-44AC-A276-84E4A87D1F7C}">
    <text>author's other study in same year used SD though</text>
  </threadedComment>
  <threadedComment ref="AA430" dT="2021-10-20T03:51:23.65" personId="{11DC6066-DA42-40E8-B306-F4C988E85EA0}" id="{C67C2A02-F617-4B5E-AA48-2FAAA09A6A3F}">
    <text>0.67ml/kg</text>
  </threadedComment>
  <threadedComment ref="AC430" dT="2021-10-20T03:50:51.94" personId="{11DC6066-DA42-40E8-B306-F4C988E85EA0}" id="{3D01A7EF-8DCF-49DC-8271-7A79C83CCE44}">
    <text>0.8 mW</text>
  </threadedComment>
  <threadedComment ref="AG430" dT="2021-10-20T03:50:42.25" personId="{11DC6066-DA42-40E8-B306-F4C988E85EA0}" id="{B8297008-BD18-4380-B53E-45DC8FB88FDE}">
    <text>rectangular 200um x 40 um (0.2 x 0.04 mm)</text>
  </threadedComment>
  <threadedComment ref="AH430" dT="2021-10-20T03:52:35.40" personId="{11DC6066-DA42-40E8-B306-F4C988E85EA0}" id="{AEC19155-BBB3-4A02-8949-930E1311AC97}">
    <text>irradiated two MCA spots for 10 mins each</text>
  </threadedComment>
  <threadedComment ref="AK430" dT="2021-10-20T03:55:12.10" personId="{11DC6066-DA42-40E8-B306-F4C988E85EA0}" id="{831A1822-6677-4FD8-BC3A-4927CDD76895}">
    <text>20uMole</text>
  </threadedComment>
  <threadedComment ref="AA432" dT="2021-10-20T04:28:32.95" personId="{11DC6066-DA42-40E8-B306-F4C988E85EA0}" id="{14A07E79-886B-45CA-B122-B14FE84E4F19}">
    <text>0.2ml/100g</text>
  </threadedComment>
  <threadedComment ref="AA439" dT="2021-10-26T05:10:08.60" personId="{11DC6066-DA42-40E8-B306-F4C988E85EA0}" id="{C4B6DA67-621B-4E4B-B540-29F9F53CF479}">
    <text>0.2mL</text>
  </threadedComment>
  <threadedComment ref="AK439" dT="2021-10-26T05:12:45.43" personId="{11DC6066-DA42-40E8-B306-F4C988E85EA0}" id="{8CCB13DA-4580-4816-9F8E-184878DFF600}">
    <text>mice were placed in 50mL conical tubes with ventilation holes for 2 h, 3 h, 4 h, 5 h or 6 h per day for five days per week randomly, an average of 20 h per week for six weeks in their home cage</text>
  </threadedComment>
  <threadedComment ref="AG440" dT="2021-10-26T05:50:43.56" personId="{11DC6066-DA42-40E8-B306-F4C988E85EA0}" id="{18C3E3C3-E1C3-4B13-9630-C68579ED0765}">
    <text>did on both hemispheres</text>
  </threadedComment>
  <threadedComment ref="AC441" dT="2021-10-26T23:25:00.92" personId="{11DC6066-DA42-40E8-B306-F4C988E85EA0}" id="{2016F4EB-1E51-4BC7-A114-D6E1FB2EA2AC}">
    <text>6500-7500</text>
  </threadedComment>
  <threadedComment ref="AC442" dT="2021-10-26T23:25:00.92" personId="{11DC6066-DA42-40E8-B306-F4C988E85EA0}" id="{73B71B6D-B0D1-4EB9-9A3F-28C4AC02792E}">
    <text>6500-7500</text>
  </threadedComment>
  <threadedComment ref="AC443" dT="2021-10-26T23:25:00.92" personId="{11DC6066-DA42-40E8-B306-F4C988E85EA0}" id="{7EBA1B07-2460-4629-94EC-BAE79FE7EC78}">
    <text>6500-7500lux, 50W</text>
  </threadedComment>
  <threadedComment ref="AI444" dT="2021-10-27T00:21:00.49" personId="{11DC6066-DA42-40E8-B306-F4C988E85EA0}" id="{73E2EE8F-E127-48D9-A620-37859E9232C5}">
    <text>forelimb</text>
  </threadedComment>
  <threadedComment ref="AR444" dT="2021-10-27T00:27:01.80" personId="{11DC6066-DA42-40E8-B306-F4C988E85EA0}" id="{49AA9BFD-72C2-4E45-9462-F9D1F2C9E252}">
    <text>had a typo in study, text said error of 72.71 mm3, used graph to get this value instead. It seems they accidentally added a 7 in front of 2.71</text>
  </threadedComment>
  <threadedComment ref="Z445" dT="2021-10-27T00:36:48.64" personId="{11DC6066-DA42-40E8-B306-F4C988E85EA0}" id="{9EDDCD4A-ECA9-4BDD-832F-745EE4F8DB21}">
    <text>primary motor cortex, secondary
motor cortex, and primary somatosensory cortex
(hindlimb and forelimb)</text>
  </threadedComment>
  <threadedComment ref="AA445" dT="2021-10-27T00:37:11.64" personId="{11DC6066-DA42-40E8-B306-F4C988E85EA0}" id="{5C43CCE2-76CC-4C66-B6D2-A9D56A02D9B3}">
    <text>0.1mL</text>
  </threadedComment>
  <threadedComment ref="AN445" dT="2021-10-27T00:39:04.50" personId="{11DC6066-DA42-40E8-B306-F4C988E85EA0}" id="{84C7A9EA-C1ED-408E-B3BF-CAEC29711BBB}">
    <text>"Melatonin and MLA treatments
were given i.p after ischemia." doesn't state when</text>
  </threadedComment>
  <threadedComment ref="G446" dT="2021-10-28T03:20:17.73" personId="{11DC6066-DA42-40E8-B306-F4C988E85EA0}" id="{D52BEBE9-CAEB-4982-B803-129CA62E03A6}">
    <text>used Nrf2-/- and Hmox1^LoxP mice based on C57Bl/6 but did not specify which mouse strain was used for infarct mesurment so have considered them as their base strain</text>
  </threadedComment>
  <threadedComment ref="Z446" dT="2021-10-27T00:36:48.64" personId="{11DC6066-DA42-40E8-B306-F4C988E85EA0}" id="{8C08F0D6-875D-4BFF-A303-31CB3AFC30A3}">
    <text>primary motor cortex, secondary
motor cortex, and primary somatosensory cortex
(hindlimb and forelimb)</text>
  </threadedComment>
  <threadedComment ref="AA446" dT="2021-10-27T00:37:11.64" personId="{11DC6066-DA42-40E8-B306-F4C988E85EA0}" id="{686E8641-E351-4E5F-A1B7-18A2EAE57D26}">
    <text>0.1mL</text>
  </threadedComment>
  <threadedComment ref="G447" dT="2021-10-28T03:20:17.73" personId="{11DC6066-DA42-40E8-B306-F4C988E85EA0}" id="{BC6C20CE-4093-435A-86BC-73023DB8B71A}">
    <text>used Nrf2-/- and Hmox1^LoxP mice based on C57Bl/6 but did not specify which mouse strain was used for infarct mesurment so have considered them as their base strain</text>
  </threadedComment>
  <threadedComment ref="Z447" dT="2021-10-27T00:36:48.64" personId="{11DC6066-DA42-40E8-B306-F4C988E85EA0}" id="{122C084F-218E-4A8C-92A6-2C23371968EF}">
    <text>primary motor cortex, secondary
motor cortex, and primary somatosensory cortex
(hindlimb and forelimb)</text>
  </threadedComment>
  <threadedComment ref="AA447" dT="2021-10-27T00:37:11.64" personId="{11DC6066-DA42-40E8-B306-F4C988E85EA0}" id="{FBD7AA91-B233-4EC8-A8AA-41B5FFF103AA}">
    <text>0.1mL</text>
  </threadedComment>
  <threadedComment ref="AA448" dT="2021-10-28T03:37:21.34" personId="{11DC6066-DA42-40E8-B306-F4C988E85EA0}" id="{BE07A856-7B7B-4169-B9BD-C484F7E09589}">
    <text>0.1ml</text>
  </threadedComment>
  <threadedComment ref="AA449" dT="2021-10-28T03:37:21.34" personId="{11DC6066-DA42-40E8-B306-F4C988E85EA0}" id="{E1B541B9-056A-46F1-AD03-880D21122C24}">
    <text>0.1ml</text>
  </threadedComment>
  <threadedComment ref="AA450" dT="2021-10-28T03:37:21.34" personId="{11DC6066-DA42-40E8-B306-F4C988E85EA0}" id="{3A1B67F4-32DE-4D8A-A67E-16F505BFD150}">
    <text>0.1ml</text>
  </threadedComment>
  <threadedComment ref="AA451" dT="2021-10-28T03:37:21.34" personId="{11DC6066-DA42-40E8-B306-F4C988E85EA0}" id="{94E31D3E-40EE-4725-8CBE-7371A53DE52E}">
    <text>0.1ml</text>
  </threadedComment>
  <threadedComment ref="AA452" dT="2021-10-28T03:37:21.34" personId="{11DC6066-DA42-40E8-B306-F4C988E85EA0}" id="{FFB93898-F9FC-4C10-AA36-7FBB4FC361C8}">
    <text>0.1ml</text>
  </threadedComment>
  <threadedComment ref="K453" dT="2021-10-28T05:08:23.68" personId="{11DC6066-DA42-40E8-B306-F4C988E85EA0}" id="{6FE038DB-BC59-4FC7-98F6-9B3B8377BDD7}">
    <text>2 months</text>
  </threadedComment>
  <threadedComment ref="M453" dT="2021-10-28T05:08:07.35" personId="{11DC6066-DA42-40E8-B306-F4C988E85EA0}" id="{016FC1DE-E1B3-4BE5-BB0D-D76391FF31F1}">
    <text>3 months</text>
  </threadedComment>
  <threadedComment ref="AA453" dT="2021-10-28T21:44:51.78" personId="{11DC6066-DA42-40E8-B306-F4C988E85EA0}" id="{08E6578D-DB2C-4948-A1F7-6E6579F7699C}">
    <text>0.2mL</text>
  </threadedComment>
  <threadedComment ref="K454" dT="2021-10-28T05:08:44.54" personId="{11DC6066-DA42-40E8-B306-F4C988E85EA0}" id="{A48BDC08-14CD-4E50-B6D9-ADFFF27B7731}">
    <text>22 months</text>
  </threadedComment>
  <threadedComment ref="M454" dT="2021-10-28T05:10:32.04" personId="{11DC6066-DA42-40E8-B306-F4C988E85EA0}" id="{9BFA255D-3B2A-46A9-9222-3CFEF2011A06}">
    <text>24 months</text>
  </threadedComment>
  <threadedComment ref="AA454" dT="2021-10-28T21:44:51.78" personId="{11DC6066-DA42-40E8-B306-F4C988E85EA0}" id="{CCDC0A52-65C4-494F-AAF4-F0C53754812B}">
    <text>0.2mL</text>
  </threadedComment>
  <threadedComment ref="AG455" dT="2021-10-29T00:30:06.60" personId="{11DC6066-DA42-40E8-B306-F4C988E85EA0}" id="{DD537FE6-5AA7-4959-803B-C6F81C42D4A5}">
    <text>craniotomy was 2-3mm diameter though</text>
  </threadedComment>
  <threadedComment ref="AY455" dT="2021-10-29T00:37:02.31" personId="{11DC6066-DA42-40E8-B306-F4C988E85EA0}" id="{AE9C5E60-0801-4F73-A519-A14AA9A9BC5F}">
    <text>may be a different 5 point scale, from Hata et al. 1998 "A reproducible model of middle cerebral artery occlusion in mice: hemodynamic, biochemical, and magnetic resonance imaging"
quoted scale as "A
score of 1 was given if the animal demonstrated normal spontaneous
movement; a score of 2 was given if the animal was circling clockwise
when viewed from above while receiving a mildly noxious stimuli (tail
pinch); a score of 3 was given if the animal was observed to spin clockwise
on a longitudinal axis including the tail; a score of 4 was given if the
animal fell down on the contralateral side; and a score of 5 was given if the
animal was crouched on all four paws unresponsive to noxious stimuli."</text>
  </threadedComment>
  <threadedComment ref="AG456" dT="2021-10-29T00:30:06.60" personId="{11DC6066-DA42-40E8-B306-F4C988E85EA0}" id="{351CD35D-4A20-401F-8ED7-A036B440C1DF}">
    <text>craniotomy was 2-3mm diameter though</text>
  </threadedComment>
  <threadedComment ref="AY456" dT="2021-10-29T00:37:02.31" personId="{11DC6066-DA42-40E8-B306-F4C988E85EA0}" id="{149DABEB-5D69-4560-916A-23976C1F6EA0}">
    <text>may be a different 5 point scale, from Hata et al. 1998 "A reproducible model of middle cerebral artery occlusion in mice: hemodynamic, biochemical, and magnetic resonance imaging"
quoted scale as "A
score of 1 was given if the animal demonstrated normal spontaneous
movement; a score of 2 was given if the animal was circling clockwise
when viewed from above while receiving a mildly noxious stimuli (tail
pinch); a score of 3 was given if the animal was observed to spin clockwise
on a longitudinal axis including the tail; a score of 4 was given if the
animal fell down on the contralateral side; and a score of 5 was given if the
animal was crouched on all four paws unresponsive to noxious stimuli."</text>
  </threadedComment>
  <threadedComment ref="AA457" dT="2021-10-29T03:55:52.69" personId="{11DC6066-DA42-40E8-B306-F4C988E85EA0}" id="{D4DB1F81-C365-4A1B-A8CA-7D078BD105F4}">
    <text>100uL</text>
  </threadedComment>
  <threadedComment ref="AO457" dT="2021-10-29T04:12:49.55" personId="{11DC6066-DA42-40E8-B306-F4C988E85EA0}" id="{93CFB878-0D8C-4CAA-B309-A64955A00655}">
    <text>extrapolated, didn't clearly state</text>
  </threadedComment>
  <threadedComment ref="R458" dT="2021-10-29T04:42:52.29" personId="{11DC6066-DA42-40E8-B306-F4C988E85EA0}" id="{B369A17C-0015-4274-8113-878B6C84D1A7}">
    <text>n = 8-13</text>
  </threadedComment>
  <threadedComment ref="T458" dT="2021-10-29T04:42:52.29" personId="{11DC6066-DA42-40E8-B306-F4C988E85EA0}" id="{8F3A24D6-C445-41A4-9349-D87EA844D005}">
    <text>n = 8-13</text>
  </threadedComment>
  <threadedComment ref="AA458" dT="2021-10-29T03:55:52.69" personId="{11DC6066-DA42-40E8-B306-F4C988E85EA0}" id="{FE15A104-6BBB-42B9-A3B0-415C798B43FC}">
    <text>100uL</text>
  </threadedComment>
  <threadedComment ref="Y459" dT="2021-10-29T05:02:08.70" personId="{11DC6066-DA42-40E8-B306-F4C988E85EA0}" id="{2B8CD083-514C-401D-B946-4344D5F2BD7F}">
    <text>extrapolated this</text>
  </threadedComment>
  <threadedComment ref="Y460" dT="2021-10-29T05:25:50.76" personId="{11DC6066-DA42-40E8-B306-F4C988E85EA0}" id="{6AA8363A-AF00-4383-918D-38712D5860F0}">
    <text>zygomatic arch snipped</text>
  </threadedComment>
  <threadedComment ref="AY460" dT="2021-10-29T05:29:21.74" personId="{11DC6066-DA42-40E8-B306-F4C988E85EA0}" id="{DACF4170-7D30-48C4-851C-3EE90D11766D}">
    <text>0-4 scale as follows: 0, no deficits; 1, failure to fully stretch the contralateral body and forelimb; 2, circling to the contralateral side; 3, tumbling to the affected side; 4, hardly walking and no automatic action.</text>
  </threadedComment>
  <threadedComment ref="AH461" dT="2021-11-02T00:21:40.39" personId="{11DC6066-DA42-40E8-B306-F4C988E85EA0}" id="{D5884F55-9DFC-4248-9893-6C22E151DEB7}">
    <text>90 seconds</text>
  </threadedComment>
  <threadedComment ref="AK462" dT="2021-11-02T00:39:33.42" personId="{11DC6066-DA42-40E8-B306-F4C988E85EA0}" id="{7C1D789B-5880-41C5-BD31-4E9D08F41DC4}">
    <text>7 days</text>
  </threadedComment>
  <threadedComment ref="K463" dT="2021-10-28T05:08:23.68" personId="{11DC6066-DA42-40E8-B306-F4C988E85EA0}" id="{0C8E039E-9738-4250-9FCB-45C7AEC042A4}">
    <text>2 months</text>
  </threadedComment>
  <threadedComment ref="M463" dT="2021-10-19T03:35:17.28" personId="{11DC6066-DA42-40E8-B306-F4C988E85EA0}" id="{ED54DBA3-33DF-4D3D-932F-32A9C3B27D16}">
    <text>4 months</text>
  </threadedComment>
  <threadedComment ref="AA463" dT="2021-11-02T01:10:45.84" personId="{11DC6066-DA42-40E8-B306-F4C988E85EA0}" id="{3FC79847-6D70-4918-BC83-216C1B6E1FB3}">
    <text>0.25mL</text>
  </threadedComment>
  <threadedComment ref="AA464" dT="2021-11-02T04:28:45.24" personId="{11DC6066-DA42-40E8-B306-F4C988E85EA0}" id="{FD94A3D7-D477-48E5-83C1-97B959B7490D}">
    <text>no other details given</text>
  </threadedComment>
  <threadedComment ref="AG464" dT="2021-11-02T03:59:40.65" personId="{11DC6066-DA42-40E8-B306-F4C988E85EA0}" id="{43B9ED01-AD0C-48E0-85AF-548753A8A68E}">
    <text>4x2mm</text>
  </threadedComment>
  <threadedComment ref="AA465" dT="2021-11-02T04:28:45.24" personId="{11DC6066-DA42-40E8-B306-F4C988E85EA0}" id="{AFDDC2BB-C093-4372-88EA-1BE2C1F413F5}">
    <text>no other details given</text>
  </threadedComment>
  <threadedComment ref="AG465" dT="2021-11-02T03:59:40.65" personId="{11DC6066-DA42-40E8-B306-F4C988E85EA0}" id="{C70F5749-CBBE-4AB5-9560-992E74E57BEB}">
    <text>4x2mm</text>
  </threadedComment>
  <threadedComment ref="AA466" dT="2021-11-02T04:28:45.24" personId="{11DC6066-DA42-40E8-B306-F4C988E85EA0}" id="{14225E5B-0A0E-449E-B2A1-27664F968E2F}">
    <text>no other details given</text>
  </threadedComment>
  <threadedComment ref="AG466" dT="2021-11-02T04:29:27.30" personId="{11DC6066-DA42-40E8-B306-F4C988E85EA0}" id="{07A4AE7A-5CE2-40DC-9F49-BA4B11846DF1}">
    <text>8x4mm</text>
  </threadedComment>
  <threadedComment ref="AY466" dT="2021-11-02T04:48:34.46" personId="{11DC6066-DA42-40E8-B306-F4C988E85EA0}" id="{160CCE35-B5F7-4F3E-8D50-55E656D4D12F}">
    <text>for both foe and hind paw so score doubled (summed both scores)</text>
  </threadedComment>
  <threadedComment ref="AA468" dT="2021-11-03T03:02:56.71" personId="{11DC6066-DA42-40E8-B306-F4C988E85EA0}" id="{AAFB6870-F333-4FB2-B976-703C83408D92}">
    <text>0.1mL</text>
  </threadedComment>
  <threadedComment ref="AA469" dT="2021-11-03T03:22:14.82" personId="{11DC6066-DA42-40E8-B306-F4C988E85EA0}" id="{446FAE45-C35D-4245-816D-2C3C0CFF648B}">
    <text>1ml/kg</text>
  </threadedComment>
  <threadedComment ref="AO469" dT="2021-11-03T23:13:38.78" personId="{11DC6066-DA42-40E8-B306-F4C988E85EA0}" id="{9557EF14-2443-400F-935D-AFBDDD26479F}">
    <text>not stated, extrapolated</text>
  </threadedComment>
  <threadedComment ref="G470" dT="2021-11-03T23:23:05.96" personId="{11DC6066-DA42-40E8-B306-F4C988E85EA0}" id="{2887B229-B7CB-4F95-90BB-6DBF36273608}">
    <text>outbred rats</text>
  </threadedComment>
  <threadedComment ref="AH470" dT="2021-11-03T23:25:59.12" personId="{11DC6066-DA42-40E8-B306-F4C988E85EA0}" id="{D96128F4-7C6B-48FD-A575-F03A930E1B2F}">
    <text>2x15 mins</text>
  </threadedComment>
  <threadedComment ref="G471" dT="2021-11-03T23:23:05.96" personId="{11DC6066-DA42-40E8-B306-F4C988E85EA0}" id="{6175C145-4896-4E6D-9045-27B2D6CDAD70}">
    <text>outbred rats</text>
  </threadedComment>
  <threadedComment ref="AH471" dT="2021-11-03T23:25:59.12" personId="{11DC6066-DA42-40E8-B306-F4C988E85EA0}" id="{01838A00-B0D1-49C8-A861-D0C216C70857}">
    <text>2x15 mins</text>
  </threadedComment>
  <threadedComment ref="G472" dT="2021-11-03T23:23:05.96" personId="{11DC6066-DA42-40E8-B306-F4C988E85EA0}" id="{F9F7C215-796B-4D90-8286-6D3DA867C361}">
    <text>outbred rats</text>
  </threadedComment>
  <threadedComment ref="AH472" dT="2021-11-03T23:25:59.12" personId="{11DC6066-DA42-40E8-B306-F4C988E85EA0}" id="{30B3D31E-9595-42DD-BE50-C9439C269229}">
    <text>2x15 mins</text>
  </threadedComment>
  <threadedComment ref="K473" dT="2021-11-04T01:04:13.86" personId="{11DC6066-DA42-40E8-B306-F4C988E85EA0}" id="{50B713F4-FF78-4752-9DBA-AA46900C23FB}">
    <text>5 months</text>
  </threadedComment>
  <threadedComment ref="M473" dT="2021-11-04T01:04:28.99" personId="{11DC6066-DA42-40E8-B306-F4C988E85EA0}" id="{6B556B16-789E-4E16-8A14-545578A64BA0}">
    <text>7 months</text>
  </threadedComment>
  <threadedComment ref="AG473" dT="2021-11-04T01:10:08.24" personId="{11DC6066-DA42-40E8-B306-F4C988E85EA0}" id="{F3E46200-6F0D-41CC-ABCD-DFEB508036DB}">
    <text>bone hole 3mm though</text>
  </threadedComment>
  <threadedComment ref="Y475" dT="2021-11-04T04:12:18.97" personId="{11DC6066-DA42-40E8-B306-F4C988E85EA0}" id="{47ED0D57-9B0A-43F0-8746-3BA8E14BD2C4}">
    <text>extrapolated as they mentioned dura mater</text>
  </threadedComment>
  <threadedComment ref="Y483" dT="2021-11-04T04:12:18.97" personId="{11DC6066-DA42-40E8-B306-F4C988E85EA0}" id="{10E88C46-FEF9-4E27-A532-948BF0537319}">
    <text>extrapolated as they mentioned dura mater</text>
  </threadedComment>
  <threadedComment ref="Y484" dT="2021-11-04T04:12:18.97" personId="{11DC6066-DA42-40E8-B306-F4C988E85EA0}" id="{7D4BE64D-47E6-49FC-82C5-B89EAF6ACB16}">
    <text>extrapolated as they mentioned dura mater</text>
  </threadedComment>
  <threadedComment ref="G485" dT="2021-11-08T23:35:05.46" personId="{11DC6066-DA42-40E8-B306-F4C988E85EA0}" id="{654743A8-97C0-4DEF-824B-8D67A0C688BD}">
    <text>List as FiecherCDF rats from Charles River Wiga, Sulzfeld, Germany, can't find anywhere on the internet</text>
  </threadedComment>
  <threadedComment ref="X485" dT="2021-11-08T23:36:12.86" personId="{11DC6066-DA42-40E8-B306-F4C988E85EA0}" id="{22292E96-55B3-4DE8-92E7-1D6D514D11DD}">
    <text>also isoflurane for initial anaesthetic</text>
  </threadedComment>
  <threadedComment ref="AA487" dT="2021-11-09T00:21:14.40" personId="{11DC6066-DA42-40E8-B306-F4C988E85EA0}" id="{1700EBB0-DC62-4155-81D8-D5E256CF3FFC}">
    <text>0.133 ml/100g</text>
  </threadedComment>
  <threadedComment ref="AA488" dT="2021-11-09T00:37:34.87" personId="{11DC6066-DA42-40E8-B306-F4C988E85EA0}" id="{19B3023C-BA8D-4678-9A1F-BF070D4DDAFE}">
    <text>0.1mL</text>
  </threadedComment>
  <threadedComment ref="AM488" dT="2021-11-09T05:03:55.94" personId="{11DC6066-DA42-40E8-B306-F4C988E85EA0}" id="{573DB070-8825-4C20-9A57-92FF4D3C7777}">
    <text>not reported but was immediately after waking from stroke</text>
  </threadedComment>
  <threadedComment ref="AA489" dT="2021-11-09T00:37:34.87" personId="{11DC6066-DA42-40E8-B306-F4C988E85EA0}" id="{4CF6FA7E-93E2-4693-9CAF-254D1A074187}">
    <text>0.1mL</text>
  </threadedComment>
  <threadedComment ref="AM489" dT="2021-11-09T05:03:55.94" personId="{11DC6066-DA42-40E8-B306-F4C988E85EA0}" id="{E72052CF-A65D-4D44-BC79-DCBBAAED4C4D}">
    <text>not reported but was immediately after waking from stroke</text>
  </threadedComment>
  <threadedComment ref="K490" dT="2021-11-09T05:45:13.25" personId="{11DC6066-DA42-40E8-B306-F4C988E85EA0}" id="{2C122702-4EED-4493-B50E-504D40B917FD}">
    <text>2 years</text>
  </threadedComment>
  <threadedComment ref="M490" dT="2021-11-09T05:45:35.33" personId="{11DC6066-DA42-40E8-B306-F4C988E85EA0}" id="{0B8B9CD8-8F09-409C-BE2D-D1E1D8C1AED8}">
    <text>3 years</text>
  </threadedComment>
  <threadedComment ref="Y491" dT="2021-11-09T06:15:48.79" personId="{11DC6066-DA42-40E8-B306-F4C988E85EA0}" id="{883E07DD-8B61-4C9B-857B-8991276BDA92}">
    <text>inferred, not stated</text>
  </threadedComment>
  <threadedComment ref="AA491" dT="2021-11-09T00:21:14.40" personId="{11DC6066-DA42-40E8-B306-F4C988E85EA0}" id="{E8346964-5C33-46A5-B3B1-251C74B6013F}">
    <text>0.133 ml/kg</text>
  </threadedComment>
  <threadedComment ref="AY491" dT="2021-11-09T06:18:00.08" personId="{11DC6066-DA42-40E8-B306-F4C988E85EA0}" id="{316D52E1-0133-4DE6-9E43-A3F3085663CC}">
    <text>unspecified score our of 10, higher score means worse injury, seems to look similar to some other scores, may be based on them - edit, a later paper references this one as NSS but as it's 10 points not 16 I've classed is at modified NSS</text>
  </threadedComment>
  <threadedComment ref="Y492" dT="2021-11-09T06:15:48.79" personId="{11DC6066-DA42-40E8-B306-F4C988E85EA0}" id="{2119965C-408D-4843-BDF4-57AD99F0D6E3}">
    <text>inferred, not stated</text>
  </threadedComment>
  <threadedComment ref="AA492" dT="2021-11-09T00:21:14.40" personId="{11DC6066-DA42-40E8-B306-F4C988E85EA0}" id="{C295294E-18E4-4D87-9206-9DAC65FA3B72}">
    <text>0.133 ml/kg</text>
  </threadedComment>
  <threadedComment ref="AY492" dT="2021-11-09T06:18:00.08" personId="{11DC6066-DA42-40E8-B306-F4C988E85EA0}" id="{A5CAB4E2-25A5-487F-956A-FD8A361D1088}">
    <text>unspecified score our of 10, higher score means worse injury, seems to look similar to some other scores, may be based on them - edit, a later paper references this one as NSS but as it's 10 points not 16 I've classed is at modified NSS</text>
  </threadedComment>
  <threadedComment ref="Y493" dT="2021-11-09T06:15:48.79" personId="{11DC6066-DA42-40E8-B306-F4C988E85EA0}" id="{168590B7-843A-42B9-AB25-0690E0287CCF}">
    <text>inferred, not stated</text>
  </threadedComment>
  <threadedComment ref="AA494" dT="2021-11-10T00:42:43.10" personId="{11DC6066-DA42-40E8-B306-F4C988E85EA0}" id="{B5DCCD06-43DF-49A2-A4A2-8D7E7E730BA4}">
    <text>0.15ml</text>
  </threadedComment>
  <threadedComment ref="AA495" dT="2021-11-10T03:12:21.45" personId="{11DC6066-DA42-40E8-B306-F4C988E85EA0}" id="{9DFB1EE6-F448-428D-BDFA-ED57F47B9EF4}">
    <text>0.1ml</text>
  </threadedComment>
  <threadedComment ref="AA496" dT="2021-11-10T03:12:21.45" personId="{11DC6066-DA42-40E8-B306-F4C988E85EA0}" id="{B30FFAFA-8698-48D3-8A1C-BDE126D8CB1C}">
    <text>0.1ml</text>
  </threadedComment>
  <threadedComment ref="L497" dT="2021-11-10T03:55:40.22" personId="{11DC6066-DA42-40E8-B306-F4C988E85EA0}" id="{03FF6B58-490A-4A8D-8BCD-447727B7D9F6}">
    <text>25 days</text>
  </threadedComment>
  <threadedComment ref="AM497" dT="2021-11-10T04:06:21.87" personId="{11DC6066-DA42-40E8-B306-F4C988E85EA0}" id="{3587BDF6-9824-42D3-BAAC-1939576B5F66}">
    <text>started 67 days before stroke and ran for 30 days before reverting to normal food for 37 days</text>
  </threadedComment>
  <threadedComment ref="AA498" dT="2021-11-09T00:21:14.40" personId="{11DC6066-DA42-40E8-B306-F4C988E85EA0}" id="{633DE1A0-6714-4E3F-BB35-B8519C59ACD3}">
    <text>0.133 ml/kg</text>
  </threadedComment>
  <threadedComment ref="AA499" dT="2021-11-10T04:58:12.16" personId="{11DC6066-DA42-40E8-B306-F4C988E85EA0}" id="{3F1F61FC-13BA-4C6E-9469-A4D78BC7F12E}">
    <text>0.1ml</text>
  </threadedComment>
  <threadedComment ref="AA500" dT="2021-11-10T05:24:50.72" personId="{11DC6066-DA42-40E8-B306-F4C988E85EA0}" id="{C58DBC5C-EE6A-4866-88E3-3F23ECD93CEC}">
    <text>10mg/ml</text>
  </threadedComment>
  <threadedComment ref="AK500" dT="2021-11-10T05:35:02.53" personId="{11DC6066-DA42-40E8-B306-F4C988E85EA0}" id="{7CB04DDE-ADAC-498A-93C1-89F6D9C62B4A}">
    <text>1uL</text>
  </threadedComment>
  <threadedComment ref="AA501" dT="2021-11-10T05:24:50.72" personId="{11DC6066-DA42-40E8-B306-F4C988E85EA0}" id="{A5B92110-9D88-4E3C-80B7-72D60B00434A}">
    <text>10mg/ml</text>
  </threadedComment>
  <threadedComment ref="AA502" dT="2021-11-12T04:09:45.14" personId="{11DC6066-DA42-40E8-B306-F4C988E85EA0}" id="{74BA6EDA-F82D-4356-97D0-80D88BC8CEFC}">
    <text>0.1ml</text>
  </threadedComment>
  <threadedComment ref="AI502" dT="2021-11-12T04:29:37.85" personId="{11DC6066-DA42-40E8-B306-F4C988E85EA0}" id="{5DC090CA-02EF-4672-BC84-D4D9A188B626}">
    <text>in txt described as partially purified components of US (PPUS)</text>
  </threadedComment>
  <threadedComment ref="G503" dT="2021-11-12T04:42:19.61" personId="{11DC6066-DA42-40E8-B306-F4C988E85EA0}" id="{D0C30DFA-1466-4CD2-BD20-2AEC873E44DD}">
    <text>"outbred"</text>
  </threadedComment>
  <threadedComment ref="AC503" dT="2021-11-12T04:45:28.07" personId="{11DC6066-DA42-40E8-B306-F4C988E85EA0}" id="{66F5AE97-8967-4BF4-9A71-6FA54F6594FB}">
    <text>25V</text>
  </threadedComment>
  <threadedComment ref="G504" dT="2021-11-12T04:42:19.61" personId="{11DC6066-DA42-40E8-B306-F4C988E85EA0}" id="{D2954B4B-23E5-4118-9578-C9FC1A2AE5DF}">
    <text>"outbred"</text>
  </threadedComment>
  <threadedComment ref="AC504" dT="2021-11-12T04:45:28.07" personId="{11DC6066-DA42-40E8-B306-F4C988E85EA0}" id="{58A97CAF-0BDE-42F6-869F-BB40902D054C}">
    <text>25V</text>
  </threadedComment>
  <threadedComment ref="K505" dT="2021-11-12T05:47:46.40" personId="{11DC6066-DA42-40E8-B306-F4C988E85EA0}" id="{F3754606-6088-4539-B7E9-272B653D7C5D}">
    <text>2 months</text>
  </threadedComment>
  <threadedComment ref="M505" dT="2021-11-12T05:47:53.74" personId="{11DC6066-DA42-40E8-B306-F4C988E85EA0}" id="{BD5F3406-9671-44DC-A2E2-42A75F778150}">
    <text>4 months</text>
  </threadedComment>
  <threadedComment ref="K506" dT="2021-11-12T05:47:46.40" personId="{11DC6066-DA42-40E8-B306-F4C988E85EA0}" id="{0888C829-01F2-466D-BBA3-C6C5CDC5E6F9}">
    <text>2 months</text>
  </threadedComment>
  <threadedComment ref="M506" dT="2021-11-12T05:47:53.74" personId="{11DC6066-DA42-40E8-B306-F4C988E85EA0}" id="{28FE683F-34B7-4F92-BC79-EDAAFF1EC6D0}">
    <text>4 months</text>
  </threadedComment>
  <threadedComment ref="K507" dT="2021-11-12T05:47:46.40" personId="{11DC6066-DA42-40E8-B306-F4C988E85EA0}" id="{36845336-E31E-4407-929E-0717DAD38941}">
    <text>2 months</text>
  </threadedComment>
  <threadedComment ref="M507" dT="2021-11-12T05:47:53.74" personId="{11DC6066-DA42-40E8-B306-F4C988E85EA0}" id="{B7DA10CC-477F-4845-8F3D-5B41AE093113}">
    <text>4 months</text>
  </threadedComment>
  <threadedComment ref="Y507" dT="2021-11-12T06:06:26.01" personId="{11DC6066-DA42-40E8-B306-F4C988E85EA0}" id="{545A74DC-00B1-46D6-BF0A-08A60A48CEDF}">
    <text>window = skull thinned</text>
  </threadedComment>
  <threadedComment ref="K508" dT="2021-11-12T05:47:46.40" personId="{11DC6066-DA42-40E8-B306-F4C988E85EA0}" id="{800B9D23-2339-42D0-ADF0-F8ACD74BB5D7}">
    <text>2 months</text>
  </threadedComment>
  <threadedComment ref="M508" dT="2021-11-12T05:47:53.74" personId="{11DC6066-DA42-40E8-B306-F4C988E85EA0}" id="{33E3B9CB-0D5D-41C6-B9F3-D3CFBBC7ED20}">
    <text>4 months</text>
  </threadedComment>
  <threadedComment ref="Y508" dT="2021-11-12T06:06:34.14" personId="{11DC6066-DA42-40E8-B306-F4C988E85EA0}" id="{84E395AE-EAF0-4337-AEDA-70176F8AB1FD}">
    <text>window = skull thinned</text>
  </threadedComment>
  <threadedComment ref="AA512" dT="2021-11-12T07:52:45.63" personId="{11DC6066-DA42-40E8-B306-F4C988E85EA0}" id="{C7232F9A-392A-45FE-ABD4-BFC0DEF59477}">
    <text>0.1ml</text>
  </threadedComment>
  <threadedComment ref="AA513" dT="2021-11-12T07:52:45.63" personId="{11DC6066-DA42-40E8-B306-F4C988E85EA0}" id="{497BF3B4-BF4B-4A4B-A7CC-92376E7A2BAB}">
    <text>0.1ml</text>
  </threadedComment>
  <threadedComment ref="AM517" dT="2021-11-13T00:17:25.89" personId="{11DC6066-DA42-40E8-B306-F4C988E85EA0}" id="{BEFC173E-F0B9-470A-ABF1-A3A85A365877}">
    <text>5 minutes</text>
  </threadedComment>
  <threadedComment ref="AM518" dT="2021-11-13T00:17:25.89" personId="{11DC6066-DA42-40E8-B306-F4C988E85EA0}" id="{A756B131-56BD-4A74-80BB-BF7894FF0EBB}">
    <text>5 minutes</text>
  </threadedComment>
  <threadedComment ref="X519" dT="2021-11-13T00:40:32.98" personId="{11DC6066-DA42-40E8-B306-F4C988E85EA0}" id="{6840A41F-B015-4BDC-9177-F406DF170883}">
    <text>"All surgery was performed
under inhalation anesthesia with isoflurane gas or intramuscular injection of ketamine hydrochloride and xylazine" don't specify which for photothrombotic surgery</text>
  </threadedComment>
  <threadedComment ref="K522" dT="2021-11-13T03:02:10.42" personId="{11DC6066-DA42-40E8-B306-F4C988E85EA0}" id="{2E0269B4-918A-4BD0-87B9-479313F99833}">
    <text>7 days</text>
  </threadedComment>
  <threadedComment ref="M522" dT="2021-11-13T03:02:19.85" personId="{11DC6066-DA42-40E8-B306-F4C988E85EA0}" id="{B6D0A09D-26EC-4A5C-8EC1-3809285F568C}">
    <text>10 days</text>
  </threadedComment>
  <threadedComment ref="K523" dT="2021-11-13T03:31:48.38" personId="{11DC6066-DA42-40E8-B306-F4C988E85EA0}" id="{C609CAC6-5FD2-4FE2-8C58-E2C2730490AF}">
    <text>7 months</text>
  </threadedComment>
  <threadedComment ref="M523" dT="2021-11-13T03:31:54.48" personId="{11DC6066-DA42-40E8-B306-F4C988E85EA0}" id="{4258D859-0530-4E27-82BF-5AB975AF0D20}">
    <text>9 months</text>
  </threadedComment>
  <threadedComment ref="AA523" dT="2021-11-13T03:33:48.67" personId="{11DC6066-DA42-40E8-B306-F4C988E85EA0}" id="{73BE8B9E-2077-4392-9CAF-D77A22C765DE}">
    <text>200uL</text>
  </threadedComment>
  <threadedComment ref="K524" dT="2021-11-13T03:31:48.38" personId="{11DC6066-DA42-40E8-B306-F4C988E85EA0}" id="{A47EED5C-D01B-44C5-895A-6C48BE87B4A1}">
    <text>7 months</text>
  </threadedComment>
  <threadedComment ref="M524" dT="2021-11-13T03:31:54.48" personId="{11DC6066-DA42-40E8-B306-F4C988E85EA0}" id="{EFF46192-94BA-4356-8394-A51C409D8CFF}">
    <text>9 months</text>
  </threadedComment>
  <threadedComment ref="AA524" dT="2021-11-13T03:33:48.67" personId="{11DC6066-DA42-40E8-B306-F4C988E85EA0}" id="{E2924AE1-246A-4D91-B5B5-92DF80E029FD}">
    <text>200uL</text>
  </threadedComment>
  <threadedComment ref="K525" dT="2021-11-13T03:31:48.38" personId="{11DC6066-DA42-40E8-B306-F4C988E85EA0}" id="{1E7A48E2-103A-433E-BC39-3299AB6BAB34}">
    <text>7 months</text>
  </threadedComment>
  <threadedComment ref="M525" dT="2021-11-13T03:31:54.48" personId="{11DC6066-DA42-40E8-B306-F4C988E85EA0}" id="{4832192D-5699-4BA8-BAF6-8EE4BEC2C100}">
    <text>9 months</text>
  </threadedComment>
  <threadedComment ref="AA525" dT="2021-11-13T03:33:48.67" personId="{11DC6066-DA42-40E8-B306-F4C988E85EA0}" id="{5DCD5FCF-E180-489A-94E4-D9A9168DC9D4}">
    <text>200uL</text>
  </threadedComment>
  <threadedComment ref="L526" dT="2021-11-13T03:46:25.52" personId="{11DC6066-DA42-40E8-B306-F4C988E85EA0}" id="{9B716355-E425-4DB5-B254-6D01987025EF}">
    <text>5 months</text>
  </threadedComment>
  <threadedComment ref="AA526" dT="2021-11-13T03:33:48.67" personId="{11DC6066-DA42-40E8-B306-F4C988E85EA0}" id="{422A813E-792D-4758-B9E2-984BC71813A0}">
    <text>200uL</text>
  </threadedComment>
  <threadedComment ref="K529" dT="2021-11-13T04:46:38.68" personId="{11DC6066-DA42-40E8-B306-F4C988E85EA0}" id="{34ED11EF-1085-4D7F-8FBA-4617947BE797}">
    <text>3 months</text>
  </threadedComment>
  <threadedComment ref="M529" dT="2021-11-13T04:46:44.28" personId="{11DC6066-DA42-40E8-B306-F4C988E85EA0}" id="{506AC43D-033C-4112-AD64-9402E2E3D311}">
    <text>6 months</text>
  </threadedComment>
  <threadedComment ref="Y529" dT="2021-11-13T05:18:25.70" personId="{11DC6066-DA42-40E8-B306-F4C988E85EA0}" id="{7FF109F1-7B97-46D7-943D-6786C84C31FF}">
    <text>not stated, extrapolated</text>
  </threadedComment>
  <threadedComment ref="AA529" dT="2021-11-13T05:17:19.78" personId="{11DC6066-DA42-40E8-B306-F4C988E85EA0}" id="{F67707A9-A1A4-4627-BD13-85E859A40B6C}">
    <text>1.25% concentration</text>
  </threadedComment>
  <threadedComment ref="AH529" dT="2021-11-13T05:17:38.69" personId="{11DC6066-DA42-40E8-B306-F4C988E85EA0}" id="{11648683-BB62-4D6D-8D84-AE796B6EC4D0}">
    <text>30 secs</text>
  </threadedComment>
  <threadedComment ref="Y531" dT="2021-11-13T05:44:10.83" personId="{11DC6066-DA42-40E8-B306-F4C988E85EA0}" id="{8803657D-2289-44F6-90FE-026AEE8591CE}">
    <text>transorbital approach (through eye socket)</text>
  </threadedComment>
  <threadedComment ref="Y532" dT="2021-11-13T05:44:10.83" personId="{11DC6066-DA42-40E8-B306-F4C988E85EA0}" id="{91EE8BAD-516E-4620-82C2-320D2FD2BFC5}">
    <text>transorbital approach (through eye socket)</text>
  </threadedComment>
  <threadedComment ref="L533" dT="2021-11-13T06:18:46.52" personId="{11DC6066-DA42-40E8-B306-F4C988E85EA0}" id="{D58B4D35-AD39-49B4-ABBB-636C74F5F80F}">
    <text>24 months</text>
  </threadedComment>
  <threadedComment ref="Y533" dT="2021-11-13T05:44:10.83" personId="{11DC6066-DA42-40E8-B306-F4C988E85EA0}" id="{F9980509-9155-4AFA-944B-80D39A61CFC2}">
    <text>transorbital approach (through eye socket)</text>
  </threadedComment>
  <threadedComment ref="L534" dT="2021-11-13T06:18:46.52" personId="{11DC6066-DA42-40E8-B306-F4C988E85EA0}" id="{8A2B96E7-2ED0-464D-AC63-1EF9924B0517}">
    <text>24 months</text>
  </threadedComment>
  <threadedComment ref="Y534" dT="2021-11-13T05:44:10.83" personId="{11DC6066-DA42-40E8-B306-F4C988E85EA0}" id="{D9D60D58-8E64-4FB0-80FB-C2AF973897CA}">
    <text>transorbital approach (through eye socket)</text>
  </threadedComment>
  <threadedComment ref="Y535" dT="2021-11-13T05:44:10.83" personId="{11DC6066-DA42-40E8-B306-F4C988E85EA0}" id="{8C1C65DE-B835-48C3-8010-1AD76A874AAC}">
    <text>transorbital approach (through eye socket)</text>
  </threadedComment>
  <threadedComment ref="Y536" dT="2021-11-13T05:44:10.83" personId="{11DC6066-DA42-40E8-B306-F4C988E85EA0}" id="{F8064AC9-57D2-4EFD-A080-6C56AD62E359}">
    <text>transorbital approach (through eye socket)</text>
  </threadedComment>
  <threadedComment ref="Y537" dT="2021-11-13T05:44:10.83" personId="{11DC6066-DA42-40E8-B306-F4C988E85EA0}" id="{9DDDA082-5C8D-4153-86A6-67BDF44BBDFD}">
    <text>transorbital approach (through eye socket)</text>
  </threadedComment>
  <threadedComment ref="Y538" dT="2021-11-13T05:44:10.83" personId="{11DC6066-DA42-40E8-B306-F4C988E85EA0}" id="{CAC9798F-23A7-4DCC-B285-1DEE9BA7ED5E}">
    <text>transorbital approach (through eye socket)</text>
  </threadedComment>
  <threadedComment ref="Y539" dT="2021-11-13T05:44:10.83" personId="{11DC6066-DA42-40E8-B306-F4C988E85EA0}" id="{46E5D6D3-CC98-4E1B-A1E0-B4F1A97CD2F3}">
    <text>transorbital approach (through eye socket)</text>
  </threadedComment>
  <threadedComment ref="Y540" dT="2021-11-13T05:44:10.83" personId="{11DC6066-DA42-40E8-B306-F4C988E85EA0}" id="{94F5AE56-0973-49B3-A727-7852867F7628}">
    <text>transorbital approach (through eye socket)</text>
  </threadedComment>
  <threadedComment ref="R541" dT="2021-11-18T08:14:55.47" personId="{11DC6066-DA42-40E8-B306-F4C988E85EA0}" id="{F04664AC-1B02-4718-947F-0FA38FE22EDE}">
    <text>7-8 animals</text>
  </threadedComment>
  <threadedComment ref="Y541" dT="2021-11-13T05:44:10.83" personId="{11DC6066-DA42-40E8-B306-F4C988E85EA0}" id="{FCDD4F85-EC4C-442B-8EDD-7523C435250F}">
    <text>transorbital approach (through eye socket)</text>
  </threadedComment>
  <threadedComment ref="Y542" dT="2021-11-13T05:44:10.83" personId="{11DC6066-DA42-40E8-B306-F4C988E85EA0}" id="{5D09C645-1B74-4126-ACCD-7566201444F2}">
    <text>transorbital approach (through eye socket)</text>
  </threadedComment>
  <threadedComment ref="AY542" dT="2021-11-18T08:21:46.96" personId="{11DC6066-DA42-40E8-B306-F4C988E85EA0}" id="{783CD716-3206-452F-B837-0CB778094B3B}">
    <text>modified. Each item was scored as one of 4 degrees (score 0–3) and the most severe animal was scored 15 points.</text>
  </threadedComment>
  <threadedComment ref="AC543" dT="2021-11-19T00:10:33.61" personId="{11DC6066-DA42-40E8-B306-F4C988E85EA0}" id="{F33E368E-7760-4965-A4E2-827694198820}">
    <text>6500-7500</text>
  </threadedComment>
  <threadedComment ref="AH543" dT="2021-11-19T00:11:40.61" personId="{11DC6066-DA42-40E8-B306-F4C988E85EA0}" id="{B77C5206-A321-44DB-BB56-AAB09195ADA4}">
    <text>10 mins per vein</text>
  </threadedComment>
  <threadedComment ref="Z546" dT="2021-11-19T01:24:52.47" personId="{11DC6066-DA42-40E8-B306-F4C988E85EA0}" id="{5EB73563-09C8-4DE2-9E12-7016AEF8F9E9}">
    <text>2 vein occlusion of cortical veins</text>
  </threadedComment>
  <threadedComment ref="AA546" dT="2021-11-19T01:21:06.96" personId="{11DC6066-DA42-40E8-B306-F4C988E85EA0}" id="{03B9C6EB-1FE9-472C-8355-03C618710E67}">
    <text>25-50</text>
  </threadedComment>
  <threadedComment ref="AC546" dT="2021-11-19T00:10:33.61" personId="{11DC6066-DA42-40E8-B306-F4C988E85EA0}" id="{18DF823F-914A-4696-9490-648B0CF500A9}">
    <text>6500-7500</text>
  </threadedComment>
  <threadedComment ref="AH546" dT="2021-11-19T01:22:25.87" personId="{11DC6066-DA42-40E8-B306-F4C988E85EA0}" id="{A9FF3C25-80E5-4B31-B568-874CF362FFCF}">
    <text>10-15 mins per vein (twice)</text>
  </threadedComment>
  <threadedComment ref="AY547" dT="2021-11-19T06:05:51.22" personId="{11DC6066-DA42-40E8-B306-F4C988E85EA0}" id="{E1216DC7-E62D-4AD0-BD80-934438A664CB}">
    <text>Each rat was assigned a score in a test assessing postural reflex, visual placement (forward and sideways), tactile placement (dorsal and lateral surface of paw), proprioceptive placement, and proprioceptive adduction (forelimb and hindlimb). For postural reflex, scores were 2, decreased resistance to lateral push; 1, forelimb flexion; 0, no observable deficit. For each limb placing test, scoreswere 2, no placing; 1, incomplete and/or delayed (N2 s) placing; 0, immediate and complete placing.Each rat then received a total score for the eight tests. The maximal score was 16.</text>
  </threadedComment>
  <threadedComment ref="AY548" dT="2021-11-19T06:05:51.22" personId="{11DC6066-DA42-40E8-B306-F4C988E85EA0}" id="{E9C63B54-D163-4519-9587-ED1CCE83E0CB}">
    <text>Each rat was assigned a score in a test assessing postural reflex, visual placement (forward and sideways), tactile placement (dorsal and lateral surface of paw), proprioceptive placement, and proprioceptive adduction (forelimb and hindlimb). For postural reflex, scores were 2, decreased resistance to lateral push; 1, forelimb flexion; 0, no observable deficit. For each limb placing test, scoreswere 2, no placing; 1, incomplete and/or delayed (N2 s) placing; 0, immediate and complete placing.Each rat then received a total score for the eight tests. The maximal score was 16.</text>
  </threadedComment>
  <threadedComment ref="AY549" dT="2021-11-19T06:05:51.22" personId="{11DC6066-DA42-40E8-B306-F4C988E85EA0}" id="{012BDFFA-9CF1-4330-997A-CFFC4DD88F2C}">
    <text>Each rat was assigned a score in a test assessing postural reflex, visual placement (forward and sideways), tactile placement (dorsal and lateral surface of paw), proprioceptive placement, and proprioceptive adduction (forelimb and hindlimb). For postural reflex, scores were 2, decreased resistance to lateral push; 1, forelimb flexion; 0, no observable deficit. For each limb placing test, scoreswere 2, no placing; 1, incomplete and/or delayed (N2 s) placing; 0, immediate and complete placing.Each rat then received a total score for the eight tests. The maximal score was 16.</text>
  </threadedComment>
  <threadedComment ref="Y556" dT="2021-11-21T06:32:00.47" personId="{11DC6066-DA42-40E8-B306-F4C988E85EA0}" id="{1F505B86-5FA8-4B1D-873A-C1091134999F}">
    <text>inserted cannula later so hole was made</text>
  </threadedComment>
  <threadedComment ref="K557" dT="2021-11-13T04:46:38.68" personId="{11DC6066-DA42-40E8-B306-F4C988E85EA0}" id="{D4257C75-8B9C-4C93-B13E-5756AC473A81}">
    <text>3 months</text>
  </threadedComment>
  <threadedComment ref="M557" dT="2021-11-13T04:46:44.28" personId="{11DC6066-DA42-40E8-B306-F4C988E85EA0}" id="{BF262BFB-E58C-4DC9-BD17-2112B85E5842}">
    <text>6 months</text>
  </threadedComment>
  <threadedComment ref="AA557" dT="2021-11-21T07:13:36.26" personId="{11DC6066-DA42-40E8-B306-F4C988E85EA0}" id="{DFF27B33-87F1-484E-A79B-A8639803DBBC}">
    <text>1.25%</text>
  </threadedComment>
  <threadedComment ref="AH557" dT="2021-11-21T07:13:44.08" personId="{11DC6066-DA42-40E8-B306-F4C988E85EA0}" id="{DE4A5E4A-EDB0-4975-8DAB-20B2ABE5A046}">
    <text>30 sec</text>
  </threadedComment>
  <threadedComment ref="G558" dT="2021-11-23T03:53:53.89" personId="{11DC6066-DA42-40E8-B306-F4C988E85EA0}" id="{5A9ABD18-2098-4990-A971-F5D69E050D8F}">
    <text>C57BL/6 background</text>
  </threadedComment>
  <threadedComment ref="K558" dT="2021-11-23T03:50:11.86" personId="{11DC6066-DA42-40E8-B306-F4C988E85EA0}" id="{A889DEF2-045A-4FEA-8F05-649D8BDA8C9E}">
    <text>2 months</text>
  </threadedComment>
  <threadedComment ref="M558" dT="2021-11-23T03:50:30.03" personId="{11DC6066-DA42-40E8-B306-F4C988E85EA0}" id="{4CA27745-92E6-4984-A841-A5BEFAB45264}">
    <text>4 months</text>
  </threadedComment>
  <threadedComment ref="G559" dT="2021-11-23T03:53:53.89" personId="{11DC6066-DA42-40E8-B306-F4C988E85EA0}" id="{EA1384CA-BDA8-4299-9126-E008C5D1FD25}">
    <text>C57BL/6 background</text>
  </threadedComment>
  <threadedComment ref="K559" dT="2021-11-23T03:50:11.86" personId="{11DC6066-DA42-40E8-B306-F4C988E85EA0}" id="{43863EFD-8BDC-4F88-8799-04A7EFE6FE4F}">
    <text>2 months</text>
  </threadedComment>
  <threadedComment ref="M559" dT="2021-11-23T03:50:30.03" personId="{11DC6066-DA42-40E8-B306-F4C988E85EA0}" id="{A4AB9DCF-4489-4E1A-B887-3752A4576A67}">
    <text>4 months</text>
  </threadedComment>
  <threadedComment ref="AY560" dT="2021-11-24T08:49:41.25" personId="{11DC6066-DA42-40E8-B306-F4C988E85EA0}" id="{AD4F0DE4-C230-4B38-A404-5DAD51A60A10}">
    <text>according to the method of Takamatsu et al. (2002). Forelimb and
hind limb flexion, forelimb motor function, postural reaction, and
each animal's posture were observed. Each item was scored as one of 4 degrees (score 0–3) and the most severe animal was scored 15 points.</text>
  </threadedComment>
  <threadedComment ref="AA561" dT="2021-11-25T01:04:10.32" personId="{11DC6066-DA42-40E8-B306-F4C988E85EA0}" id="{8BE9B3B0-2D2E-47E3-AA96-2B9B08AD1CF1}">
    <text>10mg/ml, 0.1ml</text>
  </threadedComment>
  <threadedComment ref="AA562" dT="2021-11-25T01:04:10.32" personId="{11DC6066-DA42-40E8-B306-F4C988E85EA0}" id="{C7A339A8-FC86-43C0-96E3-D25C61F59D61}">
    <text>10mg/ml, 0.1ml</text>
  </threadedComment>
  <threadedComment ref="AA563" dT="2021-11-25T03:49:06.75" personId="{11DC6066-DA42-40E8-B306-F4C988E85EA0}" id="{89F0BC61-4ACC-4DC2-BC4A-AD7843C50599}">
    <text>10mg/ml</text>
  </threadedComment>
  <threadedComment ref="AC563" dT="2021-11-25T03:50:31.61" personId="{11DC6066-DA42-40E8-B306-F4C988E85EA0}" id="{2BABBC60-5009-434A-81BB-15131AF26CCF}">
    <text>184-204lm</text>
  </threadedComment>
  <threadedComment ref="K564" dT="2021-11-25T09:00:39.46" personId="{11DC6066-DA42-40E8-B306-F4C988E85EA0}" id="{BCBD9381-9405-4C8F-9A20-F565447E58F3}">
    <text>8 months</text>
  </threadedComment>
  <threadedComment ref="M564" dT="2021-11-25T09:00:57.98" personId="{11DC6066-DA42-40E8-B306-F4C988E85EA0}" id="{982CF48C-E7FD-4EB5-BD3F-7AE05B6938BF}">
    <text>9 months</text>
  </threadedComment>
  <threadedComment ref="AI564" dT="2021-11-25T09:09:48.42" personId="{11DC6066-DA42-40E8-B306-F4C988E85EA0}" id="{2A3FCAD2-3FFC-4ED7-8189-D250BD5CF761}">
    <text>The groups varied in partial pressure of oxygen (PO2) and partial pressure of carbon dioxide (PCO2)</text>
  </threadedComment>
  <threadedComment ref="AA565" dT="2021-11-25T09:27:47.01" personId="{11DC6066-DA42-40E8-B306-F4C988E85EA0}" id="{527F8AA8-3AAC-45AA-8B57-2B63775F0709}">
    <text>300uL</text>
  </threadedComment>
  <threadedComment ref="AA566" dT="2021-11-25T09:27:47.01" personId="{11DC6066-DA42-40E8-B306-F4C988E85EA0}" id="{B6E7A55C-F63E-47E9-959B-0219BB67F65F}">
    <text>300uL</text>
  </threadedComment>
  <threadedComment ref="AA567" dT="2021-11-25T09:27:47.01" personId="{11DC6066-DA42-40E8-B306-F4C988E85EA0}" id="{69A0D163-1145-421D-80C3-D749A5D8685B}">
    <text>300uL</text>
  </threadedComment>
  <threadedComment ref="AA568" dT="2021-11-25T09:27:47.01" personId="{11DC6066-DA42-40E8-B306-F4C988E85EA0}" id="{AAAB5ECD-84A8-4CF1-94F6-A631E70FB03F}">
    <text>300uL</text>
  </threadedComment>
  <threadedComment ref="AA569" dT="2021-11-25T09:27:47.01" personId="{11DC6066-DA42-40E8-B306-F4C988E85EA0}" id="{5B75FD4F-214D-43CC-96C4-D0D33ACBF5F1}">
    <text>300uL</text>
  </threadedComment>
  <threadedComment ref="AA570" dT="2021-11-25T09:27:47.01" personId="{11DC6066-DA42-40E8-B306-F4C988E85EA0}" id="{C542E2EF-8A4B-41E3-94A7-A2BF9ED8E809}">
    <text>300uL</text>
  </threadedComment>
  <threadedComment ref="AA571" dT="2021-11-25T09:27:47.01" personId="{11DC6066-DA42-40E8-B306-F4C988E85EA0}" id="{C9DB6014-4661-46C4-B23C-8E572D532FCB}">
    <text>300uL</text>
  </threadedComment>
  <threadedComment ref="AA572" dT="2021-11-25T09:27:47.01" personId="{11DC6066-DA42-40E8-B306-F4C988E85EA0}" id="{D3320437-B26A-4EB5-A2BC-0A91A6CE4F16}">
    <text>300uL</text>
  </threadedComment>
  <threadedComment ref="AA573" dT="2021-11-25T09:27:47.01" personId="{11DC6066-DA42-40E8-B306-F4C988E85EA0}" id="{5BED881B-701B-4179-A43E-CE2E95A03F65}">
    <text>300uL</text>
  </threadedComment>
  <threadedComment ref="AO573" dT="2021-11-26T00:31:16.28" personId="{11DC6066-DA42-40E8-B306-F4C988E85EA0}" id="{EC683C04-299B-42AB-9ECC-7509997AEE36}">
    <text>30 mins post stroke</text>
  </threadedComment>
  <threadedComment ref="AA574" dT="2021-11-25T09:27:47.01" personId="{11DC6066-DA42-40E8-B306-F4C988E85EA0}" id="{6286ACC3-BFFC-4BD5-A03D-2AB171D3CA5A}">
    <text>300uL</text>
  </threadedComment>
  <threadedComment ref="AO574" dT="2021-11-26T00:31:16.28" personId="{11DC6066-DA42-40E8-B306-F4C988E85EA0}" id="{F2360774-961A-4128-8048-D30D04F7218C}">
    <text>30 mins post stroke</text>
  </threadedComment>
  <threadedComment ref="AA575" dT="2021-11-25T09:27:47.01" personId="{11DC6066-DA42-40E8-B306-F4C988E85EA0}" id="{45EDED1C-31DB-4DC3-B7B6-884618612C61}">
    <text>300uL</text>
  </threadedComment>
  <threadedComment ref="AO575" dT="2021-11-26T00:31:16.28" personId="{11DC6066-DA42-40E8-B306-F4C988E85EA0}" id="{A5022171-AD2E-44EE-BB9E-DE0DBAC56B34}">
    <text>30 mins post stroke</text>
  </threadedComment>
  <threadedComment ref="AA576" dT="2021-11-25T09:27:47.01" personId="{11DC6066-DA42-40E8-B306-F4C988E85EA0}" id="{F27B1B1E-CCE1-455D-A11E-B2748196FF70}">
    <text>300uL</text>
  </threadedComment>
  <threadedComment ref="AO576" dT="2021-11-26T00:31:16.28" personId="{11DC6066-DA42-40E8-B306-F4C988E85EA0}" id="{A607FBB9-8A5E-4149-91B5-C9DABE7CD5FB}">
    <text>30 mins post stroke</text>
  </threadedComment>
  <threadedComment ref="AA577" dT="2021-11-25T09:27:47.01" personId="{11DC6066-DA42-40E8-B306-F4C988E85EA0}" id="{551BB7C9-8025-4F3B-B444-4D508F01432A}">
    <text>300uL</text>
  </threadedComment>
  <threadedComment ref="AO577" dT="2021-11-26T00:31:16.28" personId="{11DC6066-DA42-40E8-B306-F4C988E85EA0}" id="{32ACB8AD-803A-4F3A-A9CC-42A6A1E136B2}">
    <text>30 mins post stroke</text>
  </threadedComment>
  <threadedComment ref="AA578" dT="2021-11-25T09:27:47.01" personId="{11DC6066-DA42-40E8-B306-F4C988E85EA0}" id="{B2F556EA-40FC-47EE-BB80-7E9125DBF35C}">
    <text>300uL</text>
  </threadedComment>
  <threadedComment ref="AO578" dT="2021-11-26T00:31:16.28" personId="{11DC6066-DA42-40E8-B306-F4C988E85EA0}" id="{FB100414-357F-464D-B31A-E54BDB1F26DC}">
    <text>30 mins post stroke</text>
  </threadedComment>
  <threadedComment ref="L581" dT="2021-11-26T10:45:15.07" personId="{11DC6066-DA42-40E8-B306-F4C988E85EA0}" id="{61DAB138-ECB7-4C64-A305-129C07415EAB}">
    <text>postnatal day 5-8</text>
  </threadedComment>
  <threadedComment ref="AH581" dT="2021-11-26T10:50:16.12" personId="{11DC6066-DA42-40E8-B306-F4C988E85EA0}" id="{547F47ED-C83B-4EB2-8385-6507B002BAC1}">
    <text>10-20 mins</text>
  </threadedComment>
  <threadedComment ref="L582" dT="2021-11-23T03:50:11.86" personId="{11DC6066-DA42-40E8-B306-F4C988E85EA0}" id="{4C0B892C-4640-4D54-8712-3CCB75F2CD5C}">
    <text>2 months</text>
  </threadedComment>
  <threadedComment ref="L583" dT="2021-12-17T01:01:11.06" personId="{11DC6066-DA42-40E8-B306-F4C988E85EA0}" id="{7374AD24-935D-4C38-BE8E-C68BEA4EB00E}">
    <text>6 months</text>
  </threadedComment>
  <threadedComment ref="L584" dT="2021-12-17T01:01:18.25" personId="{11DC6066-DA42-40E8-B306-F4C988E85EA0}" id="{87640FBD-884F-458A-B86A-211B4E48C1CB}">
    <text>12 months</text>
  </threadedComment>
  <threadedComment ref="L585" dT="2021-11-23T03:50:11.86" personId="{11DC6066-DA42-40E8-B306-F4C988E85EA0}" id="{5C191640-0C86-418D-BBB1-B8B5C893A1C4}">
    <text>2 months</text>
  </threadedComment>
  <threadedComment ref="L586" dT="2021-12-17T01:01:18.25" personId="{11DC6066-DA42-40E8-B306-F4C988E85EA0}" id="{3A82419A-2C1F-4680-9954-3B93992706C7}">
    <text>12 months</text>
  </threadedComment>
  <threadedComment ref="AW590" dT="2021-12-17T03:39:03.73" personId="{11DC6066-DA42-40E8-B306-F4C988E85EA0}" id="{55A63D0B-4B5D-4679-973E-516212F2E600}">
    <text>I think they mean hemisphere but they wrote "ratio of infarction area to the whole area of the corresponding cerebrum"</text>
  </threadedComment>
  <threadedComment ref="R591" dT="2021-12-20T03:24:59.38" personId="{11DC6066-DA42-40E8-B306-F4C988E85EA0}" id="{5809CE39-D4A8-4F95-A65D-38671B2C93F6}">
    <text>did not state number in groups, but 45 rats used total</text>
  </threadedComment>
  <threadedComment ref="T591" dT="2021-12-20T03:24:59.38" personId="{11DC6066-DA42-40E8-B306-F4C988E85EA0}" id="{A3CCB443-F0C9-4FBA-B5B7-5E1575D1FCCB}">
    <text>did not state number in groups, but 45 rats used total</text>
  </threadedComment>
  <threadedComment ref="AI591" dT="2021-12-20T03:17:30.66" personId="{11DC6066-DA42-40E8-B306-F4C988E85EA0}" id="{B9EC2324-8014-4471-AF9C-4633EEA02BCF}">
    <text>alteplase brandname</text>
  </threadedComment>
  <threadedComment ref="AW593" dT="2021-12-17T03:39:03.73" personId="{11DC6066-DA42-40E8-B306-F4C988E85EA0}" id="{5CDDA5D4-71D1-427F-AC18-E75C999F6F94}">
    <text>I think they mean hemisphere but they wrote "ratio of infarction area to the whole area of the corresponding cerebrum"</text>
  </threadedComment>
  <threadedComment ref="AW594" dT="2021-12-17T03:39:03.73" personId="{11DC6066-DA42-40E8-B306-F4C988E85EA0}" id="{E4979A7C-2590-4A0D-A4D3-881406C585E4}">
    <text>I think they mean hemisphere but they wrote "ratio of infarction area to the whole area of the corresponding cerebrum"</text>
  </threadedComment>
  <threadedComment ref="AW595" dT="2021-12-17T03:39:03.73" personId="{11DC6066-DA42-40E8-B306-F4C988E85EA0}" id="{C44B13D3-36F0-4372-8FF8-BF3C2A9436C4}">
    <text>I think they mean hemisphere but they wrote "ratio of infarction area to the whole area of the corresponding cerebrum"</text>
  </threadedComment>
  <threadedComment ref="AW596" dT="2021-12-17T03:39:03.73" personId="{11DC6066-DA42-40E8-B306-F4C988E85EA0}" id="{9B5975BF-6A8C-442E-A1C9-966EDE07D5E5}">
    <text>I think they mean hemisphere but they wrote "ratio of infarction area to the whole area of the corresponding cerebrum"</text>
  </threadedComment>
  <threadedComment ref="AM597" dT="2022-01-04T07:12:15.30" personId="{11DC6066-DA42-40E8-B306-F4C988E85EA0}" id="{F9AC6DE0-5F7E-4FA3-899F-806660319FBD}">
    <text>10 minutes</text>
  </threadedComment>
  <threadedComment ref="AW597" dT="2022-01-04T07:24:10.57" personId="{11DC6066-DA42-40E8-B306-F4C988E85EA0}" id="{2A3F99CF-69EB-4267-9873-1306D9410B00}">
    <text>% is "size of high intensity area" from MRI</text>
  </threadedComment>
  <threadedComment ref="AF600" dT="2022-01-05T04:42:50.28" personId="{11DC6066-DA42-40E8-B306-F4C988E85EA0}" id="{CD6AF0E5-DD75-4528-8D66-F9A3B9E449F7}">
    <text>450-60nm</text>
  </threadedComment>
  <threadedComment ref="AM600" dT="2022-01-04T07:12:15.30" personId="{11DC6066-DA42-40E8-B306-F4C988E85EA0}" id="{E9DFEAC3-3BCA-4DFC-89E7-62B58EF48E25}">
    <text>10 minutes</text>
  </threadedComment>
  <threadedComment ref="AC603" dT="2022-01-06T03:46:24.59" personId="{11DC6066-DA42-40E8-B306-F4C988E85EA0}" id="{007B89C9-BF35-4580-A94C-F90E86189DBA}">
    <text>6500-7500</text>
  </threadedComment>
  <threadedComment ref="AH603" dT="2022-01-06T04:10:45.10" personId="{11DC6066-DA42-40E8-B306-F4C988E85EA0}" id="{49307C52-8654-4468-BEEA-C3A45552C180}">
    <text>2 vein occlusion, 2x10 mins</text>
  </threadedComment>
  <threadedComment ref="AC604" dT="2022-01-06T03:46:24.59" personId="{11DC6066-DA42-40E8-B306-F4C988E85EA0}" id="{9ED956B9-9853-46DB-A072-A1039B830E55}">
    <text>6500-7500</text>
  </threadedComment>
  <threadedComment ref="AH604" dT="2022-01-06T04:10:45.10" personId="{11DC6066-DA42-40E8-B306-F4C988E85EA0}" id="{4A417B39-C0D0-461F-BF30-5E3D197ED425}">
    <text>2 vein occlusion, 2x10 mins</text>
  </threadedComment>
  <threadedComment ref="W605" dT="2022-01-06T04:08:08.65" personId="{11DC6066-DA42-40E8-B306-F4C988E85EA0}" id="{EDB40736-2841-4A61-9685-0CBA38A4FE10}">
    <text>initially injected with atropine and chloral hydrate, then halothane and nitrous oxide for surgery</text>
  </threadedComment>
  <threadedComment ref="AC605" dT="2022-01-06T03:46:24.59" personId="{11DC6066-DA42-40E8-B306-F4C988E85EA0}" id="{DD0CF0C1-F066-4B32-B376-5471E795D9F6}">
    <text>6500-7500</text>
  </threadedComment>
  <threadedComment ref="AH605" dT="2022-01-06T04:10:45.10" personId="{11DC6066-DA42-40E8-B306-F4C988E85EA0}" id="{8A9B01AF-1E0B-4DD8-BF2B-5BBC81CA0E65}">
    <text>2 vein occlusion, 2x10 mins</text>
  </threadedComment>
  <threadedComment ref="W606" dT="2022-01-06T04:08:08.65" personId="{11DC6066-DA42-40E8-B306-F4C988E85EA0}" id="{4E4876A2-E6F8-4E79-B454-E49DE72C3441}">
    <text>initially injected with atropine and chloral hydrate, then halothane and nitrous oxide for surgery</text>
  </threadedComment>
  <threadedComment ref="AC606" dT="2022-01-06T03:46:24.59" personId="{11DC6066-DA42-40E8-B306-F4C988E85EA0}" id="{2E636CA7-4E88-4A46-8D91-971AA89D0953}">
    <text>6500-7500</text>
  </threadedComment>
  <threadedComment ref="AH606" dT="2022-01-06T04:10:45.10" personId="{11DC6066-DA42-40E8-B306-F4C988E85EA0}" id="{09074059-37EE-4633-9EA7-C1CCFAE9AC79}">
    <text>2 vein occlusion, 2x10 mins</text>
  </threadedComment>
  <threadedComment ref="AA607" dT="2022-01-06T05:35:19.00" personId="{11DC6066-DA42-40E8-B306-F4C988E85EA0}" id="{B5B37961-6449-49C7-914B-1987C1BB0934}">
    <text>0.1ml</text>
  </threadedComment>
  <threadedComment ref="AY607" dT="2022-01-06T06:10:31.29" personId="{11DC6066-DA42-40E8-B306-F4C988E85EA0}" id="{F93E30BD-F3EA-4DE7-B1F8-58AFC16098CA}">
    <text>22 point custom scale, 22 points  = no neurodeficiency</text>
  </threadedComment>
  <threadedComment ref="AA608" dT="2022-01-06T05:35:19.00" personId="{11DC6066-DA42-40E8-B306-F4C988E85EA0}" id="{1961C879-E23A-4393-9DCE-7318D99DF10B}">
    <text>0.1ml</text>
  </threadedComment>
  <threadedComment ref="AY608" dT="2022-01-06T06:10:31.29" personId="{11DC6066-DA42-40E8-B306-F4C988E85EA0}" id="{7A8D982C-6A2A-40A3-87E7-E1AF76ADF332}">
    <text>22 point custom scale, 22 points  = no neurodeficiency</text>
  </threadedComment>
  <threadedComment ref="Y609" dT="2022-01-06T06:20:25.37" personId="{11DC6066-DA42-40E8-B306-F4C988E85EA0}" id="{F7913111-89A4-42B0-852F-DCC061270326}">
    <text>not stated, implied</text>
  </threadedComment>
  <threadedComment ref="J611" dT="2022-01-07T00:45:31.98" personId="{11DC6066-DA42-40E8-B306-F4C988E85EA0}" id="{726F7779-3FEB-4C45-AB50-B5AE7E8C666C}">
    <text>treatment in this study was meant to induce this lupus, not treat stroke</text>
  </threadedComment>
  <threadedComment ref="AI613" dT="2022-01-07T01:20:54.48" personId="{11DC6066-DA42-40E8-B306-F4C988E85EA0}" id="{B827EC22-51A0-42F9-9A4E-1F29A794FF8E}">
    <text>Mice of rehabilitation training groups and combination group were subjected to rehabilitation training, including hanging wire training, rotarod training and climb ladder training from day 1 to day 6 after surgery.</text>
  </threadedComment>
  <threadedComment ref="AC615" dT="2022-01-07T03:37:08.03" personId="{11DC6066-DA42-40E8-B306-F4C988E85EA0}" id="{5F518C11-43C8-4687-9A63-9F271E420DB2}">
    <text>3.5-6.5</text>
  </threadedComment>
  <threadedComment ref="AW616" dT="2022-01-07T04:29:34.36" personId="{11DC6066-DA42-40E8-B306-F4C988E85EA0}" id="{DBED8887-2220-4C89-B49C-616206EB82B6}">
    <text>"The relative volume of iron-induced signal" or "volume fraction of stroke"</text>
  </threadedComment>
  <threadedComment ref="AI617" dT="2022-01-07T04:53:27.04" personId="{11DC6066-DA42-40E8-B306-F4C988E85EA0}" id="{F90B8BF0-AD5E-4DC4-B86E-484AE129EA67}">
    <text>anti–Nogo-A antibody (7B12)</text>
  </threadedComment>
  <threadedComment ref="AM618" dT="2022-01-04T07:12:15.30" personId="{11DC6066-DA42-40E8-B306-F4C988E85EA0}" id="{C59CF63D-97F5-48B1-B275-5D3BFBB32455}">
    <text>10 minutes</text>
  </threadedComment>
  <threadedComment ref="AH619" dT="2022-01-07T05:29:13.29" personId="{11DC6066-DA42-40E8-B306-F4C988E85EA0}" id="{CD1CBFBE-FF3B-47E5-8BC6-C86DAE61B94B}">
    <text>2x5 mins</text>
  </threadedComment>
  <threadedComment ref="AM619" dT="2022-01-04T07:12:15.30" personId="{11DC6066-DA42-40E8-B306-F4C988E85EA0}" id="{A0830618-BE0F-4BD2-8178-D1675CDBE53B}">
    <text>10 minutes</text>
  </threadedComment>
  <threadedComment ref="Y621" dT="2022-01-09T23:11:40.76" personId="{11DC6066-DA42-40E8-B306-F4C988E85EA0}" id="{E1792876-A5EE-4589-84D4-0380BF6DA602}">
    <text>inferred</text>
  </threadedComment>
  <threadedComment ref="Y622" dT="2022-01-09T23:11:40.76" personId="{11DC6066-DA42-40E8-B306-F4C988E85EA0}" id="{51E3671B-2843-44EF-A493-1558094C6260}">
    <text>inferred</text>
  </threadedComment>
  <threadedComment ref="K623" dT="2022-01-09T23:35:01.27" personId="{11DC6066-DA42-40E8-B306-F4C988E85EA0}" id="{AD1547EF-8A48-452F-8228-51EA6C880284}">
    <text>8 months</text>
  </threadedComment>
  <threadedComment ref="M623" dT="2022-01-09T23:35:15.99" personId="{11DC6066-DA42-40E8-B306-F4C988E85EA0}" id="{A506AAE0-B3F2-469A-AD55-3FA44A8246CD}">
    <text>9 months</text>
  </threadedComment>
  <threadedComment ref="AA623" dT="2022-01-09T23:43:00.48" personId="{11DC6066-DA42-40E8-B306-F4C988E85EA0}" id="{6C4856BD-12C8-413C-A02B-8D8BBF490143}">
    <text>150uL</text>
  </threadedComment>
  <threadedComment ref="K624" dT="2022-01-09T23:35:01.27" personId="{11DC6066-DA42-40E8-B306-F4C988E85EA0}" id="{3FF2753B-E0C0-45DE-9D90-5D4EFF33A6D5}">
    <text>8 months</text>
  </threadedComment>
  <threadedComment ref="M624" dT="2022-01-09T23:35:15.99" personId="{11DC6066-DA42-40E8-B306-F4C988E85EA0}" id="{92FA3FF2-7A17-4A11-BABB-E2CFCB8094E5}">
    <text>9 months</text>
  </threadedComment>
  <threadedComment ref="AA624" dT="2022-01-09T23:43:00.48" personId="{11DC6066-DA42-40E8-B306-F4C988E85EA0}" id="{C7B44528-E078-4612-BBE7-4D5C0EEE1DDA}">
    <text>150uL</text>
  </threadedComment>
  <threadedComment ref="Y625" dT="2022-01-10T00:30:54.73" personId="{11DC6066-DA42-40E8-B306-F4C988E85EA0}" id="{3B2E37FC-3DE5-4B74-8CD2-7EA19CFC9653}">
    <text>needle implanted into brain for drug delivery, may count as breached skull</text>
  </threadedComment>
  <threadedComment ref="AC625" dT="2022-01-10T00:18:39.57" personId="{11DC6066-DA42-40E8-B306-F4C988E85EA0}" id="{9A87CE3D-E737-45C9-A118-CA26F7F69C1D}">
    <text>20V or 3400K</text>
  </threadedComment>
  <threadedComment ref="AF625" dT="2022-01-10T00:19:00.84" personId="{11DC6066-DA42-40E8-B306-F4C988E85EA0}" id="{EB792CDD-D6A9-4C41-A6B8-B252BE96CCBD}">
    <text>500-1000nm</text>
  </threadedComment>
  <threadedComment ref="AE626" dT="2022-01-10T00:49:43.26" personId="{11DC6066-DA42-40E8-B306-F4C988E85EA0}" id="{98D31A16-D866-4266-AC1A-2E938E0BCB96}">
    <text>red laser</text>
  </threadedComment>
  <threadedComment ref="R628" dT="2022-01-10T03:11:43.30" personId="{11DC6066-DA42-40E8-B306-F4C988E85EA0}" id="{94E0CFF6-B18E-40D1-A26C-C78C00CC3885}">
    <text>4-5</text>
  </threadedComment>
  <threadedComment ref="T628" dT="2022-01-10T03:11:43.30" personId="{11DC6066-DA42-40E8-B306-F4C988E85EA0}" id="{4A2C63EF-7BDB-44A0-A921-C7A043A2DCDA}">
    <text>4-5</text>
  </threadedComment>
  <threadedComment ref="AK628" dT="2022-01-10T03:00:40.45" personId="{11DC6066-DA42-40E8-B306-F4C988E85EA0}" id="{238102D4-E5BF-4055-BB96-A8381313E03A}">
    <text>350mW/cm^2, 294J</text>
  </threadedComment>
  <threadedComment ref="Y629" dT="2022-01-10T03:30:02.85" personId="{11DC6066-DA42-40E8-B306-F4C988E85EA0}" id="{027AAA1A-864B-426E-87D9-4C53CFC3BD17}">
    <text>inferred</text>
  </threadedComment>
  <threadedComment ref="Y630" dT="2022-01-10T03:30:02.85" personId="{11DC6066-DA42-40E8-B306-F4C988E85EA0}" id="{29EDA0CF-B42D-4296-BF23-8A5F28422AAD}">
    <text>inferred</text>
  </threadedComment>
  <threadedComment ref="K631" dT="2022-01-10T04:27:55.58" personId="{11DC6066-DA42-40E8-B306-F4C988E85EA0}" id="{728E6756-7739-4F6F-8FD1-9DF48B56D727}">
    <text>5 months</text>
  </threadedComment>
  <threadedComment ref="M631" dT="2022-01-10T04:28:02.10" personId="{11DC6066-DA42-40E8-B306-F4C988E85EA0}" id="{AF71A4E7-BCBC-4B99-894B-6FDA5AE35896}">
    <text>6 months</text>
  </threadedComment>
  <threadedComment ref="AC631" dT="2022-01-10T04:30:42.98" personId="{11DC6066-DA42-40E8-B306-F4C988E85EA0}" id="{1AD347EA-15A5-47CC-8EFE-424CE591B6F6}">
    <text>64mW/mm^2</text>
  </threadedComment>
  <threadedComment ref="K632" dT="2022-01-10T04:27:55.58" personId="{11DC6066-DA42-40E8-B306-F4C988E85EA0}" id="{014E44F7-9AA7-4288-96BD-FD2DF051042A}">
    <text>5 months</text>
  </threadedComment>
  <threadedComment ref="M632" dT="2022-01-10T04:58:36.15" personId="{11DC6066-DA42-40E8-B306-F4C988E85EA0}" id="{B20A840A-ED01-4ACA-A3E3-767F5735A921}">
    <text>7 months</text>
  </threadedComment>
  <threadedComment ref="K633" dT="2022-01-10T04:27:55.58" personId="{11DC6066-DA42-40E8-B306-F4C988E85EA0}" id="{91A2B948-EF0B-4488-AEF2-81B817674423}">
    <text>5 months</text>
  </threadedComment>
  <threadedComment ref="M633" dT="2022-01-10T04:58:36.15" personId="{11DC6066-DA42-40E8-B306-F4C988E85EA0}" id="{BEAC3156-C6E0-41D5-844F-A942E421C8EE}">
    <text>7 months</text>
  </threadedComment>
  <threadedComment ref="Y633" dT="2022-01-10T03:30:02.85" personId="{11DC6066-DA42-40E8-B306-F4C988E85EA0}" id="{CC2DC78F-F9B0-455F-9ECD-268122DE2035}">
    <text>inferred</text>
  </threadedComment>
  <threadedComment ref="AH633" dT="2022-01-10T05:34:33.17" personId="{11DC6066-DA42-40E8-B306-F4C988E85EA0}" id="{623ECE5E-3B23-49EE-8924-996A983F2EBC}">
    <text>4 mins at one site, 2 mins at another</text>
  </threadedComment>
  <threadedComment ref="K634" dT="2022-01-10T04:27:55.58" personId="{11DC6066-DA42-40E8-B306-F4C988E85EA0}" id="{60FCAC95-16B9-4091-B3D2-CC0B9B63EFA1}">
    <text>5 months</text>
  </threadedComment>
  <threadedComment ref="M634" dT="2022-01-10T04:58:36.15" personId="{11DC6066-DA42-40E8-B306-F4C988E85EA0}" id="{C0EAE44C-3442-4ECA-9B6C-26E331C2D14A}">
    <text>7 months</text>
  </threadedComment>
  <threadedComment ref="AC634" dT="2022-01-10T07:00:56.86" personId="{11DC6066-DA42-40E8-B306-F4C988E85EA0}" id="{006A84D8-0AA1-48A8-8871-4FF65ADEA6E3}">
    <text>15.9W/cm^2</text>
  </threadedComment>
  <threadedComment ref="L635" dT="2022-01-10T04:27:55.58" personId="{11DC6066-DA42-40E8-B306-F4C988E85EA0}" id="{1CC76686-8258-4385-B50D-F5509F51D9BF}">
    <text>5 months</text>
  </threadedComment>
  <threadedComment ref="AC635" dT="2022-01-10T07:00:56.86" personId="{11DC6066-DA42-40E8-B306-F4C988E85EA0}" id="{2B463100-EF33-4483-BCD8-F396ADA66C0B}">
    <text>15.9W/cm^2</text>
  </threadedComment>
  <threadedComment ref="L636" dT="2022-01-10T09:01:07.32" personId="{11DC6066-DA42-40E8-B306-F4C988E85EA0}" id="{0FF5AD96-6F8F-4BE7-892D-9010B17A2992}">
    <text>3 months</text>
  </threadedComment>
  <threadedComment ref="AC636" dT="2022-01-10T07:00:56.86" personId="{11DC6066-DA42-40E8-B306-F4C988E85EA0}" id="{22CF8BF7-6DE4-4981-92A5-E53C77352024}">
    <text>15.9W/cm^2</text>
  </threadedComment>
  <threadedComment ref="L637" dT="2022-01-10T09:01:07.32" personId="{11DC6066-DA42-40E8-B306-F4C988E85EA0}" id="{15C832A0-C3ED-49F2-9331-F46D743DAD0D}">
    <text>3 months</text>
  </threadedComment>
  <threadedComment ref="R637" dT="2022-01-10T09:33:59.39" personId="{11DC6066-DA42-40E8-B306-F4C988E85EA0}" id="{A053067C-61EC-48FF-8EFA-E3CAAD5F0594}">
    <text>5-6</text>
  </threadedComment>
  <threadedComment ref="T637" dT="2022-01-10T09:33:59.39" personId="{11DC6066-DA42-40E8-B306-F4C988E85EA0}" id="{B6443CD4-EA6C-4A60-8CF7-74228ECA08B5}">
    <text>5-6</text>
  </threadedComment>
  <threadedComment ref="AC637" dT="2022-01-10T07:00:56.86" personId="{11DC6066-DA42-40E8-B306-F4C988E85EA0}" id="{0C2CAAD7-8659-446C-BF49-61ABB2496954}">
    <text>15.9W/cm^2</text>
  </threadedComment>
  <threadedComment ref="K638" dT="2022-01-10T04:27:55.58" personId="{11DC6066-DA42-40E8-B306-F4C988E85EA0}" id="{B75E8535-C9A1-4D9C-8615-20F89AE5350C}">
    <text>5 months</text>
  </threadedComment>
  <threadedComment ref="M638" dT="2022-01-10T04:58:36.15" personId="{11DC6066-DA42-40E8-B306-F4C988E85EA0}" id="{04441997-FE3A-4EA5-8B7F-A6196B471676}">
    <text>7 months</text>
  </threadedComment>
  <threadedComment ref="R638" dT="2022-01-10T09:42:04.07" personId="{11DC6066-DA42-40E8-B306-F4C988E85EA0}" id="{E39A66C1-A27E-4606-8FBA-CCEB8C20F1F3}">
    <text>6-7</text>
  </threadedComment>
  <threadedComment ref="K639" dT="2022-01-10T04:27:55.58" personId="{11DC6066-DA42-40E8-B306-F4C988E85EA0}" id="{E73EF213-A9FD-4768-82EF-AC70A3DCF6E7}">
    <text>5 months</text>
  </threadedComment>
  <threadedComment ref="M639" dT="2022-01-10T04:58:36.15" personId="{11DC6066-DA42-40E8-B306-F4C988E85EA0}" id="{D7197752-94DC-4C66-A6F3-58D09116821A}">
    <text>7 months</text>
  </threadedComment>
  <threadedComment ref="K640" dT="2022-01-10T04:27:55.58" personId="{11DC6066-DA42-40E8-B306-F4C988E85EA0}" id="{0A5BB770-33B5-427A-812D-97EECFDEC861}">
    <text>5 months</text>
  </threadedComment>
  <threadedComment ref="M640" dT="2022-01-10T04:58:36.15" personId="{11DC6066-DA42-40E8-B306-F4C988E85EA0}" id="{ADCC5535-E7AB-46F8-AAB5-C03022BE770E}">
    <text>7 months</text>
  </threadedComment>
  <threadedComment ref="K641" dT="2022-01-10T04:27:55.58" personId="{11DC6066-DA42-40E8-B306-F4C988E85EA0}" id="{95BA8690-61AD-4D6A-8369-72EF19C5A31C}">
    <text>5 months</text>
  </threadedComment>
  <threadedComment ref="M641" dT="2022-01-10T04:58:36.15" personId="{11DC6066-DA42-40E8-B306-F4C988E85EA0}" id="{CFFE4BE0-8FF1-4381-9C3D-8DADB2CFCFB8}">
    <text>7 months</text>
  </threadedComment>
  <threadedComment ref="K642" dT="2022-01-10T04:27:55.58" personId="{11DC6066-DA42-40E8-B306-F4C988E85EA0}" id="{1517DD56-01FA-4638-8C77-F5145E91AA5B}">
    <text>5 months</text>
  </threadedComment>
  <threadedComment ref="M642" dT="2022-01-10T04:58:36.15" personId="{11DC6066-DA42-40E8-B306-F4C988E85EA0}" id="{EEDADB96-8472-4C9D-B5BA-3C4A2662CFD5}">
    <text>7 months</text>
  </threadedComment>
  <threadedComment ref="K643" dT="2022-01-10T04:27:55.58" personId="{11DC6066-DA42-40E8-B306-F4C988E85EA0}" id="{129954E9-CC5F-4CC0-8BCD-6BC277F372CE}">
    <text>5 months</text>
  </threadedComment>
  <threadedComment ref="M643" dT="2022-01-10T04:58:36.15" personId="{11DC6066-DA42-40E8-B306-F4C988E85EA0}" id="{A1777B30-011B-4FFD-9119-247479A302F3}">
    <text>7 months</text>
  </threadedComment>
  <threadedComment ref="K644" dT="2022-01-10T04:27:55.58" personId="{11DC6066-DA42-40E8-B306-F4C988E85EA0}" id="{8AFDCA59-594E-4AFE-9EB2-0BBBBA273754}">
    <text>5 months</text>
  </threadedComment>
  <threadedComment ref="M644" dT="2022-01-10T04:58:36.15" personId="{11DC6066-DA42-40E8-B306-F4C988E85EA0}" id="{5C6DCBA4-0E98-4346-B821-4E7C1A17881D}">
    <text>7 months</text>
  </threadedComment>
  <threadedComment ref="K645" dT="2022-01-10T04:27:55.58" personId="{11DC6066-DA42-40E8-B306-F4C988E85EA0}" id="{55362D8A-9E88-4DE1-B9C0-1EE8E7B7AD3E}">
    <text>5 months</text>
  </threadedComment>
  <threadedComment ref="M645" dT="2022-01-10T04:58:36.15" personId="{11DC6066-DA42-40E8-B306-F4C988E85EA0}" id="{DD94C163-466D-4897-BC29-13A69992D38F}">
    <text>7 months</text>
  </threadedComment>
  <threadedComment ref="K646" dT="2022-01-10T04:27:55.58" personId="{11DC6066-DA42-40E8-B306-F4C988E85EA0}" id="{8005B310-8E9E-4E3E-8B9A-156F43723D37}">
    <text>5 months</text>
  </threadedComment>
  <threadedComment ref="M646" dT="2022-01-10T04:58:36.15" personId="{11DC6066-DA42-40E8-B306-F4C988E85EA0}" id="{7EC01D7E-9E75-444F-817E-6372D1E726D2}">
    <text>7 months</text>
  </threadedComment>
  <threadedComment ref="K647" dT="2022-01-10T04:27:55.58" personId="{11DC6066-DA42-40E8-B306-F4C988E85EA0}" id="{A61AB438-8A16-421E-B958-9C9808392109}">
    <text>5 months</text>
  </threadedComment>
  <threadedComment ref="M647" dT="2022-01-10T04:58:36.15" personId="{11DC6066-DA42-40E8-B306-F4C988E85EA0}" id="{66ECF04A-7660-433F-BF78-8D52E22EB317}">
    <text>7 months</text>
  </threadedComment>
  <threadedComment ref="K648" dT="2022-01-12T04:41:37.79" personId="{11DC6066-DA42-40E8-B306-F4C988E85EA0}" id="{2E23945A-0C1D-429D-96D7-98FF36B1F899}">
    <text>2 months</text>
  </threadedComment>
  <threadedComment ref="M648" dT="2022-01-10T09:01:07.32" personId="{11DC6066-DA42-40E8-B306-F4C988E85EA0}" id="{EBFDB3DB-E224-4331-9E5B-93ADD1203090}">
    <text>3 months</text>
  </threadedComment>
  <threadedComment ref="K649" dT="2022-01-12T04:41:37.79" personId="{11DC6066-DA42-40E8-B306-F4C988E85EA0}" id="{D514B60B-BDD8-4FF1-A6A9-CF3735C473EA}">
    <text>2 months</text>
  </threadedComment>
  <threadedComment ref="M649" dT="2022-01-10T09:01:07.32" personId="{11DC6066-DA42-40E8-B306-F4C988E85EA0}" id="{5467E06C-5A65-4038-B817-E244C40CCFFA}">
    <text>3 months</text>
  </threadedComment>
  <threadedComment ref="R650" dT="2022-01-12T06:17:17.28" personId="{11DC6066-DA42-40E8-B306-F4C988E85EA0}" id="{5BD66A49-6E05-4A5D-BFF7-62190C63617D}">
    <text>4-8</text>
  </threadedComment>
  <threadedComment ref="T650" dT="2022-01-12T06:17:17.28" personId="{11DC6066-DA42-40E8-B306-F4C988E85EA0}" id="{FE75A205-742C-4917-BB1F-33D628E8408C}">
    <text>4-8</text>
  </threadedComment>
  <threadedComment ref="AC650" dT="2022-01-12T05:54:50.66" personId="{11DC6066-DA42-40E8-B306-F4C988E85EA0}" id="{C75F8A99-A03A-480F-BCE0-51F9EE83BF75}">
    <text>140,000 lx</text>
  </threadedComment>
  <threadedComment ref="AF650" dT="2022-01-12T05:54:27.00" personId="{11DC6066-DA42-40E8-B306-F4C988E85EA0}" id="{4893584B-3750-430F-81FB-54E595F69CAB}">
    <text>532.5 – 587.5 nm</text>
  </threadedComment>
  <threadedComment ref="AF651" dT="2022-01-12T06:27:38.34" personId="{11DC6066-DA42-40E8-B306-F4C988E85EA0}" id="{28A5362B-4189-40CE-BB02-B2CD68841C88}">
    <text>550-1000nm</text>
  </threadedComment>
  <threadedComment ref="Y654" dT="2022-01-12T23:36:26.37" personId="{11DC6066-DA42-40E8-B306-F4C988E85EA0}" id="{E8906350-13BA-422A-997D-E10A9771DA85}">
    <text>guide cannula inserted into brain, induction done via cannula while awake. Pentobarbital used for cannula insertion one week earlier.</text>
  </threadedComment>
  <threadedComment ref="AC654" dT="2022-01-12T23:44:32.69" personId="{11DC6066-DA42-40E8-B306-F4C988E85EA0}" id="{C45B237F-21D0-45E0-90A0-5FF23B63C3A2}">
    <text>15-22mW</text>
  </threadedComment>
  <threadedComment ref="AE654" dT="2022-01-12T23:44:15.61" personId="{11DC6066-DA42-40E8-B306-F4C988E85EA0}" id="{997D2F46-44D6-4A59-B061-9B4C602258B3}">
    <text>"laser"</text>
  </threadedComment>
  <threadedComment ref="Y655" dT="2022-01-12T23:36:26.37" personId="{11DC6066-DA42-40E8-B306-F4C988E85EA0}" id="{55B19578-6959-4D38-8209-219737AA9A6E}">
    <text>guide cannula inserted into brain, induction done via cannula while awake. Pentobarbital used for cannula insertion one week earlier.</text>
  </threadedComment>
  <threadedComment ref="AC655" dT="2022-01-12T23:44:32.69" personId="{11DC6066-DA42-40E8-B306-F4C988E85EA0}" id="{86B63A8A-13D6-4DDF-BBE9-AAAE01940E8D}">
    <text>15-22mW</text>
  </threadedComment>
  <threadedComment ref="AE655" dT="2022-01-12T23:44:15.61" personId="{11DC6066-DA42-40E8-B306-F4C988E85EA0}" id="{B4417ED8-F062-4161-B4BE-6298EF289918}">
    <text>"laser"</text>
  </threadedComment>
  <threadedComment ref="Y656" dT="2022-01-12T23:36:26.37" personId="{11DC6066-DA42-40E8-B306-F4C988E85EA0}" id="{5283B49A-6FC1-4152-96CB-D067FEED4505}">
    <text>guide cannula inserted into brain, induction done via cannula while awake. Pentobarbital used for cannula insertion one week earlier.</text>
  </threadedComment>
  <threadedComment ref="AC656" dT="2022-01-12T23:50:07.67" personId="{11DC6066-DA42-40E8-B306-F4C988E85EA0}" id="{15209E7C-C422-4F15-BF0C-48566F811525}">
    <text>10-12mW</text>
  </threadedComment>
  <threadedComment ref="Y657" dT="2022-01-12T23:36:26.37" personId="{11DC6066-DA42-40E8-B306-F4C988E85EA0}" id="{BFC8F3DB-B9D1-41F8-B254-67C6A4E3DDD1}">
    <text>guide cannula inserted into brain, induction done via cannula while awake. Pentobarbital used for cannula insertion one week earlier.</text>
  </threadedComment>
  <threadedComment ref="AC657" dT="2022-01-12T23:44:32.69" personId="{11DC6066-DA42-40E8-B306-F4C988E85EA0}" id="{CCB4344E-051B-4E3C-B22A-2B52BCFDCF08}">
    <text>15-22mW</text>
  </threadedComment>
  <threadedComment ref="AE657" dT="2022-01-12T23:44:15.61" personId="{11DC6066-DA42-40E8-B306-F4C988E85EA0}" id="{BA5C6897-F4BA-4E28-A5BD-EA0A8F96F816}">
    <text>"laser"</text>
  </threadedComment>
  <threadedComment ref="AM657" dT="2022-01-04T07:12:15.30" personId="{11DC6066-DA42-40E8-B306-F4C988E85EA0}" id="{58BB55E9-ADFB-4C1E-AB76-9120A1F56FF0}">
    <text>10 minutes</text>
  </threadedComment>
  <threadedComment ref="O658" dT="2022-01-13T00:21:43.18" personId="{11DC6066-DA42-40E8-B306-F4C988E85EA0}" id="{CE52633F-EE49-4647-8385-480568177095}">
    <text>average length 3.82 +/- 0.36 cm (mean +/- SD)</text>
  </threadedComment>
  <threadedComment ref="Y658" dT="2022-01-13T00:31:44.89" personId="{11DC6066-DA42-40E8-B306-F4C988E85EA0}" id="{D04554BE-2B29-4F24-8F7D-7833CD02BF9A}">
    <text>scalp and skull intact, is in zebrafish</text>
  </threadedComment>
  <threadedComment ref="AA658" dT="2022-01-13T00:28:56.89" personId="{11DC6066-DA42-40E8-B306-F4C988E85EA0}" id="{262F597A-11AA-491F-8FE2-5D49BA298615}">
    <text>total volume was less than 0.1mL</text>
  </threadedComment>
  <threadedComment ref="O659" dT="2022-01-13T00:21:43.18" personId="{11DC6066-DA42-40E8-B306-F4C988E85EA0}" id="{EA9E5891-693B-41B8-84AC-4C42A19E98BC}">
    <text>average length 3.82 +/- 0.36 cm (mean +/- SD)</text>
  </threadedComment>
  <threadedComment ref="Y659" dT="2022-01-13T00:31:44.89" personId="{11DC6066-DA42-40E8-B306-F4C988E85EA0}" id="{998C948B-ED83-4C00-ACD4-AE8A2DCA9685}">
    <text>scalp and skull intact, is in zebrafish</text>
  </threadedComment>
  <threadedComment ref="AA659" dT="2022-01-13T00:28:56.89" personId="{11DC6066-DA42-40E8-B306-F4C988E85EA0}" id="{DC72E0C6-4EE4-453E-95EA-DD55DE20AABD}">
    <text>total volume was less than 0.1mL</text>
  </threadedComment>
  <threadedComment ref="G663" dT="2022-01-13T05:59:57.05" personId="{11DC6066-DA42-40E8-B306-F4C988E85EA0}" id="{B705A51E-16C6-4A10-84B0-8F64908C50E5}">
    <text>mixture of 75% C57B1/6 and 25% SV129</text>
  </threadedComment>
  <threadedComment ref="AI663" dT="2022-01-13T06:27:41.30" personId="{11DC6066-DA42-40E8-B306-F4C988E85EA0}" id="{430348E6-3914-4DE8-9042-DA538131BC26}">
    <text>porcine mucosal heparin</text>
  </threadedComment>
  <threadedComment ref="AI664" dT="2022-01-13T06:27:41.30" personId="{11DC6066-DA42-40E8-B306-F4C988E85EA0}" id="{F9D1DBEB-9E1F-4452-843F-CF839C607578}">
    <text>porcine mucosal heparin</text>
  </threadedComment>
  <threadedComment ref="AT664" dT="2022-01-13T06:43:31.75" personId="{11DC6066-DA42-40E8-B306-F4C988E85EA0}" id="{26D95624-6F4D-471C-9926-A64F7AECF42B}">
    <text>not a typo, had big error bars</text>
  </threadedComment>
  <threadedComment ref="Y665" dT="2022-01-14T00:13:29.80" personId="{11DC6066-DA42-40E8-B306-F4C988E85EA0}" id="{1B232DB9-A78E-49CA-B1CE-C3092B0AFE0B}">
    <text>eyeball and temporalis removed too</text>
  </threadedComment>
  <threadedComment ref="AY665" dT="2022-01-14T00:52:37.93" personId="{11DC6066-DA42-40E8-B306-F4C988E85EA0}" id="{EF6E4605-C28B-4D48-AD4F-92BB92A4B753}">
    <text>Appears to be their own score, is 0-11, higher the score higher the deficit</text>
  </threadedComment>
  <threadedComment ref="Y666" dT="2022-01-14T00:13:29.80" personId="{11DC6066-DA42-40E8-B306-F4C988E85EA0}" id="{FE67885F-1F72-4414-B686-C05539EED005}">
    <text>eyeball and temporalis removed too</text>
  </threadedComment>
  <threadedComment ref="AY666" dT="2022-01-14T00:52:37.93" personId="{11DC6066-DA42-40E8-B306-F4C988E85EA0}" id="{44B2A9E0-7274-4E3B-B1C9-49F28A7617F1}">
    <text>Appears to be their own score, is 0-11, higher the score higher the deficit</text>
  </threadedComment>
  <threadedComment ref="Y667" dT="2022-01-14T00:13:29.80" personId="{11DC6066-DA42-40E8-B306-F4C988E85EA0}" id="{3AE99EB6-48F1-40C2-9AE3-9A7AA831109B}">
    <text>eyeball and temporalis removed too</text>
  </threadedComment>
  <threadedComment ref="AY667" dT="2022-01-14T00:52:37.93" personId="{11DC6066-DA42-40E8-B306-F4C988E85EA0}" id="{6C66B8CA-6A7A-466F-B651-1F5B422F3F82}">
    <text>Appears to be their own score, is 0-9, higher the score higher the deficit</text>
  </threadedComment>
  <threadedComment ref="L668" dT="2022-01-14T01:47:01.02" personId="{11DC6066-DA42-40E8-B306-F4C988E85EA0}" id="{804A4BA2-A590-4C47-B876-B3A90B41DFBC}">
    <text>24 months</text>
  </threadedComment>
  <threadedComment ref="L669" dT="2022-01-14T01:47:01.02" personId="{11DC6066-DA42-40E8-B306-F4C988E85EA0}" id="{A407452C-995B-4312-9B50-EB16E76FDA80}">
    <text>24 months</text>
  </threadedComment>
  <threadedComment ref="L670" dT="2022-01-14T01:47:01.02" personId="{11DC6066-DA42-40E8-B306-F4C988E85EA0}" id="{344429E3-83C6-4D1E-9769-45E5A381D301}">
    <text>24 months</text>
  </threadedComment>
  <threadedComment ref="L671" dT="2022-01-14T04:33:28.43" personId="{11DC6066-DA42-40E8-B306-F4C988E85EA0}" id="{C54A51F6-83E6-4AE6-A3AD-D2B2F2D4AE42}">
    <text>5 months</text>
  </threadedComment>
  <threadedComment ref="L672" dT="2022-01-14T01:47:01.02" personId="{11DC6066-DA42-40E8-B306-F4C988E85EA0}" id="{55D79D61-32EA-4D4C-B5EA-9D06D5A491D3}">
    <text>24 months</text>
  </threadedComment>
  <threadedComment ref="Y674" dT="2022-01-14T05:15:28.51" personId="{11DC6066-DA42-40E8-B306-F4C988E85EA0}" id="{75F27EC0-BF1F-4040-91A0-13D437C0CAE6}">
    <text>inferred</text>
  </threadedComment>
  <threadedComment ref="Y675" dT="2022-01-14T05:15:28.51" personId="{11DC6066-DA42-40E8-B306-F4C988E85EA0}" id="{EACF63EE-8767-4471-8DD1-951917B541B8}">
    <text>inferred</text>
  </threadedComment>
  <threadedComment ref="Y676" dT="2022-01-14T05:15:28.51" personId="{11DC6066-DA42-40E8-B306-F4C988E85EA0}" id="{81CBA54C-9D74-4CF7-82F4-645F16F9B508}">
    <text>inferred</text>
  </threadedComment>
  <threadedComment ref="AA677" dT="2022-01-14T05:48:45.71" personId="{11DC6066-DA42-40E8-B306-F4C988E85EA0}" id="{2A3EABB1-D80B-4398-B09F-226F76C2658F}">
    <text>0.2mL</text>
  </threadedComment>
  <threadedComment ref="G678" dT="2022-01-14T06:57:35.43" personId="{11DC6066-DA42-40E8-B306-F4C988E85EA0}" id="{355CD7DC-765E-4BFE-BAC5-CB13A2F4946E}">
    <text>reported GFP or Thy1-YFP but didn't specify which mine these results were from</text>
  </threadedComment>
  <threadedComment ref="K678" dT="2022-01-14T06:35:36.82" personId="{11DC6066-DA42-40E8-B306-F4C988E85EA0}" id="{0068BC4C-514E-49AC-B3B1-F6EFF57F8AD5}">
    <text>4 months</text>
  </threadedComment>
  <threadedComment ref="M678" dT="2022-01-14T06:35:42.17" personId="{11DC6066-DA42-40E8-B306-F4C988E85EA0}" id="{8ADCC06C-F84E-4E18-B7CB-9DC05CD463A4}">
    <text>6 months</text>
  </threadedComment>
  <threadedComment ref="AQ678" dT="2022-01-14T06:54:46.86" personId="{11DC6066-DA42-40E8-B306-F4C988E85EA0}" id="{5A00D36A-AF2D-4415-9C5A-E20E8B2585E5}">
    <text>17.76um^2x10^4</text>
  </threadedComment>
  <threadedComment ref="AR678" dT="2022-01-14T06:56:03.99" personId="{11DC6066-DA42-40E8-B306-F4C988E85EA0}" id="{BB394FCD-2E48-4DE3-939A-158C27A25C6F}">
    <text>0.96um^2x10^4</text>
  </threadedComment>
  <threadedComment ref="AS678" dT="2022-01-14T06:56:18.80" personId="{11DC6066-DA42-40E8-B306-F4C988E85EA0}" id="{EA59A9ED-1A4E-4069-B68E-20F2F00A6AD5}">
    <text>6.97um^2x10^4</text>
  </threadedComment>
  <threadedComment ref="AT678" dT="2022-01-14T06:56:28.20" personId="{11DC6066-DA42-40E8-B306-F4C988E85EA0}" id="{F4F10837-6D03-4CA2-8C4C-E3C37F445DE9}">
    <text>0.33um^2x10^4</text>
  </threadedComment>
  <threadedComment ref="K679" dT="2022-01-14T06:35:36.82" personId="{11DC6066-DA42-40E8-B306-F4C988E85EA0}" id="{C604377D-4EB6-4AD1-A8F8-3263CB1AB0D5}">
    <text>4 months</text>
  </threadedComment>
  <threadedComment ref="M679" dT="2022-01-14T06:35:42.17" personId="{11DC6066-DA42-40E8-B306-F4C988E85EA0}" id="{E1B34DAB-B5F3-4DFC-9426-0E28EBBDD18F}">
    <text>6 months</text>
  </threadedComment>
  <threadedComment ref="AH679" dT="2022-01-14T07:06:31.80" personId="{11DC6066-DA42-40E8-B306-F4C988E85EA0}" id="{CA8911FE-A38E-4CEC-B811-0B6F68342987}">
    <text>until occlusion</text>
  </threadedComment>
  <threadedComment ref="AX679" dT="2022-01-14T07:09:13.61" personId="{11DC6066-DA42-40E8-B306-F4C988E85EA0}" id="{552E8A98-6F8A-4811-B32F-B31992730421}">
    <text>stated "mean +- standard error (SD) of the
mean" so may be SD, have guessed SEM</text>
  </threadedComment>
  <threadedComment ref="AA680" dT="2022-01-14T07:23:21.51" personId="{11DC6066-DA42-40E8-B306-F4C988E85EA0}" id="{C72987CE-D8FF-4B5B-B379-9D28623E9CF1}">
    <text>0.1mL</text>
  </threadedComment>
  <threadedComment ref="AC680" dT="2022-01-14T07:22:19.31" personId="{11DC6066-DA42-40E8-B306-F4C988E85EA0}" id="{F4E5F10C-E31A-4A38-B7A7-E16871CDB634}">
    <text>15V</text>
  </threadedComment>
  <threadedComment ref="AA681" dT="2022-01-14T07:23:21.51" personId="{11DC6066-DA42-40E8-B306-F4C988E85EA0}" id="{BBB94968-198E-4D51-84F8-81C87C4FCBF7}">
    <text>0.1mL</text>
  </threadedComment>
  <threadedComment ref="AC681" dT="2022-01-14T07:22:19.31" personId="{11DC6066-DA42-40E8-B306-F4C988E85EA0}" id="{A5180895-9F74-43C9-B65F-22B082BFB670}">
    <text>15V</text>
  </threadedComment>
  <threadedComment ref="A685" dT="2022-01-19T06:11:35.54" personId="{0499562B-EFAF-4D5B-A8CC-C952B70A193C}" id="{B5C015F0-9291-4956-8716-75EA6320063F}">
    <text>Non-English paper, Russian</text>
  </threadedComment>
  <threadedComment ref="G685" dT="2022-01-23T08:17:03.68" personId="{0499562B-EFAF-4D5B-A8CC-C952B70A193C}" id="{9AC849B1-4438-4364-9A22-8EFF04B81CD1}">
    <text>translated as "non-breed" or "mixed breed"</text>
  </threadedComment>
  <threadedComment ref="AC685" dT="2022-01-23T09:22:45.26" personId="{0499562B-EFAF-4D5B-A8CC-C952B70A193C}" id="{122D52DC-7B37-4902-9FC6-F389759D23A9}">
    <text>25 volts</text>
  </threadedComment>
  <threadedComment ref="AE685" dT="2022-01-23T08:38:48.25" personId="{0499562B-EFAF-4D5B-A8CC-C952B70A193C}" id="{851CDEF2-C18D-4926-B140-099969AE9EC4}">
    <text>translated as "waveguide" or "lightguide" which seems to just be a fibre optic</text>
  </threadedComment>
  <threadedComment ref="AH685" dT="2022-01-23T08:41:51.43" personId="{0499562B-EFAF-4D5B-A8CC-C952B70A193C}" id="{0CA8BF66-3FF9-455D-8189-85E8A5E41F0C}">
    <text>did twice in two spots, 15 minutes each</text>
  </threadedComment>
  <threadedComment ref="AX685" dT="2022-01-23T09:09:25.89" personId="{0499562B-EFAF-4D5B-A8CC-C952B70A193C}" id="{16ADA0D8-54DC-4A32-8C9D-B1758AFEA9F9}">
    <text>could not find</text>
  </threadedComment>
  <threadedComment ref="A686" dT="2022-01-19T06:10:45.99" personId="{0499562B-EFAF-4D5B-A8CC-C952B70A193C}" id="{D29D6205-5896-429C-950F-5DA098ED7F0F}">
    <text>non-English paper, Chinese</text>
  </threadedComment>
  <threadedComment ref="A687" dT="2022-01-19T06:11:01.12" personId="{0499562B-EFAF-4D5B-A8CC-C952B70A193C}" id="{BC5F6C01-B7AC-4219-850F-238C11EC39F4}">
    <text>Non-English paper, Chinese</text>
  </threadedComment>
  <threadedComment ref="A688" dT="2022-01-19T06:11:14.63" personId="{0499562B-EFAF-4D5B-A8CC-C952B70A193C}" id="{1E731A43-764A-484F-B2DB-07B23DAF3825}">
    <text>Non-English paper, Chinese</text>
  </threadedComment>
  <threadedComment ref="A689" dT="2022-01-19T06:11:54.13" personId="{0499562B-EFAF-4D5B-A8CC-C952B70A193C}" id="{4B1DE509-2828-40C2-A045-3D4AD3B78836}">
    <text>Non-English paper, Russian</text>
  </threadedComment>
  <threadedComment ref="AC689" dT="2022-01-23T09:22:53.45" personId="{0499562B-EFAF-4D5B-A8CC-C952B70A193C}" id="{C398C61F-3DCA-464C-B8F5-C45FC1B7936C}">
    <text>24 volts, 0.64 W/cm2</text>
  </threadedComment>
  <threadedComment ref="A690" dT="2022-01-19T06:12:13.77" personId="{0499562B-EFAF-4D5B-A8CC-C952B70A193C}" id="{406E44A6-C079-41ED-B3A2-1CC9F66B217B}">
    <text>Non-English paper, Russian</text>
  </threadedComment>
</ThreadedComments>
</file>

<file path=xl/threadedComments/threadedComment3.xml><?xml version="1.0" encoding="utf-8"?>
<ThreadedComments xmlns="http://schemas.microsoft.com/office/spreadsheetml/2018/threadedcomments" xmlns:x="http://schemas.openxmlformats.org/spreadsheetml/2006/main">
  <threadedComment ref="E20" dT="2020-05-26T05:29:59.20" personId="{11DC6066-DA42-40E8-B306-F4C988E85EA0}" id="{0B92A9FC-F819-46E1-ABFE-58B714E6194D}">
    <text>Groups were allocated after ischaemia so I would argue researchers couldn't have knowlegde of the groups they were in during surgery</text>
  </threadedComment>
  <threadedComment ref="K28" dT="2020-06-09T02:51:27.98" personId="{11DC6066-DA42-40E8-B306-F4C988E85EA0}" id="{790AF76C-F3A0-4AC8-9D94-F793A9F9E4CE}">
    <text>include disclosure of funding but it does not intend to disclose a lack of conflicts. Statement is: "This study was supported by National Institutes of Health
grants NS14543, NS25372, NS36147, NS38653 and
contract NO1 NS82386. The authors would like to thank
L. Reola and B. Calagui for technical assistance. P.H.C. is
a recipient of the Javits Neuroscience Investigator Award.
Y.-Y.C. is supported by a postdoctoral fellowship award
from Kaohsiung Medical College of Taiwan."</text>
  </threadedComment>
  <threadedComment ref="E29" dT="2020-06-05T04:33:05.50" personId="{11DC6066-DA42-40E8-B306-F4C988E85EA0}" id="{F103C7BB-06AC-4CC3-ADFB-0271080459D2}">
    <text>Groups were allocated after ischaemia so I would argue researchers couldn't have knowlegde of the groups they were in during surgery</text>
  </threadedComment>
  <threadedComment ref="E30" dT="2020-06-05T04:33:05.50" personId="{11DC6066-DA42-40E8-B306-F4C988E85EA0}" id="{7A228381-F827-4F97-A97F-4D281DB49DBF}">
    <text>Groups were allocated after ischaemia so I would argue researchers couldn't have knowlegde of the groups they were in during surgery</text>
  </threadedComment>
  <threadedComment ref="E33" dT="2020-06-05T04:33:05.50" personId="{11DC6066-DA42-40E8-B306-F4C988E85EA0}" id="{3175AB26-ED7F-416A-B951-EED5B17B18FE}">
    <text>Groups were allocated after ischaemia so I would argue researchers couldn't have knowlegde of the groups they were in during surgery</text>
  </threadedComment>
  <threadedComment ref="E34" dT="2020-06-05T04:33:05.50" personId="{11DC6066-DA42-40E8-B306-F4C988E85EA0}" id="{6DB72859-0AB8-4FE8-B2D8-1F9A31783D82}">
    <text>Groups were allocated after ischaemia so I would argue researchers couldn't have knowlegde of the groups they were in during surgery</text>
  </threadedComment>
  <threadedComment ref="E35" dT="2020-06-05T04:33:05.50" personId="{11DC6066-DA42-40E8-B306-F4C988E85EA0}" id="{C8CB3796-C828-414E-B6FF-1108B78B2046}">
    <text>Groups were allocated after ischaemia so I would argue researchers couldn't have knowlegde of the groups they were in during surgery</text>
  </threadedComment>
  <threadedComment ref="D37" dT="2020-06-17T04:23:30.07" personId="{11DC6066-DA42-40E8-B306-F4C988E85EA0}" id="{4A49A79E-C20D-40EC-AD10-7A6121EFB4C2}">
    <text>two mice strains = two controls</text>
  </threadedComment>
  <threadedComment ref="E38" dT="2020-06-05T04:33:05.50" personId="{11DC6066-DA42-40E8-B306-F4C988E85EA0}" id="{F5BDCDA2-596A-4094-833D-F383CDC80C08}">
    <text>Groups were allocated after ischaemia so I would argue researchers couldn't have knowlegde of the groups they were in during surgery</text>
  </threadedComment>
  <threadedComment ref="K49" dT="2020-09-08T02:02:47.88" personId="{11DC6066-DA42-40E8-B306-F4C988E85EA0}" id="{F285AAC4-580F-4BFD-AAB1-443CC06D2750}">
    <text>Has an acknowledgement: This work was partly supported by a research grant from the American Heart Association (14BGIA20380826) to VTK.</text>
  </threadedComment>
  <threadedComment ref="K50" dT="2020-09-08T02:33:37.62" personId="{11DC6066-DA42-40E8-B306-F4C988E85EA0}" id="{56B52FE1-FFAD-4BAF-91B8-8AFDBDA8901D}">
    <text>Has acknowledgement: This work was supported by the Canadian Institutes of Health Research (CIHR)/Heart and Stroke Foundation of Canada (HSFC) Synchrotron Medical Imaging Team Grant no. CIF 99472 awarded to P.G.P and others and a CIHR operating grant (111124) awarded to P.G.P. M.A is a Research Associate with grant no. CIF 99472 and is a CIHR-Training Grant in Health Research Using Synchrotron Techniques (CIHR-THRUST) Associate.</text>
  </threadedComment>
  <threadedComment ref="K52" dT="2020-09-10T02:33:15.58" personId="{11DC6066-DA42-40E8-B306-F4C988E85EA0}" id="{0A02455D-D7D1-4064-B926-E52032FA4D23}">
    <text>Has this acknowledgement: This study was financially supported by a National Institute of Health training grant (T32 NS069562 Cellular Biophysics of the Neuron Training Program, AMB), the Patrick and Beatrice Haggerty Foundation (MPG), the Beatrice Menne Haggerty Center for Research on Brain Injury and Repair in Stroke (MPG), the Texas Institute for Brain Injury and Repair, and National Institute of Health research project grants R01NS085167 and R44NS086344 (MK). We are grateful for help provided by the Neurorepair lab at UTSW and the Rennaker lab at UTD’s School of Behavioral and Brain Sciences.</text>
  </threadedComment>
  <threadedComment ref="K56" dT="2020-09-24T05:13:03.43" personId="{11DC6066-DA42-40E8-B306-F4C988E85EA0}" id="{574B0453-CC96-4D5B-BEDC-DA2A156EFB9D}">
    <text>ACKNOWLEDGEMENT: Supported by grants SFB194, B2 and by Janssen
Research Foundation. This study is part of the thesis of I.B.</text>
  </threadedComment>
  <threadedComment ref="K57" dT="2020-09-24T05:59:38.46" personId="{11DC6066-DA42-40E8-B306-F4C988E85EA0}" id="{8FBBB30D-7F35-480D-80E9-FE31876A3E77}">
    <text>Has an acknowledement with funding</text>
  </threadedComment>
  <threadedComment ref="K70" dT="2020-11-09T05:08:58.73" personId="{11DC6066-DA42-40E8-B306-F4C988E85EA0}" id="{37675899-B758-4A8F-A519-6ED6CBBF5281}">
    <text>has a funding statement</text>
  </threadedComment>
  <threadedComment ref="K71" dT="2020-11-09T05:08:58.73" personId="{11DC6066-DA42-40E8-B306-F4C988E85EA0}" id="{5D6279A6-74CE-4B35-AAD0-88E770DAA580}">
    <text>has a funding statement</text>
  </threadedComment>
  <threadedComment ref="K78" dT="2021-02-05T04:41:49.44" personId="{11DC6066-DA42-40E8-B306-F4C988E85EA0}" id="{B8CC4C6A-48FC-4D80-A883-3F76302DE986}">
    <text>have put funding in an acknowledgement</text>
  </threadedComment>
  <threadedComment ref="K80" dT="2021-02-05T05:20:01.89" personId="{11DC6066-DA42-40E8-B306-F4C988E85EA0}" id="{B04A9C72-DD7B-4E09-8817-CCB1C098C626}">
    <text>financial statement in an acknowledgement</text>
  </threadedComment>
  <threadedComment ref="K82" dT="2021-02-05T05:20:01.89" personId="{11DC6066-DA42-40E8-B306-F4C988E85EA0}" id="{ECCD249D-6345-432F-9B06-899A460B9FC5}">
    <text>financial statement in an acknowledgement</text>
  </threadedComment>
  <threadedComment ref="K83" dT="2021-02-05T05:20:01.89" personId="{11DC6066-DA42-40E8-B306-F4C988E85EA0}" id="{CB3E8A99-68F5-4475-B01D-F696F2195551}">
    <text>financial statement in an acknowledgement</text>
  </threadedComment>
  <threadedComment ref="K91" dT="2021-02-05T05:20:01.89" personId="{11DC6066-DA42-40E8-B306-F4C988E85EA0}" id="{ECF18F88-C0D7-4263-B613-5A13EB54B0EF}">
    <text>financial statement in an acknowledgement</text>
  </threadedComment>
  <threadedComment ref="K92" dT="2021-02-05T05:20:01.89" personId="{11DC6066-DA42-40E8-B306-F4C988E85EA0}" id="{F2B036D9-F9F2-4544-B06F-A5E0B6EDABF3}">
    <text>financial statement in an acknowledgement</text>
  </threadedComment>
  <threadedComment ref="K93" dT="2021-03-05T01:42:30.54" personId="{11DC6066-DA42-40E8-B306-F4C988E85EA0}" id="{F2E12C3E-F906-4684-8721-07C2F96D2DE7}">
    <text>have transparency documents for all authors available online</text>
  </threadedComment>
  <threadedComment ref="K96" dT="2021-02-05T05:20:01.89" personId="{11DC6066-DA42-40E8-B306-F4C988E85EA0}" id="{65BA3CD8-8044-4132-9F99-188DAF0DD96A}">
    <text>financial statement in an acknowledgement</text>
  </threadedComment>
  <threadedComment ref="K97" dT="2021-02-05T05:20:01.89" personId="{11DC6066-DA42-40E8-B306-F4C988E85EA0}" id="{C10F9429-3D5E-4AAA-880F-643507F486A6}">
    <text>financial statement in an acknowledgement</text>
  </threadedComment>
  <threadedComment ref="K98" dT="2021-02-05T05:20:01.89" personId="{11DC6066-DA42-40E8-B306-F4C988E85EA0}" id="{4BB0CC6F-31F7-43B7-A238-F5C8C9314045}">
    <text>financial statement in an acknowledgement</text>
  </threadedComment>
  <threadedComment ref="K104" dT="2021-02-05T05:20:01.89" personId="{11DC6066-DA42-40E8-B306-F4C988E85EA0}" id="{EB40C1D4-E612-46D8-804A-42B14AC37900}">
    <text>financial statement in an acknowledgement</text>
  </threadedComment>
  <threadedComment ref="K108" dT="2021-02-05T05:20:01.89" personId="{11DC6066-DA42-40E8-B306-F4C988E85EA0}" id="{AAAA2841-707E-4084-BDA9-FE16D068B576}">
    <text>financial statement in an acknowledgement</text>
  </threadedComment>
  <threadedComment ref="K112" dT="2021-02-05T05:20:01.89" personId="{11DC6066-DA42-40E8-B306-F4C988E85EA0}" id="{9EB9F5D2-98FF-447C-8DE0-85E031D1BC12}">
    <text>financial statement at start</text>
  </threadedComment>
  <threadedComment ref="B120" dT="2021-04-13T05:41:08.92" personId="{11DC6066-DA42-40E8-B306-F4C988E85EA0}" id="{FD056F7E-FC97-479E-B85B-1A2D98D028AA}">
    <text>published in book "Polyamines: Methods and Protocols" part of the Springer "Methods in Molecular Biology" book series</text>
  </threadedComment>
  <threadedComment ref="B120" dT="2022-05-31T05:36:21.78" personId="{0499562B-EFAF-4D5B-A8CC-C952B70A193C}" id="{C4A4C437-EDB0-44AA-8B1E-01099182CA35}" parentId="{FD056F7E-FC97-479E-B85B-1A2D98D028AA}">
    <text>website seems to say all springer publications are peer reviewed</text>
  </threadedComment>
  <threadedComment ref="K127" dT="2021-02-05T05:20:01.89" personId="{11DC6066-DA42-40E8-B306-F4C988E85EA0}" id="{C789DF86-D406-4A24-9474-FB93669520B6}">
    <text>financial statement in an acknowledgement</text>
  </threadedComment>
  <threadedComment ref="K131" dT="2021-05-26T05:43:00.01" personId="{11DC6066-DA42-40E8-B306-F4C988E85EA0}" id="{BD46D879-6D1B-411E-BC2F-74A6AF319B86}">
    <text>lists funding</text>
  </threadedComment>
  <threadedComment ref="K132" dT="2021-02-05T05:20:01.89" personId="{11DC6066-DA42-40E8-B306-F4C988E85EA0}" id="{E16729E9-0110-4383-89A6-E1E2D86D5A95}">
    <text>financial statement in an acknowledgement</text>
  </threadedComment>
  <threadedComment ref="K137" dT="2021-02-05T05:20:01.89" personId="{11DC6066-DA42-40E8-B306-F4C988E85EA0}" id="{686B9568-88C9-4914-B097-1399D33C0251}">
    <text>financial statement in an acknowledgement</text>
  </threadedComment>
  <threadedComment ref="K141" dT="2021-02-05T05:20:01.89" personId="{11DC6066-DA42-40E8-B306-F4C988E85EA0}" id="{BF4ACF26-A5BF-4A40-B6F8-E5BD34B0B0C1}">
    <text>financial statement in an acknowledgement</text>
  </threadedComment>
  <threadedComment ref="K146" dT="2021-02-05T05:20:01.89" personId="{11DC6066-DA42-40E8-B306-F4C988E85EA0}" id="{09EE857F-4025-46B8-9D1A-226B432E3736}">
    <text>financial statement in an acknowledgement</text>
  </threadedComment>
  <threadedComment ref="I147" dT="2021-06-09T02:21:41.89" personId="{11DC6066-DA42-40E8-B306-F4C988E85EA0}" id="{04228021-4FC8-4CBA-9523-BA6B89707F9F}">
    <text>calculated power post-hoc, very bad practice!</text>
  </threadedComment>
  <threadedComment ref="K147" dT="2021-02-05T05:20:01.89" personId="{11DC6066-DA42-40E8-B306-F4C988E85EA0}" id="{C4C94054-B458-43B0-97DB-7D7377384730}">
    <text>financial statement in an acknowledgement</text>
  </threadedComment>
  <threadedComment ref="K149" dT="2021-02-05T05:20:01.89" personId="{11DC6066-DA42-40E8-B306-F4C988E85EA0}" id="{27756567-9D72-4392-9EA1-D936090C86AC}">
    <text>financial statement in an acknowledgement</text>
  </threadedComment>
  <threadedComment ref="K156" dT="2021-02-05T05:20:01.89" personId="{11DC6066-DA42-40E8-B306-F4C988E85EA0}" id="{DE8EF820-96E0-4584-B8B6-B1B062E60A34}">
    <text>financial statement in an acknowledgement</text>
  </threadedComment>
  <threadedComment ref="K157" dT="2021-02-05T05:20:01.89" personId="{11DC6066-DA42-40E8-B306-F4C988E85EA0}" id="{F590E4C9-18E3-456F-BC01-164F4909C8F2}">
    <text>financial statement in an acknowledgement</text>
  </threadedComment>
  <threadedComment ref="K158" dT="2021-02-05T05:20:01.89" personId="{11DC6066-DA42-40E8-B306-F4C988E85EA0}" id="{C2F2B3B3-464E-487D-BC2A-BDE3A1C49DB9}">
    <text>financial statement in an acknowledgement</text>
  </threadedComment>
  <threadedComment ref="E164" dT="2021-09-10T01:10:32.51" personId="{11DC6066-DA42-40E8-B306-F4C988E85EA0}" id="{52BE760F-419F-416F-8A1F-70C51947754E}">
    <text>Groups assigned after stroke</text>
  </threadedComment>
  <threadedComment ref="E166" dT="2021-09-10T01:10:32.51" personId="{11DC6066-DA42-40E8-B306-F4C988E85EA0}" id="{A511ED4C-D8D9-496C-B301-231274405423}">
    <text>Groups assigned after stroke</text>
  </threadedComment>
  <threadedComment ref="K167" dT="2021-02-05T05:20:01.89" personId="{11DC6066-DA42-40E8-B306-F4C988E85EA0}" id="{E862F45C-79C0-4A63-A26F-B3862D79160A}">
    <text>financial statement in an acknowledgement</text>
  </threadedComment>
  <threadedComment ref="K168" dT="2021-02-05T05:20:01.89" personId="{11DC6066-DA42-40E8-B306-F4C988E85EA0}" id="{F678B4A3-E549-4DB0-A428-2306929BB098}">
    <text>financial statement in an acknowledgement</text>
  </threadedComment>
  <threadedComment ref="K170" dT="2021-02-05T05:20:01.89" personId="{11DC6066-DA42-40E8-B306-F4C988E85EA0}" id="{88918DB0-2079-4845-89E0-210DFDE8C10C}">
    <text>financial statement in an acknowledgement</text>
  </threadedComment>
  <threadedComment ref="K171" dT="2021-02-05T05:20:01.89" personId="{11DC6066-DA42-40E8-B306-F4C988E85EA0}" id="{00ED033E-1E96-42CD-9448-7BA6F56464E4}">
    <text>financial statement in an acknowledgement</text>
  </threadedComment>
  <threadedComment ref="K172" dT="2021-02-05T05:20:01.89" personId="{11DC6066-DA42-40E8-B306-F4C988E85EA0}" id="{3C020973-28C1-48D3-8B9D-03AFF9407B4B}">
    <text>financial statement in an acknowledgement</text>
  </threadedComment>
  <threadedComment ref="K173" dT="2021-02-05T05:20:01.89" personId="{11DC6066-DA42-40E8-B306-F4C988E85EA0}" id="{580070A7-E49B-4B62-9883-279C635774AC}">
    <text>financial statement in an acknowledgement</text>
  </threadedComment>
  <threadedComment ref="E175" dT="2021-09-10T01:10:32.51" personId="{11DC6066-DA42-40E8-B306-F4C988E85EA0}" id="{8A4D5115-AC91-4478-ADC0-52A5FDEB50C6}">
    <text>Groups assigned after stroke</text>
  </threadedComment>
  <threadedComment ref="K176" dT="2021-02-05T05:20:01.89" personId="{11DC6066-DA42-40E8-B306-F4C988E85EA0}" id="{C4CC469F-4F91-42B4-A7A8-D787B3D8A6BE}">
    <text>financial statement in an acknowledgement</text>
  </threadedComment>
  <threadedComment ref="K178" dT="2021-02-05T05:20:01.89" personId="{11DC6066-DA42-40E8-B306-F4C988E85EA0}" id="{ED364204-CED3-4051-8978-E16BD2EE81DB}">
    <text>financial statement in an acknowledgement</text>
  </threadedComment>
  <threadedComment ref="E180" dT="2021-09-10T01:10:32.51" personId="{11DC6066-DA42-40E8-B306-F4C988E85EA0}" id="{06284394-2CF1-48CC-AAA7-8112BCD43CE9}">
    <text>Groups assigned after stroke</text>
  </threadedComment>
  <threadedComment ref="E181" dT="2021-09-10T01:10:32.51" personId="{11DC6066-DA42-40E8-B306-F4C988E85EA0}" id="{5D00F755-49C1-42F1-A847-256364D7A8EF}">
    <text>Groups assigned after stroke</text>
  </threadedComment>
  <threadedComment ref="K186" dT="2021-02-05T05:20:01.89" personId="{11DC6066-DA42-40E8-B306-F4C988E85EA0}" id="{175ABBA1-E25E-4CDF-833A-6074A75659BA}">
    <text>financial statement in an acknowledgement</text>
  </threadedComment>
  <threadedComment ref="K187" dT="2021-02-05T05:20:01.89" personId="{11DC6066-DA42-40E8-B306-F4C988E85EA0}" id="{CE441080-B8F0-44DF-9CC5-030CF00D4386}">
    <text>financial statement in an acknowledgement</text>
  </threadedComment>
  <threadedComment ref="K188" dT="2021-02-05T05:20:01.89" personId="{11DC6066-DA42-40E8-B306-F4C988E85EA0}" id="{DCF416A4-2BCB-465D-9949-557C065D2006}">
    <text>financial statement in an acknowledgement</text>
  </threadedComment>
  <threadedComment ref="K189" dT="2021-02-05T05:20:01.89" personId="{11DC6066-DA42-40E8-B306-F4C988E85EA0}" id="{9FAA5CE2-EA57-4921-954E-7B8252BAF22A}">
    <text>financial statement in an acknowledgement</text>
  </threadedComment>
  <threadedComment ref="K195" dT="2021-02-05T05:20:01.89" personId="{11DC6066-DA42-40E8-B306-F4C988E85EA0}" id="{9C4344E1-CB27-461F-B53B-30C92BD64BF4}">
    <text>financial statement in an acknowledgement</text>
  </threadedComment>
  <threadedComment ref="E197" dT="2021-09-10T01:10:32.51" personId="{11DC6066-DA42-40E8-B306-F4C988E85EA0}" id="{1CBF3C9C-BF24-4B92-AF8A-55FE4DA23193}">
    <text>Groups assigned after stroke</text>
  </threadedComment>
  <threadedComment ref="K197" dT="2021-02-05T05:20:01.89" personId="{11DC6066-DA42-40E8-B306-F4C988E85EA0}" id="{65498DC1-EB1D-4A8A-AD2A-4356041DB465}">
    <text>financial statement in an acknowledgement</text>
  </threadedComment>
  <threadedComment ref="K201" dT="2021-02-05T05:20:01.89" personId="{11DC6066-DA42-40E8-B306-F4C988E85EA0}" id="{669F619B-68DE-4766-9EB4-3CDD384A8690}">
    <text>financial statement in an acknowledgement</text>
  </threadedComment>
  <threadedComment ref="E203" dT="2021-09-10T01:10:32.51" personId="{11DC6066-DA42-40E8-B306-F4C988E85EA0}" id="{1B1D4E71-7FDE-4554-B728-9B73E4FF84CB}">
    <text>Groups assigned after stroke</text>
  </threadedComment>
  <threadedComment ref="E204" dT="2021-09-10T01:10:32.51" personId="{11DC6066-DA42-40E8-B306-F4C988E85EA0}" id="{7ED754EF-346A-464B-98B3-555DA76B94D7}">
    <text>Groups assigned after stroke</text>
  </threadedComment>
  <threadedComment ref="K205" dT="2021-02-05T05:20:01.89" personId="{11DC6066-DA42-40E8-B306-F4C988E85EA0}" id="{17DDCADE-46F7-4EA5-9D94-D546E882EEAA}">
    <text>financial statement in an acknowledgement</text>
  </threadedComment>
  <threadedComment ref="K206" dT="2021-02-05T05:20:01.89" personId="{11DC6066-DA42-40E8-B306-F4C988E85EA0}" id="{721E0E47-3D27-46C1-AAEB-A3D6DD345045}">
    <text>financial statement in an acknowledgement</text>
  </threadedComment>
  <threadedComment ref="K209" dT="2021-02-05T05:20:01.89" personId="{11DC6066-DA42-40E8-B306-F4C988E85EA0}" id="{61725D5D-889E-4839-888E-E0F116494D3B}">
    <text>financial statement in an acknowledgement</text>
  </threadedComment>
  <threadedComment ref="K210" dT="2021-02-05T05:20:01.89" personId="{11DC6066-DA42-40E8-B306-F4C988E85EA0}" id="{DAEC76B4-FE40-4B86-A7B6-9F23FDD38D93}">
    <text>financial statement in an acknowledgement</text>
  </threadedComment>
  <threadedComment ref="E211" dT="2021-09-10T01:10:32.51" personId="{11DC6066-DA42-40E8-B306-F4C988E85EA0}" id="{8B395C09-20E3-47F4-88F5-595D34E34A08}">
    <text>Groups assigned after stroke</text>
  </threadedComment>
  <threadedComment ref="K217" dT="2021-02-05T05:20:01.89" personId="{11DC6066-DA42-40E8-B306-F4C988E85EA0}" id="{00CC7645-56F9-46B1-831D-DB3839B490AB}">
    <text>financial statement in an acknowledgement</text>
  </threadedComment>
  <threadedComment ref="K218" dT="2021-02-05T05:20:01.89" personId="{11DC6066-DA42-40E8-B306-F4C988E85EA0}" id="{FC75CD1E-B267-4A02-B43A-EEB96ADA1BA1}">
    <text>financial statement in an acknowledgement</text>
  </threadedComment>
  <threadedComment ref="K219" dT="2021-02-05T05:20:01.89" personId="{11DC6066-DA42-40E8-B306-F4C988E85EA0}" id="{5C1C7A30-6F31-4B6D-9BB5-42CDEDBF4D78}">
    <text>financial statement in an acknowledgement</text>
  </threadedComment>
  <threadedComment ref="K222" dT="2021-02-05T05:20:01.89" personId="{11DC6066-DA42-40E8-B306-F4C988E85EA0}" id="{4D8BFF13-30F0-4545-8576-7E443A34E249}">
    <text>financial statement in an acknowledgement</text>
  </threadedComment>
  <threadedComment ref="K223" dT="2021-02-05T05:20:01.89" personId="{11DC6066-DA42-40E8-B306-F4C988E85EA0}" id="{165A6628-CB8D-4B13-BA29-4F6D15C2126F}">
    <text>financial statement in an acknowledgement</text>
  </threadedComment>
  <threadedComment ref="C224" dT="2021-10-07T00:22:01.20" personId="{11DC6066-DA42-40E8-B306-F4C988E85EA0}" id="{DC19D21F-48F3-46D8-8482-1D3552FC273C}">
    <text>stroke induction awake, temp monitored during cranial window prep though</text>
  </threadedComment>
  <threadedComment ref="K224" dT="2021-02-05T05:20:01.89" personId="{11DC6066-DA42-40E8-B306-F4C988E85EA0}" id="{710CBA8B-EE16-41F3-9D30-D259FD090AC8}">
    <text>financial statement in an acknowledgement</text>
  </threadedComment>
  <threadedComment ref="C225" dT="2021-10-07T00:22:01.20" personId="{11DC6066-DA42-40E8-B306-F4C988E85EA0}" id="{A83E6895-AA0E-48E7-B335-C2CAF72110E3}">
    <text>stroke induction awake, temp monitored during cranial window prep though</text>
  </threadedComment>
  <threadedComment ref="K226" dT="2021-02-05T05:20:01.89" personId="{11DC6066-DA42-40E8-B306-F4C988E85EA0}" id="{B5FFE7F0-A35C-4413-8EDD-21B1F7EC3F8F}">
    <text>financial statement in an acknowledgement</text>
  </threadedComment>
  <threadedComment ref="E229" dT="2021-09-10T01:10:32.51" personId="{11DC6066-DA42-40E8-B306-F4C988E85EA0}" id="{6C6B9081-57AD-4A75-AB78-6AEBD44FA138}">
    <text>Groups assigned after stroke</text>
  </threadedComment>
  <threadedComment ref="E230" dT="2021-09-10T01:10:32.51" personId="{11DC6066-DA42-40E8-B306-F4C988E85EA0}" id="{F3B9E768-692E-4F56-8D4D-FEB626450883}">
    <text>Groups assigned after stroke</text>
  </threadedComment>
  <threadedComment ref="K235" dT="2021-02-05T05:20:01.89" personId="{11DC6066-DA42-40E8-B306-F4C988E85EA0}" id="{7800849F-00AE-4087-97B2-4A3C9FB5E7CE}">
    <text>financial statement in an acknowledgement</text>
  </threadedComment>
  <threadedComment ref="K238" dT="2021-02-05T05:20:01.89" personId="{11DC6066-DA42-40E8-B306-F4C988E85EA0}" id="{9190D69A-4C5F-4E06-AF2B-15789BFE8FB0}">
    <text>financial statement in an acknowledgement</text>
  </threadedComment>
  <threadedComment ref="F239" dT="2021-10-12T01:07:16.70" personId="{11DC6066-DA42-40E8-B306-F4C988E85EA0}" id="{A8C8E7F4-8F27-42F5-B8CE-9629950033CA}">
    <text>split into improved/not improved groups later, blinded to these groups at histology phase</text>
  </threadedComment>
  <threadedComment ref="K239" dT="2021-02-05T05:20:01.89" personId="{11DC6066-DA42-40E8-B306-F4C988E85EA0}" id="{3358A9D1-DF6D-46B7-9E04-87914A4755F5}">
    <text>financial statement in an acknowledgement</text>
  </threadedComment>
  <threadedComment ref="K241" dT="2021-02-05T05:20:01.89" personId="{11DC6066-DA42-40E8-B306-F4C988E85EA0}" id="{79D9FF65-FF36-4465-B5A2-9B5F69983E00}">
    <text>financial statement in an acknowledgement</text>
  </threadedComment>
  <threadedComment ref="K242" dT="2021-02-05T05:20:01.89" personId="{11DC6066-DA42-40E8-B306-F4C988E85EA0}" id="{4E2F52F6-B2C2-41DB-884C-E1CB35A42C7E}">
    <text>financial statement in an acknowledgement</text>
  </threadedComment>
  <threadedComment ref="K247" dT="2021-02-05T05:20:01.89" personId="{11DC6066-DA42-40E8-B306-F4C988E85EA0}" id="{F74C3416-E049-4910-B2EB-30801C2EF322}">
    <text>financial statement in an acknowledgement</text>
  </threadedComment>
  <threadedComment ref="K248" dT="2021-02-05T05:20:01.89" personId="{11DC6066-DA42-40E8-B306-F4C988E85EA0}" id="{3B533B37-FDEF-488B-B0E2-69EB0BEE74EF}">
    <text>financial statement in an acknowledgement</text>
  </threadedComment>
  <threadedComment ref="K249" dT="2021-02-05T05:20:01.89" personId="{11DC6066-DA42-40E8-B306-F4C988E85EA0}" id="{0280B245-A6F1-4B5C-8789-34C6FEA7C5B5}">
    <text>financial statement in an acknowledgement</text>
  </threadedComment>
  <threadedComment ref="H254" dT="2021-10-14T05:56:59.22" personId="{11DC6066-DA42-40E8-B306-F4C988E85EA0}" id="{F9D333A4-3C2C-4721-9874-2817B4FD7B14}">
    <text>did aged but not the measurements I took as it was in a slightly different model of stroke</text>
  </threadedComment>
  <threadedComment ref="K255" dT="2021-02-05T05:20:01.89" personId="{11DC6066-DA42-40E8-B306-F4C988E85EA0}" id="{EB2BF68D-EE49-4350-9112-9E95B668E6E6}">
    <text>financial statement in an acknowledgement</text>
  </threadedComment>
  <threadedComment ref="K256" dT="2021-02-05T05:20:01.89" personId="{11DC6066-DA42-40E8-B306-F4C988E85EA0}" id="{6317F7C6-84EE-4A52-8739-4B092BC0B96E}">
    <text>financial statement in an acknowledgement</text>
  </threadedComment>
  <threadedComment ref="K258" dT="2021-02-05T05:20:01.89" personId="{11DC6066-DA42-40E8-B306-F4C988E85EA0}" id="{735EFA57-5C31-4876-8BE8-9864C9BED05B}">
    <text>financial statement in an acknowledgement</text>
  </threadedComment>
  <threadedComment ref="K259" dT="2021-02-05T05:20:01.89" personId="{11DC6066-DA42-40E8-B306-F4C988E85EA0}" id="{5BCE62A2-BCE6-4332-9D05-E100F2C841E9}">
    <text>financial statement in an acknowledgement</text>
  </threadedComment>
  <threadedComment ref="K261" dT="2021-02-05T05:20:01.89" personId="{11DC6066-DA42-40E8-B306-F4C988E85EA0}" id="{82E43E81-9B67-453B-A131-D6E3886743BA}">
    <text>financial statement in an acknowledgement</text>
  </threadedComment>
  <threadedComment ref="K265" dT="2021-02-05T05:20:01.89" personId="{11DC6066-DA42-40E8-B306-F4C988E85EA0}" id="{CDDAD397-84ED-4571-8667-CB9752A4B8D1}">
    <text>financial statement in an acknowledgement</text>
  </threadedComment>
  <threadedComment ref="K266" dT="2021-02-05T05:20:01.89" personId="{11DC6066-DA42-40E8-B306-F4C988E85EA0}" id="{E78D0090-6BB6-41A1-8417-1A410C3622FE}">
    <text>financial statement in an acknowledgement</text>
  </threadedComment>
  <threadedComment ref="K270" dT="2021-02-05T05:20:01.89" personId="{11DC6066-DA42-40E8-B306-F4C988E85EA0}" id="{6CB236D8-E37C-4F92-8724-1D5A47630A8F}">
    <text>financial statement in an acknowledgement</text>
  </threadedComment>
  <threadedComment ref="K272" dT="2021-02-05T05:20:01.89" personId="{11DC6066-DA42-40E8-B306-F4C988E85EA0}" id="{C3372B8A-465B-4940-9E0C-C440ADA0C66E}">
    <text>financial statement in an acknowledgement</text>
  </threadedComment>
  <threadedComment ref="I273" dT="2021-10-26T05:20:54.82" personId="{11DC6066-DA42-40E8-B306-F4C988E85EA0}" id="{9F6E8C2A-2EBE-4657-A179-8F3D992B47E5}">
    <text>commented in intro: "The addition of
a chronic stress alone condition would have substantially and unnecessarily reduced the overall level of experimental power. We therefore have chosen to run a study with three experimental groups: shams, stroke alone and stroke with chronic stress."
Is this enough proof that they did power calculations?</text>
  </threadedComment>
  <threadedComment ref="I273" dT="2022-05-31T05:41:07.33" personId="{0499562B-EFAF-4D5B-A8CC-C952B70A193C}" id="{382E57C1-5F78-461D-BD5C-CF71661F204E}" parentId="{9F6E8C2A-2EBE-4657-A179-8F3D992B47E5}">
    <text>decided this is not clear enough, classifying as NR</text>
  </threadedComment>
  <threadedComment ref="K274" dT="2021-02-05T05:20:01.89" personId="{11DC6066-DA42-40E8-B306-F4C988E85EA0}" id="{41686E01-C101-4881-88FC-71A6A2C5F077}">
    <text>financial statement in an acknowledgement</text>
  </threadedComment>
  <threadedComment ref="E275" dT="2021-10-26T23:33:49.41" personId="{11DC6066-DA42-40E8-B306-F4C988E85EA0}" id="{3540F672-8B57-49C3-9C80-FA7657CD5714}">
    <text>I don't think blinding would be possible due to the very large weight difference between the young and aged rats</text>
  </threadedComment>
  <threadedComment ref="K275" dT="2021-02-05T05:20:01.89" personId="{11DC6066-DA42-40E8-B306-F4C988E85EA0}" id="{92BB729D-028C-4E77-9CD5-1BE3AB77E54F}">
    <text>financial statement in an acknowledgement</text>
  </threadedComment>
  <threadedComment ref="K278" dT="2021-02-05T05:20:01.89" personId="{11DC6066-DA42-40E8-B306-F4C988E85EA0}" id="{AC3648F0-69B0-40FA-9B3D-74DA9F38340D}">
    <text>financial statement in an acknowledgement</text>
  </threadedComment>
  <threadedComment ref="K280" dT="2021-02-05T05:20:01.89" personId="{11DC6066-DA42-40E8-B306-F4C988E85EA0}" id="{4517618C-484D-4E66-9488-9BAF321E6EC4}">
    <text>financial statement in an acknowledgement</text>
  </threadedComment>
  <threadedComment ref="K286" dT="2021-02-05T05:20:01.89" personId="{11DC6066-DA42-40E8-B306-F4C988E85EA0}" id="{383170F1-15F3-433F-B31C-9B4EC43C4420}">
    <text>financial statement in an acknowledgement</text>
  </threadedComment>
  <threadedComment ref="K289" dT="2021-02-05T05:20:01.89" personId="{11DC6066-DA42-40E8-B306-F4C988E85EA0}" id="{80CB83E3-B4C7-474A-B516-755341D9F4E6}">
    <text>financial statement in an acknowledgement</text>
  </threadedComment>
  <threadedComment ref="K290" dT="2021-02-05T05:20:01.89" personId="{11DC6066-DA42-40E8-B306-F4C988E85EA0}" id="{2BA552CB-E6ED-4734-856B-7F79C049F47F}">
    <text>financial statement in an acknowledgement</text>
  </threadedComment>
  <threadedComment ref="K291" dT="2021-02-05T05:20:01.89" personId="{11DC6066-DA42-40E8-B306-F4C988E85EA0}" id="{A87246A7-5004-4470-AC7B-22E2902417C6}">
    <text>financial statement in an acknowledgement</text>
  </threadedComment>
  <threadedComment ref="K292" dT="2021-02-05T05:20:01.89" personId="{11DC6066-DA42-40E8-B306-F4C988E85EA0}" id="{3F7981B8-B160-4B12-B40A-8A2E77530B4B}">
    <text>financial statement in an acknowledgement</text>
  </threadedComment>
  <threadedComment ref="E296" dT="2021-09-10T01:10:32.51" personId="{11DC6066-DA42-40E8-B306-F4C988E85EA0}" id="{B75CB69B-F90A-431E-AB27-0BC3EF8EA567}">
    <text>Groups assigned after stroke</text>
  </threadedComment>
  <threadedComment ref="K300" dT="2021-02-05T05:20:01.89" personId="{11DC6066-DA42-40E8-B306-F4C988E85EA0}" id="{E76E3BFE-14F5-4B3C-823B-E903BC2D69DC}">
    <text>financial statement in an acknowledgement</text>
  </threadedComment>
  <threadedComment ref="K301" dT="2021-02-05T05:20:01.89" personId="{11DC6066-DA42-40E8-B306-F4C988E85EA0}" id="{E4EF776E-C2ED-4E1F-A7A0-9C9C417072FE}">
    <text>financial statement in an acknowledgement</text>
  </threadedComment>
  <threadedComment ref="K302" dT="2021-02-05T05:20:01.89" personId="{11DC6066-DA42-40E8-B306-F4C988E85EA0}" id="{B3976EDE-F7D4-4013-9A3C-EB6DC794B99B}">
    <text>financial statement in an acknowledgement</text>
  </threadedComment>
  <threadedComment ref="K303" dT="2021-02-05T05:20:01.89" personId="{11DC6066-DA42-40E8-B306-F4C988E85EA0}" id="{31EDE353-58CE-4DB3-9547-6AC8C771BBC5}">
    <text>financial statement in an acknowledgement</text>
  </threadedComment>
  <threadedComment ref="I306" dT="2021-06-09T02:21:41.89" personId="{11DC6066-DA42-40E8-B306-F4C988E85EA0}" id="{B715E93B-DAA6-4761-B022-F5F2C44683B4}">
    <text>calculated power post-hoc</text>
  </threadedComment>
  <threadedComment ref="K307" dT="2021-02-05T05:20:01.89" personId="{11DC6066-DA42-40E8-B306-F4C988E85EA0}" id="{2C4A02F9-5E60-4B6C-9BC9-11D4332D29C8}">
    <text>financial statement in an acknowledgement</text>
  </threadedComment>
  <threadedComment ref="K312" dT="2021-02-05T05:20:01.89" personId="{11DC6066-DA42-40E8-B306-F4C988E85EA0}" id="{D0589E9A-C388-4BC5-BDDA-FC2903E5DD3C}">
    <text>financial statement in an acknowledgement</text>
  </threadedComment>
  <threadedComment ref="K313" dT="2021-02-05T05:20:01.89" personId="{11DC6066-DA42-40E8-B306-F4C988E85EA0}" id="{EDF46220-290B-4A8E-9398-767968F4A65B}">
    <text>financial statement in an acknowledgement</text>
  </threadedComment>
  <threadedComment ref="K315" dT="2021-02-05T05:20:01.89" personId="{11DC6066-DA42-40E8-B306-F4C988E85EA0}" id="{0CB99CFB-D08A-41FD-AA70-F3670F35D451}">
    <text>financial statement in an acknowledgement</text>
  </threadedComment>
  <threadedComment ref="K319" dT="2021-02-05T05:20:01.89" personId="{11DC6066-DA42-40E8-B306-F4C988E85EA0}" id="{65823E2A-3527-4DC1-BD6D-7EC1DC69B3B9}">
    <text>financial statement in an acknowledgement</text>
  </threadedComment>
  <threadedComment ref="K321" dT="2021-02-05T05:20:01.89" personId="{11DC6066-DA42-40E8-B306-F4C988E85EA0}" id="{8C80839B-97C1-47C1-A8E6-57084132CB4A}">
    <text>financial statement in an acknowledgement</text>
  </threadedComment>
  <threadedComment ref="K323" dT="2021-02-05T05:20:01.89" personId="{11DC6066-DA42-40E8-B306-F4C988E85EA0}" id="{2F6F99E8-35EA-4737-A474-732B24AC5A8E}">
    <text>financial statement in an acknowledgement</text>
  </threadedComment>
  <threadedComment ref="K327" dT="2021-02-05T05:20:01.89" personId="{11DC6066-DA42-40E8-B306-F4C988E85EA0}" id="{B452F0B2-8087-4B0F-8A64-7DDF1A9A5AF1}">
    <text>financial statement in an acknowledgement</text>
  </threadedComment>
  <threadedComment ref="K328" dT="2021-02-05T05:20:01.89" personId="{11DC6066-DA42-40E8-B306-F4C988E85EA0}" id="{A5826AF6-403E-43DF-9CDA-FE01949782A3}">
    <text>financial statement in an acknowledgement</text>
  </threadedComment>
  <threadedComment ref="K334" dT="2021-02-05T05:20:01.89" personId="{11DC6066-DA42-40E8-B306-F4C988E85EA0}" id="{B1D98855-0592-4D08-9688-9E81E5EFBE7E}">
    <text>financial statement in an acknowledgement</text>
  </threadedComment>
  <threadedComment ref="K339" dT="2021-02-05T05:20:01.89" personId="{11DC6066-DA42-40E8-B306-F4C988E85EA0}" id="{38D0D206-0668-471D-9867-D8711166DD3D}">
    <text>financial statement in an acknowledgement</text>
  </threadedComment>
  <threadedComment ref="K346" dT="2021-02-05T05:20:01.89" personId="{11DC6066-DA42-40E8-B306-F4C988E85EA0}" id="{9DCFF325-E7E8-446E-A6F0-75850699E47B}">
    <text>financial statement in an acknowledgement</text>
  </threadedComment>
  <threadedComment ref="K352" dT="2021-02-05T05:20:01.89" personId="{11DC6066-DA42-40E8-B306-F4C988E85EA0}" id="{F5D71209-2BAD-4B46-A5CA-FD0B00AD62D2}">
    <text>financial statement in an acknowledgement</text>
  </threadedComment>
  <threadedComment ref="H353" dT="2021-11-26T11:16:29.15" personId="{11DC6066-DA42-40E8-B306-F4C988E85EA0}" id="{33BFBF20-8C7F-42AA-8A0D-CB3D8BA7BB6C}">
    <text>unsure if counts, used neonatal animals</text>
  </threadedComment>
  <threadedComment ref="K353" dT="2021-02-05T05:20:01.89" personId="{11DC6066-DA42-40E8-B306-F4C988E85EA0}" id="{5AB6FE49-6863-40B2-B30B-35D2B26ADA86}">
    <text>financial statement in an acknowledgement</text>
  </threadedComment>
  <threadedComment ref="K363" dT="2021-02-05T05:20:01.89" personId="{11DC6066-DA42-40E8-B306-F4C988E85EA0}" id="{854FEF0A-8D0B-4697-A823-AC3482AF5B33}">
    <text>financial statement in an acknowledgement</text>
  </threadedComment>
  <threadedComment ref="K365" dT="2021-02-05T05:20:01.89" personId="{11DC6066-DA42-40E8-B306-F4C988E85EA0}" id="{F546EB2E-AEEA-428B-A77F-500C2A907BCE}">
    <text>financial statement in an acknowledgement</text>
  </threadedComment>
  <threadedComment ref="K368" dT="2021-02-05T05:20:01.89" personId="{11DC6066-DA42-40E8-B306-F4C988E85EA0}" id="{AB0E7948-7C89-4C31-802E-9DF383B16F26}">
    <text>financial statement in an acknowledgement</text>
  </threadedComment>
  <threadedComment ref="K373" dT="2021-02-05T05:20:01.89" personId="{11DC6066-DA42-40E8-B306-F4C988E85EA0}" id="{42EA9095-60E6-45BB-A196-D5F125878359}">
    <text>financial statement in an acknowledgement</text>
  </threadedComment>
  <threadedComment ref="K374" dT="2021-02-05T05:20:01.89" personId="{11DC6066-DA42-40E8-B306-F4C988E85EA0}" id="{682D54E8-557A-4866-BAE9-FDC881C2C6D6}">
    <text>financial statement in an acknowledgement</text>
  </threadedComment>
  <threadedComment ref="K375" dT="2021-02-05T05:20:01.89" personId="{11DC6066-DA42-40E8-B306-F4C988E85EA0}" id="{A2BB30B8-653E-443F-B958-A094ED40331E}">
    <text>financial statement in an acknowledgement</text>
  </threadedComment>
  <threadedComment ref="K382" dT="2021-02-05T05:20:01.89" personId="{11DC6066-DA42-40E8-B306-F4C988E85EA0}" id="{033D9C1E-63AF-49C4-AA2B-7D3D04347D89}">
    <text>financial statement in an acknowledgement</text>
  </threadedComment>
  <threadedComment ref="K383" dT="2021-02-05T05:20:01.89" personId="{11DC6066-DA42-40E8-B306-F4C988E85EA0}" id="{33196B9E-810D-47A8-8376-076374CB78A8}">
    <text>financial statement in an acknowledgement</text>
  </threadedComment>
  <threadedComment ref="K385" dT="2021-02-05T05:20:01.89" personId="{11DC6066-DA42-40E8-B306-F4C988E85EA0}" id="{B0B8ECB6-1ADE-4FBE-B71D-5F98B82CAC41}">
    <text>financial statement in an acknowledgement</text>
  </threadedComment>
  <threadedComment ref="K387" dT="2021-02-05T05:20:01.89" personId="{11DC6066-DA42-40E8-B306-F4C988E85EA0}" id="{D0BE200B-48A5-4006-8DE1-006137CFB870}">
    <text>financial statement in an acknowledgement</text>
  </threadedComment>
  <threadedComment ref="K394" dT="2021-02-05T05:20:01.89" personId="{11DC6066-DA42-40E8-B306-F4C988E85EA0}" id="{549A2CE4-8C02-48D4-934F-7DF3F1C2805E}">
    <text>financial statement in an acknowledgement</text>
  </threadedComment>
  <threadedComment ref="K405" dT="2021-02-05T05:20:01.89" personId="{11DC6066-DA42-40E8-B306-F4C988E85EA0}" id="{5C48CA82-785C-474B-8A0A-F30F6F6C932D}">
    <text>financial statement in an acknowledgement</text>
  </threadedComment>
  <threadedComment ref="K410" dT="2021-02-05T05:20:01.89" personId="{11DC6066-DA42-40E8-B306-F4C988E85EA0}" id="{4435D401-F7CB-4ECD-B37A-E8102A356DDB}">
    <text>financial statement in an acknowledgement</text>
  </threadedComment>
  <threadedComment ref="K415" dT="2021-02-05T05:20:01.89" personId="{11DC6066-DA42-40E8-B306-F4C988E85EA0}" id="{7DFD6CA7-9D8C-4C2E-A8A5-3F55CA8507A3}">
    <text>financial statement in an acknowledgement</text>
  </threadedComment>
  <threadedComment ref="A417" dT="2022-01-19T06:11:35.54" personId="{0499562B-EFAF-4D5B-A8CC-C952B70A193C}" id="{E3079309-437C-4F4D-8E33-278E13A32BBB}">
    <text>Non-English paper, Russian</text>
  </threadedComment>
  <threadedComment ref="A418" dT="2022-01-19T06:10:45.99" personId="{0499562B-EFAF-4D5B-A8CC-C952B70A193C}" id="{D9EAFF66-9EAA-4E42-988F-9EB79EF40890}">
    <text>non-English paper, Chinese</text>
  </threadedComment>
  <threadedComment ref="A419" dT="2022-01-19T06:11:01.12" personId="{0499562B-EFAF-4D5B-A8CC-C952B70A193C}" id="{FD6A781B-8058-40FA-BDBA-FDF623EB354F}">
    <text>Non-English paper, Chinese</text>
  </threadedComment>
  <threadedComment ref="A420" dT="2022-01-19T06:11:14.63" personId="{0499562B-EFAF-4D5B-A8CC-C952B70A193C}" id="{1B8ADE09-D738-4BA2-9303-D3090A7471D0}">
    <text>Non-English paper, Chinese</text>
  </threadedComment>
  <threadedComment ref="A421" dT="2022-01-19T06:11:54.13" personId="{0499562B-EFAF-4D5B-A8CC-C952B70A193C}" id="{D8D4423D-A45D-438C-B35F-9F6C2F90BA7D}">
    <text>Non-English paper, Russian</text>
  </threadedComment>
  <threadedComment ref="A422" dT="2022-01-19T06:12:13.77" personId="{0499562B-EFAF-4D5B-A8CC-C952B70A193C}" id="{42034D94-69A3-4616-B8ED-FDC9B9E090D8}">
    <text>Non-English paper, Russian</text>
  </threadedComment>
</ThreadedComments>
</file>

<file path=xl/threadedComments/threadedComment4.xml><?xml version="1.0" encoding="utf-8"?>
<ThreadedComments xmlns="http://schemas.microsoft.com/office/spreadsheetml/2018/threadedcomments" xmlns:x="http://schemas.openxmlformats.org/spreadsheetml/2006/main">
  <threadedComment ref="T14" dT="2021-11-10T03:14:55.51" personId="{11DC6066-DA42-40E8-B306-F4C988E85EA0}" id="{2865CEEA-F5BC-43F8-BBD4-965E760CC218}">
    <text>Also known as Menzies scale</text>
  </threadedComment>
  <threadedComment ref="H19" dT="2021-07-13T00:57:23.93" personId="{11DC6066-DA42-40E8-B306-F4C988E85EA0}" id="{EF4927E9-F3F5-4A4C-88D1-AC0156D50CB6}">
    <text>mixture of water, chloral hydrate, magnesium sulfate, propylene glycol, ethanol, and nembutal</text>
  </threadedComment>
  <threadedComment ref="T21" dT="2021-10-20T04:36:36.78" personId="{11DC6066-DA42-40E8-B306-F4C988E85EA0}" id="{4E867794-C8B6-4E50-ACDE-B2A5B4C093E4}">
    <text>E.Z. Longa, P.R. Weinstein, S. Carlson, R. Cummins, Reversible middle cerebral
artery occlusion without craniectomy in rats, Stroke 20 (January (1)) (1989) 84–91.</text>
  </threadedComment>
  <threadedComment ref="B23" dT="2021-11-13T03:42:39.98" personId="{11DC6066-DA42-40E8-B306-F4C988E85EA0}" id="{7AE89696-4845-47E3-B897-1781F700E251}">
    <text>C57BL/6 background</text>
  </threadedComment>
  <threadedComment ref="T24" dT="2021-11-10T03:14:45.86" personId="{11DC6066-DA42-40E8-B306-F4C988E85EA0}" id="{D1496B3E-B148-4D76-B4A7-F98CEC6AF153}">
    <text>0-4 scale = Menzies scale</text>
  </threadedComment>
  <threadedComment ref="T27" dT="2021-11-02T03:36:49.93" personId="{11DC6066-DA42-40E8-B306-F4C988E85EA0}" id="{2B1FB8BF-6A44-40B4-AA47-9F9A2F58C427}">
    <text>Sensori-motor dysfunction was assessed by using a score of 1, 0.5, and 0: (1) — the paw is immediately placed on the table surface; (0.5) — the limb is extended, but with some movements and attempts to place the paw on the surface of the table; (0) — the paw is totally immobilized, hanging down, with no movement.</text>
  </threadedComment>
  <threadedComment ref="T28" dT="2021-11-12T06:55:56.42" personId="{11DC6066-DA42-40E8-B306-F4C988E85EA0}" id="{79BDB44A-80AD-4002-959A-7B4563F7FB66}">
    <text>score 0: no neurological deficits, score 1: mildly abnormal posture or mild hemiplegia, score 2: severely abnormal posture or severe hemiplegia. total score 0 is the lowest and total score 4 is the highest</text>
  </threadedComment>
  <threadedComment ref="B29" dT="2021-10-29T00:13:46.11" personId="{11DC6066-DA42-40E8-B306-F4C988E85EA0}" id="{34E9D505-0723-4196-A56F-F88DA0E57A2C}">
    <text>based on C57BL/6</text>
  </threadedComment>
  <threadedComment ref="B45" dT="2021-11-13T03:43:05.18" personId="{11DC6066-DA42-40E8-B306-F4C988E85EA0}" id="{D36D80E3-10B9-49C4-A0C0-4DBBE884D917}">
    <text>C57BL6/CNr genetic background</text>
  </threadedComment>
  <threadedComment ref="B48" dT="2021-09-30T07:52:00.58" personId="{11DC6066-DA42-40E8-B306-F4C988E85EA0}" id="{86227224-4774-45FA-9D07-E8E389AD5A3B}">
    <text>C57BL/6xDBA background</text>
  </threadedComment>
  <threadedComment ref="B50" dT="2021-11-21T05:57:10.85" personId="{11DC6066-DA42-40E8-B306-F4C988E85EA0}" id="{EFD30E45-D740-458B-89FD-7080FAD2A8C9}">
    <text>C57BL6 background</text>
  </threadedComment>
  <threadedComment ref="B72" dT="2022-01-07T00:43:31.03" personId="{11DC6066-DA42-40E8-B306-F4C988E85EA0}" id="{48672C56-689B-4B90-B9DC-F1A46956D4CB}">
    <text>C57BL6 background</text>
  </threadedComment>
  <threadedComment ref="B73" dT="2021-11-02T03:52:40.79" personId="{11DC6066-DA42-40E8-B306-F4C988E85EA0}" id="{3D65D073-A4DF-4B05-9E7B-0C0B30FEDC07}">
    <text>"a quadruple knock-out mouse (Q4) that lacks four ECM components: brevican, neurocan, tenascin-C and tenascin-R" seems to be based on 129S1/SvImJ mice</text>
  </threadedComment>
  <threadedComment ref="B78" dT="2022-01-10T03:34:42.43" personId="{11DC6066-DA42-40E8-B306-F4C988E85EA0}" id="{AE23CA46-6DC7-42C8-84ED-D0C37740B6BA}">
    <text>introgressing a loss-of-function mutation in the p22phox gene from the Matsumoto Eosinophilia Shinshu (MES) rat to stroke prone spontaneously hypertensive rats (SHRSP), we constructed the SHRSP-based congenic strain lacking the P22PHOX expression (i.e., lacking NADPH oxidases [NOX] activities) (SHRSP.MES-Cybames/Izm; hereafter referred to as SP.MES)</text>
  </threadedComment>
  <threadedComment ref="B79" dT="2021-10-06T04:07:54.50" personId="{11DC6066-DA42-40E8-B306-F4C988E85EA0}" id="{A7BEFE07-9CBF-42CD-B046-977AEA33AB36}">
    <text>Secreted protein acidic rich in cysteine (SPARC) is a matricellular protein that modulates the activity of growth factors, cytokines, and extracellular matrix to play multiple roles in tissue development and repair, such as cellular adhesion, migration, and proliferation. based on B6129SF2/J mouse</text>
  </threadedComment>
  <threadedComment ref="B96" dT="2022-01-13T05:22:43.29" personId="{11DC6066-DA42-40E8-B306-F4C988E85EA0}" id="{80D1A119-F2C9-4E7E-BFD5-3ED5BAE1AB2E}">
    <text>C57BL/6 background</text>
  </threadedComment>
  <threadedComment ref="B97" dT="2022-01-14T05:12:39.80" personId="{11DC6066-DA42-40E8-B306-F4C988E85EA0}" id="{964871FD-BAE0-4662-88B8-96310B2031D8}">
    <text>plasma phospholipid transfer protein transgenic mice, C57BL/6 background</text>
  </threadedComment>
  <threadedComment ref="B98" dT="2022-01-14T05:12:39.80" personId="{11DC6066-DA42-40E8-B306-F4C988E85EA0}" id="{AB783EB3-09F1-406C-ADBC-56DD36E432C4}">
    <text>plasma phospholipid transfer protein transgenic mice, C57BL/6 background</text>
  </threadedComment>
  <threadedComment ref="M101" dT="2021-11-04T00:43:31.04" personId="{11DC6066-DA42-40E8-B306-F4C988E85EA0}" id="{221E8897-2761-4899-9110-CAE542F596F0}">
    <text>carbamylated analogs of chimeric derivatives, erythropoietin with the Fc fragment of human IgG1</text>
  </threadedComment>
  <threadedComment ref="M102" dT="2021-11-04T00:43:44.85" personId="{11DC6066-DA42-40E8-B306-F4C988E85EA0}" id="{275B291B-4443-4723-9FFC-5BF200A17054}">
    <text>erythropoietin with TR (Muc1) human glycopeptide</text>
  </threadedComment>
  <threadedComment ref="M124" dT="2022-01-23T09:01:43.68" personId="{0499562B-EFAF-4D5B-A8CC-C952B70A193C}" id="{F6D5E8B2-688D-46D3-848E-BEE293EB1957}">
    <text>might be GC-2h, is russian, translates as "antiamnestic ACTION HUMAN dipeptide mimetic of nerve growth factor "</text>
  </threadedComment>
  <threadedComment ref="M247" dT="2021-12-21T01:45:52.68" personId="{11DC6066-DA42-40E8-B306-F4C988E85EA0}" id="{8429AEAC-D527-4152-8502-92A68B61FBB5}">
    <text>a form of t-PA</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368E8-107A-41A2-A91F-23C485C5F346}">
  <dimension ref="A1:BR689"/>
  <sheetViews>
    <sheetView zoomScaleNormal="100" workbookViewId="0">
      <pane xSplit="5" ySplit="1" topLeftCell="AD582" activePane="bottomRight" state="frozen"/>
      <selection pane="topRight" activeCell="F1" sqref="F1"/>
      <selection pane="bottomLeft" activeCell="A2" sqref="A2"/>
      <selection pane="bottomRight" activeCell="AH1" sqref="AH1:AH1048576"/>
    </sheetView>
  </sheetViews>
  <sheetFormatPr defaultRowHeight="14.4" x14ac:dyDescent="0.3"/>
  <cols>
    <col min="1" max="1" width="16.44140625" customWidth="1"/>
    <col min="2" max="2" width="13.33203125" customWidth="1"/>
    <col min="3" max="3" width="6.44140625" customWidth="1"/>
    <col min="4" max="4" width="30.88671875" customWidth="1"/>
    <col min="5" max="5" width="5.44140625" customWidth="1"/>
    <col min="6" max="6" width="15.33203125" style="35" customWidth="1"/>
    <col min="7" max="7" width="12.6640625" customWidth="1"/>
    <col min="9" max="9" width="12.88671875" customWidth="1"/>
    <col min="10" max="10" width="14.33203125" customWidth="1"/>
    <col min="11" max="11" width="14.6640625" customWidth="1"/>
    <col min="12" max="12" width="15.44140625" customWidth="1"/>
    <col min="13" max="13" width="14.44140625" customWidth="1"/>
    <col min="14" max="14" width="13.33203125" customWidth="1"/>
    <col min="15" max="15" width="14.88671875" customWidth="1"/>
    <col min="16" max="16" width="14" customWidth="1"/>
    <col min="17" max="17" width="18.6640625" customWidth="1"/>
    <col min="18" max="18" width="19.6640625" customWidth="1"/>
    <col min="19" max="19" width="18" customWidth="1"/>
    <col min="20" max="20" width="18.6640625" customWidth="1"/>
    <col min="21" max="21" width="21.6640625" customWidth="1"/>
    <col min="22" max="22" width="18.33203125" customWidth="1"/>
    <col min="23" max="23" width="17.6640625" style="35" customWidth="1"/>
    <col min="24" max="24" width="20.44140625" customWidth="1"/>
    <col min="25" max="25" width="16.6640625" customWidth="1"/>
    <col min="26" max="26" width="26.5546875" customWidth="1"/>
    <col min="27" max="27" width="11" customWidth="1"/>
    <col min="28" max="28" width="13.6640625" customWidth="1"/>
    <col min="29" max="29" width="14.33203125" customWidth="1"/>
    <col min="30" max="30" width="13.6640625" customWidth="1"/>
    <col min="31" max="31" width="18.6640625" customWidth="1"/>
    <col min="32" max="32" width="20.33203125" customWidth="1"/>
    <col min="33" max="34" width="11.5546875" customWidth="1"/>
    <col min="35" max="35" width="15.44140625" customWidth="1"/>
    <col min="36" max="36" width="13" customWidth="1"/>
    <col min="37" max="37" width="10.109375" customWidth="1"/>
    <col min="38" max="38" width="15" style="35" customWidth="1"/>
    <col min="39" max="39" width="15" customWidth="1"/>
    <col min="40" max="40" width="15.44140625" customWidth="1"/>
    <col min="41" max="43" width="20.33203125" customWidth="1"/>
    <col min="44" max="44" width="13.44140625" style="35" customWidth="1"/>
    <col min="45" max="45" width="19.6640625" customWidth="1"/>
    <col min="46" max="46" width="20.44140625" customWidth="1"/>
    <col min="47" max="47" width="18.6640625" customWidth="1"/>
    <col min="48" max="48" width="21.88671875" customWidth="1"/>
    <col min="49" max="49" width="21.33203125" customWidth="1"/>
    <col min="50" max="50" width="22.88671875" customWidth="1"/>
    <col min="51" max="51" width="27.44140625" customWidth="1"/>
    <col min="52" max="52" width="16.6640625" customWidth="1"/>
    <col min="53" max="53" width="16.109375" customWidth="1"/>
    <col min="54" max="54" width="21.44140625" customWidth="1"/>
    <col min="55" max="55" width="23.44140625" customWidth="1"/>
    <col min="56" max="56" width="18.44140625" customWidth="1"/>
    <col min="57" max="57" width="24.88671875" customWidth="1"/>
    <col min="58" max="58" width="19.33203125" customWidth="1"/>
    <col min="59" max="59" width="11.88671875" style="35" customWidth="1"/>
    <col min="60" max="60" width="18.6640625" customWidth="1"/>
    <col min="61" max="61" width="17.44140625" customWidth="1"/>
    <col min="62" max="62" width="21.109375" customWidth="1"/>
    <col min="63" max="63" width="19.88671875" customWidth="1"/>
    <col min="64" max="64" width="15.88671875" customWidth="1"/>
    <col min="65" max="65" width="11.6640625" customWidth="1"/>
    <col min="66" max="66" width="19.6640625" style="35" customWidth="1"/>
    <col min="67" max="67" width="19.6640625" customWidth="1"/>
    <col min="68" max="68" width="14.6640625" customWidth="1"/>
    <col min="69" max="69" width="20.6640625" customWidth="1"/>
    <col min="70" max="70" width="14.6640625" customWidth="1"/>
  </cols>
  <sheetData>
    <row r="1" spans="1:70" x14ac:dyDescent="0.3">
      <c r="A1" s="8" t="s">
        <v>18</v>
      </c>
      <c r="B1" s="8" t="s">
        <v>14</v>
      </c>
      <c r="C1" s="8" t="s">
        <v>4</v>
      </c>
      <c r="D1" s="8" t="s">
        <v>5</v>
      </c>
      <c r="E1" s="8" t="s">
        <v>32</v>
      </c>
      <c r="F1" s="38" t="s">
        <v>16</v>
      </c>
      <c r="G1" s="10" t="s">
        <v>7</v>
      </c>
      <c r="H1" s="10" t="s">
        <v>15</v>
      </c>
      <c r="I1" s="10" t="s">
        <v>222</v>
      </c>
      <c r="J1" s="10" t="s">
        <v>223</v>
      </c>
      <c r="K1" s="10" t="s">
        <v>167</v>
      </c>
      <c r="L1" s="10" t="s">
        <v>166</v>
      </c>
      <c r="M1" s="10" t="s">
        <v>168</v>
      </c>
      <c r="N1" s="10" t="s">
        <v>170</v>
      </c>
      <c r="O1" s="10" t="s">
        <v>171</v>
      </c>
      <c r="P1" s="10" t="s">
        <v>172</v>
      </c>
      <c r="Q1" s="10" t="s">
        <v>68</v>
      </c>
      <c r="R1" s="10" t="s">
        <v>58</v>
      </c>
      <c r="S1" s="10" t="s">
        <v>69</v>
      </c>
      <c r="T1" s="10" t="s">
        <v>59</v>
      </c>
      <c r="U1" s="10" t="s">
        <v>70</v>
      </c>
      <c r="V1" s="10" t="s">
        <v>71</v>
      </c>
      <c r="W1" s="37" t="s">
        <v>149</v>
      </c>
      <c r="X1" s="26" t="s">
        <v>148</v>
      </c>
      <c r="Y1" s="26" t="s">
        <v>74</v>
      </c>
      <c r="Z1" s="26" t="s">
        <v>90</v>
      </c>
      <c r="AA1" s="26" t="s">
        <v>79</v>
      </c>
      <c r="AB1" s="26" t="s">
        <v>80</v>
      </c>
      <c r="AC1" s="26" t="s">
        <v>2643</v>
      </c>
      <c r="AD1" s="26" t="s">
        <v>205</v>
      </c>
      <c r="AE1" s="26" t="s">
        <v>206</v>
      </c>
      <c r="AF1" s="26" t="s">
        <v>2633</v>
      </c>
      <c r="AG1" s="26" t="s">
        <v>82</v>
      </c>
      <c r="AH1" s="26" t="s">
        <v>2652</v>
      </c>
      <c r="AI1" s="26" t="s">
        <v>229</v>
      </c>
      <c r="AJ1" s="26" t="s">
        <v>228</v>
      </c>
      <c r="AK1" s="26" t="s">
        <v>88</v>
      </c>
      <c r="AL1" s="33" t="s">
        <v>106</v>
      </c>
      <c r="AM1" s="12" t="s">
        <v>108</v>
      </c>
      <c r="AN1" s="12" t="s">
        <v>107</v>
      </c>
      <c r="AO1" s="12" t="s">
        <v>109</v>
      </c>
      <c r="AP1" s="12" t="s">
        <v>177</v>
      </c>
      <c r="AQ1" s="12" t="s">
        <v>154</v>
      </c>
      <c r="AR1" s="39" t="s">
        <v>296</v>
      </c>
      <c r="AS1" s="13" t="s">
        <v>240</v>
      </c>
      <c r="AT1" s="13" t="s">
        <v>114</v>
      </c>
      <c r="AU1" s="13" t="s">
        <v>193</v>
      </c>
      <c r="AV1" s="13" t="s">
        <v>116</v>
      </c>
      <c r="AW1" s="13" t="s">
        <v>194</v>
      </c>
      <c r="AX1" s="13" t="s">
        <v>238</v>
      </c>
      <c r="AY1" s="13" t="s">
        <v>326</v>
      </c>
      <c r="AZ1" s="13" t="s">
        <v>127</v>
      </c>
      <c r="BA1" s="13" t="s">
        <v>201</v>
      </c>
      <c r="BB1" s="13" t="s">
        <v>2625</v>
      </c>
      <c r="BC1" s="13" t="s">
        <v>2626</v>
      </c>
      <c r="BD1" s="13" t="s">
        <v>2623</v>
      </c>
      <c r="BE1" s="13" t="s">
        <v>2639</v>
      </c>
      <c r="BF1" s="13" t="s">
        <v>2624</v>
      </c>
      <c r="BG1" s="39" t="s">
        <v>128</v>
      </c>
      <c r="BH1" s="13" t="s">
        <v>124</v>
      </c>
      <c r="BI1" s="13" t="s">
        <v>199</v>
      </c>
      <c r="BJ1" s="13" t="s">
        <v>125</v>
      </c>
      <c r="BK1" s="13" t="s">
        <v>200</v>
      </c>
      <c r="BL1" s="13" t="s">
        <v>203</v>
      </c>
      <c r="BM1" s="13" t="s">
        <v>294</v>
      </c>
      <c r="BN1" s="40" t="s">
        <v>852</v>
      </c>
      <c r="BO1" s="30" t="s">
        <v>853</v>
      </c>
      <c r="BP1" s="30" t="s">
        <v>3</v>
      </c>
      <c r="BQ1" s="30" t="s">
        <v>163</v>
      </c>
      <c r="BR1" s="30" t="s">
        <v>13</v>
      </c>
    </row>
    <row r="2" spans="1:70" s="22" customFormat="1" x14ac:dyDescent="0.3">
      <c r="A2" s="22" t="s">
        <v>139</v>
      </c>
      <c r="B2" s="22" t="s">
        <v>245</v>
      </c>
      <c r="C2" s="22">
        <v>2004</v>
      </c>
      <c r="D2" s="22" t="s">
        <v>140</v>
      </c>
      <c r="E2" s="22" t="s">
        <v>141</v>
      </c>
      <c r="F2" s="34" t="s">
        <v>24</v>
      </c>
      <c r="G2" s="22" t="s">
        <v>142</v>
      </c>
      <c r="H2" s="22" t="s">
        <v>36</v>
      </c>
      <c r="I2" s="22" t="s">
        <v>12</v>
      </c>
      <c r="J2" s="22" t="s">
        <v>8</v>
      </c>
      <c r="K2" s="22">
        <v>10</v>
      </c>
      <c r="L2" s="22">
        <f>AVERAGE(K2,M2)</f>
        <v>11</v>
      </c>
      <c r="M2" s="22">
        <v>12</v>
      </c>
      <c r="N2" s="22">
        <v>210</v>
      </c>
      <c r="O2" s="22">
        <v>298</v>
      </c>
      <c r="P2" s="22">
        <v>320</v>
      </c>
      <c r="Q2" s="22">
        <v>1</v>
      </c>
      <c r="R2" s="22">
        <v>12</v>
      </c>
      <c r="S2" s="22">
        <v>3</v>
      </c>
      <c r="T2" s="22">
        <v>8</v>
      </c>
      <c r="U2" s="22">
        <f t="shared" ref="U2:U65" si="0">IF(AND(Q2&lt;&gt;"", Q2&lt;&gt;0, Q2&lt;&gt;"NA", Q2&lt;&gt;"NR",S2&lt;&gt;"", S2&lt;&gt;0, S2&lt;&gt;"NA", S2&lt;&gt;"NR"), S2/Q2, "NA")</f>
        <v>3</v>
      </c>
      <c r="V2" s="22">
        <f t="shared" ref="V2:V65" si="1">IF(AND(U2&lt;&gt;"", U2&lt;&gt;0, U2&lt;&gt;"NA", U2&lt;&gt;"NR",R2&lt;&gt;"", R2&lt;&gt;0, R2&lt;&gt;"NA", R2&lt;&gt;"NR"), R2/U2, "NA")</f>
        <v>4</v>
      </c>
      <c r="W2" s="34" t="s">
        <v>147</v>
      </c>
      <c r="X2" s="22" t="s">
        <v>95</v>
      </c>
      <c r="Y2" s="22" t="s">
        <v>78</v>
      </c>
      <c r="Z2" s="22" t="s">
        <v>9</v>
      </c>
      <c r="AA2" s="22">
        <v>10</v>
      </c>
      <c r="AB2" s="22" t="s">
        <v>145</v>
      </c>
      <c r="AC2" cm="1">
        <f t="array" ref="AC2">_xlfn.IFS(AB2="mg/kg", AA2, AB2="ug/g", AA2, AB2="mg/100g", AA2*10, AB2="mg/g", AA2*1000, TRUE, "NA")</f>
        <v>10</v>
      </c>
      <c r="AD2" s="22" t="s">
        <v>9</v>
      </c>
      <c r="AE2" s="22" t="s">
        <v>8</v>
      </c>
      <c r="AF2" t="str" cm="1">
        <f t="array" ref="AF2">_xlfn.IFS(AD2="NA", "NA", AD2="NR", "NA", AE2="W/cm2", AD2, AE2="mW/mm2", AD2*0.1, AE2="mW/cm2", AD2*0.001, AE2="uW/cm2", AD2*0.000001, AE2="lux", AD2*0.00000014641, AE2="klux", AD2*0.00014641, TRUE, "NA")</f>
        <v>NA</v>
      </c>
      <c r="AG2" s="22" t="s">
        <v>146</v>
      </c>
      <c r="AH2" s="22" t="s">
        <v>9</v>
      </c>
      <c r="AI2" s="22" t="s">
        <v>9</v>
      </c>
      <c r="AJ2" s="22">
        <v>1</v>
      </c>
      <c r="AK2" s="22">
        <v>20</v>
      </c>
      <c r="AL2" s="34" t="s">
        <v>153</v>
      </c>
      <c r="AM2" s="22" t="s">
        <v>211</v>
      </c>
      <c r="AN2" s="22">
        <v>10</v>
      </c>
      <c r="AO2" s="22" t="s">
        <v>145</v>
      </c>
      <c r="AP2" s="22" t="s">
        <v>9</v>
      </c>
      <c r="AQ2" s="22" t="s">
        <v>156</v>
      </c>
      <c r="AR2" s="34">
        <v>24</v>
      </c>
      <c r="AS2" s="22" t="s">
        <v>876</v>
      </c>
      <c r="AT2" s="24" t="s">
        <v>9</v>
      </c>
      <c r="AU2" s="24" t="s">
        <v>9</v>
      </c>
      <c r="AV2" s="24" t="s">
        <v>9</v>
      </c>
      <c r="AW2" s="24" t="s">
        <v>9</v>
      </c>
      <c r="AX2" s="22" t="s">
        <v>8</v>
      </c>
      <c r="AY2" s="22" t="s">
        <v>8</v>
      </c>
      <c r="AZ2" s="24" t="s">
        <v>9</v>
      </c>
      <c r="BA2" s="24" t="s">
        <v>9</v>
      </c>
      <c r="BB2" t="str" cm="1">
        <f t="array" ref="BB2">_xlfn.IFS(AT2="NA", "NA", AZ2="Direct rLV % whole brain", AT2, AZ2="Indirect rLV % whole brain", AT2, AZ2="Direct rLV % hemisphere", AT2/2, AZ2="Indirect rLV % hemisphere", AT2/2, AND(F2="Mouse", AZ2="mm3"), (AT2/508.91)*100, AND(F2="Rat", AZ2="mm3"), (AT2/1971)*100, AND(F2="Mouse", AZ2="ul"), (AT2/508.91)*100, AND(F2="Rat", AZ2="ul"), (AT2/1971)*100, AND(F2="Mouse", AZ2="nl"), (AT2/508910)*100, AND(F2="Rat", AZ2="nl"), (AT2/1971000)*100, AND(F2="Mouse", AZ2="cm3"), (AT2/0.50891)*100, AND(F2="Rat", AZ2="cm3"), (AT2/1.971)*100, TRUE, "NA")</f>
        <v>NA</v>
      </c>
      <c r="BC2" t="str" cm="1">
        <f t="array" ref="BC2">_xlfn.IFS(AV2="NA", "NA", AV2="NR", "NA", AZ2="Direct rLV % whole brain", AV2, AZ2="Indirect rLV % whole brain", AV2, AZ2="Direct rLV % hemisphere", AV2/2, AZ2="Indirect rLV % hemisphere", AV2/2, AND(F2="Mouse", AZ2="mm3"), (AV2/508.91)*100, AND(F2="Rat", AZ2="mm3"), (AV2/1971)*100, AND(F2="Mouse", AZ2="ul"), (AV2/508.91)*100, AND(F2="Rat", AZ2="ul"), (AV2/1971)*100, AND(F2="Mouse", AZ2="nl"), (AV2/508910)*100, AND(F2="Rat", AZ2="nl"), (AV2/1971000)*100, AND(F2="Mouse", AZ2="cm3"), (AV2/0.50891)*100, AND(F2="Rat", AZ2="cm3"), (AV2/1.971)*100, TRUE, "NA")</f>
        <v>NA</v>
      </c>
      <c r="BD2" t="str" cm="1">
        <f t="array" ref="BD2">_xlfn.IFS(AU2="NA", "NA", R2="NR", "NA", BA2="SD", AU2, BA2="SE", AU2*(SQRT(R2)), BA2="SEM", AU2*(SQRT(R2)), TRUE, "NA")</f>
        <v>NA</v>
      </c>
      <c r="BE2" t="str" cm="1">
        <f t="array" ref="BE2">_xlfn.IFS(BD2="NA", "NA", AZ2="Direct rLV % whole brain", BD2, AZ2="Indirect rLV % whole brain", BD2, AZ2="Direct rLV % hemisphere", BD2/2, AZ2="Indirect rLV % hemisphere", BD2/2, AND(F2="Mouse", AZ2="mm3"), (BD2/508.91)*100, AND(F2="Rat", AZ2="mm3"), (BD2/1971)*100, AND(F2="Mouse", AZ2="ul"), (BD2/508.91)*100, AND(F2="Rat", AZ2="ul"), (BD2/1971)*100, AND(F2="Mouse", AZ2="nl"), (BD2/508910)*100, AND(F2="Rat", AZ2="nl"), (BD2/1971000)*100, AND(F2="Mouse", AZ2="cm3"), (BD2/0.50891)*100, AND(F2="Rat", AZ2="cm3"), (BD2/1.971)*100, TRUE, "NA")</f>
        <v>NA</v>
      </c>
      <c r="BF2" s="48" t="str" cm="1">
        <f t="array" ref="BF2">_xlfn.IFS(AW2="NA", "NA", BA2="SD", AW2, BA2="SE", AW2*(SQRT(T2)), BA2="SEM", AW2*(SQRT(T2)), TRUE, "NA")</f>
        <v>NA</v>
      </c>
      <c r="BG2" s="34" t="s">
        <v>12</v>
      </c>
      <c r="BH2" s="22" t="s">
        <v>8</v>
      </c>
      <c r="BI2" s="22" t="s">
        <v>8</v>
      </c>
      <c r="BJ2" s="22" t="s">
        <v>8</v>
      </c>
      <c r="BK2" s="22" t="s">
        <v>8</v>
      </c>
      <c r="BL2" s="22" t="s">
        <v>8</v>
      </c>
      <c r="BM2" s="22" t="s">
        <v>8</v>
      </c>
      <c r="BN2" s="34" t="s">
        <v>273</v>
      </c>
      <c r="BO2" s="22" t="s">
        <v>272</v>
      </c>
      <c r="BP2" s="22" t="s">
        <v>857</v>
      </c>
      <c r="BQ2" s="22" t="s">
        <v>159</v>
      </c>
      <c r="BR2" s="22" t="s">
        <v>160</v>
      </c>
    </row>
    <row r="3" spans="1:70" s="22" customFormat="1" x14ac:dyDescent="0.3">
      <c r="A3" s="22" t="s">
        <v>139</v>
      </c>
      <c r="B3" s="22" t="s">
        <v>245</v>
      </c>
      <c r="C3" s="22">
        <v>2004</v>
      </c>
      <c r="D3" s="22" t="s">
        <v>140</v>
      </c>
      <c r="E3" s="22" t="s">
        <v>143</v>
      </c>
      <c r="F3" s="34" t="s">
        <v>24</v>
      </c>
      <c r="G3" s="22" t="s">
        <v>142</v>
      </c>
      <c r="H3" s="22" t="s">
        <v>36</v>
      </c>
      <c r="I3" s="22" t="s">
        <v>12</v>
      </c>
      <c r="J3" s="22" t="s">
        <v>8</v>
      </c>
      <c r="K3" s="22">
        <v>10</v>
      </c>
      <c r="L3" s="22">
        <f t="shared" ref="L3:L4" si="2">AVERAGE(K3,M3)</f>
        <v>11</v>
      </c>
      <c r="M3" s="22">
        <v>12</v>
      </c>
      <c r="N3" s="22">
        <v>210</v>
      </c>
      <c r="O3" s="22">
        <v>280</v>
      </c>
      <c r="P3" s="22">
        <v>320</v>
      </c>
      <c r="Q3" s="22">
        <v>1</v>
      </c>
      <c r="R3" s="22">
        <v>12</v>
      </c>
      <c r="S3" s="22">
        <v>3</v>
      </c>
      <c r="T3" s="22">
        <v>10</v>
      </c>
      <c r="U3" s="22">
        <f t="shared" si="0"/>
        <v>3</v>
      </c>
      <c r="V3" s="22">
        <f t="shared" si="1"/>
        <v>4</v>
      </c>
      <c r="W3" s="34" t="s">
        <v>147</v>
      </c>
      <c r="X3" s="22" t="s">
        <v>95</v>
      </c>
      <c r="Y3" s="22" t="s">
        <v>78</v>
      </c>
      <c r="Z3" s="22" t="s">
        <v>9</v>
      </c>
      <c r="AA3" s="22">
        <v>10</v>
      </c>
      <c r="AB3" s="22" t="s">
        <v>145</v>
      </c>
      <c r="AC3" cm="1">
        <f t="array" ref="AC3">_xlfn.IFS(AB3="mg/kg", AA3, AB3="ug/g", AA3, AB3="mg/100g", AA3*10, AB3="mg/g", AA3*1000, TRUE, "NA")</f>
        <v>10</v>
      </c>
      <c r="AD3" s="22" t="s">
        <v>9</v>
      </c>
      <c r="AE3" s="22" t="s">
        <v>8</v>
      </c>
      <c r="AF3" t="str" cm="1">
        <f t="array" ref="AF3">_xlfn.IFS(AD3="NA", "NA", AD3="NR", "NA", AE3="W/cm2", AD3, AE3="mW/mm2", AD3*0.1, AE3="mW/cm2", AD3*0.001, AE3="uW/cm2", AD3*0.000001, AE3="lux", AD3*0.00000014641, AE3="klux", AD3*0.00014641, TRUE, "NA")</f>
        <v>NA</v>
      </c>
      <c r="AG3" s="22" t="s">
        <v>146</v>
      </c>
      <c r="AH3" s="22" t="s">
        <v>9</v>
      </c>
      <c r="AI3" s="22" t="s">
        <v>9</v>
      </c>
      <c r="AJ3" s="22">
        <v>1</v>
      </c>
      <c r="AK3" s="22">
        <v>20</v>
      </c>
      <c r="AL3" s="34" t="s">
        <v>153</v>
      </c>
      <c r="AM3" s="22" t="s">
        <v>211</v>
      </c>
      <c r="AN3" s="22">
        <v>10</v>
      </c>
      <c r="AO3" s="22" t="s">
        <v>145</v>
      </c>
      <c r="AP3" s="22">
        <v>1</v>
      </c>
      <c r="AQ3" s="22" t="s">
        <v>158</v>
      </c>
      <c r="AR3" s="34">
        <v>24</v>
      </c>
      <c r="AS3" s="22" t="s">
        <v>876</v>
      </c>
      <c r="AT3" s="24" t="s">
        <v>9</v>
      </c>
      <c r="AU3" s="24" t="s">
        <v>9</v>
      </c>
      <c r="AV3" s="24" t="s">
        <v>9</v>
      </c>
      <c r="AW3" s="24" t="s">
        <v>9</v>
      </c>
      <c r="AX3" s="22" t="s">
        <v>8</v>
      </c>
      <c r="AY3" s="22" t="s">
        <v>8</v>
      </c>
      <c r="AZ3" s="24" t="s">
        <v>9</v>
      </c>
      <c r="BA3" s="24" t="s">
        <v>9</v>
      </c>
      <c r="BB3" t="str" cm="1">
        <f t="array" ref="BB3">_xlfn.IFS(AT3="NA", "NA", AT3="NR", "NA", AZ3="Direct rLV % whole brain", AT3, AZ3="Indirect rLV % whole brain", AT3, AZ3="Direct rLV % hemisphere", AT3/2, AZ3="Indirect rLV % hemisphere", AT3/2, AND(F3="Mouse", AZ3="mm3"), (AT3/508.91)*100, AND(F3="Rat", AZ3="mm3"), (AT3/1971)*100, AND(F3="Mouse", AZ3="ul"), (AT3/508.91)*100, AND(F3="Rat", AZ3="ul"), (AT3/1971)*100, AND(F3="Mouse", AZ3="nl"), (AT3/508910)*100, AND(F3="Rat", AZ3="nl"), (AT3/1971000)*100, AND(F3="Mouse", AZ3="cm3"), (AT3/0.50891)*100, AND(F3="Rat", AZ3="cm3"), (AT3/1.971)*100, TRUE, "NA")</f>
        <v>NA</v>
      </c>
      <c r="BC3" t="str" cm="1">
        <f t="array" ref="BC3">_xlfn.IFS(AV3="NA", "NA", AV3="NR", "NA", AZ3="Direct rLV % whole brain", AV3, AZ3="Indirect rLV % whole brain", AV3, AZ3="Direct rLV % hemisphere", AV3/2, AZ3="Indirect rLV % hemisphere", AV3/2, AND(F3="Mouse", AZ3="mm3"), (AV3/508.91)*100, AND(F3="Rat", AZ3="mm3"), (AV3/1971)*100, AND(F3="Mouse", AZ3="ul"), (AV3/508.91)*100, AND(F3="Rat", AZ3="ul"), (AV3/1971)*100, AND(F3="Mouse", AZ3="nl"), (AV3/508910)*100, AND(F3="Rat", AZ3="nl"), (AV3/1971000)*100, AND(F3="Mouse", AZ3="cm3"), (AV3/0.50891)*100, AND(F3="Rat", AZ3="cm3"), (AV3/1.971)*100, TRUE, "NA")</f>
        <v>NA</v>
      </c>
      <c r="BD3" t="str" cm="1">
        <f t="array" ref="BD3">_xlfn.IFS(AU3="NA", "NA", R3="NR", "NA", BA3="SD", AU3, BA3="SE", AU3*(SQRT(R3)), BA3="SEM", AU3*(SQRT(R3)), TRUE, "NA")</f>
        <v>NA</v>
      </c>
      <c r="BE3" t="str" cm="1">
        <f t="array" ref="BE3">_xlfn.IFS(BD3="NA", "NA", AZ3="Direct rLV % whole brain", BD3, AZ3="Indirect rLV % whole brain", BD3, AZ3="Direct rLV % hemisphere", BD3/2, AZ3="Indirect rLV % hemisphere", BD3/2, AND(F3="Mouse", AZ3="mm3"), (BD3/508.91)*100, AND(F3="Rat", AZ3="mm3"), (BD3/1971)*100, AND(F3="Mouse", AZ3="ul"), (BD3/508.91)*100, AND(F3="Rat", AZ3="ul"), (BD3/1971)*100, AND(F3="Mouse", AZ3="nl"), (BD3/508910)*100, AND(F3="Rat", AZ3="nl"), (BD3/1971000)*100, AND(F3="Mouse", AZ3="cm3"), (BD3/0.50891)*100, AND(F3="Rat", AZ3="cm3"), (BD3/1.971)*100, TRUE, "NA")</f>
        <v>NA</v>
      </c>
      <c r="BF3" s="48" t="str" cm="1">
        <f t="array" ref="BF3">_xlfn.IFS(AW3="NA", "NA", BA3="SD", AW3, BA3="SE", AW3*(SQRT(T3)), BA3="SEM", AW3*(SQRT(T3)), TRUE, "NA")</f>
        <v>NA</v>
      </c>
      <c r="BG3" s="34" t="s">
        <v>12</v>
      </c>
      <c r="BH3" s="22" t="s">
        <v>8</v>
      </c>
      <c r="BI3" s="22" t="s">
        <v>8</v>
      </c>
      <c r="BJ3" s="22" t="s">
        <v>8</v>
      </c>
      <c r="BK3" s="22" t="s">
        <v>8</v>
      </c>
      <c r="BL3" s="22" t="s">
        <v>8</v>
      </c>
      <c r="BM3" s="22" t="s">
        <v>8</v>
      </c>
      <c r="BN3" s="34" t="s">
        <v>273</v>
      </c>
      <c r="BO3" s="22" t="s">
        <v>272</v>
      </c>
      <c r="BP3" s="22" t="s">
        <v>857</v>
      </c>
      <c r="BQ3" s="22" t="s">
        <v>159</v>
      </c>
      <c r="BR3" s="22" t="s">
        <v>160</v>
      </c>
    </row>
    <row r="4" spans="1:70" s="22" customFormat="1" x14ac:dyDescent="0.3">
      <c r="A4" s="22" t="s">
        <v>139</v>
      </c>
      <c r="B4" s="22" t="s">
        <v>245</v>
      </c>
      <c r="C4" s="22">
        <v>2004</v>
      </c>
      <c r="D4" s="22" t="s">
        <v>140</v>
      </c>
      <c r="E4" s="22" t="s">
        <v>144</v>
      </c>
      <c r="F4" s="34" t="s">
        <v>24</v>
      </c>
      <c r="G4" s="22" t="s">
        <v>142</v>
      </c>
      <c r="H4" s="22" t="s">
        <v>36</v>
      </c>
      <c r="I4" s="22" t="s">
        <v>12</v>
      </c>
      <c r="J4" s="22" t="s">
        <v>8</v>
      </c>
      <c r="K4" s="22">
        <v>10</v>
      </c>
      <c r="L4" s="22">
        <f t="shared" si="2"/>
        <v>11</v>
      </c>
      <c r="M4" s="22">
        <v>12</v>
      </c>
      <c r="N4" s="22">
        <v>210</v>
      </c>
      <c r="O4" s="22">
        <v>276</v>
      </c>
      <c r="P4" s="22">
        <v>320</v>
      </c>
      <c r="Q4" s="22">
        <v>1</v>
      </c>
      <c r="R4" s="22">
        <v>12</v>
      </c>
      <c r="S4" s="22">
        <v>3</v>
      </c>
      <c r="T4" s="22">
        <v>9</v>
      </c>
      <c r="U4" s="22">
        <f t="shared" si="0"/>
        <v>3</v>
      </c>
      <c r="V4" s="22">
        <f t="shared" si="1"/>
        <v>4</v>
      </c>
      <c r="W4" s="34" t="s">
        <v>147</v>
      </c>
      <c r="X4" s="22" t="s">
        <v>95</v>
      </c>
      <c r="Y4" s="22" t="s">
        <v>78</v>
      </c>
      <c r="Z4" s="22" t="s">
        <v>9</v>
      </c>
      <c r="AA4" s="22">
        <v>10</v>
      </c>
      <c r="AB4" s="22" t="s">
        <v>145</v>
      </c>
      <c r="AC4" cm="1">
        <f t="array" ref="AC4">_xlfn.IFS(AB4="mg/kg", AA4, AB4="ug/g", AA4, AB4="mg/100g", AA4*10, AB4="mg/g", AA4*1000, TRUE, "NA")</f>
        <v>10</v>
      </c>
      <c r="AD4" s="22" t="s">
        <v>9</v>
      </c>
      <c r="AE4" s="22" t="s">
        <v>8</v>
      </c>
      <c r="AF4" t="str" cm="1">
        <f t="array" ref="AF4">_xlfn.IFS(AD4="NA", "NA", AD4="NR", "NA", AE4="W/cm2", AD4, AE4="mW/mm2", AD4*0.1, AE4="mW/cm2", AD4*0.001, AE4="uW/cm2", AD4*0.000001, AE4="lux", AD4*0.00000014641, AE4="klux", AD4*0.00014641, TRUE, "NA")</f>
        <v>NA</v>
      </c>
      <c r="AG4" s="22" t="s">
        <v>146</v>
      </c>
      <c r="AH4" s="22" t="s">
        <v>9</v>
      </c>
      <c r="AI4" s="22" t="s">
        <v>9</v>
      </c>
      <c r="AJ4" s="22">
        <v>1</v>
      </c>
      <c r="AK4" s="22">
        <v>20</v>
      </c>
      <c r="AL4" s="34" t="s">
        <v>153</v>
      </c>
      <c r="AM4" s="22" t="s">
        <v>211</v>
      </c>
      <c r="AN4" s="22">
        <v>10</v>
      </c>
      <c r="AO4" s="22" t="s">
        <v>145</v>
      </c>
      <c r="AP4" s="22">
        <v>4</v>
      </c>
      <c r="AQ4" s="22" t="s">
        <v>158</v>
      </c>
      <c r="AR4" s="34">
        <v>24</v>
      </c>
      <c r="AS4" s="22" t="s">
        <v>876</v>
      </c>
      <c r="AT4" s="24" t="s">
        <v>9</v>
      </c>
      <c r="AU4" s="24" t="s">
        <v>9</v>
      </c>
      <c r="AV4" s="24" t="s">
        <v>9</v>
      </c>
      <c r="AW4" s="24" t="s">
        <v>9</v>
      </c>
      <c r="AX4" s="22" t="s">
        <v>8</v>
      </c>
      <c r="AY4" s="22" t="s">
        <v>8</v>
      </c>
      <c r="AZ4" s="24" t="s">
        <v>9</v>
      </c>
      <c r="BA4" s="24" t="s">
        <v>9</v>
      </c>
      <c r="BB4" t="str" cm="1">
        <f t="array" ref="BB4">_xlfn.IFS(AT4="NA", "NA", AT4="NR", "NA", AZ4="Direct rLV % whole brain", AT4, AZ4="Indirect rLV % whole brain", AT4, AZ4="Direct rLV % hemisphere", AT4/2, AZ4="Indirect rLV % hemisphere", AT4/2, AND(F4="Mouse", AZ4="mm3"), (AT4/508.91)*100, AND(F4="Rat", AZ4="mm3"), (AT4/1971)*100, AND(F4="Mouse", AZ4="ul"), (AT4/508.91)*100, AND(F4="Rat", AZ4="ul"), (AT4/1971)*100, AND(F4="Mouse", AZ4="nl"), (AT4/508910)*100, AND(F4="Rat", AZ4="nl"), (AT4/1971000)*100, AND(F4="Mouse", AZ4="cm3"), (AT4/0.50891)*100, AND(F4="Rat", AZ4="cm3"), (AT4/1.971)*100, TRUE, "NA")</f>
        <v>NA</v>
      </c>
      <c r="BC4" t="str" cm="1">
        <f t="array" ref="BC4">_xlfn.IFS(AV4="NA", "NA", AV4="NR", "NA", AZ4="Direct rLV % whole brain", AV4, AZ4="Indirect rLV % whole brain", AV4, AZ4="Direct rLV % hemisphere", AV4/2, AZ4="Indirect rLV % hemisphere", AV4/2, AND(F4="Mouse", AZ4="mm3"), (AV4/508.91)*100, AND(F4="Rat", AZ4="mm3"), (AV4/1971)*100, AND(F4="Mouse", AZ4="ul"), (AV4/508.91)*100, AND(F4="Rat", AZ4="ul"), (AV4/1971)*100, AND(F4="Mouse", AZ4="nl"), (AV4/508910)*100, AND(F4="Rat", AZ4="nl"), (AV4/1971000)*100, AND(F4="Mouse", AZ4="cm3"), (AV4/0.50891)*100, AND(F4="Rat", AZ4="cm3"), (AV4/1.971)*100, TRUE, "NA")</f>
        <v>NA</v>
      </c>
      <c r="BD4" t="str" cm="1">
        <f t="array" ref="BD4">_xlfn.IFS(AU4="NA", "NA", R4="NR", "NA", BA4="SD", AU4, BA4="SE", AU4*(SQRT(R4)), BA4="SEM", AU4*(SQRT(R4)), TRUE, "NA")</f>
        <v>NA</v>
      </c>
      <c r="BE4" t="str" cm="1">
        <f t="array" ref="BE4">_xlfn.IFS(BD4="NA", "NA", AZ4="Direct rLV % whole brain", BD4, AZ4="Indirect rLV % whole brain", BD4, AZ4="Direct rLV % hemisphere", BD4/2, AZ4="Indirect rLV % hemisphere", BD4/2, AND(F4="Mouse", AZ4="mm3"), (BD4/508.91)*100, AND(F4="Rat", AZ4="mm3"), (BD4/1971)*100, AND(F4="Mouse", AZ4="ul"), (BD4/508.91)*100, AND(F4="Rat", AZ4="ul"), (BD4/1971)*100, AND(F4="Mouse", AZ4="nl"), (BD4/508910)*100, AND(F4="Rat", AZ4="nl"), (BD4/1971000)*100, AND(F4="Mouse", AZ4="cm3"), (BD4/0.50891)*100, AND(F4="Rat", AZ4="cm3"), (BD4/1.971)*100, TRUE, "NA")</f>
        <v>NA</v>
      </c>
      <c r="BF4" s="48" t="str" cm="1">
        <f t="array" ref="BF4">_xlfn.IFS(AW4="NA", "NA", AW4="NR", "NA", T4 = "NA", "NA", T4 = "NR", "NA", BA4="SD", AW4, BA4="SE", AW4*(SQRT(T4)), BA4="SEM", AW4*(SQRT(T4)), TRUE, "NA")</f>
        <v>NA</v>
      </c>
      <c r="BG4" s="34" t="s">
        <v>12</v>
      </c>
      <c r="BH4" s="22" t="s">
        <v>8</v>
      </c>
      <c r="BI4" s="22" t="s">
        <v>8</v>
      </c>
      <c r="BJ4" s="22" t="s">
        <v>8</v>
      </c>
      <c r="BK4" s="22" t="s">
        <v>8</v>
      </c>
      <c r="BL4" s="22" t="s">
        <v>8</v>
      </c>
      <c r="BM4" s="22" t="s">
        <v>8</v>
      </c>
      <c r="BN4" s="34" t="s">
        <v>273</v>
      </c>
      <c r="BO4" s="22" t="s">
        <v>272</v>
      </c>
      <c r="BP4" s="22" t="s">
        <v>857</v>
      </c>
      <c r="BQ4" s="22" t="s">
        <v>159</v>
      </c>
      <c r="BR4" s="22" t="s">
        <v>160</v>
      </c>
    </row>
    <row r="5" spans="1:70" x14ac:dyDescent="0.3">
      <c r="A5" t="s">
        <v>161</v>
      </c>
      <c r="B5" t="s">
        <v>246</v>
      </c>
      <c r="C5">
        <v>2016</v>
      </c>
      <c r="D5" t="s">
        <v>162</v>
      </c>
      <c r="E5" t="s">
        <v>141</v>
      </c>
      <c r="F5" s="35" t="s">
        <v>24</v>
      </c>
      <c r="G5" t="s">
        <v>10</v>
      </c>
      <c r="H5" t="s">
        <v>36</v>
      </c>
      <c r="I5" t="s">
        <v>12</v>
      </c>
      <c r="J5" t="s">
        <v>8</v>
      </c>
      <c r="K5" t="s">
        <v>9</v>
      </c>
      <c r="L5" t="s">
        <v>9</v>
      </c>
      <c r="M5" t="s">
        <v>9</v>
      </c>
      <c r="N5">
        <v>200</v>
      </c>
      <c r="O5">
        <f>AVERAGE(N5,P5)</f>
        <v>225</v>
      </c>
      <c r="P5">
        <v>250</v>
      </c>
      <c r="Q5">
        <v>1</v>
      </c>
      <c r="R5">
        <v>6</v>
      </c>
      <c r="S5">
        <v>1</v>
      </c>
      <c r="T5">
        <v>6</v>
      </c>
      <c r="U5">
        <f t="shared" si="0"/>
        <v>1</v>
      </c>
      <c r="V5">
        <f t="shared" si="1"/>
        <v>6</v>
      </c>
      <c r="W5" s="35" t="s">
        <v>175</v>
      </c>
      <c r="X5" t="s">
        <v>8</v>
      </c>
      <c r="Y5" t="s">
        <v>78</v>
      </c>
      <c r="Z5" t="s">
        <v>1559</v>
      </c>
      <c r="AA5">
        <v>0.1</v>
      </c>
      <c r="AB5" t="s">
        <v>174</v>
      </c>
      <c r="AC5" cm="1">
        <f t="array" ref="AC5">_xlfn.IFS(AB5="mg/kg", AA5, AB5="ug/g", AA5, AB5="mg/100g", AA5*10, AB5="mg/g", AA5*1000, TRUE, "NA")</f>
        <v>100</v>
      </c>
      <c r="AD5" t="s">
        <v>9</v>
      </c>
      <c r="AE5" t="s">
        <v>8</v>
      </c>
      <c r="AF5" t="str" cm="1">
        <f t="array" ref="AF5">_xlfn.IFS(AD5="NA", "NA", AD5="NR", "NA", AE5="W/cm2", AD5, AE5="mW/mm2", AD5*0.1, AE5="mW/cm2", AD5*0.001, AE5="uW/cm2", AD5*0.000001, AE5="lux", AD5*0.00000014641, AE5="klux", AD5*0.00014641, TRUE, "NA")</f>
        <v>NA</v>
      </c>
      <c r="AG5" t="s">
        <v>231</v>
      </c>
      <c r="AH5" t="s">
        <v>9</v>
      </c>
      <c r="AI5" t="s">
        <v>9</v>
      </c>
      <c r="AJ5">
        <v>6</v>
      </c>
      <c r="AK5">
        <v>15</v>
      </c>
      <c r="AL5" s="35" t="s">
        <v>176</v>
      </c>
      <c r="AM5" t="s">
        <v>2634</v>
      </c>
      <c r="AN5">
        <v>0.5</v>
      </c>
      <c r="AO5" t="s">
        <v>145</v>
      </c>
      <c r="AP5">
        <v>24</v>
      </c>
      <c r="AQ5" t="s">
        <v>158</v>
      </c>
      <c r="AR5" s="35">
        <v>288</v>
      </c>
      <c r="AS5" t="s">
        <v>876</v>
      </c>
      <c r="AT5">
        <v>4</v>
      </c>
      <c r="AU5">
        <v>0.3</v>
      </c>
      <c r="AV5">
        <v>2.6</v>
      </c>
      <c r="AW5">
        <v>0.2</v>
      </c>
      <c r="AX5" t="s">
        <v>8</v>
      </c>
      <c r="AY5" t="s">
        <v>8</v>
      </c>
      <c r="AZ5" t="s">
        <v>486</v>
      </c>
      <c r="BA5" t="s">
        <v>198</v>
      </c>
      <c r="BB5" cm="1">
        <f t="array" ref="BB5">_xlfn.IFS(AT5="NA", "NA", AT5="NR", "NA", AZ5="Direct rLV % whole brain", AT5, AZ5="Indirect rLV % whole brain", AT5, AZ5="Direct rLV % hemisphere", AT5/2, AZ5="Indirect rLV % hemisphere", AT5/2, AND(F5="Mouse", AZ5="mm3"), (AT5/508.91)*100, AND(F5="Rat", AZ5="mm3"), (AT5/1971)*100, AND(F5="Mouse", AZ5="ul"), (AT5/508.91)*100, AND(F5="Rat", AZ5="ul"), (AT5/1971)*100, AND(F5="Mouse", AZ5="nl"), (AT5/508910)*100, AND(F5="Rat", AZ5="nl"), (AT5/1971000)*100, AND(F5="Mouse", AZ5="cm3"), (AT5/0.50891)*100, AND(F5="Rat", AZ5="cm3"), (AT5/1.971)*100, TRUE, "NA")</f>
        <v>2</v>
      </c>
      <c r="BC5" cm="1">
        <f t="array" ref="BC5">_xlfn.IFS(AV5="NA", "NA", AV5="NR", "NA", AZ5="Direct rLV % whole brain", AV5, AZ5="Indirect rLV % whole brain", AV5, AZ5="Direct rLV % hemisphere", AV5/2, AZ5="Indirect rLV % hemisphere", AV5/2, AND(F5="Mouse", AZ5="mm3"), (AV5/508.91)*100, AND(F5="Rat", AZ5="mm3"), (AV5/1971)*100, AND(F5="Mouse", AZ5="ul"), (AV5/508.91)*100, AND(F5="Rat", AZ5="ul"), (AV5/1971)*100, AND(F5="Mouse", AZ5="nl"), (AV5/508910)*100, AND(F5="Rat", AZ5="nl"), (AV5/1971000)*100, AND(F5="Mouse", AZ5="cm3"), (AV5/0.50891)*100, AND(F5="Rat", AZ5="cm3"), (AV5/1.971)*100, TRUE, "NA")</f>
        <v>1.3</v>
      </c>
      <c r="BD5" cm="1">
        <f t="array" ref="BD5">_xlfn.IFS(AU5="NA", "NA", AU5="NR", "NA", R5="NR", "NA", BA5="SD", AU5, BA5="SE", AU5*(SQRT(R5)), BA5="SEM", AU5*(SQRT(R5)), TRUE, "NA")</f>
        <v>0.73484692283495334</v>
      </c>
      <c r="BE5" cm="1">
        <f t="array" ref="BE5">_xlfn.IFS(BD5="NA", "NA", AZ5="Direct rLV % whole brain", BD5, AZ5="Indirect rLV % whole brain", BD5, AZ5="Direct rLV % hemisphere", BD5/2, AZ5="Indirect rLV % hemisphere", BD5/2, AND(F5="Mouse", AZ5="mm3"), (BD5/508.91)*100, AND(F5="Rat", AZ5="mm3"), (BD5/1971)*100, AND(F5="Mouse", AZ5="ul"), (BD5/508.91)*100, AND(F5="Rat", AZ5="ul"), (BD5/1971)*100, AND(F5="Mouse", AZ5="nl"), (BD5/508910)*100, AND(F5="Rat", AZ5="nl"), (BD5/1971000)*100, AND(F5="Mouse", AZ5="cm3"), (BD5/0.50891)*100, AND(F5="Rat", AZ5="cm3"), (BD5/1.971)*100, TRUE, "NA")</f>
        <v>0.36742346141747667</v>
      </c>
      <c r="BF5" s="48" cm="1">
        <f t="array" ref="BF5">_xlfn.IFS(AW5="NA", "NA", AW5="NR", "NA", T5 = "NA", "NA", T5 = "NR", "NA", BA5="SD", AW5, BA5="SE", AW5*(SQRT(T5)), BA5="SEM", AW5*(SQRT(T5)), TRUE, "NA")</f>
        <v>0.4898979485566356</v>
      </c>
      <c r="BG5" s="35" t="s">
        <v>12</v>
      </c>
      <c r="BH5" t="s">
        <v>8</v>
      </c>
      <c r="BI5" t="s">
        <v>8</v>
      </c>
      <c r="BJ5" t="s">
        <v>8</v>
      </c>
      <c r="BK5" t="s">
        <v>8</v>
      </c>
      <c r="BL5" t="s">
        <v>8</v>
      </c>
      <c r="BM5" t="s">
        <v>8</v>
      </c>
      <c r="BN5" s="35" t="s">
        <v>273</v>
      </c>
      <c r="BO5" t="s">
        <v>273</v>
      </c>
    </row>
    <row r="6" spans="1:70" s="22" customFormat="1" x14ac:dyDescent="0.3">
      <c r="A6" s="22" t="s">
        <v>178</v>
      </c>
      <c r="B6" s="22" t="s">
        <v>247</v>
      </c>
      <c r="C6" s="22">
        <v>2016</v>
      </c>
      <c r="D6" s="22" t="s">
        <v>179</v>
      </c>
      <c r="E6" s="22" t="s">
        <v>141</v>
      </c>
      <c r="F6" s="34" t="s">
        <v>25</v>
      </c>
      <c r="G6" s="22" t="s">
        <v>1008</v>
      </c>
      <c r="H6" s="22" t="s">
        <v>36</v>
      </c>
      <c r="I6" s="22" t="s">
        <v>12</v>
      </c>
      <c r="J6" s="22" t="s">
        <v>8</v>
      </c>
      <c r="K6" s="22" t="s">
        <v>9</v>
      </c>
      <c r="L6" s="22" t="s">
        <v>9</v>
      </c>
      <c r="M6" s="22" t="s">
        <v>9</v>
      </c>
      <c r="N6" s="22">
        <v>20</v>
      </c>
      <c r="O6" s="22">
        <f t="shared" ref="O6:O7" si="3">AVERAGE(N6,P6)</f>
        <v>22.5</v>
      </c>
      <c r="P6" s="22">
        <v>25</v>
      </c>
      <c r="Q6" s="22">
        <v>1</v>
      </c>
      <c r="R6" s="22">
        <v>6</v>
      </c>
      <c r="S6" s="22">
        <v>1</v>
      </c>
      <c r="T6" s="22">
        <v>6</v>
      </c>
      <c r="U6" s="22">
        <f t="shared" si="0"/>
        <v>1</v>
      </c>
      <c r="V6" s="22">
        <f t="shared" si="1"/>
        <v>6</v>
      </c>
      <c r="W6" s="34" t="s">
        <v>97</v>
      </c>
      <c r="X6" s="22" t="s">
        <v>8</v>
      </c>
      <c r="Y6" s="22" t="s">
        <v>78</v>
      </c>
      <c r="Z6" s="22" t="s">
        <v>1559</v>
      </c>
      <c r="AA6" s="22">
        <v>1</v>
      </c>
      <c r="AB6" s="22" t="s">
        <v>180</v>
      </c>
      <c r="AC6">
        <f>AA6/(O6/1000)</f>
        <v>44.444444444444443</v>
      </c>
      <c r="AD6" s="22" t="s">
        <v>9</v>
      </c>
      <c r="AE6" s="22" t="s">
        <v>8</v>
      </c>
      <c r="AF6" t="str" cm="1">
        <f t="array" ref="AF6">_xlfn.IFS(AD6="NA", "NA", AD6="NR", "NA", AE6="W/cm2", AD6, AE6="mW/mm2", AD6*0.1, AE6="mW/cm2", AD6*0.001, AE6="uW/cm2", AD6*0.000001, AE6="lux", AD6*0.00000014641, AE6="klux", AD6*0.00014641, TRUE, "NA")</f>
        <v>NA</v>
      </c>
      <c r="AG6" s="22" t="s">
        <v>231</v>
      </c>
      <c r="AH6" s="22" t="s">
        <v>9</v>
      </c>
      <c r="AI6" s="22" t="s">
        <v>9</v>
      </c>
      <c r="AJ6" s="22">
        <v>4</v>
      </c>
      <c r="AK6" s="22">
        <v>15</v>
      </c>
      <c r="AL6" s="34" t="s">
        <v>181</v>
      </c>
      <c r="AM6" s="22" t="s">
        <v>218</v>
      </c>
      <c r="AN6" s="22">
        <v>3</v>
      </c>
      <c r="AO6" s="22" t="s">
        <v>182</v>
      </c>
      <c r="AP6" s="22">
        <v>-0.25</v>
      </c>
      <c r="AQ6" s="22" t="s">
        <v>156</v>
      </c>
      <c r="AR6" s="34">
        <v>24</v>
      </c>
      <c r="AS6" s="22" t="s">
        <v>875</v>
      </c>
      <c r="AT6" s="22">
        <v>9</v>
      </c>
      <c r="AU6" s="22">
        <v>1.8</v>
      </c>
      <c r="AV6" s="22">
        <v>2.5</v>
      </c>
      <c r="AW6" s="22">
        <v>1.1000000000000001</v>
      </c>
      <c r="AX6" s="22" t="s">
        <v>8</v>
      </c>
      <c r="AY6" s="22" t="s">
        <v>8</v>
      </c>
      <c r="AZ6" s="22" t="s">
        <v>137</v>
      </c>
      <c r="BA6" s="22" t="s">
        <v>197</v>
      </c>
      <c r="BB6" cm="1">
        <f t="array" ref="BB6">_xlfn.IFS(AT6="NA", "NA", AT6="NR", "NA", AZ6="Direct rLV % whole brain", AT6, AZ6="Indirect rLV % whole brain", AT6, AZ6="Direct rLV % hemisphere", AT6/2, AZ6="Indirect rLV % hemisphere", AT6/2, AND(F6="Mouse", AZ6="mm3"), (AT6/508.91)*100, AND(F6="Rat", AZ6="mm3"), (AT6/1971)*100, AND(F6="Mouse", AZ6="ul"), (AT6/508.91)*100, AND(F6="Rat", AZ6="ul"), (AT6/1971)*100, AND(F6="Mouse", AZ6="nl"), (AT6/508910)*100, AND(F6="Rat", AZ6="nl"), (AT6/1971000)*100, AND(F6="Mouse", AZ6="cm3"), (AT6/0.50891)*100, AND(F6="Rat", AZ6="cm3"), (AT6/1.971)*100, TRUE, "NA")</f>
        <v>1.7684855868424671</v>
      </c>
      <c r="BC6" cm="1">
        <f t="array" ref="BC6">_xlfn.IFS(AV6="NA", "NA", AV6="NR", "NA", AZ6="Direct rLV % whole brain", AV6, AZ6="Indirect rLV % whole brain", AV6, AZ6="Direct rLV % hemisphere", AV6/2, AZ6="Indirect rLV % hemisphere", AV6/2, AND(F6="Mouse", AZ6="mm3"), (AV6/508.91)*100, AND(F6="Rat", AZ6="mm3"), (AV6/1971)*100, AND(F6="Mouse", AZ6="ul"), (AV6/508.91)*100, AND(F6="Rat", AZ6="ul"), (AV6/1971)*100, AND(F6="Mouse", AZ6="nl"), (AV6/508910)*100, AND(F6="Rat", AZ6="nl"), (AV6/1971000)*100, AND(F6="Mouse", AZ6="cm3"), (AV6/0.50891)*100, AND(F6="Rat", AZ6="cm3"), (AV6/1.971)*100, TRUE, "NA")</f>
        <v>0.49124599634512978</v>
      </c>
      <c r="BD6" cm="1">
        <f t="array" ref="BD6">_xlfn.IFS(AU6="NA", "NA", AU6="NR", "NA", R6="NR", "NA", BA6="SD", AU6, BA6="SE", AU6*(SQRT(R6)), BA6="SEM", AU6*(SQRT(R6)), TRUE, "NA")</f>
        <v>4.4090815370097207</v>
      </c>
      <c r="BE6" cm="1">
        <f t="array" ref="BE6">_xlfn.IFS(BD6="NA", "NA", AZ6="Direct rLV % whole brain", BD6, AZ6="Indirect rLV % whole brain", BD6, AZ6="Direct rLV % hemisphere", BD6/2, AZ6="Indirect rLV % hemisphere", BD6/2, AND(F6="Mouse", AZ6="mm3"), (BD6/508.91)*100, AND(F6="Rat", AZ6="mm3"), (BD6/1971)*100, AND(F6="Mouse", AZ6="ul"), (BD6/508.91)*100, AND(F6="Rat", AZ6="ul"), (BD6/1971)*100, AND(F6="Mouse", AZ6="nl"), (BD6/508910)*100, AND(F6="Rat", AZ6="nl"), (BD6/1971000)*100, AND(F6="Mouse", AZ6="cm3"), (BD6/0.50891)*100, AND(F6="Rat", AZ6="cm3"), (BD6/1.971)*100, TRUE, "NA")</f>
        <v>0.86637746104610258</v>
      </c>
      <c r="BF6" s="48" cm="1">
        <f t="array" ref="BF6">_xlfn.IFS(AW6="NA", "NA", AW6="NR", "NA", T6 = "NA", "NA", T6 = "NR", "NA", BA6="SD", AW6, BA6="SE", AW6*(SQRT(T6)), BA6="SEM", AW6*(SQRT(T6)), TRUE, "NA")</f>
        <v>2.6944387170614958</v>
      </c>
      <c r="BG6" s="34" t="s">
        <v>183</v>
      </c>
      <c r="BH6" s="22">
        <v>0.6</v>
      </c>
      <c r="BI6" s="22">
        <v>0.2</v>
      </c>
      <c r="BJ6" s="22">
        <v>0.3</v>
      </c>
      <c r="BK6" s="22">
        <v>0.1</v>
      </c>
      <c r="BL6" s="22" t="s">
        <v>197</v>
      </c>
      <c r="BM6" s="22">
        <v>24</v>
      </c>
      <c r="BN6" s="34" t="s">
        <v>273</v>
      </c>
      <c r="BO6" s="22" t="s">
        <v>273</v>
      </c>
    </row>
    <row r="7" spans="1:70" x14ac:dyDescent="0.3">
      <c r="A7" t="s">
        <v>186</v>
      </c>
      <c r="B7" t="s">
        <v>248</v>
      </c>
      <c r="C7">
        <v>2018</v>
      </c>
      <c r="D7" t="s">
        <v>185</v>
      </c>
      <c r="E7" t="s">
        <v>141</v>
      </c>
      <c r="F7" s="35" t="s">
        <v>24</v>
      </c>
      <c r="G7" t="s">
        <v>10</v>
      </c>
      <c r="H7" t="s">
        <v>36</v>
      </c>
      <c r="I7" t="s">
        <v>12</v>
      </c>
      <c r="J7" t="s">
        <v>8</v>
      </c>
      <c r="K7" t="s">
        <v>9</v>
      </c>
      <c r="L7">
        <v>11</v>
      </c>
      <c r="M7" t="s">
        <v>9</v>
      </c>
      <c r="N7">
        <v>375</v>
      </c>
      <c r="O7">
        <f t="shared" si="3"/>
        <v>426</v>
      </c>
      <c r="P7">
        <v>477</v>
      </c>
      <c r="Q7">
        <v>1</v>
      </c>
      <c r="R7">
        <v>4</v>
      </c>
      <c r="S7">
        <v>1</v>
      </c>
      <c r="T7">
        <v>7</v>
      </c>
      <c r="U7">
        <f t="shared" si="0"/>
        <v>1</v>
      </c>
      <c r="V7">
        <f t="shared" si="1"/>
        <v>4</v>
      </c>
      <c r="W7" s="35" t="s">
        <v>97</v>
      </c>
      <c r="X7" t="s">
        <v>8</v>
      </c>
      <c r="Y7" t="s">
        <v>76</v>
      </c>
      <c r="Z7" t="s">
        <v>93</v>
      </c>
      <c r="AA7">
        <v>10</v>
      </c>
      <c r="AB7" t="s">
        <v>145</v>
      </c>
      <c r="AC7" cm="1">
        <f t="array" ref="AC7">_xlfn.IFS(AB7="mg/kg", AA7, AB7="ug/g", AA7, AB7="mg/100g", AA7*10, AB7="mg/g", AA7*1000, TRUE, "NA")</f>
        <v>10</v>
      </c>
      <c r="AD7">
        <v>285</v>
      </c>
      <c r="AE7" t="s">
        <v>209</v>
      </c>
      <c r="AF7" cm="1">
        <f t="array" ref="AF7">_xlfn.IFS(AD7="NA", "NA", AD7="NR", "NA", AE7="W/cm2", AD7, AE7="mW/mm2", AD7*0.1, AE7="mW/cm2", AD7*0.001, AE7="uW/cm2", AD7*0.000001, AE7="lux", AD7*0.00000014641, AE7="klux", AD7*0.00014641, TRUE, "NA")</f>
        <v>0.28500000000000003</v>
      </c>
      <c r="AG7" t="s">
        <v>729</v>
      </c>
      <c r="AH7" t="s">
        <v>729</v>
      </c>
      <c r="AI7">
        <v>532</v>
      </c>
      <c r="AJ7">
        <v>4</v>
      </c>
      <c r="AK7">
        <v>10</v>
      </c>
      <c r="AL7" s="35" t="s">
        <v>189</v>
      </c>
      <c r="AM7" t="s">
        <v>47</v>
      </c>
      <c r="AN7">
        <v>0.5</v>
      </c>
      <c r="AO7" t="s">
        <v>190</v>
      </c>
      <c r="AP7">
        <v>-744</v>
      </c>
      <c r="AQ7" t="s">
        <v>156</v>
      </c>
      <c r="AR7" s="35">
        <v>72</v>
      </c>
      <c r="AS7" t="s">
        <v>9</v>
      </c>
      <c r="AT7">
        <v>3015</v>
      </c>
      <c r="AU7">
        <v>55</v>
      </c>
      <c r="AV7">
        <v>3549</v>
      </c>
      <c r="AW7">
        <v>256</v>
      </c>
      <c r="AX7" t="s">
        <v>8</v>
      </c>
      <c r="AY7" t="s">
        <v>8</v>
      </c>
      <c r="AZ7" t="s">
        <v>2573</v>
      </c>
      <c r="BA7" t="s">
        <v>197</v>
      </c>
      <c r="BB7" t="str" cm="1">
        <f t="array" ref="BB7">_xlfn.IFS(AT7="NA", "NA", AT7="NR", "NA", AZ7="Direct rLV % whole brain", AT7, AZ7="Indirect rLV % whole brain", AT7, AZ7="Direct rLV % hemisphere", AT7/2, AZ7="Indirect rLV % hemisphere", AT7/2, AND(F7="Mouse", AZ7="mm3"), (AT7/508.91)*100, AND(F7="Rat", AZ7="mm3"), (AT7/1971)*100, AND(F7="Mouse", AZ7="ul"), (AT7/508.91)*100, AND(F7="Rat", AZ7="ul"), (AT7/1971)*100, AND(F7="Mouse", AZ7="nl"), (AT7/508910)*100, AND(F7="Rat", AZ7="nl"), (AT7/1971000)*100, AND(F7="Mouse", AZ7="cm3"), (AT7/0.50891)*100, AND(F7="Rat", AZ7="cm3"), (AT7/1.971)*100, TRUE, "NA")</f>
        <v>NA</v>
      </c>
      <c r="BC7" t="str" cm="1">
        <f t="array" ref="BC7">_xlfn.IFS(AV7="NA", "NA", AV7="NR", "NA", AZ7="Direct rLV % whole brain", AV7, AZ7="Indirect rLV % whole brain", AV7, AZ7="Direct rLV % hemisphere", AV7/2, AZ7="Indirect rLV % hemisphere", AV7/2, AND(F7="Mouse", AZ7="mm3"), (AV7/508.91)*100, AND(F7="Rat", AZ7="mm3"), (AV7/1971)*100, AND(F7="Mouse", AZ7="ul"), (AV7/508.91)*100, AND(F7="Rat", AZ7="ul"), (AV7/1971)*100, AND(F7="Mouse", AZ7="nl"), (AV7/508910)*100, AND(F7="Rat", AZ7="nl"), (AV7/1971000)*100, AND(F7="Mouse", AZ7="cm3"), (AV7/0.50891)*100, AND(F7="Rat", AZ7="cm3"), (AV7/1.971)*100, TRUE, "NA")</f>
        <v>NA</v>
      </c>
      <c r="BD7" cm="1">
        <f t="array" ref="BD7">_xlfn.IFS(AU7="NA", "NA", AU7="NR", "NA", R7="NR", "NA", BA7="SD", AU7, BA7="SE", AU7*(SQRT(R7)), BA7="SEM", AU7*(SQRT(R7)), TRUE, "NA")</f>
        <v>110</v>
      </c>
      <c r="BE7" t="str" cm="1">
        <f t="array" ref="BE7">_xlfn.IFS(BD7="NA", "NA", AZ7="Direct rLV % whole brain", BD7, AZ7="Indirect rLV % whole brain", BD7, AZ7="Direct rLV % hemisphere", BD7/2, AZ7="Indirect rLV % hemisphere", BD7/2, AND(F7="Mouse", AZ7="mm3"), (BD7/508.91)*100, AND(F7="Rat", AZ7="mm3"), (BD7/1971)*100, AND(F7="Mouse", AZ7="ul"), (BD7/508.91)*100, AND(F7="Rat", AZ7="ul"), (BD7/1971)*100, AND(F7="Mouse", AZ7="nl"), (BD7/508910)*100, AND(F7="Rat", AZ7="nl"), (BD7/1971000)*100, AND(F7="Mouse", AZ7="cm3"), (BD7/0.50891)*100, AND(F7="Rat", AZ7="cm3"), (BD7/1.971)*100, TRUE, "NA")</f>
        <v>NA</v>
      </c>
      <c r="BF7" s="48" cm="1">
        <f t="array" ref="BF7">_xlfn.IFS(AW7="NA", "NA", AW7="NR", "NA", T7 = "NA", "NA", T7 = "NR", "NA", BA7="SD", AW7, BA7="SE", AW7*(SQRT(T7)), BA7="SEM", AW7*(SQRT(T7)), TRUE, "NA")</f>
        <v>677.31233563253522</v>
      </c>
      <c r="BG7" s="35" t="s">
        <v>12</v>
      </c>
      <c r="BH7" t="s">
        <v>8</v>
      </c>
      <c r="BI7" t="s">
        <v>8</v>
      </c>
      <c r="BJ7" t="s">
        <v>8</v>
      </c>
      <c r="BK7" t="s">
        <v>8</v>
      </c>
      <c r="BL7" t="s">
        <v>8</v>
      </c>
      <c r="BM7" t="s">
        <v>8</v>
      </c>
      <c r="BN7" s="35" t="s">
        <v>273</v>
      </c>
      <c r="BO7" t="s">
        <v>273</v>
      </c>
    </row>
    <row r="8" spans="1:70" s="22" customFormat="1" x14ac:dyDescent="0.3">
      <c r="A8" s="22" t="s">
        <v>243</v>
      </c>
      <c r="B8" s="22" t="s">
        <v>248</v>
      </c>
      <c r="C8" s="22">
        <v>2008</v>
      </c>
      <c r="D8" s="22" t="s">
        <v>244</v>
      </c>
      <c r="E8" s="22" t="s">
        <v>141</v>
      </c>
      <c r="F8" s="34" t="s">
        <v>24</v>
      </c>
      <c r="G8" s="22" t="s">
        <v>49</v>
      </c>
      <c r="H8" s="22" t="s">
        <v>35</v>
      </c>
      <c r="I8" s="22" t="s">
        <v>12</v>
      </c>
      <c r="J8" s="22" t="s">
        <v>8</v>
      </c>
      <c r="K8" s="22">
        <v>13</v>
      </c>
      <c r="L8" s="22">
        <f>AVERAGE(K8,M8)</f>
        <v>13.5</v>
      </c>
      <c r="M8" s="22">
        <v>14</v>
      </c>
      <c r="N8" s="22" t="s">
        <v>9</v>
      </c>
      <c r="O8" s="22" t="s">
        <v>9</v>
      </c>
      <c r="P8" s="22" t="s">
        <v>9</v>
      </c>
      <c r="Q8" s="22">
        <v>3</v>
      </c>
      <c r="R8" s="22">
        <v>8</v>
      </c>
      <c r="S8" s="22">
        <v>0</v>
      </c>
      <c r="T8" s="22" t="s">
        <v>8</v>
      </c>
      <c r="U8" s="22" t="str">
        <f t="shared" si="0"/>
        <v>NA</v>
      </c>
      <c r="V8" s="22" t="str">
        <f t="shared" si="1"/>
        <v>NA</v>
      </c>
      <c r="W8" s="34" t="s">
        <v>175</v>
      </c>
      <c r="X8" s="22" t="s">
        <v>8</v>
      </c>
      <c r="Y8" s="22" t="s">
        <v>78</v>
      </c>
      <c r="Z8" s="22" t="s">
        <v>93</v>
      </c>
      <c r="AA8" s="22">
        <v>10</v>
      </c>
      <c r="AB8" s="22" t="s">
        <v>145</v>
      </c>
      <c r="AC8" cm="1">
        <f t="array" ref="AC8">_xlfn.IFS(AB8="mg/kg", AA8, AB8="ug/g", AA8, AB8="mg/100g", AA8*10, AB8="mg/g", AA8*1000, TRUE, "NA")</f>
        <v>10</v>
      </c>
      <c r="AD8" s="22">
        <v>78000</v>
      </c>
      <c r="AE8" s="22" t="s">
        <v>252</v>
      </c>
      <c r="AF8" cm="1">
        <f t="array" ref="AF8">_xlfn.IFS(AD8="NA", "NA", AD8="NR", "NA", AE8="W/cm2", AD8, AE8="mW/mm2", AD8*0.1, AE8="mW/cm2", AD8*0.001, AE8="uW/cm2", AD8*0.000001, AE8="lux", AD8*0.00000014641, AE8="klux", AD8*0.00014641, TRUE, "NA")</f>
        <v>1.141998E-2</v>
      </c>
      <c r="AG8" s="22" t="s">
        <v>9</v>
      </c>
      <c r="AH8" s="22" t="s">
        <v>9</v>
      </c>
      <c r="AI8" s="22" t="s">
        <v>9</v>
      </c>
      <c r="AJ8" s="22">
        <v>5</v>
      </c>
      <c r="AK8" s="22">
        <v>20</v>
      </c>
      <c r="AL8" s="34" t="s">
        <v>12</v>
      </c>
      <c r="AM8" s="22" t="s">
        <v>8</v>
      </c>
      <c r="AN8" s="22" t="s">
        <v>8</v>
      </c>
      <c r="AO8" s="22" t="s">
        <v>8</v>
      </c>
      <c r="AP8" s="22" t="s">
        <v>8</v>
      </c>
      <c r="AQ8" s="22" t="s">
        <v>8</v>
      </c>
      <c r="AR8" s="34" t="s">
        <v>8</v>
      </c>
      <c r="AS8" s="22" t="s">
        <v>876</v>
      </c>
      <c r="AT8" s="22">
        <v>2.84</v>
      </c>
      <c r="AU8" s="22">
        <v>0.57999999999999996</v>
      </c>
      <c r="AV8" s="22" t="s">
        <v>8</v>
      </c>
      <c r="AW8" s="22" t="s">
        <v>8</v>
      </c>
      <c r="AX8" s="22" t="s">
        <v>8</v>
      </c>
      <c r="AY8" s="22" t="s">
        <v>8</v>
      </c>
      <c r="AZ8" s="22" t="s">
        <v>137</v>
      </c>
      <c r="BA8" s="22" t="s">
        <v>9</v>
      </c>
      <c r="BB8" cm="1">
        <f t="array" ref="BB8">_xlfn.IFS(AT8="NA", "NA", AT8="NR", "NA", AZ8="Direct rLV % whole brain", AT8, AZ8="Indirect rLV % whole brain", AT8, AZ8="Direct rLV % hemisphere", AT8/2, AZ8="Indirect rLV % hemisphere", AT8/2, AND(F8="Mouse", AZ8="mm3"), (AT8/508.91)*100, AND(F8="Rat", AZ8="mm3"), (AT8/1971)*100, AND(F8="Mouse", AZ8="ul"), (AT8/508.91)*100, AND(F8="Rat", AZ8="ul"), (AT8/1971)*100, AND(F8="Mouse", AZ8="nl"), (AT8/508910)*100, AND(F8="Rat", AZ8="nl"), (AT8/1971000)*100, AND(F8="Mouse", AZ8="cm3"), (AT8/0.50891)*100, AND(F8="Rat", AZ8="cm3"), (AT8/1.971)*100, TRUE, "NA")</f>
        <v>0.14408929477422627</v>
      </c>
      <c r="BC8" t="str" cm="1">
        <f t="array" ref="BC8">_xlfn.IFS(AV8="NA", "NA", AV8="NR", "NA", AZ8="Direct rLV % whole brain", AV8, AZ8="Indirect rLV % whole brain", AV8, AZ8="Direct rLV % hemisphere", AV8/2, AZ8="Indirect rLV % hemisphere", AV8/2, AND(F8="Mouse", AZ8="mm3"), (AV8/508.91)*100, AND(F8="Rat", AZ8="mm3"), (AV8/1971)*100, AND(F8="Mouse", AZ8="ul"), (AV8/508.91)*100, AND(F8="Rat", AZ8="ul"), (AV8/1971)*100, AND(F8="Mouse", AZ8="nl"), (AV8/508910)*100, AND(F8="Rat", AZ8="nl"), (AV8/1971000)*100, AND(F8="Mouse", AZ8="cm3"), (AV8/0.50891)*100, AND(F8="Rat", AZ8="cm3"), (AV8/1.971)*100, TRUE, "NA")</f>
        <v>NA</v>
      </c>
      <c r="BD8" t="str" cm="1">
        <f t="array" ref="BD8">_xlfn.IFS(AU8="NA", "NA", AU8="NR", "NA", R8="NR", "NA", BA8="SD", AU8, BA8="SE", AU8*(SQRT(R8)), BA8="SEM", AU8*(SQRT(R8)), TRUE, "NA")</f>
        <v>NA</v>
      </c>
      <c r="BE8" t="str" cm="1">
        <f t="array" ref="BE8">_xlfn.IFS(BD8="NA", "NA", AZ8="Direct rLV % whole brain", BD8, AZ8="Indirect rLV % whole brain", BD8, AZ8="Direct rLV % hemisphere", BD8/2, AZ8="Indirect rLV % hemisphere", BD8/2, AND(F8="Mouse", AZ8="mm3"), (BD8/508.91)*100, AND(F8="Rat", AZ8="mm3"), (BD8/1971)*100, AND(F8="Mouse", AZ8="ul"), (BD8/508.91)*100, AND(F8="Rat", AZ8="ul"), (BD8/1971)*100, AND(F8="Mouse", AZ8="nl"), (BD8/508910)*100, AND(F8="Rat", AZ8="nl"), (BD8/1971000)*100, AND(F8="Mouse", AZ8="cm3"), (BD8/0.50891)*100, AND(F8="Rat", AZ8="cm3"), (BD8/1.971)*100, TRUE, "NA")</f>
        <v>NA</v>
      </c>
      <c r="BF8" s="48" t="str" cm="1">
        <f t="array" ref="BF8">_xlfn.IFS(AW8="NA", "NA", AW8="NR", "NA", T8 = "NA", "NA", T8 = "NR", "NA", BA8="SD", AW8, BA8="SE", AW8*(SQRT(T8)), BA8="SEM", AW8*(SQRT(T8)), TRUE, "NA")</f>
        <v>NA</v>
      </c>
      <c r="BG8" s="34" t="s">
        <v>12</v>
      </c>
      <c r="BH8" s="22" t="s">
        <v>8</v>
      </c>
      <c r="BI8" s="22" t="s">
        <v>8</v>
      </c>
      <c r="BJ8" s="22" t="s">
        <v>8</v>
      </c>
      <c r="BK8" s="22" t="s">
        <v>8</v>
      </c>
      <c r="BL8" s="22" t="s">
        <v>8</v>
      </c>
      <c r="BM8" s="22" t="s">
        <v>8</v>
      </c>
      <c r="BN8" s="34" t="s">
        <v>273</v>
      </c>
      <c r="BO8" s="22" t="s">
        <v>273</v>
      </c>
      <c r="BQ8" s="22" t="s">
        <v>253</v>
      </c>
      <c r="BR8" s="22" t="s">
        <v>254</v>
      </c>
    </row>
    <row r="9" spans="1:70" s="22" customFormat="1" x14ac:dyDescent="0.3">
      <c r="A9" s="22" t="s">
        <v>243</v>
      </c>
      <c r="B9" s="22" t="s">
        <v>248</v>
      </c>
      <c r="C9" s="22">
        <v>2008</v>
      </c>
      <c r="D9" s="22" t="s">
        <v>244</v>
      </c>
      <c r="E9" s="22" t="s">
        <v>143</v>
      </c>
      <c r="F9" s="34" t="s">
        <v>24</v>
      </c>
      <c r="G9" s="22" t="s">
        <v>49</v>
      </c>
      <c r="H9" s="22" t="s">
        <v>35</v>
      </c>
      <c r="I9" s="22" t="s">
        <v>12</v>
      </c>
      <c r="J9" s="22" t="s">
        <v>8</v>
      </c>
      <c r="K9" s="22">
        <v>13</v>
      </c>
      <c r="L9" s="22">
        <f t="shared" ref="L9:L10" si="4">AVERAGE(K9,M9)</f>
        <v>13.5</v>
      </c>
      <c r="M9" s="22">
        <v>14</v>
      </c>
      <c r="N9" s="22" t="s">
        <v>9</v>
      </c>
      <c r="O9" s="22" t="s">
        <v>9</v>
      </c>
      <c r="P9" s="22" t="s">
        <v>9</v>
      </c>
      <c r="Q9" s="22">
        <v>3</v>
      </c>
      <c r="R9" s="22">
        <v>7</v>
      </c>
      <c r="S9" s="22">
        <v>0</v>
      </c>
      <c r="T9" s="22" t="s">
        <v>8</v>
      </c>
      <c r="U9" s="22" t="str">
        <f t="shared" si="0"/>
        <v>NA</v>
      </c>
      <c r="V9" s="22" t="str">
        <f t="shared" si="1"/>
        <v>NA</v>
      </c>
      <c r="W9" s="34" t="s">
        <v>175</v>
      </c>
      <c r="X9" s="22" t="s">
        <v>8</v>
      </c>
      <c r="Y9" s="22" t="s">
        <v>78</v>
      </c>
      <c r="Z9" s="22" t="s">
        <v>93</v>
      </c>
      <c r="AA9" s="22">
        <v>10</v>
      </c>
      <c r="AB9" s="22" t="s">
        <v>145</v>
      </c>
      <c r="AC9" cm="1">
        <f t="array" ref="AC9">_xlfn.IFS(AB9="mg/kg", AA9, AB9="ug/g", AA9, AB9="mg/100g", AA9*10, AB9="mg/g", AA9*1000, TRUE, "NA")</f>
        <v>10</v>
      </c>
      <c r="AD9" s="22">
        <v>140000</v>
      </c>
      <c r="AE9" s="22" t="s">
        <v>252</v>
      </c>
      <c r="AF9" cm="1">
        <f t="array" ref="AF9">_xlfn.IFS(AD9="NA", "NA", AD9="NR", "NA", AE9="W/cm2", AD9, AE9="mW/mm2", AD9*0.1, AE9="mW/cm2", AD9*0.001, AE9="uW/cm2", AD9*0.000001, AE9="lux", AD9*0.00000014641, AE9="klux", AD9*0.00014641, TRUE, "NA")</f>
        <v>2.0497399999999999E-2</v>
      </c>
      <c r="AG9" s="22" t="s">
        <v>9</v>
      </c>
      <c r="AH9" s="22" t="s">
        <v>9</v>
      </c>
      <c r="AI9" s="22" t="s">
        <v>9</v>
      </c>
      <c r="AJ9" s="22">
        <v>5</v>
      </c>
      <c r="AK9" s="22">
        <v>20</v>
      </c>
      <c r="AL9" s="34" t="s">
        <v>12</v>
      </c>
      <c r="AM9" s="22" t="s">
        <v>8</v>
      </c>
      <c r="AN9" s="22" t="s">
        <v>8</v>
      </c>
      <c r="AO9" s="22" t="s">
        <v>8</v>
      </c>
      <c r="AP9" s="22" t="s">
        <v>8</v>
      </c>
      <c r="AQ9" s="22" t="s">
        <v>8</v>
      </c>
      <c r="AR9" s="34" t="s">
        <v>8</v>
      </c>
      <c r="AS9" s="22" t="s">
        <v>876</v>
      </c>
      <c r="AT9" s="22">
        <v>6.16</v>
      </c>
      <c r="AU9" s="22">
        <v>1.08</v>
      </c>
      <c r="AV9" s="22" t="s">
        <v>8</v>
      </c>
      <c r="AW9" s="22" t="s">
        <v>8</v>
      </c>
      <c r="AX9" s="22" t="s">
        <v>8</v>
      </c>
      <c r="AY9" s="22" t="s">
        <v>8</v>
      </c>
      <c r="AZ9" s="22" t="s">
        <v>137</v>
      </c>
      <c r="BA9" s="22" t="s">
        <v>9</v>
      </c>
      <c r="BB9" cm="1">
        <f t="array" ref="BB9">_xlfn.IFS(AT9="NA", "NA", AT9="NR", "NA", AZ9="Direct rLV % whole brain", AT9, AZ9="Indirect rLV % whole brain", AT9, AZ9="Direct rLV % hemisphere", AT9/2, AZ9="Indirect rLV % hemisphere", AT9/2, AND(F9="Mouse", AZ9="mm3"), (AT9/508.91)*100, AND(F9="Rat", AZ9="mm3"), (AT9/1971)*100, AND(F9="Mouse", AZ9="ul"), (AT9/508.91)*100, AND(F9="Rat", AZ9="ul"), (AT9/1971)*100, AND(F9="Mouse", AZ9="nl"), (AT9/508910)*100, AND(F9="Rat", AZ9="nl"), (AT9/1971000)*100, AND(F9="Mouse", AZ9="cm3"), (AT9/0.50891)*100, AND(F9="Rat", AZ9="cm3"), (AT9/1.971)*100, TRUE, "NA")</f>
        <v>0.3125317097919838</v>
      </c>
      <c r="BC9" t="str" cm="1">
        <f t="array" ref="BC9">_xlfn.IFS(AV9="NA", "NA", AV9="NR", "NA", AZ9="Direct rLV % whole brain", AV9, AZ9="Indirect rLV % whole brain", AV9, AZ9="Direct rLV % hemisphere", AV9/2, AZ9="Indirect rLV % hemisphere", AV9/2, AND(F9="Mouse", AZ9="mm3"), (AV9/508.91)*100, AND(F9="Rat", AZ9="mm3"), (AV9/1971)*100, AND(F9="Mouse", AZ9="ul"), (AV9/508.91)*100, AND(F9="Rat", AZ9="ul"), (AV9/1971)*100, AND(F9="Mouse", AZ9="nl"), (AV9/508910)*100, AND(F9="Rat", AZ9="nl"), (AV9/1971000)*100, AND(F9="Mouse", AZ9="cm3"), (AV9/0.50891)*100, AND(F9="Rat", AZ9="cm3"), (AV9/1.971)*100, TRUE, "NA")</f>
        <v>NA</v>
      </c>
      <c r="BD9" t="str" cm="1">
        <f t="array" ref="BD9">_xlfn.IFS(AU9="NA", "NA", AU9="NR", "NA", R9="NR", "NA", BA9="SD", AU9, BA9="SE", AU9*(SQRT(R9)), BA9="SEM", AU9*(SQRT(R9)), TRUE, "NA")</f>
        <v>NA</v>
      </c>
      <c r="BE9" t="str" cm="1">
        <f t="array" ref="BE9">_xlfn.IFS(BD9="NA", "NA", AZ9="Direct rLV % whole brain", BD9, AZ9="Indirect rLV % whole brain", BD9, AZ9="Direct rLV % hemisphere", BD9/2, AZ9="Indirect rLV % hemisphere", BD9/2, AND(F9="Mouse", AZ9="mm3"), (BD9/508.91)*100, AND(F9="Rat", AZ9="mm3"), (BD9/1971)*100, AND(F9="Mouse", AZ9="ul"), (BD9/508.91)*100, AND(F9="Rat", AZ9="ul"), (BD9/1971)*100, AND(F9="Mouse", AZ9="nl"), (BD9/508910)*100, AND(F9="Rat", AZ9="nl"), (BD9/1971000)*100, AND(F9="Mouse", AZ9="cm3"), (BD9/0.50891)*100, AND(F9="Rat", AZ9="cm3"), (BD9/1.971)*100, TRUE, "NA")</f>
        <v>NA</v>
      </c>
      <c r="BF9" s="48" t="str" cm="1">
        <f t="array" ref="BF9">_xlfn.IFS(AW9="NA", "NA", AW9="NR", "NA", T9 = "NA", "NA", T9 = "NR", "NA", BA9="SD", AW9, BA9="SE", AW9*(SQRT(T9)), BA9="SEM", AW9*(SQRT(T9)), TRUE, "NA")</f>
        <v>NA</v>
      </c>
      <c r="BG9" s="34" t="s">
        <v>12</v>
      </c>
      <c r="BH9" s="22" t="s">
        <v>8</v>
      </c>
      <c r="BI9" s="22" t="s">
        <v>8</v>
      </c>
      <c r="BJ9" s="22" t="s">
        <v>8</v>
      </c>
      <c r="BK9" s="22" t="s">
        <v>8</v>
      </c>
      <c r="BL9" s="22" t="s">
        <v>8</v>
      </c>
      <c r="BM9" s="22" t="s">
        <v>8</v>
      </c>
      <c r="BN9" s="34" t="s">
        <v>273</v>
      </c>
      <c r="BO9" s="22" t="s">
        <v>273</v>
      </c>
      <c r="BQ9" s="22" t="s">
        <v>253</v>
      </c>
      <c r="BR9" s="22" t="s">
        <v>254</v>
      </c>
    </row>
    <row r="10" spans="1:70" s="22" customFormat="1" x14ac:dyDescent="0.3">
      <c r="A10" s="22" t="s">
        <v>243</v>
      </c>
      <c r="B10" s="22" t="s">
        <v>248</v>
      </c>
      <c r="C10" s="22">
        <v>2008</v>
      </c>
      <c r="D10" s="22" t="s">
        <v>244</v>
      </c>
      <c r="E10" s="22" t="s">
        <v>144</v>
      </c>
      <c r="F10" s="34" t="s">
        <v>24</v>
      </c>
      <c r="G10" s="22" t="s">
        <v>49</v>
      </c>
      <c r="H10" s="22" t="s">
        <v>35</v>
      </c>
      <c r="I10" s="22" t="s">
        <v>12</v>
      </c>
      <c r="J10" s="22" t="s">
        <v>8</v>
      </c>
      <c r="K10" s="22">
        <v>13</v>
      </c>
      <c r="L10" s="22">
        <f t="shared" si="4"/>
        <v>13.5</v>
      </c>
      <c r="M10" s="22">
        <v>14</v>
      </c>
      <c r="N10" s="22" t="s">
        <v>9</v>
      </c>
      <c r="O10" s="22" t="s">
        <v>9</v>
      </c>
      <c r="P10" s="22" t="s">
        <v>9</v>
      </c>
      <c r="Q10" s="22">
        <v>3</v>
      </c>
      <c r="R10" s="22">
        <v>8</v>
      </c>
      <c r="S10" s="22">
        <v>0</v>
      </c>
      <c r="T10" s="22" t="s">
        <v>8</v>
      </c>
      <c r="U10" s="22" t="str">
        <f t="shared" si="0"/>
        <v>NA</v>
      </c>
      <c r="V10" s="22" t="str">
        <f t="shared" si="1"/>
        <v>NA</v>
      </c>
      <c r="W10" s="34" t="s">
        <v>175</v>
      </c>
      <c r="X10" s="22" t="s">
        <v>8</v>
      </c>
      <c r="Y10" s="22" t="s">
        <v>78</v>
      </c>
      <c r="Z10" s="22" t="s">
        <v>93</v>
      </c>
      <c r="AA10" s="22">
        <v>10</v>
      </c>
      <c r="AB10" s="22" t="s">
        <v>145</v>
      </c>
      <c r="AC10" cm="1">
        <f t="array" ref="AC10">_xlfn.IFS(AB10="mg/kg", AA10, AB10="ug/g", AA10, AB10="mg/100g", AA10*10, AB10="mg/g", AA10*1000, TRUE, "NA")</f>
        <v>10</v>
      </c>
      <c r="AD10" s="22">
        <v>170000</v>
      </c>
      <c r="AE10" s="22" t="s">
        <v>252</v>
      </c>
      <c r="AF10" cm="1">
        <f t="array" ref="AF10">_xlfn.IFS(AD10="NA", "NA", AD10="NR", "NA", AE10="W/cm2", AD10, AE10="mW/mm2", AD10*0.1, AE10="mW/cm2", AD10*0.001, AE10="uW/cm2", AD10*0.000001, AE10="lux", AD10*0.00000014641, AE10="klux", AD10*0.00014641, TRUE, "NA")</f>
        <v>2.4889700000000001E-2</v>
      </c>
      <c r="AG10" s="22" t="s">
        <v>9</v>
      </c>
      <c r="AH10" s="22" t="s">
        <v>9</v>
      </c>
      <c r="AI10" s="22" t="s">
        <v>9</v>
      </c>
      <c r="AJ10" s="22">
        <v>5</v>
      </c>
      <c r="AK10" s="22">
        <v>20</v>
      </c>
      <c r="AL10" s="34" t="s">
        <v>12</v>
      </c>
      <c r="AM10" s="22" t="s">
        <v>8</v>
      </c>
      <c r="AN10" s="22" t="s">
        <v>8</v>
      </c>
      <c r="AO10" s="22" t="s">
        <v>8</v>
      </c>
      <c r="AP10" s="22" t="s">
        <v>8</v>
      </c>
      <c r="AQ10" s="22" t="s">
        <v>8</v>
      </c>
      <c r="AR10" s="34" t="s">
        <v>8</v>
      </c>
      <c r="AS10" s="22" t="s">
        <v>876</v>
      </c>
      <c r="AT10" s="22">
        <v>9.86</v>
      </c>
      <c r="AU10" s="22">
        <v>0.89</v>
      </c>
      <c r="AV10" s="22" t="s">
        <v>8</v>
      </c>
      <c r="AW10" s="22" t="s">
        <v>8</v>
      </c>
      <c r="AX10" s="22" t="s">
        <v>8</v>
      </c>
      <c r="AY10" s="22" t="s">
        <v>8</v>
      </c>
      <c r="AZ10" s="22" t="s">
        <v>137</v>
      </c>
      <c r="BA10" s="22" t="s">
        <v>9</v>
      </c>
      <c r="BB10" cm="1">
        <f t="array" ref="BB10">_xlfn.IFS(AT10="NA", "NA", AT10="NR", "NA", AZ10="Direct rLV % whole brain", AT10, AZ10="Indirect rLV % whole brain", AT10, AZ10="Direct rLV % hemisphere", AT10/2, AZ10="Indirect rLV % hemisphere", AT10/2, AND(F10="Mouse", AZ10="mm3"), (AT10/508.91)*100, AND(F10="Rat", AZ10="mm3"), (AT10/1971)*100, AND(F10="Mouse", AZ10="ul"), (AT10/508.91)*100, AND(F10="Rat", AZ10="ul"), (AT10/1971)*100, AND(F10="Mouse", AZ10="nl"), (AT10/508910)*100, AND(F10="Rat", AZ10="nl"), (AT10/1971000)*100, AND(F10="Mouse", AZ10="cm3"), (AT10/0.50891)*100, AND(F10="Rat", AZ10="cm3"), (AT10/1.971)*100, TRUE, "NA")</f>
        <v>0.50025367833587009</v>
      </c>
      <c r="BC10" t="str" cm="1">
        <f t="array" ref="BC10">_xlfn.IFS(AV10="NA", "NA", AV10="NR", "NA", AZ10="Direct rLV % whole brain", AV10, AZ10="Indirect rLV % whole brain", AV10, AZ10="Direct rLV % hemisphere", AV10/2, AZ10="Indirect rLV % hemisphere", AV10/2, AND(F10="Mouse", AZ10="mm3"), (AV10/508.91)*100, AND(F10="Rat", AZ10="mm3"), (AV10/1971)*100, AND(F10="Mouse", AZ10="ul"), (AV10/508.91)*100, AND(F10="Rat", AZ10="ul"), (AV10/1971)*100, AND(F10="Mouse", AZ10="nl"), (AV10/508910)*100, AND(F10="Rat", AZ10="nl"), (AV10/1971000)*100, AND(F10="Mouse", AZ10="cm3"), (AV10/0.50891)*100, AND(F10="Rat", AZ10="cm3"), (AV10/1.971)*100, TRUE, "NA")</f>
        <v>NA</v>
      </c>
      <c r="BD10" t="str" cm="1">
        <f t="array" ref="BD10">_xlfn.IFS(AU10="NA", "NA", AU10="NR", "NA", R10="NR", "NA", BA10="SD", AU10, BA10="SE", AU10*(SQRT(R10)), BA10="SEM", AU10*(SQRT(R10)), TRUE, "NA")</f>
        <v>NA</v>
      </c>
      <c r="BE10" t="str" cm="1">
        <f t="array" ref="BE10">_xlfn.IFS(BD10="NA", "NA", AZ10="Direct rLV % whole brain", BD10, AZ10="Indirect rLV % whole brain", BD10, AZ10="Direct rLV % hemisphere", BD10/2, AZ10="Indirect rLV % hemisphere", BD10/2, AND(F10="Mouse", AZ10="mm3"), (BD10/508.91)*100, AND(F10="Rat", AZ10="mm3"), (BD10/1971)*100, AND(F10="Mouse", AZ10="ul"), (BD10/508.91)*100, AND(F10="Rat", AZ10="ul"), (BD10/1971)*100, AND(F10="Mouse", AZ10="nl"), (BD10/508910)*100, AND(F10="Rat", AZ10="nl"), (BD10/1971000)*100, AND(F10="Mouse", AZ10="cm3"), (BD10/0.50891)*100, AND(F10="Rat", AZ10="cm3"), (BD10/1.971)*100, TRUE, "NA")</f>
        <v>NA</v>
      </c>
      <c r="BF10" s="48" t="str" cm="1">
        <f t="array" ref="BF10">_xlfn.IFS(AW10="NA", "NA", AW10="NR", "NA", T10 = "NA", "NA", T10 = "NR", "NA", BA10="SD", AW10, BA10="SE", AW10*(SQRT(T10)), BA10="SEM", AW10*(SQRT(T10)), TRUE, "NA")</f>
        <v>NA</v>
      </c>
      <c r="BG10" s="34" t="s">
        <v>12</v>
      </c>
      <c r="BH10" s="22" t="s">
        <v>8</v>
      </c>
      <c r="BI10" s="22" t="s">
        <v>8</v>
      </c>
      <c r="BJ10" s="22" t="s">
        <v>8</v>
      </c>
      <c r="BK10" s="22" t="s">
        <v>8</v>
      </c>
      <c r="BL10" s="22" t="s">
        <v>8</v>
      </c>
      <c r="BM10" s="22" t="s">
        <v>8</v>
      </c>
      <c r="BN10" s="34" t="s">
        <v>273</v>
      </c>
      <c r="BO10" s="22" t="s">
        <v>273</v>
      </c>
      <c r="BQ10" s="22" t="s">
        <v>253</v>
      </c>
      <c r="BR10" s="22" t="s">
        <v>254</v>
      </c>
    </row>
    <row r="11" spans="1:70" x14ac:dyDescent="0.3">
      <c r="A11" t="s">
        <v>256</v>
      </c>
      <c r="B11" t="s">
        <v>255</v>
      </c>
      <c r="C11">
        <v>2002</v>
      </c>
      <c r="D11" t="s">
        <v>257</v>
      </c>
      <c r="E11" t="s">
        <v>141</v>
      </c>
      <c r="F11" s="35" t="s">
        <v>24</v>
      </c>
      <c r="G11" t="s">
        <v>10</v>
      </c>
      <c r="H11" t="s">
        <v>36</v>
      </c>
      <c r="I11" t="s">
        <v>12</v>
      </c>
      <c r="J11" t="s">
        <v>8</v>
      </c>
      <c r="K11" t="s">
        <v>9</v>
      </c>
      <c r="L11">
        <v>6</v>
      </c>
      <c r="M11" t="s">
        <v>9</v>
      </c>
      <c r="N11">
        <v>152</v>
      </c>
      <c r="O11">
        <v>166</v>
      </c>
      <c r="P11">
        <v>185</v>
      </c>
      <c r="Q11">
        <v>1</v>
      </c>
      <c r="R11">
        <v>9</v>
      </c>
      <c r="S11">
        <v>3</v>
      </c>
      <c r="T11">
        <v>9</v>
      </c>
      <c r="U11">
        <f t="shared" si="0"/>
        <v>3</v>
      </c>
      <c r="V11">
        <f t="shared" si="1"/>
        <v>3</v>
      </c>
      <c r="W11" s="35" t="s">
        <v>147</v>
      </c>
      <c r="X11" t="s">
        <v>95</v>
      </c>
      <c r="Y11" t="s">
        <v>78</v>
      </c>
      <c r="Z11" t="s">
        <v>9</v>
      </c>
      <c r="AA11">
        <v>10</v>
      </c>
      <c r="AB11" t="s">
        <v>145</v>
      </c>
      <c r="AC11" cm="1">
        <f t="array" ref="AC11">_xlfn.IFS(AB11="mg/kg", AA11, AB11="ug/g", AA11, AB11="mg/100g", AA11*10, AB11="mg/g", AA11*1000, TRUE, "NA")</f>
        <v>10</v>
      </c>
      <c r="AD11" t="s">
        <v>9</v>
      </c>
      <c r="AE11" t="s">
        <v>8</v>
      </c>
      <c r="AF11" t="str" cm="1">
        <f t="array" ref="AF11">_xlfn.IFS(AD11="NA", "NA", AD11="NR", "NA", AE11="W/cm2", AD11, AE11="mW/mm2", AD11*0.1, AE11="mW/cm2", AD11*0.001, AE11="uW/cm2", AD11*0.000001, AE11="lux", AD11*0.00000014641, AE11="klux", AD11*0.00014641, TRUE, "NA")</f>
        <v>NA</v>
      </c>
      <c r="AG11" t="s">
        <v>85</v>
      </c>
      <c r="AH11" t="s">
        <v>2656</v>
      </c>
      <c r="AI11">
        <v>540</v>
      </c>
      <c r="AJ11" t="s">
        <v>9</v>
      </c>
      <c r="AK11">
        <v>5</v>
      </c>
      <c r="AL11" s="35" t="s">
        <v>258</v>
      </c>
      <c r="AM11" t="s">
        <v>219</v>
      </c>
      <c r="AN11">
        <v>10</v>
      </c>
      <c r="AO11" t="s">
        <v>145</v>
      </c>
      <c r="AP11">
        <v>0</v>
      </c>
      <c r="AQ11" t="s">
        <v>157</v>
      </c>
      <c r="AR11" s="35">
        <v>72</v>
      </c>
      <c r="AS11" t="s">
        <v>876</v>
      </c>
      <c r="AT11">
        <v>12.92</v>
      </c>
      <c r="AU11">
        <v>2.99</v>
      </c>
      <c r="AV11">
        <v>9.02</v>
      </c>
      <c r="AW11">
        <v>2.774</v>
      </c>
      <c r="AX11" t="s">
        <v>8</v>
      </c>
      <c r="AY11" t="s">
        <v>8</v>
      </c>
      <c r="AZ11" t="s">
        <v>486</v>
      </c>
      <c r="BA11" t="s">
        <v>196</v>
      </c>
      <c r="BB11" cm="1">
        <f t="array" ref="BB11">_xlfn.IFS(AT11="NA", "NA", AT11="NR", "NA", AZ11="Direct rLV % whole brain", AT11, AZ11="Indirect rLV % whole brain", AT11, AZ11="Direct rLV % hemisphere", AT11/2, AZ11="Indirect rLV % hemisphere", AT11/2, AND(F11="Mouse", AZ11="mm3"), (AT11/508.91)*100, AND(F11="Rat", AZ11="mm3"), (AT11/1971)*100, AND(F11="Mouse", AZ11="ul"), (AT11/508.91)*100, AND(F11="Rat", AZ11="ul"), (AT11/1971)*100, AND(F11="Mouse", AZ11="nl"), (AT11/508910)*100, AND(F11="Rat", AZ11="nl"), (AT11/1971000)*100, AND(F11="Mouse", AZ11="cm3"), (AT11/0.50891)*100, AND(F11="Rat", AZ11="cm3"), (AT11/1.971)*100, TRUE, "NA")</f>
        <v>6.46</v>
      </c>
      <c r="BC11" cm="1">
        <f t="array" ref="BC11">_xlfn.IFS(AV11="NA", "NA", AV11="NR", "NA", AZ11="Direct rLV % whole brain", AV11, AZ11="Indirect rLV % whole brain", AV11, AZ11="Direct rLV % hemisphere", AV11/2, AZ11="Indirect rLV % hemisphere", AV11/2, AND(F11="Mouse", AZ11="mm3"), (AV11/508.91)*100, AND(F11="Rat", AZ11="mm3"), (AV11/1971)*100, AND(F11="Mouse", AZ11="ul"), (AV11/508.91)*100, AND(F11="Rat", AZ11="ul"), (AV11/1971)*100, AND(F11="Mouse", AZ11="nl"), (AV11/508910)*100, AND(F11="Rat", AZ11="nl"), (AV11/1971000)*100, AND(F11="Mouse", AZ11="cm3"), (AV11/0.50891)*100, AND(F11="Rat", AZ11="cm3"), (AV11/1.971)*100, TRUE, "NA")</f>
        <v>4.51</v>
      </c>
      <c r="BD11" cm="1">
        <f t="array" ref="BD11">_xlfn.IFS(AU11="NA", "NA", AU11="NR", "NA", R11="NR", "NA", BA11="SD", AU11, BA11="SE", AU11*(SQRT(R11)), BA11="SEM", AU11*(SQRT(R11)), TRUE, "NA")</f>
        <v>2.99</v>
      </c>
      <c r="BE11" cm="1">
        <f t="array" ref="BE11">_xlfn.IFS(BD11="NA", "NA", AZ11="Direct rLV % whole brain", BD11, AZ11="Indirect rLV % whole brain", BD11, AZ11="Direct rLV % hemisphere", BD11/2, AZ11="Indirect rLV % hemisphere", BD11/2, AND(F11="Mouse", AZ11="mm3"), (BD11/508.91)*100, AND(F11="Rat", AZ11="mm3"), (BD11/1971)*100, AND(F11="Mouse", AZ11="ul"), (BD11/508.91)*100, AND(F11="Rat", AZ11="ul"), (BD11/1971)*100, AND(F11="Mouse", AZ11="nl"), (BD11/508910)*100, AND(F11="Rat", AZ11="nl"), (BD11/1971000)*100, AND(F11="Mouse", AZ11="cm3"), (BD11/0.50891)*100, AND(F11="Rat", AZ11="cm3"), (BD11/1.971)*100, TRUE, "NA")</f>
        <v>1.4950000000000001</v>
      </c>
      <c r="BF11" s="48" cm="1">
        <f t="array" ref="BF11">_xlfn.IFS(AW11="NA", "NA", AW11="NR", "NA", T11 = "NA", "NA", T11 = "NR", "NA", BA11="SD", AW11, BA11="SE", AW11*(SQRT(T11)), BA11="SEM", AW11*(SQRT(T11)), TRUE, "NA")</f>
        <v>2.774</v>
      </c>
      <c r="BG11" s="35" t="s">
        <v>12</v>
      </c>
      <c r="BH11" t="s">
        <v>8</v>
      </c>
      <c r="BI11" t="s">
        <v>8</v>
      </c>
      <c r="BJ11" t="s">
        <v>8</v>
      </c>
      <c r="BK11" t="s">
        <v>8</v>
      </c>
      <c r="BL11" t="s">
        <v>8</v>
      </c>
      <c r="BM11" t="s">
        <v>8</v>
      </c>
      <c r="BN11" s="35" t="s">
        <v>273</v>
      </c>
      <c r="BO11" t="s">
        <v>272</v>
      </c>
      <c r="BP11" t="s">
        <v>858</v>
      </c>
    </row>
    <row r="12" spans="1:70" x14ac:dyDescent="0.3">
      <c r="A12" t="s">
        <v>256</v>
      </c>
      <c r="B12" t="s">
        <v>255</v>
      </c>
      <c r="C12">
        <v>2002</v>
      </c>
      <c r="D12" t="s">
        <v>257</v>
      </c>
      <c r="E12" t="s">
        <v>143</v>
      </c>
      <c r="F12" s="35" t="s">
        <v>24</v>
      </c>
      <c r="G12" t="s">
        <v>10</v>
      </c>
      <c r="H12" t="s">
        <v>36</v>
      </c>
      <c r="I12" t="s">
        <v>12</v>
      </c>
      <c r="J12" t="s">
        <v>8</v>
      </c>
      <c r="K12" t="s">
        <v>9</v>
      </c>
      <c r="L12">
        <v>6</v>
      </c>
      <c r="M12" t="s">
        <v>9</v>
      </c>
      <c r="N12">
        <v>152</v>
      </c>
      <c r="O12">
        <v>175</v>
      </c>
      <c r="P12">
        <v>185</v>
      </c>
      <c r="Q12">
        <v>1</v>
      </c>
      <c r="R12">
        <v>9</v>
      </c>
      <c r="S12">
        <v>3</v>
      </c>
      <c r="T12">
        <v>7</v>
      </c>
      <c r="U12">
        <f t="shared" si="0"/>
        <v>3</v>
      </c>
      <c r="V12">
        <f t="shared" si="1"/>
        <v>3</v>
      </c>
      <c r="W12" s="35" t="s">
        <v>147</v>
      </c>
      <c r="X12" t="s">
        <v>95</v>
      </c>
      <c r="Y12" t="s">
        <v>78</v>
      </c>
      <c r="Z12" t="s">
        <v>9</v>
      </c>
      <c r="AA12">
        <v>10</v>
      </c>
      <c r="AB12" t="s">
        <v>145</v>
      </c>
      <c r="AC12" cm="1">
        <f t="array" ref="AC12">_xlfn.IFS(AB12="mg/kg", AA12, AB12="ug/g", AA12, AB12="mg/100g", AA12*10, AB12="mg/g", AA12*1000, TRUE, "NA")</f>
        <v>10</v>
      </c>
      <c r="AD12" t="s">
        <v>9</v>
      </c>
      <c r="AE12" t="s">
        <v>8</v>
      </c>
      <c r="AF12" t="str" cm="1">
        <f t="array" ref="AF12">_xlfn.IFS(AD12="NA", "NA", AD12="NR", "NA", AE12="W/cm2", AD12, AE12="mW/mm2", AD12*0.1, AE12="mW/cm2", AD12*0.001, AE12="uW/cm2", AD12*0.000001, AE12="lux", AD12*0.00000014641, AE12="klux", AD12*0.00014641, TRUE, "NA")</f>
        <v>NA</v>
      </c>
      <c r="AG12" t="s">
        <v>85</v>
      </c>
      <c r="AH12" t="s">
        <v>2656</v>
      </c>
      <c r="AI12">
        <v>540</v>
      </c>
      <c r="AJ12" t="s">
        <v>9</v>
      </c>
      <c r="AK12">
        <v>5</v>
      </c>
      <c r="AL12" s="35" t="s">
        <v>259</v>
      </c>
      <c r="AM12" t="s">
        <v>219</v>
      </c>
      <c r="AN12">
        <v>150</v>
      </c>
      <c r="AO12" t="s">
        <v>260</v>
      </c>
      <c r="AP12">
        <v>0</v>
      </c>
      <c r="AQ12" t="s">
        <v>157</v>
      </c>
      <c r="AR12" s="35">
        <v>72</v>
      </c>
      <c r="AS12" t="s">
        <v>876</v>
      </c>
      <c r="AT12">
        <v>12.92</v>
      </c>
      <c r="AU12">
        <v>2.99</v>
      </c>
      <c r="AV12">
        <v>13.91</v>
      </c>
      <c r="AW12">
        <v>4.7300000000000004</v>
      </c>
      <c r="AX12" t="s">
        <v>8</v>
      </c>
      <c r="AY12" t="s">
        <v>8</v>
      </c>
      <c r="AZ12" t="s">
        <v>486</v>
      </c>
      <c r="BA12" t="s">
        <v>196</v>
      </c>
      <c r="BB12" cm="1">
        <f t="array" ref="BB12">_xlfn.IFS(AT12="NA", "NA", AT12="NR", "NA", AZ12="Direct rLV % whole brain", AT12, AZ12="Indirect rLV % whole brain", AT12, AZ12="Direct rLV % hemisphere", AT12/2, AZ12="Indirect rLV % hemisphere", AT12/2, AND(F12="Mouse", AZ12="mm3"), (AT12/508.91)*100, AND(F12="Rat", AZ12="mm3"), (AT12/1971)*100, AND(F12="Mouse", AZ12="ul"), (AT12/508.91)*100, AND(F12="Rat", AZ12="ul"), (AT12/1971)*100, AND(F12="Mouse", AZ12="nl"), (AT12/508910)*100, AND(F12="Rat", AZ12="nl"), (AT12/1971000)*100, AND(F12="Mouse", AZ12="cm3"), (AT12/0.50891)*100, AND(F12="Rat", AZ12="cm3"), (AT12/1.971)*100, TRUE, "NA")</f>
        <v>6.46</v>
      </c>
      <c r="BC12" cm="1">
        <f t="array" ref="BC12">_xlfn.IFS(AV12="NA", "NA", AV12="NR", "NA", AZ12="Direct rLV % whole brain", AV12, AZ12="Indirect rLV % whole brain", AV12, AZ12="Direct rLV % hemisphere", AV12/2, AZ12="Indirect rLV % hemisphere", AV12/2, AND(F12="Mouse", AZ12="mm3"), (AV12/508.91)*100, AND(F12="Rat", AZ12="mm3"), (AV12/1971)*100, AND(F12="Mouse", AZ12="ul"), (AV12/508.91)*100, AND(F12="Rat", AZ12="ul"), (AV12/1971)*100, AND(F12="Mouse", AZ12="nl"), (AV12/508910)*100, AND(F12="Rat", AZ12="nl"), (AV12/1971000)*100, AND(F12="Mouse", AZ12="cm3"), (AV12/0.50891)*100, AND(F12="Rat", AZ12="cm3"), (AV12/1.971)*100, TRUE, "NA")</f>
        <v>6.9550000000000001</v>
      </c>
      <c r="BD12" cm="1">
        <f t="array" ref="BD12">_xlfn.IFS(AU12="NA", "NA", AU12="NR", "NA", R12="NR", "NA", BA12="SD", AU12, BA12="SE", AU12*(SQRT(R12)), BA12="SEM", AU12*(SQRT(R12)), TRUE, "NA")</f>
        <v>2.99</v>
      </c>
      <c r="BE12" cm="1">
        <f t="array" ref="BE12">_xlfn.IFS(BD12="NA", "NA", AZ12="Direct rLV % whole brain", BD12, AZ12="Indirect rLV % whole brain", BD12, AZ12="Direct rLV % hemisphere", BD12/2, AZ12="Indirect rLV % hemisphere", BD12/2, AND(F12="Mouse", AZ12="mm3"), (BD12/508.91)*100, AND(F12="Rat", AZ12="mm3"), (BD12/1971)*100, AND(F12="Mouse", AZ12="ul"), (BD12/508.91)*100, AND(F12="Rat", AZ12="ul"), (BD12/1971)*100, AND(F12="Mouse", AZ12="nl"), (BD12/508910)*100, AND(F12="Rat", AZ12="nl"), (BD12/1971000)*100, AND(F12="Mouse", AZ12="cm3"), (BD12/0.50891)*100, AND(F12="Rat", AZ12="cm3"), (BD12/1.971)*100, TRUE, "NA")</f>
        <v>1.4950000000000001</v>
      </c>
      <c r="BF12" s="48" cm="1">
        <f t="array" ref="BF12">_xlfn.IFS(AW12="NA", "NA", AW12="NR", "NA", T12 = "NA", "NA", T12 = "NR", "NA", BA12="SD", AW12, BA12="SE", AW12*(SQRT(T12)), BA12="SEM", AW12*(SQRT(T12)), TRUE, "NA")</f>
        <v>4.7300000000000004</v>
      </c>
      <c r="BG12" s="35" t="s">
        <v>12</v>
      </c>
      <c r="BH12" t="s">
        <v>8</v>
      </c>
      <c r="BI12" t="s">
        <v>8</v>
      </c>
      <c r="BJ12" t="s">
        <v>8</v>
      </c>
      <c r="BK12" t="s">
        <v>8</v>
      </c>
      <c r="BL12" t="s">
        <v>8</v>
      </c>
      <c r="BM12" t="s">
        <v>8</v>
      </c>
      <c r="BN12" s="35" t="s">
        <v>273</v>
      </c>
      <c r="BO12" t="s">
        <v>273</v>
      </c>
      <c r="BP12" t="s">
        <v>858</v>
      </c>
    </row>
    <row r="13" spans="1:70" s="22" customFormat="1" x14ac:dyDescent="0.3">
      <c r="A13" s="22" t="s">
        <v>267</v>
      </c>
      <c r="B13" s="22" t="s">
        <v>265</v>
      </c>
      <c r="C13" s="22">
        <v>2011</v>
      </c>
      <c r="D13" s="22" t="s">
        <v>266</v>
      </c>
      <c r="E13" s="22" t="s">
        <v>141</v>
      </c>
      <c r="F13" s="34" t="s">
        <v>25</v>
      </c>
      <c r="G13" s="22" t="s">
        <v>268</v>
      </c>
      <c r="H13" s="22" t="s">
        <v>36</v>
      </c>
      <c r="I13" s="22" t="s">
        <v>12</v>
      </c>
      <c r="J13" s="22" t="s">
        <v>8</v>
      </c>
      <c r="K13" s="22" t="s">
        <v>9</v>
      </c>
      <c r="L13" s="22" t="s">
        <v>9</v>
      </c>
      <c r="M13" s="22" t="s">
        <v>9</v>
      </c>
      <c r="N13" s="22" t="s">
        <v>9</v>
      </c>
      <c r="O13" s="22">
        <v>40</v>
      </c>
      <c r="P13" s="22" t="s">
        <v>9</v>
      </c>
      <c r="Q13" s="22">
        <v>1</v>
      </c>
      <c r="R13" s="22">
        <v>18</v>
      </c>
      <c r="S13" s="22">
        <v>1</v>
      </c>
      <c r="T13" s="22">
        <v>20</v>
      </c>
      <c r="U13" s="22">
        <f t="shared" si="0"/>
        <v>1</v>
      </c>
      <c r="V13" s="22">
        <f t="shared" si="1"/>
        <v>18</v>
      </c>
      <c r="W13" s="34" t="s">
        <v>9</v>
      </c>
      <c r="X13" s="22" t="s">
        <v>8</v>
      </c>
      <c r="Y13" s="22" t="s">
        <v>78</v>
      </c>
      <c r="Z13" s="22" t="s">
        <v>91</v>
      </c>
      <c r="AA13" s="22">
        <v>10</v>
      </c>
      <c r="AB13" s="22" t="s">
        <v>145</v>
      </c>
      <c r="AC13" cm="1">
        <f t="array" ref="AC13">_xlfn.IFS(AB13="mg/kg", AA13, AB13="ug/g", AA13, AB13="mg/100g", AA13*10, AB13="mg/g", AA13*1000, TRUE, "NA")</f>
        <v>10</v>
      </c>
      <c r="AD13" s="22" t="s">
        <v>9</v>
      </c>
      <c r="AE13" s="22" t="s">
        <v>8</v>
      </c>
      <c r="AF13" t="str" cm="1">
        <f t="array" ref="AF13">_xlfn.IFS(AD13="NA", "NA", AD13="NR", "NA", AE13="W/cm2", AD13, AE13="mW/mm2", AD13*0.1, AE13="mW/cm2", AD13*0.001, AE13="uW/cm2", AD13*0.000001, AE13="lux", AD13*0.00000014641, AE13="klux", AD13*0.00014641, TRUE, "NA")</f>
        <v>NA</v>
      </c>
      <c r="AG13" s="22" t="s">
        <v>231</v>
      </c>
      <c r="AH13" s="22" t="s">
        <v>9</v>
      </c>
      <c r="AI13" s="22" t="s">
        <v>9</v>
      </c>
      <c r="AJ13" s="22" t="s">
        <v>9</v>
      </c>
      <c r="AK13" s="22">
        <v>20</v>
      </c>
      <c r="AL13" s="34" t="s">
        <v>269</v>
      </c>
      <c r="AM13" s="22" t="s">
        <v>217</v>
      </c>
      <c r="AN13" s="22">
        <v>1</v>
      </c>
      <c r="AO13" s="22" t="s">
        <v>145</v>
      </c>
      <c r="AP13" s="22">
        <v>0.5</v>
      </c>
      <c r="AQ13" s="22" t="s">
        <v>158</v>
      </c>
      <c r="AR13" s="34">
        <v>2160</v>
      </c>
      <c r="AS13" s="22" t="s">
        <v>876</v>
      </c>
      <c r="AT13" s="22">
        <v>14.4</v>
      </c>
      <c r="AU13" s="22">
        <v>8.7799999999999994</v>
      </c>
      <c r="AV13" s="22">
        <v>5.19</v>
      </c>
      <c r="AW13" s="22">
        <v>2.1800000000000002</v>
      </c>
      <c r="AX13" s="22" t="s">
        <v>8</v>
      </c>
      <c r="AY13" s="22" t="s">
        <v>8</v>
      </c>
      <c r="AZ13" s="22" t="s">
        <v>486</v>
      </c>
      <c r="BA13" s="22" t="s">
        <v>9</v>
      </c>
      <c r="BB13" cm="1">
        <f t="array" ref="BB13">_xlfn.IFS(AT13="NA", "NA", AT13="NR", "NA", AZ13="Direct rLV % whole brain", AT13, AZ13="Indirect rLV % whole brain", AT13, AZ13="Direct rLV % hemisphere", AT13/2, AZ13="Indirect rLV % hemisphere", AT13/2, AND(F13="Mouse", AZ13="mm3"), (AT13/508.91)*100, AND(F13="Rat", AZ13="mm3"), (AT13/1971)*100, AND(F13="Mouse", AZ13="ul"), (AT13/508.91)*100, AND(F13="Rat", AZ13="ul"), (AT13/1971)*100, AND(F13="Mouse", AZ13="nl"), (AT13/508910)*100, AND(F13="Rat", AZ13="nl"), (AT13/1971000)*100, AND(F13="Mouse", AZ13="cm3"), (AT13/0.50891)*100, AND(F13="Rat", AZ13="cm3"), (AT13/1.971)*100, TRUE, "NA")</f>
        <v>7.2</v>
      </c>
      <c r="BC13" cm="1">
        <f t="array" ref="BC13">_xlfn.IFS(AV13="NA", "NA", AV13="NR", "NA", AZ13="Direct rLV % whole brain", AV13, AZ13="Indirect rLV % whole brain", AV13, AZ13="Direct rLV % hemisphere", AV13/2, AZ13="Indirect rLV % hemisphere", AV13/2, AND(F13="Mouse", AZ13="mm3"), (AV13/508.91)*100, AND(F13="Rat", AZ13="mm3"), (AV13/1971)*100, AND(F13="Mouse", AZ13="ul"), (AV13/508.91)*100, AND(F13="Rat", AZ13="ul"), (AV13/1971)*100, AND(F13="Mouse", AZ13="nl"), (AV13/508910)*100, AND(F13="Rat", AZ13="nl"), (AV13/1971000)*100, AND(F13="Mouse", AZ13="cm3"), (AV13/0.50891)*100, AND(F13="Rat", AZ13="cm3"), (AV13/1.971)*100, TRUE, "NA")</f>
        <v>2.5950000000000002</v>
      </c>
      <c r="BD13" t="str" cm="1">
        <f t="array" ref="BD13">_xlfn.IFS(AU13="NA", "NA", AU13="NR", "NA", R13="NR", "NA", BA13="SD", AU13, BA13="SE", AU13*(SQRT(R13)), BA13="SEM", AU13*(SQRT(R13)), TRUE, "NA")</f>
        <v>NA</v>
      </c>
      <c r="BE13" t="str" cm="1">
        <f t="array" ref="BE13">_xlfn.IFS(BD13="NA", "NA", AZ13="Direct rLV % whole brain", BD13, AZ13="Indirect rLV % whole brain", BD13, AZ13="Direct rLV % hemisphere", BD13/2, AZ13="Indirect rLV % hemisphere", BD13/2, AND(F13="Mouse", AZ13="mm3"), (BD13/508.91)*100, AND(F13="Rat", AZ13="mm3"), (BD13/1971)*100, AND(F13="Mouse", AZ13="ul"), (BD13/508.91)*100, AND(F13="Rat", AZ13="ul"), (BD13/1971)*100, AND(F13="Mouse", AZ13="nl"), (BD13/508910)*100, AND(F13="Rat", AZ13="nl"), (BD13/1971000)*100, AND(F13="Mouse", AZ13="cm3"), (BD13/0.50891)*100, AND(F13="Rat", AZ13="cm3"), (BD13/1.971)*100, TRUE, "NA")</f>
        <v>NA</v>
      </c>
      <c r="BF13" s="48" t="str" cm="1">
        <f t="array" ref="BF13">_xlfn.IFS(AW13="NA", "NA", AW13="NR", "NA", T13 = "NA", "NA", T13 = "NR", "NA", BA13="SD", AW13, BA13="SE", AW13*(SQRT(T13)), BA13="SEM", AW13*(SQRT(T13)), TRUE, "NA")</f>
        <v>NA</v>
      </c>
      <c r="BG13" s="34" t="s">
        <v>271</v>
      </c>
      <c r="BH13" s="22">
        <v>3.44</v>
      </c>
      <c r="BI13" s="22">
        <v>0.28999999999999998</v>
      </c>
      <c r="BJ13" s="22">
        <v>2.12</v>
      </c>
      <c r="BK13" s="22">
        <v>0.17</v>
      </c>
      <c r="BL13" s="22" t="s">
        <v>9</v>
      </c>
      <c r="BM13" s="22">
        <v>264</v>
      </c>
      <c r="BN13" s="34" t="s">
        <v>272</v>
      </c>
      <c r="BO13" s="22" t="s">
        <v>273</v>
      </c>
      <c r="BP13" s="22" t="s">
        <v>425</v>
      </c>
      <c r="BQ13" s="22" t="s">
        <v>2601</v>
      </c>
    </row>
    <row r="14" spans="1:70" x14ac:dyDescent="0.3">
      <c r="A14" t="s">
        <v>274</v>
      </c>
      <c r="B14" t="s">
        <v>265</v>
      </c>
      <c r="C14">
        <v>2010</v>
      </c>
      <c r="D14" t="s">
        <v>275</v>
      </c>
      <c r="E14" t="s">
        <v>141</v>
      </c>
      <c r="F14" s="35" t="s">
        <v>25</v>
      </c>
      <c r="G14" t="s">
        <v>268</v>
      </c>
      <c r="H14" t="s">
        <v>36</v>
      </c>
      <c r="I14" t="s">
        <v>12</v>
      </c>
      <c r="J14" t="s">
        <v>8</v>
      </c>
      <c r="K14" t="s">
        <v>9</v>
      </c>
      <c r="L14" t="s">
        <v>9</v>
      </c>
      <c r="M14" t="s">
        <v>9</v>
      </c>
      <c r="N14" t="s">
        <v>9</v>
      </c>
      <c r="O14">
        <v>50</v>
      </c>
      <c r="P14" t="s">
        <v>9</v>
      </c>
      <c r="Q14">
        <v>1</v>
      </c>
      <c r="R14">
        <v>10</v>
      </c>
      <c r="S14">
        <v>6</v>
      </c>
      <c r="T14">
        <v>10</v>
      </c>
      <c r="U14">
        <f t="shared" si="0"/>
        <v>6</v>
      </c>
      <c r="V14">
        <f t="shared" si="1"/>
        <v>1.6666666666666667</v>
      </c>
      <c r="W14" s="35" t="s">
        <v>97</v>
      </c>
      <c r="X14" t="s">
        <v>8</v>
      </c>
      <c r="Y14" t="s">
        <v>78</v>
      </c>
      <c r="Z14" t="s">
        <v>276</v>
      </c>
      <c r="AA14">
        <v>10</v>
      </c>
      <c r="AB14" t="s">
        <v>145</v>
      </c>
      <c r="AC14" cm="1">
        <f t="array" ref="AC14">_xlfn.IFS(AB14="mg/kg", AA14, AB14="ug/g", AA14, AB14="mg/100g", AA14*10, AB14="mg/g", AA14*1000, TRUE, "NA")</f>
        <v>10</v>
      </c>
      <c r="AD14" t="s">
        <v>9</v>
      </c>
      <c r="AE14" t="s">
        <v>8</v>
      </c>
      <c r="AF14" t="str" cm="1">
        <f t="array" ref="AF14">_xlfn.IFS(AD14="NA", "NA", AD14="NR", "NA", AE14="W/cm2", AD14, AE14="mW/mm2", AD14*0.1, AE14="mW/cm2", AD14*0.001, AE14="uW/cm2", AD14*0.000001, AE14="lux", AD14*0.00000014641, AE14="klux", AD14*0.00014641, TRUE, "NA")</f>
        <v>NA</v>
      </c>
      <c r="AG14" t="s">
        <v>231</v>
      </c>
      <c r="AH14" t="s">
        <v>9</v>
      </c>
      <c r="AI14" t="s">
        <v>9</v>
      </c>
      <c r="AJ14" t="s">
        <v>9</v>
      </c>
      <c r="AK14">
        <v>10</v>
      </c>
      <c r="AL14" s="35" t="s">
        <v>269</v>
      </c>
      <c r="AM14" t="s">
        <v>217</v>
      </c>
      <c r="AN14">
        <v>1</v>
      </c>
      <c r="AO14" t="s">
        <v>145</v>
      </c>
      <c r="AP14">
        <v>0.5</v>
      </c>
      <c r="AQ14" t="s">
        <v>158</v>
      </c>
      <c r="AR14" s="35">
        <v>72</v>
      </c>
      <c r="AS14" t="s">
        <v>875</v>
      </c>
      <c r="AT14">
        <v>11.14</v>
      </c>
      <c r="AU14">
        <v>0.78</v>
      </c>
      <c r="AV14">
        <v>7.65</v>
      </c>
      <c r="AW14">
        <v>0.86</v>
      </c>
      <c r="AX14" t="s">
        <v>8</v>
      </c>
      <c r="AY14" t="s">
        <v>8</v>
      </c>
      <c r="AZ14" t="s">
        <v>486</v>
      </c>
      <c r="BA14" t="s">
        <v>197</v>
      </c>
      <c r="BB14" cm="1">
        <f t="array" ref="BB14">_xlfn.IFS(AT14="NA", "NA", AT14="NR", "NA", AZ14="Direct rLV % whole brain", AT14, AZ14="Indirect rLV % whole brain", AT14, AZ14="Direct rLV % hemisphere", AT14/2, AZ14="Indirect rLV % hemisphere", AT14/2, AND(F14="Mouse", AZ14="mm3"), (AT14/508.91)*100, AND(F14="Rat", AZ14="mm3"), (AT14/1971)*100, AND(F14="Mouse", AZ14="ul"), (AT14/508.91)*100, AND(F14="Rat", AZ14="ul"), (AT14/1971)*100, AND(F14="Mouse", AZ14="nl"), (AT14/508910)*100, AND(F14="Rat", AZ14="nl"), (AT14/1971000)*100, AND(F14="Mouse", AZ14="cm3"), (AT14/0.50891)*100, AND(F14="Rat", AZ14="cm3"), (AT14/1.971)*100, TRUE, "NA")</f>
        <v>5.57</v>
      </c>
      <c r="BC14" cm="1">
        <f t="array" ref="BC14">_xlfn.IFS(AV14="NA", "NA", AV14="NR", "NA", AZ14="Direct rLV % whole brain", AV14, AZ14="Indirect rLV % whole brain", AV14, AZ14="Direct rLV % hemisphere", AV14/2, AZ14="Indirect rLV % hemisphere", AV14/2, AND(F14="Mouse", AZ14="mm3"), (AV14/508.91)*100, AND(F14="Rat", AZ14="mm3"), (AV14/1971)*100, AND(F14="Mouse", AZ14="ul"), (AV14/508.91)*100, AND(F14="Rat", AZ14="ul"), (AV14/1971)*100, AND(F14="Mouse", AZ14="nl"), (AV14/508910)*100, AND(F14="Rat", AZ14="nl"), (AV14/1971000)*100, AND(F14="Mouse", AZ14="cm3"), (AV14/0.50891)*100, AND(F14="Rat", AZ14="cm3"), (AV14/1.971)*100, TRUE, "NA")</f>
        <v>3.8250000000000002</v>
      </c>
      <c r="BD14" cm="1">
        <f t="array" ref="BD14">_xlfn.IFS(AU14="NA", "NA", AU14="NR", "NA", R14="NR", "NA", BA14="SD", AU14, BA14="SE", AU14*(SQRT(R14)), BA14="SEM", AU14*(SQRT(R14)), TRUE, "NA")</f>
        <v>2.4665765749313362</v>
      </c>
      <c r="BE14" cm="1">
        <f t="array" ref="BE14">_xlfn.IFS(BD14="NA", "NA", AZ14="Direct rLV % whole brain", BD14, AZ14="Indirect rLV % whole brain", BD14, AZ14="Direct rLV % hemisphere", BD14/2, AZ14="Indirect rLV % hemisphere", BD14/2, AND(F14="Mouse", AZ14="mm3"), (BD14/508.91)*100, AND(F14="Rat", AZ14="mm3"), (BD14/1971)*100, AND(F14="Mouse", AZ14="ul"), (BD14/508.91)*100, AND(F14="Rat", AZ14="ul"), (BD14/1971)*100, AND(F14="Mouse", AZ14="nl"), (BD14/508910)*100, AND(F14="Rat", AZ14="nl"), (BD14/1971000)*100, AND(F14="Mouse", AZ14="cm3"), (BD14/0.50891)*100, AND(F14="Rat", AZ14="cm3"), (BD14/1.971)*100, TRUE, "NA")</f>
        <v>1.2332882874656681</v>
      </c>
      <c r="BF14" s="48" cm="1">
        <f t="array" ref="BF14">_xlfn.IFS(AW14="NA", "NA", AW14="NR", "NA", T14 = "NA", "NA", T14 = "NR", "NA", BA14="SD", AW14, BA14="SE", AW14*(SQRT(T14)), BA14="SEM", AW14*(SQRT(T14)), TRUE, "NA")</f>
        <v>2.7195587877448064</v>
      </c>
      <c r="BG14" s="35" t="s">
        <v>271</v>
      </c>
      <c r="BH14">
        <v>2.58</v>
      </c>
      <c r="BI14">
        <v>0.28000000000000003</v>
      </c>
      <c r="BJ14">
        <v>1.2</v>
      </c>
      <c r="BK14">
        <v>0.2</v>
      </c>
      <c r="BL14" t="s">
        <v>197</v>
      </c>
      <c r="BM14">
        <v>504</v>
      </c>
      <c r="BN14" s="35" t="s">
        <v>272</v>
      </c>
      <c r="BO14" t="s">
        <v>272</v>
      </c>
      <c r="BP14" t="s">
        <v>859</v>
      </c>
    </row>
    <row r="15" spans="1:70" s="22" customFormat="1" x14ac:dyDescent="0.3">
      <c r="A15" s="22" t="s">
        <v>278</v>
      </c>
      <c r="B15" s="22" t="s">
        <v>265</v>
      </c>
      <c r="C15" s="22">
        <v>2013</v>
      </c>
      <c r="D15" s="22" t="s">
        <v>279</v>
      </c>
      <c r="E15" s="22" t="s">
        <v>141</v>
      </c>
      <c r="F15" s="34" t="s">
        <v>25</v>
      </c>
      <c r="G15" s="22" t="s">
        <v>268</v>
      </c>
      <c r="H15" s="22" t="s">
        <v>36</v>
      </c>
      <c r="I15" s="22" t="s">
        <v>12</v>
      </c>
      <c r="J15" s="22" t="s">
        <v>8</v>
      </c>
      <c r="K15" s="22" t="s">
        <v>9</v>
      </c>
      <c r="L15" s="22" t="s">
        <v>9</v>
      </c>
      <c r="M15" s="22" t="s">
        <v>9</v>
      </c>
      <c r="N15" s="22" t="s">
        <v>9</v>
      </c>
      <c r="O15" s="22">
        <v>40</v>
      </c>
      <c r="P15" s="22" t="s">
        <v>9</v>
      </c>
      <c r="Q15" s="22">
        <v>1</v>
      </c>
      <c r="R15" s="22">
        <v>18</v>
      </c>
      <c r="S15" s="22">
        <v>2</v>
      </c>
      <c r="T15" s="22">
        <v>20</v>
      </c>
      <c r="U15" s="22">
        <f t="shared" si="0"/>
        <v>2</v>
      </c>
      <c r="V15" s="22">
        <f t="shared" si="1"/>
        <v>9</v>
      </c>
      <c r="W15" s="34" t="s">
        <v>9</v>
      </c>
      <c r="X15" s="22" t="s">
        <v>8</v>
      </c>
      <c r="Y15" s="22" t="s">
        <v>78</v>
      </c>
      <c r="Z15" s="22" t="s">
        <v>276</v>
      </c>
      <c r="AA15" s="22">
        <v>10</v>
      </c>
      <c r="AB15" s="22" t="s">
        <v>145</v>
      </c>
      <c r="AC15" cm="1">
        <f t="array" ref="AC15">_xlfn.IFS(AB15="mg/kg", AA15, AB15="ug/g", AA15, AB15="mg/100g", AA15*10, AB15="mg/g", AA15*1000, TRUE, "NA")</f>
        <v>10</v>
      </c>
      <c r="AD15" s="22" t="s">
        <v>9</v>
      </c>
      <c r="AE15" s="22" t="s">
        <v>8</v>
      </c>
      <c r="AF15" t="str" cm="1">
        <f t="array" ref="AF15">_xlfn.IFS(AD15="NA", "NA", AD15="NR", "NA", AE15="W/cm2", AD15, AE15="mW/mm2", AD15*0.1, AE15="mW/cm2", AD15*0.001, AE15="uW/cm2", AD15*0.000001, AE15="lux", AD15*0.00000014641, AE15="klux", AD15*0.00014641, TRUE, "NA")</f>
        <v>NA</v>
      </c>
      <c r="AG15" s="22" t="s">
        <v>231</v>
      </c>
      <c r="AH15" s="22" t="s">
        <v>9</v>
      </c>
      <c r="AI15" s="22" t="s">
        <v>9</v>
      </c>
      <c r="AJ15" s="22" t="s">
        <v>9</v>
      </c>
      <c r="AK15" s="22">
        <v>20</v>
      </c>
      <c r="AL15" s="34" t="s">
        <v>269</v>
      </c>
      <c r="AM15" s="22" t="s">
        <v>217</v>
      </c>
      <c r="AN15" s="22">
        <v>3</v>
      </c>
      <c r="AO15" s="22" t="s">
        <v>145</v>
      </c>
      <c r="AP15" s="22">
        <v>240</v>
      </c>
      <c r="AQ15" s="22" t="s">
        <v>158</v>
      </c>
      <c r="AR15" s="34">
        <v>2160</v>
      </c>
      <c r="AS15" s="22" t="s">
        <v>876</v>
      </c>
      <c r="AT15" s="22">
        <v>12.47</v>
      </c>
      <c r="AU15" s="22">
        <v>4.28</v>
      </c>
      <c r="AV15" s="22">
        <v>14.75</v>
      </c>
      <c r="AW15" s="22">
        <v>1.32</v>
      </c>
      <c r="AX15" s="22" t="s">
        <v>8</v>
      </c>
      <c r="AY15" s="22" t="s">
        <v>8</v>
      </c>
      <c r="AZ15" s="22" t="s">
        <v>486</v>
      </c>
      <c r="BA15" s="22" t="s">
        <v>197</v>
      </c>
      <c r="BB15" cm="1">
        <f t="array" ref="BB15">_xlfn.IFS(AT15="NA", "NA", AT15="NR", "NA", AZ15="Direct rLV % whole brain", AT15, AZ15="Indirect rLV % whole brain", AT15, AZ15="Direct rLV % hemisphere", AT15/2, AZ15="Indirect rLV % hemisphere", AT15/2, AND(F15="Mouse", AZ15="mm3"), (AT15/508.91)*100, AND(F15="Rat", AZ15="mm3"), (AT15/1971)*100, AND(F15="Mouse", AZ15="ul"), (AT15/508.91)*100, AND(F15="Rat", AZ15="ul"), (AT15/1971)*100, AND(F15="Mouse", AZ15="nl"), (AT15/508910)*100, AND(F15="Rat", AZ15="nl"), (AT15/1971000)*100, AND(F15="Mouse", AZ15="cm3"), (AT15/0.50891)*100, AND(F15="Rat", AZ15="cm3"), (AT15/1.971)*100, TRUE, "NA")</f>
        <v>6.2350000000000003</v>
      </c>
      <c r="BC15" cm="1">
        <f t="array" ref="BC15">_xlfn.IFS(AV15="NA", "NA", AV15="NR", "NA", AZ15="Direct rLV % whole brain", AV15, AZ15="Indirect rLV % whole brain", AV15, AZ15="Direct rLV % hemisphere", AV15/2, AZ15="Indirect rLV % hemisphere", AV15/2, AND(F15="Mouse", AZ15="mm3"), (AV15/508.91)*100, AND(F15="Rat", AZ15="mm3"), (AV15/1971)*100, AND(F15="Mouse", AZ15="ul"), (AV15/508.91)*100, AND(F15="Rat", AZ15="ul"), (AV15/1971)*100, AND(F15="Mouse", AZ15="nl"), (AV15/508910)*100, AND(F15="Rat", AZ15="nl"), (AV15/1971000)*100, AND(F15="Mouse", AZ15="cm3"), (AV15/0.50891)*100, AND(F15="Rat", AZ15="cm3"), (AV15/1.971)*100, TRUE, "NA")</f>
        <v>7.375</v>
      </c>
      <c r="BD15" cm="1">
        <f t="array" ref="BD15">_xlfn.IFS(AU15="NA", "NA", AU15="NR", "NA", R15="NR", "NA", BA15="SD", AU15, BA15="SE", AU15*(SQRT(R15)), BA15="SEM", AU15*(SQRT(R15)), TRUE, "NA")</f>
        <v>18.158502140870539</v>
      </c>
      <c r="BE15" cm="1">
        <f t="array" ref="BE15">_xlfn.IFS(BD15="NA", "NA", AZ15="Direct rLV % whole brain", BD15, AZ15="Indirect rLV % whole brain", BD15, AZ15="Direct rLV % hemisphere", BD15/2, AZ15="Indirect rLV % hemisphere", BD15/2, AND(F15="Mouse", AZ15="mm3"), (BD15/508.91)*100, AND(F15="Rat", AZ15="mm3"), (BD15/1971)*100, AND(F15="Mouse", AZ15="ul"), (BD15/508.91)*100, AND(F15="Rat", AZ15="ul"), (BD15/1971)*100, AND(F15="Mouse", AZ15="nl"), (BD15/508910)*100, AND(F15="Rat", AZ15="nl"), (BD15/1971000)*100, AND(F15="Mouse", AZ15="cm3"), (BD15/0.50891)*100, AND(F15="Rat", AZ15="cm3"), (BD15/1.971)*100, TRUE, "NA")</f>
        <v>9.0792510704352694</v>
      </c>
      <c r="BF15" s="48" cm="1">
        <f t="array" ref="BF15">_xlfn.IFS(AW15="NA", "NA", AW15="NR", "NA", T15 = "NA", "NA", T15 = "NR", "NA", BA15="SD", AW15, BA15="SE", AW15*(SQRT(T15)), BA15="SEM", AW15*(SQRT(T15)), TRUE, "NA")</f>
        <v>5.9032194605994457</v>
      </c>
      <c r="BG15" s="34" t="s">
        <v>271</v>
      </c>
      <c r="BH15" s="22">
        <v>4.49</v>
      </c>
      <c r="BI15" s="22">
        <v>0.21</v>
      </c>
      <c r="BJ15" s="22">
        <v>3.02</v>
      </c>
      <c r="BK15" s="22">
        <v>0</v>
      </c>
      <c r="BL15" s="22" t="s">
        <v>197</v>
      </c>
      <c r="BM15" s="22">
        <v>312</v>
      </c>
      <c r="BN15" s="34" t="s">
        <v>272</v>
      </c>
      <c r="BO15" s="22" t="s">
        <v>272</v>
      </c>
      <c r="BP15" s="22" t="s">
        <v>426</v>
      </c>
    </row>
    <row r="16" spans="1:70" x14ac:dyDescent="0.3">
      <c r="A16" t="s">
        <v>281</v>
      </c>
      <c r="B16" t="s">
        <v>280</v>
      </c>
      <c r="C16">
        <v>2014</v>
      </c>
      <c r="D16" t="s">
        <v>282</v>
      </c>
      <c r="E16" t="s">
        <v>141</v>
      </c>
      <c r="F16" s="35" t="s">
        <v>25</v>
      </c>
      <c r="G16" t="s">
        <v>1008</v>
      </c>
      <c r="H16" t="s">
        <v>36</v>
      </c>
      <c r="I16" t="s">
        <v>12</v>
      </c>
      <c r="J16" t="s">
        <v>8</v>
      </c>
      <c r="K16" t="s">
        <v>9</v>
      </c>
      <c r="L16">
        <v>8</v>
      </c>
      <c r="M16" t="s">
        <v>9</v>
      </c>
      <c r="N16" t="s">
        <v>9</v>
      </c>
      <c r="O16" t="s">
        <v>9</v>
      </c>
      <c r="P16" t="s">
        <v>9</v>
      </c>
      <c r="Q16">
        <v>1</v>
      </c>
      <c r="R16">
        <v>6</v>
      </c>
      <c r="S16">
        <v>1</v>
      </c>
      <c r="T16">
        <v>6</v>
      </c>
      <c r="U16">
        <f t="shared" si="0"/>
        <v>1</v>
      </c>
      <c r="V16">
        <f t="shared" si="1"/>
        <v>6</v>
      </c>
      <c r="W16" s="35" t="s">
        <v>97</v>
      </c>
      <c r="X16" t="s">
        <v>8</v>
      </c>
      <c r="Y16" t="s">
        <v>77</v>
      </c>
      <c r="Z16" t="s">
        <v>9</v>
      </c>
      <c r="AA16">
        <v>100</v>
      </c>
      <c r="AB16" t="s">
        <v>145</v>
      </c>
      <c r="AC16" cm="1">
        <f t="array" ref="AC16">_xlfn.IFS(AB16="mg/kg", AA16, AB16="ug/g", AA16, AB16="mg/100g", AA16*10, AB16="mg/g", AA16*1000, TRUE, "NA")</f>
        <v>100</v>
      </c>
      <c r="AD16" t="s">
        <v>9</v>
      </c>
      <c r="AE16" t="s">
        <v>8</v>
      </c>
      <c r="AF16" t="str" cm="1">
        <f t="array" ref="AF16">_xlfn.IFS(AD16="NA", "NA", AD16="NR", "NA", AE16="W/cm2", AD16, AE16="mW/mm2", AD16*0.1, AE16="mW/cm2", AD16*0.001, AE16="uW/cm2", AD16*0.000001, AE16="lux", AD16*0.00000014641, AE16="klux", AD16*0.00014641, TRUE, "NA")</f>
        <v>NA</v>
      </c>
      <c r="AG16" t="s">
        <v>231</v>
      </c>
      <c r="AH16" t="s">
        <v>9</v>
      </c>
      <c r="AI16" t="s">
        <v>9</v>
      </c>
      <c r="AJ16">
        <v>4</v>
      </c>
      <c r="AK16">
        <v>15</v>
      </c>
      <c r="AL16" s="35" t="s">
        <v>286</v>
      </c>
      <c r="AM16" t="s">
        <v>218</v>
      </c>
      <c r="AN16" t="s">
        <v>9</v>
      </c>
      <c r="AO16" t="s">
        <v>9</v>
      </c>
      <c r="AP16" t="s">
        <v>9</v>
      </c>
      <c r="AQ16" t="s">
        <v>9</v>
      </c>
      <c r="AR16" s="35" t="s">
        <v>9</v>
      </c>
      <c r="AS16" t="s">
        <v>9</v>
      </c>
      <c r="AT16" t="s">
        <v>9</v>
      </c>
      <c r="AU16" t="s">
        <v>9</v>
      </c>
      <c r="AV16" t="s">
        <v>9</v>
      </c>
      <c r="AW16" t="s">
        <v>9</v>
      </c>
      <c r="AX16" t="s">
        <v>8</v>
      </c>
      <c r="AY16" t="s">
        <v>8</v>
      </c>
      <c r="AZ16" t="s">
        <v>9</v>
      </c>
      <c r="BA16" t="s">
        <v>9</v>
      </c>
      <c r="BB16" t="str" cm="1">
        <f t="array" ref="BB16">_xlfn.IFS(AT16="NA", "NA", AT16="NR", "NA", AZ16="Direct rLV % whole brain", AT16, AZ16="Indirect rLV % whole brain", AT16, AZ16="Direct rLV % hemisphere", AT16/2, AZ16="Indirect rLV % hemisphere", AT16/2, AND(F16="Mouse", AZ16="mm3"), (AT16/508.91)*100, AND(F16="Rat", AZ16="mm3"), (AT16/1971)*100, AND(F16="Mouse", AZ16="ul"), (AT16/508.91)*100, AND(F16="Rat", AZ16="ul"), (AT16/1971)*100, AND(F16="Mouse", AZ16="nl"), (AT16/508910)*100, AND(F16="Rat", AZ16="nl"), (AT16/1971000)*100, AND(F16="Mouse", AZ16="cm3"), (AT16/0.50891)*100, AND(F16="Rat", AZ16="cm3"), (AT16/1.971)*100, TRUE, "NA")</f>
        <v>NA</v>
      </c>
      <c r="BC16" t="str" cm="1">
        <f t="array" ref="BC16">_xlfn.IFS(AV16="NA", "NA", AV16="NR", "NA", AZ16="Direct rLV % whole brain", AV16, AZ16="Indirect rLV % whole brain", AV16, AZ16="Direct rLV % hemisphere", AV16/2, AZ16="Indirect rLV % hemisphere", AV16/2, AND(F16="Mouse", AZ16="mm3"), (AV16/508.91)*100, AND(F16="Rat", AZ16="mm3"), (AV16/1971)*100, AND(F16="Mouse", AZ16="ul"), (AV16/508.91)*100, AND(F16="Rat", AZ16="ul"), (AV16/1971)*100, AND(F16="Mouse", AZ16="nl"), (AV16/508910)*100, AND(F16="Rat", AZ16="nl"), (AV16/1971000)*100, AND(F16="Mouse", AZ16="cm3"), (AV16/0.50891)*100, AND(F16="Rat", AZ16="cm3"), (AV16/1.971)*100, TRUE, "NA")</f>
        <v>NA</v>
      </c>
      <c r="BD16" t="str" cm="1">
        <f t="array" ref="BD16">_xlfn.IFS(AU16="NA", "NA", AU16="NR", "NA", R16="NR", "NA", BA16="SD", AU16, BA16="SE", AU16*(SQRT(R16)), BA16="SEM", AU16*(SQRT(R16)), TRUE, "NA")</f>
        <v>NA</v>
      </c>
      <c r="BE16" t="str" cm="1">
        <f t="array" ref="BE16">_xlfn.IFS(BD16="NA", "NA", AZ16="Direct rLV % whole brain", BD16, AZ16="Indirect rLV % whole brain", BD16, AZ16="Direct rLV % hemisphere", BD16/2, AZ16="Indirect rLV % hemisphere", BD16/2, AND(F16="Mouse", AZ16="mm3"), (BD16/508.91)*100, AND(F16="Rat", AZ16="mm3"), (BD16/1971)*100, AND(F16="Mouse", AZ16="ul"), (BD16/508.91)*100, AND(F16="Rat", AZ16="ul"), (BD16/1971)*100, AND(F16="Mouse", AZ16="nl"), (BD16/508910)*100, AND(F16="Rat", AZ16="nl"), (BD16/1971000)*100, AND(F16="Mouse", AZ16="cm3"), (BD16/0.50891)*100, AND(F16="Rat", AZ16="cm3"), (BD16/1.971)*100, TRUE, "NA")</f>
        <v>NA</v>
      </c>
      <c r="BF16" s="48" t="str" cm="1">
        <f t="array" ref="BF16">_xlfn.IFS(AW16="NA", "NA", AW16="NR", "NA", T16 = "NA", "NA", T16 = "NR", "NA", BA16="SD", AW16, BA16="SE", AW16*(SQRT(T16)), BA16="SEM", AW16*(SQRT(T16)), TRUE, "NA")</f>
        <v>NA</v>
      </c>
      <c r="BG16" s="35" t="s">
        <v>138</v>
      </c>
      <c r="BH16">
        <v>4.8499999999999996</v>
      </c>
      <c r="BI16">
        <v>0.71</v>
      </c>
      <c r="BJ16">
        <v>4</v>
      </c>
      <c r="BK16">
        <v>0.9</v>
      </c>
      <c r="BL16" t="s">
        <v>9</v>
      </c>
      <c r="BM16">
        <v>504</v>
      </c>
      <c r="BN16" s="35" t="s">
        <v>272</v>
      </c>
      <c r="BO16" t="s">
        <v>273</v>
      </c>
      <c r="BP16" t="s">
        <v>427</v>
      </c>
      <c r="BQ16" t="s">
        <v>2596</v>
      </c>
    </row>
    <row r="17" spans="1:70" x14ac:dyDescent="0.3">
      <c r="A17" t="s">
        <v>281</v>
      </c>
      <c r="B17" t="s">
        <v>280</v>
      </c>
      <c r="C17">
        <v>2014</v>
      </c>
      <c r="D17" t="s">
        <v>282</v>
      </c>
      <c r="E17" t="s">
        <v>143</v>
      </c>
      <c r="F17" s="35" t="s">
        <v>25</v>
      </c>
      <c r="G17" t="s">
        <v>283</v>
      </c>
      <c r="H17" t="s">
        <v>36</v>
      </c>
      <c r="I17" t="s">
        <v>6</v>
      </c>
      <c r="J17" t="s">
        <v>284</v>
      </c>
      <c r="K17" t="s">
        <v>9</v>
      </c>
      <c r="L17">
        <v>8</v>
      </c>
      <c r="M17" t="s">
        <v>9</v>
      </c>
      <c r="N17" t="s">
        <v>9</v>
      </c>
      <c r="O17" t="s">
        <v>9</v>
      </c>
      <c r="P17" t="s">
        <v>9</v>
      </c>
      <c r="Q17">
        <v>1</v>
      </c>
      <c r="R17">
        <v>6</v>
      </c>
      <c r="S17">
        <v>1</v>
      </c>
      <c r="T17">
        <v>6</v>
      </c>
      <c r="U17">
        <f t="shared" si="0"/>
        <v>1</v>
      </c>
      <c r="V17">
        <f t="shared" si="1"/>
        <v>6</v>
      </c>
      <c r="W17" s="35" t="s">
        <v>97</v>
      </c>
      <c r="X17" t="s">
        <v>8</v>
      </c>
      <c r="Y17" t="s">
        <v>77</v>
      </c>
      <c r="Z17" t="s">
        <v>9</v>
      </c>
      <c r="AA17">
        <v>100</v>
      </c>
      <c r="AB17" t="s">
        <v>145</v>
      </c>
      <c r="AC17" cm="1">
        <f t="array" ref="AC17">_xlfn.IFS(AB17="mg/kg", AA17, AB17="ug/g", AA17, AB17="mg/100g", AA17*10, AB17="mg/g", AA17*1000, TRUE, "NA")</f>
        <v>100</v>
      </c>
      <c r="AD17" t="s">
        <v>9</v>
      </c>
      <c r="AE17" t="s">
        <v>8</v>
      </c>
      <c r="AF17" t="str" cm="1">
        <f t="array" ref="AF17">_xlfn.IFS(AD17="NA", "NA", AD17="NR", "NA", AE17="W/cm2", AD17, AE17="mW/mm2", AD17*0.1, AE17="mW/cm2", AD17*0.001, AE17="uW/cm2", AD17*0.000001, AE17="lux", AD17*0.00000014641, AE17="klux", AD17*0.00014641, TRUE, "NA")</f>
        <v>NA</v>
      </c>
      <c r="AG17" t="s">
        <v>231</v>
      </c>
      <c r="AH17" t="s">
        <v>9</v>
      </c>
      <c r="AI17" t="s">
        <v>9</v>
      </c>
      <c r="AJ17">
        <v>4</v>
      </c>
      <c r="AK17">
        <v>15</v>
      </c>
      <c r="AL17" s="35" t="s">
        <v>286</v>
      </c>
      <c r="AM17" t="s">
        <v>218</v>
      </c>
      <c r="AN17" t="s">
        <v>9</v>
      </c>
      <c r="AO17" t="s">
        <v>9</v>
      </c>
      <c r="AP17" t="s">
        <v>9</v>
      </c>
      <c r="AQ17" t="s">
        <v>9</v>
      </c>
      <c r="AR17" s="35" t="s">
        <v>9</v>
      </c>
      <c r="AS17" t="s">
        <v>9</v>
      </c>
      <c r="AT17" t="s">
        <v>9</v>
      </c>
      <c r="AU17" t="s">
        <v>9</v>
      </c>
      <c r="AV17" t="s">
        <v>9</v>
      </c>
      <c r="AW17" t="s">
        <v>9</v>
      </c>
      <c r="AX17" t="s">
        <v>8</v>
      </c>
      <c r="AY17" t="s">
        <v>8</v>
      </c>
      <c r="AZ17" s="22" t="s">
        <v>9</v>
      </c>
      <c r="BA17" s="22" t="s">
        <v>9</v>
      </c>
      <c r="BB17" t="str" cm="1">
        <f t="array" ref="BB17">_xlfn.IFS(AT17="NA", "NA", AT17="NR", "NA", AZ17="Direct rLV % whole brain", AT17, AZ17="Indirect rLV % whole brain", AT17, AZ17="Direct rLV % hemisphere", AT17/2, AZ17="Indirect rLV % hemisphere", AT17/2, AND(F17="Mouse", AZ17="mm3"), (AT17/508.91)*100, AND(F17="Rat", AZ17="mm3"), (AT17/1971)*100, AND(F17="Mouse", AZ17="ul"), (AT17/508.91)*100, AND(F17="Rat", AZ17="ul"), (AT17/1971)*100, AND(F17="Mouse", AZ17="nl"), (AT17/508910)*100, AND(F17="Rat", AZ17="nl"), (AT17/1971000)*100, AND(F17="Mouse", AZ17="cm3"), (AT17/0.50891)*100, AND(F17="Rat", AZ17="cm3"), (AT17/1.971)*100, TRUE, "NA")</f>
        <v>NA</v>
      </c>
      <c r="BC17" t="str" cm="1">
        <f t="array" ref="BC17">_xlfn.IFS(AV17="NA", "NA", AV17="NR", "NA", AZ17="Direct rLV % whole brain", AV17, AZ17="Indirect rLV % whole brain", AV17, AZ17="Direct rLV % hemisphere", AV17/2, AZ17="Indirect rLV % hemisphere", AV17/2, AND(F17="Mouse", AZ17="mm3"), (AV17/508.91)*100, AND(F17="Rat", AZ17="mm3"), (AV17/1971)*100, AND(F17="Mouse", AZ17="ul"), (AV17/508.91)*100, AND(F17="Rat", AZ17="ul"), (AV17/1971)*100, AND(F17="Mouse", AZ17="nl"), (AV17/508910)*100, AND(F17="Rat", AZ17="nl"), (AV17/1971000)*100, AND(F17="Mouse", AZ17="cm3"), (AV17/0.50891)*100, AND(F17="Rat", AZ17="cm3"), (AV17/1.971)*100, TRUE, "NA")</f>
        <v>NA</v>
      </c>
      <c r="BD17" t="str" cm="1">
        <f t="array" ref="BD17">_xlfn.IFS(AU17="NA", "NA", AU17="NR", "NA", R17="NR", "NA", BA17="SD", AU17, BA17="SE", AU17*(SQRT(R17)), BA17="SEM", AU17*(SQRT(R17)), TRUE, "NA")</f>
        <v>NA</v>
      </c>
      <c r="BE17" t="str" cm="1">
        <f t="array" ref="BE17">_xlfn.IFS(BD17="NA", "NA", AZ17="Direct rLV % whole brain", BD17, AZ17="Indirect rLV % whole brain", BD17, AZ17="Direct rLV % hemisphere", BD17/2, AZ17="Indirect rLV % hemisphere", BD17/2, AND(F17="Mouse", AZ17="mm3"), (BD17/508.91)*100, AND(F17="Rat", AZ17="mm3"), (BD17/1971)*100, AND(F17="Mouse", AZ17="ul"), (BD17/508.91)*100, AND(F17="Rat", AZ17="ul"), (BD17/1971)*100, AND(F17="Mouse", AZ17="nl"), (BD17/508910)*100, AND(F17="Rat", AZ17="nl"), (BD17/1971000)*100, AND(F17="Mouse", AZ17="cm3"), (BD17/0.50891)*100, AND(F17="Rat", AZ17="cm3"), (BD17/1.971)*100, TRUE, "NA")</f>
        <v>NA</v>
      </c>
      <c r="BF17" s="48" t="str" cm="1">
        <f t="array" ref="BF17">_xlfn.IFS(AW17="NA", "NA", AW17="NR", "NA", T17 = "NA", "NA", T17 = "NR", "NA", BA17="SD", AW17, BA17="SE", AW17*(SQRT(T17)), BA17="SEM", AW17*(SQRT(T17)), TRUE, "NA")</f>
        <v>NA</v>
      </c>
      <c r="BG17" s="35" t="s">
        <v>138</v>
      </c>
      <c r="BH17">
        <v>5.99</v>
      </c>
      <c r="BI17">
        <v>0.88</v>
      </c>
      <c r="BJ17">
        <v>5.24</v>
      </c>
      <c r="BK17">
        <v>0</v>
      </c>
      <c r="BL17" s="22" t="s">
        <v>9</v>
      </c>
      <c r="BM17">
        <v>504</v>
      </c>
      <c r="BN17" s="35" t="s">
        <v>272</v>
      </c>
      <c r="BO17" t="s">
        <v>273</v>
      </c>
      <c r="BP17" t="s">
        <v>427</v>
      </c>
      <c r="BQ17" t="s">
        <v>2596</v>
      </c>
    </row>
    <row r="18" spans="1:70" s="22" customFormat="1" x14ac:dyDescent="0.3">
      <c r="A18" s="22" t="s">
        <v>291</v>
      </c>
      <c r="B18" s="22" t="s">
        <v>289</v>
      </c>
      <c r="C18" s="22">
        <v>1995</v>
      </c>
      <c r="D18" s="22" t="s">
        <v>290</v>
      </c>
      <c r="E18" s="22" t="s">
        <v>141</v>
      </c>
      <c r="F18" s="34" t="s">
        <v>24</v>
      </c>
      <c r="G18" s="22" t="s">
        <v>102</v>
      </c>
      <c r="H18" s="22" t="s">
        <v>36</v>
      </c>
      <c r="I18" s="22" t="s">
        <v>12</v>
      </c>
      <c r="J18" s="22" t="s">
        <v>8</v>
      </c>
      <c r="K18" s="22" t="s">
        <v>9</v>
      </c>
      <c r="L18" s="22" t="s">
        <v>9</v>
      </c>
      <c r="M18" s="22" t="s">
        <v>9</v>
      </c>
      <c r="N18" s="22">
        <v>250</v>
      </c>
      <c r="O18" s="22">
        <f>AVERAGE(N18,P18)</f>
        <v>265</v>
      </c>
      <c r="P18" s="22">
        <v>280</v>
      </c>
      <c r="Q18" s="22">
        <v>1</v>
      </c>
      <c r="R18" s="22">
        <v>10</v>
      </c>
      <c r="S18" s="22">
        <v>1</v>
      </c>
      <c r="T18" s="22">
        <v>10</v>
      </c>
      <c r="U18" s="22">
        <f t="shared" si="0"/>
        <v>1</v>
      </c>
      <c r="V18" s="22">
        <f t="shared" si="1"/>
        <v>10</v>
      </c>
      <c r="W18" s="34" t="s">
        <v>95</v>
      </c>
      <c r="X18" s="22" t="s">
        <v>8</v>
      </c>
      <c r="Y18" s="22" t="s">
        <v>78</v>
      </c>
      <c r="Z18" s="22" t="s">
        <v>9</v>
      </c>
      <c r="AA18" s="22">
        <v>20</v>
      </c>
      <c r="AB18" s="22" t="s">
        <v>145</v>
      </c>
      <c r="AC18" cm="1">
        <f t="array" ref="AC18">_xlfn.IFS(AB18="mg/kg", AA18, AB18="ug/g", AA18, AB18="mg/100g", AA18*10, AB18="mg/g", AA18*1000, TRUE, "NA")</f>
        <v>20</v>
      </c>
      <c r="AD18" s="22">
        <v>300</v>
      </c>
      <c r="AE18" s="22" t="s">
        <v>292</v>
      </c>
      <c r="AF18" t="str" cm="1">
        <f t="array" ref="AF18">_xlfn.IFS(AD18="NA", "NA", AD18="NR", "NA", AE18="W/cm2", AD18, AE18="mW/mm2", AD18*0.1, AE18="mW/cm2", AD18*0.001, AE18="uW/cm2", AD18*0.000001, AE18="lux", AD18*0.00000014641, AE18="klux", AD18*0.00014641, TRUE, "NA")</f>
        <v>NA</v>
      </c>
      <c r="AG18" s="22" t="s">
        <v>85</v>
      </c>
      <c r="AH18" s="22" t="s">
        <v>2656</v>
      </c>
      <c r="AI18" s="22" t="s">
        <v>9</v>
      </c>
      <c r="AJ18" s="22">
        <v>5</v>
      </c>
      <c r="AK18" s="22">
        <v>5</v>
      </c>
      <c r="AL18" s="34" t="s">
        <v>293</v>
      </c>
      <c r="AM18" s="22" t="s">
        <v>213</v>
      </c>
      <c r="AN18" s="22">
        <v>2.5</v>
      </c>
      <c r="AO18" s="22" t="s">
        <v>145</v>
      </c>
      <c r="AP18" s="22">
        <v>1</v>
      </c>
      <c r="AQ18" s="22" t="s">
        <v>158</v>
      </c>
      <c r="AR18" s="34">
        <v>168</v>
      </c>
      <c r="AS18" s="22" t="s">
        <v>876</v>
      </c>
      <c r="AT18" s="22">
        <v>12.27</v>
      </c>
      <c r="AU18" s="22">
        <v>1.47</v>
      </c>
      <c r="AV18" s="22">
        <v>9.5500000000000007</v>
      </c>
      <c r="AW18" s="22">
        <v>1.33</v>
      </c>
      <c r="AX18" s="22" t="s">
        <v>8</v>
      </c>
      <c r="AY18" s="22" t="s">
        <v>8</v>
      </c>
      <c r="AZ18" s="22" t="s">
        <v>137</v>
      </c>
      <c r="BA18" s="22" t="s">
        <v>197</v>
      </c>
      <c r="BB18" cm="1">
        <f t="array" ref="BB18">_xlfn.IFS(AT18="NA", "NA", AT18="NR", "NA", AZ18="Direct rLV % whole brain", AT18, AZ18="Indirect rLV % whole brain", AT18, AZ18="Direct rLV % hemisphere", AT18/2, AZ18="Indirect rLV % hemisphere", AT18/2, AND(F18="Mouse", AZ18="mm3"), (AT18/508.91)*100, AND(F18="Rat", AZ18="mm3"), (AT18/1971)*100, AND(F18="Mouse", AZ18="ul"), (AT18/508.91)*100, AND(F18="Rat", AZ18="ul"), (AT18/1971)*100, AND(F18="Mouse", AZ18="nl"), (AT18/508910)*100, AND(F18="Rat", AZ18="nl"), (AT18/1971000)*100, AND(F18="Mouse", AZ18="cm3"), (AT18/0.50891)*100, AND(F18="Rat", AZ18="cm3"), (AT18/1.971)*100, TRUE, "NA")</f>
        <v>0.62252663622526638</v>
      </c>
      <c r="BC18" cm="1">
        <f t="array" ref="BC18">_xlfn.IFS(AV18="NA", "NA", AV18="NR", "NA", AZ18="Direct rLV % whole brain", AV18, AZ18="Indirect rLV % whole brain", AV18, AZ18="Direct rLV % hemisphere", AV18/2, AZ18="Indirect rLV % hemisphere", AV18/2, AND(F18="Mouse", AZ18="mm3"), (AV18/508.91)*100, AND(F18="Rat", AZ18="mm3"), (AV18/1971)*100, AND(F18="Mouse", AZ18="ul"), (AV18/508.91)*100, AND(F18="Rat", AZ18="ul"), (AV18/1971)*100, AND(F18="Mouse", AZ18="nl"), (AV18/508910)*100, AND(F18="Rat", AZ18="nl"), (AV18/1971000)*100, AND(F18="Mouse", AZ18="cm3"), (AV18/0.50891)*100, AND(F18="Rat", AZ18="cm3"), (AV18/1.971)*100, TRUE, "NA")</f>
        <v>0.48452562151192291</v>
      </c>
      <c r="BD18" cm="1">
        <f t="array" ref="BD18">_xlfn.IFS(AU18="NA", "NA", AU18="NR", "NA", R18="NR", "NA", BA18="SD", AU18, BA18="SE", AU18*(SQRT(R18)), BA18="SEM", AU18*(SQRT(R18)), TRUE, "NA")</f>
        <v>4.6485481604475174</v>
      </c>
      <c r="BE18" cm="1">
        <f t="array" ref="BE18">_xlfn.IFS(BD18="NA", "NA", AZ18="Direct rLV % whole brain", BD18, AZ18="Indirect rLV % whole brain", BD18, AZ18="Direct rLV % hemisphere", BD18/2, AZ18="Indirect rLV % hemisphere", BD18/2, AND(F18="Mouse", AZ18="mm3"), (BD18/508.91)*100, AND(F18="Rat", AZ18="mm3"), (BD18/1971)*100, AND(F18="Mouse", AZ18="ul"), (BD18/508.91)*100, AND(F18="Rat", AZ18="ul"), (BD18/1971)*100, AND(F18="Mouse", AZ18="nl"), (BD18/508910)*100, AND(F18="Rat", AZ18="nl"), (BD18/1971000)*100, AND(F18="Mouse", AZ18="cm3"), (BD18/0.50891)*100, AND(F18="Rat", AZ18="cm3"), (BD18/1.971)*100, TRUE, "NA")</f>
        <v>0.23584719231088369</v>
      </c>
      <c r="BF18" s="48" cm="1">
        <f t="array" ref="BF18">_xlfn.IFS(AW18="NA", "NA", AW18="NR", "NA", T18 = "NA", "NA", T18 = "NR", "NA", BA18="SD", AW18, BA18="SE", AW18*(SQRT(T18)), BA18="SEM", AW18*(SQRT(T18)), TRUE, "NA")</f>
        <v>4.2058292880239447</v>
      </c>
      <c r="BG18" s="34" t="s">
        <v>12</v>
      </c>
      <c r="BH18" s="22" t="s">
        <v>8</v>
      </c>
      <c r="BI18" s="22" t="s">
        <v>8</v>
      </c>
      <c r="BJ18" s="22" t="s">
        <v>8</v>
      </c>
      <c r="BK18" s="22" t="s">
        <v>8</v>
      </c>
      <c r="BL18" s="22" t="s">
        <v>8</v>
      </c>
      <c r="BM18" s="22" t="s">
        <v>8</v>
      </c>
      <c r="BN18" s="34" t="s">
        <v>273</v>
      </c>
      <c r="BO18" s="22" t="s">
        <v>273</v>
      </c>
    </row>
    <row r="19" spans="1:70" x14ac:dyDescent="0.3">
      <c r="A19" t="s">
        <v>299</v>
      </c>
      <c r="B19" t="s">
        <v>297</v>
      </c>
      <c r="C19">
        <v>1994</v>
      </c>
      <c r="D19" t="s">
        <v>298</v>
      </c>
      <c r="E19" t="s">
        <v>141</v>
      </c>
      <c r="F19" s="35" t="s">
        <v>24</v>
      </c>
      <c r="G19" t="s">
        <v>102</v>
      </c>
      <c r="H19" t="s">
        <v>36</v>
      </c>
      <c r="I19" t="s">
        <v>12</v>
      </c>
      <c r="J19" t="s">
        <v>8</v>
      </c>
      <c r="K19" t="s">
        <v>9</v>
      </c>
      <c r="L19" t="s">
        <v>9</v>
      </c>
      <c r="M19" t="s">
        <v>9</v>
      </c>
      <c r="N19">
        <v>280</v>
      </c>
      <c r="O19">
        <f t="shared" ref="O19:O22" si="5">AVERAGE(N19,P19)</f>
        <v>320</v>
      </c>
      <c r="P19">
        <v>360</v>
      </c>
      <c r="Q19">
        <v>1</v>
      </c>
      <c r="R19">
        <v>10</v>
      </c>
      <c r="S19">
        <v>1</v>
      </c>
      <c r="T19">
        <v>10</v>
      </c>
      <c r="U19">
        <f t="shared" si="0"/>
        <v>1</v>
      </c>
      <c r="V19">
        <f t="shared" si="1"/>
        <v>10</v>
      </c>
      <c r="W19" s="35" t="s">
        <v>147</v>
      </c>
      <c r="X19" t="s">
        <v>95</v>
      </c>
      <c r="Y19" t="s">
        <v>47</v>
      </c>
      <c r="Z19" t="s">
        <v>9</v>
      </c>
      <c r="AA19">
        <v>20</v>
      </c>
      <c r="AB19" t="s">
        <v>145</v>
      </c>
      <c r="AC19" cm="1">
        <f t="array" ref="AC19">_xlfn.IFS(AB19="mg/kg", AA19, AB19="ug/g", AA19, AB19="mg/100g", AA19*10, AB19="mg/g", AA19*1000, TRUE, "NA")</f>
        <v>20</v>
      </c>
      <c r="AD19">
        <v>150</v>
      </c>
      <c r="AE19" t="s">
        <v>292</v>
      </c>
      <c r="AF19" t="str" cm="1">
        <f t="array" ref="AF19">_xlfn.IFS(AD19="NA", "NA", AD19="NR", "NA", AE19="W/cm2", AD19, AE19="mW/mm2", AD19*0.1, AE19="mW/cm2", AD19*0.001, AE19="uW/cm2", AD19*0.000001, AE19="lux", AD19*0.00000014641, AE19="klux", AD19*0.00014641, TRUE, "NA")</f>
        <v>NA</v>
      </c>
      <c r="AG19" t="s">
        <v>86</v>
      </c>
      <c r="AH19" t="s">
        <v>2654</v>
      </c>
      <c r="AI19" t="s">
        <v>9</v>
      </c>
      <c r="AJ19" t="s">
        <v>9</v>
      </c>
      <c r="AK19">
        <v>7</v>
      </c>
      <c r="AL19" s="35" t="s">
        <v>300</v>
      </c>
      <c r="AM19" t="s">
        <v>211</v>
      </c>
      <c r="AN19">
        <v>200</v>
      </c>
      <c r="AO19" t="s">
        <v>145</v>
      </c>
      <c r="AP19">
        <v>0.8</v>
      </c>
      <c r="AQ19" t="s">
        <v>157</v>
      </c>
      <c r="AR19" s="35">
        <v>24</v>
      </c>
      <c r="AS19" t="s">
        <v>875</v>
      </c>
      <c r="AT19">
        <v>6.81</v>
      </c>
      <c r="AU19">
        <v>0.73</v>
      </c>
      <c r="AV19">
        <v>4.79</v>
      </c>
      <c r="AW19">
        <v>0.83</v>
      </c>
      <c r="AX19" t="s">
        <v>8</v>
      </c>
      <c r="AY19" t="s">
        <v>8</v>
      </c>
      <c r="AZ19" t="s">
        <v>301</v>
      </c>
      <c r="BA19" t="s">
        <v>197</v>
      </c>
      <c r="BB19" t="str" cm="1">
        <f t="array" ref="BB19">_xlfn.IFS(AT19="NA", "NA", AT19="NR", "NA", AZ19="Direct rLV % whole brain", AT19, AZ19="Indirect rLV % whole brain", AT19, AZ19="Direct rLV % hemisphere", AT19/2, AZ19="Indirect rLV % hemisphere", AT19/2, AND(F19="Mouse", AZ19="mm3"), (AT19/508.91)*100, AND(F19="Rat", AZ19="mm3"), (AT19/1971)*100, AND(F19="Mouse", AZ19="ul"), (AT19/508.91)*100, AND(F19="Rat", AZ19="ul"), (AT19/1971)*100, AND(F19="Mouse", AZ19="nl"), (AT19/508910)*100, AND(F19="Rat", AZ19="nl"), (AT19/1971000)*100, AND(F19="Mouse", AZ19="cm3"), (AT19/0.50891)*100, AND(F19="Rat", AZ19="cm3"), (AT19/1.971)*100, TRUE, "NA")</f>
        <v>NA</v>
      </c>
      <c r="BC19" t="str" cm="1">
        <f t="array" ref="BC19">_xlfn.IFS(AV19="NA", "NA", AV19="NR", "NA", AZ19="Direct rLV % whole brain", AV19, AZ19="Indirect rLV % whole brain", AV19, AZ19="Direct rLV % hemisphere", AV19/2, AZ19="Indirect rLV % hemisphere", AV19/2, AND(F19="Mouse", AZ19="mm3"), (AV19/508.91)*100, AND(F19="Rat", AZ19="mm3"), (AV19/1971)*100, AND(F19="Mouse", AZ19="ul"), (AV19/508.91)*100, AND(F19="Rat", AZ19="ul"), (AV19/1971)*100, AND(F19="Mouse", AZ19="nl"), (AV19/508910)*100, AND(F19="Rat", AZ19="nl"), (AV19/1971000)*100, AND(F19="Mouse", AZ19="cm3"), (AV19/0.50891)*100, AND(F19="Rat", AZ19="cm3"), (AV19/1.971)*100, TRUE, "NA")</f>
        <v>NA</v>
      </c>
      <c r="BD19" cm="1">
        <f t="array" ref="BD19">_xlfn.IFS(AU19="NA", "NA", AU19="NR", "NA", R19="NR", "NA", BA19="SD", AU19, BA19="SE", AU19*(SQRT(R19)), BA19="SEM", AU19*(SQRT(R19)), TRUE, "NA")</f>
        <v>2.3084626919229172</v>
      </c>
      <c r="BE19" t="str" cm="1">
        <f t="array" ref="BE19">_xlfn.IFS(BD19="NA", "NA", AZ19="Direct rLV % whole brain", BD19, AZ19="Indirect rLV % whole brain", BD19, AZ19="Direct rLV % hemisphere", BD19/2, AZ19="Indirect rLV % hemisphere", BD19/2, AND(F19="Mouse", AZ19="mm3"), (BD19/508.91)*100, AND(F19="Rat", AZ19="mm3"), (BD19/1971)*100, AND(F19="Mouse", AZ19="ul"), (BD19/508.91)*100, AND(F19="Rat", AZ19="ul"), (BD19/1971)*100, AND(F19="Mouse", AZ19="nl"), (BD19/508910)*100, AND(F19="Rat", AZ19="nl"), (BD19/1971000)*100, AND(F19="Mouse", AZ19="cm3"), (BD19/0.50891)*100, AND(F19="Rat", AZ19="cm3"), (BD19/1.971)*100, TRUE, "NA")</f>
        <v>NA</v>
      </c>
      <c r="BF19" s="48" cm="1">
        <f t="array" ref="BF19">_xlfn.IFS(AW19="NA", "NA", AW19="NR", "NA", T19 = "NA", "NA", T19 = "NR", "NA", BA19="SD", AW19, BA19="SE", AW19*(SQRT(T19)), BA19="SEM", AW19*(SQRT(T19)), TRUE, "NA")</f>
        <v>2.6246904579397548</v>
      </c>
      <c r="BG19" s="35" t="s">
        <v>12</v>
      </c>
      <c r="BH19" t="s">
        <v>8</v>
      </c>
      <c r="BI19" t="s">
        <v>8</v>
      </c>
      <c r="BJ19" t="s">
        <v>8</v>
      </c>
      <c r="BK19" t="s">
        <v>8</v>
      </c>
      <c r="BL19" t="s">
        <v>8</v>
      </c>
      <c r="BM19" t="s">
        <v>8</v>
      </c>
      <c r="BN19" s="35" t="s">
        <v>273</v>
      </c>
      <c r="BO19" t="s">
        <v>273</v>
      </c>
      <c r="BP19" t="s">
        <v>302</v>
      </c>
    </row>
    <row r="20" spans="1:70" s="22" customFormat="1" x14ac:dyDescent="0.3">
      <c r="A20" s="22" t="s">
        <v>306</v>
      </c>
      <c r="B20" s="22" t="s">
        <v>304</v>
      </c>
      <c r="C20" s="22">
        <v>2016</v>
      </c>
      <c r="D20" s="22" t="s">
        <v>305</v>
      </c>
      <c r="E20" s="22" t="s">
        <v>141</v>
      </c>
      <c r="F20" s="34" t="s">
        <v>24</v>
      </c>
      <c r="G20" s="22" t="s">
        <v>10</v>
      </c>
      <c r="H20" s="22" t="s">
        <v>36</v>
      </c>
      <c r="I20" s="22" t="s">
        <v>12</v>
      </c>
      <c r="J20" s="22" t="s">
        <v>8</v>
      </c>
      <c r="K20" s="22" t="s">
        <v>9</v>
      </c>
      <c r="L20" s="22" t="s">
        <v>9</v>
      </c>
      <c r="M20" s="22" t="s">
        <v>9</v>
      </c>
      <c r="N20" s="22">
        <v>250</v>
      </c>
      <c r="O20" s="22">
        <f t="shared" si="5"/>
        <v>275</v>
      </c>
      <c r="P20" s="22">
        <v>300</v>
      </c>
      <c r="Q20" s="22">
        <v>1</v>
      </c>
      <c r="R20" s="22">
        <v>3</v>
      </c>
      <c r="S20" s="22">
        <v>2</v>
      </c>
      <c r="T20" s="22">
        <v>3</v>
      </c>
      <c r="U20" s="22">
        <f t="shared" si="0"/>
        <v>2</v>
      </c>
      <c r="V20" s="22">
        <f t="shared" si="1"/>
        <v>1.5</v>
      </c>
      <c r="W20" s="34" t="s">
        <v>175</v>
      </c>
      <c r="X20" s="22" t="s">
        <v>8</v>
      </c>
      <c r="Y20" s="22" t="s">
        <v>2553</v>
      </c>
      <c r="Z20" s="22" t="s">
        <v>319</v>
      </c>
      <c r="AA20" s="22">
        <v>10</v>
      </c>
      <c r="AB20" s="22" t="s">
        <v>320</v>
      </c>
      <c r="AC20">
        <f>AA20*0.2*10</f>
        <v>20</v>
      </c>
      <c r="AD20" s="22">
        <v>5</v>
      </c>
      <c r="AE20" s="22" t="s">
        <v>221</v>
      </c>
      <c r="AF20" t="str" cm="1">
        <f t="array" ref="AF20">_xlfn.IFS(AD20="NA", "NA", AD20="NR", "NA", AE20="W/cm2", AD20, AE20="mW/mm2", AD20*0.1, AE20="mW/cm2", AD20*0.001, AE20="uW/cm2", AD20*0.000001, AE20="lux", AD20*0.00000014641, AE20="klux", AD20*0.00014641, TRUE, "NA")</f>
        <v>NA</v>
      </c>
      <c r="AG20" s="22" t="s">
        <v>321</v>
      </c>
      <c r="AH20" s="22" t="s">
        <v>9</v>
      </c>
      <c r="AI20" s="22">
        <v>532</v>
      </c>
      <c r="AJ20" s="22" t="s">
        <v>9</v>
      </c>
      <c r="AK20" s="22">
        <v>20</v>
      </c>
      <c r="AL20" s="34" t="s">
        <v>322</v>
      </c>
      <c r="AM20" s="22" t="s">
        <v>47</v>
      </c>
      <c r="AN20" s="22">
        <v>2</v>
      </c>
      <c r="AO20" s="22" t="s">
        <v>323</v>
      </c>
      <c r="AP20" s="22" t="s">
        <v>9</v>
      </c>
      <c r="AQ20" s="22" t="s">
        <v>156</v>
      </c>
      <c r="AR20" s="34">
        <v>24</v>
      </c>
      <c r="AS20" s="22" t="s">
        <v>875</v>
      </c>
      <c r="AT20" s="22">
        <v>21.94</v>
      </c>
      <c r="AU20" s="22">
        <v>1.1000000000000001</v>
      </c>
      <c r="AV20" s="22">
        <v>2.86</v>
      </c>
      <c r="AW20" s="22">
        <v>0.37</v>
      </c>
      <c r="AX20" s="22">
        <v>-75</v>
      </c>
      <c r="AY20" s="22" t="s">
        <v>8</v>
      </c>
      <c r="AZ20" s="22" t="s">
        <v>485</v>
      </c>
      <c r="BA20" s="22" t="s">
        <v>9</v>
      </c>
      <c r="BB20" cm="1">
        <f t="array" ref="BB20">_xlfn.IFS(AT20="NA", "NA", AT20="NR", "NA", AZ20="Direct rLV % whole brain", AT20, AZ20="Indirect rLV % whole brain", AT20, AZ20="Direct rLV % hemisphere", AT20/2, AZ20="Indirect rLV % hemisphere", AT20/2, AND(F20="Mouse", AZ20="mm3"), (AT20/508.91)*100, AND(F20="Rat", AZ20="mm3"), (AT20/1971)*100, AND(F20="Mouse", AZ20="ul"), (AT20/508.91)*100, AND(F20="Rat", AZ20="ul"), (AT20/1971)*100, AND(F20="Mouse", AZ20="nl"), (AT20/508910)*100, AND(F20="Rat", AZ20="nl"), (AT20/1971000)*100, AND(F20="Mouse", AZ20="cm3"), (AT20/0.50891)*100, AND(F20="Rat", AZ20="cm3"), (AT20/1.971)*100, TRUE, "NA")</f>
        <v>10.97</v>
      </c>
      <c r="BC20" cm="1">
        <f t="array" ref="BC20">_xlfn.IFS(AV20="NA", "NA", AV20="NR", "NA", AZ20="Direct rLV % whole brain", AV20, AZ20="Indirect rLV % whole brain", AV20, AZ20="Direct rLV % hemisphere", AV20/2, AZ20="Indirect rLV % hemisphere", AV20/2, AND(F20="Mouse", AZ20="mm3"), (AV20/508.91)*100, AND(F20="Rat", AZ20="mm3"), (AV20/1971)*100, AND(F20="Mouse", AZ20="ul"), (AV20/508.91)*100, AND(F20="Rat", AZ20="ul"), (AV20/1971)*100, AND(F20="Mouse", AZ20="nl"), (AV20/508910)*100, AND(F20="Rat", AZ20="nl"), (AV20/1971000)*100, AND(F20="Mouse", AZ20="cm3"), (AV20/0.50891)*100, AND(F20="Rat", AZ20="cm3"), (AV20/1.971)*100, TRUE, "NA")</f>
        <v>1.43</v>
      </c>
      <c r="BD20" t="str" cm="1">
        <f t="array" ref="BD20">_xlfn.IFS(AU20="NA", "NA", AU20="NR", "NA", R20="NR", "NA", BA20="SD", AU20, BA20="SE", AU20*(SQRT(R20)), BA20="SEM", AU20*(SQRT(R20)), TRUE, "NA")</f>
        <v>NA</v>
      </c>
      <c r="BE20" t="str" cm="1">
        <f t="array" ref="BE20">_xlfn.IFS(BD20="NA", "NA", AZ20="Direct rLV % whole brain", BD20, AZ20="Indirect rLV % whole brain", BD20, AZ20="Direct rLV % hemisphere", BD20/2, AZ20="Indirect rLV % hemisphere", BD20/2, AND(F20="Mouse", AZ20="mm3"), (BD20/508.91)*100, AND(F20="Rat", AZ20="mm3"), (BD20/1971)*100, AND(F20="Mouse", AZ20="ul"), (BD20/508.91)*100, AND(F20="Rat", AZ20="ul"), (BD20/1971)*100, AND(F20="Mouse", AZ20="nl"), (BD20/508910)*100, AND(F20="Rat", AZ20="nl"), (BD20/1971000)*100, AND(F20="Mouse", AZ20="cm3"), (BD20/0.50891)*100, AND(F20="Rat", AZ20="cm3"), (BD20/1.971)*100, TRUE, "NA")</f>
        <v>NA</v>
      </c>
      <c r="BF20" s="48" t="str" cm="1">
        <f t="array" ref="BF20">_xlfn.IFS(AW20="NA", "NA", AW20="NR", "NA", T20 = "NA", "NA", T20 = "NR", "NA", BA20="SD", AW20, BA20="SE", AW20*(SQRT(T20)), BA20="SEM", AW20*(SQRT(T20)), TRUE, "NA")</f>
        <v>NA</v>
      </c>
      <c r="BG20" s="34" t="s">
        <v>12</v>
      </c>
      <c r="BH20" s="22" t="s">
        <v>8</v>
      </c>
      <c r="BI20" s="22" t="s">
        <v>8</v>
      </c>
      <c r="BJ20" s="22" t="s">
        <v>8</v>
      </c>
      <c r="BK20" s="22" t="s">
        <v>8</v>
      </c>
      <c r="BL20" s="22" t="s">
        <v>8</v>
      </c>
      <c r="BM20" s="22" t="s">
        <v>8</v>
      </c>
      <c r="BN20" s="34" t="s">
        <v>273</v>
      </c>
      <c r="BO20" s="22" t="s">
        <v>272</v>
      </c>
      <c r="BQ20" s="22" t="s">
        <v>2601</v>
      </c>
    </row>
    <row r="21" spans="1:70" x14ac:dyDescent="0.3">
      <c r="A21" t="s">
        <v>308</v>
      </c>
      <c r="B21" t="s">
        <v>304</v>
      </c>
      <c r="C21">
        <v>2018</v>
      </c>
      <c r="D21" t="s">
        <v>307</v>
      </c>
      <c r="E21" t="s">
        <v>141</v>
      </c>
      <c r="F21" s="35" t="s">
        <v>24</v>
      </c>
      <c r="G21" t="s">
        <v>11</v>
      </c>
      <c r="H21" t="s">
        <v>36</v>
      </c>
      <c r="I21" t="s">
        <v>12</v>
      </c>
      <c r="J21" t="s">
        <v>8</v>
      </c>
      <c r="K21" t="s">
        <v>9</v>
      </c>
      <c r="L21" t="s">
        <v>9</v>
      </c>
      <c r="M21" t="s">
        <v>9</v>
      </c>
      <c r="N21">
        <v>250</v>
      </c>
      <c r="O21">
        <f t="shared" si="5"/>
        <v>275</v>
      </c>
      <c r="P21">
        <v>300</v>
      </c>
      <c r="Q21">
        <v>1</v>
      </c>
      <c r="R21">
        <v>8</v>
      </c>
      <c r="S21">
        <v>6</v>
      </c>
      <c r="T21">
        <v>8</v>
      </c>
      <c r="U21">
        <f t="shared" si="0"/>
        <v>6</v>
      </c>
      <c r="V21">
        <f t="shared" si="1"/>
        <v>1.3333333333333333</v>
      </c>
      <c r="W21" s="35" t="s">
        <v>175</v>
      </c>
      <c r="X21" t="s">
        <v>8</v>
      </c>
      <c r="Y21" t="s">
        <v>2553</v>
      </c>
      <c r="Z21" t="s">
        <v>319</v>
      </c>
      <c r="AA21">
        <v>10</v>
      </c>
      <c r="AB21" t="s">
        <v>320</v>
      </c>
      <c r="AC21">
        <f>AA21*0.2*10</f>
        <v>20</v>
      </c>
      <c r="AD21">
        <v>5</v>
      </c>
      <c r="AE21" t="s">
        <v>221</v>
      </c>
      <c r="AF21" t="str" cm="1">
        <f t="array" ref="AF21">_xlfn.IFS(AD21="NA", "NA", AD21="NR", "NA", AE21="W/cm2", AD21, AE21="mW/mm2", AD21*0.1, AE21="mW/cm2", AD21*0.001, AE21="uW/cm2", AD21*0.000001, AE21="lux", AD21*0.00000014641, AE21="klux", AD21*0.00014641, TRUE, "NA")</f>
        <v>NA</v>
      </c>
      <c r="AG21" t="s">
        <v>321</v>
      </c>
      <c r="AH21" t="s">
        <v>9</v>
      </c>
      <c r="AI21">
        <v>532</v>
      </c>
      <c r="AJ21" t="s">
        <v>9</v>
      </c>
      <c r="AK21">
        <v>20</v>
      </c>
      <c r="AL21" s="35" t="s">
        <v>324</v>
      </c>
      <c r="AM21" t="s">
        <v>219</v>
      </c>
      <c r="AN21">
        <v>10</v>
      </c>
      <c r="AO21" t="s">
        <v>145</v>
      </c>
      <c r="AP21">
        <v>1</v>
      </c>
      <c r="AQ21" t="s">
        <v>158</v>
      </c>
      <c r="AR21" s="35">
        <v>24</v>
      </c>
      <c r="AS21" t="s">
        <v>875</v>
      </c>
      <c r="AT21">
        <v>13</v>
      </c>
      <c r="AU21">
        <v>1.9</v>
      </c>
      <c r="AV21">
        <v>3.83</v>
      </c>
      <c r="AW21">
        <v>0.7</v>
      </c>
      <c r="AX21">
        <v>-72</v>
      </c>
      <c r="AY21">
        <v>5.6</v>
      </c>
      <c r="AZ21" t="s">
        <v>486</v>
      </c>
      <c r="BA21" t="s">
        <v>196</v>
      </c>
      <c r="BB21" cm="1">
        <f t="array" ref="BB21">_xlfn.IFS(AT21="NA", "NA", AT21="NR", "NA", AZ21="Direct rLV % whole brain", AT21, AZ21="Indirect rLV % whole brain", AT21, AZ21="Direct rLV % hemisphere", AT21/2, AZ21="Indirect rLV % hemisphere", AT21/2, AND(F21="Mouse", AZ21="mm3"), (AT21/508.91)*100, AND(F21="Rat", AZ21="mm3"), (AT21/1971)*100, AND(F21="Mouse", AZ21="ul"), (AT21/508.91)*100, AND(F21="Rat", AZ21="ul"), (AT21/1971)*100, AND(F21="Mouse", AZ21="nl"), (AT21/508910)*100, AND(F21="Rat", AZ21="nl"), (AT21/1971000)*100, AND(F21="Mouse", AZ21="cm3"), (AT21/0.50891)*100, AND(F21="Rat", AZ21="cm3"), (AT21/1.971)*100, TRUE, "NA")</f>
        <v>6.5</v>
      </c>
      <c r="BC21" cm="1">
        <f t="array" ref="BC21">_xlfn.IFS(AV21="NA", "NA", AV21="NR", "NA", AZ21="Direct rLV % whole brain", AV21, AZ21="Indirect rLV % whole brain", AV21, AZ21="Direct rLV % hemisphere", AV21/2, AZ21="Indirect rLV % hemisphere", AV21/2, AND(F21="Mouse", AZ21="mm3"), (AV21/508.91)*100, AND(F21="Rat", AZ21="mm3"), (AV21/1971)*100, AND(F21="Mouse", AZ21="ul"), (AV21/508.91)*100, AND(F21="Rat", AZ21="ul"), (AV21/1971)*100, AND(F21="Mouse", AZ21="nl"), (AV21/508910)*100, AND(F21="Rat", AZ21="nl"), (AV21/1971000)*100, AND(F21="Mouse", AZ21="cm3"), (AV21/0.50891)*100, AND(F21="Rat", AZ21="cm3"), (AV21/1.971)*100, TRUE, "NA")</f>
        <v>1.915</v>
      </c>
      <c r="BD21" cm="1">
        <f t="array" ref="BD21">_xlfn.IFS(AU21="NA", "NA", AU21="NR", "NA", R21="NR", "NA", BA21="SD", AU21, BA21="SE", AU21*(SQRT(R21)), BA21="SEM", AU21*(SQRT(R21)), TRUE, "NA")</f>
        <v>1.9</v>
      </c>
      <c r="BE21" cm="1">
        <f t="array" ref="BE21">_xlfn.IFS(BD21="NA", "NA", AZ21="Direct rLV % whole brain", BD21, AZ21="Indirect rLV % whole brain", BD21, AZ21="Direct rLV % hemisphere", BD21/2, AZ21="Indirect rLV % hemisphere", BD21/2, AND(F21="Mouse", AZ21="mm3"), (BD21/508.91)*100, AND(F21="Rat", AZ21="mm3"), (BD21/1971)*100, AND(F21="Mouse", AZ21="ul"), (BD21/508.91)*100, AND(F21="Rat", AZ21="ul"), (BD21/1971)*100, AND(F21="Mouse", AZ21="nl"), (BD21/508910)*100, AND(F21="Rat", AZ21="nl"), (BD21/1971000)*100, AND(F21="Mouse", AZ21="cm3"), (BD21/0.50891)*100, AND(F21="Rat", AZ21="cm3"), (BD21/1.971)*100, TRUE, "NA")</f>
        <v>0.95</v>
      </c>
      <c r="BF21" s="48" cm="1">
        <f t="array" ref="BF21">_xlfn.IFS(AW21="NA", "NA", AW21="NR", "NA", T21 = "NA", "NA", T21 = "NR", "NA", BA21="SD", AW21, BA21="SE", AW21*(SQRT(T21)), BA21="SEM", AW21*(SQRT(T21)), TRUE, "NA")</f>
        <v>0.7</v>
      </c>
      <c r="BG21" s="35" t="s">
        <v>12</v>
      </c>
      <c r="BH21" t="s">
        <v>8</v>
      </c>
      <c r="BI21" t="s">
        <v>8</v>
      </c>
      <c r="BJ21" t="s">
        <v>8</v>
      </c>
      <c r="BK21" t="s">
        <v>8</v>
      </c>
      <c r="BL21" t="s">
        <v>8</v>
      </c>
      <c r="BM21" t="s">
        <v>8</v>
      </c>
      <c r="BN21" s="35" t="s">
        <v>273</v>
      </c>
      <c r="BO21" t="s">
        <v>272</v>
      </c>
      <c r="BP21" t="s">
        <v>328</v>
      </c>
    </row>
    <row r="22" spans="1:70" s="22" customFormat="1" x14ac:dyDescent="0.3">
      <c r="A22" s="22" t="s">
        <v>311</v>
      </c>
      <c r="B22" s="22" t="s">
        <v>309</v>
      </c>
      <c r="C22" s="22">
        <v>1999</v>
      </c>
      <c r="D22" s="22" t="s">
        <v>310</v>
      </c>
      <c r="E22" s="22" t="s">
        <v>141</v>
      </c>
      <c r="F22" s="34" t="s">
        <v>24</v>
      </c>
      <c r="G22" s="22" t="s">
        <v>11</v>
      </c>
      <c r="H22" s="22" t="s">
        <v>36</v>
      </c>
      <c r="I22" s="22" t="s">
        <v>12</v>
      </c>
      <c r="J22" s="22" t="s">
        <v>8</v>
      </c>
      <c r="K22" s="22" t="s">
        <v>9</v>
      </c>
      <c r="L22" s="22" t="s">
        <v>9</v>
      </c>
      <c r="M22" s="22" t="s">
        <v>9</v>
      </c>
      <c r="N22" s="22">
        <v>250</v>
      </c>
      <c r="O22" s="22">
        <f t="shared" si="5"/>
        <v>275</v>
      </c>
      <c r="P22" s="22">
        <v>300</v>
      </c>
      <c r="Q22" s="22">
        <v>1</v>
      </c>
      <c r="R22" s="22">
        <v>5</v>
      </c>
      <c r="S22" s="22">
        <v>1</v>
      </c>
      <c r="T22" s="22">
        <v>6</v>
      </c>
      <c r="U22" s="22">
        <f t="shared" si="0"/>
        <v>1</v>
      </c>
      <c r="V22" s="22">
        <f t="shared" si="1"/>
        <v>5</v>
      </c>
      <c r="W22" s="34" t="s">
        <v>99</v>
      </c>
      <c r="X22" s="22" t="s">
        <v>8</v>
      </c>
      <c r="Y22" s="22" t="s">
        <v>78</v>
      </c>
      <c r="Z22" s="22" t="s">
        <v>9</v>
      </c>
      <c r="AA22" s="22">
        <v>2.5</v>
      </c>
      <c r="AB22" s="22" t="s">
        <v>2060</v>
      </c>
      <c r="AC22">
        <f>AA22*4</f>
        <v>10</v>
      </c>
      <c r="AD22" s="22" t="s">
        <v>9</v>
      </c>
      <c r="AE22" s="22" t="s">
        <v>8</v>
      </c>
      <c r="AF22" t="str" cm="1">
        <f t="array" ref="AF22">_xlfn.IFS(AD22="NA", "NA", AD22="NR", "NA", AE22="W/cm2", AD22, AE22="mW/mm2", AD22*0.1, AE22="mW/cm2", AD22*0.001, AE22="uW/cm2", AD22*0.000001, AE22="lux", AD22*0.00000014641, AE22="klux", AD22*0.00014641, TRUE, "NA")</f>
        <v>NA</v>
      </c>
      <c r="AG22" s="22" t="s">
        <v>86</v>
      </c>
      <c r="AH22" s="22" t="s">
        <v>2654</v>
      </c>
      <c r="AI22" s="22" t="s">
        <v>9</v>
      </c>
      <c r="AJ22" s="22">
        <v>1.9</v>
      </c>
      <c r="AK22" s="22">
        <v>5</v>
      </c>
      <c r="AL22" s="34" t="s">
        <v>329</v>
      </c>
      <c r="AM22" s="22" t="s">
        <v>47</v>
      </c>
      <c r="AN22" s="22">
        <v>5</v>
      </c>
      <c r="AO22" s="22" t="s">
        <v>145</v>
      </c>
      <c r="AP22" s="22">
        <v>-0.5</v>
      </c>
      <c r="AQ22" s="22" t="s">
        <v>156</v>
      </c>
      <c r="AR22" s="34">
        <v>6</v>
      </c>
      <c r="AS22" s="22" t="s">
        <v>874</v>
      </c>
      <c r="AT22" s="22">
        <v>140.19</v>
      </c>
      <c r="AU22" s="22">
        <v>12.26</v>
      </c>
      <c r="AV22" s="22">
        <v>100.94</v>
      </c>
      <c r="AW22" s="22">
        <v>9.25</v>
      </c>
      <c r="AX22" s="22" t="s">
        <v>8</v>
      </c>
      <c r="AY22" s="22" t="s">
        <v>8</v>
      </c>
      <c r="AZ22" s="22" t="s">
        <v>330</v>
      </c>
      <c r="BA22" s="22" t="s">
        <v>197</v>
      </c>
      <c r="BB22" t="str" cm="1">
        <f t="array" ref="BB22">_xlfn.IFS(AT22="NA", "NA", AT22="NR", "NA", AZ22="Direct rLV % whole brain", AT22, AZ22="Indirect rLV % whole brain", AT22, AZ22="Direct rLV % hemisphere", AT22/2, AZ22="Indirect rLV % hemisphere", AT22/2, AND(F22="Mouse", AZ22="mm3"), (AT22/508.91)*100, AND(F22="Rat", AZ22="mm3"), (AT22/1971)*100, AND(F22="Mouse", AZ22="ul"), (AT22/508.91)*100, AND(F22="Rat", AZ22="ul"), (AT22/1971)*100, AND(F22="Mouse", AZ22="nl"), (AT22/508910)*100, AND(F22="Rat", AZ22="nl"), (AT22/1971000)*100, AND(F22="Mouse", AZ22="cm3"), (AT22/0.50891)*100, AND(F22="Rat", AZ22="cm3"), (AT22/1.971)*100, TRUE, "NA")</f>
        <v>NA</v>
      </c>
      <c r="BC22" t="str" cm="1">
        <f t="array" ref="BC22">_xlfn.IFS(AV22="NA", "NA", AV22="NR", "NA", AZ22="Direct rLV % whole brain", AV22, AZ22="Indirect rLV % whole brain", AV22, AZ22="Direct rLV % hemisphere", AV22/2, AZ22="Indirect rLV % hemisphere", AV22/2, AND(F22="Mouse", AZ22="mm3"), (AV22/508.91)*100, AND(F22="Rat", AZ22="mm3"), (AV22/1971)*100, AND(F22="Mouse", AZ22="ul"), (AV22/508.91)*100, AND(F22="Rat", AZ22="ul"), (AV22/1971)*100, AND(F22="Mouse", AZ22="nl"), (AV22/508910)*100, AND(F22="Rat", AZ22="nl"), (AV22/1971000)*100, AND(F22="Mouse", AZ22="cm3"), (AV22/0.50891)*100, AND(F22="Rat", AZ22="cm3"), (AV22/1.971)*100, TRUE, "NA")</f>
        <v>NA</v>
      </c>
      <c r="BD22" cm="1">
        <f t="array" ref="BD22">_xlfn.IFS(AU22="NA", "NA", AU22="NR", "NA", R22="NR", "NA", BA22="SD", AU22, BA22="SE", AU22*(SQRT(R22)), BA22="SEM", AU22*(SQRT(R22)), TRUE, "NA")</f>
        <v>27.414193404147422</v>
      </c>
      <c r="BE22" t="str" cm="1">
        <f t="array" ref="BE22">_xlfn.IFS(BD22="NA", "NA", AZ22="Direct rLV % whole brain", BD22, AZ22="Indirect rLV % whole brain", BD22, AZ22="Direct rLV % hemisphere", BD22/2, AZ22="Indirect rLV % hemisphere", BD22/2, AND(F22="Mouse", AZ22="mm3"), (BD22/508.91)*100, AND(F22="Rat", AZ22="mm3"), (BD22/1971)*100, AND(F22="Mouse", AZ22="ul"), (BD22/508.91)*100, AND(F22="Rat", AZ22="ul"), (BD22/1971)*100, AND(F22="Mouse", AZ22="nl"), (BD22/508910)*100, AND(F22="Rat", AZ22="nl"), (BD22/1971000)*100, AND(F22="Mouse", AZ22="cm3"), (BD22/0.50891)*100, AND(F22="Rat", AZ22="cm3"), (BD22/1.971)*100, TRUE, "NA")</f>
        <v>NA</v>
      </c>
      <c r="BF22" s="48" cm="1">
        <f t="array" ref="BF22">_xlfn.IFS(AW22="NA", "NA", AW22="NR", "NA", T22 = "NA", "NA", T22 = "NR", "NA", BA22="SD", AW22, BA22="SE", AW22*(SQRT(T22)), BA22="SEM", AW22*(SQRT(T22)), TRUE, "NA")</f>
        <v>22.657780120744395</v>
      </c>
      <c r="BG22" s="34" t="s">
        <v>12</v>
      </c>
      <c r="BH22" s="22" t="s">
        <v>8</v>
      </c>
      <c r="BI22" s="22" t="s">
        <v>8</v>
      </c>
      <c r="BJ22" s="22" t="s">
        <v>8</v>
      </c>
      <c r="BK22" s="22" t="s">
        <v>8</v>
      </c>
      <c r="BL22" s="22" t="s">
        <v>8</v>
      </c>
      <c r="BM22" s="22" t="s">
        <v>8</v>
      </c>
      <c r="BN22" s="34" t="s">
        <v>272</v>
      </c>
      <c r="BO22" s="22" t="s">
        <v>273</v>
      </c>
      <c r="BP22" s="22" t="s">
        <v>428</v>
      </c>
    </row>
    <row r="23" spans="1:70" x14ac:dyDescent="0.3">
      <c r="A23" t="s">
        <v>314</v>
      </c>
      <c r="B23" t="s">
        <v>312</v>
      </c>
      <c r="C23">
        <v>1993</v>
      </c>
      <c r="D23" t="s">
        <v>313</v>
      </c>
      <c r="E23" t="s">
        <v>141</v>
      </c>
      <c r="F23" s="35" t="s">
        <v>24</v>
      </c>
      <c r="G23" t="s">
        <v>9</v>
      </c>
      <c r="H23" t="s">
        <v>9</v>
      </c>
      <c r="I23" t="s">
        <v>12</v>
      </c>
      <c r="J23" t="s">
        <v>8</v>
      </c>
      <c r="K23" t="s">
        <v>9</v>
      </c>
      <c r="L23" t="s">
        <v>9</v>
      </c>
      <c r="M23" t="s">
        <v>9</v>
      </c>
      <c r="N23" t="s">
        <v>9</v>
      </c>
      <c r="O23" t="s">
        <v>9</v>
      </c>
      <c r="P23" t="s">
        <v>9</v>
      </c>
      <c r="Q23">
        <v>1</v>
      </c>
      <c r="R23">
        <v>12</v>
      </c>
      <c r="S23">
        <v>1</v>
      </c>
      <c r="T23">
        <v>13</v>
      </c>
      <c r="U23">
        <f t="shared" si="0"/>
        <v>1</v>
      </c>
      <c r="V23">
        <f t="shared" si="1"/>
        <v>12</v>
      </c>
      <c r="W23" s="35" t="s">
        <v>9</v>
      </c>
      <c r="X23" t="s">
        <v>8</v>
      </c>
      <c r="Y23" t="s">
        <v>78</v>
      </c>
      <c r="Z23" t="s">
        <v>9</v>
      </c>
      <c r="AA23">
        <v>20</v>
      </c>
      <c r="AB23" t="s">
        <v>145</v>
      </c>
      <c r="AC23" cm="1">
        <f t="array" ref="AC23">_xlfn.IFS(AB23="mg/kg", AA23, AB23="ug/g", AA23, AB23="mg/100g", AA23*10, AB23="mg/g", AA23*1000, TRUE, "NA")</f>
        <v>20</v>
      </c>
      <c r="AD23" t="s">
        <v>9</v>
      </c>
      <c r="AE23" t="s">
        <v>8</v>
      </c>
      <c r="AF23" t="str" cm="1">
        <f t="array" ref="AF23">_xlfn.IFS(AD23="NA", "NA", AD23="NR", "NA", AE23="W/cm2", AD23, AE23="mW/mm2", AD23*0.1, AE23="mW/cm2", AD23*0.001, AE23="uW/cm2", AD23*0.000001, AE23="lux", AD23*0.00000014641, AE23="klux", AD23*0.00014641, TRUE, "NA")</f>
        <v>NA</v>
      </c>
      <c r="AG23" t="s">
        <v>85</v>
      </c>
      <c r="AH23" t="s">
        <v>2656</v>
      </c>
      <c r="AI23" t="s">
        <v>9</v>
      </c>
      <c r="AJ23" t="s">
        <v>9</v>
      </c>
      <c r="AK23" t="s">
        <v>9</v>
      </c>
      <c r="AL23" s="35" t="s">
        <v>331</v>
      </c>
      <c r="AM23" t="s">
        <v>213</v>
      </c>
      <c r="AN23">
        <v>40</v>
      </c>
      <c r="AO23" t="s">
        <v>145</v>
      </c>
      <c r="AP23">
        <v>0.5</v>
      </c>
      <c r="AQ23" t="s">
        <v>158</v>
      </c>
      <c r="AR23" s="35">
        <v>168</v>
      </c>
      <c r="AS23" t="s">
        <v>876</v>
      </c>
      <c r="AT23">
        <v>16.57</v>
      </c>
      <c r="AU23">
        <v>0.97</v>
      </c>
      <c r="AV23">
        <v>4.0999999999999996</v>
      </c>
      <c r="AW23">
        <v>0.62</v>
      </c>
      <c r="AX23" t="s">
        <v>8</v>
      </c>
      <c r="AY23" t="s">
        <v>8</v>
      </c>
      <c r="AZ23" t="s">
        <v>137</v>
      </c>
      <c r="BA23" t="s">
        <v>197</v>
      </c>
      <c r="BB23" cm="1">
        <f t="array" ref="BB23">_xlfn.IFS(AT23="NA", "NA", AT23="NR", "NA", AZ23="Direct rLV % whole brain", AT23, AZ23="Indirect rLV % whole brain", AT23, AZ23="Direct rLV % hemisphere", AT23/2, AZ23="Indirect rLV % hemisphere", AT23/2, AND(F23="Mouse", AZ23="mm3"), (AT23/508.91)*100, AND(F23="Rat", AZ23="mm3"), (AT23/1971)*100, AND(F23="Mouse", AZ23="ul"), (AT23/508.91)*100, AND(F23="Rat", AZ23="ul"), (AT23/1971)*100, AND(F23="Mouse", AZ23="nl"), (AT23/508910)*100, AND(F23="Rat", AZ23="nl"), (AT23/1971000)*100, AND(F23="Mouse", AZ23="cm3"), (AT23/0.50891)*100, AND(F23="Rat", AZ23="cm3"), (AT23/1.971)*100, TRUE, "NA")</f>
        <v>0.84069000507356673</v>
      </c>
      <c r="BC23" cm="1">
        <f t="array" ref="BC23">_xlfn.IFS(AV23="NA", "NA", AV23="NR", "NA", AZ23="Direct rLV % whole brain", AV23, AZ23="Indirect rLV % whole brain", AV23, AZ23="Direct rLV % hemisphere", AV23/2, AZ23="Indirect rLV % hemisphere", AV23/2, AND(F23="Mouse", AZ23="mm3"), (AV23/508.91)*100, AND(F23="Rat", AZ23="mm3"), (AV23/1971)*100, AND(F23="Mouse", AZ23="ul"), (AV23/508.91)*100, AND(F23="Rat", AZ23="ul"), (AV23/1971)*100, AND(F23="Mouse", AZ23="nl"), (AV23/508910)*100, AND(F23="Rat", AZ23="nl"), (AV23/1971000)*100, AND(F23="Mouse", AZ23="cm3"), (AV23/0.50891)*100, AND(F23="Rat", AZ23="cm3"), (AV23/1.971)*100, TRUE, "NA")</f>
        <v>0.20801623541349565</v>
      </c>
      <c r="BD23" cm="1">
        <f t="array" ref="BD23">_xlfn.IFS(AU23="NA", "NA", AU23="NR", "NA", R23="NR", "NA", BA23="SD", AU23, BA23="SE", AU23*(SQRT(R23)), BA23="SEM", AU23*(SQRT(R23)), TRUE, "NA")</f>
        <v>3.3601785666836217</v>
      </c>
      <c r="BE23" cm="1">
        <f t="array" ref="BE23">_xlfn.IFS(BD23="NA", "NA", AZ23="Direct rLV % whole brain", BD23, AZ23="Indirect rLV % whole brain", BD23, AZ23="Direct rLV % hemisphere", BD23/2, AZ23="Indirect rLV % hemisphere", BD23/2, AND(F23="Mouse", AZ23="mm3"), (BD23/508.91)*100, AND(F23="Rat", AZ23="mm3"), (BD23/1971)*100, AND(F23="Mouse", AZ23="ul"), (BD23/508.91)*100, AND(F23="Rat", AZ23="ul"), (BD23/1971)*100, AND(F23="Mouse", AZ23="nl"), (BD23/508910)*100, AND(F23="Rat", AZ23="nl"), (BD23/1971000)*100, AND(F23="Mouse", AZ23="cm3"), (BD23/0.50891)*100, AND(F23="Rat", AZ23="cm3"), (BD23/1.971)*100, TRUE, "NA")</f>
        <v>0.17048090140454703</v>
      </c>
      <c r="BF23" s="48" cm="1">
        <f t="array" ref="BF23">_xlfn.IFS(AW23="NA", "NA", AW23="NR", "NA", T23 = "NA", "NA", T23 = "NR", "NA", BA23="SD", AW23, BA23="SE", AW23*(SQRT(T23)), BA23="SEM", AW23*(SQRT(T23)), TRUE, "NA")</f>
        <v>2.2354417907876734</v>
      </c>
      <c r="BG23" s="35" t="s">
        <v>12</v>
      </c>
      <c r="BH23" t="s">
        <v>8</v>
      </c>
      <c r="BI23" t="s">
        <v>8</v>
      </c>
      <c r="BJ23" t="s">
        <v>8</v>
      </c>
      <c r="BK23" t="s">
        <v>8</v>
      </c>
      <c r="BL23" t="s">
        <v>8</v>
      </c>
      <c r="BM23" t="s">
        <v>8</v>
      </c>
      <c r="BN23" s="35" t="s">
        <v>273</v>
      </c>
      <c r="BO23" t="s">
        <v>273</v>
      </c>
      <c r="BP23" t="s">
        <v>332</v>
      </c>
    </row>
    <row r="24" spans="1:70" s="22" customFormat="1" x14ac:dyDescent="0.3">
      <c r="A24" s="22" t="s">
        <v>317</v>
      </c>
      <c r="B24" s="22" t="s">
        <v>315</v>
      </c>
      <c r="C24" s="22">
        <v>2015</v>
      </c>
      <c r="D24" s="22" t="s">
        <v>316</v>
      </c>
      <c r="E24" s="22" t="s">
        <v>141</v>
      </c>
      <c r="F24" s="34" t="s">
        <v>25</v>
      </c>
      <c r="G24" s="22" t="s">
        <v>1008</v>
      </c>
      <c r="H24" s="22" t="s">
        <v>36</v>
      </c>
      <c r="I24" s="22" t="s">
        <v>12</v>
      </c>
      <c r="J24" s="22" t="s">
        <v>8</v>
      </c>
      <c r="K24" s="22">
        <v>16</v>
      </c>
      <c r="L24" s="22">
        <f>AVERAGE(K24,M24)</f>
        <v>20</v>
      </c>
      <c r="M24" s="22">
        <v>24</v>
      </c>
      <c r="N24" s="22" t="s">
        <v>9</v>
      </c>
      <c r="O24" s="22">
        <v>25</v>
      </c>
      <c r="P24" s="22" t="s">
        <v>9</v>
      </c>
      <c r="Q24" s="22">
        <v>1</v>
      </c>
      <c r="R24" s="22">
        <v>8</v>
      </c>
      <c r="S24" s="22">
        <v>8</v>
      </c>
      <c r="T24" s="22">
        <v>5</v>
      </c>
      <c r="U24" s="22">
        <f t="shared" si="0"/>
        <v>8</v>
      </c>
      <c r="V24" s="22">
        <f t="shared" si="1"/>
        <v>1</v>
      </c>
      <c r="W24" s="34" t="s">
        <v>97</v>
      </c>
      <c r="X24" s="22" t="s">
        <v>8</v>
      </c>
      <c r="Y24" s="22" t="s">
        <v>76</v>
      </c>
      <c r="Z24" s="22" t="s">
        <v>340</v>
      </c>
      <c r="AA24" s="22">
        <v>20</v>
      </c>
      <c r="AB24" s="22" t="s">
        <v>145</v>
      </c>
      <c r="AC24" cm="1">
        <f t="array" ref="AC24">_xlfn.IFS(AB24="mg/kg", AA24, AB24="ug/g", AA24, AB24="mg/100g", AA24*10, AB24="mg/g", AA24*1000, TRUE, "NA")</f>
        <v>20</v>
      </c>
      <c r="AD24" s="22" t="s">
        <v>9</v>
      </c>
      <c r="AE24" s="22" t="s">
        <v>8</v>
      </c>
      <c r="AF24" t="str" cm="1">
        <f t="array" ref="AF24">_xlfn.IFS(AD24="NA", "NA", AD24="NR", "NA", AE24="W/cm2", AD24, AE24="mW/mm2", AD24*0.1, AE24="mW/cm2", AD24*0.001, AE24="uW/cm2", AD24*0.000001, AE24="lux", AD24*0.00000014641, AE24="klux", AD24*0.00014641, TRUE, "NA")</f>
        <v>NA</v>
      </c>
      <c r="AG24" s="22" t="s">
        <v>729</v>
      </c>
      <c r="AH24" s="22" t="s">
        <v>729</v>
      </c>
      <c r="AI24" s="22">
        <v>561</v>
      </c>
      <c r="AJ24" s="22">
        <v>0.8</v>
      </c>
      <c r="AK24" s="22">
        <v>20</v>
      </c>
      <c r="AL24" s="34" t="s">
        <v>342</v>
      </c>
      <c r="AM24" s="22" t="s">
        <v>211</v>
      </c>
      <c r="AN24" s="22">
        <v>10.5</v>
      </c>
      <c r="AO24" s="22" t="s">
        <v>145</v>
      </c>
      <c r="AP24" s="22">
        <v>3</v>
      </c>
      <c r="AQ24" s="22" t="s">
        <v>158</v>
      </c>
      <c r="AR24" s="34">
        <v>24</v>
      </c>
      <c r="AS24" s="22" t="s">
        <v>875</v>
      </c>
      <c r="AT24" s="22">
        <v>2</v>
      </c>
      <c r="AU24" s="22">
        <v>0.04</v>
      </c>
      <c r="AV24" s="22">
        <v>0.96</v>
      </c>
      <c r="AW24" s="22">
        <v>0.08</v>
      </c>
      <c r="AX24" s="22" t="s">
        <v>8</v>
      </c>
      <c r="AY24" s="22" t="s">
        <v>8</v>
      </c>
      <c r="AZ24" s="22" t="s">
        <v>301</v>
      </c>
      <c r="BA24" s="22" t="s">
        <v>197</v>
      </c>
      <c r="BB24" t="str" cm="1">
        <f t="array" ref="BB24">_xlfn.IFS(AT24="NA", "NA", AT24="NR", "NA", AZ24="Direct rLV % whole brain", AT24, AZ24="Indirect rLV % whole brain", AT24, AZ24="Direct rLV % hemisphere", AT24/2, AZ24="Indirect rLV % hemisphere", AT24/2, AND(F24="Mouse", AZ24="mm3"), (AT24/508.91)*100, AND(F24="Rat", AZ24="mm3"), (AT24/1971)*100, AND(F24="Mouse", AZ24="ul"), (AT24/508.91)*100, AND(F24="Rat", AZ24="ul"), (AT24/1971)*100, AND(F24="Mouse", AZ24="nl"), (AT24/508910)*100, AND(F24="Rat", AZ24="nl"), (AT24/1971000)*100, AND(F24="Mouse", AZ24="cm3"), (AT24/0.50891)*100, AND(F24="Rat", AZ24="cm3"), (AT24/1.971)*100, TRUE, "NA")</f>
        <v>NA</v>
      </c>
      <c r="BC24" t="str" cm="1">
        <f t="array" ref="BC24">_xlfn.IFS(AV24="NA", "NA", AV24="NR", "NA", AZ24="Direct rLV % whole brain", AV24, AZ24="Indirect rLV % whole brain", AV24, AZ24="Direct rLV % hemisphere", AV24/2, AZ24="Indirect rLV % hemisphere", AV24/2, AND(F24="Mouse", AZ24="mm3"), (AV24/508.91)*100, AND(F24="Rat", AZ24="mm3"), (AV24/1971)*100, AND(F24="Mouse", AZ24="ul"), (AV24/508.91)*100, AND(F24="Rat", AZ24="ul"), (AV24/1971)*100, AND(F24="Mouse", AZ24="nl"), (AV24/508910)*100, AND(F24="Rat", AZ24="nl"), (AV24/1971000)*100, AND(F24="Mouse", AZ24="cm3"), (AV24/0.50891)*100, AND(F24="Rat", AZ24="cm3"), (AV24/1.971)*100, TRUE, "NA")</f>
        <v>NA</v>
      </c>
      <c r="BD24" cm="1">
        <f t="array" ref="BD24">_xlfn.IFS(AU24="NA", "NA", AU24="NR", "NA", R24="NR", "NA", BA24="SD", AU24, BA24="SE", AU24*(SQRT(R24)), BA24="SEM", AU24*(SQRT(R24)), TRUE, "NA")</f>
        <v>0.11313708498984762</v>
      </c>
      <c r="BE24" t="str" cm="1">
        <f t="array" ref="BE24">_xlfn.IFS(BD24="NA", "NA", AZ24="Direct rLV % whole brain", BD24, AZ24="Indirect rLV % whole brain", BD24, AZ24="Direct rLV % hemisphere", BD24/2, AZ24="Indirect rLV % hemisphere", BD24/2, AND(F24="Mouse", AZ24="mm3"), (BD24/508.91)*100, AND(F24="Rat", AZ24="mm3"), (BD24/1971)*100, AND(F24="Mouse", AZ24="ul"), (BD24/508.91)*100, AND(F24="Rat", AZ24="ul"), (BD24/1971)*100, AND(F24="Mouse", AZ24="nl"), (BD24/508910)*100, AND(F24="Rat", AZ24="nl"), (BD24/1971000)*100, AND(F24="Mouse", AZ24="cm3"), (BD24/0.50891)*100, AND(F24="Rat", AZ24="cm3"), (BD24/1.971)*100, TRUE, "NA")</f>
        <v>NA</v>
      </c>
      <c r="BF24" s="48" cm="1">
        <f t="array" ref="BF24">_xlfn.IFS(AW24="NA", "NA", AW24="NR", "NA", T24 = "NA", "NA", T24 = "NR", "NA", BA24="SD", AW24, BA24="SE", AW24*(SQRT(T24)), BA24="SEM", AW24*(SQRT(T24)), TRUE, "NA")</f>
        <v>0.17888543819998318</v>
      </c>
      <c r="BG24" s="34" t="s">
        <v>12</v>
      </c>
      <c r="BH24" s="22" t="s">
        <v>8</v>
      </c>
      <c r="BI24" s="22" t="s">
        <v>8</v>
      </c>
      <c r="BJ24" s="22" t="s">
        <v>8</v>
      </c>
      <c r="BK24" s="22" t="s">
        <v>8</v>
      </c>
      <c r="BL24" s="22" t="s">
        <v>8</v>
      </c>
      <c r="BM24" s="22" t="s">
        <v>8</v>
      </c>
      <c r="BN24" s="34" t="s">
        <v>273</v>
      </c>
      <c r="BO24" s="22" t="s">
        <v>272</v>
      </c>
      <c r="BP24" s="22" t="s">
        <v>860</v>
      </c>
    </row>
    <row r="25" spans="1:70" s="22" customFormat="1" x14ac:dyDescent="0.3">
      <c r="A25" s="22" t="s">
        <v>317</v>
      </c>
      <c r="B25" s="22" t="s">
        <v>315</v>
      </c>
      <c r="C25" s="22">
        <v>2015</v>
      </c>
      <c r="D25" s="22" t="s">
        <v>316</v>
      </c>
      <c r="E25" s="22" t="s">
        <v>143</v>
      </c>
      <c r="F25" s="34" t="s">
        <v>25</v>
      </c>
      <c r="G25" s="22" t="s">
        <v>1008</v>
      </c>
      <c r="H25" s="22" t="s">
        <v>36</v>
      </c>
      <c r="I25" s="22" t="s">
        <v>12</v>
      </c>
      <c r="J25" s="22" t="s">
        <v>8</v>
      </c>
      <c r="K25" s="22">
        <v>16</v>
      </c>
      <c r="L25" s="22">
        <f t="shared" ref="L25:L27" si="6">AVERAGE(K25,M25)</f>
        <v>20</v>
      </c>
      <c r="M25" s="22">
        <v>24</v>
      </c>
      <c r="N25" s="22" t="s">
        <v>9</v>
      </c>
      <c r="O25" s="22">
        <v>25</v>
      </c>
      <c r="P25" s="22" t="s">
        <v>9</v>
      </c>
      <c r="Q25" s="22">
        <v>1</v>
      </c>
      <c r="R25" s="22">
        <v>8</v>
      </c>
      <c r="S25" s="22">
        <v>8</v>
      </c>
      <c r="T25" s="22">
        <v>5</v>
      </c>
      <c r="U25" s="22">
        <f t="shared" si="0"/>
        <v>8</v>
      </c>
      <c r="V25" s="22">
        <f t="shared" si="1"/>
        <v>1</v>
      </c>
      <c r="W25" s="34" t="s">
        <v>97</v>
      </c>
      <c r="X25" s="22" t="s">
        <v>8</v>
      </c>
      <c r="Y25" s="22" t="s">
        <v>76</v>
      </c>
      <c r="Z25" s="22" t="s">
        <v>340</v>
      </c>
      <c r="AA25" s="22">
        <v>20</v>
      </c>
      <c r="AB25" s="22" t="s">
        <v>145</v>
      </c>
      <c r="AC25" cm="1">
        <f t="array" ref="AC25">_xlfn.IFS(AB25="mg/kg", AA25, AB25="ug/g", AA25, AB25="mg/100g", AA25*10, AB25="mg/g", AA25*1000, TRUE, "NA")</f>
        <v>20</v>
      </c>
      <c r="AD25" s="22" t="s">
        <v>9</v>
      </c>
      <c r="AE25" s="22" t="s">
        <v>8</v>
      </c>
      <c r="AF25" t="str" cm="1">
        <f t="array" ref="AF25">_xlfn.IFS(AD25="NA", "NA", AD25="NR", "NA", AE25="W/cm2", AD25, AE25="mW/mm2", AD25*0.1, AE25="mW/cm2", AD25*0.001, AE25="uW/cm2", AD25*0.000001, AE25="lux", AD25*0.00000014641, AE25="klux", AD25*0.00014641, TRUE, "NA")</f>
        <v>NA</v>
      </c>
      <c r="AG25" s="22" t="s">
        <v>729</v>
      </c>
      <c r="AH25" s="22" t="s">
        <v>729</v>
      </c>
      <c r="AI25" s="22">
        <v>561</v>
      </c>
      <c r="AJ25" s="22">
        <v>0.8</v>
      </c>
      <c r="AK25" s="22">
        <v>20</v>
      </c>
      <c r="AL25" s="34" t="s">
        <v>343</v>
      </c>
      <c r="AM25" s="22" t="s">
        <v>211</v>
      </c>
      <c r="AN25" s="22">
        <v>10</v>
      </c>
      <c r="AO25" s="22" t="s">
        <v>145</v>
      </c>
      <c r="AP25" s="22">
        <v>0</v>
      </c>
      <c r="AQ25" s="22" t="s">
        <v>157</v>
      </c>
      <c r="AR25" s="34">
        <v>24</v>
      </c>
      <c r="AS25" s="22" t="s">
        <v>875</v>
      </c>
      <c r="AT25" s="22">
        <v>2</v>
      </c>
      <c r="AU25" s="22">
        <v>0.04</v>
      </c>
      <c r="AV25" s="22">
        <v>0.98</v>
      </c>
      <c r="AW25" s="22">
        <v>0.14000000000000001</v>
      </c>
      <c r="AX25" s="22" t="s">
        <v>8</v>
      </c>
      <c r="AY25" s="22" t="s">
        <v>8</v>
      </c>
      <c r="AZ25" s="22" t="s">
        <v>301</v>
      </c>
      <c r="BA25" s="22" t="s">
        <v>197</v>
      </c>
      <c r="BB25" t="str" cm="1">
        <f t="array" ref="BB25">_xlfn.IFS(AT25="NA", "NA", AT25="NR", "NA", AZ25="Direct rLV % whole brain", AT25, AZ25="Indirect rLV % whole brain", AT25, AZ25="Direct rLV % hemisphere", AT25/2, AZ25="Indirect rLV % hemisphere", AT25/2, AND(F25="Mouse", AZ25="mm3"), (AT25/508.91)*100, AND(F25="Rat", AZ25="mm3"), (AT25/1971)*100, AND(F25="Mouse", AZ25="ul"), (AT25/508.91)*100, AND(F25="Rat", AZ25="ul"), (AT25/1971)*100, AND(F25="Mouse", AZ25="nl"), (AT25/508910)*100, AND(F25="Rat", AZ25="nl"), (AT25/1971000)*100, AND(F25="Mouse", AZ25="cm3"), (AT25/0.50891)*100, AND(F25="Rat", AZ25="cm3"), (AT25/1.971)*100, TRUE, "NA")</f>
        <v>NA</v>
      </c>
      <c r="BC25" t="str" cm="1">
        <f t="array" ref="BC25">_xlfn.IFS(AV25="NA", "NA", AV25="NR", "NA", AZ25="Direct rLV % whole brain", AV25, AZ25="Indirect rLV % whole brain", AV25, AZ25="Direct rLV % hemisphere", AV25/2, AZ25="Indirect rLV % hemisphere", AV25/2, AND(F25="Mouse", AZ25="mm3"), (AV25/508.91)*100, AND(F25="Rat", AZ25="mm3"), (AV25/1971)*100, AND(F25="Mouse", AZ25="ul"), (AV25/508.91)*100, AND(F25="Rat", AZ25="ul"), (AV25/1971)*100, AND(F25="Mouse", AZ25="nl"), (AV25/508910)*100, AND(F25="Rat", AZ25="nl"), (AV25/1971000)*100, AND(F25="Mouse", AZ25="cm3"), (AV25/0.50891)*100, AND(F25="Rat", AZ25="cm3"), (AV25/1.971)*100, TRUE, "NA")</f>
        <v>NA</v>
      </c>
      <c r="BD25" cm="1">
        <f t="array" ref="BD25">_xlfn.IFS(AU25="NA", "NA", AU25="NR", "NA", R25="NR", "NA", BA25="SD", AU25, BA25="SE", AU25*(SQRT(R25)), BA25="SEM", AU25*(SQRT(R25)), TRUE, "NA")</f>
        <v>0.11313708498984762</v>
      </c>
      <c r="BE25" t="str" cm="1">
        <f t="array" ref="BE25">_xlfn.IFS(BD25="NA", "NA", AZ25="Direct rLV % whole brain", BD25, AZ25="Indirect rLV % whole brain", BD25, AZ25="Direct rLV % hemisphere", BD25/2, AZ25="Indirect rLV % hemisphere", BD25/2, AND(F25="Mouse", AZ25="mm3"), (BD25/508.91)*100, AND(F25="Rat", AZ25="mm3"), (BD25/1971)*100, AND(F25="Mouse", AZ25="ul"), (BD25/508.91)*100, AND(F25="Rat", AZ25="ul"), (BD25/1971)*100, AND(F25="Mouse", AZ25="nl"), (BD25/508910)*100, AND(F25="Rat", AZ25="nl"), (BD25/1971000)*100, AND(F25="Mouse", AZ25="cm3"), (BD25/0.50891)*100, AND(F25="Rat", AZ25="cm3"), (BD25/1.971)*100, TRUE, "NA")</f>
        <v>NA</v>
      </c>
      <c r="BF25" s="48" cm="1">
        <f t="array" ref="BF25">_xlfn.IFS(AW25="NA", "NA", AW25="NR", "NA", T25 = "NA", "NA", T25 = "NR", "NA", BA25="SD", AW25, BA25="SE", AW25*(SQRT(T25)), BA25="SEM", AW25*(SQRT(T25)), TRUE, "NA")</f>
        <v>0.31304951684997062</v>
      </c>
      <c r="BG25" s="34" t="s">
        <v>12</v>
      </c>
      <c r="BH25" s="22" t="s">
        <v>8</v>
      </c>
      <c r="BI25" s="22" t="s">
        <v>8</v>
      </c>
      <c r="BJ25" s="22" t="s">
        <v>8</v>
      </c>
      <c r="BK25" s="22" t="s">
        <v>8</v>
      </c>
      <c r="BL25" s="22" t="s">
        <v>8</v>
      </c>
      <c r="BM25" s="22" t="s">
        <v>8</v>
      </c>
      <c r="BN25" s="34" t="s">
        <v>273</v>
      </c>
      <c r="BO25" s="22" t="s">
        <v>273</v>
      </c>
      <c r="BP25" s="22" t="s">
        <v>860</v>
      </c>
    </row>
    <row r="26" spans="1:70" s="22" customFormat="1" x14ac:dyDescent="0.3">
      <c r="A26" s="22" t="s">
        <v>317</v>
      </c>
      <c r="B26" s="22" t="s">
        <v>315</v>
      </c>
      <c r="C26" s="22">
        <v>2015</v>
      </c>
      <c r="D26" s="22" t="s">
        <v>316</v>
      </c>
      <c r="E26" s="22" t="s">
        <v>144</v>
      </c>
      <c r="F26" s="34" t="s">
        <v>25</v>
      </c>
      <c r="G26" s="22" t="s">
        <v>1008</v>
      </c>
      <c r="H26" s="22" t="s">
        <v>36</v>
      </c>
      <c r="I26" s="22" t="s">
        <v>12</v>
      </c>
      <c r="J26" s="22" t="s">
        <v>8</v>
      </c>
      <c r="K26" s="22">
        <v>16</v>
      </c>
      <c r="L26" s="22">
        <f t="shared" si="6"/>
        <v>20</v>
      </c>
      <c r="M26" s="22">
        <v>24</v>
      </c>
      <c r="N26" s="22" t="s">
        <v>9</v>
      </c>
      <c r="O26" s="22">
        <v>25</v>
      </c>
      <c r="P26" s="22" t="s">
        <v>9</v>
      </c>
      <c r="Q26" s="22">
        <v>1</v>
      </c>
      <c r="R26" s="22">
        <v>8</v>
      </c>
      <c r="S26" s="22">
        <v>8</v>
      </c>
      <c r="T26" s="22">
        <v>5</v>
      </c>
      <c r="U26" s="22">
        <f t="shared" si="0"/>
        <v>8</v>
      </c>
      <c r="V26" s="22">
        <f t="shared" si="1"/>
        <v>1</v>
      </c>
      <c r="W26" s="34" t="s">
        <v>97</v>
      </c>
      <c r="X26" s="22" t="s">
        <v>8</v>
      </c>
      <c r="Y26" s="22" t="s">
        <v>76</v>
      </c>
      <c r="Z26" s="22" t="s">
        <v>340</v>
      </c>
      <c r="AA26" s="22">
        <v>20</v>
      </c>
      <c r="AB26" s="22" t="s">
        <v>145</v>
      </c>
      <c r="AC26" cm="1">
        <f t="array" ref="AC26">_xlfn.IFS(AB26="mg/kg", AA26, AB26="ug/g", AA26, AB26="mg/100g", AA26*10, AB26="mg/g", AA26*1000, TRUE, "NA")</f>
        <v>20</v>
      </c>
      <c r="AD26" s="22" t="s">
        <v>9</v>
      </c>
      <c r="AE26" s="22" t="s">
        <v>8</v>
      </c>
      <c r="AF26" t="str" cm="1">
        <f t="array" ref="AF26">_xlfn.IFS(AD26="NA", "NA", AD26="NR", "NA", AE26="W/cm2", AD26, AE26="mW/mm2", AD26*0.1, AE26="mW/cm2", AD26*0.001, AE26="uW/cm2", AD26*0.000001, AE26="lux", AD26*0.00000014641, AE26="klux", AD26*0.00014641, TRUE, "NA")</f>
        <v>NA</v>
      </c>
      <c r="AG26" s="22" t="s">
        <v>729</v>
      </c>
      <c r="AH26" s="22" t="s">
        <v>729</v>
      </c>
      <c r="AI26" s="22">
        <v>561</v>
      </c>
      <c r="AJ26" s="22">
        <v>0.8</v>
      </c>
      <c r="AK26" s="22">
        <v>20</v>
      </c>
      <c r="AL26" s="34" t="s">
        <v>344</v>
      </c>
      <c r="AM26" s="22" t="s">
        <v>211</v>
      </c>
      <c r="AN26" s="22">
        <v>0.1</v>
      </c>
      <c r="AO26" s="22" t="s">
        <v>145</v>
      </c>
      <c r="AP26" s="22">
        <v>0</v>
      </c>
      <c r="AQ26" s="22" t="s">
        <v>157</v>
      </c>
      <c r="AR26" s="34">
        <v>24</v>
      </c>
      <c r="AS26" s="22" t="s">
        <v>875</v>
      </c>
      <c r="AT26" s="22">
        <v>2</v>
      </c>
      <c r="AU26" s="22">
        <v>0.04</v>
      </c>
      <c r="AV26" s="22">
        <v>0.98</v>
      </c>
      <c r="AW26" s="22">
        <v>0.23</v>
      </c>
      <c r="AX26" s="22" t="s">
        <v>8</v>
      </c>
      <c r="AY26" s="22" t="s">
        <v>8</v>
      </c>
      <c r="AZ26" s="22" t="s">
        <v>301</v>
      </c>
      <c r="BA26" s="22" t="s">
        <v>197</v>
      </c>
      <c r="BB26" t="str" cm="1">
        <f t="array" ref="BB26">_xlfn.IFS(AT26="NA", "NA", AT26="NR", "NA", AZ26="Direct rLV % whole brain", AT26, AZ26="Indirect rLV % whole brain", AT26, AZ26="Direct rLV % hemisphere", AT26/2, AZ26="Indirect rLV % hemisphere", AT26/2, AND(F26="Mouse", AZ26="mm3"), (AT26/508.91)*100, AND(F26="Rat", AZ26="mm3"), (AT26/1971)*100, AND(F26="Mouse", AZ26="ul"), (AT26/508.91)*100, AND(F26="Rat", AZ26="ul"), (AT26/1971)*100, AND(F26="Mouse", AZ26="nl"), (AT26/508910)*100, AND(F26="Rat", AZ26="nl"), (AT26/1971000)*100, AND(F26="Mouse", AZ26="cm3"), (AT26/0.50891)*100, AND(F26="Rat", AZ26="cm3"), (AT26/1.971)*100, TRUE, "NA")</f>
        <v>NA</v>
      </c>
      <c r="BC26" t="str" cm="1">
        <f t="array" ref="BC26">_xlfn.IFS(AV26="NA", "NA", AV26="NR", "NA", AZ26="Direct rLV % whole brain", AV26, AZ26="Indirect rLV % whole brain", AV26, AZ26="Direct rLV % hemisphere", AV26/2, AZ26="Indirect rLV % hemisphere", AV26/2, AND(F26="Mouse", AZ26="mm3"), (AV26/508.91)*100, AND(F26="Rat", AZ26="mm3"), (AV26/1971)*100, AND(F26="Mouse", AZ26="ul"), (AV26/508.91)*100, AND(F26="Rat", AZ26="ul"), (AV26/1971)*100, AND(F26="Mouse", AZ26="nl"), (AV26/508910)*100, AND(F26="Rat", AZ26="nl"), (AV26/1971000)*100, AND(F26="Mouse", AZ26="cm3"), (AV26/0.50891)*100, AND(F26="Rat", AZ26="cm3"), (AV26/1.971)*100, TRUE, "NA")</f>
        <v>NA</v>
      </c>
      <c r="BD26" cm="1">
        <f t="array" ref="BD26">_xlfn.IFS(AU26="NA", "NA", AU26="NR", "NA", R26="NR", "NA", BA26="SD", AU26, BA26="SE", AU26*(SQRT(R26)), BA26="SEM", AU26*(SQRT(R26)), TRUE, "NA")</f>
        <v>0.11313708498984762</v>
      </c>
      <c r="BE26" t="str" cm="1">
        <f t="array" ref="BE26">_xlfn.IFS(BD26="NA", "NA", AZ26="Direct rLV % whole brain", BD26, AZ26="Indirect rLV % whole brain", BD26, AZ26="Direct rLV % hemisphere", BD26/2, AZ26="Indirect rLV % hemisphere", BD26/2, AND(F26="Mouse", AZ26="mm3"), (BD26/508.91)*100, AND(F26="Rat", AZ26="mm3"), (BD26/1971)*100, AND(F26="Mouse", AZ26="ul"), (BD26/508.91)*100, AND(F26="Rat", AZ26="ul"), (BD26/1971)*100, AND(F26="Mouse", AZ26="nl"), (BD26/508910)*100, AND(F26="Rat", AZ26="nl"), (BD26/1971000)*100, AND(F26="Mouse", AZ26="cm3"), (BD26/0.50891)*100, AND(F26="Rat", AZ26="cm3"), (BD26/1.971)*100, TRUE, "NA")</f>
        <v>NA</v>
      </c>
      <c r="BF26" s="48" cm="1">
        <f t="array" ref="BF26">_xlfn.IFS(AW26="NA", "NA", AW26="NR", "NA", T26 = "NA", "NA", T26 = "NR", "NA", BA26="SD", AW26, BA26="SE", AW26*(SQRT(T26)), BA26="SEM", AW26*(SQRT(T26)), TRUE, "NA")</f>
        <v>0.51429563482495166</v>
      </c>
      <c r="BG26" s="34" t="s">
        <v>12</v>
      </c>
      <c r="BH26" s="22" t="s">
        <v>8</v>
      </c>
      <c r="BI26" s="22" t="s">
        <v>8</v>
      </c>
      <c r="BJ26" s="22" t="s">
        <v>8</v>
      </c>
      <c r="BK26" s="22" t="s">
        <v>8</v>
      </c>
      <c r="BL26" s="22" t="s">
        <v>8</v>
      </c>
      <c r="BM26" s="22" t="s">
        <v>8</v>
      </c>
      <c r="BN26" s="34" t="s">
        <v>273</v>
      </c>
      <c r="BO26" s="22" t="s">
        <v>273</v>
      </c>
      <c r="BP26" s="22" t="s">
        <v>860</v>
      </c>
    </row>
    <row r="27" spans="1:70" s="22" customFormat="1" x14ac:dyDescent="0.3">
      <c r="A27" s="22" t="s">
        <v>317</v>
      </c>
      <c r="B27" s="22" t="s">
        <v>315</v>
      </c>
      <c r="C27" s="22">
        <v>2015</v>
      </c>
      <c r="D27" s="22" t="s">
        <v>316</v>
      </c>
      <c r="E27" s="22" t="s">
        <v>263</v>
      </c>
      <c r="F27" s="34" t="s">
        <v>25</v>
      </c>
      <c r="G27" s="22" t="s">
        <v>1008</v>
      </c>
      <c r="H27" s="22" t="s">
        <v>36</v>
      </c>
      <c r="I27" s="22" t="s">
        <v>12</v>
      </c>
      <c r="J27" s="22" t="s">
        <v>8</v>
      </c>
      <c r="K27" s="22">
        <v>16</v>
      </c>
      <c r="L27" s="22">
        <f t="shared" si="6"/>
        <v>20</v>
      </c>
      <c r="M27" s="22">
        <v>24</v>
      </c>
      <c r="N27" s="22" t="s">
        <v>9</v>
      </c>
      <c r="O27" s="22">
        <v>25</v>
      </c>
      <c r="P27" s="22" t="s">
        <v>9</v>
      </c>
      <c r="Q27" s="22">
        <v>1</v>
      </c>
      <c r="R27" s="22">
        <v>8</v>
      </c>
      <c r="S27" s="22">
        <v>8</v>
      </c>
      <c r="T27" s="22">
        <v>6</v>
      </c>
      <c r="U27" s="22">
        <f t="shared" si="0"/>
        <v>8</v>
      </c>
      <c r="V27" s="22">
        <f t="shared" si="1"/>
        <v>1</v>
      </c>
      <c r="W27" s="34" t="s">
        <v>97</v>
      </c>
      <c r="X27" s="22" t="s">
        <v>8</v>
      </c>
      <c r="Y27" s="22" t="s">
        <v>76</v>
      </c>
      <c r="Z27" s="22" t="s">
        <v>340</v>
      </c>
      <c r="AA27" s="22">
        <v>20</v>
      </c>
      <c r="AB27" s="22" t="s">
        <v>145</v>
      </c>
      <c r="AC27" cm="1">
        <f t="array" ref="AC27">_xlfn.IFS(AB27="mg/kg", AA27, AB27="ug/g", AA27, AB27="mg/100g", AA27*10, AB27="mg/g", AA27*1000, TRUE, "NA")</f>
        <v>20</v>
      </c>
      <c r="AD27" s="22" t="s">
        <v>9</v>
      </c>
      <c r="AE27" s="22" t="s">
        <v>8</v>
      </c>
      <c r="AF27" t="str" cm="1">
        <f t="array" ref="AF27">_xlfn.IFS(AD27="NA", "NA", AD27="NR", "NA", AE27="W/cm2", AD27, AE27="mW/mm2", AD27*0.1, AE27="mW/cm2", AD27*0.001, AE27="uW/cm2", AD27*0.000001, AE27="lux", AD27*0.00000014641, AE27="klux", AD27*0.00014641, TRUE, "NA")</f>
        <v>NA</v>
      </c>
      <c r="AG27" s="22" t="s">
        <v>729</v>
      </c>
      <c r="AH27" s="22" t="s">
        <v>729</v>
      </c>
      <c r="AI27" s="22">
        <v>561</v>
      </c>
      <c r="AJ27" s="22">
        <v>0.8</v>
      </c>
      <c r="AK27" s="22">
        <v>20</v>
      </c>
      <c r="AL27" s="34" t="s">
        <v>345</v>
      </c>
      <c r="AM27" s="22" t="s">
        <v>211</v>
      </c>
      <c r="AN27" s="22">
        <v>3</v>
      </c>
      <c r="AO27" s="22" t="s">
        <v>145</v>
      </c>
      <c r="AP27" s="22">
        <v>0</v>
      </c>
      <c r="AQ27" s="22" t="s">
        <v>157</v>
      </c>
      <c r="AR27" s="34">
        <v>24</v>
      </c>
      <c r="AS27" s="22" t="s">
        <v>875</v>
      </c>
      <c r="AT27" s="22">
        <v>2</v>
      </c>
      <c r="AU27" s="22">
        <v>0.04</v>
      </c>
      <c r="AV27" s="22">
        <v>3.92</v>
      </c>
      <c r="AW27" s="22">
        <v>0.31</v>
      </c>
      <c r="AX27" s="22" t="s">
        <v>8</v>
      </c>
      <c r="AY27" s="22" t="s">
        <v>8</v>
      </c>
      <c r="AZ27" s="22" t="s">
        <v>301</v>
      </c>
      <c r="BA27" s="22" t="s">
        <v>197</v>
      </c>
      <c r="BB27" t="str" cm="1">
        <f t="array" ref="BB27">_xlfn.IFS(AT27="NA", "NA", AT27="NR", "NA", AZ27="Direct rLV % whole brain", AT27, AZ27="Indirect rLV % whole brain", AT27, AZ27="Direct rLV % hemisphere", AT27/2, AZ27="Indirect rLV % hemisphere", AT27/2, AND(F27="Mouse", AZ27="mm3"), (AT27/508.91)*100, AND(F27="Rat", AZ27="mm3"), (AT27/1971)*100, AND(F27="Mouse", AZ27="ul"), (AT27/508.91)*100, AND(F27="Rat", AZ27="ul"), (AT27/1971)*100, AND(F27="Mouse", AZ27="nl"), (AT27/508910)*100, AND(F27="Rat", AZ27="nl"), (AT27/1971000)*100, AND(F27="Mouse", AZ27="cm3"), (AT27/0.50891)*100, AND(F27="Rat", AZ27="cm3"), (AT27/1.971)*100, TRUE, "NA")</f>
        <v>NA</v>
      </c>
      <c r="BC27" t="str" cm="1">
        <f t="array" ref="BC27">_xlfn.IFS(AV27="NA", "NA", AV27="NR", "NA", AZ27="Direct rLV % whole brain", AV27, AZ27="Indirect rLV % whole brain", AV27, AZ27="Direct rLV % hemisphere", AV27/2, AZ27="Indirect rLV % hemisphere", AV27/2, AND(F27="Mouse", AZ27="mm3"), (AV27/508.91)*100, AND(F27="Rat", AZ27="mm3"), (AV27/1971)*100, AND(F27="Mouse", AZ27="ul"), (AV27/508.91)*100, AND(F27="Rat", AZ27="ul"), (AV27/1971)*100, AND(F27="Mouse", AZ27="nl"), (AV27/508910)*100, AND(F27="Rat", AZ27="nl"), (AV27/1971000)*100, AND(F27="Mouse", AZ27="cm3"), (AV27/0.50891)*100, AND(F27="Rat", AZ27="cm3"), (AV27/1.971)*100, TRUE, "NA")</f>
        <v>NA</v>
      </c>
      <c r="BD27" cm="1">
        <f t="array" ref="BD27">_xlfn.IFS(AU27="NA", "NA", AU27="NR", "NA", R27="NR", "NA", BA27="SD", AU27, BA27="SE", AU27*(SQRT(R27)), BA27="SEM", AU27*(SQRT(R27)), TRUE, "NA")</f>
        <v>0.11313708498984762</v>
      </c>
      <c r="BE27" t="str" cm="1">
        <f t="array" ref="BE27">_xlfn.IFS(BD27="NA", "NA", AZ27="Direct rLV % whole brain", BD27, AZ27="Indirect rLV % whole brain", BD27, AZ27="Direct rLV % hemisphere", BD27/2, AZ27="Indirect rLV % hemisphere", BD27/2, AND(F27="Mouse", AZ27="mm3"), (BD27/508.91)*100, AND(F27="Rat", AZ27="mm3"), (BD27/1971)*100, AND(F27="Mouse", AZ27="ul"), (BD27/508.91)*100, AND(F27="Rat", AZ27="ul"), (BD27/1971)*100, AND(F27="Mouse", AZ27="nl"), (BD27/508910)*100, AND(F27="Rat", AZ27="nl"), (BD27/1971000)*100, AND(F27="Mouse", AZ27="cm3"), (BD27/0.50891)*100, AND(F27="Rat", AZ27="cm3"), (BD27/1.971)*100, TRUE, "NA")</f>
        <v>NA</v>
      </c>
      <c r="BF27" s="48" cm="1">
        <f t="array" ref="BF27">_xlfn.IFS(AW27="NA", "NA", AW27="NR", "NA", T27 = "NA", "NA", T27 = "NR", "NA", BA27="SD", AW27, BA27="SE", AW27*(SQRT(T27)), BA27="SEM", AW27*(SQRT(T27)), TRUE, "NA")</f>
        <v>0.75934182026278518</v>
      </c>
      <c r="BG27" s="34" t="s">
        <v>12</v>
      </c>
      <c r="BH27" s="22" t="s">
        <v>8</v>
      </c>
      <c r="BI27" s="22" t="s">
        <v>8</v>
      </c>
      <c r="BJ27" s="22" t="s">
        <v>8</v>
      </c>
      <c r="BK27" s="22" t="s">
        <v>8</v>
      </c>
      <c r="BL27" s="22" t="s">
        <v>8</v>
      </c>
      <c r="BM27" s="22" t="s">
        <v>8</v>
      </c>
      <c r="BN27" s="34" t="s">
        <v>273</v>
      </c>
      <c r="BO27" s="22" t="s">
        <v>273</v>
      </c>
      <c r="BP27" s="22" t="s">
        <v>860</v>
      </c>
    </row>
    <row r="28" spans="1:70" x14ac:dyDescent="0.3">
      <c r="A28" t="s">
        <v>336</v>
      </c>
      <c r="B28" t="s">
        <v>334</v>
      </c>
      <c r="C28">
        <v>2013</v>
      </c>
      <c r="D28" t="s">
        <v>335</v>
      </c>
      <c r="E28" t="s">
        <v>141</v>
      </c>
      <c r="F28" s="35" t="s">
        <v>25</v>
      </c>
      <c r="G28" t="s">
        <v>1008</v>
      </c>
      <c r="H28" t="s">
        <v>36</v>
      </c>
      <c r="I28" t="s">
        <v>12</v>
      </c>
      <c r="J28" t="s">
        <v>8</v>
      </c>
      <c r="K28">
        <v>8</v>
      </c>
      <c r="L28">
        <f>AVERAGE(K28,M28)</f>
        <v>10</v>
      </c>
      <c r="M28">
        <v>12</v>
      </c>
      <c r="N28">
        <v>28</v>
      </c>
      <c r="O28">
        <f>AVERAGE(N28,P28)</f>
        <v>30</v>
      </c>
      <c r="P28">
        <v>32</v>
      </c>
      <c r="Q28">
        <v>1</v>
      </c>
      <c r="R28">
        <v>5</v>
      </c>
      <c r="S28">
        <v>4</v>
      </c>
      <c r="T28">
        <v>5</v>
      </c>
      <c r="U28">
        <f t="shared" si="0"/>
        <v>4</v>
      </c>
      <c r="V28">
        <f t="shared" si="1"/>
        <v>1.25</v>
      </c>
      <c r="W28" s="35" t="s">
        <v>147</v>
      </c>
      <c r="X28" t="s">
        <v>97</v>
      </c>
      <c r="Y28" t="s">
        <v>78</v>
      </c>
      <c r="Z28" t="s">
        <v>9</v>
      </c>
      <c r="AA28">
        <v>10</v>
      </c>
      <c r="AB28" t="s">
        <v>338</v>
      </c>
      <c r="AC28">
        <f>(AA28*0.2)/(O28/1000)</f>
        <v>66.666666666666671</v>
      </c>
      <c r="AD28" t="s">
        <v>9</v>
      </c>
      <c r="AE28" t="s">
        <v>8</v>
      </c>
      <c r="AF28" t="str" cm="1">
        <f t="array" ref="AF28">_xlfn.IFS(AD28="NA", "NA", AD28="NR", "NA", AE28="W/cm2", AD28, AE28="mW/mm2", AD28*0.1, AE28="mW/cm2", AD28*0.001, AE28="uW/cm2", AD28*0.000001, AE28="lux", AD28*0.00000014641, AE28="klux", AD28*0.00014641, TRUE, "NA")</f>
        <v>NA</v>
      </c>
      <c r="AG28" t="s">
        <v>231</v>
      </c>
      <c r="AH28" t="s">
        <v>9</v>
      </c>
      <c r="AI28" t="s">
        <v>9</v>
      </c>
      <c r="AJ28">
        <v>2</v>
      </c>
      <c r="AK28">
        <v>15</v>
      </c>
      <c r="AL28" s="35" t="s">
        <v>341</v>
      </c>
      <c r="AM28" t="s">
        <v>218</v>
      </c>
      <c r="AN28">
        <v>10</v>
      </c>
      <c r="AO28" t="s">
        <v>145</v>
      </c>
      <c r="AP28">
        <v>6</v>
      </c>
      <c r="AQ28" t="s">
        <v>158</v>
      </c>
      <c r="AR28" s="35">
        <v>168</v>
      </c>
      <c r="AS28" t="s">
        <v>876</v>
      </c>
      <c r="AT28">
        <v>2.36</v>
      </c>
      <c r="AU28">
        <v>0.08</v>
      </c>
      <c r="AV28">
        <v>1.66</v>
      </c>
      <c r="AW28">
        <v>0.04</v>
      </c>
      <c r="AX28" t="s">
        <v>8</v>
      </c>
      <c r="AY28" t="s">
        <v>8</v>
      </c>
      <c r="AZ28" t="s">
        <v>137</v>
      </c>
      <c r="BA28" t="s">
        <v>197</v>
      </c>
      <c r="BB28" cm="1">
        <f t="array" ref="BB28">_xlfn.IFS(AT28="NA", "NA", AT28="NR", "NA", AZ28="Direct rLV % whole brain", AT28, AZ28="Indirect rLV % whole brain", AT28, AZ28="Direct rLV % hemisphere", AT28/2, AZ28="Indirect rLV % hemisphere", AT28/2, AND(F28="Mouse", AZ28="mm3"), (AT28/508.91)*100, AND(F28="Rat", AZ28="mm3"), (AT28/1971)*100, AND(F28="Mouse", AZ28="ul"), (AT28/508.91)*100, AND(F28="Rat", AZ28="ul"), (AT28/1971)*100, AND(F28="Mouse", AZ28="nl"), (AT28/508910)*100, AND(F28="Rat", AZ28="nl"), (AT28/1971000)*100, AND(F28="Mouse", AZ28="cm3"), (AT28/0.50891)*100, AND(F28="Rat", AZ28="cm3"), (AT28/1.971)*100, TRUE, "NA")</f>
        <v>0.46373622054980246</v>
      </c>
      <c r="BC28" cm="1">
        <f t="array" ref="BC28">_xlfn.IFS(AV28="NA", "NA", AV28="NR", "NA", AZ28="Direct rLV % whole brain", AV28, AZ28="Indirect rLV % whole brain", AV28, AZ28="Direct rLV % hemisphere", AV28/2, AZ28="Indirect rLV % hemisphere", AV28/2, AND(F28="Mouse", AZ28="mm3"), (AV28/508.91)*100, AND(F28="Rat", AZ28="mm3"), (AV28/1971)*100, AND(F28="Mouse", AZ28="ul"), (AV28/508.91)*100, AND(F28="Rat", AZ28="ul"), (AV28/1971)*100, AND(F28="Mouse", AZ28="nl"), (AV28/508910)*100, AND(F28="Rat", AZ28="nl"), (AV28/1971000)*100, AND(F28="Mouse", AZ28="cm3"), (AV28/0.50891)*100, AND(F28="Rat", AZ28="cm3"), (AV28/1.971)*100, TRUE, "NA")</f>
        <v>0.32618734157316615</v>
      </c>
      <c r="BD28" cm="1">
        <f t="array" ref="BD28">_xlfn.IFS(AU28="NA", "NA", AU28="NR", "NA", R28="NR", "NA", BA28="SD", AU28, BA28="SE", AU28*(SQRT(R28)), BA28="SEM", AU28*(SQRT(R28)), TRUE, "NA")</f>
        <v>0.17888543819998318</v>
      </c>
      <c r="BE28" cm="1">
        <f t="array" ref="BE28">_xlfn.IFS(BD28="NA", "NA", AZ28="Direct rLV % whole brain", BD28, AZ28="Indirect rLV % whole brain", BD28, AZ28="Direct rLV % hemisphere", BD28/2, AZ28="Indirect rLV % hemisphere", BD28/2, AND(F28="Mouse", AZ28="mm3"), (BD28/508.91)*100, AND(F28="Rat", AZ28="mm3"), (BD28/1971)*100, AND(F28="Mouse", AZ28="ul"), (BD28/508.91)*100, AND(F28="Rat", AZ28="ul"), (BD28/1971)*100, AND(F28="Mouse", AZ28="nl"), (BD28/508910)*100, AND(F28="Rat", AZ28="nl"), (BD28/1971000)*100, AND(F28="Mouse", AZ28="cm3"), (BD28/0.50891)*100, AND(F28="Rat", AZ28="cm3"), (BD28/1.971)*100, TRUE, "NA")</f>
        <v>3.5150702128074349E-2</v>
      </c>
      <c r="BF28" s="48" cm="1">
        <f t="array" ref="BF28">_xlfn.IFS(AW28="NA", "NA", AW28="NR", "NA", T28 = "NA", "NA", T28 = "NR", "NA", BA28="SD", AW28, BA28="SE", AW28*(SQRT(T28)), BA28="SEM", AW28*(SQRT(T28)), TRUE, "NA")</f>
        <v>8.9442719099991588E-2</v>
      </c>
      <c r="BG28" s="35" t="s">
        <v>12</v>
      </c>
      <c r="BH28" t="s">
        <v>8</v>
      </c>
      <c r="BI28" t="s">
        <v>8</v>
      </c>
      <c r="BJ28" t="s">
        <v>8</v>
      </c>
      <c r="BK28" t="s">
        <v>8</v>
      </c>
      <c r="BL28" t="s">
        <v>8</v>
      </c>
      <c r="BM28" t="s">
        <v>8</v>
      </c>
      <c r="BN28" s="35" t="s">
        <v>273</v>
      </c>
      <c r="BO28" t="s">
        <v>272</v>
      </c>
      <c r="BP28" t="s">
        <v>861</v>
      </c>
    </row>
    <row r="29" spans="1:70" x14ac:dyDescent="0.3">
      <c r="A29" t="s">
        <v>336</v>
      </c>
      <c r="B29" t="s">
        <v>334</v>
      </c>
      <c r="C29">
        <v>2013</v>
      </c>
      <c r="D29" t="s">
        <v>335</v>
      </c>
      <c r="E29" t="s">
        <v>143</v>
      </c>
      <c r="F29" s="35" t="s">
        <v>25</v>
      </c>
      <c r="G29" t="s">
        <v>1008</v>
      </c>
      <c r="H29" t="s">
        <v>36</v>
      </c>
      <c r="I29" t="s">
        <v>337</v>
      </c>
      <c r="J29" t="s">
        <v>8</v>
      </c>
      <c r="K29" t="s">
        <v>9</v>
      </c>
      <c r="L29">
        <v>104</v>
      </c>
      <c r="M29" t="s">
        <v>9</v>
      </c>
      <c r="N29">
        <v>28</v>
      </c>
      <c r="O29">
        <f t="shared" ref="O29:O34" si="7">AVERAGE(N29,P29)</f>
        <v>30</v>
      </c>
      <c r="P29">
        <v>32</v>
      </c>
      <c r="Q29">
        <v>1</v>
      </c>
      <c r="R29">
        <v>7</v>
      </c>
      <c r="S29">
        <v>2</v>
      </c>
      <c r="T29">
        <v>7</v>
      </c>
      <c r="U29">
        <f t="shared" si="0"/>
        <v>2</v>
      </c>
      <c r="V29">
        <f t="shared" si="1"/>
        <v>3.5</v>
      </c>
      <c r="W29" s="35" t="s">
        <v>147</v>
      </c>
      <c r="X29" t="s">
        <v>97</v>
      </c>
      <c r="Y29" t="s">
        <v>78</v>
      </c>
      <c r="Z29" t="s">
        <v>9</v>
      </c>
      <c r="AA29">
        <v>10</v>
      </c>
      <c r="AB29" t="s">
        <v>338</v>
      </c>
      <c r="AC29">
        <f>(AA29*0.2)/(O29/1000)</f>
        <v>66.666666666666671</v>
      </c>
      <c r="AD29" t="s">
        <v>9</v>
      </c>
      <c r="AE29" t="s">
        <v>8</v>
      </c>
      <c r="AF29" t="str" cm="1">
        <f t="array" ref="AF29">_xlfn.IFS(AD29="NA", "NA", AD29="NR", "NA", AE29="W/cm2", AD29, AE29="mW/mm2", AD29*0.1, AE29="mW/cm2", AD29*0.001, AE29="uW/cm2", AD29*0.000001, AE29="lux", AD29*0.00000014641, AE29="klux", AD29*0.00014641, TRUE, "NA")</f>
        <v>NA</v>
      </c>
      <c r="AG29" t="s">
        <v>231</v>
      </c>
      <c r="AH29" t="s">
        <v>9</v>
      </c>
      <c r="AI29" t="s">
        <v>9</v>
      </c>
      <c r="AJ29">
        <v>2</v>
      </c>
      <c r="AK29">
        <v>15</v>
      </c>
      <c r="AL29" s="35" t="s">
        <v>341</v>
      </c>
      <c r="AM29" t="s">
        <v>218</v>
      </c>
      <c r="AN29">
        <v>10</v>
      </c>
      <c r="AO29" t="s">
        <v>145</v>
      </c>
      <c r="AP29">
        <v>3</v>
      </c>
      <c r="AQ29" t="s">
        <v>158</v>
      </c>
      <c r="AR29" s="35">
        <v>168</v>
      </c>
      <c r="AS29" t="s">
        <v>876</v>
      </c>
      <c r="AT29">
        <v>2.61</v>
      </c>
      <c r="AU29">
        <v>0.21</v>
      </c>
      <c r="AV29">
        <v>1.99</v>
      </c>
      <c r="AW29">
        <v>0.12</v>
      </c>
      <c r="AX29" t="s">
        <v>8</v>
      </c>
      <c r="AY29" t="s">
        <v>8</v>
      </c>
      <c r="AZ29" t="s">
        <v>137</v>
      </c>
      <c r="BA29" t="s">
        <v>197</v>
      </c>
      <c r="BB29" cm="1">
        <f t="array" ref="BB29">_xlfn.IFS(AT29="NA", "NA", AT29="NR", "NA", AZ29="Direct rLV % whole brain", AT29, AZ29="Indirect rLV % whole brain", AT29, AZ29="Direct rLV % hemisphere", AT29/2, AZ29="Indirect rLV % hemisphere", AT29/2, AND(F29="Mouse", AZ29="mm3"), (AT29/508.91)*100, AND(F29="Rat", AZ29="mm3"), (AT29/1971)*100, AND(F29="Mouse", AZ29="ul"), (AT29/508.91)*100, AND(F29="Rat", AZ29="ul"), (AT29/1971)*100, AND(F29="Mouse", AZ29="nl"), (AT29/508910)*100, AND(F29="Rat", AZ29="nl"), (AT29/1971000)*100, AND(F29="Mouse", AZ29="cm3"), (AT29/0.50891)*100, AND(F29="Rat", AZ29="cm3"), (AT29/1.971)*100, TRUE, "NA")</f>
        <v>0.51286082018431545</v>
      </c>
      <c r="BC29" cm="1">
        <f t="array" ref="BC29">_xlfn.IFS(AV29="NA", "NA", AV29="NR", "NA", AZ29="Direct rLV % whole brain", AV29, AZ29="Indirect rLV % whole brain", AV29, AZ29="Direct rLV % hemisphere", AV29/2, AZ29="Indirect rLV % hemisphere", AV29/2, AND(F29="Mouse", AZ29="mm3"), (AV29/508.91)*100, AND(F29="Rat", AZ29="mm3"), (AV29/1971)*100, AND(F29="Mouse", AZ29="ul"), (AV29/508.91)*100, AND(F29="Rat", AZ29="ul"), (AV29/1971)*100, AND(F29="Mouse", AZ29="nl"), (AV29/508910)*100, AND(F29="Rat", AZ29="nl"), (AV29/1971000)*100, AND(F29="Mouse", AZ29="cm3"), (AV29/0.50891)*100, AND(F29="Rat", AZ29="cm3"), (AV29/1.971)*100, TRUE, "NA")</f>
        <v>0.39103181309072332</v>
      </c>
      <c r="BD29" cm="1">
        <f t="array" ref="BD29">_xlfn.IFS(AU29="NA", "NA", AU29="NR", "NA", R29="NR", "NA", BA29="SD", AU29, BA29="SE", AU29*(SQRT(R29)), BA29="SEM", AU29*(SQRT(R29)), TRUE, "NA")</f>
        <v>0.55560777532356398</v>
      </c>
      <c r="BE29" cm="1">
        <f t="array" ref="BE29">_xlfn.IFS(BD29="NA", "NA", AZ29="Direct rLV % whole brain", BD29, AZ29="Indirect rLV % whole brain", BD29, AZ29="Direct rLV % hemisphere", BD29/2, AZ29="Indirect rLV % hemisphere", BD29/2, AND(F29="Mouse", AZ29="mm3"), (BD29/508.91)*100, AND(F29="Rat", AZ29="mm3"), (BD29/1971)*100, AND(F29="Mouse", AZ29="ul"), (BD29/508.91)*100, AND(F29="Rat", AZ29="ul"), (BD29/1971)*100, AND(F29="Mouse", AZ29="nl"), (BD29/508910)*100, AND(F29="Rat", AZ29="nl"), (BD29/1971000)*100, AND(F29="Mouse", AZ29="cm3"), (BD29/0.50891)*100, AND(F29="Rat", AZ29="cm3"), (BD29/1.971)*100, TRUE, "NA")</f>
        <v>0.10917603806637008</v>
      </c>
      <c r="BF29" s="48" cm="1">
        <f t="array" ref="BF29">_xlfn.IFS(AW29="NA", "NA", AW29="NR", "NA", T29 = "NA", "NA", T29 = "NR", "NA", BA29="SD", AW29, BA29="SE", AW29*(SQRT(T29)), BA29="SEM", AW29*(SQRT(T29)), TRUE, "NA")</f>
        <v>0.31749015732775088</v>
      </c>
      <c r="BG29" s="35" t="s">
        <v>12</v>
      </c>
      <c r="BH29" t="s">
        <v>8</v>
      </c>
      <c r="BI29" t="s">
        <v>8</v>
      </c>
      <c r="BJ29" t="s">
        <v>8</v>
      </c>
      <c r="BK29" t="s">
        <v>8</v>
      </c>
      <c r="BL29" t="s">
        <v>8</v>
      </c>
      <c r="BM29" t="s">
        <v>8</v>
      </c>
      <c r="BN29" s="35" t="s">
        <v>273</v>
      </c>
      <c r="BO29" t="s">
        <v>272</v>
      </c>
      <c r="BP29" t="s">
        <v>861</v>
      </c>
    </row>
    <row r="30" spans="1:70" s="22" customFormat="1" x14ac:dyDescent="0.3">
      <c r="A30" s="22" t="s">
        <v>348</v>
      </c>
      <c r="B30" s="22" t="s">
        <v>346</v>
      </c>
      <c r="C30" s="22">
        <v>2004</v>
      </c>
      <c r="D30" s="22" t="s">
        <v>347</v>
      </c>
      <c r="E30" s="22" t="s">
        <v>141</v>
      </c>
      <c r="F30" s="34" t="s">
        <v>24</v>
      </c>
      <c r="G30" s="22" t="s">
        <v>10</v>
      </c>
      <c r="H30" s="22" t="s">
        <v>36</v>
      </c>
      <c r="I30" s="22" t="s">
        <v>12</v>
      </c>
      <c r="J30" s="22" t="s">
        <v>8</v>
      </c>
      <c r="K30" s="22" t="s">
        <v>9</v>
      </c>
      <c r="L30" s="22" t="s">
        <v>9</v>
      </c>
      <c r="M30" s="22" t="s">
        <v>9</v>
      </c>
      <c r="N30" s="22">
        <v>245</v>
      </c>
      <c r="O30" s="22">
        <f t="shared" si="7"/>
        <v>282.5</v>
      </c>
      <c r="P30" s="22">
        <v>320</v>
      </c>
      <c r="Q30" s="22">
        <v>1</v>
      </c>
      <c r="R30" s="22">
        <v>5</v>
      </c>
      <c r="S30" s="22">
        <v>1</v>
      </c>
      <c r="T30" s="22">
        <v>5</v>
      </c>
      <c r="U30" s="22">
        <f t="shared" si="0"/>
        <v>1</v>
      </c>
      <c r="V30" s="22">
        <f t="shared" si="1"/>
        <v>5</v>
      </c>
      <c r="W30" s="34" t="s">
        <v>95</v>
      </c>
      <c r="X30" s="22" t="s">
        <v>8</v>
      </c>
      <c r="Y30" s="22" t="s">
        <v>78</v>
      </c>
      <c r="Z30" s="22" t="s">
        <v>1559</v>
      </c>
      <c r="AA30" s="22">
        <v>80</v>
      </c>
      <c r="AB30" s="22" t="s">
        <v>145</v>
      </c>
      <c r="AC30" cm="1">
        <f t="array" ref="AC30">_xlfn.IFS(AB30="mg/kg", AA30, AB30="ug/g", AA30, AB30="mg/100g", AA30*10, AB30="mg/g", AA30*1000, TRUE, "NA")</f>
        <v>80</v>
      </c>
      <c r="AD30" s="22">
        <v>150</v>
      </c>
      <c r="AE30" s="22" t="s">
        <v>292</v>
      </c>
      <c r="AF30" t="str" cm="1">
        <f t="array" ref="AF30">_xlfn.IFS(AD30="NA", "NA", AD30="NR", "NA", AE30="W/cm2", AD30, AE30="mW/mm2", AD30*0.1, AE30="mW/cm2", AD30*0.001, AE30="uW/cm2", AD30*0.000001, AE30="lux", AD30*0.00000014641, AE30="klux", AD30*0.00014641, TRUE, "NA")</f>
        <v>NA</v>
      </c>
      <c r="AG30" s="22" t="s">
        <v>86</v>
      </c>
      <c r="AH30" s="22" t="s">
        <v>2654</v>
      </c>
      <c r="AI30" s="22" t="s">
        <v>9</v>
      </c>
      <c r="AJ30" s="22">
        <v>8</v>
      </c>
      <c r="AK30" s="22">
        <v>15</v>
      </c>
      <c r="AL30" s="34" t="s">
        <v>419</v>
      </c>
      <c r="AM30" s="22" t="s">
        <v>220</v>
      </c>
      <c r="AN30" s="22">
        <v>2</v>
      </c>
      <c r="AO30" s="22" t="s">
        <v>145</v>
      </c>
      <c r="AP30" s="22">
        <v>24</v>
      </c>
      <c r="AQ30" s="22" t="s">
        <v>158</v>
      </c>
      <c r="AR30" s="34">
        <v>48</v>
      </c>
      <c r="AS30" s="22" t="s">
        <v>876</v>
      </c>
      <c r="AT30" s="22">
        <v>23.3</v>
      </c>
      <c r="AU30" s="22">
        <v>1.857</v>
      </c>
      <c r="AV30" s="22">
        <v>27.6</v>
      </c>
      <c r="AW30" s="22">
        <v>2.6749999999999998</v>
      </c>
      <c r="AX30" s="22" t="s">
        <v>8</v>
      </c>
      <c r="AY30" s="22" t="s">
        <v>8</v>
      </c>
      <c r="AZ30" s="22" t="s">
        <v>137</v>
      </c>
      <c r="BA30" s="22" t="s">
        <v>197</v>
      </c>
      <c r="BB30" cm="1">
        <f t="array" ref="BB30">_xlfn.IFS(AT30="NA", "NA", AT30="NR", "NA", AZ30="Direct rLV % whole brain", AT30, AZ30="Indirect rLV % whole brain", AT30, AZ30="Direct rLV % hemisphere", AT30/2, AZ30="Indirect rLV % hemisphere", AT30/2, AND(F30="Mouse", AZ30="mm3"), (AT30/508.91)*100, AND(F30="Rat", AZ30="mm3"), (AT30/1971)*100, AND(F30="Mouse", AZ30="ul"), (AT30/508.91)*100, AND(F30="Rat", AZ30="ul"), (AT30/1971)*100, AND(F30="Mouse", AZ30="nl"), (AT30/508910)*100, AND(F30="Rat", AZ30="nl"), (AT30/1971000)*100, AND(F30="Mouse", AZ30="cm3"), (AT30/0.50891)*100, AND(F30="Rat", AZ30="cm3"), (AT30/1.971)*100, TRUE, "NA")</f>
        <v>1.1821410451547438</v>
      </c>
      <c r="BC30" cm="1">
        <f t="array" ref="BC30">_xlfn.IFS(AV30="NA", "NA", AV30="NR", "NA", AZ30="Direct rLV % whole brain", AV30, AZ30="Indirect rLV % whole brain", AV30, AZ30="Direct rLV % hemisphere", AV30/2, AZ30="Indirect rLV % hemisphere", AV30/2, AND(F30="Mouse", AZ30="mm3"), (AV30/508.91)*100, AND(F30="Rat", AZ30="mm3"), (AV30/1971)*100, AND(F30="Mouse", AZ30="ul"), (AV30/508.91)*100, AND(F30="Rat", AZ30="ul"), (AV30/1971)*100, AND(F30="Mouse", AZ30="nl"), (AV30/508910)*100, AND(F30="Rat", AZ30="nl"), (AV30/1971000)*100, AND(F30="Mouse", AZ30="cm3"), (AV30/0.50891)*100, AND(F30="Rat", AZ30="cm3"), (AV30/1.971)*100, TRUE, "NA")</f>
        <v>1.4003044140030441</v>
      </c>
      <c r="BD30" cm="1">
        <f t="array" ref="BD30">_xlfn.IFS(AU30="NA", "NA", AU30="NR", "NA", R30="NR", "NA", BA30="SD", AU30, BA30="SE", AU30*(SQRT(R30)), BA30="SEM", AU30*(SQRT(R30)), TRUE, "NA")</f>
        <v>4.1523782342171094</v>
      </c>
      <c r="BE30" cm="1">
        <f t="array" ref="BE30">_xlfn.IFS(BD30="NA", "NA", AZ30="Direct rLV % whole brain", BD30, AZ30="Indirect rLV % whole brain", BD30, AZ30="Direct rLV % hemisphere", BD30/2, AZ30="Indirect rLV % hemisphere", BD30/2, AND(F30="Mouse", AZ30="mm3"), (BD30/508.91)*100, AND(F30="Rat", AZ30="mm3"), (BD30/1971)*100, AND(F30="Mouse", AZ30="ul"), (BD30/508.91)*100, AND(F30="Rat", AZ30="ul"), (BD30/1971)*100, AND(F30="Mouse", AZ30="nl"), (BD30/508910)*100, AND(F30="Rat", AZ30="nl"), (BD30/1971000)*100, AND(F30="Mouse", AZ30="cm3"), (BD30/0.50891)*100, AND(F30="Rat", AZ30="cm3"), (BD30/1.971)*100, TRUE, "NA")</f>
        <v>0.21067368007189799</v>
      </c>
      <c r="BF30" s="48" cm="1">
        <f t="array" ref="BF30">_xlfn.IFS(AW30="NA", "NA", AW30="NR", "NA", T30 = "NA", "NA", T30 = "NR", "NA", BA30="SD", AW30, BA30="SE", AW30*(SQRT(T30)), BA30="SEM", AW30*(SQRT(T30)), TRUE, "NA")</f>
        <v>5.9814818398119369</v>
      </c>
      <c r="BG30" s="34" t="s">
        <v>420</v>
      </c>
      <c r="BH30" s="22">
        <v>21.875</v>
      </c>
      <c r="BI30" s="22">
        <v>4.79</v>
      </c>
      <c r="BJ30" s="22">
        <v>32.25</v>
      </c>
      <c r="BK30" s="22">
        <v>9.02</v>
      </c>
      <c r="BL30" s="22" t="s">
        <v>196</v>
      </c>
      <c r="BM30" s="22">
        <v>48</v>
      </c>
      <c r="BN30" s="34" t="s">
        <v>272</v>
      </c>
      <c r="BO30" s="22" t="s">
        <v>272</v>
      </c>
      <c r="BP30" s="22" t="s">
        <v>421</v>
      </c>
      <c r="BR30" s="22" t="s">
        <v>422</v>
      </c>
    </row>
    <row r="31" spans="1:70" x14ac:dyDescent="0.3">
      <c r="A31" t="s">
        <v>353</v>
      </c>
      <c r="B31" t="s">
        <v>351</v>
      </c>
      <c r="C31">
        <v>1998</v>
      </c>
      <c r="D31" t="s">
        <v>352</v>
      </c>
      <c r="E31" t="s">
        <v>141</v>
      </c>
      <c r="F31" s="35" t="s">
        <v>24</v>
      </c>
      <c r="G31" t="s">
        <v>11</v>
      </c>
      <c r="H31" t="s">
        <v>36</v>
      </c>
      <c r="I31" t="s">
        <v>12</v>
      </c>
      <c r="J31" t="s">
        <v>8</v>
      </c>
      <c r="K31" t="s">
        <v>9</v>
      </c>
      <c r="L31" t="s">
        <v>9</v>
      </c>
      <c r="M31" t="s">
        <v>9</v>
      </c>
      <c r="N31">
        <v>200</v>
      </c>
      <c r="O31">
        <f t="shared" si="7"/>
        <v>225</v>
      </c>
      <c r="P31">
        <v>250</v>
      </c>
      <c r="Q31">
        <v>1</v>
      </c>
      <c r="R31" t="s">
        <v>9</v>
      </c>
      <c r="S31">
        <v>1</v>
      </c>
      <c r="T31" t="s">
        <v>9</v>
      </c>
      <c r="U31">
        <f>IF(AND(Q31&lt;&gt;"", Q31&lt;&gt;0, Q31&lt;&gt;"NA", Q31&lt;&gt;"NR",S31&lt;&gt;"", S31&lt;&gt;0, S31&lt;&gt;"NA", S31&lt;&gt;"NR"), S31/Q31, "NA")</f>
        <v>1</v>
      </c>
      <c r="V31" t="str">
        <f>IF(AND(U31&lt;&gt;"", U31&lt;&gt;0, U31&lt;&gt;"NA", U31&lt;&gt;"NR",R31&lt;&gt;"", R31&lt;&gt;0, R31&lt;&gt;"NA", R31&lt;&gt;"NR"), R31/U31, "NA")</f>
        <v>NA</v>
      </c>
      <c r="W31" s="35" t="s">
        <v>354</v>
      </c>
      <c r="X31" t="s">
        <v>8</v>
      </c>
      <c r="Y31" t="s">
        <v>78</v>
      </c>
      <c r="Z31" t="s">
        <v>355</v>
      </c>
      <c r="AA31">
        <v>1.7</v>
      </c>
      <c r="AB31" t="s">
        <v>356</v>
      </c>
      <c r="AC31" cm="1">
        <f t="array" ref="AC31">_xlfn.IFS(AB31="mg/kg", AA31, AB31="ug/g", AA31, AB31="mg/100g", AA31*10, AB31="mg/g", AA31*1000, TRUE, "NA")</f>
        <v>17</v>
      </c>
      <c r="AD31">
        <v>150</v>
      </c>
      <c r="AE31" t="s">
        <v>292</v>
      </c>
      <c r="AF31" t="str" cm="1">
        <f t="array" ref="AF31">_xlfn.IFS(AD31="NA", "NA", AD31="NR", "NA", AE31="W/cm2", AD31, AE31="mW/mm2", AD31*0.1, AE31="mW/cm2", AD31*0.001, AE31="uW/cm2", AD31*0.000001, AE31="lux", AD31*0.00000014641, AE31="klux", AD31*0.00014641, TRUE, "NA")</f>
        <v>NA</v>
      </c>
      <c r="AG31" t="s">
        <v>86</v>
      </c>
      <c r="AH31" t="s">
        <v>2654</v>
      </c>
      <c r="AI31" t="s">
        <v>9</v>
      </c>
      <c r="AJ31" t="s">
        <v>9</v>
      </c>
      <c r="AK31">
        <v>30</v>
      </c>
      <c r="AL31" s="35" t="s">
        <v>357</v>
      </c>
      <c r="AM31" t="s">
        <v>216</v>
      </c>
      <c r="AN31">
        <v>20</v>
      </c>
      <c r="AO31" t="s">
        <v>145</v>
      </c>
      <c r="AP31">
        <v>-1</v>
      </c>
      <c r="AQ31" t="s">
        <v>156</v>
      </c>
      <c r="AR31" s="35" t="s">
        <v>9</v>
      </c>
      <c r="AS31" t="s">
        <v>876</v>
      </c>
      <c r="AT31">
        <v>5.6</v>
      </c>
      <c r="AU31">
        <v>0.5</v>
      </c>
      <c r="AV31">
        <v>3.2</v>
      </c>
      <c r="AW31">
        <v>0.2</v>
      </c>
      <c r="AX31">
        <v>-43</v>
      </c>
      <c r="AY31" t="s">
        <v>8</v>
      </c>
      <c r="AZ31" t="s">
        <v>301</v>
      </c>
      <c r="BA31" t="s">
        <v>197</v>
      </c>
      <c r="BB31" t="str" cm="1">
        <f t="array" ref="BB31">_xlfn.IFS(AT31="NA", "NA", AT31="NR", "NA", AZ31="Direct rLV % whole brain", AT31, AZ31="Indirect rLV % whole brain", AT31, AZ31="Direct rLV % hemisphere", AT31/2, AZ31="Indirect rLV % hemisphere", AT31/2, AND(F31="Mouse", AZ31="mm3"), (AT31/508.91)*100, AND(F31="Rat", AZ31="mm3"), (AT31/1971)*100, AND(F31="Mouse", AZ31="ul"), (AT31/508.91)*100, AND(F31="Rat", AZ31="ul"), (AT31/1971)*100, AND(F31="Mouse", AZ31="nl"), (AT31/508910)*100, AND(F31="Rat", AZ31="nl"), (AT31/1971000)*100, AND(F31="Mouse", AZ31="cm3"), (AT31/0.50891)*100, AND(F31="Rat", AZ31="cm3"), (AT31/1.971)*100, TRUE, "NA")</f>
        <v>NA</v>
      </c>
      <c r="BC31" t="str" cm="1">
        <f t="array" ref="BC31">_xlfn.IFS(AV31="NA", "NA", AV31="NR", "NA", AZ31="Direct rLV % whole brain", AV31, AZ31="Indirect rLV % whole brain", AV31, AZ31="Direct rLV % hemisphere", AV31/2, AZ31="Indirect rLV % hemisphere", AV31/2, AND(F31="Mouse", AZ31="mm3"), (AV31/508.91)*100, AND(F31="Rat", AZ31="mm3"), (AV31/1971)*100, AND(F31="Mouse", AZ31="ul"), (AV31/508.91)*100, AND(F31="Rat", AZ31="ul"), (AV31/1971)*100, AND(F31="Mouse", AZ31="nl"), (AV31/508910)*100, AND(F31="Rat", AZ31="nl"), (AV31/1971000)*100, AND(F31="Mouse", AZ31="cm3"), (AV31/0.50891)*100, AND(F31="Rat", AZ31="cm3"), (AV31/1.971)*100, TRUE, "NA")</f>
        <v>NA</v>
      </c>
      <c r="BD31" t="str" cm="1">
        <f t="array" ref="BD31">_xlfn.IFS(AU31="NA", "NA", AU31="NR", "NA", R31="NR", "NA", BA31="SD", AU31, BA31="SE", AU31*(SQRT(R31)), BA31="SEM", AU31*(SQRT(R31)), TRUE, "NA")</f>
        <v>NA</v>
      </c>
      <c r="BE31" t="str" cm="1">
        <f t="array" ref="BE31">_xlfn.IFS(BD31="NA", "NA", AZ31="Direct rLV % whole brain", BD31, AZ31="Indirect rLV % whole brain", BD31, AZ31="Direct rLV % hemisphere", BD31/2, AZ31="Indirect rLV % hemisphere", BD31/2, AND(F31="Mouse", AZ31="mm3"), (BD31/508.91)*100, AND(F31="Rat", AZ31="mm3"), (BD31/1971)*100, AND(F31="Mouse", AZ31="ul"), (BD31/508.91)*100, AND(F31="Rat", AZ31="ul"), (BD31/1971)*100, AND(F31="Mouse", AZ31="nl"), (BD31/508910)*100, AND(F31="Rat", AZ31="nl"), (BD31/1971000)*100, AND(F31="Mouse", AZ31="cm3"), (BD31/0.50891)*100, AND(F31="Rat", AZ31="cm3"), (BD31/1.971)*100, TRUE, "NA")</f>
        <v>NA</v>
      </c>
      <c r="BF31" s="48" t="str" cm="1">
        <f t="array" ref="BF31">_xlfn.IFS(AW31="NA", "NA", AW31="NR", "NA", T31 = "NA", "NA", T31 = "NR", "NA", BA31="SD", AW31, BA31="SE", AW31*(SQRT(T31)), BA31="SEM", AW31*(SQRT(T31)), TRUE, "NA")</f>
        <v>NA</v>
      </c>
      <c r="BG31" s="35" t="s">
        <v>12</v>
      </c>
      <c r="BH31" t="s">
        <v>8</v>
      </c>
      <c r="BI31" t="s">
        <v>8</v>
      </c>
      <c r="BJ31" t="s">
        <v>8</v>
      </c>
      <c r="BK31" t="s">
        <v>8</v>
      </c>
      <c r="BL31" t="s">
        <v>8</v>
      </c>
      <c r="BM31" t="s">
        <v>8</v>
      </c>
      <c r="BN31" s="35" t="s">
        <v>273</v>
      </c>
      <c r="BO31" t="s">
        <v>273</v>
      </c>
      <c r="BQ31" t="s">
        <v>1609</v>
      </c>
    </row>
    <row r="32" spans="1:70" s="22" customFormat="1" x14ac:dyDescent="0.3">
      <c r="A32" s="22" t="s">
        <v>640</v>
      </c>
      <c r="B32" s="22" t="s">
        <v>358</v>
      </c>
      <c r="C32" s="22">
        <v>1997</v>
      </c>
      <c r="D32" s="22" t="s">
        <v>359</v>
      </c>
      <c r="E32" s="22" t="s">
        <v>141</v>
      </c>
      <c r="F32" s="34" t="s">
        <v>24</v>
      </c>
      <c r="G32" s="22" t="s">
        <v>11</v>
      </c>
      <c r="H32" s="22" t="s">
        <v>36</v>
      </c>
      <c r="I32" s="22" t="s">
        <v>12</v>
      </c>
      <c r="J32" s="22" t="s">
        <v>8</v>
      </c>
      <c r="K32" s="22">
        <v>13</v>
      </c>
      <c r="L32" s="22">
        <f>AVERAGE(K32,M32)</f>
        <v>19.5</v>
      </c>
      <c r="M32" s="22">
        <v>26</v>
      </c>
      <c r="N32" s="22">
        <v>290</v>
      </c>
      <c r="O32" s="22">
        <f t="shared" si="7"/>
        <v>300</v>
      </c>
      <c r="P32" s="22">
        <v>310</v>
      </c>
      <c r="Q32" s="22">
        <v>1</v>
      </c>
      <c r="R32" s="22">
        <v>18</v>
      </c>
      <c r="S32" s="22">
        <v>1</v>
      </c>
      <c r="T32" s="22">
        <v>11</v>
      </c>
      <c r="U32" s="22">
        <f t="shared" si="0"/>
        <v>1</v>
      </c>
      <c r="V32" s="22">
        <f t="shared" si="1"/>
        <v>18</v>
      </c>
      <c r="W32" s="34" t="s">
        <v>95</v>
      </c>
      <c r="X32" s="22" t="s">
        <v>8</v>
      </c>
      <c r="Y32" s="22" t="s">
        <v>78</v>
      </c>
      <c r="Z32" s="22" t="s">
        <v>93</v>
      </c>
      <c r="AA32" s="22">
        <v>1.3</v>
      </c>
      <c r="AB32" s="22" t="s">
        <v>356</v>
      </c>
      <c r="AC32" cm="1">
        <f t="array" ref="AC32">_xlfn.IFS(AB32="mg/kg", AA32, AB32="ug/g", AA32, AB32="mg/100g", AA32*10, AB32="mg/g", AA32*1000, TRUE, "NA")</f>
        <v>13</v>
      </c>
      <c r="AD32" s="22">
        <v>15</v>
      </c>
      <c r="AE32" s="22" t="s">
        <v>461</v>
      </c>
      <c r="AF32" cm="1">
        <f t="array" ref="AF32">_xlfn.IFS(AD32="NA", "NA", AD32="NR", "NA", AE32="W/cm2", AD32, AE32="mW/mm2", AD32*0.1, AE32="mW/cm2", AD32*0.001, AE32="uW/cm2", AD32*0.000001, AE32="lux", AD32*0.00000014641, AE32="klux", AD32*0.00014641, TRUE, "NA")</f>
        <v>15</v>
      </c>
      <c r="AG32" s="22" t="s">
        <v>231</v>
      </c>
      <c r="AH32" s="22" t="s">
        <v>9</v>
      </c>
      <c r="AI32" s="22" t="s">
        <v>9</v>
      </c>
      <c r="AJ32" s="22">
        <v>1.5</v>
      </c>
      <c r="AK32" s="22">
        <v>20</v>
      </c>
      <c r="AL32" s="34" t="s">
        <v>360</v>
      </c>
      <c r="AM32" s="22" t="s">
        <v>211</v>
      </c>
      <c r="AN32" s="22">
        <v>0.5</v>
      </c>
      <c r="AO32" s="22" t="s">
        <v>145</v>
      </c>
      <c r="AP32" s="22">
        <v>-0.5</v>
      </c>
      <c r="AQ32" s="22" t="s">
        <v>156</v>
      </c>
      <c r="AR32" s="34">
        <v>168</v>
      </c>
      <c r="AS32" s="22" t="s">
        <v>876</v>
      </c>
      <c r="AT32" s="22">
        <v>2.2999999999999998</v>
      </c>
      <c r="AU32" s="22">
        <v>0.3</v>
      </c>
      <c r="AV32" s="22">
        <v>2.4</v>
      </c>
      <c r="AW32" s="22">
        <v>0.2</v>
      </c>
      <c r="AX32" s="22" t="s">
        <v>8</v>
      </c>
      <c r="AY32" s="22" t="s">
        <v>8</v>
      </c>
      <c r="AZ32" s="22" t="s">
        <v>363</v>
      </c>
      <c r="BA32" s="22" t="s">
        <v>196</v>
      </c>
      <c r="BB32" t="str" cm="1">
        <f t="array" ref="BB32">_xlfn.IFS(AT32="NA", "NA", AT32="NR", "NA", AZ32="Direct rLV % whole brain", AT32, AZ32="Indirect rLV % whole brain", AT32, AZ32="Direct rLV % hemisphere", AT32/2, AZ32="Indirect rLV % hemisphere", AT32/2, AND(F32="Mouse", AZ32="mm3"), (AT32/508.91)*100, AND(F32="Rat", AZ32="mm3"), (AT32/1971)*100, AND(F32="Mouse", AZ32="ul"), (AT32/508.91)*100, AND(F32="Rat", AZ32="ul"), (AT32/1971)*100, AND(F32="Mouse", AZ32="nl"), (AT32/508910)*100, AND(F32="Rat", AZ32="nl"), (AT32/1971000)*100, AND(F32="Mouse", AZ32="cm3"), (AT32/0.50891)*100, AND(F32="Rat", AZ32="cm3"), (AT32/1.971)*100, TRUE, "NA")</f>
        <v>NA</v>
      </c>
      <c r="BC32" t="str" cm="1">
        <f t="array" ref="BC32">_xlfn.IFS(AV32="NA", "NA", AV32="NR", "NA", AZ32="Direct rLV % whole brain", AV32, AZ32="Indirect rLV % whole brain", AV32, AZ32="Direct rLV % hemisphere", AV32/2, AZ32="Indirect rLV % hemisphere", AV32/2, AND(F32="Mouse", AZ32="mm3"), (AV32/508.91)*100, AND(F32="Rat", AZ32="mm3"), (AV32/1971)*100, AND(F32="Mouse", AZ32="ul"), (AV32/508.91)*100, AND(F32="Rat", AZ32="ul"), (AV32/1971)*100, AND(F32="Mouse", AZ32="nl"), (AV32/508910)*100, AND(F32="Rat", AZ32="nl"), (AV32/1971000)*100, AND(F32="Mouse", AZ32="cm3"), (AV32/0.50891)*100, AND(F32="Rat", AZ32="cm3"), (AV32/1.971)*100, TRUE, "NA")</f>
        <v>NA</v>
      </c>
      <c r="BD32" cm="1">
        <f t="array" ref="BD32">_xlfn.IFS(AU32="NA", "NA", AU32="NR", "NA", R32="NR", "NA", BA32="SD", AU32, BA32="SE", AU32*(SQRT(R32)), BA32="SEM", AU32*(SQRT(R32)), TRUE, "NA")</f>
        <v>0.3</v>
      </c>
      <c r="BE32" t="str" cm="1">
        <f t="array" ref="BE32">_xlfn.IFS(BD32="NA", "NA", AZ32="Direct rLV % whole brain", BD32, AZ32="Indirect rLV % whole brain", BD32, AZ32="Direct rLV % hemisphere", BD32/2, AZ32="Indirect rLV % hemisphere", BD32/2, AND(F32="Mouse", AZ32="mm3"), (BD32/508.91)*100, AND(F32="Rat", AZ32="mm3"), (BD32/1971)*100, AND(F32="Mouse", AZ32="ul"), (BD32/508.91)*100, AND(F32="Rat", AZ32="ul"), (BD32/1971)*100, AND(F32="Mouse", AZ32="nl"), (BD32/508910)*100, AND(F32="Rat", AZ32="nl"), (BD32/1971000)*100, AND(F32="Mouse", AZ32="cm3"), (BD32/0.50891)*100, AND(F32="Rat", AZ32="cm3"), (BD32/1.971)*100, TRUE, "NA")</f>
        <v>NA</v>
      </c>
      <c r="BF32" s="48" cm="1">
        <f t="array" ref="BF32">_xlfn.IFS(AW32="NA", "NA", AW32="NR", "NA", T32 = "NA", "NA", T32 = "NR", "NA", BA32="SD", AW32, BA32="SE", AW32*(SQRT(T32)), BA32="SEM", AW32*(SQRT(T32)), TRUE, "NA")</f>
        <v>0.2</v>
      </c>
      <c r="BG32" s="34" t="s">
        <v>12</v>
      </c>
      <c r="BH32" s="22" t="s">
        <v>8</v>
      </c>
      <c r="BI32" s="22" t="s">
        <v>8</v>
      </c>
      <c r="BJ32" s="22" t="s">
        <v>8</v>
      </c>
      <c r="BK32" s="22" t="s">
        <v>8</v>
      </c>
      <c r="BL32" s="22" t="s">
        <v>8</v>
      </c>
      <c r="BM32" s="22" t="s">
        <v>8</v>
      </c>
      <c r="BN32" s="34" t="s">
        <v>273</v>
      </c>
      <c r="BO32" s="22" t="s">
        <v>273</v>
      </c>
    </row>
    <row r="33" spans="1:70" s="22" customFormat="1" x14ac:dyDescent="0.3">
      <c r="A33" s="22" t="s">
        <v>640</v>
      </c>
      <c r="B33" s="22" t="s">
        <v>358</v>
      </c>
      <c r="C33" s="22">
        <v>1997</v>
      </c>
      <c r="D33" s="22" t="s">
        <v>359</v>
      </c>
      <c r="E33" s="22" t="s">
        <v>143</v>
      </c>
      <c r="F33" s="34" t="s">
        <v>24</v>
      </c>
      <c r="G33" s="22" t="s">
        <v>11</v>
      </c>
      <c r="H33" s="22" t="s">
        <v>36</v>
      </c>
      <c r="I33" s="22" t="s">
        <v>12</v>
      </c>
      <c r="J33" s="22" t="s">
        <v>8</v>
      </c>
      <c r="K33" s="22">
        <v>13</v>
      </c>
      <c r="L33" s="22">
        <f>AVERAGE(K33,M33)</f>
        <v>19.5</v>
      </c>
      <c r="M33" s="22">
        <v>26</v>
      </c>
      <c r="N33" s="22">
        <v>290</v>
      </c>
      <c r="O33" s="22">
        <f t="shared" si="7"/>
        <v>300</v>
      </c>
      <c r="P33" s="22">
        <v>310</v>
      </c>
      <c r="Q33" s="22">
        <v>1</v>
      </c>
      <c r="R33" s="22">
        <v>6</v>
      </c>
      <c r="S33" s="22">
        <v>2</v>
      </c>
      <c r="T33" s="22">
        <v>8</v>
      </c>
      <c r="U33" s="22">
        <f t="shared" si="0"/>
        <v>2</v>
      </c>
      <c r="V33" s="22">
        <f t="shared" si="1"/>
        <v>3</v>
      </c>
      <c r="W33" s="34" t="s">
        <v>95</v>
      </c>
      <c r="X33" s="22" t="s">
        <v>8</v>
      </c>
      <c r="Y33" s="22" t="s">
        <v>78</v>
      </c>
      <c r="Z33" s="22" t="s">
        <v>93</v>
      </c>
      <c r="AA33" s="22">
        <v>1.3</v>
      </c>
      <c r="AB33" s="22" t="s">
        <v>356</v>
      </c>
      <c r="AC33" cm="1">
        <f t="array" ref="AC33">_xlfn.IFS(AB33="mg/kg", AA33, AB33="ug/g", AA33, AB33="mg/100g", AA33*10, AB33="mg/g", AA33*1000, TRUE, "NA")</f>
        <v>13</v>
      </c>
      <c r="AD33" s="22">
        <v>15</v>
      </c>
      <c r="AE33" s="22" t="s">
        <v>461</v>
      </c>
      <c r="AF33" cm="1">
        <f t="array" ref="AF33">_xlfn.IFS(AD33="NA", "NA", AD33="NR", "NA", AE33="W/cm2", AD33, AE33="mW/mm2", AD33*0.1, AE33="mW/cm2", AD33*0.001, AE33="uW/cm2", AD33*0.000001, AE33="lux", AD33*0.00000014641, AE33="klux", AD33*0.00014641, TRUE, "NA")</f>
        <v>15</v>
      </c>
      <c r="AG33" s="22" t="s">
        <v>231</v>
      </c>
      <c r="AH33" s="22" t="s">
        <v>9</v>
      </c>
      <c r="AI33" s="22" t="s">
        <v>9</v>
      </c>
      <c r="AJ33" s="22">
        <v>1.5</v>
      </c>
      <c r="AK33" s="22">
        <v>20</v>
      </c>
      <c r="AL33" s="34" t="s">
        <v>361</v>
      </c>
      <c r="AM33" s="22" t="s">
        <v>211</v>
      </c>
      <c r="AN33" s="22">
        <v>0.62</v>
      </c>
      <c r="AO33" s="22" t="s">
        <v>145</v>
      </c>
      <c r="AP33" s="22">
        <v>0.42</v>
      </c>
      <c r="AQ33" s="22" t="s">
        <v>158</v>
      </c>
      <c r="AR33" s="34">
        <v>168</v>
      </c>
      <c r="AS33" s="22" t="s">
        <v>876</v>
      </c>
      <c r="AT33" s="22">
        <v>2.4</v>
      </c>
      <c r="AU33" s="22">
        <v>0.2</v>
      </c>
      <c r="AV33" s="22">
        <v>2.2000000000000002</v>
      </c>
      <c r="AW33" s="22">
        <v>0.2</v>
      </c>
      <c r="AX33" s="22" t="s">
        <v>8</v>
      </c>
      <c r="AY33" s="22" t="s">
        <v>8</v>
      </c>
      <c r="AZ33" s="22" t="s">
        <v>363</v>
      </c>
      <c r="BA33" s="22" t="s">
        <v>196</v>
      </c>
      <c r="BB33" t="str" cm="1">
        <f t="array" ref="BB33">_xlfn.IFS(AT33="NA", "NA", AT33="NR", "NA", AZ33="Direct rLV % whole brain", AT33, AZ33="Indirect rLV % whole brain", AT33, AZ33="Direct rLV % hemisphere", AT33/2, AZ33="Indirect rLV % hemisphere", AT33/2, AND(F33="Mouse", AZ33="mm3"), (AT33/508.91)*100, AND(F33="Rat", AZ33="mm3"), (AT33/1971)*100, AND(F33="Mouse", AZ33="ul"), (AT33/508.91)*100, AND(F33="Rat", AZ33="ul"), (AT33/1971)*100, AND(F33="Mouse", AZ33="nl"), (AT33/508910)*100, AND(F33="Rat", AZ33="nl"), (AT33/1971000)*100, AND(F33="Mouse", AZ33="cm3"), (AT33/0.50891)*100, AND(F33="Rat", AZ33="cm3"), (AT33/1.971)*100, TRUE, "NA")</f>
        <v>NA</v>
      </c>
      <c r="BC33" t="str" cm="1">
        <f t="array" ref="BC33">_xlfn.IFS(AV33="NA", "NA", AV33="NR", "NA", AZ33="Direct rLV % whole brain", AV33, AZ33="Indirect rLV % whole brain", AV33, AZ33="Direct rLV % hemisphere", AV33/2, AZ33="Indirect rLV % hemisphere", AV33/2, AND(F33="Mouse", AZ33="mm3"), (AV33/508.91)*100, AND(F33="Rat", AZ33="mm3"), (AV33/1971)*100, AND(F33="Mouse", AZ33="ul"), (AV33/508.91)*100, AND(F33="Rat", AZ33="ul"), (AV33/1971)*100, AND(F33="Mouse", AZ33="nl"), (AV33/508910)*100, AND(F33="Rat", AZ33="nl"), (AV33/1971000)*100, AND(F33="Mouse", AZ33="cm3"), (AV33/0.50891)*100, AND(F33="Rat", AZ33="cm3"), (AV33/1.971)*100, TRUE, "NA")</f>
        <v>NA</v>
      </c>
      <c r="BD33" cm="1">
        <f t="array" ref="BD33">_xlfn.IFS(AU33="NA", "NA", AU33="NR", "NA", R33="NR", "NA", BA33="SD", AU33, BA33="SE", AU33*(SQRT(R33)), BA33="SEM", AU33*(SQRT(R33)), TRUE, "NA")</f>
        <v>0.2</v>
      </c>
      <c r="BE33" t="str" cm="1">
        <f t="array" ref="BE33">_xlfn.IFS(BD33="NA", "NA", AZ33="Direct rLV % whole brain", BD33, AZ33="Indirect rLV % whole brain", BD33, AZ33="Direct rLV % hemisphere", BD33/2, AZ33="Indirect rLV % hemisphere", BD33/2, AND(F33="Mouse", AZ33="mm3"), (BD33/508.91)*100, AND(F33="Rat", AZ33="mm3"), (BD33/1971)*100, AND(F33="Mouse", AZ33="ul"), (BD33/508.91)*100, AND(F33="Rat", AZ33="ul"), (BD33/1971)*100, AND(F33="Mouse", AZ33="nl"), (BD33/508910)*100, AND(F33="Rat", AZ33="nl"), (BD33/1971000)*100, AND(F33="Mouse", AZ33="cm3"), (BD33/0.50891)*100, AND(F33="Rat", AZ33="cm3"), (BD33/1.971)*100, TRUE, "NA")</f>
        <v>NA</v>
      </c>
      <c r="BF33" s="48" cm="1">
        <f t="array" ref="BF33">_xlfn.IFS(AW33="NA", "NA", AW33="NR", "NA", T33 = "NA", "NA", T33 = "NR", "NA", BA33="SD", AW33, BA33="SE", AW33*(SQRT(T33)), BA33="SEM", AW33*(SQRT(T33)), TRUE, "NA")</f>
        <v>0.2</v>
      </c>
      <c r="BG33" s="34" t="s">
        <v>12</v>
      </c>
      <c r="BH33" s="22" t="s">
        <v>8</v>
      </c>
      <c r="BI33" s="22" t="s">
        <v>8</v>
      </c>
      <c r="BJ33" s="22" t="s">
        <v>8</v>
      </c>
      <c r="BK33" s="22" t="s">
        <v>8</v>
      </c>
      <c r="BL33" s="22" t="s">
        <v>8</v>
      </c>
      <c r="BM33" s="22" t="s">
        <v>8</v>
      </c>
      <c r="BN33" s="34" t="s">
        <v>273</v>
      </c>
      <c r="BO33" s="22" t="s">
        <v>273</v>
      </c>
    </row>
    <row r="34" spans="1:70" s="22" customFormat="1" x14ac:dyDescent="0.3">
      <c r="A34" s="22" t="s">
        <v>640</v>
      </c>
      <c r="B34" s="22" t="s">
        <v>358</v>
      </c>
      <c r="C34" s="22">
        <v>1997</v>
      </c>
      <c r="D34" s="22" t="s">
        <v>359</v>
      </c>
      <c r="E34" s="22" t="s">
        <v>144</v>
      </c>
      <c r="F34" s="34" t="s">
        <v>24</v>
      </c>
      <c r="G34" s="22" t="s">
        <v>11</v>
      </c>
      <c r="H34" s="22" t="s">
        <v>36</v>
      </c>
      <c r="I34" s="22" t="s">
        <v>12</v>
      </c>
      <c r="J34" s="22" t="s">
        <v>8</v>
      </c>
      <c r="K34" s="22">
        <v>13</v>
      </c>
      <c r="L34" s="22">
        <f>AVERAGE(K34,M34)</f>
        <v>19.5</v>
      </c>
      <c r="M34" s="22">
        <v>26</v>
      </c>
      <c r="N34" s="22">
        <v>290</v>
      </c>
      <c r="O34" s="22">
        <f t="shared" si="7"/>
        <v>300</v>
      </c>
      <c r="P34" s="22">
        <v>310</v>
      </c>
      <c r="Q34" s="22">
        <v>1</v>
      </c>
      <c r="R34" s="22">
        <v>6</v>
      </c>
      <c r="S34" s="22">
        <v>2</v>
      </c>
      <c r="T34" s="22">
        <v>5</v>
      </c>
      <c r="U34" s="22">
        <f t="shared" si="0"/>
        <v>2</v>
      </c>
      <c r="V34" s="22">
        <f t="shared" si="1"/>
        <v>3</v>
      </c>
      <c r="W34" s="34" t="s">
        <v>95</v>
      </c>
      <c r="X34" s="22" t="s">
        <v>8</v>
      </c>
      <c r="Y34" s="22" t="s">
        <v>78</v>
      </c>
      <c r="Z34" s="22" t="s">
        <v>93</v>
      </c>
      <c r="AA34" s="22">
        <v>1.3</v>
      </c>
      <c r="AB34" s="22" t="s">
        <v>356</v>
      </c>
      <c r="AC34" cm="1">
        <f t="array" ref="AC34">_xlfn.IFS(AB34="mg/kg", AA34, AB34="ug/g", AA34, AB34="mg/100g", AA34*10, AB34="mg/g", AA34*1000, TRUE, "NA")</f>
        <v>13</v>
      </c>
      <c r="AD34" s="22">
        <v>15</v>
      </c>
      <c r="AE34" s="22" t="s">
        <v>461</v>
      </c>
      <c r="AF34" cm="1">
        <f t="array" ref="AF34">_xlfn.IFS(AD34="NA", "NA", AD34="NR", "NA", AE34="W/cm2", AD34, AE34="mW/mm2", AD34*0.1, AE34="mW/cm2", AD34*0.001, AE34="uW/cm2", AD34*0.000001, AE34="lux", AD34*0.00000014641, AE34="klux", AD34*0.00014641, TRUE, "NA")</f>
        <v>15</v>
      </c>
      <c r="AG34" s="22" t="s">
        <v>231</v>
      </c>
      <c r="AH34" s="22" t="s">
        <v>9</v>
      </c>
      <c r="AI34" s="22" t="s">
        <v>9</v>
      </c>
      <c r="AJ34" s="22">
        <v>1.5</v>
      </c>
      <c r="AK34" s="22">
        <v>20</v>
      </c>
      <c r="AL34" s="34" t="s">
        <v>577</v>
      </c>
      <c r="AM34" s="22" t="s">
        <v>211</v>
      </c>
      <c r="AN34" s="22">
        <v>0.62</v>
      </c>
      <c r="AO34" s="22" t="s">
        <v>145</v>
      </c>
      <c r="AP34" s="22">
        <v>0.42</v>
      </c>
      <c r="AQ34" s="22" t="s">
        <v>158</v>
      </c>
      <c r="AR34" s="34">
        <v>168</v>
      </c>
      <c r="AS34" s="22" t="s">
        <v>876</v>
      </c>
      <c r="AT34" s="22">
        <v>2.4</v>
      </c>
      <c r="AU34" s="22">
        <v>0.2</v>
      </c>
      <c r="AV34" s="22">
        <v>2.1</v>
      </c>
      <c r="AW34" s="22">
        <v>0.3</v>
      </c>
      <c r="AX34" s="22" t="s">
        <v>8</v>
      </c>
      <c r="AY34" s="22" t="s">
        <v>8</v>
      </c>
      <c r="AZ34" s="22" t="s">
        <v>363</v>
      </c>
      <c r="BA34" s="22" t="s">
        <v>196</v>
      </c>
      <c r="BB34" t="str" cm="1">
        <f t="array" ref="BB34">_xlfn.IFS(AT34="NA", "NA", AT34="NR", "NA", AZ34="Direct rLV % whole brain", AT34, AZ34="Indirect rLV % whole brain", AT34, AZ34="Direct rLV % hemisphere", AT34/2, AZ34="Indirect rLV % hemisphere", AT34/2, AND(F34="Mouse", AZ34="mm3"), (AT34/508.91)*100, AND(F34="Rat", AZ34="mm3"), (AT34/1971)*100, AND(F34="Mouse", AZ34="ul"), (AT34/508.91)*100, AND(F34="Rat", AZ34="ul"), (AT34/1971)*100, AND(F34="Mouse", AZ34="nl"), (AT34/508910)*100, AND(F34="Rat", AZ34="nl"), (AT34/1971000)*100, AND(F34="Mouse", AZ34="cm3"), (AT34/0.50891)*100, AND(F34="Rat", AZ34="cm3"), (AT34/1.971)*100, TRUE, "NA")</f>
        <v>NA</v>
      </c>
      <c r="BC34" t="str" cm="1">
        <f t="array" ref="BC34">_xlfn.IFS(AV34="NA", "NA", AV34="NR", "NA", AZ34="Direct rLV % whole brain", AV34, AZ34="Indirect rLV % whole brain", AV34, AZ34="Direct rLV % hemisphere", AV34/2, AZ34="Indirect rLV % hemisphere", AV34/2, AND(F34="Mouse", AZ34="mm3"), (AV34/508.91)*100, AND(F34="Rat", AZ34="mm3"), (AV34/1971)*100, AND(F34="Mouse", AZ34="ul"), (AV34/508.91)*100, AND(F34="Rat", AZ34="ul"), (AV34/1971)*100, AND(F34="Mouse", AZ34="nl"), (AV34/508910)*100, AND(F34="Rat", AZ34="nl"), (AV34/1971000)*100, AND(F34="Mouse", AZ34="cm3"), (AV34/0.50891)*100, AND(F34="Rat", AZ34="cm3"), (AV34/1.971)*100, TRUE, "NA")</f>
        <v>NA</v>
      </c>
      <c r="BD34" cm="1">
        <f t="array" ref="BD34">_xlfn.IFS(AU34="NA", "NA", AU34="NR", "NA", R34="NR", "NA", BA34="SD", AU34, BA34="SE", AU34*(SQRT(R34)), BA34="SEM", AU34*(SQRT(R34)), TRUE, "NA")</f>
        <v>0.2</v>
      </c>
      <c r="BE34" t="str" cm="1">
        <f t="array" ref="BE34">_xlfn.IFS(BD34="NA", "NA", AZ34="Direct rLV % whole brain", BD34, AZ34="Indirect rLV % whole brain", BD34, AZ34="Direct rLV % hemisphere", BD34/2, AZ34="Indirect rLV % hemisphere", BD34/2, AND(F34="Mouse", AZ34="mm3"), (BD34/508.91)*100, AND(F34="Rat", AZ34="mm3"), (BD34/1971)*100, AND(F34="Mouse", AZ34="ul"), (BD34/508.91)*100, AND(F34="Rat", AZ34="ul"), (BD34/1971)*100, AND(F34="Mouse", AZ34="nl"), (BD34/508910)*100, AND(F34="Rat", AZ34="nl"), (BD34/1971000)*100, AND(F34="Mouse", AZ34="cm3"), (BD34/0.50891)*100, AND(F34="Rat", AZ34="cm3"), (BD34/1.971)*100, TRUE, "NA")</f>
        <v>NA</v>
      </c>
      <c r="BF34" s="48" cm="1">
        <f t="array" ref="BF34">_xlfn.IFS(AW34="NA", "NA", AW34="NR", "NA", T34 = "NA", "NA", T34 = "NR", "NA", BA34="SD", AW34, BA34="SE", AW34*(SQRT(T34)), BA34="SEM", AW34*(SQRT(T34)), TRUE, "NA")</f>
        <v>0.3</v>
      </c>
      <c r="BG34" s="34" t="s">
        <v>12</v>
      </c>
      <c r="BH34" s="22" t="s">
        <v>8</v>
      </c>
      <c r="BI34" s="22" t="s">
        <v>8</v>
      </c>
      <c r="BJ34" s="22" t="s">
        <v>8</v>
      </c>
      <c r="BK34" s="22" t="s">
        <v>8</v>
      </c>
      <c r="BL34" s="22" t="s">
        <v>8</v>
      </c>
      <c r="BM34" s="22" t="s">
        <v>8</v>
      </c>
      <c r="BN34" s="34" t="s">
        <v>273</v>
      </c>
      <c r="BO34" s="22" t="s">
        <v>273</v>
      </c>
    </row>
    <row r="35" spans="1:70" x14ac:dyDescent="0.3">
      <c r="A35" t="s">
        <v>365</v>
      </c>
      <c r="B35" t="s">
        <v>364</v>
      </c>
      <c r="C35">
        <v>2018</v>
      </c>
      <c r="D35" t="s">
        <v>366</v>
      </c>
      <c r="E35" t="s">
        <v>141</v>
      </c>
      <c r="F35" s="35" t="s">
        <v>25</v>
      </c>
      <c r="G35" t="s">
        <v>1008</v>
      </c>
      <c r="H35" t="s">
        <v>36</v>
      </c>
      <c r="I35" t="s">
        <v>12</v>
      </c>
      <c r="J35" t="s">
        <v>8</v>
      </c>
      <c r="K35" t="s">
        <v>9</v>
      </c>
      <c r="L35">
        <v>4</v>
      </c>
      <c r="M35" t="s">
        <v>9</v>
      </c>
      <c r="N35" t="s">
        <v>9</v>
      </c>
      <c r="O35" t="s">
        <v>9</v>
      </c>
      <c r="P35" t="s">
        <v>9</v>
      </c>
      <c r="Q35">
        <v>1</v>
      </c>
      <c r="R35">
        <v>6</v>
      </c>
      <c r="S35">
        <v>0</v>
      </c>
      <c r="T35" t="s">
        <v>8</v>
      </c>
      <c r="U35" t="str">
        <f t="shared" si="0"/>
        <v>NA</v>
      </c>
      <c r="V35" t="str">
        <f t="shared" si="1"/>
        <v>NA</v>
      </c>
      <c r="W35" s="35" t="s">
        <v>97</v>
      </c>
      <c r="X35" t="s">
        <v>8</v>
      </c>
      <c r="Y35" t="s">
        <v>78</v>
      </c>
      <c r="Z35" t="s">
        <v>91</v>
      </c>
      <c r="AA35">
        <v>2.5000000000000001E-2</v>
      </c>
      <c r="AB35" t="s">
        <v>368</v>
      </c>
      <c r="AC35">
        <f>AA35*973.67</f>
        <v>24.341750000000001</v>
      </c>
      <c r="AD35" t="s">
        <v>9</v>
      </c>
      <c r="AE35" t="s">
        <v>8</v>
      </c>
      <c r="AF35" t="str" cm="1">
        <f t="array" ref="AF35">_xlfn.IFS(AD35="NA", "NA", AD35="NR", "NA", AE35="W/cm2", AD35, AE35="mW/mm2", AD35*0.1, AE35="mW/cm2", AD35*0.001, AE35="uW/cm2", AD35*0.000001, AE35="lux", AD35*0.00000014641, AE35="klux", AD35*0.00014641, TRUE, "NA")</f>
        <v>NA</v>
      </c>
      <c r="AG35" t="s">
        <v>9</v>
      </c>
      <c r="AH35" t="s">
        <v>9</v>
      </c>
      <c r="AI35">
        <v>532</v>
      </c>
      <c r="AJ35" t="s">
        <v>9</v>
      </c>
      <c r="AK35">
        <v>2</v>
      </c>
      <c r="AL35" s="35" t="s">
        <v>12</v>
      </c>
      <c r="AM35" t="s">
        <v>8</v>
      </c>
      <c r="AN35" t="s">
        <v>8</v>
      </c>
      <c r="AO35" t="s">
        <v>8</v>
      </c>
      <c r="AP35" t="s">
        <v>8</v>
      </c>
      <c r="AQ35" t="s">
        <v>8</v>
      </c>
      <c r="AR35" s="35">
        <v>168</v>
      </c>
      <c r="AS35" t="s">
        <v>874</v>
      </c>
      <c r="AT35">
        <v>15.81</v>
      </c>
      <c r="AU35">
        <v>8.5500000000000007</v>
      </c>
      <c r="AV35" t="s">
        <v>8</v>
      </c>
      <c r="AW35" t="s">
        <v>8</v>
      </c>
      <c r="AX35" t="s">
        <v>8</v>
      </c>
      <c r="AY35" t="s">
        <v>8</v>
      </c>
      <c r="AZ35" t="s">
        <v>484</v>
      </c>
      <c r="BA35" t="s">
        <v>196</v>
      </c>
      <c r="BB35" cm="1">
        <f t="array" ref="BB35">_xlfn.IFS(AT35="NA", "NA", AT35="NR", "NA", AZ35="Direct rLV % whole brain", AT35, AZ35="Indirect rLV % whole brain", AT35, AZ35="Direct rLV % hemisphere", AT35/2, AZ35="Indirect rLV % hemisphere", AT35/2, AND(F35="Mouse", AZ35="mm3"), (AT35/508.91)*100, AND(F35="Rat", AZ35="mm3"), (AT35/1971)*100, AND(F35="Mouse", AZ35="ul"), (AT35/508.91)*100, AND(F35="Rat", AZ35="ul"), (AT35/1971)*100, AND(F35="Mouse", AZ35="nl"), (AT35/508910)*100, AND(F35="Rat", AZ35="nl"), (AT35/1971000)*100, AND(F35="Mouse", AZ35="cm3"), (AT35/0.50891)*100, AND(F35="Rat", AZ35="cm3"), (AT35/1.971)*100, TRUE, "NA")</f>
        <v>15.81</v>
      </c>
      <c r="BC35" t="str" cm="1">
        <f t="array" ref="BC35">_xlfn.IFS(AV35="NA", "NA", AV35="NR", "NA", AZ35="Direct rLV % whole brain", AV35, AZ35="Indirect rLV % whole brain", AV35, AZ35="Direct rLV % hemisphere", AV35/2, AZ35="Indirect rLV % hemisphere", AV35/2, AND(F35="Mouse", AZ35="mm3"), (AV35/508.91)*100, AND(F35="Rat", AZ35="mm3"), (AV35/1971)*100, AND(F35="Mouse", AZ35="ul"), (AV35/508.91)*100, AND(F35="Rat", AZ35="ul"), (AV35/1971)*100, AND(F35="Mouse", AZ35="nl"), (AV35/508910)*100, AND(F35="Rat", AZ35="nl"), (AV35/1971000)*100, AND(F35="Mouse", AZ35="cm3"), (AV35/0.50891)*100, AND(F35="Rat", AZ35="cm3"), (AV35/1.971)*100, TRUE, "NA")</f>
        <v>NA</v>
      </c>
      <c r="BD35" cm="1">
        <f t="array" ref="BD35">_xlfn.IFS(AU35="NA", "NA", AU35="NR", "NA", R35="NR", "NA", BA35="SD", AU35, BA35="SE", AU35*(SQRT(R35)), BA35="SEM", AU35*(SQRT(R35)), TRUE, "NA")</f>
        <v>8.5500000000000007</v>
      </c>
      <c r="BE35" cm="1">
        <f t="array" ref="BE35">_xlfn.IFS(BD35="NA", "NA", AZ35="Direct rLV % whole brain", BD35, AZ35="Indirect rLV % whole brain", BD35, AZ35="Direct rLV % hemisphere", BD35/2, AZ35="Indirect rLV % hemisphere", BD35/2, AND(F35="Mouse", AZ35="mm3"), (BD35/508.91)*100, AND(F35="Rat", AZ35="mm3"), (BD35/1971)*100, AND(F35="Mouse", AZ35="ul"), (BD35/508.91)*100, AND(F35="Rat", AZ35="ul"), (BD35/1971)*100, AND(F35="Mouse", AZ35="nl"), (BD35/508910)*100, AND(F35="Rat", AZ35="nl"), (BD35/1971000)*100, AND(F35="Mouse", AZ35="cm3"), (BD35/0.50891)*100, AND(F35="Rat", AZ35="cm3"), (BD35/1.971)*100, TRUE, "NA")</f>
        <v>8.5500000000000007</v>
      </c>
      <c r="BF35" s="48" t="str" cm="1">
        <f t="array" ref="BF35">_xlfn.IFS(AW35="NA", "NA", AW35="NR", "NA", T35 = "NA", "NA", T35 = "NR", "NA", BA35="SD", AW35, BA35="SE", AW35*(SQRT(T35)), BA35="SEM", AW35*(SQRT(T35)), TRUE, "NA")</f>
        <v>NA</v>
      </c>
      <c r="BG35" s="35" t="s">
        <v>138</v>
      </c>
      <c r="BH35">
        <v>3.67</v>
      </c>
      <c r="BI35">
        <v>1.62</v>
      </c>
      <c r="BJ35" t="s">
        <v>8</v>
      </c>
      <c r="BK35" t="s">
        <v>8</v>
      </c>
      <c r="BL35" t="s">
        <v>196</v>
      </c>
      <c r="BM35">
        <v>168</v>
      </c>
      <c r="BN35" s="35" t="s">
        <v>272</v>
      </c>
      <c r="BO35" t="s">
        <v>8</v>
      </c>
      <c r="BP35" t="s">
        <v>429</v>
      </c>
    </row>
    <row r="36" spans="1:70" x14ac:dyDescent="0.3">
      <c r="A36" t="s">
        <v>365</v>
      </c>
      <c r="B36" t="s">
        <v>364</v>
      </c>
      <c r="C36">
        <v>2018</v>
      </c>
      <c r="D36" t="s">
        <v>366</v>
      </c>
      <c r="E36" t="s">
        <v>143</v>
      </c>
      <c r="F36" s="35" t="s">
        <v>25</v>
      </c>
      <c r="G36" t="s">
        <v>1008</v>
      </c>
      <c r="H36" t="s">
        <v>36</v>
      </c>
      <c r="I36" t="s">
        <v>6</v>
      </c>
      <c r="J36" t="s">
        <v>367</v>
      </c>
      <c r="K36" t="s">
        <v>9</v>
      </c>
      <c r="L36">
        <v>4</v>
      </c>
      <c r="M36" t="s">
        <v>9</v>
      </c>
      <c r="N36" t="s">
        <v>9</v>
      </c>
      <c r="O36" t="s">
        <v>9</v>
      </c>
      <c r="P36" t="s">
        <v>9</v>
      </c>
      <c r="Q36">
        <v>1</v>
      </c>
      <c r="R36">
        <v>6</v>
      </c>
      <c r="S36">
        <v>2</v>
      </c>
      <c r="T36">
        <v>6</v>
      </c>
      <c r="U36">
        <f>IF(AND(Q36&lt;&gt;"", Q36&lt;&gt;0, Q36&lt;&gt;"NA", Q36&lt;&gt;"NR",S36&lt;&gt;"", S36&lt;&gt;0, S36&lt;&gt;"NA", S36&lt;&gt;"NR"), S36/Q36, "NA")</f>
        <v>2</v>
      </c>
      <c r="V36">
        <f>IF(AND(U36&lt;&gt;"", U36&lt;&gt;0, U36&lt;&gt;"NA", U36&lt;&gt;"NR",R36&lt;&gt;"", R36&lt;&gt;0, R36&lt;&gt;"NA", R36&lt;&gt;"NR"), R36/U36, "NA")</f>
        <v>3</v>
      </c>
      <c r="W36" s="35" t="s">
        <v>97</v>
      </c>
      <c r="X36" t="s">
        <v>8</v>
      </c>
      <c r="Y36" t="s">
        <v>78</v>
      </c>
      <c r="Z36" t="s">
        <v>91</v>
      </c>
      <c r="AA36">
        <v>2.5000000000000001E-2</v>
      </c>
      <c r="AB36" t="s">
        <v>368</v>
      </c>
      <c r="AC36">
        <f t="shared" ref="AC36:AC37" si="8">AA36*973.67</f>
        <v>24.341750000000001</v>
      </c>
      <c r="AD36" t="s">
        <v>9</v>
      </c>
      <c r="AE36" t="s">
        <v>8</v>
      </c>
      <c r="AF36" t="str" cm="1">
        <f t="array" ref="AF36">_xlfn.IFS(AD36="NA", "NA", AD36="NR", "NA", AE36="W/cm2", AD36, AE36="mW/mm2", AD36*0.1, AE36="mW/cm2", AD36*0.001, AE36="uW/cm2", AD36*0.000001, AE36="lux", AD36*0.00000014641, AE36="klux", AD36*0.00014641, TRUE, "NA")</f>
        <v>NA</v>
      </c>
      <c r="AG36" t="s">
        <v>9</v>
      </c>
      <c r="AH36" t="s">
        <v>9</v>
      </c>
      <c r="AI36">
        <v>532</v>
      </c>
      <c r="AJ36" t="s">
        <v>9</v>
      </c>
      <c r="AK36">
        <v>2</v>
      </c>
      <c r="AL36" s="35" t="s">
        <v>369</v>
      </c>
      <c r="AM36" t="s">
        <v>216</v>
      </c>
      <c r="AN36">
        <v>648</v>
      </c>
      <c r="AO36" t="s">
        <v>145</v>
      </c>
      <c r="AP36">
        <v>24</v>
      </c>
      <c r="AQ36" t="s">
        <v>158</v>
      </c>
      <c r="AR36" s="35">
        <v>168</v>
      </c>
      <c r="AS36" t="s">
        <v>874</v>
      </c>
      <c r="AT36">
        <v>35.79</v>
      </c>
      <c r="AU36">
        <v>5.93</v>
      </c>
      <c r="AV36">
        <v>28.39</v>
      </c>
      <c r="AW36">
        <v>5.74</v>
      </c>
      <c r="AX36" t="s">
        <v>8</v>
      </c>
      <c r="AY36" t="s">
        <v>8</v>
      </c>
      <c r="AZ36" t="s">
        <v>484</v>
      </c>
      <c r="BA36" t="s">
        <v>196</v>
      </c>
      <c r="BB36" cm="1">
        <f t="array" ref="BB36">_xlfn.IFS(AT36="NA", "NA", AT36="NR", "NA", AZ36="Direct rLV % whole brain", AT36, AZ36="Indirect rLV % whole brain", AT36, AZ36="Direct rLV % hemisphere", AT36/2, AZ36="Indirect rLV % hemisphere", AT36/2, AND(F36="Mouse", AZ36="mm3"), (AT36/508.91)*100, AND(F36="Rat", AZ36="mm3"), (AT36/1971)*100, AND(F36="Mouse", AZ36="ul"), (AT36/508.91)*100, AND(F36="Rat", AZ36="ul"), (AT36/1971)*100, AND(F36="Mouse", AZ36="nl"), (AT36/508910)*100, AND(F36="Rat", AZ36="nl"), (AT36/1971000)*100, AND(F36="Mouse", AZ36="cm3"), (AT36/0.50891)*100, AND(F36="Rat", AZ36="cm3"), (AT36/1.971)*100, TRUE, "NA")</f>
        <v>35.79</v>
      </c>
      <c r="BC36" cm="1">
        <f t="array" ref="BC36">_xlfn.IFS(AV36="NA", "NA", AV36="NR", "NA", AZ36="Direct rLV % whole brain", AV36, AZ36="Indirect rLV % whole brain", AV36, AZ36="Direct rLV % hemisphere", AV36/2, AZ36="Indirect rLV % hemisphere", AV36/2, AND(F36="Mouse", AZ36="mm3"), (AV36/508.91)*100, AND(F36="Rat", AZ36="mm3"), (AV36/1971)*100, AND(F36="Mouse", AZ36="ul"), (AV36/508.91)*100, AND(F36="Rat", AZ36="ul"), (AV36/1971)*100, AND(F36="Mouse", AZ36="nl"), (AV36/508910)*100, AND(F36="Rat", AZ36="nl"), (AV36/1971000)*100, AND(F36="Mouse", AZ36="cm3"), (AV36/0.50891)*100, AND(F36="Rat", AZ36="cm3"), (AV36/1.971)*100, TRUE, "NA")</f>
        <v>28.39</v>
      </c>
      <c r="BD36" cm="1">
        <f t="array" ref="BD36">_xlfn.IFS(AU36="NA", "NA", AU36="NR", "NA", R36="NR", "NA", BA36="SD", AU36, BA36="SE", AU36*(SQRT(R36)), BA36="SEM", AU36*(SQRT(R36)), TRUE, "NA")</f>
        <v>5.93</v>
      </c>
      <c r="BE36" cm="1">
        <f t="array" ref="BE36">_xlfn.IFS(BD36="NA", "NA", AZ36="Direct rLV % whole brain", BD36, AZ36="Indirect rLV % whole brain", BD36, AZ36="Direct rLV % hemisphere", BD36/2, AZ36="Indirect rLV % hemisphere", BD36/2, AND(F36="Mouse", AZ36="mm3"), (BD36/508.91)*100, AND(F36="Rat", AZ36="mm3"), (BD36/1971)*100, AND(F36="Mouse", AZ36="ul"), (BD36/508.91)*100, AND(F36="Rat", AZ36="ul"), (BD36/1971)*100, AND(F36="Mouse", AZ36="nl"), (BD36/508910)*100, AND(F36="Rat", AZ36="nl"), (BD36/1971000)*100, AND(F36="Mouse", AZ36="cm3"), (BD36/0.50891)*100, AND(F36="Rat", AZ36="cm3"), (BD36/1.971)*100, TRUE, "NA")</f>
        <v>5.93</v>
      </c>
      <c r="BF36" s="48" cm="1">
        <f t="array" ref="BF36">_xlfn.IFS(AW36="NA", "NA", AW36="NR", "NA", T36 = "NA", "NA", T36 = "NR", "NA", BA36="SD", AW36, BA36="SE", AW36*(SQRT(T36)), BA36="SEM", AW36*(SQRT(T36)), TRUE, "NA")</f>
        <v>5.74</v>
      </c>
      <c r="BG36" s="35" t="s">
        <v>138</v>
      </c>
      <c r="BH36">
        <v>4.4000000000000004</v>
      </c>
      <c r="BI36">
        <v>0.89</v>
      </c>
      <c r="BJ36">
        <v>4.2</v>
      </c>
      <c r="BK36">
        <v>1.29</v>
      </c>
      <c r="BL36" t="s">
        <v>196</v>
      </c>
      <c r="BM36">
        <v>168</v>
      </c>
      <c r="BN36" s="35" t="s">
        <v>272</v>
      </c>
      <c r="BO36" t="s">
        <v>273</v>
      </c>
    </row>
    <row r="37" spans="1:70" x14ac:dyDescent="0.3">
      <c r="A37" t="s">
        <v>365</v>
      </c>
      <c r="B37" t="s">
        <v>364</v>
      </c>
      <c r="C37">
        <v>2018</v>
      </c>
      <c r="D37" t="s">
        <v>366</v>
      </c>
      <c r="E37" t="s">
        <v>144</v>
      </c>
      <c r="F37" s="35" t="s">
        <v>25</v>
      </c>
      <c r="G37" t="s">
        <v>1008</v>
      </c>
      <c r="H37" t="s">
        <v>36</v>
      </c>
      <c r="I37" t="s">
        <v>6</v>
      </c>
      <c r="J37" t="s">
        <v>367</v>
      </c>
      <c r="K37" t="s">
        <v>9</v>
      </c>
      <c r="L37">
        <v>4</v>
      </c>
      <c r="M37" t="s">
        <v>9</v>
      </c>
      <c r="N37" t="s">
        <v>9</v>
      </c>
      <c r="O37" t="s">
        <v>9</v>
      </c>
      <c r="P37" t="s">
        <v>9</v>
      </c>
      <c r="Q37">
        <v>1</v>
      </c>
      <c r="R37">
        <v>6</v>
      </c>
      <c r="S37">
        <v>2</v>
      </c>
      <c r="T37">
        <v>6</v>
      </c>
      <c r="U37">
        <f>IF(AND(Q37&lt;&gt;"", Q37&lt;&gt;0, Q37&lt;&gt;"NA", Q37&lt;&gt;"NR",S37&lt;&gt;"", S37&lt;&gt;0, S37&lt;&gt;"NA", S37&lt;&gt;"NR"), S37/Q37, "NA")</f>
        <v>2</v>
      </c>
      <c r="V37">
        <f>IF(AND(U37&lt;&gt;"", U37&lt;&gt;0, U37&lt;&gt;"NA", U37&lt;&gt;"NR",R37&lt;&gt;"", R37&lt;&gt;0, R37&lt;&gt;"NA", R37&lt;&gt;"NR"), R37/U37, "NA")</f>
        <v>3</v>
      </c>
      <c r="W37" s="35" t="s">
        <v>97</v>
      </c>
      <c r="X37" t="s">
        <v>8</v>
      </c>
      <c r="Y37" t="s">
        <v>78</v>
      </c>
      <c r="Z37" t="s">
        <v>91</v>
      </c>
      <c r="AA37">
        <v>2.5000000000000001E-2</v>
      </c>
      <c r="AB37" t="s">
        <v>368</v>
      </c>
      <c r="AC37">
        <f t="shared" si="8"/>
        <v>24.341750000000001</v>
      </c>
      <c r="AD37" t="s">
        <v>9</v>
      </c>
      <c r="AE37" t="s">
        <v>8</v>
      </c>
      <c r="AF37" t="str" cm="1">
        <f t="array" ref="AF37">_xlfn.IFS(AD37="NA", "NA", AD37="NR", "NA", AE37="W/cm2", AD37, AE37="mW/mm2", AD37*0.1, AE37="mW/cm2", AD37*0.001, AE37="uW/cm2", AD37*0.000001, AE37="lux", AD37*0.00000014641, AE37="klux", AD37*0.00014641, TRUE, "NA")</f>
        <v>NA</v>
      </c>
      <c r="AG37" t="s">
        <v>9</v>
      </c>
      <c r="AH37" t="s">
        <v>9</v>
      </c>
      <c r="AI37">
        <v>532</v>
      </c>
      <c r="AJ37" t="s">
        <v>9</v>
      </c>
      <c r="AK37">
        <v>2</v>
      </c>
      <c r="AL37" s="35" t="s">
        <v>370</v>
      </c>
      <c r="AM37" t="s">
        <v>2634</v>
      </c>
      <c r="AN37">
        <v>504</v>
      </c>
      <c r="AO37" t="s">
        <v>145</v>
      </c>
      <c r="AP37">
        <v>24</v>
      </c>
      <c r="AQ37" t="s">
        <v>158</v>
      </c>
      <c r="AR37" s="35">
        <v>168</v>
      </c>
      <c r="AS37" t="s">
        <v>874</v>
      </c>
      <c r="AT37">
        <v>35.79</v>
      </c>
      <c r="AU37">
        <v>5.93</v>
      </c>
      <c r="AV37">
        <v>13.7</v>
      </c>
      <c r="AW37">
        <v>4.63</v>
      </c>
      <c r="AX37" t="s">
        <v>8</v>
      </c>
      <c r="AY37" t="s">
        <v>8</v>
      </c>
      <c r="AZ37" t="s">
        <v>484</v>
      </c>
      <c r="BA37" t="s">
        <v>196</v>
      </c>
      <c r="BB37" cm="1">
        <f t="array" ref="BB37">_xlfn.IFS(AT37="NA", "NA", AT37="NR", "NA", AZ37="Direct rLV % whole brain", AT37, AZ37="Indirect rLV % whole brain", AT37, AZ37="Direct rLV % hemisphere", AT37/2, AZ37="Indirect rLV % hemisphere", AT37/2, AND(F37="Mouse", AZ37="mm3"), (AT37/508.91)*100, AND(F37="Rat", AZ37="mm3"), (AT37/1971)*100, AND(F37="Mouse", AZ37="ul"), (AT37/508.91)*100, AND(F37="Rat", AZ37="ul"), (AT37/1971)*100, AND(F37="Mouse", AZ37="nl"), (AT37/508910)*100, AND(F37="Rat", AZ37="nl"), (AT37/1971000)*100, AND(F37="Mouse", AZ37="cm3"), (AT37/0.50891)*100, AND(F37="Rat", AZ37="cm3"), (AT37/1.971)*100, TRUE, "NA")</f>
        <v>35.79</v>
      </c>
      <c r="BC37" cm="1">
        <f t="array" ref="BC37">_xlfn.IFS(AV37="NA", "NA", AV37="NR", "NA", AZ37="Direct rLV % whole brain", AV37, AZ37="Indirect rLV % whole brain", AV37, AZ37="Direct rLV % hemisphere", AV37/2, AZ37="Indirect rLV % hemisphere", AV37/2, AND(F37="Mouse", AZ37="mm3"), (AV37/508.91)*100, AND(F37="Rat", AZ37="mm3"), (AV37/1971)*100, AND(F37="Mouse", AZ37="ul"), (AV37/508.91)*100, AND(F37="Rat", AZ37="ul"), (AV37/1971)*100, AND(F37="Mouse", AZ37="nl"), (AV37/508910)*100, AND(F37="Rat", AZ37="nl"), (AV37/1971000)*100, AND(F37="Mouse", AZ37="cm3"), (AV37/0.50891)*100, AND(F37="Rat", AZ37="cm3"), (AV37/1.971)*100, TRUE, "NA")</f>
        <v>13.7</v>
      </c>
      <c r="BD37" cm="1">
        <f t="array" ref="BD37">_xlfn.IFS(AU37="NA", "NA", AU37="NR", "NA", R37="NR", "NA", BA37="SD", AU37, BA37="SE", AU37*(SQRT(R37)), BA37="SEM", AU37*(SQRT(R37)), TRUE, "NA")</f>
        <v>5.93</v>
      </c>
      <c r="BE37" cm="1">
        <f t="array" ref="BE37">_xlfn.IFS(BD37="NA", "NA", AZ37="Direct rLV % whole brain", BD37, AZ37="Indirect rLV % whole brain", BD37, AZ37="Direct rLV % hemisphere", BD37/2, AZ37="Indirect rLV % hemisphere", BD37/2, AND(F37="Mouse", AZ37="mm3"), (BD37/508.91)*100, AND(F37="Rat", AZ37="mm3"), (BD37/1971)*100, AND(F37="Mouse", AZ37="ul"), (BD37/508.91)*100, AND(F37="Rat", AZ37="ul"), (BD37/1971)*100, AND(F37="Mouse", AZ37="nl"), (BD37/508910)*100, AND(F37="Rat", AZ37="nl"), (BD37/1971000)*100, AND(F37="Mouse", AZ37="cm3"), (BD37/0.50891)*100, AND(F37="Rat", AZ37="cm3"), (BD37/1.971)*100, TRUE, "NA")</f>
        <v>5.93</v>
      </c>
      <c r="BF37" s="48" cm="1">
        <f t="array" ref="BF37">_xlfn.IFS(AW37="NA", "NA", AW37="NR", "NA", T37 = "NA", "NA", T37 = "NR", "NA", BA37="SD", AW37, BA37="SE", AW37*(SQRT(T37)), BA37="SEM", AW37*(SQRT(T37)), TRUE, "NA")</f>
        <v>4.63</v>
      </c>
      <c r="BG37" s="35" t="s">
        <v>138</v>
      </c>
      <c r="BH37">
        <v>4.4000000000000004</v>
      </c>
      <c r="BI37">
        <v>0.89</v>
      </c>
      <c r="BJ37">
        <v>2.2000000000000002</v>
      </c>
      <c r="BK37">
        <v>1.3</v>
      </c>
      <c r="BL37" t="s">
        <v>196</v>
      </c>
      <c r="BM37">
        <v>168</v>
      </c>
      <c r="BN37" s="35" t="s">
        <v>272</v>
      </c>
      <c r="BO37" t="s">
        <v>273</v>
      </c>
    </row>
    <row r="38" spans="1:70" s="22" customFormat="1" x14ac:dyDescent="0.3">
      <c r="A38" s="22" t="s">
        <v>373</v>
      </c>
      <c r="B38" s="22" t="s">
        <v>372</v>
      </c>
      <c r="C38" s="22">
        <v>2014</v>
      </c>
      <c r="D38" s="22" t="s">
        <v>374</v>
      </c>
      <c r="E38" s="22" t="s">
        <v>141</v>
      </c>
      <c r="F38" s="34" t="s">
        <v>24</v>
      </c>
      <c r="G38" s="22" t="s">
        <v>11</v>
      </c>
      <c r="H38" s="22" t="s">
        <v>36</v>
      </c>
      <c r="I38" s="22" t="s">
        <v>12</v>
      </c>
      <c r="J38" s="22" t="s">
        <v>8</v>
      </c>
      <c r="K38" s="22" t="s">
        <v>9</v>
      </c>
      <c r="L38" s="22" t="s">
        <v>9</v>
      </c>
      <c r="M38" s="22" t="s">
        <v>9</v>
      </c>
      <c r="N38" s="22">
        <v>200</v>
      </c>
      <c r="O38" s="22">
        <f>AVERAGE(N38,P38)</f>
        <v>250</v>
      </c>
      <c r="P38" s="22">
        <v>300</v>
      </c>
      <c r="Q38" s="22">
        <v>1</v>
      </c>
      <c r="R38" s="22">
        <v>8</v>
      </c>
      <c r="S38" s="22">
        <v>1</v>
      </c>
      <c r="T38" s="22">
        <v>8</v>
      </c>
      <c r="U38" s="22">
        <f t="shared" si="0"/>
        <v>1</v>
      </c>
      <c r="V38" s="22">
        <f t="shared" si="1"/>
        <v>8</v>
      </c>
      <c r="W38" s="34" t="s">
        <v>100</v>
      </c>
      <c r="X38" s="22" t="s">
        <v>936</v>
      </c>
      <c r="Y38" s="22" t="s">
        <v>78</v>
      </c>
      <c r="Z38" s="22" t="s">
        <v>376</v>
      </c>
      <c r="AA38" s="22">
        <v>30</v>
      </c>
      <c r="AB38" s="22" t="s">
        <v>145</v>
      </c>
      <c r="AC38" cm="1">
        <f t="array" ref="AC38">_xlfn.IFS(AB38="mg/kg", AA38, AB38="ug/g", AA38, AB38="mg/100g", AA38*10, AB38="mg/g", AA38*1000, TRUE, "NA")</f>
        <v>30</v>
      </c>
      <c r="AD38" s="22">
        <v>150</v>
      </c>
      <c r="AE38" s="22" t="s">
        <v>292</v>
      </c>
      <c r="AF38" t="str" cm="1">
        <f t="array" ref="AF38">_xlfn.IFS(AD38="NA", "NA", AD38="NR", "NA", AE38="W/cm2", AD38, AE38="mW/mm2", AD38*0.1, AE38="mW/cm2", AD38*0.001, AE38="uW/cm2", AD38*0.000001, AE38="lux", AD38*0.00000014641, AE38="klux", AD38*0.00014641, TRUE, "NA")</f>
        <v>NA</v>
      </c>
      <c r="AG38" s="22" t="s">
        <v>86</v>
      </c>
      <c r="AH38" s="22" t="s">
        <v>2654</v>
      </c>
      <c r="AI38" s="22" t="s">
        <v>375</v>
      </c>
      <c r="AJ38" s="22">
        <v>5</v>
      </c>
      <c r="AK38" s="22">
        <v>30</v>
      </c>
      <c r="AL38" s="34" t="s">
        <v>377</v>
      </c>
      <c r="AM38" s="22" t="s">
        <v>47</v>
      </c>
      <c r="AN38" s="22">
        <v>2</v>
      </c>
      <c r="AO38" s="22" t="s">
        <v>378</v>
      </c>
      <c r="AP38" s="22">
        <v>96</v>
      </c>
      <c r="AQ38" s="22" t="s">
        <v>158</v>
      </c>
      <c r="AR38" s="34">
        <v>456</v>
      </c>
      <c r="AS38" s="22" t="s">
        <v>876</v>
      </c>
      <c r="AT38" s="22">
        <v>4.7</v>
      </c>
      <c r="AU38" s="22">
        <v>0.9</v>
      </c>
      <c r="AV38" s="22">
        <v>4.8</v>
      </c>
      <c r="AW38" s="22">
        <v>0.2</v>
      </c>
      <c r="AX38" s="22" t="s">
        <v>8</v>
      </c>
      <c r="AY38" s="22" t="s">
        <v>8</v>
      </c>
      <c r="AZ38" s="22" t="s">
        <v>379</v>
      </c>
      <c r="BA38" s="22" t="s">
        <v>196</v>
      </c>
      <c r="BB38" t="str" cm="1">
        <f t="array" ref="BB38">_xlfn.IFS(AT38="NA", "NA", AT38="NR", "NA", AZ38="Direct rLV % whole brain", AT38, AZ38="Indirect rLV % whole brain", AT38, AZ38="Direct rLV % hemisphere", AT38/2, AZ38="Indirect rLV % hemisphere", AT38/2, AND(F38="Mouse", AZ38="mm3"), (AT38/508.91)*100, AND(F38="Rat", AZ38="mm3"), (AT38/1971)*100, AND(F38="Mouse", AZ38="ul"), (AT38/508.91)*100, AND(F38="Rat", AZ38="ul"), (AT38/1971)*100, AND(F38="Mouse", AZ38="nl"), (AT38/508910)*100, AND(F38="Rat", AZ38="nl"), (AT38/1971000)*100, AND(F38="Mouse", AZ38="cm3"), (AT38/0.50891)*100, AND(F38="Rat", AZ38="cm3"), (AT38/1.971)*100, TRUE, "NA")</f>
        <v>NA</v>
      </c>
      <c r="BC38" t="str" cm="1">
        <f t="array" ref="BC38">_xlfn.IFS(AV38="NA", "NA", AV38="NR", "NA", AZ38="Direct rLV % whole brain", AV38, AZ38="Indirect rLV % whole brain", AV38, AZ38="Direct rLV % hemisphere", AV38/2, AZ38="Indirect rLV % hemisphere", AV38/2, AND(F38="Mouse", AZ38="mm3"), (AV38/508.91)*100, AND(F38="Rat", AZ38="mm3"), (AV38/1971)*100, AND(F38="Mouse", AZ38="ul"), (AV38/508.91)*100, AND(F38="Rat", AZ38="ul"), (AV38/1971)*100, AND(F38="Mouse", AZ38="nl"), (AV38/508910)*100, AND(F38="Rat", AZ38="nl"), (AV38/1971000)*100, AND(F38="Mouse", AZ38="cm3"), (AV38/0.50891)*100, AND(F38="Rat", AZ38="cm3"), (AV38/1.971)*100, TRUE, "NA")</f>
        <v>NA</v>
      </c>
      <c r="BD38" cm="1">
        <f t="array" ref="BD38">_xlfn.IFS(AU38="NA", "NA", AU38="NR", "NA", R38="NR", "NA", BA38="SD", AU38, BA38="SE", AU38*(SQRT(R38)), BA38="SEM", AU38*(SQRT(R38)), TRUE, "NA")</f>
        <v>0.9</v>
      </c>
      <c r="BE38" t="str" cm="1">
        <f t="array" ref="BE38">_xlfn.IFS(BD38="NA", "NA", AZ38="Direct rLV % whole brain", BD38, AZ38="Indirect rLV % whole brain", BD38, AZ38="Direct rLV % hemisphere", BD38/2, AZ38="Indirect rLV % hemisphere", BD38/2, AND(F38="Mouse", AZ38="mm3"), (BD38/508.91)*100, AND(F38="Rat", AZ38="mm3"), (BD38/1971)*100, AND(F38="Mouse", AZ38="ul"), (BD38/508.91)*100, AND(F38="Rat", AZ38="ul"), (BD38/1971)*100, AND(F38="Mouse", AZ38="nl"), (BD38/508910)*100, AND(F38="Rat", AZ38="nl"), (BD38/1971000)*100, AND(F38="Mouse", AZ38="cm3"), (BD38/0.50891)*100, AND(F38="Rat", AZ38="cm3"), (BD38/1.971)*100, TRUE, "NA")</f>
        <v>NA</v>
      </c>
      <c r="BF38" s="48" cm="1">
        <f t="array" ref="BF38">_xlfn.IFS(AW38="NA", "NA", AW38="NR", "NA", T38 = "NA", "NA", T38 = "NR", "NA", BA38="SD", AW38, BA38="SE", AW38*(SQRT(T38)), BA38="SEM", AW38*(SQRT(T38)), TRUE, "NA")</f>
        <v>0.2</v>
      </c>
      <c r="BG38" s="34" t="s">
        <v>12</v>
      </c>
      <c r="BH38" s="22" t="s">
        <v>8</v>
      </c>
      <c r="BI38" s="22" t="s">
        <v>8</v>
      </c>
      <c r="BJ38" s="22" t="s">
        <v>8</v>
      </c>
      <c r="BK38" s="22" t="s">
        <v>8</v>
      </c>
      <c r="BL38" s="22" t="s">
        <v>8</v>
      </c>
      <c r="BM38" s="22" t="s">
        <v>8</v>
      </c>
      <c r="BN38" s="34" t="s">
        <v>273</v>
      </c>
      <c r="BO38" s="22" t="s">
        <v>273</v>
      </c>
    </row>
    <row r="39" spans="1:70" x14ac:dyDescent="0.3">
      <c r="A39" t="s">
        <v>431</v>
      </c>
      <c r="B39" t="s">
        <v>430</v>
      </c>
      <c r="C39">
        <v>2014</v>
      </c>
      <c r="D39" t="s">
        <v>432</v>
      </c>
      <c r="E39" t="s">
        <v>141</v>
      </c>
      <c r="F39" s="35" t="s">
        <v>25</v>
      </c>
      <c r="G39" t="s">
        <v>285</v>
      </c>
      <c r="H39" t="s">
        <v>35</v>
      </c>
      <c r="I39" t="s">
        <v>12</v>
      </c>
      <c r="J39" t="s">
        <v>8</v>
      </c>
      <c r="K39" t="s">
        <v>9</v>
      </c>
      <c r="L39">
        <v>8</v>
      </c>
      <c r="M39" t="s">
        <v>9</v>
      </c>
      <c r="N39" t="s">
        <v>9</v>
      </c>
      <c r="O39" t="s">
        <v>9</v>
      </c>
      <c r="P39" t="s">
        <v>9</v>
      </c>
      <c r="Q39">
        <v>1</v>
      </c>
      <c r="R39">
        <v>8</v>
      </c>
      <c r="S39">
        <v>0</v>
      </c>
      <c r="T39" t="s">
        <v>8</v>
      </c>
      <c r="U39" t="str">
        <f t="shared" si="0"/>
        <v>NA</v>
      </c>
      <c r="V39" t="str">
        <f t="shared" si="1"/>
        <v>NA</v>
      </c>
      <c r="W39" s="35" t="s">
        <v>9</v>
      </c>
      <c r="X39" t="s">
        <v>8</v>
      </c>
      <c r="Y39" t="s">
        <v>76</v>
      </c>
      <c r="Z39" t="s">
        <v>93</v>
      </c>
      <c r="AA39">
        <v>40</v>
      </c>
      <c r="AB39" t="s">
        <v>145</v>
      </c>
      <c r="AC39" cm="1">
        <f t="array" ref="AC39">_xlfn.IFS(AB39="mg/kg", AA39, AB39="ug/g", AA39, AB39="mg/100g", AA39*10, AB39="mg/g", AA39*1000, TRUE, "NA")</f>
        <v>40</v>
      </c>
      <c r="AD39" t="s">
        <v>9</v>
      </c>
      <c r="AE39" t="s">
        <v>8</v>
      </c>
      <c r="AF39" t="str" cm="1">
        <f t="array" ref="AF39">_xlfn.IFS(AD39="NA", "NA", AD39="NR", "NA", AE39="W/cm2", AD39, AE39="mW/mm2", AD39*0.1, AE39="mW/cm2", AD39*0.001, AE39="uW/cm2", AD39*0.000001, AE39="lux", AD39*0.00000014641, AE39="klux", AD39*0.00014641, TRUE, "NA")</f>
        <v>NA</v>
      </c>
      <c r="AG39" t="s">
        <v>1467</v>
      </c>
      <c r="AH39" t="s">
        <v>2657</v>
      </c>
      <c r="AI39" t="s">
        <v>9</v>
      </c>
      <c r="AJ39">
        <v>5</v>
      </c>
      <c r="AK39">
        <v>30</v>
      </c>
      <c r="AL39" s="35" t="s">
        <v>12</v>
      </c>
      <c r="AM39" t="s">
        <v>8</v>
      </c>
      <c r="AN39" t="s">
        <v>8</v>
      </c>
      <c r="AO39" t="s">
        <v>8</v>
      </c>
      <c r="AP39" t="s">
        <v>8</v>
      </c>
      <c r="AQ39" t="s">
        <v>8</v>
      </c>
      <c r="AR39" s="35" t="s">
        <v>9</v>
      </c>
      <c r="AS39" t="s">
        <v>876</v>
      </c>
      <c r="AT39">
        <v>5.13</v>
      </c>
      <c r="AU39">
        <v>0.69</v>
      </c>
      <c r="AV39" t="s">
        <v>8</v>
      </c>
      <c r="AW39" t="s">
        <v>8</v>
      </c>
      <c r="AX39" t="s">
        <v>8</v>
      </c>
      <c r="AY39" t="s">
        <v>8</v>
      </c>
      <c r="AZ39" t="s">
        <v>485</v>
      </c>
      <c r="BA39" t="s">
        <v>197</v>
      </c>
      <c r="BB39" cm="1">
        <f t="array" ref="BB39">_xlfn.IFS(AT39="NA", "NA", AT39="NR", "NA", AZ39="Direct rLV % whole brain", AT39, AZ39="Indirect rLV % whole brain", AT39, AZ39="Direct rLV % hemisphere", AT39/2, AZ39="Indirect rLV % hemisphere", AT39/2, AND(F39="Mouse", AZ39="mm3"), (AT39/508.91)*100, AND(F39="Rat", AZ39="mm3"), (AT39/1971)*100, AND(F39="Mouse", AZ39="ul"), (AT39/508.91)*100, AND(F39="Rat", AZ39="ul"), (AT39/1971)*100, AND(F39="Mouse", AZ39="nl"), (AT39/508910)*100, AND(F39="Rat", AZ39="nl"), (AT39/1971000)*100, AND(F39="Mouse", AZ39="cm3"), (AT39/0.50891)*100, AND(F39="Rat", AZ39="cm3"), (AT39/1.971)*100, TRUE, "NA")</f>
        <v>2.5649999999999999</v>
      </c>
      <c r="BC39" t="str" cm="1">
        <f t="array" ref="BC39">_xlfn.IFS(AV39="NA", "NA", AV39="NR", "NA", AZ39="Direct rLV % whole brain", AV39, AZ39="Indirect rLV % whole brain", AV39, AZ39="Direct rLV % hemisphere", AV39/2, AZ39="Indirect rLV % hemisphere", AV39/2, AND(F39="Mouse", AZ39="mm3"), (AV39/508.91)*100, AND(F39="Rat", AZ39="mm3"), (AV39/1971)*100, AND(F39="Mouse", AZ39="ul"), (AV39/508.91)*100, AND(F39="Rat", AZ39="ul"), (AV39/1971)*100, AND(F39="Mouse", AZ39="nl"), (AV39/508910)*100, AND(F39="Rat", AZ39="nl"), (AV39/1971000)*100, AND(F39="Mouse", AZ39="cm3"), (AV39/0.50891)*100, AND(F39="Rat", AZ39="cm3"), (AV39/1.971)*100, TRUE, "NA")</f>
        <v>NA</v>
      </c>
      <c r="BD39" cm="1">
        <f t="array" ref="BD39">_xlfn.IFS(AU39="NA", "NA", AU39="NR", "NA", R39="NR", "NA", BA39="SD", AU39, BA39="SE", AU39*(SQRT(R39)), BA39="SEM", AU39*(SQRT(R39)), TRUE, "NA")</f>
        <v>1.9516147160748711</v>
      </c>
      <c r="BE39" cm="1">
        <f t="array" ref="BE39">_xlfn.IFS(BD39="NA", "NA", AZ39="Direct rLV % whole brain", BD39, AZ39="Indirect rLV % whole brain", BD39, AZ39="Direct rLV % hemisphere", BD39/2, AZ39="Indirect rLV % hemisphere", BD39/2, AND(F39="Mouse", AZ39="mm3"), (BD39/508.91)*100, AND(F39="Rat", AZ39="mm3"), (BD39/1971)*100, AND(F39="Mouse", AZ39="ul"), (BD39/508.91)*100, AND(F39="Rat", AZ39="ul"), (BD39/1971)*100, AND(F39="Mouse", AZ39="nl"), (BD39/508910)*100, AND(F39="Rat", AZ39="nl"), (BD39/1971000)*100, AND(F39="Mouse", AZ39="cm3"), (BD39/0.50891)*100, AND(F39="Rat", AZ39="cm3"), (BD39/1.971)*100, TRUE, "NA")</f>
        <v>0.97580735803743557</v>
      </c>
      <c r="BF39" s="48" t="str" cm="1">
        <f t="array" ref="BF39">_xlfn.IFS(AW39="NA", "NA", AW39="NR", "NA", T39 = "NA", "NA", T39 = "NR", "NA", BA39="SD", AW39, BA39="SE", AW39*(SQRT(T39)), BA39="SEM", AW39*(SQRT(T39)), TRUE, "NA")</f>
        <v>NA</v>
      </c>
      <c r="BG39" s="35" t="s">
        <v>434</v>
      </c>
      <c r="BH39">
        <v>9.26</v>
      </c>
      <c r="BI39">
        <v>0.49</v>
      </c>
      <c r="BJ39" t="s">
        <v>8</v>
      </c>
      <c r="BK39" t="s">
        <v>8</v>
      </c>
      <c r="BL39" t="s">
        <v>197</v>
      </c>
      <c r="BM39">
        <v>672</v>
      </c>
      <c r="BN39" s="35" t="s">
        <v>272</v>
      </c>
      <c r="BO39" t="s">
        <v>273</v>
      </c>
      <c r="BP39" t="s">
        <v>435</v>
      </c>
    </row>
    <row r="40" spans="1:70" x14ac:dyDescent="0.3">
      <c r="A40" t="s">
        <v>431</v>
      </c>
      <c r="B40" t="s">
        <v>430</v>
      </c>
      <c r="C40">
        <v>2014</v>
      </c>
      <c r="D40" t="s">
        <v>432</v>
      </c>
      <c r="E40" t="s">
        <v>143</v>
      </c>
      <c r="F40" s="35" t="s">
        <v>25</v>
      </c>
      <c r="G40" t="s">
        <v>433</v>
      </c>
      <c r="H40" t="s">
        <v>35</v>
      </c>
      <c r="I40" t="s">
        <v>12</v>
      </c>
      <c r="J40" t="s">
        <v>8</v>
      </c>
      <c r="K40" t="s">
        <v>9</v>
      </c>
      <c r="L40">
        <v>8</v>
      </c>
      <c r="M40" t="s">
        <v>9</v>
      </c>
      <c r="N40" t="s">
        <v>9</v>
      </c>
      <c r="O40" t="s">
        <v>9</v>
      </c>
      <c r="P40" t="s">
        <v>9</v>
      </c>
      <c r="Q40">
        <v>1</v>
      </c>
      <c r="R40">
        <v>8</v>
      </c>
      <c r="S40">
        <v>0</v>
      </c>
      <c r="T40" t="s">
        <v>8</v>
      </c>
      <c r="U40" t="str">
        <f t="shared" si="0"/>
        <v>NA</v>
      </c>
      <c r="V40" t="str">
        <f t="shared" si="1"/>
        <v>NA</v>
      </c>
      <c r="W40" s="35" t="s">
        <v>9</v>
      </c>
      <c r="X40" t="s">
        <v>8</v>
      </c>
      <c r="Y40" t="s">
        <v>76</v>
      </c>
      <c r="Z40" t="s">
        <v>93</v>
      </c>
      <c r="AA40">
        <v>40</v>
      </c>
      <c r="AB40" t="s">
        <v>145</v>
      </c>
      <c r="AC40" cm="1">
        <f t="array" ref="AC40">_xlfn.IFS(AB40="mg/kg", AA40, AB40="ug/g", AA40, AB40="mg/100g", AA40*10, AB40="mg/g", AA40*1000, TRUE, "NA")</f>
        <v>40</v>
      </c>
      <c r="AD40" t="s">
        <v>9</v>
      </c>
      <c r="AE40" t="s">
        <v>8</v>
      </c>
      <c r="AF40" t="str" cm="1">
        <f t="array" ref="AF40">_xlfn.IFS(AD40="NA", "NA", AD40="NR", "NA", AE40="W/cm2", AD40, AE40="mW/mm2", AD40*0.1, AE40="mW/cm2", AD40*0.001, AE40="uW/cm2", AD40*0.000001, AE40="lux", AD40*0.00000014641, AE40="klux", AD40*0.00014641, TRUE, "NA")</f>
        <v>NA</v>
      </c>
      <c r="AG40" t="s">
        <v>1467</v>
      </c>
      <c r="AH40" t="s">
        <v>2657</v>
      </c>
      <c r="AI40" t="s">
        <v>9</v>
      </c>
      <c r="AJ40">
        <v>5</v>
      </c>
      <c r="AK40">
        <v>30</v>
      </c>
      <c r="AL40" s="35" t="s">
        <v>12</v>
      </c>
      <c r="AM40" t="s">
        <v>8</v>
      </c>
      <c r="AN40" t="s">
        <v>8</v>
      </c>
      <c r="AO40" t="s">
        <v>8</v>
      </c>
      <c r="AP40" t="s">
        <v>8</v>
      </c>
      <c r="AQ40" t="s">
        <v>8</v>
      </c>
      <c r="AR40" s="35" t="s">
        <v>9</v>
      </c>
      <c r="AS40" t="s">
        <v>876</v>
      </c>
      <c r="AT40">
        <v>4.32</v>
      </c>
      <c r="AU40">
        <v>0.41</v>
      </c>
      <c r="AV40" t="s">
        <v>8</v>
      </c>
      <c r="AW40" t="s">
        <v>8</v>
      </c>
      <c r="AX40" t="s">
        <v>8</v>
      </c>
      <c r="AY40" t="s">
        <v>8</v>
      </c>
      <c r="AZ40" t="s">
        <v>485</v>
      </c>
      <c r="BA40" t="s">
        <v>197</v>
      </c>
      <c r="BB40" cm="1">
        <f t="array" ref="BB40">_xlfn.IFS(AT40="NA", "NA", AT40="NR", "NA", AZ40="Direct rLV % whole brain", AT40, AZ40="Indirect rLV % whole brain", AT40, AZ40="Direct rLV % hemisphere", AT40/2, AZ40="Indirect rLV % hemisphere", AT40/2, AND(F40="Mouse", AZ40="mm3"), (AT40/508.91)*100, AND(F40="Rat", AZ40="mm3"), (AT40/1971)*100, AND(F40="Mouse", AZ40="ul"), (AT40/508.91)*100, AND(F40="Rat", AZ40="ul"), (AT40/1971)*100, AND(F40="Mouse", AZ40="nl"), (AT40/508910)*100, AND(F40="Rat", AZ40="nl"), (AT40/1971000)*100, AND(F40="Mouse", AZ40="cm3"), (AT40/0.50891)*100, AND(F40="Rat", AZ40="cm3"), (AT40/1.971)*100, TRUE, "NA")</f>
        <v>2.16</v>
      </c>
      <c r="BC40" t="str" cm="1">
        <f t="array" ref="BC40">_xlfn.IFS(AV40="NA", "NA", AV40="NR", "NA", AZ40="Direct rLV % whole brain", AV40, AZ40="Indirect rLV % whole brain", AV40, AZ40="Direct rLV % hemisphere", AV40/2, AZ40="Indirect rLV % hemisphere", AV40/2, AND(F40="Mouse", AZ40="mm3"), (AV40/508.91)*100, AND(F40="Rat", AZ40="mm3"), (AV40/1971)*100, AND(F40="Mouse", AZ40="ul"), (AV40/508.91)*100, AND(F40="Rat", AZ40="ul"), (AV40/1971)*100, AND(F40="Mouse", AZ40="nl"), (AV40/508910)*100, AND(F40="Rat", AZ40="nl"), (AV40/1971000)*100, AND(F40="Mouse", AZ40="cm3"), (AV40/0.50891)*100, AND(F40="Rat", AZ40="cm3"), (AV40/1.971)*100, TRUE, "NA")</f>
        <v>NA</v>
      </c>
      <c r="BD40" cm="1">
        <f t="array" ref="BD40">_xlfn.IFS(AU40="NA", "NA", AU40="NR", "NA", R40="NR", "NA", BA40="SD", AU40, BA40="SE", AU40*(SQRT(R40)), BA40="SEM", AU40*(SQRT(R40)), TRUE, "NA")</f>
        <v>1.1596551211459381</v>
      </c>
      <c r="BE40" cm="1">
        <f t="array" ref="BE40">_xlfn.IFS(BD40="NA", "NA", AZ40="Direct rLV % whole brain", BD40, AZ40="Indirect rLV % whole brain", BD40, AZ40="Direct rLV % hemisphere", BD40/2, AZ40="Indirect rLV % hemisphere", BD40/2, AND(F40="Mouse", AZ40="mm3"), (BD40/508.91)*100, AND(F40="Rat", AZ40="mm3"), (BD40/1971)*100, AND(F40="Mouse", AZ40="ul"), (BD40/508.91)*100, AND(F40="Rat", AZ40="ul"), (BD40/1971)*100, AND(F40="Mouse", AZ40="nl"), (BD40/508910)*100, AND(F40="Rat", AZ40="nl"), (BD40/1971000)*100, AND(F40="Mouse", AZ40="cm3"), (BD40/0.50891)*100, AND(F40="Rat", AZ40="cm3"), (BD40/1.971)*100, TRUE, "NA")</f>
        <v>0.57982756057296903</v>
      </c>
      <c r="BF40" s="48" t="str" cm="1">
        <f t="array" ref="BF40">_xlfn.IFS(AW40="NA", "NA", AW40="NR", "NA", T40 = "NA", "NA", T40 = "NR", "NA", BA40="SD", AW40, BA40="SE", AW40*(SQRT(T40)), BA40="SEM", AW40*(SQRT(T40)), TRUE, "NA")</f>
        <v>NA</v>
      </c>
      <c r="BG40" s="35" t="s">
        <v>434</v>
      </c>
      <c r="BH40">
        <v>6.96</v>
      </c>
      <c r="BI40">
        <v>0.55000000000000004</v>
      </c>
      <c r="BJ40" t="s">
        <v>8</v>
      </c>
      <c r="BK40" t="s">
        <v>8</v>
      </c>
      <c r="BL40" t="s">
        <v>197</v>
      </c>
      <c r="BM40">
        <v>672</v>
      </c>
      <c r="BN40" s="35" t="s">
        <v>272</v>
      </c>
      <c r="BO40" t="s">
        <v>273</v>
      </c>
    </row>
    <row r="41" spans="1:70" s="22" customFormat="1" x14ac:dyDescent="0.3">
      <c r="A41" s="22" t="s">
        <v>443</v>
      </c>
      <c r="B41" s="22" t="s">
        <v>439</v>
      </c>
      <c r="C41" s="22">
        <v>2015</v>
      </c>
      <c r="D41" s="22" t="s">
        <v>438</v>
      </c>
      <c r="E41" s="22" t="s">
        <v>141</v>
      </c>
      <c r="F41" s="34" t="s">
        <v>25</v>
      </c>
      <c r="G41" s="22" t="s">
        <v>1008</v>
      </c>
      <c r="H41" s="22" t="s">
        <v>36</v>
      </c>
      <c r="I41" s="22" t="s">
        <v>12</v>
      </c>
      <c r="J41" s="22" t="s">
        <v>8</v>
      </c>
      <c r="K41" s="22" t="s">
        <v>9</v>
      </c>
      <c r="L41" s="22">
        <v>8</v>
      </c>
      <c r="M41" s="22" t="s">
        <v>9</v>
      </c>
      <c r="N41" s="22" t="s">
        <v>9</v>
      </c>
      <c r="O41" s="22" t="s">
        <v>9</v>
      </c>
      <c r="P41" s="22" t="s">
        <v>9</v>
      </c>
      <c r="Q41" s="22">
        <v>1</v>
      </c>
      <c r="R41" s="22">
        <v>6</v>
      </c>
      <c r="S41" s="22">
        <v>1</v>
      </c>
      <c r="T41" s="22">
        <v>6</v>
      </c>
      <c r="U41" s="22">
        <f t="shared" si="0"/>
        <v>1</v>
      </c>
      <c r="V41" s="22">
        <f t="shared" si="1"/>
        <v>6</v>
      </c>
      <c r="W41" s="34" t="s">
        <v>97</v>
      </c>
      <c r="X41" s="22" t="s">
        <v>8</v>
      </c>
      <c r="Y41" s="22" t="s">
        <v>77</v>
      </c>
      <c r="Z41" s="22" t="s">
        <v>9</v>
      </c>
      <c r="AA41" s="22">
        <v>100</v>
      </c>
      <c r="AB41" s="22" t="s">
        <v>145</v>
      </c>
      <c r="AC41" cm="1">
        <f t="array" ref="AC41">_xlfn.IFS(AB41="mg/kg", AA41, AB41="ug/g", AA41, AB41="mg/100g", AA41*10, AB41="mg/g", AA41*1000, TRUE, "NA")</f>
        <v>100</v>
      </c>
      <c r="AD41" s="22" t="s">
        <v>9</v>
      </c>
      <c r="AE41" s="22" t="s">
        <v>8</v>
      </c>
      <c r="AF41" t="str" cm="1">
        <f t="array" ref="AF41">_xlfn.IFS(AD41="NA", "NA", AD41="NR", "NA", AE41="W/cm2", AD41, AE41="mW/mm2", AD41*0.1, AE41="mW/cm2", AD41*0.001, AE41="uW/cm2", AD41*0.000001, AE41="lux", AD41*0.00000014641, AE41="klux", AD41*0.00014641, TRUE, "NA")</f>
        <v>NA</v>
      </c>
      <c r="AG41" s="22" t="s">
        <v>232</v>
      </c>
      <c r="AH41" s="22" t="s">
        <v>9</v>
      </c>
      <c r="AI41" s="22" t="s">
        <v>9</v>
      </c>
      <c r="AJ41" s="22">
        <v>4</v>
      </c>
      <c r="AK41" s="22">
        <v>15</v>
      </c>
      <c r="AL41" s="34" t="s">
        <v>369</v>
      </c>
      <c r="AM41" s="22" t="s">
        <v>216</v>
      </c>
      <c r="AN41" s="22">
        <v>700</v>
      </c>
      <c r="AO41" s="22" t="s">
        <v>145</v>
      </c>
      <c r="AP41" s="22">
        <v>0.1</v>
      </c>
      <c r="AQ41" s="22" t="s">
        <v>158</v>
      </c>
      <c r="AR41" s="34">
        <v>168</v>
      </c>
      <c r="AS41" s="22" t="s">
        <v>874</v>
      </c>
      <c r="AT41" s="22">
        <v>17.809999999999999</v>
      </c>
      <c r="AU41" s="22">
        <v>2.94</v>
      </c>
      <c r="AV41" s="22">
        <v>10.48</v>
      </c>
      <c r="AW41" s="22">
        <v>1.83</v>
      </c>
      <c r="AX41" s="22" t="s">
        <v>8</v>
      </c>
      <c r="AY41" s="22" t="s">
        <v>8</v>
      </c>
      <c r="AZ41" s="22" t="s">
        <v>483</v>
      </c>
      <c r="BA41" s="22" t="s">
        <v>196</v>
      </c>
      <c r="BB41" cm="1">
        <f t="array" ref="BB41">_xlfn.IFS(AT41="NA", "NA", AT41="NR", "NA", AZ41="Direct rLV % whole brain", AT41, AZ41="Indirect rLV % whole brain", AT41, AZ41="Direct rLV % hemisphere", AT41/2, AZ41="Indirect rLV % hemisphere", AT41/2, AND(F41="Mouse", AZ41="mm3"), (AT41/508.91)*100, AND(F41="Rat", AZ41="mm3"), (AT41/1971)*100, AND(F41="Mouse", AZ41="ul"), (AT41/508.91)*100, AND(F41="Rat", AZ41="ul"), (AT41/1971)*100, AND(F41="Mouse", AZ41="nl"), (AT41/508910)*100, AND(F41="Rat", AZ41="nl"), (AT41/1971000)*100, AND(F41="Mouse", AZ41="cm3"), (AT41/0.50891)*100, AND(F41="Rat", AZ41="cm3"), (AT41/1.971)*100, TRUE, "NA")</f>
        <v>17.809999999999999</v>
      </c>
      <c r="BC41" cm="1">
        <f t="array" ref="BC41">_xlfn.IFS(AV41="NA", "NA", AV41="NR", "NA", AZ41="Direct rLV % whole brain", AV41, AZ41="Indirect rLV % whole brain", AV41, AZ41="Direct rLV % hemisphere", AV41/2, AZ41="Indirect rLV % hemisphere", AV41/2, AND(F41="Mouse", AZ41="mm3"), (AV41/508.91)*100, AND(F41="Rat", AZ41="mm3"), (AV41/1971)*100, AND(F41="Mouse", AZ41="ul"), (AV41/508.91)*100, AND(F41="Rat", AZ41="ul"), (AV41/1971)*100, AND(F41="Mouse", AZ41="nl"), (AV41/508910)*100, AND(F41="Rat", AZ41="nl"), (AV41/1971000)*100, AND(F41="Mouse", AZ41="cm3"), (AV41/0.50891)*100, AND(F41="Rat", AZ41="cm3"), (AV41/1.971)*100, TRUE, "NA")</f>
        <v>10.48</v>
      </c>
      <c r="BD41" cm="1">
        <f t="array" ref="BD41">_xlfn.IFS(AU41="NA", "NA", AU41="NR", "NA", R41="NR", "NA", BA41="SD", AU41, BA41="SE", AU41*(SQRT(R41)), BA41="SEM", AU41*(SQRT(R41)), TRUE, "NA")</f>
        <v>2.94</v>
      </c>
      <c r="BE41" cm="1">
        <f t="array" ref="BE41">_xlfn.IFS(BD41="NA", "NA", AZ41="Direct rLV % whole brain", BD41, AZ41="Indirect rLV % whole brain", BD41, AZ41="Direct rLV % hemisphere", BD41/2, AZ41="Indirect rLV % hemisphere", BD41/2, AND(F41="Mouse", AZ41="mm3"), (BD41/508.91)*100, AND(F41="Rat", AZ41="mm3"), (BD41/1971)*100, AND(F41="Mouse", AZ41="ul"), (BD41/508.91)*100, AND(F41="Rat", AZ41="ul"), (BD41/1971)*100, AND(F41="Mouse", AZ41="nl"), (BD41/508910)*100, AND(F41="Rat", AZ41="nl"), (BD41/1971000)*100, AND(F41="Mouse", AZ41="cm3"), (BD41/0.50891)*100, AND(F41="Rat", AZ41="cm3"), (BD41/1.971)*100, TRUE, "NA")</f>
        <v>2.94</v>
      </c>
      <c r="BF41" s="48" cm="1">
        <f t="array" ref="BF41">_xlfn.IFS(AW41="NA", "NA", AW41="NR", "NA", T41 = "NA", "NA", T41 = "NR", "NA", BA41="SD", AW41, BA41="SE", AW41*(SQRT(T41)), BA41="SEM", AW41*(SQRT(T41)), TRUE, "NA")</f>
        <v>1.83</v>
      </c>
      <c r="BG41" s="34" t="s">
        <v>138</v>
      </c>
      <c r="BH41" s="22">
        <v>7.96</v>
      </c>
      <c r="BI41" s="22">
        <v>0.72</v>
      </c>
      <c r="BJ41" s="22">
        <v>6.29</v>
      </c>
      <c r="BK41" s="22">
        <v>1.03</v>
      </c>
      <c r="BL41" s="22" t="s">
        <v>196</v>
      </c>
      <c r="BM41" s="22">
        <v>336</v>
      </c>
      <c r="BN41" s="34" t="s">
        <v>272</v>
      </c>
      <c r="BO41" s="22" t="s">
        <v>273</v>
      </c>
      <c r="BP41" s="22" t="s">
        <v>462</v>
      </c>
    </row>
    <row r="42" spans="1:70" x14ac:dyDescent="0.3">
      <c r="A42" t="s">
        <v>444</v>
      </c>
      <c r="B42" t="s">
        <v>442</v>
      </c>
      <c r="C42">
        <v>2015</v>
      </c>
      <c r="D42" t="s">
        <v>445</v>
      </c>
      <c r="E42" t="s">
        <v>141</v>
      </c>
      <c r="F42" s="35" t="s">
        <v>24</v>
      </c>
      <c r="G42" t="s">
        <v>10</v>
      </c>
      <c r="H42" t="s">
        <v>36</v>
      </c>
      <c r="I42" t="s">
        <v>12</v>
      </c>
      <c r="J42" t="s">
        <v>8</v>
      </c>
      <c r="K42" t="s">
        <v>9</v>
      </c>
      <c r="L42" t="s">
        <v>9</v>
      </c>
      <c r="M42" t="s">
        <v>9</v>
      </c>
      <c r="N42">
        <v>250</v>
      </c>
      <c r="O42">
        <f>AVERAGE(N42,P42)</f>
        <v>275</v>
      </c>
      <c r="P42">
        <v>300</v>
      </c>
      <c r="Q42">
        <v>1</v>
      </c>
      <c r="R42">
        <v>14</v>
      </c>
      <c r="S42">
        <v>1</v>
      </c>
      <c r="T42">
        <v>15</v>
      </c>
      <c r="U42">
        <f t="shared" si="0"/>
        <v>1</v>
      </c>
      <c r="V42">
        <f t="shared" si="1"/>
        <v>14</v>
      </c>
      <c r="W42" s="35" t="s">
        <v>100</v>
      </c>
      <c r="X42" t="s">
        <v>936</v>
      </c>
      <c r="Y42" t="s">
        <v>47</v>
      </c>
      <c r="Z42" t="s">
        <v>319</v>
      </c>
      <c r="AA42">
        <v>20</v>
      </c>
      <c r="AB42" t="s">
        <v>145</v>
      </c>
      <c r="AC42" cm="1">
        <f t="array" ref="AC42">_xlfn.IFS(AB42="mg/kg", AA42, AB42="ug/g", AA42, AB42="mg/100g", AA42*10, AB42="mg/g", AA42*1000, TRUE, "NA")</f>
        <v>20</v>
      </c>
      <c r="AD42" t="s">
        <v>9</v>
      </c>
      <c r="AE42" t="s">
        <v>9</v>
      </c>
      <c r="AF42" t="str" cm="1">
        <f t="array" ref="AF42">_xlfn.IFS(AD42="NA", "NA", AD42="NR", "NA", AE42="W/cm2", AD42, AE42="mW/mm2", AD42*0.1, AE42="mW/cm2", AD42*0.001, AE42="uW/cm2", AD42*0.000001, AE42="lux", AD42*0.00000014641, AE42="klux", AD42*0.00014641, TRUE, "NA")</f>
        <v>NA</v>
      </c>
      <c r="AG42" t="s">
        <v>231</v>
      </c>
      <c r="AH42" t="s">
        <v>9</v>
      </c>
      <c r="AI42" t="s">
        <v>9</v>
      </c>
      <c r="AJ42">
        <v>5</v>
      </c>
      <c r="AK42">
        <v>20</v>
      </c>
      <c r="AL42" s="35" t="s">
        <v>446</v>
      </c>
      <c r="AM42" t="s">
        <v>47</v>
      </c>
      <c r="AN42">
        <v>3.1</v>
      </c>
      <c r="AO42" t="s">
        <v>447</v>
      </c>
      <c r="AP42">
        <v>120</v>
      </c>
      <c r="AQ42" t="s">
        <v>158</v>
      </c>
      <c r="AR42" s="35" t="s">
        <v>9</v>
      </c>
      <c r="AS42" t="s">
        <v>876</v>
      </c>
      <c r="AT42">
        <v>15.59</v>
      </c>
      <c r="AU42">
        <v>3.73</v>
      </c>
      <c r="AV42">
        <v>13.62</v>
      </c>
      <c r="AW42">
        <v>3.92</v>
      </c>
      <c r="AX42" t="s">
        <v>8</v>
      </c>
      <c r="AY42" t="s">
        <v>8</v>
      </c>
      <c r="AZ42" t="s">
        <v>137</v>
      </c>
      <c r="BA42" t="s">
        <v>9</v>
      </c>
      <c r="BB42" cm="1">
        <f t="array" ref="BB42">_xlfn.IFS(AT42="NA", "NA", AT42="NR", "NA", AZ42="Direct rLV % whole brain", AT42, AZ42="Indirect rLV % whole brain", AT42, AZ42="Direct rLV % hemisphere", AT42/2, AZ42="Indirect rLV % hemisphere", AT42/2, AND(F42="Mouse", AZ42="mm3"), (AT42/508.91)*100, AND(F42="Rat", AZ42="mm3"), (AT42/1971)*100, AND(F42="Mouse", AZ42="ul"), (AT42/508.91)*100, AND(F42="Rat", AZ42="ul"), (AT42/1971)*100, AND(F42="Mouse", AZ42="nl"), (AT42/508910)*100, AND(F42="Rat", AZ42="nl"), (AT42/1971000)*100, AND(F42="Mouse", AZ42="cm3"), (AT42/0.50891)*100, AND(F42="Rat", AZ42="cm3"), (AT42/1.971)*100, TRUE, "NA")</f>
        <v>0.79096905124302375</v>
      </c>
      <c r="BC42" cm="1">
        <f t="array" ref="BC42">_xlfn.IFS(AV42="NA", "NA", AV42="NR", "NA", AZ42="Direct rLV % whole brain", AV42, AZ42="Indirect rLV % whole brain", AV42, AZ42="Direct rLV % hemisphere", AV42/2, AZ42="Indirect rLV % hemisphere", AV42/2, AND(F42="Mouse", AZ42="mm3"), (AV42/508.91)*100, AND(F42="Rat", AZ42="mm3"), (AV42/1971)*100, AND(F42="Mouse", AZ42="ul"), (AV42/508.91)*100, AND(F42="Rat", AZ42="ul"), (AV42/1971)*100, AND(F42="Mouse", AZ42="nl"), (AV42/508910)*100, AND(F42="Rat", AZ42="nl"), (AV42/1971000)*100, AND(F42="Mouse", AZ42="cm3"), (AV42/0.50891)*100, AND(F42="Rat", AZ42="cm3"), (AV42/1.971)*100, TRUE, "NA")</f>
        <v>0.69101978691019783</v>
      </c>
      <c r="BD42" t="str" cm="1">
        <f t="array" ref="BD42">_xlfn.IFS(AU42="NA", "NA", AU42="NR", "NA", R42="NR", "NA", BA42="SD", AU42, BA42="SE", AU42*(SQRT(R42)), BA42="SEM", AU42*(SQRT(R42)), TRUE, "NA")</f>
        <v>NA</v>
      </c>
      <c r="BE42" t="str" cm="1">
        <f t="array" ref="BE42">_xlfn.IFS(BD42="NA", "NA", AZ42="Direct rLV % whole brain", BD42, AZ42="Indirect rLV % whole brain", BD42, AZ42="Direct rLV % hemisphere", BD42/2, AZ42="Indirect rLV % hemisphere", BD42/2, AND(F42="Mouse", AZ42="mm3"), (BD42/508.91)*100, AND(F42="Rat", AZ42="mm3"), (BD42/1971)*100, AND(F42="Mouse", AZ42="ul"), (BD42/508.91)*100, AND(F42="Rat", AZ42="ul"), (BD42/1971)*100, AND(F42="Mouse", AZ42="nl"), (BD42/508910)*100, AND(F42="Rat", AZ42="nl"), (BD42/1971000)*100, AND(F42="Mouse", AZ42="cm3"), (BD42/0.50891)*100, AND(F42="Rat", AZ42="cm3"), (BD42/1.971)*100, TRUE, "NA")</f>
        <v>NA</v>
      </c>
      <c r="BF42" s="48" t="str" cm="1">
        <f t="array" ref="BF42">_xlfn.IFS(AW42="NA", "NA", AW42="NR", "NA", T42 = "NA", "NA", T42 = "NR", "NA", BA42="SD", AW42, BA42="SE", AW42*(SQRT(T42)), BA42="SEM", AW42*(SQRT(T42)), TRUE, "NA")</f>
        <v>NA</v>
      </c>
      <c r="BG42" s="35" t="s">
        <v>448</v>
      </c>
      <c r="BH42" t="s">
        <v>9</v>
      </c>
      <c r="BI42" t="s">
        <v>9</v>
      </c>
      <c r="BJ42" t="s">
        <v>9</v>
      </c>
      <c r="BK42" t="s">
        <v>9</v>
      </c>
      <c r="BL42" t="s">
        <v>9</v>
      </c>
      <c r="BM42" t="s">
        <v>9</v>
      </c>
      <c r="BN42" s="35" t="s">
        <v>273</v>
      </c>
      <c r="BO42" t="s">
        <v>273</v>
      </c>
      <c r="BQ42" t="s">
        <v>2602</v>
      </c>
      <c r="BR42" t="s">
        <v>449</v>
      </c>
    </row>
    <row r="43" spans="1:70" s="22" customFormat="1" x14ac:dyDescent="0.3">
      <c r="A43" s="22" t="s">
        <v>454</v>
      </c>
      <c r="B43" s="22" t="s">
        <v>453</v>
      </c>
      <c r="C43" s="22">
        <v>1999</v>
      </c>
      <c r="D43" s="22" t="s">
        <v>455</v>
      </c>
      <c r="E43" s="22" t="s">
        <v>141</v>
      </c>
      <c r="F43" s="34" t="s">
        <v>25</v>
      </c>
      <c r="G43" s="22" t="s">
        <v>456</v>
      </c>
      <c r="H43" s="22" t="s">
        <v>36</v>
      </c>
      <c r="I43" s="22" t="s">
        <v>12</v>
      </c>
      <c r="J43" s="22" t="s">
        <v>8</v>
      </c>
      <c r="K43" s="22" t="s">
        <v>9</v>
      </c>
      <c r="L43" s="22">
        <v>12</v>
      </c>
      <c r="M43" s="22" t="s">
        <v>9</v>
      </c>
      <c r="N43" s="22">
        <v>35</v>
      </c>
      <c r="O43" s="22">
        <f t="shared" ref="O43:O48" si="9">AVERAGE(N43,P43)</f>
        <v>37.5</v>
      </c>
      <c r="P43" s="22">
        <v>40</v>
      </c>
      <c r="Q43" s="22">
        <v>1</v>
      </c>
      <c r="R43" s="22">
        <v>5</v>
      </c>
      <c r="S43" s="22">
        <v>1</v>
      </c>
      <c r="T43" s="22">
        <v>5</v>
      </c>
      <c r="U43" s="22">
        <f t="shared" si="0"/>
        <v>1</v>
      </c>
      <c r="V43" s="22">
        <f t="shared" si="1"/>
        <v>5</v>
      </c>
      <c r="W43" s="34" t="s">
        <v>99</v>
      </c>
      <c r="X43" s="22" t="s">
        <v>936</v>
      </c>
      <c r="Y43" s="22" t="s">
        <v>78</v>
      </c>
      <c r="Z43" s="22" t="s">
        <v>9</v>
      </c>
      <c r="AA43" s="22">
        <v>1</v>
      </c>
      <c r="AB43" s="22" t="s">
        <v>356</v>
      </c>
      <c r="AC43" cm="1">
        <f t="array" ref="AC43">_xlfn.IFS(AB43="mg/kg", AA43, AB43="ug/g", AA43, AB43="mg/100g", AA43*10, AB43="mg/g", AA43*1000, TRUE, "NA")</f>
        <v>10</v>
      </c>
      <c r="AD43" s="22">
        <v>150</v>
      </c>
      <c r="AE43" s="22" t="s">
        <v>292</v>
      </c>
      <c r="AF43" t="str" cm="1">
        <f t="array" ref="AF43">_xlfn.IFS(AD43="NA", "NA", AD43="NR", "NA", AE43="W/cm2", AD43, AE43="mW/mm2", AD43*0.1, AE43="mW/cm2", AD43*0.001, AE43="uW/cm2", AD43*0.000001, AE43="lux", AD43*0.00000014641, AE43="klux", AD43*0.00014641, TRUE, "NA")</f>
        <v>NA</v>
      </c>
      <c r="AG43" s="22" t="s">
        <v>146</v>
      </c>
      <c r="AH43" s="22" t="s">
        <v>9</v>
      </c>
      <c r="AI43" s="22" t="s">
        <v>9</v>
      </c>
      <c r="AJ43" s="22">
        <v>1.4</v>
      </c>
      <c r="AK43" s="22">
        <v>15</v>
      </c>
      <c r="AL43" s="34" t="s">
        <v>457</v>
      </c>
      <c r="AM43" s="22" t="s">
        <v>212</v>
      </c>
      <c r="AN43" s="22">
        <v>20</v>
      </c>
      <c r="AO43" s="22" t="s">
        <v>145</v>
      </c>
      <c r="AP43" s="22">
        <v>-0.5</v>
      </c>
      <c r="AQ43" s="22" t="s">
        <v>156</v>
      </c>
      <c r="AR43" s="34">
        <v>72</v>
      </c>
      <c r="AS43" s="22" t="s">
        <v>9</v>
      </c>
      <c r="AT43" s="22">
        <v>7.07</v>
      </c>
      <c r="AU43" s="22">
        <v>1.21</v>
      </c>
      <c r="AV43" s="22">
        <v>3.02</v>
      </c>
      <c r="AW43" s="22">
        <v>0.65</v>
      </c>
      <c r="AX43" s="22" t="s">
        <v>8</v>
      </c>
      <c r="AY43" s="22" t="s">
        <v>8</v>
      </c>
      <c r="AZ43" s="22" t="s">
        <v>137</v>
      </c>
      <c r="BA43" s="22" t="s">
        <v>9</v>
      </c>
      <c r="BB43" cm="1">
        <f t="array" ref="BB43">_xlfn.IFS(AT43="NA", "NA", AT43="NR", "NA", AZ43="Direct rLV % whole brain", AT43, AZ43="Indirect rLV % whole brain", AT43, AZ43="Direct rLV % hemisphere", AT43/2, AZ43="Indirect rLV % hemisphere", AT43/2, AND(F43="Mouse", AZ43="mm3"), (AT43/508.91)*100, AND(F43="Rat", AZ43="mm3"), (AT43/1971)*100, AND(F43="Mouse", AZ43="ul"), (AT43/508.91)*100, AND(F43="Rat", AZ43="ul"), (AT43/1971)*100, AND(F43="Mouse", AZ43="nl"), (AT43/508910)*100, AND(F43="Rat", AZ43="nl"), (AT43/1971000)*100, AND(F43="Mouse", AZ43="cm3"), (AT43/0.50891)*100, AND(F43="Rat", AZ43="cm3"), (AT43/1.971)*100, TRUE, "NA")</f>
        <v>1.3892436776640271</v>
      </c>
      <c r="BC43" cm="1">
        <f t="array" ref="BC43">_xlfn.IFS(AV43="NA", "NA", AV43="NR", "NA", AZ43="Direct rLV % whole brain", AV43, AZ43="Indirect rLV % whole brain", AV43, AZ43="Direct rLV % hemisphere", AV43/2, AZ43="Indirect rLV % hemisphere", AV43/2, AND(F43="Mouse", AZ43="mm3"), (AV43/508.91)*100, AND(F43="Rat", AZ43="mm3"), (AV43/1971)*100, AND(F43="Mouse", AZ43="ul"), (AV43/508.91)*100, AND(F43="Rat", AZ43="ul"), (AV43/1971)*100, AND(F43="Mouse", AZ43="nl"), (AV43/508910)*100, AND(F43="Rat", AZ43="nl"), (AV43/1971000)*100, AND(F43="Mouse", AZ43="cm3"), (AV43/0.50891)*100, AND(F43="Rat", AZ43="cm3"), (AV43/1.971)*100, TRUE, "NA")</f>
        <v>0.5934251635849167</v>
      </c>
      <c r="BD43" t="str" cm="1">
        <f t="array" ref="BD43">_xlfn.IFS(AU43="NA", "NA", AU43="NR", "NA", R43="NR", "NA", BA43="SD", AU43, BA43="SE", AU43*(SQRT(R43)), BA43="SEM", AU43*(SQRT(R43)), TRUE, "NA")</f>
        <v>NA</v>
      </c>
      <c r="BE43" t="str" cm="1">
        <f t="array" ref="BE43">_xlfn.IFS(BD43="NA", "NA", AZ43="Direct rLV % whole brain", BD43, AZ43="Indirect rLV % whole brain", BD43, AZ43="Direct rLV % hemisphere", BD43/2, AZ43="Indirect rLV % hemisphere", BD43/2, AND(F43="Mouse", AZ43="mm3"), (BD43/508.91)*100, AND(F43="Rat", AZ43="mm3"), (BD43/1971)*100, AND(F43="Mouse", AZ43="ul"), (BD43/508.91)*100, AND(F43="Rat", AZ43="ul"), (BD43/1971)*100, AND(F43="Mouse", AZ43="nl"), (BD43/508910)*100, AND(F43="Rat", AZ43="nl"), (BD43/1971000)*100, AND(F43="Mouse", AZ43="cm3"), (BD43/0.50891)*100, AND(F43="Rat", AZ43="cm3"), (BD43/1.971)*100, TRUE, "NA")</f>
        <v>NA</v>
      </c>
      <c r="BF43" s="48" t="str" cm="1">
        <f t="array" ref="BF43">_xlfn.IFS(AW43="NA", "NA", AW43="NR", "NA", T43 = "NA", "NA", T43 = "NR", "NA", BA43="SD", AW43, BA43="SE", AW43*(SQRT(T43)), BA43="SEM", AW43*(SQRT(T43)), TRUE, "NA")</f>
        <v>NA</v>
      </c>
      <c r="BG43" s="34" t="s">
        <v>12</v>
      </c>
      <c r="BH43" s="22" t="s">
        <v>8</v>
      </c>
      <c r="BI43" s="22" t="s">
        <v>8</v>
      </c>
      <c r="BJ43" s="22" t="s">
        <v>8</v>
      </c>
      <c r="BK43" s="22" t="s">
        <v>8</v>
      </c>
      <c r="BL43" s="22" t="s">
        <v>8</v>
      </c>
      <c r="BM43" s="22" t="s">
        <v>8</v>
      </c>
      <c r="BN43" s="34" t="s">
        <v>273</v>
      </c>
      <c r="BO43" s="22" t="s">
        <v>273</v>
      </c>
      <c r="BQ43" s="22" t="s">
        <v>2601</v>
      </c>
    </row>
    <row r="44" spans="1:70" x14ac:dyDescent="0.3">
      <c r="A44" t="s">
        <v>467</v>
      </c>
      <c r="B44" t="s">
        <v>458</v>
      </c>
      <c r="C44">
        <v>2007</v>
      </c>
      <c r="D44" t="s">
        <v>459</v>
      </c>
      <c r="E44" t="s">
        <v>141</v>
      </c>
      <c r="F44" s="35" t="s">
        <v>24</v>
      </c>
      <c r="G44" t="s">
        <v>10</v>
      </c>
      <c r="H44" t="s">
        <v>36</v>
      </c>
      <c r="I44" t="s">
        <v>12</v>
      </c>
      <c r="J44" t="s">
        <v>8</v>
      </c>
      <c r="K44" t="s">
        <v>9</v>
      </c>
      <c r="L44" t="s">
        <v>9</v>
      </c>
      <c r="M44" t="s">
        <v>9</v>
      </c>
      <c r="N44">
        <v>230</v>
      </c>
      <c r="O44">
        <f t="shared" si="9"/>
        <v>290</v>
      </c>
      <c r="P44">
        <v>350</v>
      </c>
      <c r="Q44">
        <v>1</v>
      </c>
      <c r="R44">
        <v>4</v>
      </c>
      <c r="S44">
        <v>0</v>
      </c>
      <c r="T44" t="s">
        <v>8</v>
      </c>
      <c r="U44" t="str">
        <f t="shared" si="0"/>
        <v>NA</v>
      </c>
      <c r="V44" t="str">
        <f t="shared" si="1"/>
        <v>NA</v>
      </c>
      <c r="W44" s="35" t="s">
        <v>97</v>
      </c>
      <c r="X44" t="s">
        <v>8</v>
      </c>
      <c r="Y44" t="s">
        <v>2553</v>
      </c>
      <c r="Z44" t="s">
        <v>460</v>
      </c>
      <c r="AA44">
        <v>20</v>
      </c>
      <c r="AB44" t="s">
        <v>145</v>
      </c>
      <c r="AC44" cm="1">
        <f t="array" ref="AC44">_xlfn.IFS(AB44="mg/kg", AA44, AB44="ug/g", AA44, AB44="mg/100g", AA44*10, AB44="mg/g", AA44*1000, TRUE, "NA")</f>
        <v>20</v>
      </c>
      <c r="AD44">
        <v>0.68</v>
      </c>
      <c r="AE44" t="s">
        <v>461</v>
      </c>
      <c r="AF44" cm="1">
        <f t="array" ref="AF44">_xlfn.IFS(AD44="NA", "NA", AD44="NR", "NA", AE44="W/cm2", AD44, AE44="mW/mm2", AD44*0.1, AE44="mW/cm2", AD44*0.001, AE44="uW/cm2", AD44*0.000001, AE44="lux", AD44*0.00000014641, AE44="klux", AD44*0.00014641, TRUE, "NA")</f>
        <v>0.68</v>
      </c>
      <c r="AG44" t="s">
        <v>85</v>
      </c>
      <c r="AH44" t="s">
        <v>2656</v>
      </c>
      <c r="AI44">
        <v>540</v>
      </c>
      <c r="AJ44">
        <v>3</v>
      </c>
      <c r="AK44">
        <v>10</v>
      </c>
      <c r="AL44" s="35" t="s">
        <v>12</v>
      </c>
      <c r="AM44" t="s">
        <v>8</v>
      </c>
      <c r="AN44" t="s">
        <v>8</v>
      </c>
      <c r="AO44" t="s">
        <v>8</v>
      </c>
      <c r="AP44" t="s">
        <v>8</v>
      </c>
      <c r="AQ44" t="s">
        <v>8</v>
      </c>
      <c r="AR44" s="35">
        <v>12</v>
      </c>
      <c r="AS44" t="s">
        <v>875</v>
      </c>
      <c r="AT44">
        <v>26.4</v>
      </c>
      <c r="AU44">
        <v>9.6</v>
      </c>
      <c r="AV44" t="s">
        <v>8</v>
      </c>
      <c r="AW44" t="s">
        <v>8</v>
      </c>
      <c r="AX44" t="s">
        <v>8</v>
      </c>
      <c r="AY44" t="s">
        <v>8</v>
      </c>
      <c r="AZ44" t="s">
        <v>483</v>
      </c>
      <c r="BA44" t="s">
        <v>196</v>
      </c>
      <c r="BB44" cm="1">
        <f t="array" ref="BB44">_xlfn.IFS(AT44="NA", "NA", AT44="NR", "NA", AZ44="Direct rLV % whole brain", AT44, AZ44="Indirect rLV % whole brain", AT44, AZ44="Direct rLV % hemisphere", AT44/2, AZ44="Indirect rLV % hemisphere", AT44/2, AND(F44="Mouse", AZ44="mm3"), (AT44/508.91)*100, AND(F44="Rat", AZ44="mm3"), (AT44/1971)*100, AND(F44="Mouse", AZ44="ul"), (AT44/508.91)*100, AND(F44="Rat", AZ44="ul"), (AT44/1971)*100, AND(F44="Mouse", AZ44="nl"), (AT44/508910)*100, AND(F44="Rat", AZ44="nl"), (AT44/1971000)*100, AND(F44="Mouse", AZ44="cm3"), (AT44/0.50891)*100, AND(F44="Rat", AZ44="cm3"), (AT44/1.971)*100, TRUE, "NA")</f>
        <v>26.4</v>
      </c>
      <c r="BC44" t="str" cm="1">
        <f t="array" ref="BC44">_xlfn.IFS(AV44="NA", "NA", AV44="NR", "NA", AZ44="Direct rLV % whole brain", AV44, AZ44="Indirect rLV % whole brain", AV44, AZ44="Direct rLV % hemisphere", AV44/2, AZ44="Indirect rLV % hemisphere", AV44/2, AND(F44="Mouse", AZ44="mm3"), (AV44/508.91)*100, AND(F44="Rat", AZ44="mm3"), (AV44/1971)*100, AND(F44="Mouse", AZ44="ul"), (AV44/508.91)*100, AND(F44="Rat", AZ44="ul"), (AV44/1971)*100, AND(F44="Mouse", AZ44="nl"), (AV44/508910)*100, AND(F44="Rat", AZ44="nl"), (AV44/1971000)*100, AND(F44="Mouse", AZ44="cm3"), (AV44/0.50891)*100, AND(F44="Rat", AZ44="cm3"), (AV44/1.971)*100, TRUE, "NA")</f>
        <v>NA</v>
      </c>
      <c r="BD44" cm="1">
        <f t="array" ref="BD44">_xlfn.IFS(AU44="NA", "NA", AU44="NR", "NA", R44="NR", "NA", BA44="SD", AU44, BA44="SE", AU44*(SQRT(R44)), BA44="SEM", AU44*(SQRT(R44)), TRUE, "NA")</f>
        <v>9.6</v>
      </c>
      <c r="BE44" cm="1">
        <f t="array" ref="BE44">_xlfn.IFS(BD44="NA", "NA", AZ44="Direct rLV % whole brain", BD44, AZ44="Indirect rLV % whole brain", BD44, AZ44="Direct rLV % hemisphere", BD44/2, AZ44="Indirect rLV % hemisphere", BD44/2, AND(F44="Mouse", AZ44="mm3"), (BD44/508.91)*100, AND(F44="Rat", AZ44="mm3"), (BD44/1971)*100, AND(F44="Mouse", AZ44="ul"), (BD44/508.91)*100, AND(F44="Rat", AZ44="ul"), (BD44/1971)*100, AND(F44="Mouse", AZ44="nl"), (BD44/508910)*100, AND(F44="Rat", AZ44="nl"), (BD44/1971000)*100, AND(F44="Mouse", AZ44="cm3"), (BD44/0.50891)*100, AND(F44="Rat", AZ44="cm3"), (BD44/1.971)*100, TRUE, "NA")</f>
        <v>9.6</v>
      </c>
      <c r="BF44" s="48" t="str" cm="1">
        <f t="array" ref="BF44">_xlfn.IFS(AW44="NA", "NA", AW44="NR", "NA", T44 = "NA", "NA", T44 = "NR", "NA", BA44="SD", AW44, BA44="SE", AW44*(SQRT(T44)), BA44="SEM", AW44*(SQRT(T44)), TRUE, "NA")</f>
        <v>NA</v>
      </c>
      <c r="BG44" s="35" t="s">
        <v>12</v>
      </c>
      <c r="BH44" t="s">
        <v>8</v>
      </c>
      <c r="BI44" t="s">
        <v>8</v>
      </c>
      <c r="BJ44" t="s">
        <v>8</v>
      </c>
      <c r="BK44" t="s">
        <v>8</v>
      </c>
      <c r="BL44" t="s">
        <v>8</v>
      </c>
      <c r="BM44" t="s">
        <v>8</v>
      </c>
      <c r="BN44" s="35" t="s">
        <v>272</v>
      </c>
      <c r="BO44" t="s">
        <v>8</v>
      </c>
      <c r="BP44" t="s">
        <v>2552</v>
      </c>
    </row>
    <row r="45" spans="1:70" s="22" customFormat="1" x14ac:dyDescent="0.3">
      <c r="A45" s="22" t="s">
        <v>468</v>
      </c>
      <c r="B45" s="22" t="s">
        <v>458</v>
      </c>
      <c r="C45" s="22">
        <v>2007</v>
      </c>
      <c r="D45" s="22" t="s">
        <v>466</v>
      </c>
      <c r="E45" s="22" t="s">
        <v>141</v>
      </c>
      <c r="F45" s="34" t="s">
        <v>24</v>
      </c>
      <c r="G45" s="22" t="s">
        <v>10</v>
      </c>
      <c r="H45" s="22" t="s">
        <v>36</v>
      </c>
      <c r="I45" s="22" t="s">
        <v>12</v>
      </c>
      <c r="J45" s="22" t="s">
        <v>8</v>
      </c>
      <c r="K45" s="22" t="s">
        <v>9</v>
      </c>
      <c r="L45" s="22" t="s">
        <v>9</v>
      </c>
      <c r="M45" s="22" t="s">
        <v>9</v>
      </c>
      <c r="N45" s="22">
        <v>220</v>
      </c>
      <c r="O45" s="22">
        <f t="shared" si="9"/>
        <v>285</v>
      </c>
      <c r="P45" s="22">
        <v>350</v>
      </c>
      <c r="Q45" s="22">
        <v>1</v>
      </c>
      <c r="R45" s="22">
        <v>13</v>
      </c>
      <c r="S45" s="22">
        <v>3</v>
      </c>
      <c r="T45" s="22">
        <v>9</v>
      </c>
      <c r="U45" s="22">
        <f t="shared" si="0"/>
        <v>3</v>
      </c>
      <c r="V45" s="22">
        <f t="shared" si="1"/>
        <v>4.333333333333333</v>
      </c>
      <c r="W45" s="34" t="s">
        <v>95</v>
      </c>
      <c r="X45" s="22" t="s">
        <v>97</v>
      </c>
      <c r="Y45" s="22" t="s">
        <v>2553</v>
      </c>
      <c r="Z45" s="22" t="s">
        <v>91</v>
      </c>
      <c r="AA45" s="22">
        <v>20</v>
      </c>
      <c r="AB45" s="22" t="s">
        <v>145</v>
      </c>
      <c r="AC45" cm="1">
        <f t="array" ref="AC45">_xlfn.IFS(AB45="mg/kg", AA45, AB45="ug/g", AA45, AB45="mg/100g", AA45*10, AB45="mg/g", AA45*1000, TRUE, "NA")</f>
        <v>20</v>
      </c>
      <c r="AD45" s="22">
        <v>0.68</v>
      </c>
      <c r="AE45" s="22" t="s">
        <v>461</v>
      </c>
      <c r="AF45" cm="1">
        <f t="array" ref="AF45">_xlfn.IFS(AD45="NA", "NA", AD45="NR", "NA", AE45="W/cm2", AD45, AE45="mW/mm2", AD45*0.1, AE45="mW/cm2", AD45*0.001, AE45="uW/cm2", AD45*0.000001, AE45="lux", AD45*0.00000014641, AE45="klux", AD45*0.00014641, TRUE, "NA")</f>
        <v>0.68</v>
      </c>
      <c r="AG45" s="22" t="s">
        <v>85</v>
      </c>
      <c r="AH45" s="22" t="s">
        <v>2656</v>
      </c>
      <c r="AI45" s="22">
        <v>540</v>
      </c>
      <c r="AJ45" s="22">
        <v>3</v>
      </c>
      <c r="AK45" s="22">
        <v>10</v>
      </c>
      <c r="AL45" s="34" t="s">
        <v>469</v>
      </c>
      <c r="AM45" s="22" t="s">
        <v>219</v>
      </c>
      <c r="AN45" s="22">
        <v>10</v>
      </c>
      <c r="AO45" s="22" t="s">
        <v>145</v>
      </c>
      <c r="AP45" s="22">
        <v>1.5</v>
      </c>
      <c r="AQ45" s="22" t="s">
        <v>158</v>
      </c>
      <c r="AR45" s="34">
        <v>24</v>
      </c>
      <c r="AS45" s="22" t="s">
        <v>874</v>
      </c>
      <c r="AT45" s="22">
        <v>27</v>
      </c>
      <c r="AU45" s="22">
        <v>3</v>
      </c>
      <c r="AV45" s="22">
        <v>20</v>
      </c>
      <c r="AW45" s="22">
        <v>4</v>
      </c>
      <c r="AX45" s="22" t="s">
        <v>8</v>
      </c>
      <c r="AY45" s="22" t="s">
        <v>8</v>
      </c>
      <c r="AZ45" s="22" t="s">
        <v>483</v>
      </c>
      <c r="BA45" s="22" t="s">
        <v>196</v>
      </c>
      <c r="BB45" cm="1">
        <f t="array" ref="BB45">_xlfn.IFS(AT45="NA", "NA", AT45="NR", "NA", AZ45="Direct rLV % whole brain", AT45, AZ45="Indirect rLV % whole brain", AT45, AZ45="Direct rLV % hemisphere", AT45/2, AZ45="Indirect rLV % hemisphere", AT45/2, AND(F45="Mouse", AZ45="mm3"), (AT45/508.91)*100, AND(F45="Rat", AZ45="mm3"), (AT45/1971)*100, AND(F45="Mouse", AZ45="ul"), (AT45/508.91)*100, AND(F45="Rat", AZ45="ul"), (AT45/1971)*100, AND(F45="Mouse", AZ45="nl"), (AT45/508910)*100, AND(F45="Rat", AZ45="nl"), (AT45/1971000)*100, AND(F45="Mouse", AZ45="cm3"), (AT45/0.50891)*100, AND(F45="Rat", AZ45="cm3"), (AT45/1.971)*100, TRUE, "NA")</f>
        <v>27</v>
      </c>
      <c r="BC45" cm="1">
        <f t="array" ref="BC45">_xlfn.IFS(AV45="NA", "NA", AV45="NR", "NA", AZ45="Direct rLV % whole brain", AV45, AZ45="Indirect rLV % whole brain", AV45, AZ45="Direct rLV % hemisphere", AV45/2, AZ45="Indirect rLV % hemisphere", AV45/2, AND(F45="Mouse", AZ45="mm3"), (AV45/508.91)*100, AND(F45="Rat", AZ45="mm3"), (AV45/1971)*100, AND(F45="Mouse", AZ45="ul"), (AV45/508.91)*100, AND(F45="Rat", AZ45="ul"), (AV45/1971)*100, AND(F45="Mouse", AZ45="nl"), (AV45/508910)*100, AND(F45="Rat", AZ45="nl"), (AV45/1971000)*100, AND(F45="Mouse", AZ45="cm3"), (AV45/0.50891)*100, AND(F45="Rat", AZ45="cm3"), (AV45/1.971)*100, TRUE, "NA")</f>
        <v>20</v>
      </c>
      <c r="BD45" cm="1">
        <f t="array" ref="BD45">_xlfn.IFS(AU45="NA", "NA", AU45="NR", "NA", R45="NR", "NA", BA45="SD", AU45, BA45="SE", AU45*(SQRT(R45)), BA45="SEM", AU45*(SQRT(R45)), TRUE, "NA")</f>
        <v>3</v>
      </c>
      <c r="BE45" cm="1">
        <f t="array" ref="BE45">_xlfn.IFS(BD45="NA", "NA", AZ45="Direct rLV % whole brain", BD45, AZ45="Indirect rLV % whole brain", BD45, AZ45="Direct rLV % hemisphere", BD45/2, AZ45="Indirect rLV % hemisphere", BD45/2, AND(F45="Mouse", AZ45="mm3"), (BD45/508.91)*100, AND(F45="Rat", AZ45="mm3"), (BD45/1971)*100, AND(F45="Mouse", AZ45="ul"), (BD45/508.91)*100, AND(F45="Rat", AZ45="ul"), (BD45/1971)*100, AND(F45="Mouse", AZ45="nl"), (BD45/508910)*100, AND(F45="Rat", AZ45="nl"), (BD45/1971000)*100, AND(F45="Mouse", AZ45="cm3"), (BD45/0.50891)*100, AND(F45="Rat", AZ45="cm3"), (BD45/1.971)*100, TRUE, "NA")</f>
        <v>3</v>
      </c>
      <c r="BF45" s="48" cm="1">
        <f t="array" ref="BF45">_xlfn.IFS(AW45="NA", "NA", AW45="NR", "NA", T45 = "NA", "NA", T45 = "NR", "NA", BA45="SD", AW45, BA45="SE", AW45*(SQRT(T45)), BA45="SEM", AW45*(SQRT(T45)), TRUE, "NA")</f>
        <v>4</v>
      </c>
      <c r="BG45" s="34" t="s">
        <v>471</v>
      </c>
      <c r="BH45" s="22">
        <v>7</v>
      </c>
      <c r="BI45" s="27" t="s">
        <v>472</v>
      </c>
      <c r="BJ45" s="22">
        <v>4</v>
      </c>
      <c r="BK45" s="22" t="s">
        <v>473</v>
      </c>
      <c r="BL45" s="22" t="s">
        <v>475</v>
      </c>
      <c r="BM45" s="22">
        <v>24</v>
      </c>
      <c r="BN45" s="34" t="s">
        <v>273</v>
      </c>
      <c r="BO45" s="22" t="s">
        <v>272</v>
      </c>
    </row>
    <row r="46" spans="1:70" s="22" customFormat="1" x14ac:dyDescent="0.3">
      <c r="A46" s="22" t="s">
        <v>468</v>
      </c>
      <c r="B46" s="22" t="s">
        <v>458</v>
      </c>
      <c r="C46" s="22">
        <v>2007</v>
      </c>
      <c r="D46" s="22" t="s">
        <v>466</v>
      </c>
      <c r="E46" s="22" t="s">
        <v>143</v>
      </c>
      <c r="F46" s="34" t="s">
        <v>24</v>
      </c>
      <c r="G46" s="22" t="s">
        <v>10</v>
      </c>
      <c r="H46" s="22" t="s">
        <v>36</v>
      </c>
      <c r="I46" s="22" t="s">
        <v>12</v>
      </c>
      <c r="J46" s="22" t="s">
        <v>8</v>
      </c>
      <c r="K46" s="22" t="s">
        <v>9</v>
      </c>
      <c r="L46" s="22" t="s">
        <v>9</v>
      </c>
      <c r="M46" s="22" t="s">
        <v>9</v>
      </c>
      <c r="N46" s="22">
        <v>220</v>
      </c>
      <c r="O46" s="22">
        <f t="shared" si="9"/>
        <v>285</v>
      </c>
      <c r="P46" s="22">
        <v>350</v>
      </c>
      <c r="Q46" s="22">
        <v>1</v>
      </c>
      <c r="R46" s="22">
        <v>13</v>
      </c>
      <c r="S46" s="22">
        <v>3</v>
      </c>
      <c r="T46" s="22">
        <v>14</v>
      </c>
      <c r="U46" s="22">
        <f t="shared" si="0"/>
        <v>3</v>
      </c>
      <c r="V46" s="22">
        <f t="shared" si="1"/>
        <v>4.333333333333333</v>
      </c>
      <c r="W46" s="34" t="s">
        <v>95</v>
      </c>
      <c r="X46" s="22" t="s">
        <v>97</v>
      </c>
      <c r="Y46" s="22" t="s">
        <v>2553</v>
      </c>
      <c r="Z46" s="22" t="s">
        <v>91</v>
      </c>
      <c r="AA46" s="22">
        <v>20</v>
      </c>
      <c r="AB46" s="22" t="s">
        <v>145</v>
      </c>
      <c r="AC46" cm="1">
        <f t="array" ref="AC46">_xlfn.IFS(AB46="mg/kg", AA46, AB46="ug/g", AA46, AB46="mg/100g", AA46*10, AB46="mg/g", AA46*1000, TRUE, "NA")</f>
        <v>20</v>
      </c>
      <c r="AD46" s="22">
        <v>0.68</v>
      </c>
      <c r="AE46" s="22" t="s">
        <v>461</v>
      </c>
      <c r="AF46" cm="1">
        <f t="array" ref="AF46">_xlfn.IFS(AD46="NA", "NA", AD46="NR", "NA", AE46="W/cm2", AD46, AE46="mW/mm2", AD46*0.1, AE46="mW/cm2", AD46*0.001, AE46="uW/cm2", AD46*0.000001, AE46="lux", AD46*0.00000014641, AE46="klux", AD46*0.00014641, TRUE, "NA")</f>
        <v>0.68</v>
      </c>
      <c r="AG46" s="22" t="s">
        <v>85</v>
      </c>
      <c r="AH46" s="22" t="s">
        <v>2656</v>
      </c>
      <c r="AI46" s="22">
        <v>540</v>
      </c>
      <c r="AJ46" s="22">
        <v>3</v>
      </c>
      <c r="AK46" s="22">
        <v>10</v>
      </c>
      <c r="AL46" s="34" t="s">
        <v>470</v>
      </c>
      <c r="AM46" s="22" t="s">
        <v>219</v>
      </c>
      <c r="AN46" s="22">
        <v>10</v>
      </c>
      <c r="AO46" s="22" t="s">
        <v>145</v>
      </c>
      <c r="AP46" s="22">
        <v>1.5</v>
      </c>
      <c r="AQ46" s="22" t="s">
        <v>158</v>
      </c>
      <c r="AR46" s="34">
        <v>24</v>
      </c>
      <c r="AS46" s="22" t="s">
        <v>874</v>
      </c>
      <c r="AT46" s="22">
        <v>27</v>
      </c>
      <c r="AU46" s="22">
        <v>3</v>
      </c>
      <c r="AV46" s="22">
        <v>21</v>
      </c>
      <c r="AW46" s="22">
        <v>6</v>
      </c>
      <c r="AX46" s="22" t="s">
        <v>8</v>
      </c>
      <c r="AY46" s="22" t="s">
        <v>8</v>
      </c>
      <c r="AZ46" s="22" t="s">
        <v>483</v>
      </c>
      <c r="BA46" s="22" t="s">
        <v>196</v>
      </c>
      <c r="BB46" cm="1">
        <f t="array" ref="BB46">_xlfn.IFS(AT46="NA", "NA", AT46="NR", "NA", AZ46="Direct rLV % whole brain", AT46, AZ46="Indirect rLV % whole brain", AT46, AZ46="Direct rLV % hemisphere", AT46/2, AZ46="Indirect rLV % hemisphere", AT46/2, AND(F46="Mouse", AZ46="mm3"), (AT46/508.91)*100, AND(F46="Rat", AZ46="mm3"), (AT46/1971)*100, AND(F46="Mouse", AZ46="ul"), (AT46/508.91)*100, AND(F46="Rat", AZ46="ul"), (AT46/1971)*100, AND(F46="Mouse", AZ46="nl"), (AT46/508910)*100, AND(F46="Rat", AZ46="nl"), (AT46/1971000)*100, AND(F46="Mouse", AZ46="cm3"), (AT46/0.50891)*100, AND(F46="Rat", AZ46="cm3"), (AT46/1.971)*100, TRUE, "NA")</f>
        <v>27</v>
      </c>
      <c r="BC46" cm="1">
        <f t="array" ref="BC46">_xlfn.IFS(AV46="NA", "NA", AV46="NR", "NA", AZ46="Direct rLV % whole brain", AV46, AZ46="Indirect rLV % whole brain", AV46, AZ46="Direct rLV % hemisphere", AV46/2, AZ46="Indirect rLV % hemisphere", AV46/2, AND(F46="Mouse", AZ46="mm3"), (AV46/508.91)*100, AND(F46="Rat", AZ46="mm3"), (AV46/1971)*100, AND(F46="Mouse", AZ46="ul"), (AV46/508.91)*100, AND(F46="Rat", AZ46="ul"), (AV46/1971)*100, AND(F46="Mouse", AZ46="nl"), (AV46/508910)*100, AND(F46="Rat", AZ46="nl"), (AV46/1971000)*100, AND(F46="Mouse", AZ46="cm3"), (AV46/0.50891)*100, AND(F46="Rat", AZ46="cm3"), (AV46/1.971)*100, TRUE, "NA")</f>
        <v>21</v>
      </c>
      <c r="BD46" cm="1">
        <f t="array" ref="BD46">_xlfn.IFS(AU46="NA", "NA", AU46="NR", "NA", R46="NR", "NA", BA46="SD", AU46, BA46="SE", AU46*(SQRT(R46)), BA46="SEM", AU46*(SQRT(R46)), TRUE, "NA")</f>
        <v>3</v>
      </c>
      <c r="BE46" cm="1">
        <f t="array" ref="BE46">_xlfn.IFS(BD46="NA", "NA", AZ46="Direct rLV % whole brain", BD46, AZ46="Indirect rLV % whole brain", BD46, AZ46="Direct rLV % hemisphere", BD46/2, AZ46="Indirect rLV % hemisphere", BD46/2, AND(F46="Mouse", AZ46="mm3"), (BD46/508.91)*100, AND(F46="Rat", AZ46="mm3"), (BD46/1971)*100, AND(F46="Mouse", AZ46="ul"), (BD46/508.91)*100, AND(F46="Rat", AZ46="ul"), (BD46/1971)*100, AND(F46="Mouse", AZ46="nl"), (BD46/508910)*100, AND(F46="Rat", AZ46="nl"), (BD46/1971000)*100, AND(F46="Mouse", AZ46="cm3"), (BD46/0.50891)*100, AND(F46="Rat", AZ46="cm3"), (BD46/1.971)*100, TRUE, "NA")</f>
        <v>3</v>
      </c>
      <c r="BF46" s="48" cm="1">
        <f t="array" ref="BF46">_xlfn.IFS(AW46="NA", "NA", AW46="NR", "NA", T46 = "NA", "NA", T46 = "NR", "NA", BA46="SD", AW46, BA46="SE", AW46*(SQRT(T46)), BA46="SEM", AW46*(SQRT(T46)), TRUE, "NA")</f>
        <v>6</v>
      </c>
      <c r="BG46" s="34" t="s">
        <v>471</v>
      </c>
      <c r="BH46" s="22">
        <v>7</v>
      </c>
      <c r="BI46" s="27" t="s">
        <v>472</v>
      </c>
      <c r="BJ46" s="22">
        <v>4</v>
      </c>
      <c r="BK46" s="22" t="s">
        <v>474</v>
      </c>
      <c r="BL46" s="22" t="s">
        <v>475</v>
      </c>
      <c r="BM46" s="22">
        <v>24</v>
      </c>
      <c r="BN46" s="34" t="s">
        <v>273</v>
      </c>
      <c r="BO46" s="22" t="s">
        <v>273</v>
      </c>
    </row>
    <row r="47" spans="1:70" x14ac:dyDescent="0.3">
      <c r="A47" t="s">
        <v>479</v>
      </c>
      <c r="B47" t="s">
        <v>478</v>
      </c>
      <c r="C47">
        <v>2006</v>
      </c>
      <c r="D47" t="s">
        <v>480</v>
      </c>
      <c r="E47" t="s">
        <v>141</v>
      </c>
      <c r="F47" s="35" t="s">
        <v>25</v>
      </c>
      <c r="G47" t="s">
        <v>482</v>
      </c>
      <c r="H47" t="s">
        <v>36</v>
      </c>
      <c r="I47" t="s">
        <v>12</v>
      </c>
      <c r="J47" t="s">
        <v>8</v>
      </c>
      <c r="K47" t="s">
        <v>9</v>
      </c>
      <c r="L47" t="s">
        <v>9</v>
      </c>
      <c r="M47" t="s">
        <v>9</v>
      </c>
      <c r="N47">
        <v>30</v>
      </c>
      <c r="O47">
        <f t="shared" si="9"/>
        <v>32.5</v>
      </c>
      <c r="P47">
        <v>35</v>
      </c>
      <c r="Q47">
        <v>1</v>
      </c>
      <c r="R47">
        <v>8</v>
      </c>
      <c r="S47">
        <v>3</v>
      </c>
      <c r="T47">
        <v>8</v>
      </c>
      <c r="U47">
        <f t="shared" si="0"/>
        <v>3</v>
      </c>
      <c r="V47">
        <f t="shared" si="1"/>
        <v>2.6666666666666665</v>
      </c>
      <c r="W47" s="35" t="s">
        <v>147</v>
      </c>
      <c r="X47" t="s">
        <v>95</v>
      </c>
      <c r="Y47" t="s">
        <v>78</v>
      </c>
      <c r="Z47" t="s">
        <v>276</v>
      </c>
      <c r="AA47">
        <v>10</v>
      </c>
      <c r="AB47" t="s">
        <v>145</v>
      </c>
      <c r="AC47" cm="1">
        <f t="array" ref="AC47">_xlfn.IFS(AB47="mg/kg", AA47, AB47="ug/g", AA47, AB47="mg/100g", AA47*10, AB47="mg/g", AA47*1000, TRUE, "NA")</f>
        <v>10</v>
      </c>
      <c r="AD47">
        <v>10</v>
      </c>
      <c r="AE47" t="s">
        <v>221</v>
      </c>
      <c r="AF47" t="str" cm="1">
        <f t="array" ref="AF47">_xlfn.IFS(AD47="NA", "NA", AD47="NR", "NA", AE47="W/cm2", AD47, AE47="mW/mm2", AD47*0.1, AE47="mW/cm2", AD47*0.001, AE47="uW/cm2", AD47*0.000001, AE47="lux", AD47*0.00000014641, AE47="klux", AD47*0.00014641, TRUE, "NA")</f>
        <v>NA</v>
      </c>
      <c r="AG47" t="s">
        <v>83</v>
      </c>
      <c r="AH47" t="s">
        <v>83</v>
      </c>
      <c r="AI47">
        <v>514.5</v>
      </c>
      <c r="AJ47" t="s">
        <v>9</v>
      </c>
      <c r="AK47">
        <v>0.67</v>
      </c>
      <c r="AL47" s="35" t="s">
        <v>481</v>
      </c>
      <c r="AM47" t="s">
        <v>212</v>
      </c>
      <c r="AN47">
        <v>5</v>
      </c>
      <c r="AO47" t="s">
        <v>145</v>
      </c>
      <c r="AP47">
        <v>6</v>
      </c>
      <c r="AQ47" t="s">
        <v>158</v>
      </c>
      <c r="AR47" s="35">
        <v>24</v>
      </c>
      <c r="AS47" t="s">
        <v>875</v>
      </c>
      <c r="AT47">
        <v>17.61</v>
      </c>
      <c r="AU47">
        <v>1.44</v>
      </c>
      <c r="AV47">
        <v>14.94</v>
      </c>
      <c r="AW47">
        <v>1.65</v>
      </c>
      <c r="AX47" t="s">
        <v>8</v>
      </c>
      <c r="AY47" t="s">
        <v>8</v>
      </c>
      <c r="AZ47" t="s">
        <v>486</v>
      </c>
      <c r="BA47" t="s">
        <v>197</v>
      </c>
      <c r="BB47" cm="1">
        <f t="array" ref="BB47">_xlfn.IFS(AT47="NA", "NA", AT47="NR", "NA", AZ47="Direct rLV % whole brain", AT47, AZ47="Indirect rLV % whole brain", AT47, AZ47="Direct rLV % hemisphere", AT47/2, AZ47="Indirect rLV % hemisphere", AT47/2, AND(F47="Mouse", AZ47="mm3"), (AT47/508.91)*100, AND(F47="Rat", AZ47="mm3"), (AT47/1971)*100, AND(F47="Mouse", AZ47="ul"), (AT47/508.91)*100, AND(F47="Rat", AZ47="ul"), (AT47/1971)*100, AND(F47="Mouse", AZ47="nl"), (AT47/508910)*100, AND(F47="Rat", AZ47="nl"), (AT47/1971000)*100, AND(F47="Mouse", AZ47="cm3"), (AT47/0.50891)*100, AND(F47="Rat", AZ47="cm3"), (AT47/1.971)*100, TRUE, "NA")</f>
        <v>8.8049999999999997</v>
      </c>
      <c r="BC47" cm="1">
        <f t="array" ref="BC47">_xlfn.IFS(AV47="NA", "NA", AV47="NR", "NA", AZ47="Direct rLV % whole brain", AV47, AZ47="Indirect rLV % whole brain", AV47, AZ47="Direct rLV % hemisphere", AV47/2, AZ47="Indirect rLV % hemisphere", AV47/2, AND(F47="Mouse", AZ47="mm3"), (AV47/508.91)*100, AND(F47="Rat", AZ47="mm3"), (AV47/1971)*100, AND(F47="Mouse", AZ47="ul"), (AV47/508.91)*100, AND(F47="Rat", AZ47="ul"), (AV47/1971)*100, AND(F47="Mouse", AZ47="nl"), (AV47/508910)*100, AND(F47="Rat", AZ47="nl"), (AV47/1971000)*100, AND(F47="Mouse", AZ47="cm3"), (AV47/0.50891)*100, AND(F47="Rat", AZ47="cm3"), (AV47/1.971)*100, TRUE, "NA")</f>
        <v>7.47</v>
      </c>
      <c r="BD47" cm="1">
        <f t="array" ref="BD47">_xlfn.IFS(AU47="NA", "NA", AU47="NR", "NA", R47="NR", "NA", BA47="SD", AU47, BA47="SE", AU47*(SQRT(R47)), BA47="SEM", AU47*(SQRT(R47)), TRUE, "NA")</f>
        <v>4.0729350596345135</v>
      </c>
      <c r="BE47" cm="1">
        <f t="array" ref="BE47">_xlfn.IFS(BD47="NA", "NA", AZ47="Direct rLV % whole brain", BD47, AZ47="Indirect rLV % whole brain", BD47, AZ47="Direct rLV % hemisphere", BD47/2, AZ47="Indirect rLV % hemisphere", BD47/2, AND(F47="Mouse", AZ47="mm3"), (BD47/508.91)*100, AND(F47="Rat", AZ47="mm3"), (BD47/1971)*100, AND(F47="Mouse", AZ47="ul"), (BD47/508.91)*100, AND(F47="Rat", AZ47="ul"), (BD47/1971)*100, AND(F47="Mouse", AZ47="nl"), (BD47/508910)*100, AND(F47="Rat", AZ47="nl"), (BD47/1971000)*100, AND(F47="Mouse", AZ47="cm3"), (BD47/0.50891)*100, AND(F47="Rat", AZ47="cm3"), (BD47/1.971)*100, TRUE, "NA")</f>
        <v>2.0364675298172568</v>
      </c>
      <c r="BF47" s="48" cm="1">
        <f t="array" ref="BF47">_xlfn.IFS(AW47="NA", "NA", AW47="NR", "NA", T47 = "NA", "NA", T47 = "NR", "NA", BA47="SD", AW47, BA47="SE", AW47*(SQRT(T47)), BA47="SEM", AW47*(SQRT(T47)), TRUE, "NA")</f>
        <v>4.6669047558312133</v>
      </c>
      <c r="BG47" s="35" t="s">
        <v>487</v>
      </c>
      <c r="BH47">
        <v>12</v>
      </c>
      <c r="BI47" s="21" t="s">
        <v>489</v>
      </c>
      <c r="BJ47">
        <v>10</v>
      </c>
      <c r="BK47" t="s">
        <v>490</v>
      </c>
      <c r="BL47" t="s">
        <v>488</v>
      </c>
      <c r="BM47">
        <v>24</v>
      </c>
      <c r="BN47" s="35" t="s">
        <v>273</v>
      </c>
      <c r="BO47" t="s">
        <v>272</v>
      </c>
      <c r="BP47" t="s">
        <v>862</v>
      </c>
    </row>
    <row r="48" spans="1:70" x14ac:dyDescent="0.3">
      <c r="A48" t="s">
        <v>479</v>
      </c>
      <c r="B48" t="s">
        <v>478</v>
      </c>
      <c r="C48">
        <v>2006</v>
      </c>
      <c r="D48" t="s">
        <v>480</v>
      </c>
      <c r="E48" t="s">
        <v>143</v>
      </c>
      <c r="F48" s="35" t="s">
        <v>25</v>
      </c>
      <c r="G48" t="s">
        <v>482</v>
      </c>
      <c r="H48" t="s">
        <v>36</v>
      </c>
      <c r="I48" t="s">
        <v>12</v>
      </c>
      <c r="J48" t="s">
        <v>8</v>
      </c>
      <c r="K48" t="s">
        <v>9</v>
      </c>
      <c r="L48" t="s">
        <v>9</v>
      </c>
      <c r="M48" t="s">
        <v>9</v>
      </c>
      <c r="N48">
        <v>30</v>
      </c>
      <c r="O48">
        <f t="shared" si="9"/>
        <v>32.5</v>
      </c>
      <c r="P48">
        <v>35</v>
      </c>
      <c r="Q48">
        <v>1</v>
      </c>
      <c r="R48">
        <v>8</v>
      </c>
      <c r="S48">
        <v>3</v>
      </c>
      <c r="T48">
        <v>8</v>
      </c>
      <c r="U48">
        <f t="shared" si="0"/>
        <v>3</v>
      </c>
      <c r="V48">
        <f t="shared" si="1"/>
        <v>2.6666666666666665</v>
      </c>
      <c r="W48" s="35" t="s">
        <v>147</v>
      </c>
      <c r="X48" t="s">
        <v>95</v>
      </c>
      <c r="Y48" t="s">
        <v>78</v>
      </c>
      <c r="Z48" t="s">
        <v>276</v>
      </c>
      <c r="AA48">
        <v>10</v>
      </c>
      <c r="AB48" t="s">
        <v>145</v>
      </c>
      <c r="AC48" cm="1">
        <f t="array" ref="AC48">_xlfn.IFS(AB48="mg/kg", AA48, AB48="ug/g", AA48, AB48="mg/100g", AA48*10, AB48="mg/g", AA48*1000, TRUE, "NA")</f>
        <v>10</v>
      </c>
      <c r="AD48">
        <v>10</v>
      </c>
      <c r="AE48" t="s">
        <v>221</v>
      </c>
      <c r="AF48" t="str" cm="1">
        <f t="array" ref="AF48">_xlfn.IFS(AD48="NA", "NA", AD48="NR", "NA", AE48="W/cm2", AD48, AE48="mW/mm2", AD48*0.1, AE48="mW/cm2", AD48*0.001, AE48="uW/cm2", AD48*0.000001, AE48="lux", AD48*0.00000014641, AE48="klux", AD48*0.00014641, TRUE, "NA")</f>
        <v>NA</v>
      </c>
      <c r="AG48" t="s">
        <v>83</v>
      </c>
      <c r="AH48" t="s">
        <v>83</v>
      </c>
      <c r="AI48">
        <v>514.5</v>
      </c>
      <c r="AJ48" t="s">
        <v>9</v>
      </c>
      <c r="AK48">
        <v>0.67</v>
      </c>
      <c r="AL48" s="35" t="s">
        <v>470</v>
      </c>
      <c r="AM48" t="s">
        <v>219</v>
      </c>
      <c r="AN48">
        <v>10</v>
      </c>
      <c r="AO48" t="s">
        <v>145</v>
      </c>
      <c r="AP48">
        <v>6</v>
      </c>
      <c r="AQ48" t="s">
        <v>158</v>
      </c>
      <c r="AR48" s="35">
        <v>24</v>
      </c>
      <c r="AS48" t="s">
        <v>875</v>
      </c>
      <c r="AT48">
        <v>17.61</v>
      </c>
      <c r="AU48">
        <v>1.44</v>
      </c>
      <c r="AV48">
        <v>18.53</v>
      </c>
      <c r="AW48">
        <v>0.99</v>
      </c>
      <c r="AX48" t="s">
        <v>8</v>
      </c>
      <c r="AY48" t="s">
        <v>8</v>
      </c>
      <c r="AZ48" t="s">
        <v>486</v>
      </c>
      <c r="BA48" t="s">
        <v>197</v>
      </c>
      <c r="BB48" cm="1">
        <f t="array" ref="BB48">_xlfn.IFS(AT48="NA", "NA", AT48="NR", "NA", AZ48="Direct rLV % whole brain", AT48, AZ48="Indirect rLV % whole brain", AT48, AZ48="Direct rLV % hemisphere", AT48/2, AZ48="Indirect rLV % hemisphere", AT48/2, AND(F48="Mouse", AZ48="mm3"), (AT48/508.91)*100, AND(F48="Rat", AZ48="mm3"), (AT48/1971)*100, AND(F48="Mouse", AZ48="ul"), (AT48/508.91)*100, AND(F48="Rat", AZ48="ul"), (AT48/1971)*100, AND(F48="Mouse", AZ48="nl"), (AT48/508910)*100, AND(F48="Rat", AZ48="nl"), (AT48/1971000)*100, AND(F48="Mouse", AZ48="cm3"), (AT48/0.50891)*100, AND(F48="Rat", AZ48="cm3"), (AT48/1.971)*100, TRUE, "NA")</f>
        <v>8.8049999999999997</v>
      </c>
      <c r="BC48" cm="1">
        <f t="array" ref="BC48">_xlfn.IFS(AV48="NA", "NA", AV48="NR", "NA", AZ48="Direct rLV % whole brain", AV48, AZ48="Indirect rLV % whole brain", AV48, AZ48="Direct rLV % hemisphere", AV48/2, AZ48="Indirect rLV % hemisphere", AV48/2, AND(F48="Mouse", AZ48="mm3"), (AV48/508.91)*100, AND(F48="Rat", AZ48="mm3"), (AV48/1971)*100, AND(F48="Mouse", AZ48="ul"), (AV48/508.91)*100, AND(F48="Rat", AZ48="ul"), (AV48/1971)*100, AND(F48="Mouse", AZ48="nl"), (AV48/508910)*100, AND(F48="Rat", AZ48="nl"), (AV48/1971000)*100, AND(F48="Mouse", AZ48="cm3"), (AV48/0.50891)*100, AND(F48="Rat", AZ48="cm3"), (AV48/1.971)*100, TRUE, "NA")</f>
        <v>9.2650000000000006</v>
      </c>
      <c r="BD48" cm="1">
        <f t="array" ref="BD48">_xlfn.IFS(AU48="NA", "NA", AU48="NR", "NA", R48="NR", "NA", BA48="SD", AU48, BA48="SE", AU48*(SQRT(R48)), BA48="SEM", AU48*(SQRT(R48)), TRUE, "NA")</f>
        <v>4.0729350596345135</v>
      </c>
      <c r="BE48" cm="1">
        <f t="array" ref="BE48">_xlfn.IFS(BD48="NA", "NA", AZ48="Direct rLV % whole brain", BD48, AZ48="Indirect rLV % whole brain", BD48, AZ48="Direct rLV % hemisphere", BD48/2, AZ48="Indirect rLV % hemisphere", BD48/2, AND(F48="Mouse", AZ48="mm3"), (BD48/508.91)*100, AND(F48="Rat", AZ48="mm3"), (BD48/1971)*100, AND(F48="Mouse", AZ48="ul"), (BD48/508.91)*100, AND(F48="Rat", AZ48="ul"), (BD48/1971)*100, AND(F48="Mouse", AZ48="nl"), (BD48/508910)*100, AND(F48="Rat", AZ48="nl"), (BD48/1971000)*100, AND(F48="Mouse", AZ48="cm3"), (BD48/0.50891)*100, AND(F48="Rat", AZ48="cm3"), (BD48/1.971)*100, TRUE, "NA")</f>
        <v>2.0364675298172568</v>
      </c>
      <c r="BF48" s="48" cm="1">
        <f t="array" ref="BF48">_xlfn.IFS(AW48="NA", "NA", AW48="NR", "NA", T48 = "NA", "NA", T48 = "NR", "NA", BA48="SD", AW48, BA48="SE", AW48*(SQRT(T48)), BA48="SEM", AW48*(SQRT(T48)), TRUE, "NA")</f>
        <v>2.8001428534987283</v>
      </c>
      <c r="BG48" s="35" t="s">
        <v>487</v>
      </c>
      <c r="BH48">
        <v>12</v>
      </c>
      <c r="BI48" s="21" t="s">
        <v>489</v>
      </c>
      <c r="BJ48">
        <v>12</v>
      </c>
      <c r="BK48" t="s">
        <v>491</v>
      </c>
      <c r="BL48" t="s">
        <v>488</v>
      </c>
      <c r="BM48">
        <v>24</v>
      </c>
      <c r="BN48" s="35" t="s">
        <v>273</v>
      </c>
      <c r="BO48" t="s">
        <v>272</v>
      </c>
      <c r="BP48" t="s">
        <v>862</v>
      </c>
    </row>
    <row r="49" spans="1:69" s="22" customFormat="1" x14ac:dyDescent="0.3">
      <c r="A49" s="22" t="s">
        <v>495</v>
      </c>
      <c r="B49" s="22" t="s">
        <v>494</v>
      </c>
      <c r="C49" s="22">
        <v>2016</v>
      </c>
      <c r="D49" s="22" t="s">
        <v>496</v>
      </c>
      <c r="E49" s="22" t="s">
        <v>141</v>
      </c>
      <c r="F49" s="34" t="s">
        <v>25</v>
      </c>
      <c r="G49" s="22" t="s">
        <v>1008</v>
      </c>
      <c r="H49" s="22" t="s">
        <v>36</v>
      </c>
      <c r="I49" s="22" t="s">
        <v>12</v>
      </c>
      <c r="J49" s="22" t="s">
        <v>8</v>
      </c>
      <c r="K49" s="22">
        <v>8</v>
      </c>
      <c r="L49" s="22">
        <f>AVERAGE(K49,M49)</f>
        <v>9</v>
      </c>
      <c r="M49" s="22">
        <v>10</v>
      </c>
      <c r="N49" s="22" t="s">
        <v>9</v>
      </c>
      <c r="O49" s="22" t="s">
        <v>9</v>
      </c>
      <c r="P49" s="22" t="s">
        <v>9</v>
      </c>
      <c r="Q49" s="22">
        <v>1</v>
      </c>
      <c r="R49" s="22">
        <v>5</v>
      </c>
      <c r="S49" s="22">
        <v>1</v>
      </c>
      <c r="T49" s="22">
        <v>5</v>
      </c>
      <c r="U49" s="22">
        <f t="shared" si="0"/>
        <v>1</v>
      </c>
      <c r="V49" s="22">
        <f t="shared" si="1"/>
        <v>5</v>
      </c>
      <c r="W49" s="34" t="s">
        <v>97</v>
      </c>
      <c r="X49" s="22" t="s">
        <v>8</v>
      </c>
      <c r="Y49" s="22" t="s">
        <v>2553</v>
      </c>
      <c r="Z49" s="22" t="s">
        <v>9</v>
      </c>
      <c r="AA49" s="22" t="s">
        <v>9</v>
      </c>
      <c r="AB49" s="22" t="s">
        <v>8</v>
      </c>
      <c r="AC49" t="str" cm="1">
        <f t="array" ref="AC49">_xlfn.IFS(AB49="mg/kg", AA49, AB49="ug/g", AA49, AB49="mg/100g", AA49*10, AB49="mg/g", AA49*1000, TRUE, "NA")</f>
        <v>NA</v>
      </c>
      <c r="AD49" s="22" t="s">
        <v>9</v>
      </c>
      <c r="AE49" s="22" t="s">
        <v>8</v>
      </c>
      <c r="AF49" t="str" cm="1">
        <f t="array" ref="AF49">_xlfn.IFS(AD49="NA", "NA", AD49="NR", "NA", AE49="W/cm2", AD49, AE49="mW/mm2", AD49*0.1, AE49="mW/cm2", AD49*0.001, AE49="uW/cm2", AD49*0.000001, AE49="lux", AD49*0.00000014641, AE49="klux", AD49*0.00014641, TRUE, "NA")</f>
        <v>NA</v>
      </c>
      <c r="AG49" s="22" t="s">
        <v>9</v>
      </c>
      <c r="AH49" s="22" t="s">
        <v>9</v>
      </c>
      <c r="AI49" s="22">
        <v>543</v>
      </c>
      <c r="AJ49" s="22" t="s">
        <v>9</v>
      </c>
      <c r="AK49" s="22">
        <v>5</v>
      </c>
      <c r="AL49" s="34" t="s">
        <v>498</v>
      </c>
      <c r="AM49" s="22" t="s">
        <v>218</v>
      </c>
      <c r="AN49" s="22" t="s">
        <v>9</v>
      </c>
      <c r="AO49" s="22" t="s">
        <v>8</v>
      </c>
      <c r="AP49" s="22">
        <v>-12</v>
      </c>
      <c r="AQ49" s="22" t="s">
        <v>156</v>
      </c>
      <c r="AR49" s="34">
        <v>24</v>
      </c>
      <c r="AS49" s="22" t="s">
        <v>875</v>
      </c>
      <c r="AT49" s="22">
        <v>3.64</v>
      </c>
      <c r="AU49" s="22">
        <v>0.85</v>
      </c>
      <c r="AV49" s="22">
        <v>12.29</v>
      </c>
      <c r="AW49" s="22">
        <v>1.41</v>
      </c>
      <c r="AX49" s="22" t="s">
        <v>8</v>
      </c>
      <c r="AY49" s="22" t="s">
        <v>8</v>
      </c>
      <c r="AZ49" s="22" t="s">
        <v>137</v>
      </c>
      <c r="BA49" s="22" t="s">
        <v>197</v>
      </c>
      <c r="BB49" cm="1">
        <f t="array" ref="BB49">_xlfn.IFS(AT49="NA", "NA", AT49="NR", "NA", AZ49="Direct rLV % whole brain", AT49, AZ49="Indirect rLV % whole brain", AT49, AZ49="Direct rLV % hemisphere", AT49/2, AZ49="Indirect rLV % hemisphere", AT49/2, AND(F49="Mouse", AZ49="mm3"), (AT49/508.91)*100, AND(F49="Rat", AZ49="mm3"), (AT49/1971)*100, AND(F49="Mouse", AZ49="ul"), (AT49/508.91)*100, AND(F49="Rat", AZ49="ul"), (AT49/1971)*100, AND(F49="Mouse", AZ49="nl"), (AT49/508910)*100, AND(F49="Rat", AZ49="nl"), (AT49/1971000)*100, AND(F49="Mouse", AZ49="cm3"), (AT49/0.50891)*100, AND(F49="Rat", AZ49="cm3"), (AT49/1.971)*100, TRUE, "NA")</f>
        <v>0.71525417067850894</v>
      </c>
      <c r="BC49" cm="1">
        <f t="array" ref="BC49">_xlfn.IFS(AV49="NA", "NA", AV49="NR", "NA", AZ49="Direct rLV % whole brain", AV49, AZ49="Indirect rLV % whole brain", AV49, AZ49="Direct rLV % hemisphere", AV49/2, AZ49="Indirect rLV % hemisphere", AV49/2, AND(F49="Mouse", AZ49="mm3"), (AV49/508.91)*100, AND(F49="Rat", AZ49="mm3"), (AV49/1971)*100, AND(F49="Mouse", AZ49="ul"), (AV49/508.91)*100, AND(F49="Rat", AZ49="ul"), (AV49/1971)*100, AND(F49="Mouse", AZ49="nl"), (AV49/508910)*100, AND(F49="Rat", AZ49="nl"), (AV49/1971000)*100, AND(F49="Mouse", AZ49="cm3"), (AV49/0.50891)*100, AND(F49="Rat", AZ49="cm3"), (AV49/1.971)*100, TRUE, "NA")</f>
        <v>2.4149653180326576</v>
      </c>
      <c r="BD49" cm="1">
        <f t="array" ref="BD49">_xlfn.IFS(AU49="NA", "NA", AU49="NR", "NA", R49="NR", "NA", BA49="SD", AU49, BA49="SE", AU49*(SQRT(R49)), BA49="SEM", AU49*(SQRT(R49)), TRUE, "NA")</f>
        <v>1.9006577808748213</v>
      </c>
      <c r="BE49" cm="1">
        <f t="array" ref="BE49">_xlfn.IFS(BD49="NA", "NA", AZ49="Direct rLV % whole brain", BD49, AZ49="Indirect rLV % whole brain", BD49, AZ49="Direct rLV % hemisphere", BD49/2, AZ49="Indirect rLV % hemisphere", BD49/2, AND(F49="Mouse", AZ49="mm3"), (BD49/508.91)*100, AND(F49="Rat", AZ49="mm3"), (BD49/1971)*100, AND(F49="Mouse", AZ49="ul"), (BD49/508.91)*100, AND(F49="Rat", AZ49="ul"), (BD49/1971)*100, AND(F49="Mouse", AZ49="nl"), (BD49/508910)*100, AND(F49="Rat", AZ49="nl"), (BD49/1971000)*100, AND(F49="Mouse", AZ49="cm3"), (BD49/0.50891)*100, AND(F49="Rat", AZ49="cm3"), (BD49/1.971)*100, TRUE, "NA")</f>
        <v>0.37347621011078996</v>
      </c>
      <c r="BF49" s="48" cm="1">
        <f t="array" ref="BF49">_xlfn.IFS(AW49="NA", "NA", AW49="NR", "NA", T49 = "NA", "NA", T49 = "NR", "NA", BA49="SD", AW49, BA49="SE", AW49*(SQRT(T49)), BA49="SEM", AW49*(SQRT(T49)), TRUE, "NA")</f>
        <v>3.1528558482747036</v>
      </c>
      <c r="BG49" s="34" t="s">
        <v>12</v>
      </c>
      <c r="BH49" s="22" t="s">
        <v>8</v>
      </c>
      <c r="BI49" s="22" t="s">
        <v>8</v>
      </c>
      <c r="BJ49" s="22" t="s">
        <v>8</v>
      </c>
      <c r="BK49" s="22" t="s">
        <v>8</v>
      </c>
      <c r="BL49" s="22" t="s">
        <v>8</v>
      </c>
      <c r="BM49" s="22" t="s">
        <v>8</v>
      </c>
      <c r="BN49" s="34" t="s">
        <v>273</v>
      </c>
      <c r="BO49" s="22" t="s">
        <v>273</v>
      </c>
    </row>
    <row r="50" spans="1:69" s="22" customFormat="1" x14ac:dyDescent="0.3">
      <c r="A50" s="22" t="s">
        <v>495</v>
      </c>
      <c r="B50" s="22" t="s">
        <v>494</v>
      </c>
      <c r="C50" s="22">
        <v>2016</v>
      </c>
      <c r="D50" s="22" t="s">
        <v>496</v>
      </c>
      <c r="E50" s="22" t="s">
        <v>143</v>
      </c>
      <c r="F50" s="34" t="s">
        <v>25</v>
      </c>
      <c r="G50" s="22" t="s">
        <v>497</v>
      </c>
      <c r="H50" s="22" t="s">
        <v>36</v>
      </c>
      <c r="I50" s="22" t="s">
        <v>12</v>
      </c>
      <c r="J50" s="22" t="s">
        <v>8</v>
      </c>
      <c r="K50" s="22">
        <v>8</v>
      </c>
      <c r="L50" s="22">
        <f>AVERAGE(K50,M50)</f>
        <v>9</v>
      </c>
      <c r="M50" s="22">
        <v>10</v>
      </c>
      <c r="N50" s="22" t="s">
        <v>9</v>
      </c>
      <c r="O50" s="22" t="s">
        <v>9</v>
      </c>
      <c r="P50" s="22" t="s">
        <v>9</v>
      </c>
      <c r="Q50" s="22">
        <v>1</v>
      </c>
      <c r="R50" s="22">
        <v>5</v>
      </c>
      <c r="S50" s="22">
        <v>1</v>
      </c>
      <c r="T50" s="22">
        <v>5</v>
      </c>
      <c r="U50" s="22">
        <f t="shared" si="0"/>
        <v>1</v>
      </c>
      <c r="V50" s="22">
        <f t="shared" si="1"/>
        <v>5</v>
      </c>
      <c r="W50" s="34" t="s">
        <v>97</v>
      </c>
      <c r="X50" s="22" t="s">
        <v>8</v>
      </c>
      <c r="Y50" s="22" t="s">
        <v>2553</v>
      </c>
      <c r="Z50" s="22" t="s">
        <v>9</v>
      </c>
      <c r="AA50" s="22" t="s">
        <v>9</v>
      </c>
      <c r="AB50" s="22" t="s">
        <v>8</v>
      </c>
      <c r="AC50" t="str" cm="1">
        <f t="array" ref="AC50">_xlfn.IFS(AB50="mg/kg", AA50, AB50="ug/g", AA50, AB50="mg/100g", AA50*10, AB50="mg/g", AA50*1000, TRUE, "NA")</f>
        <v>NA</v>
      </c>
      <c r="AD50" s="22" t="s">
        <v>9</v>
      </c>
      <c r="AE50" s="22" t="s">
        <v>8</v>
      </c>
      <c r="AF50" t="str" cm="1">
        <f t="array" ref="AF50">_xlfn.IFS(AD50="NA", "NA", AD50="NR", "NA", AE50="W/cm2", AD50, AE50="mW/mm2", AD50*0.1, AE50="mW/cm2", AD50*0.001, AE50="uW/cm2", AD50*0.000001, AE50="lux", AD50*0.00000014641, AE50="klux", AD50*0.00014641, TRUE, "NA")</f>
        <v>NA</v>
      </c>
      <c r="AG50" s="22" t="s">
        <v>9</v>
      </c>
      <c r="AH50" s="22" t="s">
        <v>9</v>
      </c>
      <c r="AI50" s="22">
        <v>543</v>
      </c>
      <c r="AJ50" s="22" t="s">
        <v>9</v>
      </c>
      <c r="AK50" s="22">
        <v>5</v>
      </c>
      <c r="AL50" s="34" t="s">
        <v>498</v>
      </c>
      <c r="AM50" s="22" t="s">
        <v>218</v>
      </c>
      <c r="AN50" s="22" t="s">
        <v>9</v>
      </c>
      <c r="AO50" s="22" t="s">
        <v>8</v>
      </c>
      <c r="AP50" s="22">
        <v>-12</v>
      </c>
      <c r="AQ50" s="22" t="s">
        <v>156</v>
      </c>
      <c r="AR50" s="34">
        <v>24</v>
      </c>
      <c r="AS50" s="22" t="s">
        <v>875</v>
      </c>
      <c r="AT50" s="22">
        <v>10.73</v>
      </c>
      <c r="AU50" s="22">
        <v>2.0099999999999998</v>
      </c>
      <c r="AV50" s="22">
        <v>12.14</v>
      </c>
      <c r="AW50" s="22">
        <v>1.93</v>
      </c>
      <c r="AX50" s="22" t="s">
        <v>8</v>
      </c>
      <c r="AY50" s="22" t="s">
        <v>8</v>
      </c>
      <c r="AZ50" s="22" t="s">
        <v>137</v>
      </c>
      <c r="BA50" s="22" t="s">
        <v>197</v>
      </c>
      <c r="BB50" cm="1">
        <f t="array" ref="BB50">_xlfn.IFS(AT50="NA", "NA", AT50="NR", "NA", AZ50="Direct rLV % whole brain", AT50, AZ50="Indirect rLV % whole brain", AT50, AZ50="Direct rLV % hemisphere", AT50/2, AZ50="Indirect rLV % hemisphere", AT50/2, AND(F50="Mouse", AZ50="mm3"), (AT50/508.91)*100, AND(F50="Rat", AZ50="mm3"), (AT50/1971)*100, AND(F50="Mouse", AZ50="ul"), (AT50/508.91)*100, AND(F50="Rat", AZ50="ul"), (AT50/1971)*100, AND(F50="Mouse", AZ50="nl"), (AT50/508910)*100, AND(F50="Rat", AZ50="nl"), (AT50/1971000)*100, AND(F50="Mouse", AZ50="cm3"), (AT50/0.50891)*100, AND(F50="Rat", AZ50="cm3"), (AT50/1.971)*100, TRUE, "NA")</f>
        <v>2.1084278163132972</v>
      </c>
      <c r="BC50" cm="1">
        <f t="array" ref="BC50">_xlfn.IFS(AV50="NA", "NA", AV50="NR", "NA", AZ50="Direct rLV % whole brain", AV50, AZ50="Indirect rLV % whole brain", AV50, AZ50="Direct rLV % hemisphere", AV50/2, AZ50="Indirect rLV % hemisphere", AV50/2, AND(F50="Mouse", AZ50="mm3"), (AV50/508.91)*100, AND(F50="Rat", AZ50="mm3"), (AV50/1971)*100, AND(F50="Mouse", AZ50="ul"), (AV50/508.91)*100, AND(F50="Rat", AZ50="ul"), (AV50/1971)*100, AND(F50="Mouse", AZ50="nl"), (AV50/508910)*100, AND(F50="Rat", AZ50="nl"), (AV50/1971000)*100, AND(F50="Mouse", AZ50="cm3"), (AV50/0.50891)*100, AND(F50="Rat", AZ50="cm3"), (AV50/1.971)*100, TRUE, "NA")</f>
        <v>2.3854905582519503</v>
      </c>
      <c r="BD50" cm="1">
        <f t="array" ref="BD50">_xlfn.IFS(AU50="NA", "NA", AU50="NR", "NA", R50="NR", "NA", BA50="SD", AU50, BA50="SE", AU50*(SQRT(R50)), BA50="SEM", AU50*(SQRT(R50)), TRUE, "NA")</f>
        <v>4.4944966347745767</v>
      </c>
      <c r="BE50" cm="1">
        <f t="array" ref="BE50">_xlfn.IFS(BD50="NA", "NA", AZ50="Direct rLV % whole brain", BD50, AZ50="Indirect rLV % whole brain", BD50, AZ50="Direct rLV % hemisphere", BD50/2, AZ50="Indirect rLV % hemisphere", BD50/2, AND(F50="Mouse", AZ50="mm3"), (BD50/508.91)*100, AND(F50="Rat", AZ50="mm3"), (BD50/1971)*100, AND(F50="Mouse", AZ50="ul"), (BD50/508.91)*100, AND(F50="Rat", AZ50="ul"), (BD50/1971)*100, AND(F50="Mouse", AZ50="nl"), (BD50/508910)*100, AND(F50="Rat", AZ50="nl"), (BD50/1971000)*100, AND(F50="Mouse", AZ50="cm3"), (BD50/0.50891)*100, AND(F50="Rat", AZ50="cm3"), (BD50/1.971)*100, TRUE, "NA")</f>
        <v>0.88316139096786783</v>
      </c>
      <c r="BF50" s="48" cm="1">
        <f t="array" ref="BF50">_xlfn.IFS(AW50="NA", "NA", AW50="NR", "NA", T50 = "NA", "NA", T50 = "NR", "NA", BA50="SD", AW50, BA50="SE", AW50*(SQRT(T50)), BA50="SEM", AW50*(SQRT(T50)), TRUE, "NA")</f>
        <v>4.3156111965745945</v>
      </c>
      <c r="BG50" s="34" t="s">
        <v>12</v>
      </c>
      <c r="BH50" s="22" t="s">
        <v>8</v>
      </c>
      <c r="BI50" s="22" t="s">
        <v>8</v>
      </c>
      <c r="BJ50" s="22" t="s">
        <v>8</v>
      </c>
      <c r="BK50" s="22" t="s">
        <v>8</v>
      </c>
      <c r="BL50" s="22" t="s">
        <v>8</v>
      </c>
      <c r="BM50" s="22" t="s">
        <v>8</v>
      </c>
      <c r="BN50" s="34" t="s">
        <v>273</v>
      </c>
      <c r="BO50" s="22" t="s">
        <v>273</v>
      </c>
    </row>
    <row r="51" spans="1:69" x14ac:dyDescent="0.3">
      <c r="A51" t="s">
        <v>506</v>
      </c>
      <c r="B51" t="s">
        <v>501</v>
      </c>
      <c r="C51">
        <v>2016</v>
      </c>
      <c r="D51" t="s">
        <v>502</v>
      </c>
      <c r="E51" t="s">
        <v>141</v>
      </c>
      <c r="F51" s="35" t="s">
        <v>24</v>
      </c>
      <c r="G51" t="s">
        <v>10</v>
      </c>
      <c r="H51" t="s">
        <v>36</v>
      </c>
      <c r="I51" t="s">
        <v>12</v>
      </c>
      <c r="J51" t="s">
        <v>8</v>
      </c>
      <c r="K51" t="s">
        <v>9</v>
      </c>
      <c r="L51">
        <v>9</v>
      </c>
      <c r="M51" t="s">
        <v>9</v>
      </c>
      <c r="N51" t="s">
        <v>9</v>
      </c>
      <c r="O51">
        <v>300</v>
      </c>
      <c r="P51" t="s">
        <v>9</v>
      </c>
      <c r="Q51">
        <v>2</v>
      </c>
      <c r="R51">
        <v>16</v>
      </c>
      <c r="S51">
        <v>0</v>
      </c>
      <c r="T51" t="s">
        <v>8</v>
      </c>
      <c r="U51" t="str">
        <f t="shared" si="0"/>
        <v>NA</v>
      </c>
      <c r="V51" t="str">
        <f t="shared" si="1"/>
        <v>NA</v>
      </c>
      <c r="W51" s="35" t="s">
        <v>9</v>
      </c>
      <c r="X51" t="s">
        <v>8</v>
      </c>
      <c r="Y51" t="s">
        <v>2553</v>
      </c>
      <c r="Z51" t="s">
        <v>503</v>
      </c>
      <c r="AA51">
        <v>20</v>
      </c>
      <c r="AB51" t="s">
        <v>145</v>
      </c>
      <c r="AC51" cm="1">
        <f t="array" ref="AC51">_xlfn.IFS(AB51="mg/kg", AA51, AB51="ug/g", AA51, AB51="mg/100g", AA51*10, AB51="mg/g", AA51*1000, TRUE, "NA")</f>
        <v>20</v>
      </c>
      <c r="AD51">
        <v>3.7</v>
      </c>
      <c r="AE51" t="s">
        <v>221</v>
      </c>
      <c r="AF51" t="str" cm="1">
        <f t="array" ref="AF51">_xlfn.IFS(AD51="NA", "NA", AD51="NR", "NA", AE51="W/cm2", AD51, AE51="mW/mm2", AD51*0.1, AE51="mW/cm2", AD51*0.001, AE51="uW/cm2", AD51*0.000001, AE51="lux", AD51*0.00000014641, AE51="klux", AD51*0.00014641, TRUE, "NA")</f>
        <v>NA</v>
      </c>
      <c r="AG51" t="s">
        <v>84</v>
      </c>
      <c r="AH51" t="s">
        <v>719</v>
      </c>
      <c r="AI51" t="s">
        <v>9</v>
      </c>
      <c r="AJ51">
        <v>0.125</v>
      </c>
      <c r="AK51">
        <v>1.5</v>
      </c>
      <c r="AL51" s="35" t="s">
        <v>12</v>
      </c>
      <c r="AM51" t="s">
        <v>8</v>
      </c>
      <c r="AN51" t="s">
        <v>8</v>
      </c>
      <c r="AO51" t="s">
        <v>8</v>
      </c>
      <c r="AP51" t="s">
        <v>8</v>
      </c>
      <c r="AQ51" t="s">
        <v>8</v>
      </c>
      <c r="AR51" s="35" t="s">
        <v>9</v>
      </c>
      <c r="AS51" t="s">
        <v>876</v>
      </c>
      <c r="AT51">
        <v>0.59</v>
      </c>
      <c r="AU51">
        <v>0.36</v>
      </c>
      <c r="AV51" t="s">
        <v>8</v>
      </c>
      <c r="AW51" t="s">
        <v>8</v>
      </c>
      <c r="AX51" t="s">
        <v>8</v>
      </c>
      <c r="AY51" t="s">
        <v>8</v>
      </c>
      <c r="AZ51" t="s">
        <v>137</v>
      </c>
      <c r="BA51" t="s">
        <v>196</v>
      </c>
      <c r="BB51" cm="1">
        <f t="array" ref="BB51">_xlfn.IFS(AT51="NA", "NA", AT51="NR", "NA", AZ51="Direct rLV % whole brain", AT51, AZ51="Indirect rLV % whole brain", AT51, AZ51="Direct rLV % hemisphere", AT51/2, AZ51="Indirect rLV % hemisphere", AT51/2, AND(F51="Mouse", AZ51="mm3"), (AT51/508.91)*100, AND(F51="Rat", AZ51="mm3"), (AT51/1971)*100, AND(F51="Mouse", AZ51="ul"), (AT51/508.91)*100, AND(F51="Rat", AZ51="ul"), (AT51/1971)*100, AND(F51="Mouse", AZ51="nl"), (AT51/508910)*100, AND(F51="Rat", AZ51="nl"), (AT51/1971000)*100, AND(F51="Mouse", AZ51="cm3"), (AT51/0.50891)*100, AND(F51="Rat", AZ51="cm3"), (AT51/1.971)*100, TRUE, "NA")</f>
        <v>2.9934043632673768E-2</v>
      </c>
      <c r="BC51" t="str" cm="1">
        <f t="array" ref="BC51">_xlfn.IFS(AV51="NA", "NA", AV51="NR", "NA", AZ51="Direct rLV % whole brain", AV51, AZ51="Indirect rLV % whole brain", AV51, AZ51="Direct rLV % hemisphere", AV51/2, AZ51="Indirect rLV % hemisphere", AV51/2, AND(F51="Mouse", AZ51="mm3"), (AV51/508.91)*100, AND(F51="Rat", AZ51="mm3"), (AV51/1971)*100, AND(F51="Mouse", AZ51="ul"), (AV51/508.91)*100, AND(F51="Rat", AZ51="ul"), (AV51/1971)*100, AND(F51="Mouse", AZ51="nl"), (AV51/508910)*100, AND(F51="Rat", AZ51="nl"), (AV51/1971000)*100, AND(F51="Mouse", AZ51="cm3"), (AV51/0.50891)*100, AND(F51="Rat", AZ51="cm3"), (AV51/1.971)*100, TRUE, "NA")</f>
        <v>NA</v>
      </c>
      <c r="BD51" cm="1">
        <f t="array" ref="BD51">_xlfn.IFS(AU51="NA", "NA", AU51="NR", "NA", R51="NR", "NA", BA51="SD", AU51, BA51="SE", AU51*(SQRT(R51)), BA51="SEM", AU51*(SQRT(R51)), TRUE, "NA")</f>
        <v>0.36</v>
      </c>
      <c r="BE51" cm="1">
        <f t="array" ref="BE51">_xlfn.IFS(BD51="NA", "NA", AZ51="Direct rLV % whole brain", BD51, AZ51="Indirect rLV % whole brain", BD51, AZ51="Direct rLV % hemisphere", BD51/2, AZ51="Indirect rLV % hemisphere", BD51/2, AND(F51="Mouse", AZ51="mm3"), (BD51/508.91)*100, AND(F51="Rat", AZ51="mm3"), (BD51/1971)*100, AND(F51="Mouse", AZ51="ul"), (BD51/508.91)*100, AND(F51="Rat", AZ51="ul"), (BD51/1971)*100, AND(F51="Mouse", AZ51="nl"), (BD51/508910)*100, AND(F51="Rat", AZ51="nl"), (BD51/1971000)*100, AND(F51="Mouse", AZ51="cm3"), (BD51/0.50891)*100, AND(F51="Rat", AZ51="cm3"), (BD51/1.971)*100, TRUE, "NA")</f>
        <v>1.8264840182648401E-2</v>
      </c>
      <c r="BF51" s="48" t="str" cm="1">
        <f t="array" ref="BF51">_xlfn.IFS(AW51="NA", "NA", AW51="NR", "NA", T51 = "NA", "NA", T51 = "NR", "NA", BA51="SD", AW51, BA51="SE", AW51*(SQRT(T51)), BA51="SEM", AW51*(SQRT(T51)), TRUE, "NA")</f>
        <v>NA</v>
      </c>
      <c r="BG51" s="35" t="s">
        <v>12</v>
      </c>
      <c r="BH51" t="s">
        <v>8</v>
      </c>
      <c r="BI51" t="s">
        <v>8</v>
      </c>
      <c r="BJ51" t="s">
        <v>8</v>
      </c>
      <c r="BK51" t="s">
        <v>8</v>
      </c>
      <c r="BL51" t="s">
        <v>8</v>
      </c>
      <c r="BM51" t="s">
        <v>8</v>
      </c>
      <c r="BN51" s="35" t="s">
        <v>273</v>
      </c>
      <c r="BO51" t="s">
        <v>272</v>
      </c>
      <c r="BP51" t="s">
        <v>863</v>
      </c>
    </row>
    <row r="52" spans="1:69" x14ac:dyDescent="0.3">
      <c r="A52" t="s">
        <v>506</v>
      </c>
      <c r="B52" t="s">
        <v>501</v>
      </c>
      <c r="C52">
        <v>2016</v>
      </c>
      <c r="D52" t="s">
        <v>502</v>
      </c>
      <c r="E52" t="s">
        <v>143</v>
      </c>
      <c r="F52" s="35" t="s">
        <v>24</v>
      </c>
      <c r="G52" t="s">
        <v>10</v>
      </c>
      <c r="H52" t="s">
        <v>36</v>
      </c>
      <c r="I52" t="s">
        <v>12</v>
      </c>
      <c r="J52" t="s">
        <v>8</v>
      </c>
      <c r="K52" t="s">
        <v>9</v>
      </c>
      <c r="L52">
        <v>9</v>
      </c>
      <c r="M52" t="s">
        <v>9</v>
      </c>
      <c r="N52" t="s">
        <v>9</v>
      </c>
      <c r="O52">
        <v>300</v>
      </c>
      <c r="P52" t="s">
        <v>9</v>
      </c>
      <c r="Q52">
        <v>2</v>
      </c>
      <c r="R52">
        <v>18</v>
      </c>
      <c r="S52">
        <v>0</v>
      </c>
      <c r="T52" t="s">
        <v>8</v>
      </c>
      <c r="U52" t="str">
        <f t="shared" si="0"/>
        <v>NA</v>
      </c>
      <c r="V52" t="str">
        <f t="shared" si="1"/>
        <v>NA</v>
      </c>
      <c r="W52" s="35" t="s">
        <v>9</v>
      </c>
      <c r="X52" t="s">
        <v>8</v>
      </c>
      <c r="Y52" t="s">
        <v>2553</v>
      </c>
      <c r="Z52" t="s">
        <v>503</v>
      </c>
      <c r="AA52">
        <v>20</v>
      </c>
      <c r="AB52" t="s">
        <v>145</v>
      </c>
      <c r="AC52" cm="1">
        <f t="array" ref="AC52">_xlfn.IFS(AB52="mg/kg", AA52, AB52="ug/g", AA52, AB52="mg/100g", AA52*10, AB52="mg/g", AA52*1000, TRUE, "NA")</f>
        <v>20</v>
      </c>
      <c r="AD52">
        <v>3.7</v>
      </c>
      <c r="AE52" t="s">
        <v>221</v>
      </c>
      <c r="AF52" t="str" cm="1">
        <f t="array" ref="AF52">_xlfn.IFS(AD52="NA", "NA", AD52="NR", "NA", AE52="W/cm2", AD52, AE52="mW/mm2", AD52*0.1, AE52="mW/cm2", AD52*0.001, AE52="uW/cm2", AD52*0.000001, AE52="lux", AD52*0.00000014641, AE52="klux", AD52*0.00014641, TRUE, "NA")</f>
        <v>NA</v>
      </c>
      <c r="AG52" t="s">
        <v>84</v>
      </c>
      <c r="AH52" t="s">
        <v>719</v>
      </c>
      <c r="AI52" t="s">
        <v>9</v>
      </c>
      <c r="AJ52">
        <v>0.125</v>
      </c>
      <c r="AK52">
        <v>1.5</v>
      </c>
      <c r="AL52" s="35" t="s">
        <v>12</v>
      </c>
      <c r="AM52" t="s">
        <v>8</v>
      </c>
      <c r="AN52" t="s">
        <v>8</v>
      </c>
      <c r="AO52" t="s">
        <v>8</v>
      </c>
      <c r="AP52" t="s">
        <v>8</v>
      </c>
      <c r="AQ52" t="s">
        <v>8</v>
      </c>
      <c r="AR52" s="35" t="s">
        <v>9</v>
      </c>
      <c r="AS52" t="s">
        <v>876</v>
      </c>
      <c r="AT52">
        <v>0.63</v>
      </c>
      <c r="AU52">
        <v>0.37</v>
      </c>
      <c r="AV52" t="s">
        <v>8</v>
      </c>
      <c r="AW52" t="s">
        <v>8</v>
      </c>
      <c r="AX52" t="s">
        <v>8</v>
      </c>
      <c r="AY52" t="s">
        <v>8</v>
      </c>
      <c r="AZ52" t="s">
        <v>137</v>
      </c>
      <c r="BA52" t="s">
        <v>196</v>
      </c>
      <c r="BB52" cm="1">
        <f t="array" ref="BB52">_xlfn.IFS(AT52="NA", "NA", AT52="NR", "NA", AZ52="Direct rLV % whole brain", AT52, AZ52="Indirect rLV % whole brain", AT52, AZ52="Direct rLV % hemisphere", AT52/2, AZ52="Indirect rLV % hemisphere", AT52/2, AND(F52="Mouse", AZ52="mm3"), (AT52/508.91)*100, AND(F52="Rat", AZ52="mm3"), (AT52/1971)*100, AND(F52="Mouse", AZ52="ul"), (AT52/508.91)*100, AND(F52="Rat", AZ52="ul"), (AT52/1971)*100, AND(F52="Mouse", AZ52="nl"), (AT52/508910)*100, AND(F52="Rat", AZ52="nl"), (AT52/1971000)*100, AND(F52="Mouse", AZ52="cm3"), (AT52/0.50891)*100, AND(F52="Rat", AZ52="cm3"), (AT52/1.971)*100, TRUE, "NA")</f>
        <v>3.1963470319634701E-2</v>
      </c>
      <c r="BC52" t="str" cm="1">
        <f t="array" ref="BC52">_xlfn.IFS(AV52="NA", "NA", AV52="NR", "NA", AZ52="Direct rLV % whole brain", AV52, AZ52="Indirect rLV % whole brain", AV52, AZ52="Direct rLV % hemisphere", AV52/2, AZ52="Indirect rLV % hemisphere", AV52/2, AND(F52="Mouse", AZ52="mm3"), (AV52/508.91)*100, AND(F52="Rat", AZ52="mm3"), (AV52/1971)*100, AND(F52="Mouse", AZ52="ul"), (AV52/508.91)*100, AND(F52="Rat", AZ52="ul"), (AV52/1971)*100, AND(F52="Mouse", AZ52="nl"), (AV52/508910)*100, AND(F52="Rat", AZ52="nl"), (AV52/1971000)*100, AND(F52="Mouse", AZ52="cm3"), (AV52/0.50891)*100, AND(F52="Rat", AZ52="cm3"), (AV52/1.971)*100, TRUE, "NA")</f>
        <v>NA</v>
      </c>
      <c r="BD52" cm="1">
        <f t="array" ref="BD52">_xlfn.IFS(AU52="NA", "NA", AU52="NR", "NA", R52="NR", "NA", BA52="SD", AU52, BA52="SE", AU52*(SQRT(R52)), BA52="SEM", AU52*(SQRT(R52)), TRUE, "NA")</f>
        <v>0.37</v>
      </c>
      <c r="BE52" cm="1">
        <f t="array" ref="BE52">_xlfn.IFS(BD52="NA", "NA", AZ52="Direct rLV % whole brain", BD52, AZ52="Indirect rLV % whole brain", BD52, AZ52="Direct rLV % hemisphere", BD52/2, AZ52="Indirect rLV % hemisphere", BD52/2, AND(F52="Mouse", AZ52="mm3"), (BD52/508.91)*100, AND(F52="Rat", AZ52="mm3"), (BD52/1971)*100, AND(F52="Mouse", AZ52="ul"), (BD52/508.91)*100, AND(F52="Rat", AZ52="ul"), (BD52/1971)*100, AND(F52="Mouse", AZ52="nl"), (BD52/508910)*100, AND(F52="Rat", AZ52="nl"), (BD52/1971000)*100, AND(F52="Mouse", AZ52="cm3"), (BD52/0.50891)*100, AND(F52="Rat", AZ52="cm3"), (BD52/1.971)*100, TRUE, "NA")</f>
        <v>1.8772196854388634E-2</v>
      </c>
      <c r="BF52" s="48" t="str" cm="1">
        <f t="array" ref="BF52">_xlfn.IFS(AW52="NA", "NA", AW52="NR", "NA", T52 = "NA", "NA", T52 = "NR", "NA", BA52="SD", AW52, BA52="SE", AW52*(SQRT(T52)), BA52="SEM", AW52*(SQRT(T52)), TRUE, "NA")</f>
        <v>NA</v>
      </c>
      <c r="BG52" s="35" t="s">
        <v>12</v>
      </c>
      <c r="BH52" t="s">
        <v>8</v>
      </c>
      <c r="BI52" t="s">
        <v>8</v>
      </c>
      <c r="BJ52" t="s">
        <v>8</v>
      </c>
      <c r="BK52" t="s">
        <v>8</v>
      </c>
      <c r="BL52" t="s">
        <v>8</v>
      </c>
      <c r="BM52" t="s">
        <v>8</v>
      </c>
      <c r="BN52" s="35" t="s">
        <v>273</v>
      </c>
      <c r="BO52" t="s">
        <v>272</v>
      </c>
      <c r="BP52" t="s">
        <v>863</v>
      </c>
    </row>
    <row r="53" spans="1:69" s="22" customFormat="1" x14ac:dyDescent="0.3">
      <c r="A53" s="22" t="s">
        <v>508</v>
      </c>
      <c r="B53" s="22" t="s">
        <v>507</v>
      </c>
      <c r="C53" s="22">
        <v>2016</v>
      </c>
      <c r="D53" s="22" t="s">
        <v>509</v>
      </c>
      <c r="E53" s="22" t="s">
        <v>141</v>
      </c>
      <c r="F53" s="34" t="s">
        <v>25</v>
      </c>
      <c r="G53" s="22" t="s">
        <v>1008</v>
      </c>
      <c r="H53" s="22" t="s">
        <v>36</v>
      </c>
      <c r="I53" s="22" t="s">
        <v>12</v>
      </c>
      <c r="J53" s="22" t="s">
        <v>8</v>
      </c>
      <c r="K53" s="22" t="s">
        <v>9</v>
      </c>
      <c r="L53" s="22">
        <v>8</v>
      </c>
      <c r="M53" s="22" t="s">
        <v>9</v>
      </c>
      <c r="N53" s="22" t="s">
        <v>9</v>
      </c>
      <c r="O53" s="22" t="s">
        <v>9</v>
      </c>
      <c r="P53" s="22" t="s">
        <v>9</v>
      </c>
      <c r="Q53" s="22">
        <v>1</v>
      </c>
      <c r="R53" s="22">
        <v>8</v>
      </c>
      <c r="S53" s="22">
        <v>2</v>
      </c>
      <c r="T53" s="22">
        <v>8</v>
      </c>
      <c r="U53" s="22">
        <f t="shared" si="0"/>
        <v>2</v>
      </c>
      <c r="V53" s="22">
        <f t="shared" si="1"/>
        <v>4</v>
      </c>
      <c r="W53" s="34" t="s">
        <v>510</v>
      </c>
      <c r="X53" s="22" t="s">
        <v>936</v>
      </c>
      <c r="Y53" s="22" t="s">
        <v>78</v>
      </c>
      <c r="Z53" s="22" t="s">
        <v>9</v>
      </c>
      <c r="AA53" s="22">
        <v>10</v>
      </c>
      <c r="AB53" s="22" t="s">
        <v>320</v>
      </c>
      <c r="AC53" t="str" cm="1">
        <f t="array" ref="AC53">_xlfn.IFS(AB53="mg/kg", AA53, AB53="ug/g", AA53, AB53="mg/100g", AA53*10, AB53="mg/g", AA53*1000, TRUE, "NA")</f>
        <v>NA</v>
      </c>
      <c r="AD53" s="22">
        <v>150</v>
      </c>
      <c r="AE53" s="22" t="s">
        <v>292</v>
      </c>
      <c r="AF53" t="str" cm="1">
        <f t="array" ref="AF53">_xlfn.IFS(AD53="NA", "NA", AD53="NR", "NA", AE53="W/cm2", AD53, AE53="mW/mm2", AD53*0.1, AE53="mW/cm2", AD53*0.001, AE53="uW/cm2", AD53*0.000001, AE53="lux", AD53*0.00000014641, AE53="klux", AD53*0.00014641, TRUE, "NA")</f>
        <v>NA</v>
      </c>
      <c r="AG53" s="22" t="s">
        <v>231</v>
      </c>
      <c r="AH53" s="22" t="s">
        <v>9</v>
      </c>
      <c r="AI53" s="22" t="s">
        <v>9</v>
      </c>
      <c r="AJ53" s="22" t="s">
        <v>9</v>
      </c>
      <c r="AK53" s="22">
        <v>15</v>
      </c>
      <c r="AL53" s="34" t="s">
        <v>1484</v>
      </c>
      <c r="AM53" s="22" t="s">
        <v>2634</v>
      </c>
      <c r="AN53" s="22" t="s">
        <v>511</v>
      </c>
      <c r="AO53" s="22" t="s">
        <v>513</v>
      </c>
      <c r="AP53" s="22" t="s">
        <v>9</v>
      </c>
      <c r="AQ53" s="22" t="s">
        <v>158</v>
      </c>
      <c r="AR53" s="34" t="s">
        <v>9</v>
      </c>
      <c r="AS53" s="22" t="s">
        <v>876</v>
      </c>
      <c r="AT53" s="22">
        <v>1</v>
      </c>
      <c r="AU53" s="22">
        <v>0.2</v>
      </c>
      <c r="AV53" s="22">
        <v>0.8</v>
      </c>
      <c r="AW53" s="22">
        <v>0.15</v>
      </c>
      <c r="AX53" s="22" t="s">
        <v>8</v>
      </c>
      <c r="AY53" s="22" t="s">
        <v>8</v>
      </c>
      <c r="AZ53" s="22" t="s">
        <v>1741</v>
      </c>
      <c r="BA53" s="22" t="s">
        <v>196</v>
      </c>
      <c r="BB53" t="str" cm="1">
        <f t="array" ref="BB53">_xlfn.IFS(AT53="NA", "NA", AT53="NR", "NA", AZ53="Direct rLV % whole brain", AT53, AZ53="Indirect rLV % whole brain", AT53, AZ53="Direct rLV % hemisphere", AT53/2, AZ53="Indirect rLV % hemisphere", AT53/2, AND(F53="Mouse", AZ53="mm3"), (AT53/508.91)*100, AND(F53="Rat", AZ53="mm3"), (AT53/1971)*100, AND(F53="Mouse", AZ53="ul"), (AT53/508.91)*100, AND(F53="Rat", AZ53="ul"), (AT53/1971)*100, AND(F53="Mouse", AZ53="nl"), (AT53/508910)*100, AND(F53="Rat", AZ53="nl"), (AT53/1971000)*100, AND(F53="Mouse", AZ53="cm3"), (AT53/0.50891)*100, AND(F53="Rat", AZ53="cm3"), (AT53/1.971)*100, TRUE, "NA")</f>
        <v>NA</v>
      </c>
      <c r="BC53" t="str" cm="1">
        <f t="array" ref="BC53">_xlfn.IFS(AV53="NA", "NA", AV53="NR", "NA", AZ53="Direct rLV % whole brain", AV53, AZ53="Indirect rLV % whole brain", AV53, AZ53="Direct rLV % hemisphere", AV53/2, AZ53="Indirect rLV % hemisphere", AV53/2, AND(F53="Mouse", AZ53="mm3"), (AV53/508.91)*100, AND(F53="Rat", AZ53="mm3"), (AV53/1971)*100, AND(F53="Mouse", AZ53="ul"), (AV53/508.91)*100, AND(F53="Rat", AZ53="ul"), (AV53/1971)*100, AND(F53="Mouse", AZ53="nl"), (AV53/508910)*100, AND(F53="Rat", AZ53="nl"), (AV53/1971000)*100, AND(F53="Mouse", AZ53="cm3"), (AV53/0.50891)*100, AND(F53="Rat", AZ53="cm3"), (AV53/1.971)*100, TRUE, "NA")</f>
        <v>NA</v>
      </c>
      <c r="BD53" cm="1">
        <f t="array" ref="BD53">_xlfn.IFS(AU53="NA", "NA", AU53="NR", "NA", R53="NR", "NA", BA53="SD", AU53, BA53="SE", AU53*(SQRT(R53)), BA53="SEM", AU53*(SQRT(R53)), TRUE, "NA")</f>
        <v>0.2</v>
      </c>
      <c r="BE53" t="str" cm="1">
        <f t="array" ref="BE53">_xlfn.IFS(BD53="NA", "NA", AZ53="Direct rLV % whole brain", BD53, AZ53="Indirect rLV % whole brain", BD53, AZ53="Direct rLV % hemisphere", BD53/2, AZ53="Indirect rLV % hemisphere", BD53/2, AND(F53="Mouse", AZ53="mm3"), (BD53/508.91)*100, AND(F53="Rat", AZ53="mm3"), (BD53/1971)*100, AND(F53="Mouse", AZ53="ul"), (BD53/508.91)*100, AND(F53="Rat", AZ53="ul"), (BD53/1971)*100, AND(F53="Mouse", AZ53="nl"), (BD53/508910)*100, AND(F53="Rat", AZ53="nl"), (BD53/1971000)*100, AND(F53="Mouse", AZ53="cm3"), (BD53/0.50891)*100, AND(F53="Rat", AZ53="cm3"), (BD53/1.971)*100, TRUE, "NA")</f>
        <v>NA</v>
      </c>
      <c r="BF53" s="48" cm="1">
        <f t="array" ref="BF53">_xlfn.IFS(AW53="NA", "NA", AW53="NR", "NA", T53 = "NA", "NA", T53 = "NR", "NA", BA53="SD", AW53, BA53="SE", AW53*(SQRT(T53)), BA53="SEM", AW53*(SQRT(T53)), TRUE, "NA")</f>
        <v>0.15</v>
      </c>
      <c r="BG53" s="34" t="s">
        <v>12</v>
      </c>
      <c r="BH53" s="22" t="s">
        <v>8</v>
      </c>
      <c r="BI53" s="22" t="s">
        <v>8</v>
      </c>
      <c r="BJ53" s="22" t="s">
        <v>8</v>
      </c>
      <c r="BK53" s="22" t="s">
        <v>8</v>
      </c>
      <c r="BL53" s="22" t="s">
        <v>8</v>
      </c>
      <c r="BM53" s="22" t="s">
        <v>8</v>
      </c>
      <c r="BN53" s="34" t="s">
        <v>273</v>
      </c>
      <c r="BO53" s="22" t="s">
        <v>272</v>
      </c>
      <c r="BP53" s="22" t="s">
        <v>862</v>
      </c>
    </row>
    <row r="54" spans="1:69" x14ac:dyDescent="0.3">
      <c r="A54" t="s">
        <v>515</v>
      </c>
      <c r="B54" t="s">
        <v>514</v>
      </c>
      <c r="C54">
        <v>2018</v>
      </c>
      <c r="D54" t="s">
        <v>516</v>
      </c>
      <c r="E54" t="s">
        <v>141</v>
      </c>
      <c r="F54" s="35" t="s">
        <v>24</v>
      </c>
      <c r="G54" t="s">
        <v>11</v>
      </c>
      <c r="H54" t="s">
        <v>36</v>
      </c>
      <c r="I54" t="s">
        <v>12</v>
      </c>
      <c r="J54" t="s">
        <v>8</v>
      </c>
      <c r="K54" t="s">
        <v>9</v>
      </c>
      <c r="L54">
        <v>8</v>
      </c>
      <c r="M54" t="s">
        <v>9</v>
      </c>
      <c r="N54" t="s">
        <v>9</v>
      </c>
      <c r="O54">
        <v>283.88</v>
      </c>
      <c r="P54" t="s">
        <v>9</v>
      </c>
      <c r="Q54">
        <v>1</v>
      </c>
      <c r="R54">
        <v>10</v>
      </c>
      <c r="S54">
        <v>0</v>
      </c>
      <c r="T54" t="s">
        <v>8</v>
      </c>
      <c r="U54" t="str">
        <f t="shared" si="0"/>
        <v>NA</v>
      </c>
      <c r="V54" t="str">
        <f t="shared" si="1"/>
        <v>NA</v>
      </c>
      <c r="W54" s="35" t="s">
        <v>100</v>
      </c>
      <c r="X54" t="s">
        <v>936</v>
      </c>
      <c r="Y54" t="s">
        <v>78</v>
      </c>
      <c r="Z54" t="s">
        <v>1559</v>
      </c>
      <c r="AA54">
        <v>20</v>
      </c>
      <c r="AB54" t="s">
        <v>145</v>
      </c>
      <c r="AC54" cm="1">
        <f t="array" ref="AC54">_xlfn.IFS(AB54="mg/kg", AA54, AB54="ug/g", AA54, AB54="mg/100g", AA54*10, AB54="mg/g", AA54*1000, TRUE, "NA")</f>
        <v>20</v>
      </c>
      <c r="AD54" t="s">
        <v>9</v>
      </c>
      <c r="AE54" t="s">
        <v>8</v>
      </c>
      <c r="AF54" t="str" cm="1">
        <f t="array" ref="AF54">_xlfn.IFS(AD54="NA", "NA", AD54="NR", "NA", AE54="W/cm2", AD54, AE54="mW/mm2", AD54*0.1, AE54="mW/cm2", AD54*0.001, AE54="uW/cm2", AD54*0.000001, AE54="lux", AD54*0.00000014641, AE54="klux", AD54*0.00014641, TRUE, "NA")</f>
        <v>NA</v>
      </c>
      <c r="AG54" t="s">
        <v>232</v>
      </c>
      <c r="AH54" t="s">
        <v>9</v>
      </c>
      <c r="AI54" t="s">
        <v>9</v>
      </c>
      <c r="AJ54">
        <v>4</v>
      </c>
      <c r="AK54">
        <v>30</v>
      </c>
      <c r="AL54" s="35" t="s">
        <v>12</v>
      </c>
      <c r="AM54" t="s">
        <v>8</v>
      </c>
      <c r="AN54" t="s">
        <v>8</v>
      </c>
      <c r="AO54" t="s">
        <v>8</v>
      </c>
      <c r="AP54" t="s">
        <v>8</v>
      </c>
      <c r="AQ54" t="s">
        <v>8</v>
      </c>
      <c r="AR54" s="35">
        <v>1008</v>
      </c>
      <c r="AS54" t="s">
        <v>9</v>
      </c>
      <c r="AT54">
        <v>94.05</v>
      </c>
      <c r="AU54">
        <v>12.13</v>
      </c>
      <c r="AV54" t="s">
        <v>8</v>
      </c>
      <c r="AW54" t="s">
        <v>8</v>
      </c>
      <c r="AX54" t="s">
        <v>8</v>
      </c>
      <c r="AY54" t="s">
        <v>8</v>
      </c>
      <c r="AZ54" t="s">
        <v>137</v>
      </c>
      <c r="BA54" t="s">
        <v>198</v>
      </c>
      <c r="BB54" cm="1">
        <f t="array" ref="BB54">_xlfn.IFS(AT54="NA", "NA", AT54="NR", "NA", AZ54="Direct rLV % whole brain", AT54, AZ54="Indirect rLV % whole brain", AT54, AZ54="Direct rLV % hemisphere", AT54/2, AZ54="Indirect rLV % hemisphere", AT54/2, AND(F54="Mouse", AZ54="mm3"), (AT54/508.91)*100, AND(F54="Rat", AZ54="mm3"), (AT54/1971)*100, AND(F54="Mouse", AZ54="ul"), (AT54/508.91)*100, AND(F54="Rat", AZ54="ul"), (AT54/1971)*100, AND(F54="Mouse", AZ54="nl"), (AT54/508910)*100, AND(F54="Rat", AZ54="nl"), (AT54/1971000)*100, AND(F54="Mouse", AZ54="cm3"), (AT54/0.50891)*100, AND(F54="Rat", AZ54="cm3"), (AT54/1.971)*100, TRUE, "NA")</f>
        <v>4.7716894977168947</v>
      </c>
      <c r="BC54" t="str" cm="1">
        <f t="array" ref="BC54">_xlfn.IFS(AV54="NA", "NA", AV54="NR", "NA", AZ54="Direct rLV % whole brain", AV54, AZ54="Indirect rLV % whole brain", AV54, AZ54="Direct rLV % hemisphere", AV54/2, AZ54="Indirect rLV % hemisphere", AV54/2, AND(F54="Mouse", AZ54="mm3"), (AV54/508.91)*100, AND(F54="Rat", AZ54="mm3"), (AV54/1971)*100, AND(F54="Mouse", AZ54="ul"), (AV54/508.91)*100, AND(F54="Rat", AZ54="ul"), (AV54/1971)*100, AND(F54="Mouse", AZ54="nl"), (AV54/508910)*100, AND(F54="Rat", AZ54="nl"), (AV54/1971000)*100, AND(F54="Mouse", AZ54="cm3"), (AV54/0.50891)*100, AND(F54="Rat", AZ54="cm3"), (AV54/1.971)*100, TRUE, "NA")</f>
        <v>NA</v>
      </c>
      <c r="BD54" cm="1">
        <f t="array" ref="BD54">_xlfn.IFS(AU54="NA", "NA", AU54="NR", "NA", R54="NR", "NA", BA54="SD", AU54, BA54="SE", AU54*(SQRT(R54)), BA54="SEM", AU54*(SQRT(R54)), TRUE, "NA")</f>
        <v>38.358428017842449</v>
      </c>
      <c r="BE54" cm="1">
        <f t="array" ref="BE54">_xlfn.IFS(BD54="NA", "NA", AZ54="Direct rLV % whole brain", BD54, AZ54="Indirect rLV % whole brain", BD54, AZ54="Direct rLV % hemisphere", BD54/2, AZ54="Indirect rLV % hemisphere", BD54/2, AND(F54="Mouse", AZ54="mm3"), (BD54/508.91)*100, AND(F54="Rat", AZ54="mm3"), (BD54/1971)*100, AND(F54="Mouse", AZ54="ul"), (BD54/508.91)*100, AND(F54="Rat", AZ54="ul"), (BD54/1971)*100, AND(F54="Mouse", AZ54="nl"), (BD54/508910)*100, AND(F54="Rat", AZ54="nl"), (BD54/1971000)*100, AND(F54="Mouse", AZ54="cm3"), (BD54/0.50891)*100, AND(F54="Rat", AZ54="cm3"), (BD54/1.971)*100, TRUE, "NA")</f>
        <v>1.9461404372319864</v>
      </c>
      <c r="BF54" s="48" t="str" cm="1">
        <f t="array" ref="BF54">_xlfn.IFS(AW54="NA", "NA", AW54="NR", "NA", T54 = "NA", "NA", T54 = "NR", "NA", BA54="SD", AW54, BA54="SE", AW54*(SQRT(T54)), BA54="SEM", AW54*(SQRT(T54)), TRUE, "NA")</f>
        <v>NA</v>
      </c>
      <c r="BG54" s="35" t="s">
        <v>138</v>
      </c>
      <c r="BH54">
        <v>10.64</v>
      </c>
      <c r="BI54">
        <v>0.55000000000000004</v>
      </c>
      <c r="BJ54" t="s">
        <v>8</v>
      </c>
      <c r="BK54" t="s">
        <v>8</v>
      </c>
      <c r="BL54" t="s">
        <v>198</v>
      </c>
      <c r="BM54">
        <v>1344</v>
      </c>
      <c r="BN54" s="35" t="s">
        <v>272</v>
      </c>
      <c r="BO54" t="s">
        <v>273</v>
      </c>
      <c r="BP54" t="s">
        <v>520</v>
      </c>
    </row>
    <row r="55" spans="1:69" x14ac:dyDescent="0.3">
      <c r="A55" t="s">
        <v>515</v>
      </c>
      <c r="B55" t="s">
        <v>514</v>
      </c>
      <c r="C55">
        <v>2018</v>
      </c>
      <c r="D55" t="s">
        <v>516</v>
      </c>
      <c r="E55" t="s">
        <v>143</v>
      </c>
      <c r="F55" s="35" t="s">
        <v>24</v>
      </c>
      <c r="G55" t="s">
        <v>11</v>
      </c>
      <c r="H55" t="s">
        <v>36</v>
      </c>
      <c r="I55" t="s">
        <v>12</v>
      </c>
      <c r="J55" t="s">
        <v>8</v>
      </c>
      <c r="K55" t="s">
        <v>9</v>
      </c>
      <c r="L55">
        <v>8</v>
      </c>
      <c r="M55" t="s">
        <v>9</v>
      </c>
      <c r="N55" t="s">
        <v>9</v>
      </c>
      <c r="O55">
        <v>283.88</v>
      </c>
      <c r="P55" t="s">
        <v>9</v>
      </c>
      <c r="Q55">
        <v>1</v>
      </c>
      <c r="R55">
        <v>12</v>
      </c>
      <c r="S55">
        <v>3</v>
      </c>
      <c r="T55">
        <v>6</v>
      </c>
      <c r="U55">
        <f t="shared" si="0"/>
        <v>3</v>
      </c>
      <c r="V55">
        <f t="shared" si="1"/>
        <v>4</v>
      </c>
      <c r="W55" s="35" t="s">
        <v>100</v>
      </c>
      <c r="X55" t="s">
        <v>936</v>
      </c>
      <c r="Y55" t="s">
        <v>78</v>
      </c>
      <c r="Z55" t="s">
        <v>1559</v>
      </c>
      <c r="AA55">
        <v>20</v>
      </c>
      <c r="AB55" t="s">
        <v>145</v>
      </c>
      <c r="AC55" cm="1">
        <f t="array" ref="AC55">_xlfn.IFS(AB55="mg/kg", AA55, AB55="ug/g", AA55, AB55="mg/100g", AA55*10, AB55="mg/g", AA55*1000, TRUE, "NA")</f>
        <v>20</v>
      </c>
      <c r="AD55" t="s">
        <v>9</v>
      </c>
      <c r="AE55" t="s">
        <v>8</v>
      </c>
      <c r="AF55" t="str" cm="1">
        <f t="array" ref="AF55">_xlfn.IFS(AD55="NA", "NA", AD55="NR", "NA", AE55="W/cm2", AD55, AE55="mW/mm2", AD55*0.1, AE55="mW/cm2", AD55*0.001, AE55="uW/cm2", AD55*0.000001, AE55="lux", AD55*0.00000014641, AE55="klux", AD55*0.00014641, TRUE, "NA")</f>
        <v>NA</v>
      </c>
      <c r="AG55" t="s">
        <v>232</v>
      </c>
      <c r="AH55" t="s">
        <v>9</v>
      </c>
      <c r="AI55" t="s">
        <v>9</v>
      </c>
      <c r="AJ55">
        <v>4</v>
      </c>
      <c r="AK55">
        <v>30</v>
      </c>
      <c r="AL55" s="35" t="s">
        <v>517</v>
      </c>
      <c r="AM55" t="s">
        <v>47</v>
      </c>
      <c r="AN55" t="s">
        <v>8</v>
      </c>
      <c r="AO55" t="s">
        <v>8</v>
      </c>
      <c r="AP55">
        <v>1584</v>
      </c>
      <c r="AQ55" t="s">
        <v>158</v>
      </c>
      <c r="AR55" s="35">
        <v>2184</v>
      </c>
      <c r="AS55" t="s">
        <v>9</v>
      </c>
      <c r="AT55">
        <v>76.680000000000007</v>
      </c>
      <c r="AU55">
        <v>5.56</v>
      </c>
      <c r="AV55">
        <v>67.61</v>
      </c>
      <c r="AW55">
        <v>3.22</v>
      </c>
      <c r="AX55" t="s">
        <v>8</v>
      </c>
      <c r="AY55" t="s">
        <v>8</v>
      </c>
      <c r="AZ55" t="s">
        <v>137</v>
      </c>
      <c r="BA55" t="s">
        <v>198</v>
      </c>
      <c r="BB55" cm="1">
        <f t="array" ref="BB55">_xlfn.IFS(AT55="NA", "NA", AT55="NR", "NA", AZ55="Direct rLV % whole brain", AT55, AZ55="Indirect rLV % whole brain", AT55, AZ55="Direct rLV % hemisphere", AT55/2, AZ55="Indirect rLV % hemisphere", AT55/2, AND(F55="Mouse", AZ55="mm3"), (AT55/508.91)*100, AND(F55="Rat", AZ55="mm3"), (AT55/1971)*100, AND(F55="Mouse", AZ55="ul"), (AT55/508.91)*100, AND(F55="Rat", AZ55="ul"), (AT55/1971)*100, AND(F55="Mouse", AZ55="nl"), (AT55/508910)*100, AND(F55="Rat", AZ55="nl"), (AT55/1971000)*100, AND(F55="Mouse", AZ55="cm3"), (AT55/0.50891)*100, AND(F55="Rat", AZ55="cm3"), (AT55/1.971)*100, TRUE, "NA")</f>
        <v>3.89041095890411</v>
      </c>
      <c r="BC55" cm="1">
        <f t="array" ref="BC55">_xlfn.IFS(AV55="NA", "NA", AV55="NR", "NA", AZ55="Direct rLV % whole brain", AV55, AZ55="Indirect rLV % whole brain", AV55, AZ55="Direct rLV % hemisphere", AV55/2, AZ55="Indirect rLV % hemisphere", AV55/2, AND(F55="Mouse", AZ55="mm3"), (AV55/508.91)*100, AND(F55="Rat", AZ55="mm3"), (AV55/1971)*100, AND(F55="Mouse", AZ55="ul"), (AV55/508.91)*100, AND(F55="Rat", AZ55="ul"), (AV55/1971)*100, AND(F55="Mouse", AZ55="nl"), (AV55/508910)*100, AND(F55="Rat", AZ55="nl"), (AV55/1971000)*100, AND(F55="Mouse", AZ55="cm3"), (AV55/0.50891)*100, AND(F55="Rat", AZ55="cm3"), (AV55/1.971)*100, TRUE, "NA")</f>
        <v>3.4302384576357174</v>
      </c>
      <c r="BD55" cm="1">
        <f t="array" ref="BD55">_xlfn.IFS(AU55="NA", "NA", AU55="NR", "NA", R55="NR", "NA", BA55="SD", AU55, BA55="SE", AU55*(SQRT(R55)), BA55="SEM", AU55*(SQRT(R55)), TRUE, "NA")</f>
        <v>19.260404980165912</v>
      </c>
      <c r="BE55" cm="1">
        <f t="array" ref="BE55">_xlfn.IFS(BD55="NA", "NA", AZ55="Direct rLV % whole brain", BD55, AZ55="Indirect rLV % whole brain", BD55, AZ55="Direct rLV % hemisphere", BD55/2, AZ55="Indirect rLV % hemisphere", BD55/2, AND(F55="Mouse", AZ55="mm3"), (BD55/508.91)*100, AND(F55="Rat", AZ55="mm3"), (BD55/1971)*100, AND(F55="Mouse", AZ55="ul"), (BD55/508.91)*100, AND(F55="Rat", AZ55="ul"), (BD55/1971)*100, AND(F55="Mouse", AZ55="nl"), (BD55/508910)*100, AND(F55="Rat", AZ55="nl"), (BD55/1971000)*100, AND(F55="Mouse", AZ55="cm3"), (BD55/0.50891)*100, AND(F55="Rat", AZ55="cm3"), (BD55/1.971)*100, TRUE, "NA")</f>
        <v>0.97718949671059918</v>
      </c>
      <c r="BF55" s="48" cm="1">
        <f t="array" ref="BF55">_xlfn.IFS(AW55="NA", "NA", AW55="NR", "NA", T55 = "NA", "NA", T55 = "NR", "NA", BA55="SD", AW55, BA55="SE", AW55*(SQRT(T55)), BA55="SEM", AW55*(SQRT(T55)), TRUE, "NA")</f>
        <v>7.8873569717618333</v>
      </c>
      <c r="BG55" s="35" t="s">
        <v>138</v>
      </c>
      <c r="BH55">
        <v>10.92</v>
      </c>
      <c r="BI55" t="s">
        <v>9</v>
      </c>
      <c r="BJ55">
        <v>9.1999999999999993</v>
      </c>
      <c r="BK55">
        <v>0.8</v>
      </c>
      <c r="BL55" t="s">
        <v>198</v>
      </c>
      <c r="BM55">
        <v>2184</v>
      </c>
      <c r="BN55" s="35" t="s">
        <v>272</v>
      </c>
      <c r="BO55" t="s">
        <v>272</v>
      </c>
      <c r="BP55" t="s">
        <v>865</v>
      </c>
      <c r="BQ55" t="s">
        <v>2609</v>
      </c>
    </row>
    <row r="56" spans="1:69" x14ac:dyDescent="0.3">
      <c r="A56" t="s">
        <v>515</v>
      </c>
      <c r="B56" t="s">
        <v>514</v>
      </c>
      <c r="C56">
        <v>2018</v>
      </c>
      <c r="D56" t="s">
        <v>516</v>
      </c>
      <c r="E56" t="s">
        <v>144</v>
      </c>
      <c r="F56" s="35" t="s">
        <v>24</v>
      </c>
      <c r="G56" t="s">
        <v>11</v>
      </c>
      <c r="H56" t="s">
        <v>36</v>
      </c>
      <c r="I56" t="s">
        <v>12</v>
      </c>
      <c r="J56" t="s">
        <v>8</v>
      </c>
      <c r="K56" t="s">
        <v>9</v>
      </c>
      <c r="L56">
        <v>8</v>
      </c>
      <c r="M56" t="s">
        <v>9</v>
      </c>
      <c r="N56" t="s">
        <v>9</v>
      </c>
      <c r="O56">
        <v>283.88</v>
      </c>
      <c r="P56" t="s">
        <v>9</v>
      </c>
      <c r="Q56">
        <v>1</v>
      </c>
      <c r="R56">
        <v>12</v>
      </c>
      <c r="S56">
        <v>3</v>
      </c>
      <c r="T56">
        <v>6</v>
      </c>
      <c r="U56">
        <f t="shared" si="0"/>
        <v>3</v>
      </c>
      <c r="V56">
        <f t="shared" si="1"/>
        <v>4</v>
      </c>
      <c r="W56" s="35" t="s">
        <v>100</v>
      </c>
      <c r="X56" t="s">
        <v>936</v>
      </c>
      <c r="Y56" t="s">
        <v>78</v>
      </c>
      <c r="Z56" t="s">
        <v>1559</v>
      </c>
      <c r="AA56">
        <v>20</v>
      </c>
      <c r="AB56" t="s">
        <v>145</v>
      </c>
      <c r="AC56" cm="1">
        <f t="array" ref="AC56">_xlfn.IFS(AB56="mg/kg", AA56, AB56="ug/g", AA56, AB56="mg/100g", AA56*10, AB56="mg/g", AA56*1000, TRUE, "NA")</f>
        <v>20</v>
      </c>
      <c r="AD56" t="s">
        <v>9</v>
      </c>
      <c r="AE56" t="s">
        <v>8</v>
      </c>
      <c r="AF56" t="str" cm="1">
        <f t="array" ref="AF56">_xlfn.IFS(AD56="NA", "NA", AD56="NR", "NA", AE56="W/cm2", AD56, AE56="mW/mm2", AD56*0.1, AE56="mW/cm2", AD56*0.001, AE56="uW/cm2", AD56*0.000001, AE56="lux", AD56*0.00000014641, AE56="klux", AD56*0.00014641, TRUE, "NA")</f>
        <v>NA</v>
      </c>
      <c r="AG56" t="s">
        <v>232</v>
      </c>
      <c r="AH56" t="s">
        <v>9</v>
      </c>
      <c r="AI56" t="s">
        <v>9</v>
      </c>
      <c r="AJ56">
        <v>4</v>
      </c>
      <c r="AK56">
        <v>30</v>
      </c>
      <c r="AL56" s="35" t="s">
        <v>518</v>
      </c>
      <c r="AM56" t="s">
        <v>47</v>
      </c>
      <c r="AN56">
        <v>280</v>
      </c>
      <c r="AO56" t="s">
        <v>2561</v>
      </c>
      <c r="AP56">
        <v>1584</v>
      </c>
      <c r="AQ56" t="s">
        <v>158</v>
      </c>
      <c r="AR56" s="35">
        <v>2184</v>
      </c>
      <c r="AS56" t="s">
        <v>9</v>
      </c>
      <c r="AT56">
        <v>76.680000000000007</v>
      </c>
      <c r="AU56">
        <v>5.56</v>
      </c>
      <c r="AV56">
        <v>94.54</v>
      </c>
      <c r="AW56">
        <v>8.7799999999999994</v>
      </c>
      <c r="AX56" t="s">
        <v>8</v>
      </c>
      <c r="AY56" t="s">
        <v>8</v>
      </c>
      <c r="AZ56" t="s">
        <v>137</v>
      </c>
      <c r="BA56" t="s">
        <v>198</v>
      </c>
      <c r="BB56" cm="1">
        <f t="array" ref="BB56">_xlfn.IFS(AT56="NA", "NA", AT56="NR", "NA", AZ56="Direct rLV % whole brain", AT56, AZ56="Indirect rLV % whole brain", AT56, AZ56="Direct rLV % hemisphere", AT56/2, AZ56="Indirect rLV % hemisphere", AT56/2, AND(F56="Mouse", AZ56="mm3"), (AT56/508.91)*100, AND(F56="Rat", AZ56="mm3"), (AT56/1971)*100, AND(F56="Mouse", AZ56="ul"), (AT56/508.91)*100, AND(F56="Rat", AZ56="ul"), (AT56/1971)*100, AND(F56="Mouse", AZ56="nl"), (AT56/508910)*100, AND(F56="Rat", AZ56="nl"), (AT56/1971000)*100, AND(F56="Mouse", AZ56="cm3"), (AT56/0.50891)*100, AND(F56="Rat", AZ56="cm3"), (AT56/1.971)*100, TRUE, "NA")</f>
        <v>3.89041095890411</v>
      </c>
      <c r="BC56" cm="1">
        <f t="array" ref="BC56">_xlfn.IFS(AV56="NA", "NA", AV56="NR", "NA", AZ56="Direct rLV % whole brain", AV56, AZ56="Indirect rLV % whole brain", AV56, AZ56="Direct rLV % hemisphere", AV56/2, AZ56="Indirect rLV % hemisphere", AV56/2, AND(F56="Mouse", AZ56="mm3"), (AV56/508.91)*100, AND(F56="Rat", AZ56="mm3"), (AV56/1971)*100, AND(F56="Mouse", AZ56="ul"), (AV56/508.91)*100, AND(F56="Rat", AZ56="ul"), (AV56/1971)*100, AND(F56="Mouse", AZ56="nl"), (AV56/508910)*100, AND(F56="Rat", AZ56="nl"), (AV56/1971000)*100, AND(F56="Mouse", AZ56="cm3"), (AV56/0.50891)*100, AND(F56="Rat", AZ56="cm3"), (AV56/1.971)*100, TRUE, "NA")</f>
        <v>4.7965499746321667</v>
      </c>
      <c r="BD56" cm="1">
        <f t="array" ref="BD56">_xlfn.IFS(AU56="NA", "NA", AU56="NR", "NA", R56="NR", "NA", BA56="SD", AU56, BA56="SE", AU56*(SQRT(R56)), BA56="SEM", AU56*(SQRT(R56)), TRUE, "NA")</f>
        <v>19.260404980165912</v>
      </c>
      <c r="BE56" cm="1">
        <f t="array" ref="BE56">_xlfn.IFS(BD56="NA", "NA", AZ56="Direct rLV % whole brain", BD56, AZ56="Indirect rLV % whole brain", BD56, AZ56="Direct rLV % hemisphere", BD56/2, AZ56="Indirect rLV % hemisphere", BD56/2, AND(F56="Mouse", AZ56="mm3"), (BD56/508.91)*100, AND(F56="Rat", AZ56="mm3"), (BD56/1971)*100, AND(F56="Mouse", AZ56="ul"), (BD56/508.91)*100, AND(F56="Rat", AZ56="ul"), (BD56/1971)*100, AND(F56="Mouse", AZ56="nl"), (BD56/508910)*100, AND(F56="Rat", AZ56="nl"), (BD56/1971000)*100, AND(F56="Mouse", AZ56="cm3"), (BD56/0.50891)*100, AND(F56="Rat", AZ56="cm3"), (BD56/1.971)*100, TRUE, "NA")</f>
        <v>0.97718949671059918</v>
      </c>
      <c r="BF56" s="48" cm="1">
        <f t="array" ref="BF56">_xlfn.IFS(AW56="NA", "NA", AW56="NR", "NA", T56 = "NA", "NA", T56 = "NR", "NA", BA56="SD", AW56, BA56="SE", AW56*(SQRT(T56)), BA56="SEM", AW56*(SQRT(T56)), TRUE, "NA")</f>
        <v>21.506519941636299</v>
      </c>
      <c r="BG56" s="35" t="s">
        <v>138</v>
      </c>
      <c r="BH56">
        <v>10.92</v>
      </c>
      <c r="BI56" t="s">
        <v>9</v>
      </c>
      <c r="BJ56">
        <v>9.65</v>
      </c>
      <c r="BK56" t="s">
        <v>9</v>
      </c>
      <c r="BL56" t="s">
        <v>198</v>
      </c>
      <c r="BM56">
        <v>2184</v>
      </c>
      <c r="BN56" s="35" t="s">
        <v>272</v>
      </c>
      <c r="BO56" t="s">
        <v>272</v>
      </c>
      <c r="BP56" t="s">
        <v>865</v>
      </c>
      <c r="BQ56" t="s">
        <v>2609</v>
      </c>
    </row>
    <row r="57" spans="1:69" s="22" customFormat="1" x14ac:dyDescent="0.3">
      <c r="A57" s="22" t="s">
        <v>682</v>
      </c>
      <c r="B57" s="22" t="s">
        <v>523</v>
      </c>
      <c r="C57" s="22">
        <v>2016</v>
      </c>
      <c r="D57" s="22" t="s">
        <v>524</v>
      </c>
      <c r="E57" s="22" t="s">
        <v>141</v>
      </c>
      <c r="F57" s="34" t="s">
        <v>25</v>
      </c>
      <c r="G57" s="22" t="s">
        <v>1008</v>
      </c>
      <c r="H57" s="22" t="s">
        <v>36</v>
      </c>
      <c r="I57" s="22" t="s">
        <v>12</v>
      </c>
      <c r="J57" s="22" t="s">
        <v>8</v>
      </c>
      <c r="K57" s="22" t="s">
        <v>9</v>
      </c>
      <c r="L57" s="22">
        <v>8</v>
      </c>
      <c r="M57" s="22" t="s">
        <v>9</v>
      </c>
      <c r="N57" s="22" t="s">
        <v>9</v>
      </c>
      <c r="O57" s="22" t="s">
        <v>9</v>
      </c>
      <c r="P57" s="22" t="s">
        <v>9</v>
      </c>
      <c r="Q57" s="22">
        <v>3</v>
      </c>
      <c r="R57" s="22">
        <v>5</v>
      </c>
      <c r="S57" s="22">
        <v>0</v>
      </c>
      <c r="T57" s="22" t="s">
        <v>8</v>
      </c>
      <c r="U57" s="22" t="str">
        <f t="shared" si="0"/>
        <v>NA</v>
      </c>
      <c r="V57" s="22" t="str">
        <f t="shared" si="1"/>
        <v>NA</v>
      </c>
      <c r="W57" s="34" t="s">
        <v>526</v>
      </c>
      <c r="X57" s="22" t="s">
        <v>936</v>
      </c>
      <c r="Y57" s="22" t="s">
        <v>2553</v>
      </c>
      <c r="Z57" s="22" t="s">
        <v>527</v>
      </c>
      <c r="AA57" s="22">
        <v>10</v>
      </c>
      <c r="AB57" s="22" t="s">
        <v>320</v>
      </c>
      <c r="AC57" t="str" cm="1">
        <f t="array" ref="AC57">_xlfn.IFS(AB57="mg/kg", AA57, AB57="ug/g", AA57, AB57="mg/100g", AA57*10, AB57="mg/g", AA57*1000, TRUE, "NA")</f>
        <v>NA</v>
      </c>
      <c r="AD57" s="22">
        <v>3200</v>
      </c>
      <c r="AE57" s="22" t="s">
        <v>528</v>
      </c>
      <c r="AF57" t="str" cm="1">
        <f t="array" ref="AF57">_xlfn.IFS(AD57="NA", "NA", AD57="NR", "NA", AE57="W/cm2", AD57, AE57="mW/mm2", AD57*0.1, AE57="mW/cm2", AD57*0.001, AE57="uW/cm2", AD57*0.000001, AE57="lux", AD57*0.00000014641, AE57="klux", AD57*0.00014641, TRUE, "NA")</f>
        <v>NA</v>
      </c>
      <c r="AG57" s="22" t="s">
        <v>86</v>
      </c>
      <c r="AH57" s="22" t="s">
        <v>2654</v>
      </c>
      <c r="AI57" s="22">
        <v>560</v>
      </c>
      <c r="AJ57" s="22">
        <v>5</v>
      </c>
      <c r="AK57" s="22">
        <v>15</v>
      </c>
      <c r="AL57" s="34" t="s">
        <v>12</v>
      </c>
      <c r="AM57" s="22" t="s">
        <v>8</v>
      </c>
      <c r="AN57" s="22" t="s">
        <v>8</v>
      </c>
      <c r="AO57" s="22" t="s">
        <v>8</v>
      </c>
      <c r="AP57" s="22" t="s">
        <v>8</v>
      </c>
      <c r="AQ57" s="22" t="s">
        <v>8</v>
      </c>
      <c r="AR57" s="34">
        <v>24</v>
      </c>
      <c r="AS57" s="22" t="s">
        <v>876</v>
      </c>
      <c r="AT57" s="22">
        <v>2.11</v>
      </c>
      <c r="AU57" s="22">
        <v>0.46</v>
      </c>
      <c r="AV57" s="22" t="s">
        <v>8</v>
      </c>
      <c r="AW57" s="22" t="s">
        <v>8</v>
      </c>
      <c r="AX57" s="22" t="s">
        <v>8</v>
      </c>
      <c r="AY57" s="22" t="s">
        <v>8</v>
      </c>
      <c r="AZ57" s="22" t="s">
        <v>137</v>
      </c>
      <c r="BA57" s="22" t="s">
        <v>196</v>
      </c>
      <c r="BB57" cm="1">
        <f t="array" ref="BB57">_xlfn.IFS(AT57="NA", "NA", AT57="NR", "NA", AZ57="Direct rLV % whole brain", AT57, AZ57="Indirect rLV % whole brain", AT57, AZ57="Direct rLV % hemisphere", AT57/2, AZ57="Indirect rLV % hemisphere", AT57/2, AND(F57="Mouse", AZ57="mm3"), (AT57/508.91)*100, AND(F57="Rat", AZ57="mm3"), (AT57/1971)*100, AND(F57="Mouse", AZ57="ul"), (AT57/508.91)*100, AND(F57="Rat", AZ57="ul"), (AT57/1971)*100, AND(F57="Mouse", AZ57="nl"), (AT57/508910)*100, AND(F57="Rat", AZ57="nl"), (AT57/1971000)*100, AND(F57="Mouse", AZ57="cm3"), (AT57/0.50891)*100, AND(F57="Rat", AZ57="cm3"), (AT57/1.971)*100, TRUE, "NA")</f>
        <v>0.41461162091528947</v>
      </c>
      <c r="BC57" t="str" cm="1">
        <f t="array" ref="BC57">_xlfn.IFS(AV57="NA", "NA", AV57="NR", "NA", AZ57="Direct rLV % whole brain", AV57, AZ57="Indirect rLV % whole brain", AV57, AZ57="Direct rLV % hemisphere", AV57/2, AZ57="Indirect rLV % hemisphere", AV57/2, AND(F57="Mouse", AZ57="mm3"), (AV57/508.91)*100, AND(F57="Rat", AZ57="mm3"), (AV57/1971)*100, AND(F57="Mouse", AZ57="ul"), (AV57/508.91)*100, AND(F57="Rat", AZ57="ul"), (AV57/1971)*100, AND(F57="Mouse", AZ57="nl"), (AV57/508910)*100, AND(F57="Rat", AZ57="nl"), (AV57/1971000)*100, AND(F57="Mouse", AZ57="cm3"), (AV57/0.50891)*100, AND(F57="Rat", AZ57="cm3"), (AV57/1.971)*100, TRUE, "NA")</f>
        <v>NA</v>
      </c>
      <c r="BD57" cm="1">
        <f t="array" ref="BD57">_xlfn.IFS(AU57="NA", "NA", AU57="NR", "NA", R57="NR", "NA", BA57="SD", AU57, BA57="SE", AU57*(SQRT(R57)), BA57="SEM", AU57*(SQRT(R57)), TRUE, "NA")</f>
        <v>0.46</v>
      </c>
      <c r="BE57" cm="1">
        <f t="array" ref="BE57">_xlfn.IFS(BD57="NA", "NA", AZ57="Direct rLV % whole brain", BD57, AZ57="Indirect rLV % whole brain", BD57, AZ57="Direct rLV % hemisphere", BD57/2, AZ57="Indirect rLV % hemisphere", BD57/2, AND(F57="Mouse", AZ57="mm3"), (BD57/508.91)*100, AND(F57="Rat", AZ57="mm3"), (BD57/1971)*100, AND(F57="Mouse", AZ57="ul"), (BD57/508.91)*100, AND(F57="Rat", AZ57="ul"), (BD57/1971)*100, AND(F57="Mouse", AZ57="nl"), (BD57/508910)*100, AND(F57="Rat", AZ57="nl"), (BD57/1971000)*100, AND(F57="Mouse", AZ57="cm3"), (BD57/0.50891)*100, AND(F57="Rat", AZ57="cm3"), (BD57/1.971)*100, TRUE, "NA")</f>
        <v>9.0389263327503883E-2</v>
      </c>
      <c r="BF57" s="48" t="str" cm="1">
        <f t="array" ref="BF57">_xlfn.IFS(AW57="NA", "NA", AW57="NR", "NA", T57 = "NA", "NA", T57 = "NR", "NA", BA57="SD", AW57, BA57="SE", AW57*(SQRT(T57)), BA57="SEM", AW57*(SQRT(T57)), TRUE, "NA")</f>
        <v>NA</v>
      </c>
      <c r="BG57" s="34" t="s">
        <v>12</v>
      </c>
      <c r="BH57" s="22" t="s">
        <v>8</v>
      </c>
      <c r="BI57" s="22" t="s">
        <v>8</v>
      </c>
      <c r="BJ57" s="22" t="s">
        <v>8</v>
      </c>
      <c r="BK57" s="22" t="s">
        <v>8</v>
      </c>
      <c r="BL57" s="22" t="s">
        <v>8</v>
      </c>
      <c r="BM57" s="22" t="s">
        <v>8</v>
      </c>
      <c r="BN57" s="34" t="s">
        <v>273</v>
      </c>
      <c r="BO57" s="22" t="s">
        <v>273</v>
      </c>
    </row>
    <row r="58" spans="1:69" s="22" customFormat="1" x14ac:dyDescent="0.3">
      <c r="A58" s="22" t="s">
        <v>682</v>
      </c>
      <c r="B58" s="22" t="s">
        <v>523</v>
      </c>
      <c r="C58" s="22">
        <v>2016</v>
      </c>
      <c r="D58" s="22" t="s">
        <v>524</v>
      </c>
      <c r="E58" s="22" t="s">
        <v>143</v>
      </c>
      <c r="F58" s="34" t="s">
        <v>25</v>
      </c>
      <c r="G58" s="22" t="s">
        <v>1008</v>
      </c>
      <c r="H58" s="22" t="s">
        <v>36</v>
      </c>
      <c r="I58" s="22" t="s">
        <v>12</v>
      </c>
      <c r="J58" s="22" t="s">
        <v>8</v>
      </c>
      <c r="K58" s="22" t="s">
        <v>9</v>
      </c>
      <c r="L58" s="22">
        <v>8</v>
      </c>
      <c r="M58" s="22" t="s">
        <v>9</v>
      </c>
      <c r="N58" s="22" t="s">
        <v>9</v>
      </c>
      <c r="O58" s="22" t="s">
        <v>9</v>
      </c>
      <c r="P58" s="22" t="s">
        <v>9</v>
      </c>
      <c r="Q58" s="22">
        <v>3</v>
      </c>
      <c r="R58" s="22">
        <v>5</v>
      </c>
      <c r="S58" s="22">
        <v>0</v>
      </c>
      <c r="T58" s="22" t="s">
        <v>8</v>
      </c>
      <c r="U58" s="22" t="str">
        <f t="shared" si="0"/>
        <v>NA</v>
      </c>
      <c r="V58" s="22" t="str">
        <f t="shared" si="1"/>
        <v>NA</v>
      </c>
      <c r="W58" s="34" t="s">
        <v>526</v>
      </c>
      <c r="X58" s="22" t="s">
        <v>936</v>
      </c>
      <c r="Y58" s="22" t="s">
        <v>2553</v>
      </c>
      <c r="Z58" s="22" t="s">
        <v>527</v>
      </c>
      <c r="AA58" s="22">
        <v>10</v>
      </c>
      <c r="AB58" s="22" t="s">
        <v>320</v>
      </c>
      <c r="AC58" t="str" cm="1">
        <f t="array" ref="AC58">_xlfn.IFS(AB58="mg/kg", AA58, AB58="ug/g", AA58, AB58="mg/100g", AA58*10, AB58="mg/g", AA58*1000, TRUE, "NA")</f>
        <v>NA</v>
      </c>
      <c r="AD58" s="22">
        <v>3250</v>
      </c>
      <c r="AE58" s="22" t="s">
        <v>528</v>
      </c>
      <c r="AF58" t="str" cm="1">
        <f t="array" ref="AF58">_xlfn.IFS(AD58="NA", "NA", AD58="NR", "NA", AE58="W/cm2", AD58, AE58="mW/mm2", AD58*0.1, AE58="mW/cm2", AD58*0.001, AE58="uW/cm2", AD58*0.000001, AE58="lux", AD58*0.00000014641, AE58="klux", AD58*0.00014641, TRUE, "NA")</f>
        <v>NA</v>
      </c>
      <c r="AG58" s="22" t="s">
        <v>86</v>
      </c>
      <c r="AH58" s="22" t="s">
        <v>2654</v>
      </c>
      <c r="AI58" s="22">
        <v>560</v>
      </c>
      <c r="AJ58" s="22">
        <v>5</v>
      </c>
      <c r="AK58" s="22">
        <v>15</v>
      </c>
      <c r="AL58" s="34" t="s">
        <v>12</v>
      </c>
      <c r="AM58" s="22" t="s">
        <v>8</v>
      </c>
      <c r="AN58" s="22" t="s">
        <v>8</v>
      </c>
      <c r="AO58" s="22" t="s">
        <v>8</v>
      </c>
      <c r="AP58" s="22" t="s">
        <v>8</v>
      </c>
      <c r="AQ58" s="22" t="s">
        <v>8</v>
      </c>
      <c r="AR58" s="34">
        <v>24</v>
      </c>
      <c r="AS58" s="22" t="s">
        <v>876</v>
      </c>
      <c r="AT58" s="22">
        <v>2.6</v>
      </c>
      <c r="AU58" s="22">
        <v>0.59</v>
      </c>
      <c r="AV58" s="22" t="s">
        <v>8</v>
      </c>
      <c r="AW58" s="22" t="s">
        <v>8</v>
      </c>
      <c r="AX58" s="22" t="s">
        <v>8</v>
      </c>
      <c r="AY58" s="22" t="s">
        <v>8</v>
      </c>
      <c r="AZ58" s="22" t="s">
        <v>137</v>
      </c>
      <c r="BA58" s="22" t="s">
        <v>196</v>
      </c>
      <c r="BB58" cm="1">
        <f t="array" ref="BB58">_xlfn.IFS(AT58="NA", "NA", AT58="NR", "NA", AZ58="Direct rLV % whole brain", AT58, AZ58="Indirect rLV % whole brain", AT58, AZ58="Direct rLV % hemisphere", AT58/2, AZ58="Indirect rLV % hemisphere", AT58/2, AND(F58="Mouse", AZ58="mm3"), (AT58/508.91)*100, AND(F58="Rat", AZ58="mm3"), (AT58/1971)*100, AND(F58="Mouse", AZ58="ul"), (AT58/508.91)*100, AND(F58="Rat", AZ58="ul"), (AT58/1971)*100, AND(F58="Mouse", AZ58="nl"), (AT58/508910)*100, AND(F58="Rat", AZ58="nl"), (AT58/1971000)*100, AND(F58="Mouse", AZ58="cm3"), (AT58/0.50891)*100, AND(F58="Rat", AZ58="cm3"), (AT58/1.971)*100, TRUE, "NA")</f>
        <v>0.51089583619893497</v>
      </c>
      <c r="BC58" t="str" cm="1">
        <f t="array" ref="BC58">_xlfn.IFS(AV58="NA", "NA", AV58="NR", "NA", AZ58="Direct rLV % whole brain", AV58, AZ58="Indirect rLV % whole brain", AV58, AZ58="Direct rLV % hemisphere", AV58/2, AZ58="Indirect rLV % hemisphere", AV58/2, AND(F58="Mouse", AZ58="mm3"), (AV58/508.91)*100, AND(F58="Rat", AZ58="mm3"), (AV58/1971)*100, AND(F58="Mouse", AZ58="ul"), (AV58/508.91)*100, AND(F58="Rat", AZ58="ul"), (AV58/1971)*100, AND(F58="Mouse", AZ58="nl"), (AV58/508910)*100, AND(F58="Rat", AZ58="nl"), (AV58/1971000)*100, AND(F58="Mouse", AZ58="cm3"), (AV58/0.50891)*100, AND(F58="Rat", AZ58="cm3"), (AV58/1.971)*100, TRUE, "NA")</f>
        <v>NA</v>
      </c>
      <c r="BD58" cm="1">
        <f t="array" ref="BD58">_xlfn.IFS(AU58="NA", "NA", AU58="NR", "NA", R58="NR", "NA", BA58="SD", AU58, BA58="SE", AU58*(SQRT(R58)), BA58="SEM", AU58*(SQRT(R58)), TRUE, "NA")</f>
        <v>0.59</v>
      </c>
      <c r="BE58" cm="1">
        <f t="array" ref="BE58">_xlfn.IFS(BD58="NA", "NA", AZ58="Direct rLV % whole brain", BD58, AZ58="Indirect rLV % whole brain", BD58, AZ58="Direct rLV % hemisphere", BD58/2, AZ58="Indirect rLV % hemisphere", BD58/2, AND(F58="Mouse", AZ58="mm3"), (BD58/508.91)*100, AND(F58="Rat", AZ58="mm3"), (BD58/1971)*100, AND(F58="Mouse", AZ58="ul"), (BD58/508.91)*100, AND(F58="Rat", AZ58="ul"), (BD58/1971)*100, AND(F58="Mouse", AZ58="nl"), (BD58/508910)*100, AND(F58="Rat", AZ58="nl"), (BD58/1971000)*100, AND(F58="Mouse", AZ58="cm3"), (BD58/0.50891)*100, AND(F58="Rat", AZ58="cm3"), (BD58/1.971)*100, TRUE, "NA")</f>
        <v>0.11593405513745061</v>
      </c>
      <c r="BF58" s="48" t="str" cm="1">
        <f t="array" ref="BF58">_xlfn.IFS(AW58="NA", "NA", AW58="NR", "NA", T58 = "NA", "NA", T58 = "NR", "NA", BA58="SD", AW58, BA58="SE", AW58*(SQRT(T58)), BA58="SEM", AW58*(SQRT(T58)), TRUE, "NA")</f>
        <v>NA</v>
      </c>
      <c r="BG58" s="34" t="s">
        <v>12</v>
      </c>
      <c r="BH58" s="22" t="s">
        <v>8</v>
      </c>
      <c r="BI58" s="22" t="s">
        <v>8</v>
      </c>
      <c r="BJ58" s="22" t="s">
        <v>8</v>
      </c>
      <c r="BK58" s="22" t="s">
        <v>8</v>
      </c>
      <c r="BL58" s="22" t="s">
        <v>8</v>
      </c>
      <c r="BM58" s="22" t="s">
        <v>8</v>
      </c>
      <c r="BN58" s="34" t="s">
        <v>273</v>
      </c>
      <c r="BO58" s="22" t="s">
        <v>273</v>
      </c>
    </row>
    <row r="59" spans="1:69" s="22" customFormat="1" x14ac:dyDescent="0.3">
      <c r="A59" s="22" t="s">
        <v>682</v>
      </c>
      <c r="B59" s="22" t="s">
        <v>523</v>
      </c>
      <c r="C59" s="22">
        <v>2016</v>
      </c>
      <c r="D59" s="22" t="s">
        <v>524</v>
      </c>
      <c r="E59" s="22" t="s">
        <v>144</v>
      </c>
      <c r="F59" s="34" t="s">
        <v>25</v>
      </c>
      <c r="G59" s="22" t="s">
        <v>1008</v>
      </c>
      <c r="H59" s="22" t="s">
        <v>36</v>
      </c>
      <c r="I59" s="22" t="s">
        <v>12</v>
      </c>
      <c r="J59" s="22" t="s">
        <v>8</v>
      </c>
      <c r="K59" s="22" t="s">
        <v>9</v>
      </c>
      <c r="L59" s="22">
        <v>8</v>
      </c>
      <c r="M59" s="22" t="s">
        <v>9</v>
      </c>
      <c r="N59" s="22" t="s">
        <v>9</v>
      </c>
      <c r="O59" s="22" t="s">
        <v>9</v>
      </c>
      <c r="P59" s="22" t="s">
        <v>9</v>
      </c>
      <c r="Q59" s="22">
        <v>3</v>
      </c>
      <c r="R59" s="22">
        <v>5</v>
      </c>
      <c r="S59" s="22">
        <v>0</v>
      </c>
      <c r="T59" s="22" t="s">
        <v>8</v>
      </c>
      <c r="U59" s="22" t="str">
        <f t="shared" si="0"/>
        <v>NA</v>
      </c>
      <c r="V59" s="22" t="str">
        <f t="shared" si="1"/>
        <v>NA</v>
      </c>
      <c r="W59" s="34" t="s">
        <v>526</v>
      </c>
      <c r="X59" s="22" t="s">
        <v>936</v>
      </c>
      <c r="Y59" s="22" t="s">
        <v>2553</v>
      </c>
      <c r="Z59" s="22" t="s">
        <v>527</v>
      </c>
      <c r="AA59" s="22">
        <v>10</v>
      </c>
      <c r="AB59" s="22" t="s">
        <v>320</v>
      </c>
      <c r="AC59" t="str" cm="1">
        <f t="array" ref="AC59">_xlfn.IFS(AB59="mg/kg", AA59, AB59="ug/g", AA59, AB59="mg/100g", AA59*10, AB59="mg/g", AA59*1000, TRUE, "NA")</f>
        <v>NA</v>
      </c>
      <c r="AD59" s="22">
        <v>3300</v>
      </c>
      <c r="AE59" s="22" t="s">
        <v>528</v>
      </c>
      <c r="AF59" t="str" cm="1">
        <f t="array" ref="AF59">_xlfn.IFS(AD59="NA", "NA", AD59="NR", "NA", AE59="W/cm2", AD59, AE59="mW/mm2", AD59*0.1, AE59="mW/cm2", AD59*0.001, AE59="uW/cm2", AD59*0.000001, AE59="lux", AD59*0.00000014641, AE59="klux", AD59*0.00014641, TRUE, "NA")</f>
        <v>NA</v>
      </c>
      <c r="AG59" s="22" t="s">
        <v>86</v>
      </c>
      <c r="AH59" s="22" t="s">
        <v>2654</v>
      </c>
      <c r="AI59" s="22">
        <v>560</v>
      </c>
      <c r="AJ59" s="22">
        <v>5</v>
      </c>
      <c r="AK59" s="22">
        <v>15</v>
      </c>
      <c r="AL59" s="34" t="s">
        <v>12</v>
      </c>
      <c r="AM59" s="22" t="s">
        <v>8</v>
      </c>
      <c r="AN59" s="22" t="s">
        <v>8</v>
      </c>
      <c r="AO59" s="22" t="s">
        <v>8</v>
      </c>
      <c r="AP59" s="22" t="s">
        <v>8</v>
      </c>
      <c r="AQ59" s="22" t="s">
        <v>8</v>
      </c>
      <c r="AR59" s="34">
        <v>24</v>
      </c>
      <c r="AS59" s="22" t="s">
        <v>876</v>
      </c>
      <c r="AT59" s="22">
        <v>3.13</v>
      </c>
      <c r="AU59" s="22">
        <v>0.34</v>
      </c>
      <c r="AV59" s="22" t="s">
        <v>8</v>
      </c>
      <c r="AW59" s="22" t="s">
        <v>8</v>
      </c>
      <c r="AX59" s="22" t="s">
        <v>8</v>
      </c>
      <c r="AY59" s="22" t="s">
        <v>8</v>
      </c>
      <c r="AZ59" s="22" t="s">
        <v>137</v>
      </c>
      <c r="BA59" s="22" t="s">
        <v>196</v>
      </c>
      <c r="BB59" cm="1">
        <f t="array" ref="BB59">_xlfn.IFS(AT59="NA", "NA", AT59="NR", "NA", AZ59="Direct rLV % whole brain", AT59, AZ59="Indirect rLV % whole brain", AT59, AZ59="Direct rLV % hemisphere", AT59/2, AZ59="Indirect rLV % hemisphere", AT59/2, AND(F59="Mouse", AZ59="mm3"), (AT59/508.91)*100, AND(F59="Rat", AZ59="mm3"), (AT59/1971)*100, AND(F59="Mouse", AZ59="ul"), (AT59/508.91)*100, AND(F59="Rat", AZ59="ul"), (AT59/1971)*100, AND(F59="Mouse", AZ59="nl"), (AT59/508910)*100, AND(F59="Rat", AZ59="nl"), (AT59/1971000)*100, AND(F59="Mouse", AZ59="cm3"), (AT59/0.50891)*100, AND(F59="Rat", AZ59="cm3"), (AT59/1.971)*100, TRUE, "NA")</f>
        <v>0.61503998742410237</v>
      </c>
      <c r="BC59" t="str" cm="1">
        <f t="array" ref="BC59">_xlfn.IFS(AV59="NA", "NA", AV59="NR", "NA", AZ59="Direct rLV % whole brain", AV59, AZ59="Indirect rLV % whole brain", AV59, AZ59="Direct rLV % hemisphere", AV59/2, AZ59="Indirect rLV % hemisphere", AV59/2, AND(F59="Mouse", AZ59="mm3"), (AV59/508.91)*100, AND(F59="Rat", AZ59="mm3"), (AV59/1971)*100, AND(F59="Mouse", AZ59="ul"), (AV59/508.91)*100, AND(F59="Rat", AZ59="ul"), (AV59/1971)*100, AND(F59="Mouse", AZ59="nl"), (AV59/508910)*100, AND(F59="Rat", AZ59="nl"), (AV59/1971000)*100, AND(F59="Mouse", AZ59="cm3"), (AV59/0.50891)*100, AND(F59="Rat", AZ59="cm3"), (AV59/1.971)*100, TRUE, "NA")</f>
        <v>NA</v>
      </c>
      <c r="BD59" cm="1">
        <f t="array" ref="BD59">_xlfn.IFS(AU59="NA", "NA", AU59="NR", "NA", R59="NR", "NA", BA59="SD", AU59, BA59="SE", AU59*(SQRT(R59)), BA59="SEM", AU59*(SQRT(R59)), TRUE, "NA")</f>
        <v>0.34</v>
      </c>
      <c r="BE59" cm="1">
        <f t="array" ref="BE59">_xlfn.IFS(BD59="NA", "NA", AZ59="Direct rLV % whole brain", BD59, AZ59="Indirect rLV % whole brain", BD59, AZ59="Direct rLV % hemisphere", BD59/2, AZ59="Indirect rLV % hemisphere", BD59/2, AND(F59="Mouse", AZ59="mm3"), (BD59/508.91)*100, AND(F59="Rat", AZ59="mm3"), (BD59/1971)*100, AND(F59="Mouse", AZ59="ul"), (BD59/508.91)*100, AND(F59="Rat", AZ59="ul"), (BD59/1971)*100, AND(F59="Mouse", AZ59="nl"), (BD59/508910)*100, AND(F59="Rat", AZ59="nl"), (BD59/1971000)*100, AND(F59="Mouse", AZ59="cm3"), (BD59/0.50891)*100, AND(F59="Rat", AZ59="cm3"), (BD59/1.971)*100, TRUE, "NA")</f>
        <v>6.6809455502937654E-2</v>
      </c>
      <c r="BF59" s="48" t="str" cm="1">
        <f t="array" ref="BF59">_xlfn.IFS(AW59="NA", "NA", AW59="NR", "NA", T59 = "NA", "NA", T59 = "NR", "NA", BA59="SD", AW59, BA59="SE", AW59*(SQRT(T59)), BA59="SEM", AW59*(SQRT(T59)), TRUE, "NA")</f>
        <v>NA</v>
      </c>
      <c r="BG59" s="34" t="s">
        <v>12</v>
      </c>
      <c r="BH59" s="22" t="s">
        <v>8</v>
      </c>
      <c r="BI59" s="22" t="s">
        <v>8</v>
      </c>
      <c r="BJ59" s="22" t="s">
        <v>8</v>
      </c>
      <c r="BK59" s="22" t="s">
        <v>8</v>
      </c>
      <c r="BL59" s="22" t="s">
        <v>8</v>
      </c>
      <c r="BM59" s="22" t="s">
        <v>8</v>
      </c>
      <c r="BN59" s="34" t="s">
        <v>273</v>
      </c>
      <c r="BO59" s="22" t="s">
        <v>273</v>
      </c>
    </row>
    <row r="60" spans="1:69" x14ac:dyDescent="0.3">
      <c r="A60" t="s">
        <v>532</v>
      </c>
      <c r="B60" t="s">
        <v>531</v>
      </c>
      <c r="C60">
        <v>2016</v>
      </c>
      <c r="D60" t="s">
        <v>533</v>
      </c>
      <c r="E60" t="s">
        <v>141</v>
      </c>
      <c r="F60" s="35" t="s">
        <v>25</v>
      </c>
      <c r="G60" t="s">
        <v>1008</v>
      </c>
      <c r="H60" t="s">
        <v>36</v>
      </c>
      <c r="I60" t="s">
        <v>12</v>
      </c>
      <c r="J60" t="s">
        <v>8</v>
      </c>
      <c r="K60">
        <v>14</v>
      </c>
      <c r="L60">
        <f>AVERAGE(K60,M60)</f>
        <v>14.5</v>
      </c>
      <c r="M60">
        <v>15</v>
      </c>
      <c r="N60" t="s">
        <v>9</v>
      </c>
      <c r="O60" t="s">
        <v>9</v>
      </c>
      <c r="P60" t="s">
        <v>9</v>
      </c>
      <c r="Q60">
        <v>2</v>
      </c>
      <c r="R60">
        <v>9</v>
      </c>
      <c r="S60">
        <v>0</v>
      </c>
      <c r="T60" t="s">
        <v>8</v>
      </c>
      <c r="U60" t="str">
        <f t="shared" si="0"/>
        <v>NA</v>
      </c>
      <c r="V60" t="str">
        <f t="shared" si="1"/>
        <v>NA</v>
      </c>
      <c r="W60" s="35" t="s">
        <v>97</v>
      </c>
      <c r="X60" t="s">
        <v>8</v>
      </c>
      <c r="Y60" t="s">
        <v>78</v>
      </c>
      <c r="Z60" t="s">
        <v>535</v>
      </c>
      <c r="AA60">
        <v>100</v>
      </c>
      <c r="AB60" t="s">
        <v>145</v>
      </c>
      <c r="AC60" cm="1">
        <f t="array" ref="AC60">_xlfn.IFS(AB60="mg/kg", AA60, AB60="ug/g", AA60, AB60="mg/100g", AA60*10, AB60="mg/g", AA60*1000, TRUE, "NA")</f>
        <v>100</v>
      </c>
      <c r="AD60">
        <v>240</v>
      </c>
      <c r="AE60" t="s">
        <v>537</v>
      </c>
      <c r="AF60" t="str" cm="1">
        <f t="array" ref="AF60">_xlfn.IFS(AD60="NA", "NA", AD60="NR", "NA", AE60="W/cm2", AD60, AE60="mW/mm2", AD60*0.1, AE60="mW/cm2", AD60*0.001, AE60="uW/cm2", AD60*0.000001, AE60="lux", AD60*0.00000014641, AE60="klux", AD60*0.00014641, TRUE, "NA")</f>
        <v>NA</v>
      </c>
      <c r="AG60" t="s">
        <v>87</v>
      </c>
      <c r="AH60" t="s">
        <v>87</v>
      </c>
      <c r="AI60" t="s">
        <v>536</v>
      </c>
      <c r="AJ60">
        <v>2.5</v>
      </c>
      <c r="AK60">
        <v>10</v>
      </c>
      <c r="AL60" s="35" t="s">
        <v>12</v>
      </c>
      <c r="AM60" t="s">
        <v>8</v>
      </c>
      <c r="AN60" t="s">
        <v>8</v>
      </c>
      <c r="AO60" t="s">
        <v>8</v>
      </c>
      <c r="AP60" t="s">
        <v>8</v>
      </c>
      <c r="AQ60" t="s">
        <v>8</v>
      </c>
      <c r="AR60" s="35">
        <v>96</v>
      </c>
      <c r="AS60" t="s">
        <v>876</v>
      </c>
      <c r="AT60">
        <v>14.38</v>
      </c>
      <c r="AU60">
        <v>4.43</v>
      </c>
      <c r="AV60" t="s">
        <v>8</v>
      </c>
      <c r="AW60" t="s">
        <v>8</v>
      </c>
      <c r="AX60" t="s">
        <v>8</v>
      </c>
      <c r="AY60" t="s">
        <v>8</v>
      </c>
      <c r="AZ60" t="s">
        <v>485</v>
      </c>
      <c r="BA60" t="s">
        <v>196</v>
      </c>
      <c r="BB60" cm="1">
        <f t="array" ref="BB60">_xlfn.IFS(AT60="NA", "NA", AT60="NR", "NA", AZ60="Direct rLV % whole brain", AT60, AZ60="Indirect rLV % whole brain", AT60, AZ60="Direct rLV % hemisphere", AT60/2, AZ60="Indirect rLV % hemisphere", AT60/2, AND(F60="Mouse", AZ60="mm3"), (AT60/508.91)*100, AND(F60="Rat", AZ60="mm3"), (AT60/1971)*100, AND(F60="Mouse", AZ60="ul"), (AT60/508.91)*100, AND(F60="Rat", AZ60="ul"), (AT60/1971)*100, AND(F60="Mouse", AZ60="nl"), (AT60/508910)*100, AND(F60="Rat", AZ60="nl"), (AT60/1971000)*100, AND(F60="Mouse", AZ60="cm3"), (AT60/0.50891)*100, AND(F60="Rat", AZ60="cm3"), (AT60/1.971)*100, TRUE, "NA")</f>
        <v>7.19</v>
      </c>
      <c r="BC60" t="str" cm="1">
        <f t="array" ref="BC60">_xlfn.IFS(AV60="NA", "NA", AV60="NR", "NA", AZ60="Direct rLV % whole brain", AV60, AZ60="Indirect rLV % whole brain", AV60, AZ60="Direct rLV % hemisphere", AV60/2, AZ60="Indirect rLV % hemisphere", AV60/2, AND(F60="Mouse", AZ60="mm3"), (AV60/508.91)*100, AND(F60="Rat", AZ60="mm3"), (AV60/1971)*100, AND(F60="Mouse", AZ60="ul"), (AV60/508.91)*100, AND(F60="Rat", AZ60="ul"), (AV60/1971)*100, AND(F60="Mouse", AZ60="nl"), (AV60/508910)*100, AND(F60="Rat", AZ60="nl"), (AV60/1971000)*100, AND(F60="Mouse", AZ60="cm3"), (AV60/0.50891)*100, AND(F60="Rat", AZ60="cm3"), (AV60/1.971)*100, TRUE, "NA")</f>
        <v>NA</v>
      </c>
      <c r="BD60" cm="1">
        <f t="array" ref="BD60">_xlfn.IFS(AU60="NA", "NA", AU60="NR", "NA", R60="NR", "NA", BA60="SD", AU60, BA60="SE", AU60*(SQRT(R60)), BA60="SEM", AU60*(SQRT(R60)), TRUE, "NA")</f>
        <v>4.43</v>
      </c>
      <c r="BE60" cm="1">
        <f t="array" ref="BE60">_xlfn.IFS(BD60="NA", "NA", AZ60="Direct rLV % whole brain", BD60, AZ60="Indirect rLV % whole brain", BD60, AZ60="Direct rLV % hemisphere", BD60/2, AZ60="Indirect rLV % hemisphere", BD60/2, AND(F60="Mouse", AZ60="mm3"), (BD60/508.91)*100, AND(F60="Rat", AZ60="mm3"), (BD60/1971)*100, AND(F60="Mouse", AZ60="ul"), (BD60/508.91)*100, AND(F60="Rat", AZ60="ul"), (BD60/1971)*100, AND(F60="Mouse", AZ60="nl"), (BD60/508910)*100, AND(F60="Rat", AZ60="nl"), (BD60/1971000)*100, AND(F60="Mouse", AZ60="cm3"), (BD60/0.50891)*100, AND(F60="Rat", AZ60="cm3"), (BD60/1.971)*100, TRUE, "NA")</f>
        <v>2.2149999999999999</v>
      </c>
      <c r="BF60" s="48" t="str" cm="1">
        <f t="array" ref="BF60">_xlfn.IFS(AW60="NA", "NA", AW60="NR", "NA", T60 = "NA", "NA", T60 = "NR", "NA", BA60="SD", AW60, BA60="SE", AW60*(SQRT(T60)), BA60="SEM", AW60*(SQRT(T60)), TRUE, "NA")</f>
        <v>NA</v>
      </c>
      <c r="BG60" s="35" t="s">
        <v>12</v>
      </c>
      <c r="BH60" t="s">
        <v>8</v>
      </c>
      <c r="BI60" t="s">
        <v>8</v>
      </c>
      <c r="BJ60" t="s">
        <v>8</v>
      </c>
      <c r="BK60" t="s">
        <v>8</v>
      </c>
      <c r="BL60" t="s">
        <v>8</v>
      </c>
      <c r="BM60" t="s">
        <v>8</v>
      </c>
      <c r="BN60" s="35" t="s">
        <v>273</v>
      </c>
      <c r="BO60" t="s">
        <v>273</v>
      </c>
    </row>
    <row r="61" spans="1:69" x14ac:dyDescent="0.3">
      <c r="A61" t="s">
        <v>532</v>
      </c>
      <c r="B61" t="s">
        <v>531</v>
      </c>
      <c r="C61">
        <v>2016</v>
      </c>
      <c r="D61" t="s">
        <v>533</v>
      </c>
      <c r="E61" t="s">
        <v>143</v>
      </c>
      <c r="F61" s="35" t="s">
        <v>25</v>
      </c>
      <c r="G61" t="s">
        <v>534</v>
      </c>
      <c r="H61" t="s">
        <v>36</v>
      </c>
      <c r="I61" t="s">
        <v>12</v>
      </c>
      <c r="J61" t="s">
        <v>8</v>
      </c>
      <c r="K61">
        <v>14</v>
      </c>
      <c r="L61">
        <f t="shared" ref="L61:L62" si="10">AVERAGE(K61,M61)</f>
        <v>14.5</v>
      </c>
      <c r="M61">
        <v>15</v>
      </c>
      <c r="N61" t="s">
        <v>9</v>
      </c>
      <c r="O61" t="s">
        <v>9</v>
      </c>
      <c r="P61" t="s">
        <v>9</v>
      </c>
      <c r="Q61">
        <v>2</v>
      </c>
      <c r="R61">
        <v>8</v>
      </c>
      <c r="S61">
        <v>0</v>
      </c>
      <c r="T61" t="s">
        <v>8</v>
      </c>
      <c r="U61" t="str">
        <f t="shared" si="0"/>
        <v>NA</v>
      </c>
      <c r="V61" t="str">
        <f t="shared" si="1"/>
        <v>NA</v>
      </c>
      <c r="W61" s="35" t="s">
        <v>97</v>
      </c>
      <c r="X61" t="s">
        <v>8</v>
      </c>
      <c r="Y61" t="s">
        <v>78</v>
      </c>
      <c r="Z61" t="s">
        <v>535</v>
      </c>
      <c r="AA61">
        <v>100</v>
      </c>
      <c r="AB61" t="s">
        <v>145</v>
      </c>
      <c r="AC61" cm="1">
        <f t="array" ref="AC61">_xlfn.IFS(AB61="mg/kg", AA61, AB61="ug/g", AA61, AB61="mg/100g", AA61*10, AB61="mg/g", AA61*1000, TRUE, "NA")</f>
        <v>100</v>
      </c>
      <c r="AD61">
        <v>240</v>
      </c>
      <c r="AE61" t="s">
        <v>537</v>
      </c>
      <c r="AF61" t="str" cm="1">
        <f t="array" ref="AF61">_xlfn.IFS(AD61="NA", "NA", AD61="NR", "NA", AE61="W/cm2", AD61, AE61="mW/mm2", AD61*0.1, AE61="mW/cm2", AD61*0.001, AE61="uW/cm2", AD61*0.000001, AE61="lux", AD61*0.00000014641, AE61="klux", AD61*0.00014641, TRUE, "NA")</f>
        <v>NA</v>
      </c>
      <c r="AG61" t="s">
        <v>87</v>
      </c>
      <c r="AH61" t="s">
        <v>87</v>
      </c>
      <c r="AI61" t="s">
        <v>536</v>
      </c>
      <c r="AJ61">
        <v>2.5</v>
      </c>
      <c r="AK61">
        <v>10</v>
      </c>
      <c r="AL61" s="35" t="s">
        <v>12</v>
      </c>
      <c r="AM61" t="s">
        <v>8</v>
      </c>
      <c r="AN61" t="s">
        <v>8</v>
      </c>
      <c r="AO61" t="s">
        <v>8</v>
      </c>
      <c r="AP61" t="s">
        <v>8</v>
      </c>
      <c r="AQ61" t="s">
        <v>8</v>
      </c>
      <c r="AR61" s="35">
        <v>96</v>
      </c>
      <c r="AS61" t="s">
        <v>876</v>
      </c>
      <c r="AT61">
        <v>20.9</v>
      </c>
      <c r="AU61">
        <v>4.26</v>
      </c>
      <c r="AV61" t="s">
        <v>8</v>
      </c>
      <c r="AW61" t="s">
        <v>8</v>
      </c>
      <c r="AX61" t="s">
        <v>8</v>
      </c>
      <c r="AY61" t="s">
        <v>8</v>
      </c>
      <c r="AZ61" t="s">
        <v>485</v>
      </c>
      <c r="BA61" t="s">
        <v>196</v>
      </c>
      <c r="BB61" cm="1">
        <f t="array" ref="BB61">_xlfn.IFS(AT61="NA", "NA", AT61="NR", "NA", AZ61="Direct rLV % whole brain", AT61, AZ61="Indirect rLV % whole brain", AT61, AZ61="Direct rLV % hemisphere", AT61/2, AZ61="Indirect rLV % hemisphere", AT61/2, AND(F61="Mouse", AZ61="mm3"), (AT61/508.91)*100, AND(F61="Rat", AZ61="mm3"), (AT61/1971)*100, AND(F61="Mouse", AZ61="ul"), (AT61/508.91)*100, AND(F61="Rat", AZ61="ul"), (AT61/1971)*100, AND(F61="Mouse", AZ61="nl"), (AT61/508910)*100, AND(F61="Rat", AZ61="nl"), (AT61/1971000)*100, AND(F61="Mouse", AZ61="cm3"), (AT61/0.50891)*100, AND(F61="Rat", AZ61="cm3"), (AT61/1.971)*100, TRUE, "NA")</f>
        <v>10.45</v>
      </c>
      <c r="BC61" t="str" cm="1">
        <f t="array" ref="BC61">_xlfn.IFS(AV61="NA", "NA", AV61="NR", "NA", AZ61="Direct rLV % whole brain", AV61, AZ61="Indirect rLV % whole brain", AV61, AZ61="Direct rLV % hemisphere", AV61/2, AZ61="Indirect rLV % hemisphere", AV61/2, AND(F61="Mouse", AZ61="mm3"), (AV61/508.91)*100, AND(F61="Rat", AZ61="mm3"), (AV61/1971)*100, AND(F61="Mouse", AZ61="ul"), (AV61/508.91)*100, AND(F61="Rat", AZ61="ul"), (AV61/1971)*100, AND(F61="Mouse", AZ61="nl"), (AV61/508910)*100, AND(F61="Rat", AZ61="nl"), (AV61/1971000)*100, AND(F61="Mouse", AZ61="cm3"), (AV61/0.50891)*100, AND(F61="Rat", AZ61="cm3"), (AV61/1.971)*100, TRUE, "NA")</f>
        <v>NA</v>
      </c>
      <c r="BD61" cm="1">
        <f t="array" ref="BD61">_xlfn.IFS(AU61="NA", "NA", AU61="NR", "NA", R61="NR", "NA", BA61="SD", AU61, BA61="SE", AU61*(SQRT(R61)), BA61="SEM", AU61*(SQRT(R61)), TRUE, "NA")</f>
        <v>4.26</v>
      </c>
      <c r="BE61" cm="1">
        <f t="array" ref="BE61">_xlfn.IFS(BD61="NA", "NA", AZ61="Direct rLV % whole brain", BD61, AZ61="Indirect rLV % whole brain", BD61, AZ61="Direct rLV % hemisphere", BD61/2, AZ61="Indirect rLV % hemisphere", BD61/2, AND(F61="Mouse", AZ61="mm3"), (BD61/508.91)*100, AND(F61="Rat", AZ61="mm3"), (BD61/1971)*100, AND(F61="Mouse", AZ61="ul"), (BD61/508.91)*100, AND(F61="Rat", AZ61="ul"), (BD61/1971)*100, AND(F61="Mouse", AZ61="nl"), (BD61/508910)*100, AND(F61="Rat", AZ61="nl"), (BD61/1971000)*100, AND(F61="Mouse", AZ61="cm3"), (BD61/0.50891)*100, AND(F61="Rat", AZ61="cm3"), (BD61/1.971)*100, TRUE, "NA")</f>
        <v>2.13</v>
      </c>
      <c r="BF61" s="48" t="str" cm="1">
        <f t="array" ref="BF61">_xlfn.IFS(AW61="NA", "NA", AW61="NR", "NA", T61 = "NA", "NA", T61 = "NR", "NA", BA61="SD", AW61, BA61="SE", AW61*(SQRT(T61)), BA61="SEM", AW61*(SQRT(T61)), TRUE, "NA")</f>
        <v>NA</v>
      </c>
      <c r="BG61" s="35" t="s">
        <v>12</v>
      </c>
      <c r="BH61" t="s">
        <v>8</v>
      </c>
      <c r="BI61" t="s">
        <v>8</v>
      </c>
      <c r="BJ61" t="s">
        <v>8</v>
      </c>
      <c r="BK61" t="s">
        <v>8</v>
      </c>
      <c r="BL61" t="s">
        <v>8</v>
      </c>
      <c r="BM61" t="s">
        <v>8</v>
      </c>
      <c r="BN61" s="35" t="s">
        <v>273</v>
      </c>
      <c r="BO61" t="s">
        <v>273</v>
      </c>
    </row>
    <row r="62" spans="1:69" s="22" customFormat="1" x14ac:dyDescent="0.3">
      <c r="A62" s="22" t="s">
        <v>539</v>
      </c>
      <c r="B62" s="22" t="s">
        <v>538</v>
      </c>
      <c r="C62" s="22">
        <v>2018</v>
      </c>
      <c r="D62" s="22" t="s">
        <v>540</v>
      </c>
      <c r="E62" s="22" t="s">
        <v>141</v>
      </c>
      <c r="F62" s="34" t="s">
        <v>25</v>
      </c>
      <c r="G62" s="22" t="s">
        <v>1008</v>
      </c>
      <c r="H62" s="22" t="s">
        <v>36</v>
      </c>
      <c r="I62" s="22" t="s">
        <v>12</v>
      </c>
      <c r="J62" s="22" t="s">
        <v>8</v>
      </c>
      <c r="K62" s="22">
        <v>8</v>
      </c>
      <c r="L62" s="22">
        <f t="shared" si="10"/>
        <v>10</v>
      </c>
      <c r="M62" s="22">
        <v>12</v>
      </c>
      <c r="N62" s="22">
        <v>25</v>
      </c>
      <c r="O62" s="22">
        <f>AVERAGE(N62,P62)</f>
        <v>26</v>
      </c>
      <c r="P62" s="22">
        <v>27</v>
      </c>
      <c r="Q62" s="22">
        <v>1</v>
      </c>
      <c r="R62" s="22">
        <v>5</v>
      </c>
      <c r="S62" s="22">
        <v>3</v>
      </c>
      <c r="T62" s="22">
        <v>5</v>
      </c>
      <c r="U62" s="22">
        <f t="shared" si="0"/>
        <v>3</v>
      </c>
      <c r="V62" s="22">
        <f t="shared" si="1"/>
        <v>1.6666666666666667</v>
      </c>
      <c r="W62" s="34" t="s">
        <v>97</v>
      </c>
      <c r="X62" s="22" t="s">
        <v>8</v>
      </c>
      <c r="Y62" s="22" t="s">
        <v>78</v>
      </c>
      <c r="Z62" s="22" t="s">
        <v>9</v>
      </c>
      <c r="AA62" s="22">
        <v>10</v>
      </c>
      <c r="AB62" s="22" t="s">
        <v>338</v>
      </c>
      <c r="AC62">
        <f>(AA62*0.2)/(O62/1000)</f>
        <v>76.92307692307692</v>
      </c>
      <c r="AD62" s="22" t="s">
        <v>9</v>
      </c>
      <c r="AE62" s="22" t="s">
        <v>8</v>
      </c>
      <c r="AF62" t="str" cm="1">
        <f t="array" ref="AF62">_xlfn.IFS(AD62="NA", "NA", AD62="NR", "NA", AE62="W/cm2", AD62, AE62="mW/mm2", AD62*0.1, AE62="mW/cm2", AD62*0.001, AE62="uW/cm2", AD62*0.000001, AE62="lux", AD62*0.00000014641, AE62="klux", AD62*0.00014641, TRUE, "NA")</f>
        <v>NA</v>
      </c>
      <c r="AG62" s="22" t="s">
        <v>232</v>
      </c>
      <c r="AH62" s="22" t="s">
        <v>9</v>
      </c>
      <c r="AI62" s="22" t="s">
        <v>9</v>
      </c>
      <c r="AJ62" s="22">
        <v>2</v>
      </c>
      <c r="AK62" s="22">
        <v>15</v>
      </c>
      <c r="AL62" s="34" t="s">
        <v>541</v>
      </c>
      <c r="AM62" s="22" t="s">
        <v>216</v>
      </c>
      <c r="AN62" s="22">
        <v>60</v>
      </c>
      <c r="AO62" s="22" t="s">
        <v>145</v>
      </c>
      <c r="AP62" s="22">
        <v>1</v>
      </c>
      <c r="AQ62" s="22" t="s">
        <v>158</v>
      </c>
      <c r="AR62" s="34">
        <v>168</v>
      </c>
      <c r="AS62" s="22" t="s">
        <v>876</v>
      </c>
      <c r="AT62" s="22">
        <v>2.23</v>
      </c>
      <c r="AU62" s="22">
        <v>0.26</v>
      </c>
      <c r="AV62" s="22">
        <v>0.89</v>
      </c>
      <c r="AW62" s="22">
        <v>0.54</v>
      </c>
      <c r="AX62" s="22" t="s">
        <v>8</v>
      </c>
      <c r="AY62" s="22" t="s">
        <v>8</v>
      </c>
      <c r="AZ62" s="22" t="s">
        <v>137</v>
      </c>
      <c r="BA62" s="22" t="s">
        <v>196</v>
      </c>
      <c r="BB62" cm="1">
        <f t="array" ref="BB62">_xlfn.IFS(AT62="NA", "NA", AT62="NR", "NA", AZ62="Direct rLV % whole brain", AT62, AZ62="Indirect rLV % whole brain", AT62, AZ62="Direct rLV % hemisphere", AT62/2, AZ62="Indirect rLV % hemisphere", AT62/2, AND(F62="Mouse", AZ62="mm3"), (AT62/508.91)*100, AND(F62="Rat", AZ62="mm3"), (AT62/1971)*100, AND(F62="Mouse", AZ62="ul"), (AT62/508.91)*100, AND(F62="Rat", AZ62="ul"), (AT62/1971)*100, AND(F62="Mouse", AZ62="nl"), (AT62/508910)*100, AND(F62="Rat", AZ62="nl"), (AT62/1971000)*100, AND(F62="Mouse", AZ62="cm3"), (AT62/0.50891)*100, AND(F62="Rat", AZ62="cm3"), (AT62/1.971)*100, TRUE, "NA")</f>
        <v>0.43819142873985578</v>
      </c>
      <c r="BC62" cm="1">
        <f t="array" ref="BC62">_xlfn.IFS(AV62="NA", "NA", AV62="NR", "NA", AZ62="Direct rLV % whole brain", AV62, AZ62="Indirect rLV % whole brain", AV62, AZ62="Direct rLV % hemisphere", AV62/2, AZ62="Indirect rLV % hemisphere", AV62/2, AND(F62="Mouse", AZ62="mm3"), (AV62/508.91)*100, AND(F62="Rat", AZ62="mm3"), (AV62/1971)*100, AND(F62="Mouse", AZ62="ul"), (AV62/508.91)*100, AND(F62="Rat", AZ62="ul"), (AV62/1971)*100, AND(F62="Mouse", AZ62="nl"), (AV62/508910)*100, AND(F62="Rat", AZ62="nl"), (AV62/1971000)*100, AND(F62="Mouse", AZ62="cm3"), (AV62/0.50891)*100, AND(F62="Rat", AZ62="cm3"), (AV62/1.971)*100, TRUE, "NA")</f>
        <v>0.1748835746988662</v>
      </c>
      <c r="BD62" cm="1">
        <f t="array" ref="BD62">_xlfn.IFS(AU62="NA", "NA", AU62="NR", "NA", R62="NR", "NA", BA62="SD", AU62, BA62="SE", AU62*(SQRT(R62)), BA62="SEM", AU62*(SQRT(R62)), TRUE, "NA")</f>
        <v>0.26</v>
      </c>
      <c r="BE62" cm="1">
        <f t="array" ref="BE62">_xlfn.IFS(BD62="NA", "NA", AZ62="Direct rLV % whole brain", BD62, AZ62="Indirect rLV % whole brain", BD62, AZ62="Direct rLV % hemisphere", BD62/2, AZ62="Indirect rLV % hemisphere", BD62/2, AND(F62="Mouse", AZ62="mm3"), (BD62/508.91)*100, AND(F62="Rat", AZ62="mm3"), (BD62/1971)*100, AND(F62="Mouse", AZ62="ul"), (BD62/508.91)*100, AND(F62="Rat", AZ62="ul"), (BD62/1971)*100, AND(F62="Mouse", AZ62="nl"), (BD62/508910)*100, AND(F62="Rat", AZ62="nl"), (BD62/1971000)*100, AND(F62="Mouse", AZ62="cm3"), (BD62/0.50891)*100, AND(F62="Rat", AZ62="cm3"), (BD62/1.971)*100, TRUE, "NA")</f>
        <v>5.1089583619893499E-2</v>
      </c>
      <c r="BF62" s="48" cm="1">
        <f t="array" ref="BF62">_xlfn.IFS(AW62="NA", "NA", AW62="NR", "NA", T62 = "NA", "NA", T62 = "NR", "NA", BA62="SD", AW62, BA62="SE", AW62*(SQRT(T62)), BA62="SEM", AW62*(SQRT(T62)), TRUE, "NA")</f>
        <v>0.54</v>
      </c>
      <c r="BG62" s="34" t="s">
        <v>12</v>
      </c>
      <c r="BH62" s="22" t="s">
        <v>8</v>
      </c>
      <c r="BI62" s="22" t="s">
        <v>8</v>
      </c>
      <c r="BJ62" s="22" t="s">
        <v>8</v>
      </c>
      <c r="BK62" s="22" t="s">
        <v>8</v>
      </c>
      <c r="BL62" s="22" t="s">
        <v>8</v>
      </c>
      <c r="BM62" s="22" t="s">
        <v>8</v>
      </c>
      <c r="BN62" s="34" t="s">
        <v>273</v>
      </c>
      <c r="BO62" s="22" t="s">
        <v>272</v>
      </c>
      <c r="BP62" s="22" t="s">
        <v>866</v>
      </c>
    </row>
    <row r="63" spans="1:69" x14ac:dyDescent="0.3">
      <c r="A63" t="s">
        <v>543</v>
      </c>
      <c r="B63" t="s">
        <v>542</v>
      </c>
      <c r="C63">
        <v>1993</v>
      </c>
      <c r="D63" t="s">
        <v>544</v>
      </c>
      <c r="E63" t="s">
        <v>141</v>
      </c>
      <c r="F63" s="35" t="s">
        <v>24</v>
      </c>
      <c r="G63" t="s">
        <v>10</v>
      </c>
      <c r="H63" t="s">
        <v>36</v>
      </c>
      <c r="I63" t="s">
        <v>12</v>
      </c>
      <c r="J63" t="s">
        <v>8</v>
      </c>
      <c r="K63" t="s">
        <v>9</v>
      </c>
      <c r="L63" t="s">
        <v>9</v>
      </c>
      <c r="M63" t="s">
        <v>9</v>
      </c>
      <c r="N63">
        <v>250</v>
      </c>
      <c r="O63">
        <f>AVERAGE(N63,P63)</f>
        <v>275</v>
      </c>
      <c r="P63">
        <v>300</v>
      </c>
      <c r="Q63">
        <v>1</v>
      </c>
      <c r="R63">
        <v>9</v>
      </c>
      <c r="S63">
        <v>1</v>
      </c>
      <c r="T63">
        <v>10</v>
      </c>
      <c r="U63">
        <f t="shared" si="0"/>
        <v>1</v>
      </c>
      <c r="V63">
        <f t="shared" si="1"/>
        <v>9</v>
      </c>
      <c r="W63" s="35" t="s">
        <v>147</v>
      </c>
      <c r="X63" t="s">
        <v>95</v>
      </c>
      <c r="Y63" t="s">
        <v>78</v>
      </c>
      <c r="Z63" t="s">
        <v>9</v>
      </c>
      <c r="AA63">
        <v>80</v>
      </c>
      <c r="AB63" t="s">
        <v>545</v>
      </c>
      <c r="AC63" t="str" cm="1">
        <f t="array" ref="AC63">_xlfn.IFS(AB63="mg/kg", AA63, AB63="ug/g", AA63, AB63="mg/100g", AA63*10, AB63="mg/g", AA63*1000, TRUE, "NA")</f>
        <v>NA</v>
      </c>
      <c r="AD63" t="s">
        <v>9</v>
      </c>
      <c r="AE63" t="s">
        <v>8</v>
      </c>
      <c r="AF63" t="str" cm="1">
        <f t="array" ref="AF63">_xlfn.IFS(AD63="NA", "NA", AD63="NR", "NA", AE63="W/cm2", AD63, AE63="mW/mm2", AD63*0.1, AE63="mW/cm2", AD63*0.001, AE63="uW/cm2", AD63*0.000001, AE63="lux", AD63*0.00000014641, AE63="klux", AD63*0.00014641, TRUE, "NA")</f>
        <v>NA</v>
      </c>
      <c r="AG63" t="s">
        <v>9</v>
      </c>
      <c r="AH63" t="s">
        <v>9</v>
      </c>
      <c r="AI63" t="s">
        <v>9</v>
      </c>
      <c r="AJ63">
        <v>5</v>
      </c>
      <c r="AK63">
        <v>60</v>
      </c>
      <c r="AL63" s="35" t="s">
        <v>360</v>
      </c>
      <c r="AM63" t="s">
        <v>211</v>
      </c>
      <c r="AN63">
        <v>1</v>
      </c>
      <c r="AO63" t="s">
        <v>145</v>
      </c>
      <c r="AP63">
        <v>-1</v>
      </c>
      <c r="AQ63" t="s">
        <v>156</v>
      </c>
      <c r="AR63" s="35">
        <v>24</v>
      </c>
      <c r="AS63" t="s">
        <v>9</v>
      </c>
      <c r="AT63">
        <v>36.619999999999997</v>
      </c>
      <c r="AU63">
        <v>3.58</v>
      </c>
      <c r="AV63">
        <v>33.92</v>
      </c>
      <c r="AW63">
        <v>2.82</v>
      </c>
      <c r="AX63" t="s">
        <v>8</v>
      </c>
      <c r="AY63" t="s">
        <v>8</v>
      </c>
      <c r="AZ63" t="s">
        <v>137</v>
      </c>
      <c r="BA63" s="22" t="s">
        <v>9</v>
      </c>
      <c r="BB63" cm="1">
        <f t="array" ref="BB63">_xlfn.IFS(AT63="NA", "NA", AT63="NR", "NA", AZ63="Direct rLV % whole brain", AT63, AZ63="Indirect rLV % whole brain", AT63, AZ63="Direct rLV % hemisphere", AT63/2, AZ63="Indirect rLV % hemisphere", AT63/2, AND(F63="Mouse", AZ63="mm3"), (AT63/508.91)*100, AND(F63="Rat", AZ63="mm3"), (AT63/1971)*100, AND(F63="Mouse", AZ63="ul"), (AT63/508.91)*100, AND(F63="Rat", AZ63="ul"), (AT63/1971)*100, AND(F63="Mouse", AZ63="nl"), (AT63/508910)*100, AND(F63="Rat", AZ63="nl"), (AT63/1971000)*100, AND(F63="Mouse", AZ63="cm3"), (AT63/0.50891)*100, AND(F63="Rat", AZ63="cm3"), (AT63/1.971)*100, TRUE, "NA")</f>
        <v>1.8579401319127344</v>
      </c>
      <c r="BC63" cm="1">
        <f t="array" ref="BC63">_xlfn.IFS(AV63="NA", "NA", AV63="NR", "NA", AZ63="Direct rLV % whole brain", AV63, AZ63="Indirect rLV % whole brain", AV63, AZ63="Direct rLV % hemisphere", AV63/2, AZ63="Indirect rLV % hemisphere", AV63/2, AND(F63="Mouse", AZ63="mm3"), (AV63/508.91)*100, AND(F63="Rat", AZ63="mm3"), (AV63/1971)*100, AND(F63="Mouse", AZ63="ul"), (AV63/508.91)*100, AND(F63="Rat", AZ63="ul"), (AV63/1971)*100, AND(F63="Mouse", AZ63="nl"), (AV63/508910)*100, AND(F63="Rat", AZ63="nl"), (AV63/1971000)*100, AND(F63="Mouse", AZ63="cm3"), (AV63/0.50891)*100, AND(F63="Rat", AZ63="cm3"), (AV63/1.971)*100, TRUE, "NA")</f>
        <v>1.7209538305428718</v>
      </c>
      <c r="BD63" t="str" cm="1">
        <f t="array" ref="BD63">_xlfn.IFS(AU63="NA", "NA", AU63="NR", "NA", R63="NR", "NA", BA63="SD", AU63, BA63="SE", AU63*(SQRT(R63)), BA63="SEM", AU63*(SQRT(R63)), TRUE, "NA")</f>
        <v>NA</v>
      </c>
      <c r="BE63" t="str" cm="1">
        <f t="array" ref="BE63">_xlfn.IFS(BD63="NA", "NA", AZ63="Direct rLV % whole brain", BD63, AZ63="Indirect rLV % whole brain", BD63, AZ63="Direct rLV % hemisphere", BD63/2, AZ63="Indirect rLV % hemisphere", BD63/2, AND(F63="Mouse", AZ63="mm3"), (BD63/508.91)*100, AND(F63="Rat", AZ63="mm3"), (BD63/1971)*100, AND(F63="Mouse", AZ63="ul"), (BD63/508.91)*100, AND(F63="Rat", AZ63="ul"), (BD63/1971)*100, AND(F63="Mouse", AZ63="nl"), (BD63/508910)*100, AND(F63="Rat", AZ63="nl"), (BD63/1971000)*100, AND(F63="Mouse", AZ63="cm3"), (BD63/0.50891)*100, AND(F63="Rat", AZ63="cm3"), (BD63/1.971)*100, TRUE, "NA")</f>
        <v>NA</v>
      </c>
      <c r="BF63" s="48" t="str" cm="1">
        <f t="array" ref="BF63">_xlfn.IFS(AW63="NA", "NA", AW63="NR", "NA", T63 = "NA", "NA", T63 = "NR", "NA", BA63="SD", AW63, BA63="SE", AW63*(SQRT(T63)), BA63="SEM", AW63*(SQRT(T63)), TRUE, "NA")</f>
        <v>NA</v>
      </c>
      <c r="BG63" s="35" t="s">
        <v>12</v>
      </c>
      <c r="BH63" t="s">
        <v>8</v>
      </c>
      <c r="BI63" t="s">
        <v>8</v>
      </c>
      <c r="BJ63" t="s">
        <v>8</v>
      </c>
      <c r="BK63" t="s">
        <v>8</v>
      </c>
      <c r="BL63" t="s">
        <v>8</v>
      </c>
      <c r="BM63" t="s">
        <v>8</v>
      </c>
      <c r="BN63" s="35" t="s">
        <v>273</v>
      </c>
      <c r="BO63" t="s">
        <v>273</v>
      </c>
      <c r="BQ63" t="s">
        <v>2601</v>
      </c>
    </row>
    <row r="64" spans="1:69" s="22" customFormat="1" x14ac:dyDescent="0.3">
      <c r="A64" s="22" t="s">
        <v>547</v>
      </c>
      <c r="B64" s="22" t="s">
        <v>546</v>
      </c>
      <c r="C64" s="22">
        <v>2017</v>
      </c>
      <c r="D64" s="22" t="s">
        <v>548</v>
      </c>
      <c r="E64" s="22" t="s">
        <v>141</v>
      </c>
      <c r="F64" s="34" t="s">
        <v>25</v>
      </c>
      <c r="G64" s="22" t="s">
        <v>1008</v>
      </c>
      <c r="H64" s="22" t="s">
        <v>36</v>
      </c>
      <c r="I64" s="22" t="s">
        <v>12</v>
      </c>
      <c r="J64" s="22" t="s">
        <v>8</v>
      </c>
      <c r="K64" s="22" t="s">
        <v>9</v>
      </c>
      <c r="L64" s="22">
        <v>8</v>
      </c>
      <c r="M64" s="22" t="s">
        <v>9</v>
      </c>
      <c r="N64" s="22" t="s">
        <v>9</v>
      </c>
      <c r="O64" s="22" t="s">
        <v>9</v>
      </c>
      <c r="P64" s="22" t="s">
        <v>9</v>
      </c>
      <c r="Q64" s="22">
        <v>1</v>
      </c>
      <c r="R64" s="22">
        <v>12.5</v>
      </c>
      <c r="S64" s="22">
        <v>1</v>
      </c>
      <c r="T64" s="22">
        <v>12.5</v>
      </c>
      <c r="U64" s="22">
        <f t="shared" si="0"/>
        <v>1</v>
      </c>
      <c r="V64" s="22">
        <f t="shared" si="1"/>
        <v>12.5</v>
      </c>
      <c r="W64" s="34" t="s">
        <v>97</v>
      </c>
      <c r="X64" s="22" t="s">
        <v>8</v>
      </c>
      <c r="Y64" s="22" t="s">
        <v>78</v>
      </c>
      <c r="Z64" s="22" t="s">
        <v>9</v>
      </c>
      <c r="AA64" s="22">
        <v>100</v>
      </c>
      <c r="AB64" s="22" t="s">
        <v>145</v>
      </c>
      <c r="AC64" cm="1">
        <f t="array" ref="AC64">_xlfn.IFS(AB64="mg/kg", AA64, AB64="ug/g", AA64, AB64="mg/100g", AA64*10, AB64="mg/g", AA64*1000, TRUE, "NA")</f>
        <v>100</v>
      </c>
      <c r="AD64" s="22">
        <v>20</v>
      </c>
      <c r="AE64" s="22" t="s">
        <v>221</v>
      </c>
      <c r="AF64" t="str" cm="1">
        <f t="array" ref="AF64">_xlfn.IFS(AD64="NA", "NA", AD64="NR", "NA", AE64="W/cm2", AD64, AE64="mW/mm2", AD64*0.1, AE64="mW/cm2", AD64*0.001, AE64="uW/cm2", AD64*0.000001, AE64="lux", AD64*0.00000014641, AE64="klux", AD64*0.00014641, TRUE, "NA")</f>
        <v>NA</v>
      </c>
      <c r="AG64" s="22" t="s">
        <v>84</v>
      </c>
      <c r="AH64" s="22" t="s">
        <v>719</v>
      </c>
      <c r="AI64" s="22">
        <v>532</v>
      </c>
      <c r="AJ64" s="22" t="s">
        <v>9</v>
      </c>
      <c r="AK64" s="22">
        <v>10</v>
      </c>
      <c r="AL64" s="34" t="s">
        <v>550</v>
      </c>
      <c r="AM64" s="22" t="s">
        <v>216</v>
      </c>
      <c r="AN64" s="22">
        <v>10000</v>
      </c>
      <c r="AO64" s="22" t="s">
        <v>552</v>
      </c>
      <c r="AP64" s="22">
        <v>0.5</v>
      </c>
      <c r="AQ64" s="22" t="s">
        <v>158</v>
      </c>
      <c r="AR64" s="34" t="s">
        <v>9</v>
      </c>
      <c r="AS64" s="22" t="s">
        <v>9</v>
      </c>
      <c r="AT64" s="22">
        <v>2.59</v>
      </c>
      <c r="AU64" s="22">
        <v>0.22</v>
      </c>
      <c r="AV64" s="22">
        <v>1.9</v>
      </c>
      <c r="AW64" s="22">
        <v>0.11</v>
      </c>
      <c r="AX64" s="22" t="s">
        <v>8</v>
      </c>
      <c r="AY64" s="22" t="s">
        <v>8</v>
      </c>
      <c r="AZ64" s="22" t="s">
        <v>137</v>
      </c>
      <c r="BA64" s="22" t="s">
        <v>197</v>
      </c>
      <c r="BB64" cm="1">
        <f t="array" ref="BB64">_xlfn.IFS(AT64="NA", "NA", AT64="NR", "NA", AZ64="Direct rLV % whole brain", AT64, AZ64="Indirect rLV % whole brain", AT64, AZ64="Direct rLV % hemisphere", AT64/2, AZ64="Indirect rLV % hemisphere", AT64/2, AND(F64="Mouse", AZ64="mm3"), (AT64/508.91)*100, AND(F64="Rat", AZ64="mm3"), (AT64/1971)*100, AND(F64="Mouse", AZ64="ul"), (AT64/508.91)*100, AND(F64="Rat", AZ64="ul"), (AT64/1971)*100, AND(F64="Mouse", AZ64="nl"), (AT64/508910)*100, AND(F64="Rat", AZ64="nl"), (AT64/1971000)*100, AND(F64="Mouse", AZ64="cm3"), (AT64/0.50891)*100, AND(F64="Rat", AZ64="cm3"), (AT64/1.971)*100, TRUE, "NA")</f>
        <v>0.50893085221355439</v>
      </c>
      <c r="BC64" cm="1">
        <f t="array" ref="BC64">_xlfn.IFS(AV64="NA", "NA", AV64="NR", "NA", AZ64="Direct rLV % whole brain", AV64, AZ64="Indirect rLV % whole brain", AV64, AZ64="Direct rLV % hemisphere", AV64/2, AZ64="Indirect rLV % hemisphere", AV64/2, AND(F64="Mouse", AZ64="mm3"), (AV64/508.91)*100, AND(F64="Rat", AZ64="mm3"), (AV64/1971)*100, AND(F64="Mouse", AZ64="ul"), (AV64/508.91)*100, AND(F64="Rat", AZ64="ul"), (AV64/1971)*100, AND(F64="Mouse", AZ64="nl"), (AV64/508910)*100, AND(F64="Rat", AZ64="nl"), (AV64/1971000)*100, AND(F64="Mouse", AZ64="cm3"), (AV64/0.50891)*100, AND(F64="Rat", AZ64="cm3"), (AV64/1.971)*100, TRUE, "NA")</f>
        <v>0.3733469572222986</v>
      </c>
      <c r="BD64" cm="1">
        <f t="array" ref="BD64">_xlfn.IFS(AU64="NA", "NA", AU64="NR", "NA", R64="NR", "NA", BA64="SD", AU64, BA64="SE", AU64*(SQRT(R64)), BA64="SEM", AU64*(SQRT(R64)), TRUE, "NA")</f>
        <v>0.7778174593052023</v>
      </c>
      <c r="BE64" cm="1">
        <f t="array" ref="BE64">_xlfn.IFS(BD64="NA", "NA", AZ64="Direct rLV % whole brain", BD64, AZ64="Indirect rLV % whole brain", BD64, AZ64="Direct rLV % hemisphere", BD64/2, AZ64="Indirect rLV % hemisphere", BD64/2, AND(F64="Mouse", AZ64="mm3"), (BD64/508.91)*100, AND(F64="Rat", AZ64="mm3"), (BD64/1971)*100, AND(F64="Mouse", AZ64="ul"), (BD64/508.91)*100, AND(F64="Rat", AZ64="ul"), (BD64/1971)*100, AND(F64="Mouse", AZ64="nl"), (BD64/508910)*100, AND(F64="Rat", AZ64="nl"), (BD64/1971000)*100, AND(F64="Mouse", AZ64="cm3"), (BD64/0.50891)*100, AND(F64="Rat", AZ64="cm3"), (BD64/1.971)*100, TRUE, "NA")</f>
        <v>0.1528398851084086</v>
      </c>
      <c r="BF64" s="48" cm="1">
        <f t="array" ref="BF64">_xlfn.IFS(AW64="NA", "NA", AW64="NR", "NA", T64 = "NA", "NA", T64 = "NR", "NA", BA64="SD", AW64, BA64="SE", AW64*(SQRT(T64)), BA64="SEM", AW64*(SQRT(T64)), TRUE, "NA")</f>
        <v>0.38890872965260115</v>
      </c>
      <c r="BG64" s="34" t="s">
        <v>12</v>
      </c>
      <c r="BH64" s="22" t="s">
        <v>8</v>
      </c>
      <c r="BI64" s="22" t="s">
        <v>8</v>
      </c>
      <c r="BJ64" s="22" t="s">
        <v>8</v>
      </c>
      <c r="BK64" s="22" t="s">
        <v>8</v>
      </c>
      <c r="BL64" s="22" t="s">
        <v>8</v>
      </c>
      <c r="BM64" s="22" t="s">
        <v>8</v>
      </c>
      <c r="BN64" s="34" t="s">
        <v>273</v>
      </c>
      <c r="BO64" s="22" t="s">
        <v>273</v>
      </c>
      <c r="BP64" s="22" t="s">
        <v>867</v>
      </c>
    </row>
    <row r="65" spans="1:70" s="22" customFormat="1" x14ac:dyDescent="0.3">
      <c r="A65" s="22" t="s">
        <v>547</v>
      </c>
      <c r="B65" s="22" t="s">
        <v>546</v>
      </c>
      <c r="C65" s="22">
        <v>2017</v>
      </c>
      <c r="D65" s="22" t="s">
        <v>548</v>
      </c>
      <c r="E65" s="22" t="s">
        <v>143</v>
      </c>
      <c r="F65" s="34" t="s">
        <v>25</v>
      </c>
      <c r="G65" s="22" t="s">
        <v>549</v>
      </c>
      <c r="H65" s="22" t="s">
        <v>36</v>
      </c>
      <c r="I65" s="22" t="s">
        <v>12</v>
      </c>
      <c r="J65" s="22" t="s">
        <v>8</v>
      </c>
      <c r="K65" s="22" t="s">
        <v>9</v>
      </c>
      <c r="L65" s="22">
        <v>8</v>
      </c>
      <c r="M65" s="22" t="s">
        <v>9</v>
      </c>
      <c r="N65" s="22" t="s">
        <v>9</v>
      </c>
      <c r="O65" s="22" t="s">
        <v>9</v>
      </c>
      <c r="P65" s="22" t="s">
        <v>9</v>
      </c>
      <c r="Q65" s="22">
        <v>1</v>
      </c>
      <c r="R65" s="22">
        <v>12.5</v>
      </c>
      <c r="S65" s="22">
        <v>1</v>
      </c>
      <c r="T65" s="22">
        <v>12.5</v>
      </c>
      <c r="U65" s="22">
        <f t="shared" si="0"/>
        <v>1</v>
      </c>
      <c r="V65" s="22">
        <f t="shared" si="1"/>
        <v>12.5</v>
      </c>
      <c r="W65" s="34" t="s">
        <v>97</v>
      </c>
      <c r="X65" s="22" t="s">
        <v>8</v>
      </c>
      <c r="Y65" s="22" t="s">
        <v>78</v>
      </c>
      <c r="Z65" s="22" t="s">
        <v>9</v>
      </c>
      <c r="AA65" s="22">
        <v>100</v>
      </c>
      <c r="AB65" s="22" t="s">
        <v>145</v>
      </c>
      <c r="AC65" cm="1">
        <f t="array" ref="AC65">_xlfn.IFS(AB65="mg/kg", AA65, AB65="ug/g", AA65, AB65="mg/100g", AA65*10, AB65="mg/g", AA65*1000, TRUE, "NA")</f>
        <v>100</v>
      </c>
      <c r="AD65" s="22">
        <v>20</v>
      </c>
      <c r="AE65" s="22" t="s">
        <v>221</v>
      </c>
      <c r="AF65" t="str" cm="1">
        <f t="array" ref="AF65">_xlfn.IFS(AD65="NA", "NA", AD65="NR", "NA", AE65="W/cm2", AD65, AE65="mW/mm2", AD65*0.1, AE65="mW/cm2", AD65*0.001, AE65="uW/cm2", AD65*0.000001, AE65="lux", AD65*0.00000014641, AE65="klux", AD65*0.00014641, TRUE, "NA")</f>
        <v>NA</v>
      </c>
      <c r="AG65" s="22" t="s">
        <v>84</v>
      </c>
      <c r="AH65" s="22" t="s">
        <v>719</v>
      </c>
      <c r="AI65" s="22">
        <v>532</v>
      </c>
      <c r="AJ65" s="22" t="s">
        <v>9</v>
      </c>
      <c r="AK65" s="22">
        <v>10</v>
      </c>
      <c r="AL65" s="34" t="s">
        <v>550</v>
      </c>
      <c r="AM65" s="22" t="s">
        <v>216</v>
      </c>
      <c r="AN65" s="22">
        <v>10000</v>
      </c>
      <c r="AO65" s="22" t="s">
        <v>552</v>
      </c>
      <c r="AP65" s="22">
        <v>0.5</v>
      </c>
      <c r="AQ65" s="22" t="s">
        <v>158</v>
      </c>
      <c r="AR65" s="34" t="s">
        <v>9</v>
      </c>
      <c r="AS65" s="22" t="s">
        <v>9</v>
      </c>
      <c r="AT65" s="22">
        <v>3.23</v>
      </c>
      <c r="AU65" s="22">
        <v>0.22</v>
      </c>
      <c r="AV65" s="22">
        <v>2.89</v>
      </c>
      <c r="AW65" s="22">
        <v>0.68</v>
      </c>
      <c r="AX65" s="22" t="s">
        <v>8</v>
      </c>
      <c r="AY65" s="22" t="s">
        <v>8</v>
      </c>
      <c r="AZ65" s="22" t="s">
        <v>137</v>
      </c>
      <c r="BA65" s="22" t="s">
        <v>197</v>
      </c>
      <c r="BB65" cm="1">
        <f t="array" ref="BB65">_xlfn.IFS(AT65="NA", "NA", AT65="NR", "NA", AZ65="Direct rLV % whole brain", AT65, AZ65="Indirect rLV % whole brain", AT65, AZ65="Direct rLV % hemisphere", AT65/2, AZ65="Indirect rLV % hemisphere", AT65/2, AND(F65="Mouse", AZ65="mm3"), (AT65/508.91)*100, AND(F65="Rat", AZ65="mm3"), (AT65/1971)*100, AND(F65="Mouse", AZ65="ul"), (AT65/508.91)*100, AND(F65="Rat", AZ65="ul"), (AT65/1971)*100, AND(F65="Mouse", AZ65="nl"), (AT65/508910)*100, AND(F65="Rat", AZ65="nl"), (AT65/1971000)*100, AND(F65="Mouse", AZ65="cm3"), (AT65/0.50891)*100, AND(F65="Rat", AZ65="cm3"), (AT65/1.971)*100, TRUE, "NA")</f>
        <v>0.63468982727790768</v>
      </c>
      <c r="BC65" cm="1">
        <f t="array" ref="BC65">_xlfn.IFS(AV65="NA", "NA", AV65="NR", "NA", AZ65="Direct rLV % whole brain", AV65, AZ65="Indirect rLV % whole brain", AV65, AZ65="Direct rLV % hemisphere", AV65/2, AZ65="Indirect rLV % hemisphere", AV65/2, AND(F65="Mouse", AZ65="mm3"), (AV65/508.91)*100, AND(F65="Rat", AZ65="mm3"), (AV65/1971)*100, AND(F65="Mouse", AZ65="ul"), (AV65/508.91)*100, AND(F65="Rat", AZ65="ul"), (AV65/1971)*100, AND(F65="Mouse", AZ65="nl"), (AV65/508910)*100, AND(F65="Rat", AZ65="nl"), (AV65/1971000)*100, AND(F65="Mouse", AZ65="cm3"), (AV65/0.50891)*100, AND(F65="Rat", AZ65="cm3"), (AV65/1.971)*100, TRUE, "NA")</f>
        <v>0.56788037177497008</v>
      </c>
      <c r="BD65" cm="1">
        <f t="array" ref="BD65">_xlfn.IFS(AU65="NA", "NA", AU65="NR", "NA", R65="NR", "NA", BA65="SD", AU65, BA65="SE", AU65*(SQRT(R65)), BA65="SEM", AU65*(SQRT(R65)), TRUE, "NA")</f>
        <v>0.7778174593052023</v>
      </c>
      <c r="BE65" cm="1">
        <f t="array" ref="BE65">_xlfn.IFS(BD65="NA", "NA", AZ65="Direct rLV % whole brain", BD65, AZ65="Indirect rLV % whole brain", BD65, AZ65="Direct rLV % hemisphere", BD65/2, AZ65="Indirect rLV % hemisphere", BD65/2, AND(F65="Mouse", AZ65="mm3"), (BD65/508.91)*100, AND(F65="Rat", AZ65="mm3"), (BD65/1971)*100, AND(F65="Mouse", AZ65="ul"), (BD65/508.91)*100, AND(F65="Rat", AZ65="ul"), (BD65/1971)*100, AND(F65="Mouse", AZ65="nl"), (BD65/508910)*100, AND(F65="Rat", AZ65="nl"), (BD65/1971000)*100, AND(F65="Mouse", AZ65="cm3"), (BD65/0.50891)*100, AND(F65="Rat", AZ65="cm3"), (BD65/1.971)*100, TRUE, "NA")</f>
        <v>0.1528398851084086</v>
      </c>
      <c r="BF65" s="48" cm="1">
        <f t="array" ref="BF65">_xlfn.IFS(AW65="NA", "NA", AW65="NR", "NA", T65 = "NA", "NA", T65 = "NR", "NA", BA65="SD", AW65, BA65="SE", AW65*(SQRT(T65)), BA65="SEM", AW65*(SQRT(T65)), TRUE, "NA")</f>
        <v>2.4041630560342617</v>
      </c>
      <c r="BG65" s="34" t="s">
        <v>12</v>
      </c>
      <c r="BH65" s="22" t="s">
        <v>8</v>
      </c>
      <c r="BI65" s="22" t="s">
        <v>8</v>
      </c>
      <c r="BJ65" s="22" t="s">
        <v>8</v>
      </c>
      <c r="BK65" s="22" t="s">
        <v>8</v>
      </c>
      <c r="BL65" s="22" t="s">
        <v>8</v>
      </c>
      <c r="BM65" s="22" t="s">
        <v>8</v>
      </c>
      <c r="BN65" s="34" t="s">
        <v>273</v>
      </c>
      <c r="BO65" s="22" t="s">
        <v>273</v>
      </c>
      <c r="BP65" s="22" t="s">
        <v>867</v>
      </c>
    </row>
    <row r="66" spans="1:70" x14ac:dyDescent="0.3">
      <c r="A66" t="s">
        <v>555</v>
      </c>
      <c r="B66" t="s">
        <v>546</v>
      </c>
      <c r="C66">
        <v>2018</v>
      </c>
      <c r="D66" t="s">
        <v>556</v>
      </c>
      <c r="E66" t="s">
        <v>141</v>
      </c>
      <c r="F66" s="35" t="s">
        <v>25</v>
      </c>
      <c r="G66" t="s">
        <v>1008</v>
      </c>
      <c r="H66" t="s">
        <v>36</v>
      </c>
      <c r="I66" t="s">
        <v>12</v>
      </c>
      <c r="J66" t="s">
        <v>8</v>
      </c>
      <c r="K66">
        <v>8</v>
      </c>
      <c r="L66">
        <f>AVERAGE(K66,M66)</f>
        <v>10</v>
      </c>
      <c r="M66">
        <v>12</v>
      </c>
      <c r="N66" t="s">
        <v>9</v>
      </c>
      <c r="O66">
        <v>33</v>
      </c>
      <c r="P66" t="s">
        <v>9</v>
      </c>
      <c r="Q66">
        <v>1</v>
      </c>
      <c r="R66">
        <v>8</v>
      </c>
      <c r="S66">
        <v>1</v>
      </c>
      <c r="T66">
        <v>8</v>
      </c>
      <c r="U66">
        <f t="shared" ref="U66:U129" si="11">IF(AND(Q66&lt;&gt;"", Q66&lt;&gt;0, Q66&lt;&gt;"NA", Q66&lt;&gt;"NR",S66&lt;&gt;"", S66&lt;&gt;0, S66&lt;&gt;"NA", S66&lt;&gt;"NR"), S66/Q66, "NA")</f>
        <v>1</v>
      </c>
      <c r="V66">
        <f t="shared" ref="V66:V129" si="12">IF(AND(U66&lt;&gt;"", U66&lt;&gt;0, U66&lt;&gt;"NA", U66&lt;&gt;"NR",R66&lt;&gt;"", R66&lt;&gt;0, R66&lt;&gt;"NA", R66&lt;&gt;"NR"), R66/U66, "NA")</f>
        <v>8</v>
      </c>
      <c r="W66" s="35" t="s">
        <v>97</v>
      </c>
      <c r="X66" t="s">
        <v>8</v>
      </c>
      <c r="Y66" t="s">
        <v>78</v>
      </c>
      <c r="Z66" t="s">
        <v>1559</v>
      </c>
      <c r="AA66">
        <v>100</v>
      </c>
      <c r="AB66" t="s">
        <v>145</v>
      </c>
      <c r="AC66" cm="1">
        <f t="array" ref="AC66">_xlfn.IFS(AB66="mg/kg", AA66, AB66="ug/g", AA66, AB66="mg/100g", AA66*10, AB66="mg/g", AA66*1000, TRUE, "NA")</f>
        <v>100</v>
      </c>
      <c r="AD66">
        <v>20</v>
      </c>
      <c r="AE66" t="s">
        <v>221</v>
      </c>
      <c r="AF66" t="str" cm="1">
        <f t="array" ref="AF66">_xlfn.IFS(AD66="NA", "NA", AD66="NR", "NA", AE66="W/cm2", AD66, AE66="mW/mm2", AD66*0.1, AE66="mW/cm2", AD66*0.001, AE66="uW/cm2", AD66*0.000001, AE66="lux", AD66*0.00000014641, AE66="klux", AD66*0.00014641, TRUE, "NA")</f>
        <v>NA</v>
      </c>
      <c r="AG66" t="s">
        <v>84</v>
      </c>
      <c r="AH66" t="s">
        <v>719</v>
      </c>
      <c r="AI66">
        <v>532</v>
      </c>
      <c r="AJ66" t="s">
        <v>9</v>
      </c>
      <c r="AK66">
        <v>10</v>
      </c>
      <c r="AL66" s="35" t="s">
        <v>557</v>
      </c>
      <c r="AM66" t="s">
        <v>218</v>
      </c>
      <c r="AN66">
        <v>25</v>
      </c>
      <c r="AO66" t="s">
        <v>145</v>
      </c>
      <c r="AP66">
        <v>1</v>
      </c>
      <c r="AQ66" t="s">
        <v>158</v>
      </c>
      <c r="AR66" s="35">
        <v>24</v>
      </c>
      <c r="AS66" t="s">
        <v>876</v>
      </c>
      <c r="AT66">
        <v>6.77</v>
      </c>
      <c r="AU66">
        <v>0.43</v>
      </c>
      <c r="AV66">
        <v>5.01</v>
      </c>
      <c r="AW66">
        <v>0.51</v>
      </c>
      <c r="AX66" t="s">
        <v>8</v>
      </c>
      <c r="AY66" t="s">
        <v>8</v>
      </c>
      <c r="AZ66" t="s">
        <v>484</v>
      </c>
      <c r="BA66" t="s">
        <v>197</v>
      </c>
      <c r="BB66" cm="1">
        <f t="array" ref="BB66">_xlfn.IFS(AT66="NA", "NA", AT66="NR", "NA", AZ66="Direct rLV % whole brain", AT66, AZ66="Indirect rLV % whole brain", AT66, AZ66="Direct rLV % hemisphere", AT66/2, AZ66="Indirect rLV % hemisphere", AT66/2, AND(F66="Mouse", AZ66="mm3"), (AT66/508.91)*100, AND(F66="Rat", AZ66="mm3"), (AT66/1971)*100, AND(F66="Mouse", AZ66="ul"), (AT66/508.91)*100, AND(F66="Rat", AZ66="ul"), (AT66/1971)*100, AND(F66="Mouse", AZ66="nl"), (AT66/508910)*100, AND(F66="Rat", AZ66="nl"), (AT66/1971000)*100, AND(F66="Mouse", AZ66="cm3"), (AT66/0.50891)*100, AND(F66="Rat", AZ66="cm3"), (AT66/1.971)*100, TRUE, "NA")</f>
        <v>6.77</v>
      </c>
      <c r="BC66" cm="1">
        <f t="array" ref="BC66">_xlfn.IFS(AV66="NA", "NA", AV66="NR", "NA", AZ66="Direct rLV % whole brain", AV66, AZ66="Indirect rLV % whole brain", AV66, AZ66="Direct rLV % hemisphere", AV66/2, AZ66="Indirect rLV % hemisphere", AV66/2, AND(F66="Mouse", AZ66="mm3"), (AV66/508.91)*100, AND(F66="Rat", AZ66="mm3"), (AV66/1971)*100, AND(F66="Mouse", AZ66="ul"), (AV66/508.91)*100, AND(F66="Rat", AZ66="ul"), (AV66/1971)*100, AND(F66="Mouse", AZ66="nl"), (AV66/508910)*100, AND(F66="Rat", AZ66="nl"), (AV66/1971000)*100, AND(F66="Mouse", AZ66="cm3"), (AV66/0.50891)*100, AND(F66="Rat", AZ66="cm3"), (AV66/1.971)*100, TRUE, "NA")</f>
        <v>5.01</v>
      </c>
      <c r="BD66" cm="1">
        <f t="array" ref="BD66">_xlfn.IFS(AU66="NA", "NA", AU66="NR", "NA", R66="NR", "NA", BA66="SD", AU66, BA66="SE", AU66*(SQRT(R66)), BA66="SEM", AU66*(SQRT(R66)), TRUE, "NA")</f>
        <v>1.2162236636408619</v>
      </c>
      <c r="BE66" cm="1">
        <f t="array" ref="BE66">_xlfn.IFS(BD66="NA", "NA", AZ66="Direct rLV % whole brain", BD66, AZ66="Indirect rLV % whole brain", BD66, AZ66="Direct rLV % hemisphere", BD66/2, AZ66="Indirect rLV % hemisphere", BD66/2, AND(F66="Mouse", AZ66="mm3"), (BD66/508.91)*100, AND(F66="Rat", AZ66="mm3"), (BD66/1971)*100, AND(F66="Mouse", AZ66="ul"), (BD66/508.91)*100, AND(F66="Rat", AZ66="ul"), (BD66/1971)*100, AND(F66="Mouse", AZ66="nl"), (BD66/508910)*100, AND(F66="Rat", AZ66="nl"), (BD66/1971000)*100, AND(F66="Mouse", AZ66="cm3"), (BD66/0.50891)*100, AND(F66="Rat", AZ66="cm3"), (BD66/1.971)*100, TRUE, "NA")</f>
        <v>1.2162236636408619</v>
      </c>
      <c r="BF66" s="48" cm="1">
        <f t="array" ref="BF66">_xlfn.IFS(AW66="NA", "NA", AW66="NR", "NA", T66 = "NA", "NA", T66 = "NR", "NA", BA66="SD", AW66, BA66="SE", AW66*(SQRT(T66)), BA66="SEM", AW66*(SQRT(T66)), TRUE, "NA")</f>
        <v>1.4424978336205572</v>
      </c>
      <c r="BG66" s="35" t="s">
        <v>12</v>
      </c>
      <c r="BH66" t="s">
        <v>8</v>
      </c>
      <c r="BI66" t="s">
        <v>8</v>
      </c>
      <c r="BJ66" t="s">
        <v>8</v>
      </c>
      <c r="BK66" t="s">
        <v>8</v>
      </c>
      <c r="BL66" t="s">
        <v>8</v>
      </c>
      <c r="BM66" t="s">
        <v>8</v>
      </c>
      <c r="BN66" s="35" t="s">
        <v>272</v>
      </c>
      <c r="BO66" t="s">
        <v>273</v>
      </c>
      <c r="BP66" t="s">
        <v>558</v>
      </c>
    </row>
    <row r="67" spans="1:70" s="22" customFormat="1" x14ac:dyDescent="0.3">
      <c r="A67" s="22" t="s">
        <v>562</v>
      </c>
      <c r="B67" s="22" t="s">
        <v>561</v>
      </c>
      <c r="C67" s="22">
        <v>2011</v>
      </c>
      <c r="D67" s="22" t="s">
        <v>563</v>
      </c>
      <c r="E67" s="22" t="s">
        <v>141</v>
      </c>
      <c r="F67" s="34" t="s">
        <v>25</v>
      </c>
      <c r="G67" s="22" t="s">
        <v>1008</v>
      </c>
      <c r="H67" s="22" t="s">
        <v>9</v>
      </c>
      <c r="I67" s="22" t="s">
        <v>12</v>
      </c>
      <c r="J67" s="22" t="s">
        <v>8</v>
      </c>
      <c r="K67" s="22" t="s">
        <v>9</v>
      </c>
      <c r="L67" s="22">
        <v>8</v>
      </c>
      <c r="M67" s="22" t="s">
        <v>9</v>
      </c>
      <c r="N67" s="22" t="s">
        <v>9</v>
      </c>
      <c r="O67" s="22" t="s">
        <v>9</v>
      </c>
      <c r="P67" s="22" t="s">
        <v>9</v>
      </c>
      <c r="Q67" s="22">
        <v>1</v>
      </c>
      <c r="R67" s="22">
        <v>3</v>
      </c>
      <c r="S67" s="22">
        <v>1</v>
      </c>
      <c r="T67" s="22">
        <v>3</v>
      </c>
      <c r="U67" s="22">
        <f t="shared" si="11"/>
        <v>1</v>
      </c>
      <c r="V67" s="22">
        <f t="shared" si="12"/>
        <v>3</v>
      </c>
      <c r="W67" s="34" t="s">
        <v>97</v>
      </c>
      <c r="X67" s="22" t="s">
        <v>8</v>
      </c>
      <c r="Y67" s="22" t="s">
        <v>78</v>
      </c>
      <c r="Z67" s="22" t="s">
        <v>9</v>
      </c>
      <c r="AA67" s="22">
        <v>10</v>
      </c>
      <c r="AB67" s="22" t="s">
        <v>320</v>
      </c>
      <c r="AC67" t="str" cm="1">
        <f t="array" ref="AC67">_xlfn.IFS(AB67="mg/kg", AA67, AB67="ug/g", AA67, AB67="mg/100g", AA67*10, AB67="mg/g", AA67*1000, TRUE, "NA")</f>
        <v>NA</v>
      </c>
      <c r="AD67" s="22">
        <v>2750</v>
      </c>
      <c r="AE67" s="22" t="s">
        <v>528</v>
      </c>
      <c r="AF67" t="str" cm="1">
        <f t="array" ref="AF67">_xlfn.IFS(AD67="NA", "NA", AD67="NR", "NA", AE67="W/cm2", AD67, AE67="mW/mm2", AD67*0.1, AE67="mW/cm2", AD67*0.001, AE67="uW/cm2", AD67*0.000001, AE67="lux", AD67*0.00000014641, AE67="klux", AD67*0.00014641, TRUE, "NA")</f>
        <v>NA</v>
      </c>
      <c r="AG67" s="22" t="s">
        <v>232</v>
      </c>
      <c r="AH67" s="22" t="s">
        <v>9</v>
      </c>
      <c r="AI67" s="22">
        <v>560</v>
      </c>
      <c r="AJ67" s="22">
        <v>1.5</v>
      </c>
      <c r="AK67" s="22">
        <v>20</v>
      </c>
      <c r="AL67" s="34" t="s">
        <v>564</v>
      </c>
      <c r="AM67" s="22" t="s">
        <v>216</v>
      </c>
      <c r="AN67" s="22">
        <v>10</v>
      </c>
      <c r="AO67" s="22" t="s">
        <v>145</v>
      </c>
      <c r="AP67" s="22">
        <v>0</v>
      </c>
      <c r="AQ67" s="22" t="s">
        <v>157</v>
      </c>
      <c r="AR67" s="34">
        <v>168</v>
      </c>
      <c r="AS67" s="22" t="s">
        <v>876</v>
      </c>
      <c r="AT67" s="22">
        <v>2.23</v>
      </c>
      <c r="AU67" s="22">
        <v>0.9</v>
      </c>
      <c r="AV67" s="22">
        <v>2.11</v>
      </c>
      <c r="AW67" s="22">
        <v>0.5</v>
      </c>
      <c r="AX67" s="22" t="s">
        <v>8</v>
      </c>
      <c r="AY67" s="22" t="s">
        <v>8</v>
      </c>
      <c r="AZ67" s="22" t="s">
        <v>137</v>
      </c>
      <c r="BA67" s="22" t="s">
        <v>196</v>
      </c>
      <c r="BB67" cm="1">
        <f t="array" ref="BB67">_xlfn.IFS(AT67="NA", "NA", AT67="NR", "NA", AZ67="Direct rLV % whole brain", AT67, AZ67="Indirect rLV % whole brain", AT67, AZ67="Direct rLV % hemisphere", AT67/2, AZ67="Indirect rLV % hemisphere", AT67/2, AND(F67="Mouse", AZ67="mm3"), (AT67/508.91)*100, AND(F67="Rat", AZ67="mm3"), (AT67/1971)*100, AND(F67="Mouse", AZ67="ul"), (AT67/508.91)*100, AND(F67="Rat", AZ67="ul"), (AT67/1971)*100, AND(F67="Mouse", AZ67="nl"), (AT67/508910)*100, AND(F67="Rat", AZ67="nl"), (AT67/1971000)*100, AND(F67="Mouse", AZ67="cm3"), (AT67/0.50891)*100, AND(F67="Rat", AZ67="cm3"), (AT67/1.971)*100, TRUE, "NA")</f>
        <v>0.43819142873985578</v>
      </c>
      <c r="BC67" cm="1">
        <f t="array" ref="BC67">_xlfn.IFS(AV67="NA", "NA", AV67="NR", "NA", AZ67="Direct rLV % whole brain", AV67, AZ67="Indirect rLV % whole brain", AV67, AZ67="Direct rLV % hemisphere", AV67/2, AZ67="Indirect rLV % hemisphere", AV67/2, AND(F67="Mouse", AZ67="mm3"), (AV67/508.91)*100, AND(F67="Rat", AZ67="mm3"), (AV67/1971)*100, AND(F67="Mouse", AZ67="ul"), (AV67/508.91)*100, AND(F67="Rat", AZ67="ul"), (AV67/1971)*100, AND(F67="Mouse", AZ67="nl"), (AV67/508910)*100, AND(F67="Rat", AZ67="nl"), (AV67/1971000)*100, AND(F67="Mouse", AZ67="cm3"), (AV67/0.50891)*100, AND(F67="Rat", AZ67="cm3"), (AV67/1.971)*100, TRUE, "NA")</f>
        <v>0.41461162091528947</v>
      </c>
      <c r="BD67" cm="1">
        <f t="array" ref="BD67">_xlfn.IFS(AU67="NA", "NA", AU67="NR", "NA", R67="NR", "NA", BA67="SD", AU67, BA67="SE", AU67*(SQRT(R67)), BA67="SEM", AU67*(SQRT(R67)), TRUE, "NA")</f>
        <v>0.9</v>
      </c>
      <c r="BE67" cm="1">
        <f t="array" ref="BE67">_xlfn.IFS(BD67="NA", "NA", AZ67="Direct rLV % whole brain", BD67, AZ67="Indirect rLV % whole brain", BD67, AZ67="Direct rLV % hemisphere", BD67/2, AZ67="Indirect rLV % hemisphere", BD67/2, AND(F67="Mouse", AZ67="mm3"), (BD67/508.91)*100, AND(F67="Rat", AZ67="mm3"), (BD67/1971)*100, AND(F67="Mouse", AZ67="ul"), (BD67/508.91)*100, AND(F67="Rat", AZ67="ul"), (BD67/1971)*100, AND(F67="Mouse", AZ67="nl"), (BD67/508910)*100, AND(F67="Rat", AZ67="nl"), (BD67/1971000)*100, AND(F67="Mouse", AZ67="cm3"), (BD67/0.50891)*100, AND(F67="Rat", AZ67="cm3"), (BD67/1.971)*100, TRUE, "NA")</f>
        <v>0.1768485586842467</v>
      </c>
      <c r="BF67" s="48" cm="1">
        <f t="array" ref="BF67">_xlfn.IFS(AW67="NA", "NA", AW67="NR", "NA", T67 = "NA", "NA", T67 = "NR", "NA", BA67="SD", AW67, BA67="SE", AW67*(SQRT(T67)), BA67="SEM", AW67*(SQRT(T67)), TRUE, "NA")</f>
        <v>0.5</v>
      </c>
      <c r="BG67" s="34" t="s">
        <v>12</v>
      </c>
      <c r="BH67" s="22" t="s">
        <v>8</v>
      </c>
      <c r="BI67" s="22" t="s">
        <v>8</v>
      </c>
      <c r="BJ67" s="22" t="s">
        <v>8</v>
      </c>
      <c r="BK67" s="22" t="s">
        <v>8</v>
      </c>
      <c r="BL67" s="22" t="s">
        <v>8</v>
      </c>
      <c r="BM67" s="22" t="s">
        <v>8</v>
      </c>
      <c r="BN67" s="34" t="s">
        <v>273</v>
      </c>
      <c r="BO67" s="22" t="s">
        <v>273</v>
      </c>
    </row>
    <row r="68" spans="1:70" x14ac:dyDescent="0.3">
      <c r="A68" t="s">
        <v>568</v>
      </c>
      <c r="B68" t="s">
        <v>567</v>
      </c>
      <c r="C68">
        <v>1990</v>
      </c>
      <c r="D68" t="s">
        <v>569</v>
      </c>
      <c r="E68" t="s">
        <v>141</v>
      </c>
      <c r="F68" s="35" t="s">
        <v>24</v>
      </c>
      <c r="G68" t="s">
        <v>9</v>
      </c>
      <c r="H68" t="s">
        <v>9</v>
      </c>
      <c r="I68" t="s">
        <v>12</v>
      </c>
      <c r="J68" t="s">
        <v>8</v>
      </c>
      <c r="K68" t="s">
        <v>9</v>
      </c>
      <c r="L68" t="s">
        <v>9</v>
      </c>
      <c r="M68" t="s">
        <v>9</v>
      </c>
      <c r="N68" t="s">
        <v>9</v>
      </c>
      <c r="O68" t="s">
        <v>9</v>
      </c>
      <c r="P68" t="s">
        <v>9</v>
      </c>
      <c r="Q68">
        <v>1</v>
      </c>
      <c r="R68" t="s">
        <v>9</v>
      </c>
      <c r="S68">
        <v>1</v>
      </c>
      <c r="T68" t="s">
        <v>9</v>
      </c>
      <c r="U68">
        <f t="shared" si="11"/>
        <v>1</v>
      </c>
      <c r="V68" t="str">
        <f t="shared" si="12"/>
        <v>NA</v>
      </c>
      <c r="W68" s="35" t="s">
        <v>9</v>
      </c>
      <c r="X68" t="s">
        <v>8</v>
      </c>
      <c r="Y68" s="22" t="s">
        <v>9</v>
      </c>
      <c r="Z68" t="s">
        <v>376</v>
      </c>
      <c r="AA68" t="s">
        <v>9</v>
      </c>
      <c r="AB68" t="s">
        <v>8</v>
      </c>
      <c r="AC68" t="str" cm="1">
        <f t="array" ref="AC68">_xlfn.IFS(AB68="mg/kg", AA68, AB68="ug/g", AA68, AB68="mg/100g", AA68*10, AB68="mg/g", AA68*1000, TRUE, "NA")</f>
        <v>NA</v>
      </c>
      <c r="AD68" t="s">
        <v>9</v>
      </c>
      <c r="AE68" t="s">
        <v>8</v>
      </c>
      <c r="AF68" t="str" cm="1">
        <f t="array" ref="AF68">_xlfn.IFS(AD68="NA", "NA", AD68="NR", "NA", AE68="W/cm2", AD68, AE68="mW/mm2", AD68*0.1, AE68="mW/cm2", AD68*0.001, AE68="uW/cm2", AD68*0.000001, AE68="lux", AD68*0.00000014641, AE68="klux", AD68*0.00014641, TRUE, "NA")</f>
        <v>NA</v>
      </c>
      <c r="AG68" t="s">
        <v>9</v>
      </c>
      <c r="AH68" t="s">
        <v>9</v>
      </c>
      <c r="AI68" t="s">
        <v>9</v>
      </c>
      <c r="AJ68" t="s">
        <v>9</v>
      </c>
      <c r="AK68" t="s">
        <v>9</v>
      </c>
      <c r="AL68" s="35" t="s">
        <v>570</v>
      </c>
      <c r="AM68" t="s">
        <v>213</v>
      </c>
      <c r="AN68">
        <v>1.25</v>
      </c>
      <c r="AO68" t="s">
        <v>145</v>
      </c>
      <c r="AP68">
        <v>0.5</v>
      </c>
      <c r="AQ68" t="s">
        <v>158</v>
      </c>
      <c r="AR68" s="35">
        <v>4</v>
      </c>
      <c r="AS68" t="s">
        <v>9</v>
      </c>
      <c r="AT68">
        <v>7.01</v>
      </c>
      <c r="AU68">
        <v>0.71</v>
      </c>
      <c r="AV68">
        <v>4.8099999999999996</v>
      </c>
      <c r="AW68">
        <v>0.74</v>
      </c>
      <c r="AX68" t="s">
        <v>8</v>
      </c>
      <c r="AY68" t="s">
        <v>8</v>
      </c>
      <c r="AZ68" t="s">
        <v>137</v>
      </c>
      <c r="BA68" s="22" t="s">
        <v>9</v>
      </c>
      <c r="BB68" cm="1">
        <f t="array" ref="BB68">_xlfn.IFS(AT68="NA", "NA", AT68="NR", "NA", AZ68="Direct rLV % whole brain", AT68, AZ68="Indirect rLV % whole brain", AT68, AZ68="Direct rLV % hemisphere", AT68/2, AZ68="Indirect rLV % hemisphere", AT68/2, AND(F68="Mouse", AZ68="mm3"), (AT68/508.91)*100, AND(F68="Rat", AZ68="mm3"), (AT68/1971)*100, AND(F68="Mouse", AZ68="ul"), (AT68/508.91)*100, AND(F68="Rat", AZ68="ul"), (AT68/1971)*100, AND(F68="Mouse", AZ68="nl"), (AT68/508910)*100, AND(F68="Rat", AZ68="nl"), (AT68/1971000)*100, AND(F68="Mouse", AZ68="cm3"), (AT68/0.50891)*100, AND(F68="Rat", AZ68="cm3"), (AT68/1.971)*100, TRUE, "NA")</f>
        <v>0.35565702688990358</v>
      </c>
      <c r="BC68" cm="1">
        <f t="array" ref="BC68">_xlfn.IFS(AV68="NA", "NA", AV68="NR", "NA", AZ68="Direct rLV % whole brain", AV68, AZ68="Indirect rLV % whole brain", AV68, AZ68="Direct rLV % hemisphere", AV68/2, AZ68="Indirect rLV % hemisphere", AV68/2, AND(F68="Mouse", AZ68="mm3"), (AV68/508.91)*100, AND(F68="Rat", AZ68="mm3"), (AV68/1971)*100, AND(F68="Mouse", AZ68="ul"), (AV68/508.91)*100, AND(F68="Rat", AZ68="ul"), (AV68/1971)*100, AND(F68="Mouse", AZ68="nl"), (AV68/508910)*100, AND(F68="Rat", AZ68="nl"), (AV68/1971000)*100, AND(F68="Mouse", AZ68="cm3"), (AV68/0.50891)*100, AND(F68="Rat", AZ68="cm3"), (AV68/1.971)*100, TRUE, "NA")</f>
        <v>0.24403855910705222</v>
      </c>
      <c r="BD68" t="str" cm="1">
        <f t="array" ref="BD68">_xlfn.IFS(AU68="NA", "NA", AU68="NR", "NA", R68="NR", "NA", BA68="SD", AU68, BA68="SE", AU68*(SQRT(R68)), BA68="SEM", AU68*(SQRT(R68)), TRUE, "NA")</f>
        <v>NA</v>
      </c>
      <c r="BE68" t="str" cm="1">
        <f t="array" ref="BE68">_xlfn.IFS(BD68="NA", "NA", AZ68="Direct rLV % whole brain", BD68, AZ68="Indirect rLV % whole brain", BD68, AZ68="Direct rLV % hemisphere", BD68/2, AZ68="Indirect rLV % hemisphere", BD68/2, AND(F68="Mouse", AZ68="mm3"), (BD68/508.91)*100, AND(F68="Rat", AZ68="mm3"), (BD68/1971)*100, AND(F68="Mouse", AZ68="ul"), (BD68/508.91)*100, AND(F68="Rat", AZ68="ul"), (BD68/1971)*100, AND(F68="Mouse", AZ68="nl"), (BD68/508910)*100, AND(F68="Rat", AZ68="nl"), (BD68/1971000)*100, AND(F68="Mouse", AZ68="cm3"), (BD68/0.50891)*100, AND(F68="Rat", AZ68="cm3"), (BD68/1.971)*100, TRUE, "NA")</f>
        <v>NA</v>
      </c>
      <c r="BF68" s="48" t="str" cm="1">
        <f t="array" ref="BF68">_xlfn.IFS(AW68="NA", "NA", AW68="NR", "NA", T68 = "NA", "NA", T68 = "NR", "NA", BA68="SD", AW68, BA68="SE", AW68*(SQRT(T68)), BA68="SEM", AW68*(SQRT(T68)), TRUE, "NA")</f>
        <v>NA</v>
      </c>
      <c r="BG68" s="35" t="s">
        <v>12</v>
      </c>
      <c r="BH68" t="s">
        <v>8</v>
      </c>
      <c r="BI68" t="s">
        <v>8</v>
      </c>
      <c r="BJ68" t="s">
        <v>8</v>
      </c>
      <c r="BK68" t="s">
        <v>8</v>
      </c>
      <c r="BL68" t="s">
        <v>8</v>
      </c>
      <c r="BM68" t="s">
        <v>8</v>
      </c>
      <c r="BN68" s="35" t="s">
        <v>272</v>
      </c>
      <c r="BO68" t="s">
        <v>273</v>
      </c>
      <c r="BP68" t="s">
        <v>571</v>
      </c>
      <c r="BQ68" t="s">
        <v>2603</v>
      </c>
    </row>
    <row r="69" spans="1:70" s="22" customFormat="1" x14ac:dyDescent="0.3">
      <c r="A69" s="22" t="s">
        <v>574</v>
      </c>
      <c r="B69" s="22" t="s">
        <v>567</v>
      </c>
      <c r="C69" s="22">
        <v>1996</v>
      </c>
      <c r="D69" s="22" t="s">
        <v>575</v>
      </c>
      <c r="E69" s="22" t="s">
        <v>141</v>
      </c>
      <c r="F69" s="34" t="s">
        <v>24</v>
      </c>
      <c r="G69" s="22" t="s">
        <v>11</v>
      </c>
      <c r="H69" s="22" t="s">
        <v>36</v>
      </c>
      <c r="I69" s="22" t="s">
        <v>12</v>
      </c>
      <c r="J69" s="22" t="s">
        <v>8</v>
      </c>
      <c r="K69" s="22" t="s">
        <v>9</v>
      </c>
      <c r="L69" s="22" t="s">
        <v>9</v>
      </c>
      <c r="M69" s="22" t="s">
        <v>9</v>
      </c>
      <c r="N69" s="22">
        <v>260</v>
      </c>
      <c r="O69" s="22">
        <f>AVERAGE(N69,P69)</f>
        <v>270</v>
      </c>
      <c r="P69" s="22">
        <v>280</v>
      </c>
      <c r="Q69" s="22">
        <v>1</v>
      </c>
      <c r="R69" s="22">
        <v>12</v>
      </c>
      <c r="S69" s="22">
        <v>3</v>
      </c>
      <c r="T69" s="22">
        <v>12</v>
      </c>
      <c r="U69" s="22">
        <f t="shared" si="11"/>
        <v>3</v>
      </c>
      <c r="V69" s="22">
        <f t="shared" si="12"/>
        <v>4</v>
      </c>
      <c r="W69" s="34" t="s">
        <v>147</v>
      </c>
      <c r="X69" s="22" t="s">
        <v>95</v>
      </c>
      <c r="Y69" s="22" t="s">
        <v>78</v>
      </c>
      <c r="Z69" s="22" t="s">
        <v>376</v>
      </c>
      <c r="AA69" s="22">
        <v>30</v>
      </c>
      <c r="AB69" s="22" t="s">
        <v>145</v>
      </c>
      <c r="AC69" cm="1">
        <f t="array" ref="AC69">_xlfn.IFS(AB69="mg/kg", AA69, AB69="ug/g", AA69, AB69="mg/100g", AA69*10, AB69="mg/g", AA69*1000, TRUE, "NA")</f>
        <v>30</v>
      </c>
      <c r="AD69" s="22">
        <v>35</v>
      </c>
      <c r="AE69" s="22" t="s">
        <v>576</v>
      </c>
      <c r="AF69" cm="1">
        <f t="array" ref="AF69">_xlfn.IFS(AD69="NA", "NA", AD69="NR", "NA", AE69="W/cm2", AD69, AE69="mW/mm2", AD69*0.1, AE69="mW/cm2", AD69*0.001, AE69="uW/cm2", AD69*0.000001, AE69="lux", AD69*0.00000014641, AE69="klux", AD69*0.00014641, TRUE, "NA")</f>
        <v>5.1243499999999997E-3</v>
      </c>
      <c r="AG69" s="22" t="s">
        <v>86</v>
      </c>
      <c r="AH69" s="22" t="s">
        <v>2654</v>
      </c>
      <c r="AI69" s="22" t="s">
        <v>9</v>
      </c>
      <c r="AJ69" s="22">
        <v>1.3</v>
      </c>
      <c r="AK69" s="22">
        <v>5</v>
      </c>
      <c r="AL69" s="34" t="s">
        <v>361</v>
      </c>
      <c r="AM69" s="22" t="s">
        <v>211</v>
      </c>
      <c r="AN69" s="22">
        <v>0.94</v>
      </c>
      <c r="AO69" s="22" t="s">
        <v>145</v>
      </c>
      <c r="AP69" s="22">
        <v>0.08</v>
      </c>
      <c r="AQ69" s="22" t="s">
        <v>158</v>
      </c>
      <c r="AR69" s="34">
        <v>4</v>
      </c>
      <c r="AS69" s="22" t="s">
        <v>876</v>
      </c>
      <c r="AT69" s="22">
        <v>27.1</v>
      </c>
      <c r="AU69" s="22">
        <v>6.2</v>
      </c>
      <c r="AV69" s="22">
        <v>20.7</v>
      </c>
      <c r="AW69" s="22">
        <v>4.2</v>
      </c>
      <c r="AX69" s="22">
        <v>-24</v>
      </c>
      <c r="AY69" s="22" t="s">
        <v>8</v>
      </c>
      <c r="AZ69" s="22" t="s">
        <v>137</v>
      </c>
      <c r="BA69" s="22" t="s">
        <v>196</v>
      </c>
      <c r="BB69" cm="1">
        <f t="array" ref="BB69">_xlfn.IFS(AT69="NA", "NA", AT69="NR", "NA", AZ69="Direct rLV % whole brain", AT69, AZ69="Indirect rLV % whole brain", AT69, AZ69="Direct rLV % hemisphere", AT69/2, AZ69="Indirect rLV % hemisphere", AT69/2, AND(F69="Mouse", AZ69="mm3"), (AT69/508.91)*100, AND(F69="Rat", AZ69="mm3"), (AT69/1971)*100, AND(F69="Mouse", AZ69="ul"), (AT69/508.91)*100, AND(F69="Rat", AZ69="ul"), (AT69/1971)*100, AND(F69="Mouse", AZ69="nl"), (AT69/508910)*100, AND(F69="Rat", AZ69="nl"), (AT69/1971000)*100, AND(F69="Mouse", AZ69="cm3"), (AT69/0.50891)*100, AND(F69="Rat", AZ69="cm3"), (AT69/1.971)*100, TRUE, "NA")</f>
        <v>1.3749365804160325</v>
      </c>
      <c r="BC69" cm="1">
        <f t="array" ref="BC69">_xlfn.IFS(AV69="NA", "NA", AV69="NR", "NA", AZ69="Direct rLV % whole brain", AV69, AZ69="Indirect rLV % whole brain", AV69, AZ69="Direct rLV % hemisphere", AV69/2, AZ69="Indirect rLV % hemisphere", AV69/2, AND(F69="Mouse", AZ69="mm3"), (AV69/508.91)*100, AND(F69="Rat", AZ69="mm3"), (AV69/1971)*100, AND(F69="Mouse", AZ69="ul"), (AV69/508.91)*100, AND(F69="Rat", AZ69="ul"), (AV69/1971)*100, AND(F69="Mouse", AZ69="nl"), (AV69/508910)*100, AND(F69="Rat", AZ69="nl"), (AV69/1971000)*100, AND(F69="Mouse", AZ69="cm3"), (AV69/0.50891)*100, AND(F69="Rat", AZ69="cm3"), (AV69/1.971)*100, TRUE, "NA")</f>
        <v>1.0502283105022829</v>
      </c>
      <c r="BD69" cm="1">
        <f t="array" ref="BD69">_xlfn.IFS(AU69="NA", "NA", AU69="NR", "NA", R69="NR", "NA", BA69="SD", AU69, BA69="SE", AU69*(SQRT(R69)), BA69="SEM", AU69*(SQRT(R69)), TRUE, "NA")</f>
        <v>6.2</v>
      </c>
      <c r="BE69" cm="1">
        <f t="array" ref="BE69">_xlfn.IFS(BD69="NA", "NA", AZ69="Direct rLV % whole brain", BD69, AZ69="Indirect rLV % whole brain", BD69, AZ69="Direct rLV % hemisphere", BD69/2, AZ69="Indirect rLV % hemisphere", BD69/2, AND(F69="Mouse", AZ69="mm3"), (BD69/508.91)*100, AND(F69="Rat", AZ69="mm3"), (BD69/1971)*100, AND(F69="Mouse", AZ69="ul"), (BD69/508.91)*100, AND(F69="Rat", AZ69="ul"), (BD69/1971)*100, AND(F69="Mouse", AZ69="nl"), (BD69/508910)*100, AND(F69="Rat", AZ69="nl"), (BD69/1971000)*100, AND(F69="Mouse", AZ69="cm3"), (BD69/0.50891)*100, AND(F69="Rat", AZ69="cm3"), (BD69/1.971)*100, TRUE, "NA")</f>
        <v>0.31456113647894468</v>
      </c>
      <c r="BF69" s="48" cm="1">
        <f t="array" ref="BF69">_xlfn.IFS(AW69="NA", "NA", AW69="NR", "NA", T69 = "NA", "NA", T69 = "NR", "NA", BA69="SD", AW69, BA69="SE", AW69*(SQRT(T69)), BA69="SEM", AW69*(SQRT(T69)), TRUE, "NA")</f>
        <v>4.2</v>
      </c>
      <c r="BG69" s="34" t="s">
        <v>12</v>
      </c>
      <c r="BH69" s="22" t="s">
        <v>8</v>
      </c>
      <c r="BI69" s="22" t="s">
        <v>8</v>
      </c>
      <c r="BJ69" s="22" t="s">
        <v>8</v>
      </c>
      <c r="BK69" s="22" t="s">
        <v>8</v>
      </c>
      <c r="BL69" s="22" t="s">
        <v>8</v>
      </c>
      <c r="BM69" s="22" t="s">
        <v>8</v>
      </c>
      <c r="BN69" s="34" t="s">
        <v>272</v>
      </c>
      <c r="BO69" s="22" t="s">
        <v>272</v>
      </c>
      <c r="BP69" s="22" t="s">
        <v>578</v>
      </c>
    </row>
    <row r="70" spans="1:70" s="22" customFormat="1" x14ac:dyDescent="0.3">
      <c r="A70" s="22" t="s">
        <v>574</v>
      </c>
      <c r="B70" s="22" t="s">
        <v>567</v>
      </c>
      <c r="C70" s="22">
        <v>1996</v>
      </c>
      <c r="D70" s="22" t="s">
        <v>575</v>
      </c>
      <c r="E70" s="22" t="s">
        <v>143</v>
      </c>
      <c r="F70" s="34" t="s">
        <v>24</v>
      </c>
      <c r="G70" s="22" t="s">
        <v>11</v>
      </c>
      <c r="H70" s="22" t="s">
        <v>36</v>
      </c>
      <c r="I70" s="22" t="s">
        <v>12</v>
      </c>
      <c r="J70" s="22" t="s">
        <v>8</v>
      </c>
      <c r="K70" s="22" t="s">
        <v>9</v>
      </c>
      <c r="L70" s="22" t="s">
        <v>9</v>
      </c>
      <c r="M70" s="22" t="s">
        <v>9</v>
      </c>
      <c r="N70" s="22">
        <v>260</v>
      </c>
      <c r="O70" s="22">
        <f t="shared" ref="O70:O72" si="13">AVERAGE(N70,P70)</f>
        <v>270</v>
      </c>
      <c r="P70" s="22">
        <v>280</v>
      </c>
      <c r="Q70" s="22">
        <v>1</v>
      </c>
      <c r="R70" s="22">
        <v>12</v>
      </c>
      <c r="S70" s="22">
        <v>3</v>
      </c>
      <c r="T70" s="22">
        <v>12</v>
      </c>
      <c r="U70" s="22">
        <f t="shared" si="11"/>
        <v>3</v>
      </c>
      <c r="V70" s="22">
        <f t="shared" si="12"/>
        <v>4</v>
      </c>
      <c r="W70" s="34" t="s">
        <v>147</v>
      </c>
      <c r="X70" s="22" t="s">
        <v>95</v>
      </c>
      <c r="Y70" s="22" t="s">
        <v>78</v>
      </c>
      <c r="Z70" s="22" t="s">
        <v>376</v>
      </c>
      <c r="AA70" s="22">
        <v>30</v>
      </c>
      <c r="AB70" s="22" t="s">
        <v>145</v>
      </c>
      <c r="AC70" cm="1">
        <f t="array" ref="AC70">_xlfn.IFS(AB70="mg/kg", AA70, AB70="ug/g", AA70, AB70="mg/100g", AA70*10, AB70="mg/g", AA70*1000, TRUE, "NA")</f>
        <v>30</v>
      </c>
      <c r="AD70" s="22">
        <v>35</v>
      </c>
      <c r="AE70" s="22" t="s">
        <v>576</v>
      </c>
      <c r="AF70" cm="1">
        <f t="array" ref="AF70">_xlfn.IFS(AD70="NA", "NA", AD70="NR", "NA", AE70="W/cm2", AD70, AE70="mW/mm2", AD70*0.1, AE70="mW/cm2", AD70*0.001, AE70="uW/cm2", AD70*0.000001, AE70="lux", AD70*0.00000014641, AE70="klux", AD70*0.00014641, TRUE, "NA")</f>
        <v>5.1243499999999997E-3</v>
      </c>
      <c r="AG70" s="22" t="s">
        <v>86</v>
      </c>
      <c r="AH70" s="22" t="s">
        <v>2654</v>
      </c>
      <c r="AI70" s="22" t="s">
        <v>9</v>
      </c>
      <c r="AJ70" s="22">
        <v>1.3</v>
      </c>
      <c r="AK70" s="22">
        <v>5</v>
      </c>
      <c r="AL70" s="34" t="s">
        <v>577</v>
      </c>
      <c r="AM70" s="22" t="s">
        <v>211</v>
      </c>
      <c r="AN70" s="22">
        <v>0.94</v>
      </c>
      <c r="AO70" s="22" t="s">
        <v>145</v>
      </c>
      <c r="AP70" s="22">
        <v>0.08</v>
      </c>
      <c r="AQ70" s="22" t="s">
        <v>158</v>
      </c>
      <c r="AR70" s="34">
        <v>4</v>
      </c>
      <c r="AS70" s="22" t="s">
        <v>876</v>
      </c>
      <c r="AT70" s="22">
        <v>27.1</v>
      </c>
      <c r="AU70" s="22">
        <v>6.2</v>
      </c>
      <c r="AV70" s="22">
        <v>29.2</v>
      </c>
      <c r="AW70" s="22">
        <v>3.6</v>
      </c>
      <c r="AX70" s="22">
        <v>8</v>
      </c>
      <c r="AY70" s="22" t="s">
        <v>8</v>
      </c>
      <c r="AZ70" s="22" t="s">
        <v>137</v>
      </c>
      <c r="BA70" s="22" t="s">
        <v>196</v>
      </c>
      <c r="BB70" cm="1">
        <f t="array" ref="BB70">_xlfn.IFS(AT70="NA", "NA", AT70="NR", "NA", AZ70="Direct rLV % whole brain", AT70, AZ70="Indirect rLV % whole brain", AT70, AZ70="Direct rLV % hemisphere", AT70/2, AZ70="Indirect rLV % hemisphere", AT70/2, AND(F70="Mouse", AZ70="mm3"), (AT70/508.91)*100, AND(F70="Rat", AZ70="mm3"), (AT70/1971)*100, AND(F70="Mouse", AZ70="ul"), (AT70/508.91)*100, AND(F70="Rat", AZ70="ul"), (AT70/1971)*100, AND(F70="Mouse", AZ70="nl"), (AT70/508910)*100, AND(F70="Rat", AZ70="nl"), (AT70/1971000)*100, AND(F70="Mouse", AZ70="cm3"), (AT70/0.50891)*100, AND(F70="Rat", AZ70="cm3"), (AT70/1.971)*100, TRUE, "NA")</f>
        <v>1.3749365804160325</v>
      </c>
      <c r="BC70" cm="1">
        <f t="array" ref="BC70">_xlfn.IFS(AV70="NA", "NA", AV70="NR", "NA", AZ70="Direct rLV % whole brain", AV70, AZ70="Indirect rLV % whole brain", AV70, AZ70="Direct rLV % hemisphere", AV70/2, AZ70="Indirect rLV % hemisphere", AV70/2, AND(F70="Mouse", AZ70="mm3"), (AV70/508.91)*100, AND(F70="Rat", AZ70="mm3"), (AV70/1971)*100, AND(F70="Mouse", AZ70="ul"), (AV70/508.91)*100, AND(F70="Rat", AZ70="ul"), (AV70/1971)*100, AND(F70="Mouse", AZ70="nl"), (AV70/508910)*100, AND(F70="Rat", AZ70="nl"), (AV70/1971000)*100, AND(F70="Mouse", AZ70="cm3"), (AV70/0.50891)*100, AND(F70="Rat", AZ70="cm3"), (AV70/1.971)*100, TRUE, "NA")</f>
        <v>1.4814814814814814</v>
      </c>
      <c r="BD70" cm="1">
        <f t="array" ref="BD70">_xlfn.IFS(AU70="NA", "NA", AU70="NR", "NA", R70="NR", "NA", BA70="SD", AU70, BA70="SE", AU70*(SQRT(R70)), BA70="SEM", AU70*(SQRT(R70)), TRUE, "NA")</f>
        <v>6.2</v>
      </c>
      <c r="BE70" cm="1">
        <f t="array" ref="BE70">_xlfn.IFS(BD70="NA", "NA", AZ70="Direct rLV % whole brain", BD70, AZ70="Indirect rLV % whole brain", BD70, AZ70="Direct rLV % hemisphere", BD70/2, AZ70="Indirect rLV % hemisphere", BD70/2, AND(F70="Mouse", AZ70="mm3"), (BD70/508.91)*100, AND(F70="Rat", AZ70="mm3"), (BD70/1971)*100, AND(F70="Mouse", AZ70="ul"), (BD70/508.91)*100, AND(F70="Rat", AZ70="ul"), (BD70/1971)*100, AND(F70="Mouse", AZ70="nl"), (BD70/508910)*100, AND(F70="Rat", AZ70="nl"), (BD70/1971000)*100, AND(F70="Mouse", AZ70="cm3"), (BD70/0.50891)*100, AND(F70="Rat", AZ70="cm3"), (BD70/1.971)*100, TRUE, "NA")</f>
        <v>0.31456113647894468</v>
      </c>
      <c r="BF70" s="48" cm="1">
        <f t="array" ref="BF70">_xlfn.IFS(AW70="NA", "NA", AW70="NR", "NA", T70 = "NA", "NA", T70 = "NR", "NA", BA70="SD", AW70, BA70="SE", AW70*(SQRT(T70)), BA70="SEM", AW70*(SQRT(T70)), TRUE, "NA")</f>
        <v>3.6</v>
      </c>
      <c r="BG70" s="34" t="s">
        <v>12</v>
      </c>
      <c r="BH70" s="22" t="s">
        <v>8</v>
      </c>
      <c r="BI70" s="22" t="s">
        <v>8</v>
      </c>
      <c r="BJ70" s="22" t="s">
        <v>8</v>
      </c>
      <c r="BK70" s="22" t="s">
        <v>8</v>
      </c>
      <c r="BL70" s="22" t="s">
        <v>8</v>
      </c>
      <c r="BM70" s="22" t="s">
        <v>8</v>
      </c>
      <c r="BN70" s="34" t="s">
        <v>272</v>
      </c>
      <c r="BO70" s="22" t="s">
        <v>273</v>
      </c>
      <c r="BP70" s="22" t="s">
        <v>578</v>
      </c>
    </row>
    <row r="71" spans="1:70" x14ac:dyDescent="0.3">
      <c r="A71" t="s">
        <v>581</v>
      </c>
      <c r="B71" t="s">
        <v>567</v>
      </c>
      <c r="C71">
        <v>2000</v>
      </c>
      <c r="D71" t="s">
        <v>582</v>
      </c>
      <c r="E71" t="s">
        <v>141</v>
      </c>
      <c r="F71" s="35" t="s">
        <v>24</v>
      </c>
      <c r="G71" t="s">
        <v>11</v>
      </c>
      <c r="H71" t="s">
        <v>36</v>
      </c>
      <c r="I71" t="s">
        <v>12</v>
      </c>
      <c r="J71" t="s">
        <v>8</v>
      </c>
      <c r="K71" t="s">
        <v>9</v>
      </c>
      <c r="L71" t="s">
        <v>9</v>
      </c>
      <c r="M71" t="s">
        <v>9</v>
      </c>
      <c r="N71">
        <v>260</v>
      </c>
      <c r="O71">
        <f t="shared" si="13"/>
        <v>270</v>
      </c>
      <c r="P71">
        <v>280</v>
      </c>
      <c r="Q71">
        <v>1</v>
      </c>
      <c r="R71">
        <v>10</v>
      </c>
      <c r="S71">
        <v>1</v>
      </c>
      <c r="T71">
        <v>11</v>
      </c>
      <c r="U71">
        <f t="shared" si="11"/>
        <v>1</v>
      </c>
      <c r="V71">
        <f t="shared" si="12"/>
        <v>10</v>
      </c>
      <c r="W71" s="35" t="s">
        <v>147</v>
      </c>
      <c r="X71" t="s">
        <v>95</v>
      </c>
      <c r="Y71" t="s">
        <v>78</v>
      </c>
      <c r="Z71" t="s">
        <v>376</v>
      </c>
      <c r="AA71">
        <v>30</v>
      </c>
      <c r="AB71" t="s">
        <v>145</v>
      </c>
      <c r="AC71" cm="1">
        <f t="array" ref="AC71">_xlfn.IFS(AB71="mg/kg", AA71, AB71="ug/g", AA71, AB71="mg/100g", AA71*10, AB71="mg/g", AA71*1000, TRUE, "NA")</f>
        <v>30</v>
      </c>
      <c r="AD71">
        <v>35</v>
      </c>
      <c r="AE71" t="s">
        <v>576</v>
      </c>
      <c r="AF71" cm="1">
        <f t="array" ref="AF71">_xlfn.IFS(AD71="NA", "NA", AD71="NR", "NA", AE71="W/cm2", AD71, AE71="mW/mm2", AD71*0.1, AE71="mW/cm2", AD71*0.001, AE71="uW/cm2", AD71*0.000001, AE71="lux", AD71*0.00000014641, AE71="klux", AD71*0.00014641, TRUE, "NA")</f>
        <v>5.1243499999999997E-3</v>
      </c>
      <c r="AG71" t="s">
        <v>86</v>
      </c>
      <c r="AH71" t="s">
        <v>2654</v>
      </c>
      <c r="AI71" t="s">
        <v>9</v>
      </c>
      <c r="AJ71">
        <v>1.3</v>
      </c>
      <c r="AK71">
        <v>5</v>
      </c>
      <c r="AL71" s="35" t="s">
        <v>361</v>
      </c>
      <c r="AM71" t="s">
        <v>211</v>
      </c>
      <c r="AN71">
        <v>0.62</v>
      </c>
      <c r="AO71" t="s">
        <v>145</v>
      </c>
      <c r="AP71">
        <v>1</v>
      </c>
      <c r="AQ71" t="s">
        <v>158</v>
      </c>
      <c r="AR71" s="35">
        <v>6</v>
      </c>
      <c r="AS71" t="s">
        <v>874</v>
      </c>
      <c r="AT71">
        <v>27.2</v>
      </c>
      <c r="AU71">
        <v>5.7</v>
      </c>
      <c r="AV71">
        <v>30.5</v>
      </c>
      <c r="AW71">
        <v>7.1</v>
      </c>
      <c r="AX71">
        <v>-18.399999999999999</v>
      </c>
      <c r="AY71" t="s">
        <v>8</v>
      </c>
      <c r="AZ71" t="s">
        <v>137</v>
      </c>
      <c r="BA71" t="s">
        <v>197</v>
      </c>
      <c r="BB71" cm="1">
        <f t="array" ref="BB71">_xlfn.IFS(AT71="NA", "NA", AT71="NR", "NA", AZ71="Direct rLV % whole brain", AT71, AZ71="Indirect rLV % whole brain", AT71, AZ71="Direct rLV % hemisphere", AT71/2, AZ71="Indirect rLV % hemisphere", AT71/2, AND(F71="Mouse", AZ71="mm3"), (AT71/508.91)*100, AND(F71="Rat", AZ71="mm3"), (AT71/1971)*100, AND(F71="Mouse", AZ71="ul"), (AT71/508.91)*100, AND(F71="Rat", AZ71="ul"), (AT71/1971)*100, AND(F71="Mouse", AZ71="nl"), (AT71/508910)*100, AND(F71="Rat", AZ71="nl"), (AT71/1971000)*100, AND(F71="Mouse", AZ71="cm3"), (AT71/0.50891)*100, AND(F71="Rat", AZ71="cm3"), (AT71/1.971)*100, TRUE, "NA")</f>
        <v>1.3800101471334347</v>
      </c>
      <c r="BC71" cm="1">
        <f t="array" ref="BC71">_xlfn.IFS(AV71="NA", "NA", AV71="NR", "NA", AZ71="Direct rLV % whole brain", AV71, AZ71="Indirect rLV % whole brain", AV71, AZ71="Direct rLV % hemisphere", AV71/2, AZ71="Indirect rLV % hemisphere", AV71/2, AND(F71="Mouse", AZ71="mm3"), (AV71/508.91)*100, AND(F71="Rat", AZ71="mm3"), (AV71/1971)*100, AND(F71="Mouse", AZ71="ul"), (AV71/508.91)*100, AND(F71="Rat", AZ71="ul"), (AV71/1971)*100, AND(F71="Mouse", AZ71="nl"), (AV71/508910)*100, AND(F71="Rat", AZ71="nl"), (AV71/1971000)*100, AND(F71="Mouse", AZ71="cm3"), (AV71/0.50891)*100, AND(F71="Rat", AZ71="cm3"), (AV71/1.971)*100, TRUE, "NA")</f>
        <v>1.5474378488077116</v>
      </c>
      <c r="BD71" cm="1">
        <f t="array" ref="BD71">_xlfn.IFS(AU71="NA", "NA", AU71="NR", "NA", R71="NR", "NA", BA71="SD", AU71, BA71="SE", AU71*(SQRT(R71)), BA71="SEM", AU71*(SQRT(R71)), TRUE, "NA")</f>
        <v>18.024982662959765</v>
      </c>
      <c r="BE71" cm="1">
        <f t="array" ref="BE71">_xlfn.IFS(BD71="NA", "NA", AZ71="Direct rLV % whole brain", BD71, AZ71="Indirect rLV % whole brain", BD71, AZ71="Direct rLV % hemisphere", BD71/2, AZ71="Indirect rLV % hemisphere", BD71/2, AND(F71="Mouse", AZ71="mm3"), (BD71/508.91)*100, AND(F71="Rat", AZ71="mm3"), (BD71/1971)*100, AND(F71="Mouse", AZ71="ul"), (BD71/508.91)*100, AND(F71="Rat", AZ71="ul"), (BD71/1971)*100, AND(F71="Mouse", AZ71="nl"), (BD71/508910)*100, AND(F71="Rat", AZ71="nl"), (BD71/1971000)*100, AND(F71="Mouse", AZ71="cm3"), (BD71/0.50891)*100, AND(F71="Rat", AZ71="cm3"), (BD71/1.971)*100, TRUE, "NA")</f>
        <v>0.91450952120546747</v>
      </c>
      <c r="BF71" s="48" cm="1">
        <f t="array" ref="BF71">_xlfn.IFS(AW71="NA", "NA", AW71="NR", "NA", T71 = "NA", "NA", T71 = "NR", "NA", BA71="SD", AW71, BA71="SE", AW71*(SQRT(T71)), BA71="SEM", AW71*(SQRT(T71)), TRUE, "NA")</f>
        <v>23.548036011523337</v>
      </c>
      <c r="BG71" s="35" t="s">
        <v>12</v>
      </c>
      <c r="BH71" t="s">
        <v>8</v>
      </c>
      <c r="BI71" t="s">
        <v>8</v>
      </c>
      <c r="BJ71" t="s">
        <v>8</v>
      </c>
      <c r="BK71" t="s">
        <v>8</v>
      </c>
      <c r="BL71" t="s">
        <v>8</v>
      </c>
      <c r="BM71" t="s">
        <v>8</v>
      </c>
      <c r="BN71" s="35" t="s">
        <v>272</v>
      </c>
      <c r="BO71" t="s">
        <v>273</v>
      </c>
      <c r="BP71" t="s">
        <v>583</v>
      </c>
    </row>
    <row r="72" spans="1:70" s="22" customFormat="1" x14ac:dyDescent="0.3">
      <c r="A72" s="22" t="s">
        <v>584</v>
      </c>
      <c r="B72" s="22" t="s">
        <v>567</v>
      </c>
      <c r="C72" s="22">
        <v>1989</v>
      </c>
      <c r="D72" s="22" t="s">
        <v>585</v>
      </c>
      <c r="E72" s="22" t="s">
        <v>141</v>
      </c>
      <c r="F72" s="34" t="s">
        <v>24</v>
      </c>
      <c r="G72" s="22" t="s">
        <v>11</v>
      </c>
      <c r="H72" s="22" t="s">
        <v>36</v>
      </c>
      <c r="I72" s="22" t="s">
        <v>12</v>
      </c>
      <c r="J72" s="22" t="s">
        <v>8</v>
      </c>
      <c r="K72" s="22" t="s">
        <v>9</v>
      </c>
      <c r="L72" s="22" t="s">
        <v>9</v>
      </c>
      <c r="M72" s="22" t="s">
        <v>9</v>
      </c>
      <c r="N72" s="22">
        <v>270</v>
      </c>
      <c r="O72" s="22">
        <f t="shared" si="13"/>
        <v>295</v>
      </c>
      <c r="P72" s="22">
        <v>320</v>
      </c>
      <c r="Q72" s="22">
        <v>3</v>
      </c>
      <c r="R72" s="22">
        <v>8</v>
      </c>
      <c r="S72" s="22">
        <v>3</v>
      </c>
      <c r="T72" s="22">
        <v>8</v>
      </c>
      <c r="U72" s="22">
        <f t="shared" si="11"/>
        <v>1</v>
      </c>
      <c r="V72" s="22">
        <f t="shared" si="12"/>
        <v>8</v>
      </c>
      <c r="W72" s="34" t="s">
        <v>147</v>
      </c>
      <c r="X72" s="22" t="s">
        <v>95</v>
      </c>
      <c r="Y72" s="22" t="s">
        <v>78</v>
      </c>
      <c r="Z72" s="22" t="s">
        <v>376</v>
      </c>
      <c r="AA72" s="22">
        <v>20</v>
      </c>
      <c r="AB72" s="22" t="s">
        <v>145</v>
      </c>
      <c r="AC72" cm="1">
        <f t="array" ref="AC72">_xlfn.IFS(AB72="mg/kg", AA72, AB72="ug/g", AA72, AB72="mg/100g", AA72*10, AB72="mg/g", AA72*1000, TRUE, "NA")</f>
        <v>20</v>
      </c>
      <c r="AD72" s="22">
        <v>90</v>
      </c>
      <c r="AE72" s="22" t="s">
        <v>292</v>
      </c>
      <c r="AF72" t="str" cm="1">
        <f t="array" ref="AF72">_xlfn.IFS(AD72="NA", "NA", AD72="NR", "NA", AE72="W/cm2", AD72, AE72="mW/mm2", AD72*0.1, AE72="mW/cm2", AD72*0.001, AE72="uW/cm2", AD72*0.000001, AE72="lux", AD72*0.00000014641, AE72="klux", AD72*0.00014641, TRUE, "NA")</f>
        <v>NA</v>
      </c>
      <c r="AG72" s="22" t="s">
        <v>86</v>
      </c>
      <c r="AH72" s="22" t="s">
        <v>2654</v>
      </c>
      <c r="AI72" s="22" t="s">
        <v>9</v>
      </c>
      <c r="AJ72" s="22">
        <v>1</v>
      </c>
      <c r="AK72" s="22">
        <v>20</v>
      </c>
      <c r="AL72" s="34" t="s">
        <v>570</v>
      </c>
      <c r="AM72" s="22" t="s">
        <v>213</v>
      </c>
      <c r="AN72" s="22">
        <v>1.25</v>
      </c>
      <c r="AO72" s="22" t="s">
        <v>145</v>
      </c>
      <c r="AP72" s="22">
        <v>0.5</v>
      </c>
      <c r="AQ72" s="22" t="s">
        <v>158</v>
      </c>
      <c r="AR72" s="34">
        <v>4</v>
      </c>
      <c r="AS72" s="22" t="s">
        <v>876</v>
      </c>
      <c r="AT72" s="22">
        <v>7.01</v>
      </c>
      <c r="AU72" s="22">
        <v>0.71</v>
      </c>
      <c r="AV72" s="22">
        <v>4.8099999999999996</v>
      </c>
      <c r="AW72" s="22">
        <v>0.74</v>
      </c>
      <c r="AX72" s="22" t="s">
        <v>8</v>
      </c>
      <c r="AY72" s="22" t="s">
        <v>8</v>
      </c>
      <c r="AZ72" s="22" t="s">
        <v>137</v>
      </c>
      <c r="BA72" s="22" t="s">
        <v>197</v>
      </c>
      <c r="BB72" cm="1">
        <f t="array" ref="BB72">_xlfn.IFS(AT72="NA", "NA", AT72="NR", "NA", AZ72="Direct rLV % whole brain", AT72, AZ72="Indirect rLV % whole brain", AT72, AZ72="Direct rLV % hemisphere", AT72/2, AZ72="Indirect rLV % hemisphere", AT72/2, AND(F72="Mouse", AZ72="mm3"), (AT72/508.91)*100, AND(F72="Rat", AZ72="mm3"), (AT72/1971)*100, AND(F72="Mouse", AZ72="ul"), (AT72/508.91)*100, AND(F72="Rat", AZ72="ul"), (AT72/1971)*100, AND(F72="Mouse", AZ72="nl"), (AT72/508910)*100, AND(F72="Rat", AZ72="nl"), (AT72/1971000)*100, AND(F72="Mouse", AZ72="cm3"), (AT72/0.50891)*100, AND(F72="Rat", AZ72="cm3"), (AT72/1.971)*100, TRUE, "NA")</f>
        <v>0.35565702688990358</v>
      </c>
      <c r="BC72" cm="1">
        <f t="array" ref="BC72">_xlfn.IFS(AV72="NA", "NA", AV72="NR", "NA", AZ72="Direct rLV % whole brain", AV72, AZ72="Indirect rLV % whole brain", AV72, AZ72="Direct rLV % hemisphere", AV72/2, AZ72="Indirect rLV % hemisphere", AV72/2, AND(F72="Mouse", AZ72="mm3"), (AV72/508.91)*100, AND(F72="Rat", AZ72="mm3"), (AV72/1971)*100, AND(F72="Mouse", AZ72="ul"), (AV72/508.91)*100, AND(F72="Rat", AZ72="ul"), (AV72/1971)*100, AND(F72="Mouse", AZ72="nl"), (AV72/508910)*100, AND(F72="Rat", AZ72="nl"), (AV72/1971000)*100, AND(F72="Mouse", AZ72="cm3"), (AV72/0.50891)*100, AND(F72="Rat", AZ72="cm3"), (AV72/1.971)*100, TRUE, "NA")</f>
        <v>0.24403855910705222</v>
      </c>
      <c r="BD72" cm="1">
        <f t="array" ref="BD72">_xlfn.IFS(AU72="NA", "NA", AU72="NR", "NA", R72="NR", "NA", BA72="SD", AU72, BA72="SE", AU72*(SQRT(R72)), BA72="SEM", AU72*(SQRT(R72)), TRUE, "NA")</f>
        <v>2.0081832585697952</v>
      </c>
      <c r="BE72" cm="1">
        <f t="array" ref="BE72">_xlfn.IFS(BD72="NA", "NA", AZ72="Direct rLV % whole brain", BD72, AZ72="Indirect rLV % whole brain", BD72, AZ72="Direct rLV % hemisphere", BD72/2, AZ72="Indirect rLV % hemisphere", BD72/2, AND(F72="Mouse", AZ72="mm3"), (BD72/508.91)*100, AND(F72="Rat", AZ72="mm3"), (BD72/1971)*100, AND(F72="Mouse", AZ72="ul"), (BD72/508.91)*100, AND(F72="Rat", AZ72="ul"), (BD72/1971)*100, AND(F72="Mouse", AZ72="nl"), (BD72/508910)*100, AND(F72="Rat", AZ72="nl"), (BD72/1971000)*100, AND(F72="Mouse", AZ72="cm3"), (BD72/0.50891)*100, AND(F72="Rat", AZ72="cm3"), (BD72/1.971)*100, TRUE, "NA")</f>
        <v>0.10188651743124279</v>
      </c>
      <c r="BF72" s="48" cm="1">
        <f t="array" ref="BF72">_xlfn.IFS(AW72="NA", "NA", AW72="NR", "NA", T72 = "NA", "NA", T72 = "NR", "NA", BA72="SD", AW72, BA72="SE", AW72*(SQRT(T72)), BA72="SEM", AW72*(SQRT(T72)), TRUE, "NA")</f>
        <v>2.0930360723121808</v>
      </c>
      <c r="BG72" s="34" t="s">
        <v>12</v>
      </c>
      <c r="BH72" s="22" t="s">
        <v>8</v>
      </c>
      <c r="BI72" s="22" t="s">
        <v>8</v>
      </c>
      <c r="BJ72" s="22" t="s">
        <v>8</v>
      </c>
      <c r="BK72" s="22" t="s">
        <v>8</v>
      </c>
      <c r="BL72" s="22" t="s">
        <v>8</v>
      </c>
      <c r="BM72" s="22" t="s">
        <v>8</v>
      </c>
      <c r="BN72" s="34" t="s">
        <v>272</v>
      </c>
      <c r="BO72" s="22" t="s">
        <v>272</v>
      </c>
      <c r="BP72" s="22" t="s">
        <v>605</v>
      </c>
    </row>
    <row r="73" spans="1:70" x14ac:dyDescent="0.3">
      <c r="A73" t="s">
        <v>721</v>
      </c>
      <c r="B73" t="s">
        <v>586</v>
      </c>
      <c r="C73">
        <v>2004</v>
      </c>
      <c r="D73" t="s">
        <v>587</v>
      </c>
      <c r="E73" t="s">
        <v>141</v>
      </c>
      <c r="F73" s="35" t="s">
        <v>24</v>
      </c>
      <c r="G73" t="s">
        <v>11</v>
      </c>
      <c r="H73" t="s">
        <v>36</v>
      </c>
      <c r="I73" t="s">
        <v>12</v>
      </c>
      <c r="J73" t="s">
        <v>8</v>
      </c>
      <c r="K73" t="s">
        <v>9</v>
      </c>
      <c r="L73" t="s">
        <v>9</v>
      </c>
      <c r="M73" t="s">
        <v>9</v>
      </c>
      <c r="N73" t="s">
        <v>9</v>
      </c>
      <c r="O73">
        <v>100</v>
      </c>
      <c r="P73" t="s">
        <v>9</v>
      </c>
      <c r="Q73">
        <v>1</v>
      </c>
      <c r="R73">
        <v>8</v>
      </c>
      <c r="S73">
        <v>2</v>
      </c>
      <c r="T73">
        <v>7</v>
      </c>
      <c r="U73">
        <f t="shared" si="11"/>
        <v>2</v>
      </c>
      <c r="V73">
        <f t="shared" si="12"/>
        <v>4</v>
      </c>
      <c r="W73" s="35" t="s">
        <v>99</v>
      </c>
      <c r="X73" t="s">
        <v>8</v>
      </c>
      <c r="Y73" t="s">
        <v>78</v>
      </c>
      <c r="Z73" t="s">
        <v>9</v>
      </c>
      <c r="AA73">
        <v>10</v>
      </c>
      <c r="AB73" t="s">
        <v>145</v>
      </c>
      <c r="AC73" cm="1">
        <f t="array" ref="AC73">_xlfn.IFS(AB73="mg/kg", AA73, AB73="ug/g", AA73, AB73="mg/100g", AA73*10, AB73="mg/g", AA73*1000, TRUE, "NA")</f>
        <v>10</v>
      </c>
      <c r="AD73" t="s">
        <v>9</v>
      </c>
      <c r="AE73" t="s">
        <v>8</v>
      </c>
      <c r="AF73" t="str" cm="1">
        <f t="array" ref="AF73">_xlfn.IFS(AD73="NA", "NA", AD73="NR", "NA", AE73="W/cm2", AD73, AE73="mW/mm2", AD73*0.1, AE73="mW/cm2", AD73*0.001, AE73="uW/cm2", AD73*0.000001, AE73="lux", AD73*0.00000014641, AE73="klux", AD73*0.00014641, TRUE, "NA")</f>
        <v>NA</v>
      </c>
      <c r="AG73" t="s">
        <v>83</v>
      </c>
      <c r="AH73" t="s">
        <v>83</v>
      </c>
      <c r="AI73">
        <v>570</v>
      </c>
      <c r="AJ73">
        <v>2</v>
      </c>
      <c r="AK73">
        <v>3</v>
      </c>
      <c r="AL73" s="35" t="s">
        <v>588</v>
      </c>
      <c r="AM73" t="s">
        <v>2634</v>
      </c>
      <c r="AN73">
        <v>1.4999999999999999E-2</v>
      </c>
      <c r="AO73" t="s">
        <v>190</v>
      </c>
      <c r="AP73">
        <v>-924</v>
      </c>
      <c r="AQ73" t="s">
        <v>156</v>
      </c>
      <c r="AR73" s="35">
        <v>24</v>
      </c>
      <c r="AS73" t="s">
        <v>876</v>
      </c>
      <c r="AT73">
        <v>20.2</v>
      </c>
      <c r="AU73">
        <v>2</v>
      </c>
      <c r="AV73">
        <v>29.3</v>
      </c>
      <c r="AW73">
        <v>2.2999999999999998</v>
      </c>
      <c r="AX73" t="s">
        <v>8</v>
      </c>
      <c r="AY73" t="s">
        <v>8</v>
      </c>
      <c r="AZ73" t="s">
        <v>137</v>
      </c>
      <c r="BA73" t="s">
        <v>197</v>
      </c>
      <c r="BB73" cm="1">
        <f t="array" ref="BB73">_xlfn.IFS(AT73="NA", "NA", AT73="NR", "NA", AZ73="Direct rLV % whole brain", AT73, AZ73="Indirect rLV % whole brain", AT73, AZ73="Direct rLV % hemisphere", AT73/2, AZ73="Indirect rLV % hemisphere", AT73/2, AND(F73="Mouse", AZ73="mm3"), (AT73/508.91)*100, AND(F73="Rat", AZ73="mm3"), (AT73/1971)*100, AND(F73="Mouse", AZ73="ul"), (AT73/508.91)*100, AND(F73="Rat", AZ73="ul"), (AT73/1971)*100, AND(F73="Mouse", AZ73="nl"), (AT73/508910)*100, AND(F73="Rat", AZ73="nl"), (AT73/1971000)*100, AND(F73="Mouse", AZ73="cm3"), (AT73/0.50891)*100, AND(F73="Rat", AZ73="cm3"), (AT73/1.971)*100, TRUE, "NA")</f>
        <v>1.0248604769152714</v>
      </c>
      <c r="BC73" cm="1">
        <f t="array" ref="BC73">_xlfn.IFS(AV73="NA", "NA", AV73="NR", "NA", AZ73="Direct rLV % whole brain", AV73, AZ73="Indirect rLV % whole brain", AV73, AZ73="Direct rLV % hemisphere", AV73/2, AZ73="Indirect rLV % hemisphere", AV73/2, AND(F73="Mouse", AZ73="mm3"), (AV73/508.91)*100, AND(F73="Rat", AZ73="mm3"), (AV73/1971)*100, AND(F73="Mouse", AZ73="ul"), (AV73/508.91)*100, AND(F73="Rat", AZ73="ul"), (AV73/1971)*100, AND(F73="Mouse", AZ73="nl"), (AV73/508910)*100, AND(F73="Rat", AZ73="nl"), (AV73/1971000)*100, AND(F73="Mouse", AZ73="cm3"), (AV73/0.50891)*100, AND(F73="Rat", AZ73="cm3"), (AV73/1.971)*100, TRUE, "NA")</f>
        <v>1.4865550481988838</v>
      </c>
      <c r="BD73" cm="1">
        <f t="array" ref="BD73">_xlfn.IFS(AU73="NA", "NA", AU73="NR", "NA", R73="NR", "NA", BA73="SD", AU73, BA73="SE", AU73*(SQRT(R73)), BA73="SEM", AU73*(SQRT(R73)), TRUE, "NA")</f>
        <v>5.6568542494923806</v>
      </c>
      <c r="BE73" cm="1">
        <f t="array" ref="BE73">_xlfn.IFS(BD73="NA", "NA", AZ73="Direct rLV % whole brain", BD73, AZ73="Indirect rLV % whole brain", BD73, AZ73="Direct rLV % hemisphere", BD73/2, AZ73="Indirect rLV % hemisphere", BD73/2, AND(F73="Mouse", AZ73="mm3"), (BD73/508.91)*100, AND(F73="Rat", AZ73="mm3"), (BD73/1971)*100, AND(F73="Mouse", AZ73="ul"), (BD73/508.91)*100, AND(F73="Rat", AZ73="ul"), (BD73/1971)*100, AND(F73="Mouse", AZ73="nl"), (BD73/508910)*100, AND(F73="Rat", AZ73="nl"), (BD73/1971000)*100, AND(F73="Mouse", AZ73="cm3"), (BD73/0.50891)*100, AND(F73="Rat", AZ73="cm3"), (BD73/1.971)*100, TRUE, "NA")</f>
        <v>0.28700427445420501</v>
      </c>
      <c r="BF73" s="48" cm="1">
        <f t="array" ref="BF73">_xlfn.IFS(AW73="NA", "NA", AW73="NR", "NA", T73 = "NA", "NA", T73 = "NR", "NA", BA73="SD", AW73, BA73="SE", AW73*(SQRT(T73)), BA73="SEM", AW73*(SQRT(T73)), TRUE, "NA")</f>
        <v>6.0852280154485578</v>
      </c>
      <c r="BG73" s="35" t="s">
        <v>12</v>
      </c>
      <c r="BH73" t="s">
        <v>8</v>
      </c>
      <c r="BI73" t="s">
        <v>8</v>
      </c>
      <c r="BJ73" t="s">
        <v>8</v>
      </c>
      <c r="BK73" t="s">
        <v>8</v>
      </c>
      <c r="BL73" t="s">
        <v>8</v>
      </c>
      <c r="BM73" t="s">
        <v>8</v>
      </c>
      <c r="BN73" s="35" t="s">
        <v>272</v>
      </c>
      <c r="BO73" t="s">
        <v>272</v>
      </c>
      <c r="BP73" t="s">
        <v>604</v>
      </c>
    </row>
    <row r="74" spans="1:70" s="22" customFormat="1" x14ac:dyDescent="0.3">
      <c r="A74" s="22" t="s">
        <v>590</v>
      </c>
      <c r="B74" s="22" t="s">
        <v>589</v>
      </c>
      <c r="C74" s="22">
        <v>2003</v>
      </c>
      <c r="D74" s="22" t="s">
        <v>591</v>
      </c>
      <c r="E74" s="22" t="s">
        <v>141</v>
      </c>
      <c r="F74" s="34" t="s">
        <v>24</v>
      </c>
      <c r="G74" s="22" t="s">
        <v>10</v>
      </c>
      <c r="H74" s="22" t="s">
        <v>36</v>
      </c>
      <c r="I74" s="22" t="s">
        <v>12</v>
      </c>
      <c r="J74" s="22" t="s">
        <v>8</v>
      </c>
      <c r="K74" s="22" t="s">
        <v>9</v>
      </c>
      <c r="L74" s="22" t="s">
        <v>9</v>
      </c>
      <c r="M74" s="22" t="s">
        <v>9</v>
      </c>
      <c r="N74" s="22">
        <v>200</v>
      </c>
      <c r="O74" s="22">
        <f>AVERAGE(N74,P74)</f>
        <v>220</v>
      </c>
      <c r="P74" s="22">
        <v>240</v>
      </c>
      <c r="Q74" s="22">
        <v>1</v>
      </c>
      <c r="R74" s="22">
        <v>6</v>
      </c>
      <c r="S74" s="22">
        <v>0</v>
      </c>
      <c r="T74" s="22" t="s">
        <v>8</v>
      </c>
      <c r="U74" s="22" t="str">
        <f t="shared" si="11"/>
        <v>NA</v>
      </c>
      <c r="V74" s="22" t="str">
        <f t="shared" si="12"/>
        <v>NA</v>
      </c>
      <c r="W74" s="34" t="s">
        <v>97</v>
      </c>
      <c r="X74" s="22" t="s">
        <v>8</v>
      </c>
      <c r="Y74" s="22" t="s">
        <v>78</v>
      </c>
      <c r="Z74" s="22" t="s">
        <v>376</v>
      </c>
      <c r="AA74" s="22">
        <v>80</v>
      </c>
      <c r="AB74" s="22" t="s">
        <v>145</v>
      </c>
      <c r="AC74" cm="1">
        <f t="array" ref="AC74">_xlfn.IFS(AB74="mg/kg", AA74, AB74="ug/g", AA74, AB74="mg/100g", AA74*10, AB74="mg/g", AA74*1000, TRUE, "NA")</f>
        <v>80</v>
      </c>
      <c r="AD74" s="22">
        <v>150</v>
      </c>
      <c r="AE74" s="22" t="s">
        <v>292</v>
      </c>
      <c r="AF74" t="str" cm="1">
        <f t="array" ref="AF74">_xlfn.IFS(AD74="NA", "NA", AD74="NR", "NA", AE74="W/cm2", AD74, AE74="mW/mm2", AD74*0.1, AE74="mW/cm2", AD74*0.001, AE74="uW/cm2", AD74*0.000001, AE74="lux", AD74*0.00000014641, AE74="klux", AD74*0.00014641, TRUE, "NA")</f>
        <v>NA</v>
      </c>
      <c r="AG74" s="22" t="s">
        <v>86</v>
      </c>
      <c r="AH74" s="22" t="s">
        <v>2654</v>
      </c>
      <c r="AI74" s="22" t="s">
        <v>9</v>
      </c>
      <c r="AJ74" s="22">
        <v>8</v>
      </c>
      <c r="AK74" s="22">
        <v>15</v>
      </c>
      <c r="AL74" s="34" t="s">
        <v>12</v>
      </c>
      <c r="AM74" s="22" t="s">
        <v>8</v>
      </c>
      <c r="AN74" s="22" t="s">
        <v>8</v>
      </c>
      <c r="AO74" s="22" t="s">
        <v>8</v>
      </c>
      <c r="AP74" s="22" t="s">
        <v>8</v>
      </c>
      <c r="AQ74" s="22" t="s">
        <v>8</v>
      </c>
      <c r="AR74" s="34">
        <v>12</v>
      </c>
      <c r="AS74" s="22" t="s">
        <v>874</v>
      </c>
      <c r="AT74" s="22">
        <v>13.71</v>
      </c>
      <c r="AU74" s="22">
        <v>0.42</v>
      </c>
      <c r="AV74" s="22" t="s">
        <v>8</v>
      </c>
      <c r="AW74" s="22" t="s">
        <v>8</v>
      </c>
      <c r="AX74" s="22" t="s">
        <v>8</v>
      </c>
      <c r="AY74" s="22" t="s">
        <v>8</v>
      </c>
      <c r="AZ74" s="22" t="s">
        <v>483</v>
      </c>
      <c r="BA74" s="22" t="s">
        <v>197</v>
      </c>
      <c r="BB74" cm="1">
        <f t="array" ref="BB74">_xlfn.IFS(AT74="NA", "NA", AT74="NR", "NA", AZ74="Direct rLV % whole brain", AT74, AZ74="Indirect rLV % whole brain", AT74, AZ74="Direct rLV % hemisphere", AT74/2, AZ74="Indirect rLV % hemisphere", AT74/2, AND(F74="Mouse", AZ74="mm3"), (AT74/508.91)*100, AND(F74="Rat", AZ74="mm3"), (AT74/1971)*100, AND(F74="Mouse", AZ74="ul"), (AT74/508.91)*100, AND(F74="Rat", AZ74="ul"), (AT74/1971)*100, AND(F74="Mouse", AZ74="nl"), (AT74/508910)*100, AND(F74="Rat", AZ74="nl"), (AT74/1971000)*100, AND(F74="Mouse", AZ74="cm3"), (AT74/0.50891)*100, AND(F74="Rat", AZ74="cm3"), (AT74/1.971)*100, TRUE, "NA")</f>
        <v>13.71</v>
      </c>
      <c r="BC74" t="str" cm="1">
        <f t="array" ref="BC74">_xlfn.IFS(AV74="NA", "NA", AV74="NR", "NA", AZ74="Direct rLV % whole brain", AV74, AZ74="Indirect rLV % whole brain", AV74, AZ74="Direct rLV % hemisphere", AV74/2, AZ74="Indirect rLV % hemisphere", AV74/2, AND(F74="Mouse", AZ74="mm3"), (AV74/508.91)*100, AND(F74="Rat", AZ74="mm3"), (AV74/1971)*100, AND(F74="Mouse", AZ74="ul"), (AV74/508.91)*100, AND(F74="Rat", AZ74="ul"), (AV74/1971)*100, AND(F74="Mouse", AZ74="nl"), (AV74/508910)*100, AND(F74="Rat", AZ74="nl"), (AV74/1971000)*100, AND(F74="Mouse", AZ74="cm3"), (AV74/0.50891)*100, AND(F74="Rat", AZ74="cm3"), (AV74/1.971)*100, TRUE, "NA")</f>
        <v>NA</v>
      </c>
      <c r="BD74" cm="1">
        <f t="array" ref="BD74">_xlfn.IFS(AU74="NA", "NA", AU74="NR", "NA", R74="NR", "NA", BA74="SD", AU74, BA74="SE", AU74*(SQRT(R74)), BA74="SEM", AU74*(SQRT(R74)), TRUE, "NA")</f>
        <v>1.0287856919689347</v>
      </c>
      <c r="BE74" cm="1">
        <f t="array" ref="BE74">_xlfn.IFS(BD74="NA", "NA", AZ74="Direct rLV % whole brain", BD74, AZ74="Indirect rLV % whole brain", BD74, AZ74="Direct rLV % hemisphere", BD74/2, AZ74="Indirect rLV % hemisphere", BD74/2, AND(F74="Mouse", AZ74="mm3"), (BD74/508.91)*100, AND(F74="Rat", AZ74="mm3"), (BD74/1971)*100, AND(F74="Mouse", AZ74="ul"), (BD74/508.91)*100, AND(F74="Rat", AZ74="ul"), (BD74/1971)*100, AND(F74="Mouse", AZ74="nl"), (BD74/508910)*100, AND(F74="Rat", AZ74="nl"), (BD74/1971000)*100, AND(F74="Mouse", AZ74="cm3"), (BD74/0.50891)*100, AND(F74="Rat", AZ74="cm3"), (BD74/1.971)*100, TRUE, "NA")</f>
        <v>1.0287856919689347</v>
      </c>
      <c r="BF74" s="48" t="str" cm="1">
        <f t="array" ref="BF74">_xlfn.IFS(AW74="NA", "NA", AW74="NR", "NA", T74 = "NA", "NA", T74 = "NR", "NA", BA74="SD", AW74, BA74="SE", AW74*(SQRT(T74)), BA74="SEM", AW74*(SQRT(T74)), TRUE, "NA")</f>
        <v>NA</v>
      </c>
      <c r="BG74" s="34" t="s">
        <v>12</v>
      </c>
      <c r="BH74" s="22" t="s">
        <v>8</v>
      </c>
      <c r="BI74" s="22" t="s">
        <v>8</v>
      </c>
      <c r="BJ74" s="22" t="s">
        <v>8</v>
      </c>
      <c r="BK74" s="22" t="s">
        <v>8</v>
      </c>
      <c r="BL74" s="22" t="s">
        <v>8</v>
      </c>
      <c r="BM74" s="22" t="s">
        <v>8</v>
      </c>
      <c r="BN74" s="34" t="s">
        <v>272</v>
      </c>
      <c r="BO74" s="22" t="s">
        <v>8</v>
      </c>
      <c r="BP74" s="22" t="s">
        <v>603</v>
      </c>
    </row>
    <row r="75" spans="1:70" x14ac:dyDescent="0.3">
      <c r="A75" t="s">
        <v>595</v>
      </c>
      <c r="B75" t="s">
        <v>594</v>
      </c>
      <c r="C75">
        <v>2018</v>
      </c>
      <c r="D75" t="s">
        <v>596</v>
      </c>
      <c r="E75" t="s">
        <v>141</v>
      </c>
      <c r="F75" s="35" t="s">
        <v>25</v>
      </c>
      <c r="G75" t="s">
        <v>456</v>
      </c>
      <c r="H75" t="s">
        <v>36</v>
      </c>
      <c r="I75" t="s">
        <v>12</v>
      </c>
      <c r="J75" t="s">
        <v>8</v>
      </c>
      <c r="K75" t="s">
        <v>9</v>
      </c>
      <c r="L75">
        <v>12</v>
      </c>
      <c r="M75" t="s">
        <v>9</v>
      </c>
      <c r="N75" t="s">
        <v>9</v>
      </c>
      <c r="O75" t="s">
        <v>9</v>
      </c>
      <c r="P75" t="s">
        <v>9</v>
      </c>
      <c r="Q75">
        <v>1</v>
      </c>
      <c r="R75">
        <v>10</v>
      </c>
      <c r="S75">
        <v>0</v>
      </c>
      <c r="T75" t="s">
        <v>8</v>
      </c>
      <c r="U75" t="str">
        <f t="shared" si="11"/>
        <v>NA</v>
      </c>
      <c r="V75" t="str">
        <f t="shared" si="12"/>
        <v>NA</v>
      </c>
      <c r="W75" s="35" t="s">
        <v>97</v>
      </c>
      <c r="X75" t="s">
        <v>8</v>
      </c>
      <c r="Y75" t="s">
        <v>78</v>
      </c>
      <c r="Z75" t="s">
        <v>9</v>
      </c>
      <c r="AA75">
        <v>10</v>
      </c>
      <c r="AB75" t="s">
        <v>2060</v>
      </c>
      <c r="AC75">
        <f>AA75*8</f>
        <v>80</v>
      </c>
      <c r="AD75" t="s">
        <v>9</v>
      </c>
      <c r="AE75" t="s">
        <v>9</v>
      </c>
      <c r="AF75" t="str" cm="1">
        <f t="array" ref="AF75">_xlfn.IFS(AD75="NA", "NA", AD75="NR", "NA", AE75="W/cm2", AD75, AE75="mW/mm2", AD75*0.1, AE75="mW/cm2", AD75*0.001, AE75="uW/cm2", AD75*0.000001, AE75="lux", AD75*0.00000014641, AE75="klux", AD75*0.00014641, TRUE, "NA")</f>
        <v>NA</v>
      </c>
      <c r="AG75" t="s">
        <v>86</v>
      </c>
      <c r="AH75" t="s">
        <v>2654</v>
      </c>
      <c r="AI75" t="s">
        <v>9</v>
      </c>
      <c r="AJ75">
        <v>2</v>
      </c>
      <c r="AK75">
        <v>15</v>
      </c>
      <c r="AL75" s="35" t="s">
        <v>12</v>
      </c>
      <c r="AM75" t="s">
        <v>8</v>
      </c>
      <c r="AN75" t="s">
        <v>8</v>
      </c>
      <c r="AO75" t="s">
        <v>8</v>
      </c>
      <c r="AP75" t="s">
        <v>8</v>
      </c>
      <c r="AQ75" t="s">
        <v>8</v>
      </c>
      <c r="AR75" s="35">
        <v>504</v>
      </c>
      <c r="AS75" t="s">
        <v>876</v>
      </c>
      <c r="AT75">
        <v>1.73</v>
      </c>
      <c r="AU75">
        <v>0.45</v>
      </c>
      <c r="AV75" t="s">
        <v>8</v>
      </c>
      <c r="AW75" t="s">
        <v>8</v>
      </c>
      <c r="AX75" t="s">
        <v>8</v>
      </c>
      <c r="AY75" t="s">
        <v>8</v>
      </c>
      <c r="AZ75" t="s">
        <v>137</v>
      </c>
      <c r="BA75" t="s">
        <v>196</v>
      </c>
      <c r="BB75" cm="1">
        <f t="array" ref="BB75">_xlfn.IFS(AT75="NA", "NA", AT75="NR", "NA", AZ75="Direct rLV % whole brain", AT75, AZ75="Indirect rLV % whole brain", AT75, AZ75="Direct rLV % hemisphere", AT75/2, AZ75="Indirect rLV % hemisphere", AT75/2, AND(F75="Mouse", AZ75="mm3"), (AT75/508.91)*100, AND(F75="Rat", AZ75="mm3"), (AT75/1971)*100, AND(F75="Mouse", AZ75="ul"), (AT75/508.91)*100, AND(F75="Rat", AZ75="ul"), (AT75/1971)*100, AND(F75="Mouse", AZ75="nl"), (AT75/508910)*100, AND(F75="Rat", AZ75="nl"), (AT75/1971000)*100, AND(F75="Mouse", AZ75="cm3"), (AT75/0.50891)*100, AND(F75="Rat", AZ75="cm3"), (AT75/1.971)*100, TRUE, "NA")</f>
        <v>0.33994222947082975</v>
      </c>
      <c r="BC75" t="str" cm="1">
        <f t="array" ref="BC75">_xlfn.IFS(AV75="NA", "NA", AV75="NR", "NA", AZ75="Direct rLV % whole brain", AV75, AZ75="Indirect rLV % whole brain", AV75, AZ75="Direct rLV % hemisphere", AV75/2, AZ75="Indirect rLV % hemisphere", AV75/2, AND(F75="Mouse", AZ75="mm3"), (AV75/508.91)*100, AND(F75="Rat", AZ75="mm3"), (AV75/1971)*100, AND(F75="Mouse", AZ75="ul"), (AV75/508.91)*100, AND(F75="Rat", AZ75="ul"), (AV75/1971)*100, AND(F75="Mouse", AZ75="nl"), (AV75/508910)*100, AND(F75="Rat", AZ75="nl"), (AV75/1971000)*100, AND(F75="Mouse", AZ75="cm3"), (AV75/0.50891)*100, AND(F75="Rat", AZ75="cm3"), (AV75/1.971)*100, TRUE, "NA")</f>
        <v>NA</v>
      </c>
      <c r="BD75" cm="1">
        <f t="array" ref="BD75">_xlfn.IFS(AU75="NA", "NA", AU75="NR", "NA", R75="NR", "NA", BA75="SD", AU75, BA75="SE", AU75*(SQRT(R75)), BA75="SEM", AU75*(SQRT(R75)), TRUE, "NA")</f>
        <v>0.45</v>
      </c>
      <c r="BE75" cm="1">
        <f t="array" ref="BE75">_xlfn.IFS(BD75="NA", "NA", AZ75="Direct rLV % whole brain", BD75, AZ75="Indirect rLV % whole brain", BD75, AZ75="Direct rLV % hemisphere", BD75/2, AZ75="Indirect rLV % hemisphere", BD75/2, AND(F75="Mouse", AZ75="mm3"), (BD75/508.91)*100, AND(F75="Rat", AZ75="mm3"), (BD75/1971)*100, AND(F75="Mouse", AZ75="ul"), (BD75/508.91)*100, AND(F75="Rat", AZ75="ul"), (BD75/1971)*100, AND(F75="Mouse", AZ75="nl"), (BD75/508910)*100, AND(F75="Rat", AZ75="nl"), (BD75/1971000)*100, AND(F75="Mouse", AZ75="cm3"), (BD75/0.50891)*100, AND(F75="Rat", AZ75="cm3"), (BD75/1.971)*100, TRUE, "NA")</f>
        <v>8.8424279342123352E-2</v>
      </c>
      <c r="BF75" s="48" t="str" cm="1">
        <f t="array" ref="BF75">_xlfn.IFS(AW75="NA", "NA", AW75="NR", "NA", T75 = "NA", "NA", T75 = "NR", "NA", BA75="SD", AW75, BA75="SE", AW75*(SQRT(T75)), BA75="SEM", AW75*(SQRT(T75)), TRUE, "NA")</f>
        <v>NA</v>
      </c>
      <c r="BG75" s="35" t="s">
        <v>12</v>
      </c>
      <c r="BH75" t="s">
        <v>8</v>
      </c>
      <c r="BI75" t="s">
        <v>8</v>
      </c>
      <c r="BJ75" t="s">
        <v>8</v>
      </c>
      <c r="BK75" t="s">
        <v>8</v>
      </c>
      <c r="BL75" t="s">
        <v>8</v>
      </c>
      <c r="BM75" t="s">
        <v>8</v>
      </c>
      <c r="BN75" s="35" t="s">
        <v>273</v>
      </c>
      <c r="BO75" t="s">
        <v>8</v>
      </c>
    </row>
    <row r="76" spans="1:70" s="22" customFormat="1" x14ac:dyDescent="0.3">
      <c r="A76" s="22" t="s">
        <v>599</v>
      </c>
      <c r="B76" s="22" t="s">
        <v>248</v>
      </c>
      <c r="C76" s="22">
        <v>2015</v>
      </c>
      <c r="D76" s="22" t="s">
        <v>600</v>
      </c>
      <c r="E76" s="22" t="s">
        <v>141</v>
      </c>
      <c r="F76" s="34" t="s">
        <v>24</v>
      </c>
      <c r="G76" s="22" t="s">
        <v>10</v>
      </c>
      <c r="H76" s="22" t="s">
        <v>36</v>
      </c>
      <c r="I76" s="22" t="s">
        <v>12</v>
      </c>
      <c r="J76" s="22" t="s">
        <v>8</v>
      </c>
      <c r="K76" s="22">
        <v>13</v>
      </c>
      <c r="L76" s="22">
        <f>AVERAGE(K76,M76)</f>
        <v>13.5</v>
      </c>
      <c r="M76" s="22">
        <v>14</v>
      </c>
      <c r="N76" s="22" t="s">
        <v>9</v>
      </c>
      <c r="O76" s="22" t="s">
        <v>9</v>
      </c>
      <c r="P76" s="22" t="s">
        <v>9</v>
      </c>
      <c r="Q76" s="22">
        <v>1</v>
      </c>
      <c r="R76" s="22">
        <v>5</v>
      </c>
      <c r="S76" s="22">
        <v>0</v>
      </c>
      <c r="T76" s="22" t="s">
        <v>8</v>
      </c>
      <c r="U76" s="22" t="str">
        <f t="shared" si="11"/>
        <v>NA</v>
      </c>
      <c r="V76" s="22" t="str">
        <f t="shared" si="12"/>
        <v>NA</v>
      </c>
      <c r="W76" s="34" t="s">
        <v>147</v>
      </c>
      <c r="X76" s="22" t="s">
        <v>97</v>
      </c>
      <c r="Y76" s="22" t="s">
        <v>76</v>
      </c>
      <c r="Z76" s="22" t="s">
        <v>93</v>
      </c>
      <c r="AA76" s="22">
        <v>10</v>
      </c>
      <c r="AB76" s="22" t="s">
        <v>145</v>
      </c>
      <c r="AC76" cm="1">
        <f t="array" ref="AC76">_xlfn.IFS(AB76="mg/kg", AA76, AB76="ug/g", AA76, AB76="mg/100g", AA76*10, AB76="mg/g", AA76*1000, TRUE, "NA")</f>
        <v>10</v>
      </c>
      <c r="AD76" s="22">
        <v>36</v>
      </c>
      <c r="AE76" s="22" t="s">
        <v>221</v>
      </c>
      <c r="AF76" t="str" cm="1">
        <f t="array" ref="AF76">_xlfn.IFS(AD76="NA", "NA", AD76="NR", "NA", AE76="W/cm2", AD76, AE76="mW/mm2", AD76*0.1, AE76="mW/cm2", AD76*0.001, AE76="uW/cm2", AD76*0.000001, AE76="lux", AD76*0.00000014641, AE76="klux", AD76*0.00014641, TRUE, "NA")</f>
        <v>NA</v>
      </c>
      <c r="AG76" s="22" t="s">
        <v>9</v>
      </c>
      <c r="AH76" s="22" t="s">
        <v>9</v>
      </c>
      <c r="AI76" s="22">
        <v>532</v>
      </c>
      <c r="AJ76" s="22">
        <v>3</v>
      </c>
      <c r="AK76" s="22">
        <v>10</v>
      </c>
      <c r="AL76" s="34" t="s">
        <v>12</v>
      </c>
      <c r="AM76" s="22" t="s">
        <v>8</v>
      </c>
      <c r="AN76" s="22" t="s">
        <v>8</v>
      </c>
      <c r="AO76" s="22" t="s">
        <v>8</v>
      </c>
      <c r="AP76" s="22" t="s">
        <v>8</v>
      </c>
      <c r="AQ76" s="22" t="s">
        <v>8</v>
      </c>
      <c r="AR76" s="34">
        <v>24</v>
      </c>
      <c r="AS76" s="22" t="s">
        <v>875</v>
      </c>
      <c r="AT76" s="22">
        <v>17.510000000000002</v>
      </c>
      <c r="AU76" s="22">
        <v>1.44</v>
      </c>
      <c r="AV76" s="22" t="s">
        <v>8</v>
      </c>
      <c r="AW76" s="22" t="s">
        <v>8</v>
      </c>
      <c r="AX76" s="22" t="s">
        <v>8</v>
      </c>
      <c r="AY76" s="22" t="s">
        <v>8</v>
      </c>
      <c r="AZ76" s="22" t="s">
        <v>301</v>
      </c>
      <c r="BA76" s="22" t="s">
        <v>196</v>
      </c>
      <c r="BB76" t="str" cm="1">
        <f t="array" ref="BB76">_xlfn.IFS(AT76="NA", "NA", AT76="NR", "NA", AZ76="Direct rLV % whole brain", AT76, AZ76="Indirect rLV % whole brain", AT76, AZ76="Direct rLV % hemisphere", AT76/2, AZ76="Indirect rLV % hemisphere", AT76/2, AND(F76="Mouse", AZ76="mm3"), (AT76/508.91)*100, AND(F76="Rat", AZ76="mm3"), (AT76/1971)*100, AND(F76="Mouse", AZ76="ul"), (AT76/508.91)*100, AND(F76="Rat", AZ76="ul"), (AT76/1971)*100, AND(F76="Mouse", AZ76="nl"), (AT76/508910)*100, AND(F76="Rat", AZ76="nl"), (AT76/1971000)*100, AND(F76="Mouse", AZ76="cm3"), (AT76/0.50891)*100, AND(F76="Rat", AZ76="cm3"), (AT76/1.971)*100, TRUE, "NA")</f>
        <v>NA</v>
      </c>
      <c r="BC76" t="str" cm="1">
        <f t="array" ref="BC76">_xlfn.IFS(AV76="NA", "NA", AV76="NR", "NA", AZ76="Direct rLV % whole brain", AV76, AZ76="Indirect rLV % whole brain", AV76, AZ76="Direct rLV % hemisphere", AV76/2, AZ76="Indirect rLV % hemisphere", AV76/2, AND(F76="Mouse", AZ76="mm3"), (AV76/508.91)*100, AND(F76="Rat", AZ76="mm3"), (AV76/1971)*100, AND(F76="Mouse", AZ76="ul"), (AV76/508.91)*100, AND(F76="Rat", AZ76="ul"), (AV76/1971)*100, AND(F76="Mouse", AZ76="nl"), (AV76/508910)*100, AND(F76="Rat", AZ76="nl"), (AV76/1971000)*100, AND(F76="Mouse", AZ76="cm3"), (AV76/0.50891)*100, AND(F76="Rat", AZ76="cm3"), (AV76/1.971)*100, TRUE, "NA")</f>
        <v>NA</v>
      </c>
      <c r="BD76" cm="1">
        <f t="array" ref="BD76">_xlfn.IFS(AU76="NA", "NA", AU76="NR", "NA", R76="NR", "NA", BA76="SD", AU76, BA76="SE", AU76*(SQRT(R76)), BA76="SEM", AU76*(SQRT(R76)), TRUE, "NA")</f>
        <v>1.44</v>
      </c>
      <c r="BE76" t="str" cm="1">
        <f t="array" ref="BE76">_xlfn.IFS(BD76="NA", "NA", AZ76="Direct rLV % whole brain", BD76, AZ76="Indirect rLV % whole brain", BD76, AZ76="Direct rLV % hemisphere", BD76/2, AZ76="Indirect rLV % hemisphere", BD76/2, AND(F76="Mouse", AZ76="mm3"), (BD76/508.91)*100, AND(F76="Rat", AZ76="mm3"), (BD76/1971)*100, AND(F76="Mouse", AZ76="ul"), (BD76/508.91)*100, AND(F76="Rat", AZ76="ul"), (BD76/1971)*100, AND(F76="Mouse", AZ76="nl"), (BD76/508910)*100, AND(F76="Rat", AZ76="nl"), (BD76/1971000)*100, AND(F76="Mouse", AZ76="cm3"), (BD76/0.50891)*100, AND(F76="Rat", AZ76="cm3"), (BD76/1.971)*100, TRUE, "NA")</f>
        <v>NA</v>
      </c>
      <c r="BF76" s="48" t="str" cm="1">
        <f t="array" ref="BF76">_xlfn.IFS(AW76="NA", "NA", AW76="NR", "NA", T76 = "NA", "NA", T76 = "NR", "NA", BA76="SD", AW76, BA76="SE", AW76*(SQRT(T76)), BA76="SEM", AW76*(SQRT(T76)), TRUE, "NA")</f>
        <v>NA</v>
      </c>
      <c r="BG76" s="34" t="s">
        <v>12</v>
      </c>
      <c r="BH76" s="22" t="s">
        <v>8</v>
      </c>
      <c r="BI76" s="22" t="s">
        <v>8</v>
      </c>
      <c r="BJ76" s="22" t="s">
        <v>8</v>
      </c>
      <c r="BK76" s="22" t="s">
        <v>8</v>
      </c>
      <c r="BL76" s="22" t="s">
        <v>8</v>
      </c>
      <c r="BM76" s="22" t="s">
        <v>8</v>
      </c>
      <c r="BN76" s="34" t="s">
        <v>273</v>
      </c>
      <c r="BO76" s="22" t="s">
        <v>8</v>
      </c>
    </row>
    <row r="77" spans="1:70" x14ac:dyDescent="0.3">
      <c r="A77" t="s">
        <v>608</v>
      </c>
      <c r="B77" t="s">
        <v>607</v>
      </c>
      <c r="C77">
        <v>2017</v>
      </c>
      <c r="D77" t="s">
        <v>609</v>
      </c>
      <c r="E77" t="s">
        <v>141</v>
      </c>
      <c r="F77" s="35" t="s">
        <v>25</v>
      </c>
      <c r="G77" t="s">
        <v>610</v>
      </c>
      <c r="H77" t="s">
        <v>37</v>
      </c>
      <c r="I77" t="s">
        <v>12</v>
      </c>
      <c r="J77" t="s">
        <v>8</v>
      </c>
      <c r="K77">
        <v>16</v>
      </c>
      <c r="L77">
        <f t="shared" ref="L77:L78" si="14">AVERAGE(K77,M77)</f>
        <v>18</v>
      </c>
      <c r="M77">
        <v>20</v>
      </c>
      <c r="N77" t="s">
        <v>9</v>
      </c>
      <c r="O77" t="s">
        <v>9</v>
      </c>
      <c r="P77" t="s">
        <v>9</v>
      </c>
      <c r="Q77">
        <v>1</v>
      </c>
      <c r="R77">
        <v>12</v>
      </c>
      <c r="S77">
        <v>0</v>
      </c>
      <c r="T77" t="s">
        <v>8</v>
      </c>
      <c r="U77" t="str">
        <f t="shared" si="11"/>
        <v>NA</v>
      </c>
      <c r="V77" t="str">
        <f t="shared" si="12"/>
        <v>NA</v>
      </c>
      <c r="W77" s="35" t="s">
        <v>97</v>
      </c>
      <c r="X77" t="s">
        <v>8</v>
      </c>
      <c r="Y77" t="s">
        <v>614</v>
      </c>
      <c r="Z77" t="s">
        <v>1559</v>
      </c>
      <c r="AA77">
        <v>0.1</v>
      </c>
      <c r="AB77" t="s">
        <v>615</v>
      </c>
      <c r="AC77" t="str" cm="1">
        <f t="array" ref="AC77">_xlfn.IFS(AB77="mg/kg", AA77, AB77="ug/g", AA77, AB77="mg/100g", AA77*10, AB77="mg/g", AA77*1000, TRUE, "NA")</f>
        <v>NA</v>
      </c>
      <c r="AD77">
        <v>11</v>
      </c>
      <c r="AE77" t="s">
        <v>221</v>
      </c>
      <c r="AF77" t="str" cm="1">
        <f t="array" ref="AF77">_xlfn.IFS(AD77="NA", "NA", AD77="NR", "NA", AE77="W/cm2", AD77, AE77="mW/mm2", AD77*0.1, AE77="mW/cm2", AD77*0.001, AE77="uW/cm2", AD77*0.000001, AE77="lux", AD77*0.00000014641, AE77="klux", AD77*0.00014641, TRUE, "NA")</f>
        <v>NA</v>
      </c>
      <c r="AG77" t="s">
        <v>9</v>
      </c>
      <c r="AH77" t="s">
        <v>9</v>
      </c>
      <c r="AI77">
        <v>532</v>
      </c>
      <c r="AJ77">
        <v>1.2</v>
      </c>
      <c r="AK77">
        <v>13</v>
      </c>
      <c r="AL77" s="35" t="s">
        <v>12</v>
      </c>
      <c r="AM77" t="s">
        <v>8</v>
      </c>
      <c r="AN77" t="s">
        <v>8</v>
      </c>
      <c r="AO77" t="s">
        <v>8</v>
      </c>
      <c r="AP77" t="s">
        <v>8</v>
      </c>
      <c r="AQ77" t="s">
        <v>8</v>
      </c>
      <c r="AR77" s="35">
        <v>168</v>
      </c>
      <c r="AS77" t="s">
        <v>876</v>
      </c>
      <c r="AT77" t="s">
        <v>9</v>
      </c>
      <c r="AU77" t="s">
        <v>9</v>
      </c>
      <c r="AV77" t="s">
        <v>8</v>
      </c>
      <c r="AW77" t="s">
        <v>8</v>
      </c>
      <c r="AX77" t="s">
        <v>8</v>
      </c>
      <c r="AY77" t="s">
        <v>8</v>
      </c>
      <c r="AZ77" t="s">
        <v>137</v>
      </c>
      <c r="BA77" s="22" t="s">
        <v>9</v>
      </c>
      <c r="BB77" t="str" cm="1">
        <f t="array" ref="BB77">_xlfn.IFS(AT77="NA", "NA", AT77="NR", "NA", AZ77="Direct rLV % whole brain", AT77, AZ77="Indirect rLV % whole brain", AT77, AZ77="Direct rLV % hemisphere", AT77/2, AZ77="Indirect rLV % hemisphere", AT77/2, AND(F77="Mouse", AZ77="mm3"), (AT77/508.91)*100, AND(F77="Rat", AZ77="mm3"), (AT77/1971)*100, AND(F77="Mouse", AZ77="ul"), (AT77/508.91)*100, AND(F77="Rat", AZ77="ul"), (AT77/1971)*100, AND(F77="Mouse", AZ77="nl"), (AT77/508910)*100, AND(F77="Rat", AZ77="nl"), (AT77/1971000)*100, AND(F77="Mouse", AZ77="cm3"), (AT77/0.50891)*100, AND(F77="Rat", AZ77="cm3"), (AT77/1.971)*100, TRUE, "NA")</f>
        <v>NA</v>
      </c>
      <c r="BC77" t="str" cm="1">
        <f t="array" ref="BC77">_xlfn.IFS(AV77="NA", "NA", AV77="NR", "NA", AZ77="Direct rLV % whole brain", AV77, AZ77="Indirect rLV % whole brain", AV77, AZ77="Direct rLV % hemisphere", AV77/2, AZ77="Indirect rLV % hemisphere", AV77/2, AND(F77="Mouse", AZ77="mm3"), (AV77/508.91)*100, AND(F77="Rat", AZ77="mm3"), (AV77/1971)*100, AND(F77="Mouse", AZ77="ul"), (AV77/508.91)*100, AND(F77="Rat", AZ77="ul"), (AV77/1971)*100, AND(F77="Mouse", AZ77="nl"), (AV77/508910)*100, AND(F77="Rat", AZ77="nl"), (AV77/1971000)*100, AND(F77="Mouse", AZ77="cm3"), (AV77/0.50891)*100, AND(F77="Rat", AZ77="cm3"), (AV77/1.971)*100, TRUE, "NA")</f>
        <v>NA</v>
      </c>
      <c r="BD77" t="str" cm="1">
        <f t="array" ref="BD77">_xlfn.IFS(AU77="NA", "NA", AU77="NR", "NA", R77="NR", "NA", BA77="SD", AU77, BA77="SE", AU77*(SQRT(R77)), BA77="SEM", AU77*(SQRT(R77)), TRUE, "NA")</f>
        <v>NA</v>
      </c>
      <c r="BE77" t="str" cm="1">
        <f t="array" ref="BE77">_xlfn.IFS(BD77="NA", "NA", AZ77="Direct rLV % whole brain", BD77, AZ77="Indirect rLV % whole brain", BD77, AZ77="Direct rLV % hemisphere", BD77/2, AZ77="Indirect rLV % hemisphere", BD77/2, AND(F77="Mouse", AZ77="mm3"), (BD77/508.91)*100, AND(F77="Rat", AZ77="mm3"), (BD77/1971)*100, AND(F77="Mouse", AZ77="ul"), (BD77/508.91)*100, AND(F77="Rat", AZ77="ul"), (BD77/1971)*100, AND(F77="Mouse", AZ77="nl"), (BD77/508910)*100, AND(F77="Rat", AZ77="nl"), (BD77/1971000)*100, AND(F77="Mouse", AZ77="cm3"), (BD77/0.50891)*100, AND(F77="Rat", AZ77="cm3"), (BD77/1.971)*100, TRUE, "NA")</f>
        <v>NA</v>
      </c>
      <c r="BF77" s="48" t="str" cm="1">
        <f t="array" ref="BF77">_xlfn.IFS(AW77="NA", "NA", AW77="NR", "NA", T77 = "NA", "NA", T77 = "NR", "NA", BA77="SD", AW77, BA77="SE", AW77*(SQRT(T77)), BA77="SEM", AW77*(SQRT(T77)), TRUE, "NA")</f>
        <v>NA</v>
      </c>
      <c r="BG77" s="35" t="s">
        <v>616</v>
      </c>
      <c r="BH77" t="s">
        <v>9</v>
      </c>
      <c r="BI77" t="s">
        <v>9</v>
      </c>
      <c r="BJ77" t="s">
        <v>9</v>
      </c>
      <c r="BK77" t="s">
        <v>9</v>
      </c>
      <c r="BL77" t="s">
        <v>9</v>
      </c>
      <c r="BM77" t="s">
        <v>9</v>
      </c>
      <c r="BN77" s="35" t="s">
        <v>272</v>
      </c>
      <c r="BO77" t="s">
        <v>8</v>
      </c>
      <c r="BP77" t="s">
        <v>617</v>
      </c>
      <c r="BQ77" t="s">
        <v>618</v>
      </c>
      <c r="BR77" t="s">
        <v>619</v>
      </c>
    </row>
    <row r="78" spans="1:70" s="22" customFormat="1" x14ac:dyDescent="0.3">
      <c r="A78" s="22" t="s">
        <v>623</v>
      </c>
      <c r="B78" s="22" t="s">
        <v>622</v>
      </c>
      <c r="C78" s="22">
        <v>2016</v>
      </c>
      <c r="D78" s="22" t="s">
        <v>624</v>
      </c>
      <c r="E78" s="22" t="s">
        <v>141</v>
      </c>
      <c r="F78" s="34" t="s">
        <v>25</v>
      </c>
      <c r="G78" s="22" t="s">
        <v>1008</v>
      </c>
      <c r="H78" s="22" t="s">
        <v>37</v>
      </c>
      <c r="I78" s="22" t="s">
        <v>12</v>
      </c>
      <c r="J78" s="22" t="s">
        <v>8</v>
      </c>
      <c r="K78" s="22">
        <v>25</v>
      </c>
      <c r="L78" s="22">
        <f t="shared" si="14"/>
        <v>30</v>
      </c>
      <c r="M78" s="22">
        <v>35</v>
      </c>
      <c r="N78" s="22">
        <v>20</v>
      </c>
      <c r="O78" s="22">
        <f>AVERAGE(N78,P78)</f>
        <v>25</v>
      </c>
      <c r="P78" s="22">
        <v>30</v>
      </c>
      <c r="Q78" s="22">
        <v>1</v>
      </c>
      <c r="R78" s="22">
        <v>13</v>
      </c>
      <c r="S78" s="22">
        <v>0</v>
      </c>
      <c r="T78" s="22" t="s">
        <v>8</v>
      </c>
      <c r="U78" s="22" t="str">
        <f t="shared" si="11"/>
        <v>NA</v>
      </c>
      <c r="V78" s="22" t="str">
        <f t="shared" si="12"/>
        <v>NA</v>
      </c>
      <c r="W78" s="34" t="s">
        <v>147</v>
      </c>
      <c r="X78" s="22" t="s">
        <v>97</v>
      </c>
      <c r="Y78" s="22" t="s">
        <v>78</v>
      </c>
      <c r="Z78" s="22" t="s">
        <v>535</v>
      </c>
      <c r="AA78" s="22">
        <v>1.5</v>
      </c>
      <c r="AB78" s="22" t="s">
        <v>180</v>
      </c>
      <c r="AC78">
        <f>AA78/(O78/1000)</f>
        <v>60</v>
      </c>
      <c r="AD78" s="22">
        <v>55</v>
      </c>
      <c r="AE78" s="22" t="s">
        <v>221</v>
      </c>
      <c r="AF78" t="str" cm="1">
        <f t="array" ref="AF78">_xlfn.IFS(AD78="NA", "NA", AD78="NR", "NA", AE78="W/cm2", AD78, AE78="mW/mm2", AD78*0.1, AE78="mW/cm2", AD78*0.001, AE78="uW/cm2", AD78*0.000001, AE78="lux", AD78*0.00000014641, AE78="klux", AD78*0.00014641, TRUE, "NA")</f>
        <v>NA</v>
      </c>
      <c r="AG78" s="22" t="s">
        <v>9</v>
      </c>
      <c r="AH78" s="22" t="s">
        <v>9</v>
      </c>
      <c r="AI78" s="22">
        <v>561</v>
      </c>
      <c r="AJ78" s="22">
        <v>3</v>
      </c>
      <c r="AK78" s="22">
        <v>15</v>
      </c>
      <c r="AL78" s="34" t="s">
        <v>12</v>
      </c>
      <c r="AM78" s="22" t="s">
        <v>8</v>
      </c>
      <c r="AN78" s="22" t="s">
        <v>8</v>
      </c>
      <c r="AO78" s="22" t="s">
        <v>8</v>
      </c>
      <c r="AP78" s="22" t="s">
        <v>8</v>
      </c>
      <c r="AQ78" s="22" t="s">
        <v>8</v>
      </c>
      <c r="AR78" s="34" t="s">
        <v>9</v>
      </c>
      <c r="AS78" s="22" t="s">
        <v>876</v>
      </c>
      <c r="AT78" s="22">
        <v>12.29</v>
      </c>
      <c r="AU78" s="22">
        <v>5.36</v>
      </c>
      <c r="AV78" s="22" t="s">
        <v>8</v>
      </c>
      <c r="AW78" s="22" t="s">
        <v>8</v>
      </c>
      <c r="AX78" s="22" t="s">
        <v>8</v>
      </c>
      <c r="AY78" s="22" t="s">
        <v>8</v>
      </c>
      <c r="AZ78" s="22" t="s">
        <v>137</v>
      </c>
      <c r="BA78" s="22" t="s">
        <v>9</v>
      </c>
      <c r="BB78" cm="1">
        <f t="array" ref="BB78">_xlfn.IFS(AT78="NA", "NA", AT78="NR", "NA", AZ78="Direct rLV % whole brain", AT78, AZ78="Indirect rLV % whole brain", AT78, AZ78="Direct rLV % hemisphere", AT78/2, AZ78="Indirect rLV % hemisphere", AT78/2, AND(F78="Mouse", AZ78="mm3"), (AT78/508.91)*100, AND(F78="Rat", AZ78="mm3"), (AT78/1971)*100, AND(F78="Mouse", AZ78="ul"), (AT78/508.91)*100, AND(F78="Rat", AZ78="ul"), (AT78/1971)*100, AND(F78="Mouse", AZ78="nl"), (AT78/508910)*100, AND(F78="Rat", AZ78="nl"), (AT78/1971000)*100, AND(F78="Mouse", AZ78="cm3"), (AT78/0.50891)*100, AND(F78="Rat", AZ78="cm3"), (AT78/1.971)*100, TRUE, "NA")</f>
        <v>2.4149653180326576</v>
      </c>
      <c r="BC78" t="str" cm="1">
        <f t="array" ref="BC78">_xlfn.IFS(AV78="NA", "NA", AV78="NR", "NA", AZ78="Direct rLV % whole brain", AV78, AZ78="Indirect rLV % whole brain", AV78, AZ78="Direct rLV % hemisphere", AV78/2, AZ78="Indirect rLV % hemisphere", AV78/2, AND(F78="Mouse", AZ78="mm3"), (AV78/508.91)*100, AND(F78="Rat", AZ78="mm3"), (AV78/1971)*100, AND(F78="Mouse", AZ78="ul"), (AV78/508.91)*100, AND(F78="Rat", AZ78="ul"), (AV78/1971)*100, AND(F78="Mouse", AZ78="nl"), (AV78/508910)*100, AND(F78="Rat", AZ78="nl"), (AV78/1971000)*100, AND(F78="Mouse", AZ78="cm3"), (AV78/0.50891)*100, AND(F78="Rat", AZ78="cm3"), (AV78/1.971)*100, TRUE, "NA")</f>
        <v>NA</v>
      </c>
      <c r="BD78" t="str" cm="1">
        <f t="array" ref="BD78">_xlfn.IFS(AU78="NA", "NA", AU78="NR", "NA", R78="NR", "NA", BA78="SD", AU78, BA78="SE", AU78*(SQRT(R78)), BA78="SEM", AU78*(SQRT(R78)), TRUE, "NA")</f>
        <v>NA</v>
      </c>
      <c r="BE78" t="str" cm="1">
        <f t="array" ref="BE78">_xlfn.IFS(BD78="NA", "NA", AZ78="Direct rLV % whole brain", BD78, AZ78="Indirect rLV % whole brain", BD78, AZ78="Direct rLV % hemisphere", BD78/2, AZ78="Indirect rLV % hemisphere", BD78/2, AND(F78="Mouse", AZ78="mm3"), (BD78/508.91)*100, AND(F78="Rat", AZ78="mm3"), (BD78/1971)*100, AND(F78="Mouse", AZ78="ul"), (BD78/508.91)*100, AND(F78="Rat", AZ78="ul"), (BD78/1971)*100, AND(F78="Mouse", AZ78="nl"), (BD78/508910)*100, AND(F78="Rat", AZ78="nl"), (BD78/1971000)*100, AND(F78="Mouse", AZ78="cm3"), (BD78/0.50891)*100, AND(F78="Rat", AZ78="cm3"), (BD78/1.971)*100, TRUE, "NA")</f>
        <v>NA</v>
      </c>
      <c r="BF78" s="48" t="str" cm="1">
        <f t="array" ref="BF78">_xlfn.IFS(AW78="NA", "NA", AW78="NR", "NA", T78 = "NA", "NA", T78 = "NR", "NA", BA78="SD", AW78, BA78="SE", AW78*(SQRT(T78)), BA78="SEM", AW78*(SQRT(T78)), TRUE, "NA")</f>
        <v>NA</v>
      </c>
      <c r="BG78" s="34" t="s">
        <v>12</v>
      </c>
      <c r="BH78" s="22" t="s">
        <v>8</v>
      </c>
      <c r="BI78" s="22" t="s">
        <v>8</v>
      </c>
      <c r="BJ78" s="22" t="s">
        <v>8</v>
      </c>
      <c r="BK78" s="22" t="s">
        <v>8</v>
      </c>
      <c r="BL78" s="22" t="s">
        <v>8</v>
      </c>
      <c r="BM78" s="22" t="s">
        <v>8</v>
      </c>
      <c r="BN78" s="34" t="s">
        <v>273</v>
      </c>
      <c r="BO78" s="22" t="s">
        <v>8</v>
      </c>
      <c r="BQ78" s="22" t="s">
        <v>625</v>
      </c>
    </row>
    <row r="79" spans="1:70" x14ac:dyDescent="0.3">
      <c r="A79" t="s">
        <v>627</v>
      </c>
      <c r="B79" t="s">
        <v>626</v>
      </c>
      <c r="C79">
        <v>2013</v>
      </c>
      <c r="D79" t="s">
        <v>628</v>
      </c>
      <c r="E79" t="s">
        <v>141</v>
      </c>
      <c r="F79" s="35" t="s">
        <v>24</v>
      </c>
      <c r="G79" t="s">
        <v>11</v>
      </c>
      <c r="H79" t="s">
        <v>36</v>
      </c>
      <c r="I79" t="s">
        <v>12</v>
      </c>
      <c r="J79" t="s">
        <v>8</v>
      </c>
      <c r="K79" t="s">
        <v>9</v>
      </c>
      <c r="L79" t="s">
        <v>9</v>
      </c>
      <c r="M79" t="s">
        <v>9</v>
      </c>
      <c r="N79" t="s">
        <v>9</v>
      </c>
      <c r="O79" t="s">
        <v>9</v>
      </c>
      <c r="P79" t="s">
        <v>9</v>
      </c>
      <c r="Q79">
        <v>2</v>
      </c>
      <c r="R79">
        <v>7</v>
      </c>
      <c r="S79">
        <v>0</v>
      </c>
      <c r="T79" t="s">
        <v>8</v>
      </c>
      <c r="U79" t="str">
        <f t="shared" si="11"/>
        <v>NA</v>
      </c>
      <c r="V79" t="str">
        <f t="shared" si="12"/>
        <v>NA</v>
      </c>
      <c r="W79" s="35" t="s">
        <v>97</v>
      </c>
      <c r="X79" t="s">
        <v>8</v>
      </c>
      <c r="Y79" t="s">
        <v>78</v>
      </c>
      <c r="Z79" t="s">
        <v>1559</v>
      </c>
      <c r="AA79">
        <v>10</v>
      </c>
      <c r="AB79" t="s">
        <v>320</v>
      </c>
      <c r="AC79" t="str" cm="1">
        <f t="array" ref="AC79">_xlfn.IFS(AB79="mg/kg", AA79, AB79="ug/g", AA79, AB79="mg/100g", AA79*10, AB79="mg/g", AA79*1000, TRUE, "NA")</f>
        <v>NA</v>
      </c>
      <c r="AD79">
        <v>50</v>
      </c>
      <c r="AE79" t="s">
        <v>221</v>
      </c>
      <c r="AF79" t="str" cm="1">
        <f t="array" ref="AF79">_xlfn.IFS(AD79="NA", "NA", AD79="NR", "NA", AE79="W/cm2", AD79, AE79="mW/mm2", AD79*0.1, AE79="mW/cm2", AD79*0.001, AE79="uW/cm2", AD79*0.000001, AE79="lux", AD79*0.00000014641, AE79="klux", AD79*0.00014641, TRUE, "NA")</f>
        <v>NA</v>
      </c>
      <c r="AG79" t="s">
        <v>84</v>
      </c>
      <c r="AH79" t="s">
        <v>719</v>
      </c>
      <c r="AI79" t="s">
        <v>9</v>
      </c>
      <c r="AJ79" t="s">
        <v>9</v>
      </c>
      <c r="AK79">
        <v>0.5</v>
      </c>
      <c r="AL79" s="35" t="s">
        <v>12</v>
      </c>
      <c r="AM79" t="s">
        <v>8</v>
      </c>
      <c r="AN79" t="s">
        <v>8</v>
      </c>
      <c r="AO79" t="s">
        <v>8</v>
      </c>
      <c r="AP79" t="s">
        <v>8</v>
      </c>
      <c r="AQ79" t="s">
        <v>8</v>
      </c>
      <c r="AR79" s="35">
        <v>168</v>
      </c>
      <c r="AS79" t="s">
        <v>876</v>
      </c>
      <c r="AT79">
        <v>0.94</v>
      </c>
      <c r="AU79">
        <v>0.02</v>
      </c>
      <c r="AV79" t="s">
        <v>8</v>
      </c>
      <c r="AW79" t="s">
        <v>8</v>
      </c>
      <c r="AX79" t="s">
        <v>8</v>
      </c>
      <c r="AY79" t="s">
        <v>8</v>
      </c>
      <c r="AZ79" t="s">
        <v>629</v>
      </c>
      <c r="BA79" t="s">
        <v>197</v>
      </c>
      <c r="BB79" t="str" cm="1">
        <f t="array" ref="BB79">_xlfn.IFS(AT79="NA", "NA", AT79="NR", "NA", AZ79="Direct rLV % whole brain", AT79, AZ79="Indirect rLV % whole brain", AT79, AZ79="Direct rLV % hemisphere", AT79/2, AZ79="Indirect rLV % hemisphere", AT79/2, AND(F79="Mouse", AZ79="mm3"), (AT79/508.91)*100, AND(F79="Rat", AZ79="mm3"), (AT79/1971)*100, AND(F79="Mouse", AZ79="ul"), (AT79/508.91)*100, AND(F79="Rat", AZ79="ul"), (AT79/1971)*100, AND(F79="Mouse", AZ79="nl"), (AT79/508910)*100, AND(F79="Rat", AZ79="nl"), (AT79/1971000)*100, AND(F79="Mouse", AZ79="cm3"), (AT79/0.50891)*100, AND(F79="Rat", AZ79="cm3"), (AT79/1.971)*100, TRUE, "NA")</f>
        <v>NA</v>
      </c>
      <c r="BC79" t="str" cm="1">
        <f t="array" ref="BC79">_xlfn.IFS(AV79="NA", "NA", AV79="NR", "NA", AZ79="Direct rLV % whole brain", AV79, AZ79="Indirect rLV % whole brain", AV79, AZ79="Direct rLV % hemisphere", AV79/2, AZ79="Indirect rLV % hemisphere", AV79/2, AND(F79="Mouse", AZ79="mm3"), (AV79/508.91)*100, AND(F79="Rat", AZ79="mm3"), (AV79/1971)*100, AND(F79="Mouse", AZ79="ul"), (AV79/508.91)*100, AND(F79="Rat", AZ79="ul"), (AV79/1971)*100, AND(F79="Mouse", AZ79="nl"), (AV79/508910)*100, AND(F79="Rat", AZ79="nl"), (AV79/1971000)*100, AND(F79="Mouse", AZ79="cm3"), (AV79/0.50891)*100, AND(F79="Rat", AZ79="cm3"), (AV79/1.971)*100, TRUE, "NA")</f>
        <v>NA</v>
      </c>
      <c r="BD79" cm="1">
        <f t="array" ref="BD79">_xlfn.IFS(AU79="NA", "NA", AU79="NR", "NA", R79="NR", "NA", BA79="SD", AU79, BA79="SE", AU79*(SQRT(R79)), BA79="SEM", AU79*(SQRT(R79)), TRUE, "NA")</f>
        <v>5.2915026221291815E-2</v>
      </c>
      <c r="BE79" t="str" cm="1">
        <f t="array" ref="BE79">_xlfn.IFS(BD79="NA", "NA", AZ79="Direct rLV % whole brain", BD79, AZ79="Indirect rLV % whole brain", BD79, AZ79="Direct rLV % hemisphere", BD79/2, AZ79="Indirect rLV % hemisphere", BD79/2, AND(F79="Mouse", AZ79="mm3"), (BD79/508.91)*100, AND(F79="Rat", AZ79="mm3"), (BD79/1971)*100, AND(F79="Mouse", AZ79="ul"), (BD79/508.91)*100, AND(F79="Rat", AZ79="ul"), (BD79/1971)*100, AND(F79="Mouse", AZ79="nl"), (BD79/508910)*100, AND(F79="Rat", AZ79="nl"), (BD79/1971000)*100, AND(F79="Mouse", AZ79="cm3"), (BD79/0.50891)*100, AND(F79="Rat", AZ79="cm3"), (BD79/1.971)*100, TRUE, "NA")</f>
        <v>NA</v>
      </c>
      <c r="BF79" s="48" t="str" cm="1">
        <f t="array" ref="BF79">_xlfn.IFS(AW79="NA", "NA", AW79="NR", "NA", T79 = "NA", "NA", T79 = "NR", "NA", BA79="SD", AW79, BA79="SE", AW79*(SQRT(T79)), BA79="SEM", AW79*(SQRT(T79)), TRUE, "NA")</f>
        <v>NA</v>
      </c>
      <c r="BG79" s="35" t="s">
        <v>12</v>
      </c>
      <c r="BH79" t="s">
        <v>8</v>
      </c>
      <c r="BI79" t="s">
        <v>8</v>
      </c>
      <c r="BJ79" t="s">
        <v>8</v>
      </c>
      <c r="BK79" t="s">
        <v>8</v>
      </c>
      <c r="BL79" t="s">
        <v>8</v>
      </c>
      <c r="BM79" t="s">
        <v>8</v>
      </c>
      <c r="BN79" s="35" t="s">
        <v>273</v>
      </c>
      <c r="BO79" t="s">
        <v>273</v>
      </c>
    </row>
    <row r="80" spans="1:70" x14ac:dyDescent="0.3">
      <c r="A80" t="s">
        <v>627</v>
      </c>
      <c r="B80" t="s">
        <v>626</v>
      </c>
      <c r="C80">
        <v>2013</v>
      </c>
      <c r="D80" t="s">
        <v>628</v>
      </c>
      <c r="E80" t="s">
        <v>143</v>
      </c>
      <c r="F80" s="35" t="s">
        <v>24</v>
      </c>
      <c r="G80" t="s">
        <v>11</v>
      </c>
      <c r="H80" t="s">
        <v>36</v>
      </c>
      <c r="I80" t="s">
        <v>12</v>
      </c>
      <c r="J80" t="s">
        <v>8</v>
      </c>
      <c r="K80" t="s">
        <v>9</v>
      </c>
      <c r="L80" t="s">
        <v>9</v>
      </c>
      <c r="M80" t="s">
        <v>9</v>
      </c>
      <c r="N80" t="s">
        <v>9</v>
      </c>
      <c r="O80" t="s">
        <v>9</v>
      </c>
      <c r="P80" t="s">
        <v>9</v>
      </c>
      <c r="Q80">
        <v>2</v>
      </c>
      <c r="R80">
        <v>7</v>
      </c>
      <c r="S80">
        <v>0</v>
      </c>
      <c r="T80" t="s">
        <v>8</v>
      </c>
      <c r="U80" t="str">
        <f t="shared" si="11"/>
        <v>NA</v>
      </c>
      <c r="V80" t="str">
        <f t="shared" si="12"/>
        <v>NA</v>
      </c>
      <c r="W80" s="35" t="s">
        <v>97</v>
      </c>
      <c r="X80" t="s">
        <v>8</v>
      </c>
      <c r="Y80" t="s">
        <v>78</v>
      </c>
      <c r="Z80" t="s">
        <v>1559</v>
      </c>
      <c r="AA80">
        <v>10</v>
      </c>
      <c r="AB80" t="s">
        <v>320</v>
      </c>
      <c r="AC80" t="str" cm="1">
        <f t="array" ref="AC80">_xlfn.IFS(AB80="mg/kg", AA80, AB80="ug/g", AA80, AB80="mg/100g", AA80*10, AB80="mg/g", AA80*1000, TRUE, "NA")</f>
        <v>NA</v>
      </c>
      <c r="AD80">
        <v>50</v>
      </c>
      <c r="AE80" t="s">
        <v>221</v>
      </c>
      <c r="AF80" t="str" cm="1">
        <f t="array" ref="AF80">_xlfn.IFS(AD80="NA", "NA", AD80="NR", "NA", AE80="W/cm2", AD80, AE80="mW/mm2", AD80*0.1, AE80="mW/cm2", AD80*0.001, AE80="uW/cm2", AD80*0.000001, AE80="lux", AD80*0.00000014641, AE80="klux", AD80*0.00014641, TRUE, "NA")</f>
        <v>NA</v>
      </c>
      <c r="AG80" t="s">
        <v>84</v>
      </c>
      <c r="AH80" t="s">
        <v>719</v>
      </c>
      <c r="AI80" t="s">
        <v>9</v>
      </c>
      <c r="AJ80" t="s">
        <v>9</v>
      </c>
      <c r="AK80">
        <v>5</v>
      </c>
      <c r="AL80" s="35" t="s">
        <v>12</v>
      </c>
      <c r="AM80" t="s">
        <v>8</v>
      </c>
      <c r="AN80" t="s">
        <v>8</v>
      </c>
      <c r="AO80" t="s">
        <v>8</v>
      </c>
      <c r="AP80" t="s">
        <v>8</v>
      </c>
      <c r="AQ80" t="s">
        <v>8</v>
      </c>
      <c r="AR80" s="35">
        <v>168</v>
      </c>
      <c r="AS80" t="s">
        <v>876</v>
      </c>
      <c r="AT80">
        <v>0.79</v>
      </c>
      <c r="AU80">
        <v>7.0000000000000007E-2</v>
      </c>
      <c r="AV80" t="s">
        <v>8</v>
      </c>
      <c r="AW80" t="s">
        <v>8</v>
      </c>
      <c r="AX80" t="s">
        <v>8</v>
      </c>
      <c r="AY80" t="s">
        <v>8</v>
      </c>
      <c r="AZ80" t="s">
        <v>629</v>
      </c>
      <c r="BA80" t="s">
        <v>197</v>
      </c>
      <c r="BB80" t="str" cm="1">
        <f t="array" ref="BB80">_xlfn.IFS(AT80="NA", "NA", AT80="NR", "NA", AZ80="Direct rLV % whole brain", AT80, AZ80="Indirect rLV % whole brain", AT80, AZ80="Direct rLV % hemisphere", AT80/2, AZ80="Indirect rLV % hemisphere", AT80/2, AND(F80="Mouse", AZ80="mm3"), (AT80/508.91)*100, AND(F80="Rat", AZ80="mm3"), (AT80/1971)*100, AND(F80="Mouse", AZ80="ul"), (AT80/508.91)*100, AND(F80="Rat", AZ80="ul"), (AT80/1971)*100, AND(F80="Mouse", AZ80="nl"), (AT80/508910)*100, AND(F80="Rat", AZ80="nl"), (AT80/1971000)*100, AND(F80="Mouse", AZ80="cm3"), (AT80/0.50891)*100, AND(F80="Rat", AZ80="cm3"), (AT80/1.971)*100, TRUE, "NA")</f>
        <v>NA</v>
      </c>
      <c r="BC80" t="str" cm="1">
        <f t="array" ref="BC80">_xlfn.IFS(AV80="NA", "NA", AV80="NR", "NA", AZ80="Direct rLV % whole brain", AV80, AZ80="Indirect rLV % whole brain", AV80, AZ80="Direct rLV % hemisphere", AV80/2, AZ80="Indirect rLV % hemisphere", AV80/2, AND(F80="Mouse", AZ80="mm3"), (AV80/508.91)*100, AND(F80="Rat", AZ80="mm3"), (AV80/1971)*100, AND(F80="Mouse", AZ80="ul"), (AV80/508.91)*100, AND(F80="Rat", AZ80="ul"), (AV80/1971)*100, AND(F80="Mouse", AZ80="nl"), (AV80/508910)*100, AND(F80="Rat", AZ80="nl"), (AV80/1971000)*100, AND(F80="Mouse", AZ80="cm3"), (AV80/0.50891)*100, AND(F80="Rat", AZ80="cm3"), (AV80/1.971)*100, TRUE, "NA")</f>
        <v>NA</v>
      </c>
      <c r="BD80" cm="1">
        <f t="array" ref="BD80">_xlfn.IFS(AU80="NA", "NA", AU80="NR", "NA", R80="NR", "NA", BA80="SD", AU80, BA80="SE", AU80*(SQRT(R80)), BA80="SEM", AU80*(SQRT(R80)), TRUE, "NA")</f>
        <v>0.18520259177452136</v>
      </c>
      <c r="BE80" t="str" cm="1">
        <f t="array" ref="BE80">_xlfn.IFS(BD80="NA", "NA", AZ80="Direct rLV % whole brain", BD80, AZ80="Indirect rLV % whole brain", BD80, AZ80="Direct rLV % hemisphere", BD80/2, AZ80="Indirect rLV % hemisphere", BD80/2, AND(F80="Mouse", AZ80="mm3"), (BD80/508.91)*100, AND(F80="Rat", AZ80="mm3"), (BD80/1971)*100, AND(F80="Mouse", AZ80="ul"), (BD80/508.91)*100, AND(F80="Rat", AZ80="ul"), (BD80/1971)*100, AND(F80="Mouse", AZ80="nl"), (BD80/508910)*100, AND(F80="Rat", AZ80="nl"), (BD80/1971000)*100, AND(F80="Mouse", AZ80="cm3"), (BD80/0.50891)*100, AND(F80="Rat", AZ80="cm3"), (BD80/1.971)*100, TRUE, "NA")</f>
        <v>NA</v>
      </c>
      <c r="BF80" s="48" t="str" cm="1">
        <f t="array" ref="BF80">_xlfn.IFS(AW80="NA", "NA", AW80="NR", "NA", T80 = "NA", "NA", T80 = "NR", "NA", BA80="SD", AW80, BA80="SE", AW80*(SQRT(T80)), BA80="SEM", AW80*(SQRT(T80)), TRUE, "NA")</f>
        <v>NA</v>
      </c>
      <c r="BG80" s="35" t="s">
        <v>12</v>
      </c>
      <c r="BH80" t="s">
        <v>8</v>
      </c>
      <c r="BI80" t="s">
        <v>8</v>
      </c>
      <c r="BJ80" t="s">
        <v>8</v>
      </c>
      <c r="BK80" t="s">
        <v>8</v>
      </c>
      <c r="BL80" t="s">
        <v>8</v>
      </c>
      <c r="BM80" t="s">
        <v>8</v>
      </c>
      <c r="BN80" s="35" t="s">
        <v>273</v>
      </c>
      <c r="BO80" t="s">
        <v>273</v>
      </c>
    </row>
    <row r="81" spans="1:69" s="22" customFormat="1" x14ac:dyDescent="0.3">
      <c r="A81" s="22" t="s">
        <v>632</v>
      </c>
      <c r="B81" s="22" t="s">
        <v>346</v>
      </c>
      <c r="C81" s="22">
        <v>2003</v>
      </c>
      <c r="D81" s="22" t="s">
        <v>633</v>
      </c>
      <c r="E81" s="22" t="s">
        <v>141</v>
      </c>
      <c r="F81" s="34" t="s">
        <v>24</v>
      </c>
      <c r="G81" s="22" t="s">
        <v>51</v>
      </c>
      <c r="H81" s="22" t="s">
        <v>36</v>
      </c>
      <c r="I81" s="22" t="s">
        <v>12</v>
      </c>
      <c r="J81" s="22" t="s">
        <v>8</v>
      </c>
      <c r="K81" s="22" t="s">
        <v>9</v>
      </c>
      <c r="L81" s="22">
        <v>12</v>
      </c>
      <c r="M81" s="22" t="s">
        <v>9</v>
      </c>
      <c r="N81" s="22" t="s">
        <v>9</v>
      </c>
      <c r="O81" s="22" t="s">
        <v>9</v>
      </c>
      <c r="P81" s="22" t="s">
        <v>9</v>
      </c>
      <c r="Q81" s="22">
        <v>5</v>
      </c>
      <c r="R81" s="22">
        <v>7</v>
      </c>
      <c r="S81" s="22">
        <v>0</v>
      </c>
      <c r="T81" s="22" t="s">
        <v>8</v>
      </c>
      <c r="U81" s="22" t="str">
        <f t="shared" si="11"/>
        <v>NA</v>
      </c>
      <c r="V81" s="22" t="str">
        <f t="shared" si="12"/>
        <v>NA</v>
      </c>
      <c r="W81" s="34" t="s">
        <v>95</v>
      </c>
      <c r="X81" s="22" t="s">
        <v>8</v>
      </c>
      <c r="Y81" s="22" t="s">
        <v>78</v>
      </c>
      <c r="Z81" s="22" t="s">
        <v>376</v>
      </c>
      <c r="AA81" s="22">
        <v>80</v>
      </c>
      <c r="AB81" s="22" t="s">
        <v>145</v>
      </c>
      <c r="AC81" cm="1">
        <f t="array" ref="AC81">_xlfn.IFS(AB81="mg/kg", AA81, AB81="ug/g", AA81, AB81="mg/100g", AA81*10, AB81="mg/g", AA81*1000, TRUE, "NA")</f>
        <v>80</v>
      </c>
      <c r="AD81" s="22">
        <v>150</v>
      </c>
      <c r="AE81" s="22" t="s">
        <v>292</v>
      </c>
      <c r="AF81" t="str" cm="1">
        <f t="array" ref="AF81">_xlfn.IFS(AD81="NA", "NA", AD81="NR", "NA", AE81="W/cm2", AD81, AE81="mW/mm2", AD81*0.1, AE81="mW/cm2", AD81*0.001, AE81="uW/cm2", AD81*0.000001, AE81="lux", AD81*0.00000014641, AE81="klux", AD81*0.00014641, TRUE, "NA")</f>
        <v>NA</v>
      </c>
      <c r="AG81" s="22" t="s">
        <v>86</v>
      </c>
      <c r="AH81" s="22" t="s">
        <v>2654</v>
      </c>
      <c r="AI81" s="22" t="s">
        <v>9</v>
      </c>
      <c r="AJ81" s="22">
        <v>8</v>
      </c>
      <c r="AK81" s="22">
        <v>15</v>
      </c>
      <c r="AL81" s="34" t="s">
        <v>12</v>
      </c>
      <c r="AM81" s="22" t="s">
        <v>8</v>
      </c>
      <c r="AN81" s="22" t="s">
        <v>8</v>
      </c>
      <c r="AO81" s="22" t="s">
        <v>8</v>
      </c>
      <c r="AP81" s="22" t="s">
        <v>8</v>
      </c>
      <c r="AQ81" s="22" t="s">
        <v>8</v>
      </c>
      <c r="AR81" s="34">
        <v>96</v>
      </c>
      <c r="AS81" s="22" t="s">
        <v>876</v>
      </c>
      <c r="AT81" s="22">
        <v>43.6</v>
      </c>
      <c r="AU81" s="22">
        <v>10.3</v>
      </c>
      <c r="AV81" s="22" t="s">
        <v>8</v>
      </c>
      <c r="AW81" s="22" t="s">
        <v>8</v>
      </c>
      <c r="AX81" s="22" t="s">
        <v>8</v>
      </c>
      <c r="AY81" s="22" t="s">
        <v>8</v>
      </c>
      <c r="AZ81" s="22" t="s">
        <v>137</v>
      </c>
      <c r="BA81" s="22" t="s">
        <v>196</v>
      </c>
      <c r="BB81" cm="1">
        <f t="array" ref="BB81">_xlfn.IFS(AT81="NA", "NA", AT81="NR", "NA", AZ81="Direct rLV % whole brain", AT81, AZ81="Indirect rLV % whole brain", AT81, AZ81="Direct rLV % hemisphere", AT81/2, AZ81="Indirect rLV % hemisphere", AT81/2, AND(F81="Mouse", AZ81="mm3"), (AT81/508.91)*100, AND(F81="Rat", AZ81="mm3"), (AT81/1971)*100, AND(F81="Mouse", AZ81="ul"), (AT81/508.91)*100, AND(F81="Rat", AZ81="ul"), (AT81/1971)*100, AND(F81="Mouse", AZ81="nl"), (AT81/508910)*100, AND(F81="Rat", AZ81="nl"), (AT81/1971000)*100, AND(F81="Mouse", AZ81="cm3"), (AT81/0.50891)*100, AND(F81="Rat", AZ81="cm3"), (AT81/1.971)*100, TRUE, "NA")</f>
        <v>2.2120750887874174</v>
      </c>
      <c r="BC81" t="str" cm="1">
        <f t="array" ref="BC81">_xlfn.IFS(AV81="NA", "NA", AV81="NR", "NA", AZ81="Direct rLV % whole brain", AV81, AZ81="Indirect rLV % whole brain", AV81, AZ81="Direct rLV % hemisphere", AV81/2, AZ81="Indirect rLV % hemisphere", AV81/2, AND(F81="Mouse", AZ81="mm3"), (AV81/508.91)*100, AND(F81="Rat", AZ81="mm3"), (AV81/1971)*100, AND(F81="Mouse", AZ81="ul"), (AV81/508.91)*100, AND(F81="Rat", AZ81="ul"), (AV81/1971)*100, AND(F81="Mouse", AZ81="nl"), (AV81/508910)*100, AND(F81="Rat", AZ81="nl"), (AV81/1971000)*100, AND(F81="Mouse", AZ81="cm3"), (AV81/0.50891)*100, AND(F81="Rat", AZ81="cm3"), (AV81/1.971)*100, TRUE, "NA")</f>
        <v>NA</v>
      </c>
      <c r="BD81" cm="1">
        <f t="array" ref="BD81">_xlfn.IFS(AU81="NA", "NA", AU81="NR", "NA", R81="NR", "NA", BA81="SD", AU81, BA81="SE", AU81*(SQRT(R81)), BA81="SEM", AU81*(SQRT(R81)), TRUE, "NA")</f>
        <v>10.3</v>
      </c>
      <c r="BE81" cm="1">
        <f t="array" ref="BE81">_xlfn.IFS(BD81="NA", "NA", AZ81="Direct rLV % whole brain", BD81, AZ81="Indirect rLV % whole brain", BD81, AZ81="Direct rLV % hemisphere", BD81/2, AZ81="Indirect rLV % hemisphere", BD81/2, AND(F81="Mouse", AZ81="mm3"), (BD81/508.91)*100, AND(F81="Rat", AZ81="mm3"), (BD81/1971)*100, AND(F81="Mouse", AZ81="ul"), (BD81/508.91)*100, AND(F81="Rat", AZ81="ul"), (BD81/1971)*100, AND(F81="Mouse", AZ81="nl"), (BD81/508910)*100, AND(F81="Rat", AZ81="nl"), (BD81/1971000)*100, AND(F81="Mouse", AZ81="cm3"), (BD81/0.50891)*100, AND(F81="Rat", AZ81="cm3"), (BD81/1.971)*100, TRUE, "NA")</f>
        <v>0.52257737189244036</v>
      </c>
      <c r="BF81" s="48" t="str" cm="1">
        <f t="array" ref="BF81">_xlfn.IFS(AW81="NA", "NA", AW81="NR", "NA", T81 = "NA", "NA", T81 = "NR", "NA", BA81="SD", AW81, BA81="SE", AW81*(SQRT(T81)), BA81="SEM", AW81*(SQRT(T81)), TRUE, "NA")</f>
        <v>NA</v>
      </c>
      <c r="BG81" s="34" t="s">
        <v>420</v>
      </c>
      <c r="BH81" s="22">
        <v>19</v>
      </c>
      <c r="BI81" s="22">
        <v>8.6</v>
      </c>
      <c r="BJ81" s="22" t="s">
        <v>8</v>
      </c>
      <c r="BK81" s="22" t="s">
        <v>8</v>
      </c>
      <c r="BL81" s="22" t="s">
        <v>196</v>
      </c>
      <c r="BM81" s="22">
        <v>720</v>
      </c>
      <c r="BN81" s="34" t="s">
        <v>272</v>
      </c>
      <c r="BO81" s="22" t="s">
        <v>273</v>
      </c>
      <c r="BP81" s="22" t="s">
        <v>634</v>
      </c>
    </row>
    <row r="82" spans="1:69" s="22" customFormat="1" x14ac:dyDescent="0.3">
      <c r="A82" s="22" t="s">
        <v>632</v>
      </c>
      <c r="B82" s="22" t="s">
        <v>346</v>
      </c>
      <c r="C82" s="22">
        <v>2003</v>
      </c>
      <c r="D82" s="22" t="s">
        <v>633</v>
      </c>
      <c r="E82" s="22" t="s">
        <v>143</v>
      </c>
      <c r="F82" s="34" t="s">
        <v>24</v>
      </c>
      <c r="G82" s="22" t="s">
        <v>51</v>
      </c>
      <c r="H82" s="22" t="s">
        <v>36</v>
      </c>
      <c r="I82" s="22" t="s">
        <v>12</v>
      </c>
      <c r="J82" s="22" t="s">
        <v>8</v>
      </c>
      <c r="K82" s="22" t="s">
        <v>9</v>
      </c>
      <c r="L82" s="22">
        <v>24</v>
      </c>
      <c r="M82" s="22" t="s">
        <v>9</v>
      </c>
      <c r="N82" s="22" t="s">
        <v>9</v>
      </c>
      <c r="O82" s="22" t="s">
        <v>9</v>
      </c>
      <c r="P82" s="22" t="s">
        <v>9</v>
      </c>
      <c r="Q82" s="22">
        <v>5</v>
      </c>
      <c r="R82" s="22">
        <v>8</v>
      </c>
      <c r="S82" s="22">
        <v>0</v>
      </c>
      <c r="T82" s="22" t="s">
        <v>8</v>
      </c>
      <c r="U82" s="22" t="str">
        <f t="shared" si="11"/>
        <v>NA</v>
      </c>
      <c r="V82" s="22" t="str">
        <f t="shared" si="12"/>
        <v>NA</v>
      </c>
      <c r="W82" s="34" t="s">
        <v>95</v>
      </c>
      <c r="X82" s="22" t="s">
        <v>8</v>
      </c>
      <c r="Y82" s="22" t="s">
        <v>78</v>
      </c>
      <c r="Z82" s="22" t="s">
        <v>376</v>
      </c>
      <c r="AA82" s="22">
        <v>80</v>
      </c>
      <c r="AB82" s="22" t="s">
        <v>145</v>
      </c>
      <c r="AC82" cm="1">
        <f t="array" ref="AC82">_xlfn.IFS(AB82="mg/kg", AA82, AB82="ug/g", AA82, AB82="mg/100g", AA82*10, AB82="mg/g", AA82*1000, TRUE, "NA")</f>
        <v>80</v>
      </c>
      <c r="AD82" s="22">
        <v>150</v>
      </c>
      <c r="AE82" s="22" t="s">
        <v>292</v>
      </c>
      <c r="AF82" t="str" cm="1">
        <f t="array" ref="AF82">_xlfn.IFS(AD82="NA", "NA", AD82="NR", "NA", AE82="W/cm2", AD82, AE82="mW/mm2", AD82*0.1, AE82="mW/cm2", AD82*0.001, AE82="uW/cm2", AD82*0.000001, AE82="lux", AD82*0.00000014641, AE82="klux", AD82*0.00014641, TRUE, "NA")</f>
        <v>NA</v>
      </c>
      <c r="AG82" s="22" t="s">
        <v>86</v>
      </c>
      <c r="AH82" s="22" t="s">
        <v>2654</v>
      </c>
      <c r="AI82" s="22" t="s">
        <v>9</v>
      </c>
      <c r="AJ82" s="22">
        <v>8</v>
      </c>
      <c r="AK82" s="22">
        <v>15</v>
      </c>
      <c r="AL82" s="34" t="s">
        <v>12</v>
      </c>
      <c r="AM82" s="22" t="s">
        <v>8</v>
      </c>
      <c r="AN82" s="22" t="s">
        <v>8</v>
      </c>
      <c r="AO82" s="22" t="s">
        <v>8</v>
      </c>
      <c r="AP82" s="22" t="s">
        <v>8</v>
      </c>
      <c r="AQ82" s="22" t="s">
        <v>8</v>
      </c>
      <c r="AR82" s="34">
        <v>96</v>
      </c>
      <c r="AS82" s="22" t="s">
        <v>876</v>
      </c>
      <c r="AT82" s="22">
        <v>51.3</v>
      </c>
      <c r="AU82" s="22">
        <v>7.9</v>
      </c>
      <c r="AV82" s="22" t="s">
        <v>8</v>
      </c>
      <c r="AW82" s="22" t="s">
        <v>8</v>
      </c>
      <c r="AX82" s="22" t="s">
        <v>8</v>
      </c>
      <c r="AY82" s="22" t="s">
        <v>8</v>
      </c>
      <c r="AZ82" s="22" t="s">
        <v>137</v>
      </c>
      <c r="BA82" s="22" t="s">
        <v>196</v>
      </c>
      <c r="BB82" cm="1">
        <f t="array" ref="BB82">_xlfn.IFS(AT82="NA", "NA", AT82="NR", "NA", AZ82="Direct rLV % whole brain", AT82, AZ82="Indirect rLV % whole brain", AT82, AZ82="Direct rLV % hemisphere", AT82/2, AZ82="Indirect rLV % hemisphere", AT82/2, AND(F82="Mouse", AZ82="mm3"), (AT82/508.91)*100, AND(F82="Rat", AZ82="mm3"), (AT82/1971)*100, AND(F82="Mouse", AZ82="ul"), (AT82/508.91)*100, AND(F82="Rat", AZ82="ul"), (AT82/1971)*100, AND(F82="Mouse", AZ82="nl"), (AT82/508910)*100, AND(F82="Rat", AZ82="nl"), (AT82/1971000)*100, AND(F82="Mouse", AZ82="cm3"), (AT82/0.50891)*100, AND(F82="Rat", AZ82="cm3"), (AT82/1.971)*100, TRUE, "NA")</f>
        <v>2.602739726027397</v>
      </c>
      <c r="BC82" t="str" cm="1">
        <f t="array" ref="BC82">_xlfn.IFS(AV82="NA", "NA", AV82="NR", "NA", AZ82="Direct rLV % whole brain", AV82, AZ82="Indirect rLV % whole brain", AV82, AZ82="Direct rLV % hemisphere", AV82/2, AZ82="Indirect rLV % hemisphere", AV82/2, AND(F82="Mouse", AZ82="mm3"), (AV82/508.91)*100, AND(F82="Rat", AZ82="mm3"), (AV82/1971)*100, AND(F82="Mouse", AZ82="ul"), (AV82/508.91)*100, AND(F82="Rat", AZ82="ul"), (AV82/1971)*100, AND(F82="Mouse", AZ82="nl"), (AV82/508910)*100, AND(F82="Rat", AZ82="nl"), (AV82/1971000)*100, AND(F82="Mouse", AZ82="cm3"), (AV82/0.50891)*100, AND(F82="Rat", AZ82="cm3"), (AV82/1.971)*100, TRUE, "NA")</f>
        <v>NA</v>
      </c>
      <c r="BD82" cm="1">
        <f t="array" ref="BD82">_xlfn.IFS(AU82="NA", "NA", AU82="NR", "NA", R82="NR", "NA", BA82="SD", AU82, BA82="SE", AU82*(SQRT(R82)), BA82="SEM", AU82*(SQRT(R82)), TRUE, "NA")</f>
        <v>7.9</v>
      </c>
      <c r="BE82" cm="1">
        <f t="array" ref="BE82">_xlfn.IFS(BD82="NA", "NA", AZ82="Direct rLV % whole brain", BD82, AZ82="Indirect rLV % whole brain", BD82, AZ82="Direct rLV % hemisphere", BD82/2, AZ82="Indirect rLV % hemisphere", BD82/2, AND(F82="Mouse", AZ82="mm3"), (BD82/508.91)*100, AND(F82="Rat", AZ82="mm3"), (BD82/1971)*100, AND(F82="Mouse", AZ82="ul"), (BD82/508.91)*100, AND(F82="Rat", AZ82="ul"), (BD82/1971)*100, AND(F82="Mouse", AZ82="nl"), (BD82/508910)*100, AND(F82="Rat", AZ82="nl"), (BD82/1971000)*100, AND(F82="Mouse", AZ82="cm3"), (BD82/0.50891)*100, AND(F82="Rat", AZ82="cm3"), (BD82/1.971)*100, TRUE, "NA")</f>
        <v>0.40081177067478435</v>
      </c>
      <c r="BF82" s="48" t="str" cm="1">
        <f t="array" ref="BF82">_xlfn.IFS(AW82="NA", "NA", AW82="NR", "NA", T82 = "NA", "NA", T82 = "NR", "NA", BA82="SD", AW82, BA82="SE", AW82*(SQRT(T82)), BA82="SEM", AW82*(SQRT(T82)), TRUE, "NA")</f>
        <v>NA</v>
      </c>
      <c r="BG82" s="34" t="s">
        <v>420</v>
      </c>
      <c r="BH82" s="22">
        <v>34</v>
      </c>
      <c r="BI82" s="22">
        <v>15.4</v>
      </c>
      <c r="BJ82" s="22" t="s">
        <v>8</v>
      </c>
      <c r="BK82" s="22" t="s">
        <v>8</v>
      </c>
      <c r="BL82" s="22" t="s">
        <v>196</v>
      </c>
      <c r="BM82" s="22">
        <v>720</v>
      </c>
      <c r="BN82" s="34" t="s">
        <v>272</v>
      </c>
      <c r="BO82" s="22" t="s">
        <v>273</v>
      </c>
      <c r="BP82" s="22" t="s">
        <v>634</v>
      </c>
    </row>
    <row r="83" spans="1:69" s="22" customFormat="1" x14ac:dyDescent="0.3">
      <c r="A83" s="22" t="s">
        <v>632</v>
      </c>
      <c r="B83" s="22" t="s">
        <v>346</v>
      </c>
      <c r="C83" s="22">
        <v>2003</v>
      </c>
      <c r="D83" s="22" t="s">
        <v>633</v>
      </c>
      <c r="E83" s="22" t="s">
        <v>144</v>
      </c>
      <c r="F83" s="34" t="s">
        <v>24</v>
      </c>
      <c r="G83" s="22" t="s">
        <v>51</v>
      </c>
      <c r="H83" s="22" t="s">
        <v>36</v>
      </c>
      <c r="I83" s="22" t="s">
        <v>337</v>
      </c>
      <c r="J83" s="22" t="s">
        <v>8</v>
      </c>
      <c r="K83" s="22" t="s">
        <v>9</v>
      </c>
      <c r="L83" s="22">
        <v>52</v>
      </c>
      <c r="M83" s="22" t="s">
        <v>9</v>
      </c>
      <c r="N83" s="22" t="s">
        <v>9</v>
      </c>
      <c r="O83" s="22" t="s">
        <v>9</v>
      </c>
      <c r="P83" s="22" t="s">
        <v>9</v>
      </c>
      <c r="Q83" s="22">
        <v>5</v>
      </c>
      <c r="R83" s="22">
        <v>11</v>
      </c>
      <c r="S83" s="22">
        <v>0</v>
      </c>
      <c r="T83" s="22" t="s">
        <v>8</v>
      </c>
      <c r="U83" s="22" t="str">
        <f t="shared" si="11"/>
        <v>NA</v>
      </c>
      <c r="V83" s="22" t="str">
        <f t="shared" si="12"/>
        <v>NA</v>
      </c>
      <c r="W83" s="34" t="s">
        <v>95</v>
      </c>
      <c r="X83" s="22" t="s">
        <v>8</v>
      </c>
      <c r="Y83" s="22" t="s">
        <v>78</v>
      </c>
      <c r="Z83" s="22" t="s">
        <v>376</v>
      </c>
      <c r="AA83" s="22">
        <v>80</v>
      </c>
      <c r="AB83" s="22" t="s">
        <v>145</v>
      </c>
      <c r="AC83" cm="1">
        <f t="array" ref="AC83">_xlfn.IFS(AB83="mg/kg", AA83, AB83="ug/g", AA83, AB83="mg/100g", AA83*10, AB83="mg/g", AA83*1000, TRUE, "NA")</f>
        <v>80</v>
      </c>
      <c r="AD83" s="22">
        <v>150</v>
      </c>
      <c r="AE83" s="22" t="s">
        <v>292</v>
      </c>
      <c r="AF83" t="str" cm="1">
        <f t="array" ref="AF83">_xlfn.IFS(AD83="NA", "NA", AD83="NR", "NA", AE83="W/cm2", AD83, AE83="mW/mm2", AD83*0.1, AE83="mW/cm2", AD83*0.001, AE83="uW/cm2", AD83*0.000001, AE83="lux", AD83*0.00000014641, AE83="klux", AD83*0.00014641, TRUE, "NA")</f>
        <v>NA</v>
      </c>
      <c r="AG83" s="22" t="s">
        <v>86</v>
      </c>
      <c r="AH83" s="22" t="s">
        <v>2654</v>
      </c>
      <c r="AI83" s="22" t="s">
        <v>9</v>
      </c>
      <c r="AJ83" s="22">
        <v>8</v>
      </c>
      <c r="AK83" s="22">
        <v>15</v>
      </c>
      <c r="AL83" s="34" t="s">
        <v>12</v>
      </c>
      <c r="AM83" s="22" t="s">
        <v>8</v>
      </c>
      <c r="AN83" s="22" t="s">
        <v>8</v>
      </c>
      <c r="AO83" s="22" t="s">
        <v>8</v>
      </c>
      <c r="AP83" s="22" t="s">
        <v>8</v>
      </c>
      <c r="AQ83" s="22" t="s">
        <v>8</v>
      </c>
      <c r="AR83" s="34">
        <v>96</v>
      </c>
      <c r="AS83" s="22" t="s">
        <v>876</v>
      </c>
      <c r="AT83" s="22">
        <v>50.6</v>
      </c>
      <c r="AU83" s="22">
        <v>4.9000000000000004</v>
      </c>
      <c r="AV83" s="22" t="s">
        <v>8</v>
      </c>
      <c r="AW83" s="22" t="s">
        <v>8</v>
      </c>
      <c r="AX83" s="22" t="s">
        <v>8</v>
      </c>
      <c r="AY83" s="22" t="s">
        <v>8</v>
      </c>
      <c r="AZ83" s="22" t="s">
        <v>137</v>
      </c>
      <c r="BA83" s="22" t="s">
        <v>196</v>
      </c>
      <c r="BB83" cm="1">
        <f t="array" ref="BB83">_xlfn.IFS(AT83="NA", "NA", AT83="NR", "NA", AZ83="Direct rLV % whole brain", AT83, AZ83="Indirect rLV % whole brain", AT83, AZ83="Direct rLV % hemisphere", AT83/2, AZ83="Indirect rLV % hemisphere", AT83/2, AND(F83="Mouse", AZ83="mm3"), (AT83/508.91)*100, AND(F83="Rat", AZ83="mm3"), (AT83/1971)*100, AND(F83="Mouse", AZ83="ul"), (AT83/508.91)*100, AND(F83="Rat", AZ83="ul"), (AT83/1971)*100, AND(F83="Mouse", AZ83="nl"), (AT83/508910)*100, AND(F83="Rat", AZ83="nl"), (AT83/1971000)*100, AND(F83="Mouse", AZ83="cm3"), (AT83/0.50891)*100, AND(F83="Rat", AZ83="cm3"), (AT83/1.971)*100, TRUE, "NA")</f>
        <v>2.567224759005581</v>
      </c>
      <c r="BC83" t="str" cm="1">
        <f t="array" ref="BC83">_xlfn.IFS(AV83="NA", "NA", AV83="NR", "NA", AZ83="Direct rLV % whole brain", AV83, AZ83="Indirect rLV % whole brain", AV83, AZ83="Direct rLV % hemisphere", AV83/2, AZ83="Indirect rLV % hemisphere", AV83/2, AND(F83="Mouse", AZ83="mm3"), (AV83/508.91)*100, AND(F83="Rat", AZ83="mm3"), (AV83/1971)*100, AND(F83="Mouse", AZ83="ul"), (AV83/508.91)*100, AND(F83="Rat", AZ83="ul"), (AV83/1971)*100, AND(F83="Mouse", AZ83="nl"), (AV83/508910)*100, AND(F83="Rat", AZ83="nl"), (AV83/1971000)*100, AND(F83="Mouse", AZ83="cm3"), (AV83/0.50891)*100, AND(F83="Rat", AZ83="cm3"), (AV83/1.971)*100, TRUE, "NA")</f>
        <v>NA</v>
      </c>
      <c r="BD83" cm="1">
        <f t="array" ref="BD83">_xlfn.IFS(AU83="NA", "NA", AU83="NR", "NA", R83="NR", "NA", BA83="SD", AU83, BA83="SE", AU83*(SQRT(R83)), BA83="SEM", AU83*(SQRT(R83)), TRUE, "NA")</f>
        <v>4.9000000000000004</v>
      </c>
      <c r="BE83" cm="1">
        <f t="array" ref="BE83">_xlfn.IFS(BD83="NA", "NA", AZ83="Direct rLV % whole brain", BD83, AZ83="Indirect rLV % whole brain", BD83, AZ83="Direct rLV % hemisphere", BD83/2, AZ83="Indirect rLV % hemisphere", BD83/2, AND(F83="Mouse", AZ83="mm3"), (BD83/508.91)*100, AND(F83="Rat", AZ83="mm3"), (BD83/1971)*100, AND(F83="Mouse", AZ83="ul"), (BD83/508.91)*100, AND(F83="Rat", AZ83="ul"), (BD83/1971)*100, AND(F83="Mouse", AZ83="nl"), (BD83/508910)*100, AND(F83="Rat", AZ83="nl"), (BD83/1971000)*100, AND(F83="Mouse", AZ83="cm3"), (BD83/0.50891)*100, AND(F83="Rat", AZ83="cm3"), (BD83/1.971)*100, TRUE, "NA")</f>
        <v>0.24860476915271437</v>
      </c>
      <c r="BF83" s="48" t="str" cm="1">
        <f t="array" ref="BF83">_xlfn.IFS(AW83="NA", "NA", AW83="NR", "NA", T83 = "NA", "NA", T83 = "NR", "NA", BA83="SD", AW83, BA83="SE", AW83*(SQRT(T83)), BA83="SEM", AW83*(SQRT(T83)), TRUE, "NA")</f>
        <v>NA</v>
      </c>
      <c r="BG83" s="34" t="s">
        <v>420</v>
      </c>
      <c r="BH83" s="22">
        <v>57</v>
      </c>
      <c r="BI83" s="22">
        <v>12.5</v>
      </c>
      <c r="BJ83" s="22" t="s">
        <v>8</v>
      </c>
      <c r="BK83" s="22" t="s">
        <v>8</v>
      </c>
      <c r="BL83" s="22" t="s">
        <v>196</v>
      </c>
      <c r="BM83" s="22">
        <v>720</v>
      </c>
      <c r="BN83" s="34" t="s">
        <v>272</v>
      </c>
      <c r="BO83" s="22" t="s">
        <v>273</v>
      </c>
      <c r="BP83" s="22" t="s">
        <v>634</v>
      </c>
    </row>
    <row r="84" spans="1:69" s="22" customFormat="1" x14ac:dyDescent="0.3">
      <c r="A84" s="22" t="s">
        <v>632</v>
      </c>
      <c r="B84" s="22" t="s">
        <v>346</v>
      </c>
      <c r="C84" s="22">
        <v>2003</v>
      </c>
      <c r="D84" s="22" t="s">
        <v>633</v>
      </c>
      <c r="E84" s="22" t="s">
        <v>263</v>
      </c>
      <c r="F84" s="34" t="s">
        <v>24</v>
      </c>
      <c r="G84" s="22" t="s">
        <v>51</v>
      </c>
      <c r="H84" s="22" t="s">
        <v>36</v>
      </c>
      <c r="I84" s="22" t="s">
        <v>337</v>
      </c>
      <c r="J84" s="22" t="s">
        <v>8</v>
      </c>
      <c r="K84" s="22" t="s">
        <v>9</v>
      </c>
      <c r="L84" s="22">
        <v>78</v>
      </c>
      <c r="M84" s="22" t="s">
        <v>9</v>
      </c>
      <c r="N84" s="22" t="s">
        <v>9</v>
      </c>
      <c r="O84" s="22" t="s">
        <v>9</v>
      </c>
      <c r="P84" s="22" t="s">
        <v>9</v>
      </c>
      <c r="Q84" s="22">
        <v>5</v>
      </c>
      <c r="R84" s="22">
        <v>12</v>
      </c>
      <c r="S84" s="22">
        <v>0</v>
      </c>
      <c r="T84" s="22" t="s">
        <v>8</v>
      </c>
      <c r="U84" s="22" t="str">
        <f t="shared" si="11"/>
        <v>NA</v>
      </c>
      <c r="V84" s="22" t="str">
        <f t="shared" si="12"/>
        <v>NA</v>
      </c>
      <c r="W84" s="34" t="s">
        <v>95</v>
      </c>
      <c r="X84" s="22" t="s">
        <v>8</v>
      </c>
      <c r="Y84" s="22" t="s">
        <v>78</v>
      </c>
      <c r="Z84" s="22" t="s">
        <v>376</v>
      </c>
      <c r="AA84" s="22">
        <v>80</v>
      </c>
      <c r="AB84" s="22" t="s">
        <v>145</v>
      </c>
      <c r="AC84" cm="1">
        <f t="array" ref="AC84">_xlfn.IFS(AB84="mg/kg", AA84, AB84="ug/g", AA84, AB84="mg/100g", AA84*10, AB84="mg/g", AA84*1000, TRUE, "NA")</f>
        <v>80</v>
      </c>
      <c r="AD84" s="22">
        <v>150</v>
      </c>
      <c r="AE84" s="22" t="s">
        <v>292</v>
      </c>
      <c r="AF84" t="str" cm="1">
        <f t="array" ref="AF84">_xlfn.IFS(AD84="NA", "NA", AD84="NR", "NA", AE84="W/cm2", AD84, AE84="mW/mm2", AD84*0.1, AE84="mW/cm2", AD84*0.001, AE84="uW/cm2", AD84*0.000001, AE84="lux", AD84*0.00000014641, AE84="klux", AD84*0.00014641, TRUE, "NA")</f>
        <v>NA</v>
      </c>
      <c r="AG84" s="22" t="s">
        <v>86</v>
      </c>
      <c r="AH84" s="22" t="s">
        <v>2654</v>
      </c>
      <c r="AI84" s="22" t="s">
        <v>9</v>
      </c>
      <c r="AJ84" s="22">
        <v>8</v>
      </c>
      <c r="AK84" s="22">
        <v>15</v>
      </c>
      <c r="AL84" s="34" t="s">
        <v>12</v>
      </c>
      <c r="AM84" s="22" t="s">
        <v>8</v>
      </c>
      <c r="AN84" s="22" t="s">
        <v>8</v>
      </c>
      <c r="AO84" s="22" t="s">
        <v>8</v>
      </c>
      <c r="AP84" s="22" t="s">
        <v>8</v>
      </c>
      <c r="AQ84" s="22" t="s">
        <v>8</v>
      </c>
      <c r="AR84" s="34">
        <v>96</v>
      </c>
      <c r="AS84" s="22" t="s">
        <v>876</v>
      </c>
      <c r="AT84" s="22">
        <v>46.2</v>
      </c>
      <c r="AU84" s="22">
        <v>5.3</v>
      </c>
      <c r="AV84" s="22" t="s">
        <v>8</v>
      </c>
      <c r="AW84" s="22" t="s">
        <v>8</v>
      </c>
      <c r="AX84" s="22" t="s">
        <v>8</v>
      </c>
      <c r="AY84" s="22" t="s">
        <v>8</v>
      </c>
      <c r="AZ84" s="22" t="s">
        <v>137</v>
      </c>
      <c r="BA84" s="22" t="s">
        <v>196</v>
      </c>
      <c r="BB84" cm="1">
        <f t="array" ref="BB84">_xlfn.IFS(AT84="NA", "NA", AT84="NR", "NA", AZ84="Direct rLV % whole brain", AT84, AZ84="Indirect rLV % whole brain", AT84, AZ84="Direct rLV % hemisphere", AT84/2, AZ84="Indirect rLV % hemisphere", AT84/2, AND(F84="Mouse", AZ84="mm3"), (AT84/508.91)*100, AND(F84="Rat", AZ84="mm3"), (AT84/1971)*100, AND(F84="Mouse", AZ84="ul"), (AT84/508.91)*100, AND(F84="Rat", AZ84="ul"), (AT84/1971)*100, AND(F84="Mouse", AZ84="nl"), (AT84/508910)*100, AND(F84="Rat", AZ84="nl"), (AT84/1971000)*100, AND(F84="Mouse", AZ84="cm3"), (AT84/0.50891)*100, AND(F84="Rat", AZ84="cm3"), (AT84/1.971)*100, TRUE, "NA")</f>
        <v>2.3439878234398783</v>
      </c>
      <c r="BC84" t="str" cm="1">
        <f t="array" ref="BC84">_xlfn.IFS(AV84="NA", "NA", AV84="NR", "NA", AZ84="Direct rLV % whole brain", AV84, AZ84="Indirect rLV % whole brain", AV84, AZ84="Direct rLV % hemisphere", AV84/2, AZ84="Indirect rLV % hemisphere", AV84/2, AND(F84="Mouse", AZ84="mm3"), (AV84/508.91)*100, AND(F84="Rat", AZ84="mm3"), (AV84/1971)*100, AND(F84="Mouse", AZ84="ul"), (AV84/508.91)*100, AND(F84="Rat", AZ84="ul"), (AV84/1971)*100, AND(F84="Mouse", AZ84="nl"), (AV84/508910)*100, AND(F84="Rat", AZ84="nl"), (AV84/1971000)*100, AND(F84="Mouse", AZ84="cm3"), (AV84/0.50891)*100, AND(F84="Rat", AZ84="cm3"), (AV84/1.971)*100, TRUE, "NA")</f>
        <v>NA</v>
      </c>
      <c r="BD84" cm="1">
        <f t="array" ref="BD84">_xlfn.IFS(AU84="NA", "NA", AU84="NR", "NA", R84="NR", "NA", BA84="SD", AU84, BA84="SE", AU84*(SQRT(R84)), BA84="SEM", AU84*(SQRT(R84)), TRUE, "NA")</f>
        <v>5.3</v>
      </c>
      <c r="BE84" cm="1">
        <f t="array" ref="BE84">_xlfn.IFS(BD84="NA", "NA", AZ84="Direct rLV % whole brain", BD84, AZ84="Indirect rLV % whole brain", BD84, AZ84="Direct rLV % hemisphere", BD84/2, AZ84="Indirect rLV % hemisphere", BD84/2, AND(F84="Mouse", AZ84="mm3"), (BD84/508.91)*100, AND(F84="Rat", AZ84="mm3"), (BD84/1971)*100, AND(F84="Mouse", AZ84="ul"), (BD84/508.91)*100, AND(F84="Rat", AZ84="ul"), (BD84/1971)*100, AND(F84="Mouse", AZ84="nl"), (BD84/508910)*100, AND(F84="Rat", AZ84="nl"), (BD84/1971000)*100, AND(F84="Mouse", AZ84="cm3"), (BD84/0.50891)*100, AND(F84="Rat", AZ84="cm3"), (BD84/1.971)*100, TRUE, "NA")</f>
        <v>0.26889903602232368</v>
      </c>
      <c r="BF84" s="48" t="str" cm="1">
        <f t="array" ref="BF84">_xlfn.IFS(AW84="NA", "NA", AW84="NR", "NA", T84 = "NA", "NA", T84 = "NR", "NA", BA84="SD", AW84, BA84="SE", AW84*(SQRT(T84)), BA84="SEM", AW84*(SQRT(T84)), TRUE, "NA")</f>
        <v>NA</v>
      </c>
      <c r="BG84" s="34" t="s">
        <v>420</v>
      </c>
      <c r="BH84" s="22">
        <v>86</v>
      </c>
      <c r="BI84" s="22">
        <v>30.9</v>
      </c>
      <c r="BJ84" s="22" t="s">
        <v>8</v>
      </c>
      <c r="BK84" s="22" t="s">
        <v>8</v>
      </c>
      <c r="BL84" s="22" t="s">
        <v>196</v>
      </c>
      <c r="BM84" s="22">
        <v>720</v>
      </c>
      <c r="BN84" s="34" t="s">
        <v>272</v>
      </c>
      <c r="BO84" s="22" t="s">
        <v>273</v>
      </c>
      <c r="BP84" s="22" t="s">
        <v>634</v>
      </c>
    </row>
    <row r="85" spans="1:69" s="22" customFormat="1" x14ac:dyDescent="0.3">
      <c r="A85" s="22" t="s">
        <v>632</v>
      </c>
      <c r="B85" s="22" t="s">
        <v>346</v>
      </c>
      <c r="C85" s="22">
        <v>2003</v>
      </c>
      <c r="D85" s="22" t="s">
        <v>633</v>
      </c>
      <c r="E85" s="22" t="s">
        <v>264</v>
      </c>
      <c r="F85" s="34" t="s">
        <v>24</v>
      </c>
      <c r="G85" s="22" t="s">
        <v>51</v>
      </c>
      <c r="H85" s="22" t="s">
        <v>36</v>
      </c>
      <c r="I85" s="22" t="s">
        <v>337</v>
      </c>
      <c r="J85" s="22" t="s">
        <v>8</v>
      </c>
      <c r="K85" s="22" t="s">
        <v>9</v>
      </c>
      <c r="L85" s="22">
        <v>104</v>
      </c>
      <c r="M85" s="22" t="s">
        <v>9</v>
      </c>
      <c r="N85" s="22" t="s">
        <v>9</v>
      </c>
      <c r="O85" s="22" t="s">
        <v>9</v>
      </c>
      <c r="P85" s="22" t="s">
        <v>9</v>
      </c>
      <c r="Q85" s="22">
        <v>5</v>
      </c>
      <c r="R85" s="22">
        <v>10</v>
      </c>
      <c r="S85" s="22">
        <v>0</v>
      </c>
      <c r="T85" s="22" t="s">
        <v>8</v>
      </c>
      <c r="U85" s="22" t="str">
        <f t="shared" si="11"/>
        <v>NA</v>
      </c>
      <c r="V85" s="22" t="str">
        <f t="shared" si="12"/>
        <v>NA</v>
      </c>
      <c r="W85" s="34" t="s">
        <v>95</v>
      </c>
      <c r="X85" s="22" t="s">
        <v>8</v>
      </c>
      <c r="Y85" s="22" t="s">
        <v>78</v>
      </c>
      <c r="Z85" s="22" t="s">
        <v>376</v>
      </c>
      <c r="AA85" s="22">
        <v>80</v>
      </c>
      <c r="AB85" s="22" t="s">
        <v>145</v>
      </c>
      <c r="AC85" cm="1">
        <f t="array" ref="AC85">_xlfn.IFS(AB85="mg/kg", AA85, AB85="ug/g", AA85, AB85="mg/100g", AA85*10, AB85="mg/g", AA85*1000, TRUE, "NA")</f>
        <v>80</v>
      </c>
      <c r="AD85" s="22">
        <v>150</v>
      </c>
      <c r="AE85" s="22" t="s">
        <v>292</v>
      </c>
      <c r="AF85" t="str" cm="1">
        <f t="array" ref="AF85">_xlfn.IFS(AD85="NA", "NA", AD85="NR", "NA", AE85="W/cm2", AD85, AE85="mW/mm2", AD85*0.1, AE85="mW/cm2", AD85*0.001, AE85="uW/cm2", AD85*0.000001, AE85="lux", AD85*0.00000014641, AE85="klux", AD85*0.00014641, TRUE, "NA")</f>
        <v>NA</v>
      </c>
      <c r="AG85" s="22" t="s">
        <v>86</v>
      </c>
      <c r="AH85" s="22" t="s">
        <v>2654</v>
      </c>
      <c r="AI85" s="22" t="s">
        <v>9</v>
      </c>
      <c r="AJ85" s="22">
        <v>8</v>
      </c>
      <c r="AK85" s="22">
        <v>15</v>
      </c>
      <c r="AL85" s="34" t="s">
        <v>12</v>
      </c>
      <c r="AM85" s="22" t="s">
        <v>8</v>
      </c>
      <c r="AN85" s="22" t="s">
        <v>8</v>
      </c>
      <c r="AO85" s="22" t="s">
        <v>8</v>
      </c>
      <c r="AP85" s="22" t="s">
        <v>8</v>
      </c>
      <c r="AQ85" s="22" t="s">
        <v>8</v>
      </c>
      <c r="AR85" s="34">
        <v>96</v>
      </c>
      <c r="AS85" s="22" t="s">
        <v>876</v>
      </c>
      <c r="AT85" s="22">
        <v>47.1</v>
      </c>
      <c r="AU85" s="22">
        <v>2.7</v>
      </c>
      <c r="AV85" s="22" t="s">
        <v>8</v>
      </c>
      <c r="AW85" s="22" t="s">
        <v>8</v>
      </c>
      <c r="AX85" s="22" t="s">
        <v>8</v>
      </c>
      <c r="AY85" s="22" t="s">
        <v>8</v>
      </c>
      <c r="AZ85" s="22" t="s">
        <v>137</v>
      </c>
      <c r="BA85" s="22" t="s">
        <v>196</v>
      </c>
      <c r="BB85" cm="1">
        <f t="array" ref="BB85">_xlfn.IFS(AT85="NA", "NA", AT85="NR", "NA", AZ85="Direct rLV % whole brain", AT85, AZ85="Indirect rLV % whole brain", AT85, AZ85="Direct rLV % hemisphere", AT85/2, AZ85="Indirect rLV % hemisphere", AT85/2, AND(F85="Mouse", AZ85="mm3"), (AT85/508.91)*100, AND(F85="Rat", AZ85="mm3"), (AT85/1971)*100, AND(F85="Mouse", AZ85="ul"), (AT85/508.91)*100, AND(F85="Rat", AZ85="ul"), (AT85/1971)*100, AND(F85="Mouse", AZ85="nl"), (AT85/508910)*100, AND(F85="Rat", AZ85="nl"), (AT85/1971000)*100, AND(F85="Mouse", AZ85="cm3"), (AT85/0.50891)*100, AND(F85="Rat", AZ85="cm3"), (AT85/1.971)*100, TRUE, "NA")</f>
        <v>2.3896499238964992</v>
      </c>
      <c r="BC85" t="str" cm="1">
        <f t="array" ref="BC85">_xlfn.IFS(AV85="NA", "NA", AV85="NR", "NA", AZ85="Direct rLV % whole brain", AV85, AZ85="Indirect rLV % whole brain", AV85, AZ85="Direct rLV % hemisphere", AV85/2, AZ85="Indirect rLV % hemisphere", AV85/2, AND(F85="Mouse", AZ85="mm3"), (AV85/508.91)*100, AND(F85="Rat", AZ85="mm3"), (AV85/1971)*100, AND(F85="Mouse", AZ85="ul"), (AV85/508.91)*100, AND(F85="Rat", AZ85="ul"), (AV85/1971)*100, AND(F85="Mouse", AZ85="nl"), (AV85/508910)*100, AND(F85="Rat", AZ85="nl"), (AV85/1971000)*100, AND(F85="Mouse", AZ85="cm3"), (AV85/0.50891)*100, AND(F85="Rat", AZ85="cm3"), (AV85/1.971)*100, TRUE, "NA")</f>
        <v>NA</v>
      </c>
      <c r="BD85" cm="1">
        <f t="array" ref="BD85">_xlfn.IFS(AU85="NA", "NA", AU85="NR", "NA", R85="NR", "NA", BA85="SD", AU85, BA85="SE", AU85*(SQRT(R85)), BA85="SEM", AU85*(SQRT(R85)), TRUE, "NA")</f>
        <v>2.7</v>
      </c>
      <c r="BE85" cm="1">
        <f t="array" ref="BE85">_xlfn.IFS(BD85="NA", "NA", AZ85="Direct rLV % whole brain", BD85, AZ85="Indirect rLV % whole brain", BD85, AZ85="Direct rLV % hemisphere", BD85/2, AZ85="Indirect rLV % hemisphere", BD85/2, AND(F85="Mouse", AZ85="mm3"), (BD85/508.91)*100, AND(F85="Rat", AZ85="mm3"), (BD85/1971)*100, AND(F85="Mouse", AZ85="ul"), (BD85/508.91)*100, AND(F85="Rat", AZ85="ul"), (BD85/1971)*100, AND(F85="Mouse", AZ85="nl"), (BD85/508910)*100, AND(F85="Rat", AZ85="nl"), (BD85/1971000)*100, AND(F85="Mouse", AZ85="cm3"), (BD85/0.50891)*100, AND(F85="Rat", AZ85="cm3"), (BD85/1.971)*100, TRUE, "NA")</f>
        <v>0.13698630136986301</v>
      </c>
      <c r="BF85" s="48" t="str" cm="1">
        <f t="array" ref="BF85">_xlfn.IFS(AW85="NA", "NA", AW85="NR", "NA", T85 = "NA", "NA", T85 = "NR", "NA", BA85="SD", AW85, BA85="SE", AW85*(SQRT(T85)), BA85="SEM", AW85*(SQRT(T85)), TRUE, "NA")</f>
        <v>NA</v>
      </c>
      <c r="BG85" s="34" t="s">
        <v>420</v>
      </c>
      <c r="BH85" s="22">
        <v>87</v>
      </c>
      <c r="BI85" s="22" t="s">
        <v>9</v>
      </c>
      <c r="BJ85" s="22" t="s">
        <v>8</v>
      </c>
      <c r="BK85" s="22" t="s">
        <v>8</v>
      </c>
      <c r="BL85" s="22" t="s">
        <v>196</v>
      </c>
      <c r="BM85" s="22">
        <v>720</v>
      </c>
      <c r="BN85" s="34" t="s">
        <v>272</v>
      </c>
      <c r="BO85" s="22" t="s">
        <v>273</v>
      </c>
      <c r="BP85" s="22" t="s">
        <v>2622</v>
      </c>
    </row>
    <row r="86" spans="1:69" x14ac:dyDescent="0.3">
      <c r="A86" t="s">
        <v>637</v>
      </c>
      <c r="B86" t="s">
        <v>358</v>
      </c>
      <c r="C86">
        <v>1996</v>
      </c>
      <c r="D86" t="s">
        <v>638</v>
      </c>
      <c r="E86" t="s">
        <v>141</v>
      </c>
      <c r="F86" s="35" t="s">
        <v>24</v>
      </c>
      <c r="G86" t="s">
        <v>11</v>
      </c>
      <c r="H86" t="s">
        <v>36</v>
      </c>
      <c r="I86" t="s">
        <v>12</v>
      </c>
      <c r="J86" t="s">
        <v>8</v>
      </c>
      <c r="K86" t="s">
        <v>9</v>
      </c>
      <c r="L86" t="s">
        <v>9</v>
      </c>
      <c r="M86" t="s">
        <v>9</v>
      </c>
      <c r="N86">
        <v>290</v>
      </c>
      <c r="O86">
        <f>AVERAGE(N86,P86)</f>
        <v>300</v>
      </c>
      <c r="P86">
        <v>310</v>
      </c>
      <c r="Q86">
        <v>1</v>
      </c>
      <c r="R86">
        <v>35</v>
      </c>
      <c r="S86">
        <v>0</v>
      </c>
      <c r="T86" t="s">
        <v>8</v>
      </c>
      <c r="U86" t="str">
        <f t="shared" si="11"/>
        <v>NA</v>
      </c>
      <c r="V86" t="str">
        <f t="shared" si="12"/>
        <v>NA</v>
      </c>
      <c r="W86" s="35" t="s">
        <v>95</v>
      </c>
      <c r="X86" t="s">
        <v>8</v>
      </c>
      <c r="Y86" t="s">
        <v>78</v>
      </c>
      <c r="Z86" t="s">
        <v>92</v>
      </c>
      <c r="AA86">
        <v>1.3</v>
      </c>
      <c r="AB86" t="s">
        <v>356</v>
      </c>
      <c r="AC86" cm="1">
        <f t="array" ref="AC86">_xlfn.IFS(AB86="mg/kg", AA86, AB86="ug/g", AA86, AB86="mg/100g", AA86*10, AB86="mg/g", AA86*1000, TRUE, "NA")</f>
        <v>13</v>
      </c>
      <c r="AD86">
        <v>300</v>
      </c>
      <c r="AE86" t="s">
        <v>292</v>
      </c>
      <c r="AF86" t="str" cm="1">
        <f t="array" ref="AF86">_xlfn.IFS(AD86="NA", "NA", AD86="NR", "NA", AE86="W/cm2", AD86, AE86="mW/mm2", AD86*0.1, AE86="mW/cm2", AD86*0.001, AE86="uW/cm2", AD86*0.000001, AE86="lux", AD86*0.00000014641, AE86="klux", AD86*0.00014641, TRUE, "NA")</f>
        <v>NA</v>
      </c>
      <c r="AG86" t="s">
        <v>146</v>
      </c>
      <c r="AH86" t="s">
        <v>9</v>
      </c>
      <c r="AI86" t="s">
        <v>9</v>
      </c>
      <c r="AJ86">
        <v>1.5</v>
      </c>
      <c r="AK86">
        <v>20</v>
      </c>
      <c r="AL86" s="35" t="s">
        <v>12</v>
      </c>
      <c r="AM86" t="s">
        <v>8</v>
      </c>
      <c r="AN86" t="s">
        <v>8</v>
      </c>
      <c r="AO86" t="s">
        <v>8</v>
      </c>
      <c r="AP86" t="s">
        <v>8</v>
      </c>
      <c r="AQ86" t="s">
        <v>8</v>
      </c>
      <c r="AR86" s="35">
        <v>168</v>
      </c>
      <c r="AS86" t="s">
        <v>876</v>
      </c>
      <c r="AT86">
        <v>2.2999999999999998</v>
      </c>
      <c r="AU86">
        <v>0.3</v>
      </c>
      <c r="AV86" t="s">
        <v>8</v>
      </c>
      <c r="AW86" t="s">
        <v>8</v>
      </c>
      <c r="AX86" t="s">
        <v>8</v>
      </c>
      <c r="AY86" t="s">
        <v>8</v>
      </c>
      <c r="AZ86" t="s">
        <v>363</v>
      </c>
      <c r="BA86" t="s">
        <v>196</v>
      </c>
      <c r="BB86" t="str" cm="1">
        <f t="array" ref="BB86">_xlfn.IFS(AT86="NA", "NA", AT86="NR", "NA", AZ86="Direct rLV % whole brain", AT86, AZ86="Indirect rLV % whole brain", AT86, AZ86="Direct rLV % hemisphere", AT86/2, AZ86="Indirect rLV % hemisphere", AT86/2, AND(F86="Mouse", AZ86="mm3"), (AT86/508.91)*100, AND(F86="Rat", AZ86="mm3"), (AT86/1971)*100, AND(F86="Mouse", AZ86="ul"), (AT86/508.91)*100, AND(F86="Rat", AZ86="ul"), (AT86/1971)*100, AND(F86="Mouse", AZ86="nl"), (AT86/508910)*100, AND(F86="Rat", AZ86="nl"), (AT86/1971000)*100, AND(F86="Mouse", AZ86="cm3"), (AT86/0.50891)*100, AND(F86="Rat", AZ86="cm3"), (AT86/1.971)*100, TRUE, "NA")</f>
        <v>NA</v>
      </c>
      <c r="BC86" t="str" cm="1">
        <f t="array" ref="BC86">_xlfn.IFS(AV86="NA", "NA", AV86="NR", "NA", AZ86="Direct rLV % whole brain", AV86, AZ86="Indirect rLV % whole brain", AV86, AZ86="Direct rLV % hemisphere", AV86/2, AZ86="Indirect rLV % hemisphere", AV86/2, AND(F86="Mouse", AZ86="mm3"), (AV86/508.91)*100, AND(F86="Rat", AZ86="mm3"), (AV86/1971)*100, AND(F86="Mouse", AZ86="ul"), (AV86/508.91)*100, AND(F86="Rat", AZ86="ul"), (AV86/1971)*100, AND(F86="Mouse", AZ86="nl"), (AV86/508910)*100, AND(F86="Rat", AZ86="nl"), (AV86/1971000)*100, AND(F86="Mouse", AZ86="cm3"), (AV86/0.50891)*100, AND(F86="Rat", AZ86="cm3"), (AV86/1.971)*100, TRUE, "NA")</f>
        <v>NA</v>
      </c>
      <c r="BD86" cm="1">
        <f t="array" ref="BD86">_xlfn.IFS(AU86="NA", "NA", AU86="NR", "NA", R86="NR", "NA", BA86="SD", AU86, BA86="SE", AU86*(SQRT(R86)), BA86="SEM", AU86*(SQRT(R86)), TRUE, "NA")</f>
        <v>0.3</v>
      </c>
      <c r="BE86" t="str" cm="1">
        <f t="array" ref="BE86">_xlfn.IFS(BD86="NA", "NA", AZ86="Direct rLV % whole brain", BD86, AZ86="Indirect rLV % whole brain", BD86, AZ86="Direct rLV % hemisphere", BD86/2, AZ86="Indirect rLV % hemisphere", BD86/2, AND(F86="Mouse", AZ86="mm3"), (BD86/508.91)*100, AND(F86="Rat", AZ86="mm3"), (BD86/1971)*100, AND(F86="Mouse", AZ86="ul"), (BD86/508.91)*100, AND(F86="Rat", AZ86="ul"), (BD86/1971)*100, AND(F86="Mouse", AZ86="nl"), (BD86/508910)*100, AND(F86="Rat", AZ86="nl"), (BD86/1971000)*100, AND(F86="Mouse", AZ86="cm3"), (BD86/0.50891)*100, AND(F86="Rat", AZ86="cm3"), (BD86/1.971)*100, TRUE, "NA")</f>
        <v>NA</v>
      </c>
      <c r="BF86" s="48" t="str" cm="1">
        <f t="array" ref="BF86">_xlfn.IFS(AW86="NA", "NA", AW86="NR", "NA", T86 = "NA", "NA", T86 = "NR", "NA", BA86="SD", AW86, BA86="SE", AW86*(SQRT(T86)), BA86="SEM", AW86*(SQRT(T86)), TRUE, "NA")</f>
        <v>NA</v>
      </c>
      <c r="BG86" s="35" t="s">
        <v>12</v>
      </c>
      <c r="BH86" t="s">
        <v>8</v>
      </c>
      <c r="BI86" t="s">
        <v>8</v>
      </c>
      <c r="BJ86" t="s">
        <v>8</v>
      </c>
      <c r="BK86" t="s">
        <v>8</v>
      </c>
      <c r="BL86" t="s">
        <v>8</v>
      </c>
      <c r="BM86" t="s">
        <v>8</v>
      </c>
      <c r="BN86" s="35" t="s">
        <v>273</v>
      </c>
      <c r="BO86" t="s">
        <v>8</v>
      </c>
    </row>
    <row r="87" spans="1:69" s="22" customFormat="1" x14ac:dyDescent="0.3">
      <c r="A87" s="22" t="s">
        <v>641</v>
      </c>
      <c r="B87" s="22" t="s">
        <v>358</v>
      </c>
      <c r="C87" s="22">
        <v>1997</v>
      </c>
      <c r="D87" s="22" t="s">
        <v>639</v>
      </c>
      <c r="E87" s="22" t="s">
        <v>141</v>
      </c>
      <c r="F87" s="34" t="s">
        <v>24</v>
      </c>
      <c r="G87" s="22" t="s">
        <v>11</v>
      </c>
      <c r="H87" s="22" t="s">
        <v>9</v>
      </c>
      <c r="I87" s="22" t="s">
        <v>12</v>
      </c>
      <c r="J87" s="22" t="s">
        <v>8</v>
      </c>
      <c r="K87" s="22" t="s">
        <v>9</v>
      </c>
      <c r="L87" s="22" t="s">
        <v>9</v>
      </c>
      <c r="M87" s="22" t="s">
        <v>9</v>
      </c>
      <c r="N87" s="22">
        <v>290</v>
      </c>
      <c r="O87" s="22">
        <f t="shared" ref="O87:O88" si="15">AVERAGE(N87,P87)</f>
        <v>300</v>
      </c>
      <c r="P87" s="22">
        <v>310</v>
      </c>
      <c r="Q87" s="22">
        <v>2</v>
      </c>
      <c r="R87" s="22">
        <v>5</v>
      </c>
      <c r="S87" s="22">
        <v>0</v>
      </c>
      <c r="T87" s="22" t="s">
        <v>8</v>
      </c>
      <c r="U87" s="22" t="str">
        <f t="shared" si="11"/>
        <v>NA</v>
      </c>
      <c r="V87" s="22" t="str">
        <f t="shared" si="12"/>
        <v>NA</v>
      </c>
      <c r="W87" s="34" t="s">
        <v>147</v>
      </c>
      <c r="X87" s="22" t="s">
        <v>642</v>
      </c>
      <c r="Y87" s="22" t="s">
        <v>76</v>
      </c>
      <c r="Z87" s="22" t="s">
        <v>9</v>
      </c>
      <c r="AA87" s="22">
        <v>1.3</v>
      </c>
      <c r="AB87" s="22" t="s">
        <v>356</v>
      </c>
      <c r="AC87" cm="1">
        <f t="array" ref="AC87">_xlfn.IFS(AB87="mg/kg", AA87, AB87="ug/g", AA87, AB87="mg/100g", AA87*10, AB87="mg/g", AA87*1000, TRUE, "NA")</f>
        <v>13</v>
      </c>
      <c r="AD87" s="22" t="s">
        <v>9</v>
      </c>
      <c r="AE87" s="22" t="s">
        <v>8</v>
      </c>
      <c r="AF87" t="str" cm="1">
        <f t="array" ref="AF87">_xlfn.IFS(AD87="NA", "NA", AD87="NR", "NA", AE87="W/cm2", AD87, AE87="mW/mm2", AD87*0.1, AE87="mW/cm2", AD87*0.001, AE87="uW/cm2", AD87*0.000001, AE87="lux", AD87*0.00000014641, AE87="klux", AD87*0.00014641, TRUE, "NA")</f>
        <v>NA</v>
      </c>
      <c r="AG87" s="22" t="s">
        <v>231</v>
      </c>
      <c r="AH87" s="22" t="s">
        <v>9</v>
      </c>
      <c r="AI87" s="22" t="s">
        <v>9</v>
      </c>
      <c r="AJ87" s="22">
        <v>1.5</v>
      </c>
      <c r="AK87" s="22">
        <v>20</v>
      </c>
      <c r="AL87" s="34" t="s">
        <v>12</v>
      </c>
      <c r="AM87" s="22" t="s">
        <v>8</v>
      </c>
      <c r="AN87" s="22" t="s">
        <v>8</v>
      </c>
      <c r="AO87" s="22" t="s">
        <v>8</v>
      </c>
      <c r="AP87" s="22" t="s">
        <v>8</v>
      </c>
      <c r="AQ87" s="22" t="s">
        <v>8</v>
      </c>
      <c r="AR87" s="34">
        <v>168</v>
      </c>
      <c r="AS87" s="22" t="s">
        <v>876</v>
      </c>
      <c r="AT87" s="22">
        <v>1.6</v>
      </c>
      <c r="AU87" s="22">
        <v>0.1</v>
      </c>
      <c r="AV87" s="22" t="s">
        <v>8</v>
      </c>
      <c r="AW87" s="22" t="s">
        <v>8</v>
      </c>
      <c r="AX87" s="22" t="s">
        <v>8</v>
      </c>
      <c r="AY87" s="22" t="s">
        <v>8</v>
      </c>
      <c r="AZ87" s="22" t="s">
        <v>643</v>
      </c>
      <c r="BA87" s="22" t="s">
        <v>196</v>
      </c>
      <c r="BB87" t="str" cm="1">
        <f t="array" ref="BB87">_xlfn.IFS(AT87="NA", "NA", AT87="NR", "NA", AZ87="Direct rLV % whole brain", AT87, AZ87="Indirect rLV % whole brain", AT87, AZ87="Direct rLV % hemisphere", AT87/2, AZ87="Indirect rLV % hemisphere", AT87/2, AND(F87="Mouse", AZ87="mm3"), (AT87/508.91)*100, AND(F87="Rat", AZ87="mm3"), (AT87/1971)*100, AND(F87="Mouse", AZ87="ul"), (AT87/508.91)*100, AND(F87="Rat", AZ87="ul"), (AT87/1971)*100, AND(F87="Mouse", AZ87="nl"), (AT87/508910)*100, AND(F87="Rat", AZ87="nl"), (AT87/1971000)*100, AND(F87="Mouse", AZ87="cm3"), (AT87/0.50891)*100, AND(F87="Rat", AZ87="cm3"), (AT87/1.971)*100, TRUE, "NA")</f>
        <v>NA</v>
      </c>
      <c r="BC87" t="str" cm="1">
        <f t="array" ref="BC87">_xlfn.IFS(AV87="NA", "NA", AV87="NR", "NA", AZ87="Direct rLV % whole brain", AV87, AZ87="Indirect rLV % whole brain", AV87, AZ87="Direct rLV % hemisphere", AV87/2, AZ87="Indirect rLV % hemisphere", AV87/2, AND(F87="Mouse", AZ87="mm3"), (AV87/508.91)*100, AND(F87="Rat", AZ87="mm3"), (AV87/1971)*100, AND(F87="Mouse", AZ87="ul"), (AV87/508.91)*100, AND(F87="Rat", AZ87="ul"), (AV87/1971)*100, AND(F87="Mouse", AZ87="nl"), (AV87/508910)*100, AND(F87="Rat", AZ87="nl"), (AV87/1971000)*100, AND(F87="Mouse", AZ87="cm3"), (AV87/0.50891)*100, AND(F87="Rat", AZ87="cm3"), (AV87/1.971)*100, TRUE, "NA")</f>
        <v>NA</v>
      </c>
      <c r="BD87" cm="1">
        <f t="array" ref="BD87">_xlfn.IFS(AU87="NA", "NA", AU87="NR", "NA", R87="NR", "NA", BA87="SD", AU87, BA87="SE", AU87*(SQRT(R87)), BA87="SEM", AU87*(SQRT(R87)), TRUE, "NA")</f>
        <v>0.1</v>
      </c>
      <c r="BE87" t="str" cm="1">
        <f t="array" ref="BE87">_xlfn.IFS(BD87="NA", "NA", AZ87="Direct rLV % whole brain", BD87, AZ87="Indirect rLV % whole brain", BD87, AZ87="Direct rLV % hemisphere", BD87/2, AZ87="Indirect rLV % hemisphere", BD87/2, AND(F87="Mouse", AZ87="mm3"), (BD87/508.91)*100, AND(F87="Rat", AZ87="mm3"), (BD87/1971)*100, AND(F87="Mouse", AZ87="ul"), (BD87/508.91)*100, AND(F87="Rat", AZ87="ul"), (BD87/1971)*100, AND(F87="Mouse", AZ87="nl"), (BD87/508910)*100, AND(F87="Rat", AZ87="nl"), (BD87/1971000)*100, AND(F87="Mouse", AZ87="cm3"), (BD87/0.50891)*100, AND(F87="Rat", AZ87="cm3"), (BD87/1.971)*100, TRUE, "NA")</f>
        <v>NA</v>
      </c>
      <c r="BF87" s="48" t="str" cm="1">
        <f t="array" ref="BF87">_xlfn.IFS(AW87="NA", "NA", AW87="NR", "NA", T87 = "NA", "NA", T87 = "NR", "NA", BA87="SD", AW87, BA87="SE", AW87*(SQRT(T87)), BA87="SEM", AW87*(SQRT(T87)), TRUE, "NA")</f>
        <v>NA</v>
      </c>
      <c r="BG87" s="34" t="s">
        <v>12</v>
      </c>
      <c r="BH87" s="22" t="s">
        <v>8</v>
      </c>
      <c r="BI87" s="22" t="s">
        <v>8</v>
      </c>
      <c r="BJ87" s="22" t="s">
        <v>8</v>
      </c>
      <c r="BK87" s="22" t="s">
        <v>8</v>
      </c>
      <c r="BL87" s="22" t="s">
        <v>8</v>
      </c>
      <c r="BM87" s="22" t="s">
        <v>8</v>
      </c>
      <c r="BN87" s="34" t="s">
        <v>273</v>
      </c>
      <c r="BO87" s="22" t="s">
        <v>273</v>
      </c>
    </row>
    <row r="88" spans="1:69" s="22" customFormat="1" x14ac:dyDescent="0.3">
      <c r="A88" s="22" t="s">
        <v>641</v>
      </c>
      <c r="B88" s="22" t="s">
        <v>358</v>
      </c>
      <c r="C88" s="22">
        <v>1997</v>
      </c>
      <c r="D88" s="22" t="s">
        <v>639</v>
      </c>
      <c r="E88" s="22" t="s">
        <v>143</v>
      </c>
      <c r="F88" s="34" t="s">
        <v>24</v>
      </c>
      <c r="G88" s="22" t="s">
        <v>11</v>
      </c>
      <c r="H88" s="22" t="s">
        <v>9</v>
      </c>
      <c r="I88" s="22" t="s">
        <v>12</v>
      </c>
      <c r="J88" s="22" t="s">
        <v>8</v>
      </c>
      <c r="K88" s="22" t="s">
        <v>9</v>
      </c>
      <c r="L88" s="22" t="s">
        <v>9</v>
      </c>
      <c r="M88" s="22" t="s">
        <v>9</v>
      </c>
      <c r="N88" s="22">
        <v>290</v>
      </c>
      <c r="O88" s="22">
        <f t="shared" si="15"/>
        <v>300</v>
      </c>
      <c r="P88" s="22">
        <v>310</v>
      </c>
      <c r="Q88" s="22">
        <v>2</v>
      </c>
      <c r="R88" s="22">
        <v>5</v>
      </c>
      <c r="S88" s="22">
        <v>0</v>
      </c>
      <c r="T88" s="22" t="s">
        <v>8</v>
      </c>
      <c r="U88" s="22" t="str">
        <f t="shared" si="11"/>
        <v>NA</v>
      </c>
      <c r="V88" s="22" t="str">
        <f t="shared" si="12"/>
        <v>NA</v>
      </c>
      <c r="W88" s="34" t="s">
        <v>147</v>
      </c>
      <c r="X88" s="22" t="s">
        <v>642</v>
      </c>
      <c r="Y88" s="22" t="s">
        <v>76</v>
      </c>
      <c r="Z88" s="22" t="s">
        <v>9</v>
      </c>
      <c r="AA88" s="22">
        <v>1.3</v>
      </c>
      <c r="AB88" s="22" t="s">
        <v>356</v>
      </c>
      <c r="AC88" cm="1">
        <f t="array" ref="AC88">_xlfn.IFS(AB88="mg/kg", AA88, AB88="ug/g", AA88, AB88="mg/100g", AA88*10, AB88="mg/g", AA88*1000, TRUE, "NA")</f>
        <v>13</v>
      </c>
      <c r="AD88" s="22" t="s">
        <v>9</v>
      </c>
      <c r="AE88" s="22" t="s">
        <v>8</v>
      </c>
      <c r="AF88" t="str" cm="1">
        <f t="array" ref="AF88">_xlfn.IFS(AD88="NA", "NA", AD88="NR", "NA", AE88="W/cm2", AD88, AE88="mW/mm2", AD88*0.1, AE88="mW/cm2", AD88*0.001, AE88="uW/cm2", AD88*0.000001, AE88="lux", AD88*0.00000014641, AE88="klux", AD88*0.00014641, TRUE, "NA")</f>
        <v>NA</v>
      </c>
      <c r="AG88" s="22" t="s">
        <v>231</v>
      </c>
      <c r="AH88" s="22" t="s">
        <v>9</v>
      </c>
      <c r="AI88" s="22" t="s">
        <v>9</v>
      </c>
      <c r="AJ88" s="22">
        <v>3</v>
      </c>
      <c r="AK88" s="22">
        <v>20</v>
      </c>
      <c r="AL88" s="34" t="s">
        <v>12</v>
      </c>
      <c r="AM88" s="22" t="s">
        <v>8</v>
      </c>
      <c r="AN88" s="22" t="s">
        <v>8</v>
      </c>
      <c r="AO88" s="22" t="s">
        <v>8</v>
      </c>
      <c r="AP88" s="22" t="s">
        <v>8</v>
      </c>
      <c r="AQ88" s="22" t="s">
        <v>8</v>
      </c>
      <c r="AR88" s="34">
        <v>168</v>
      </c>
      <c r="AS88" s="22" t="s">
        <v>876</v>
      </c>
      <c r="AT88" s="22">
        <v>2.6</v>
      </c>
      <c r="AU88" s="22">
        <v>0.44</v>
      </c>
      <c r="AV88" s="22" t="s">
        <v>8</v>
      </c>
      <c r="AW88" s="22" t="s">
        <v>8</v>
      </c>
      <c r="AX88" s="22" t="s">
        <v>8</v>
      </c>
      <c r="AY88" s="22" t="s">
        <v>8</v>
      </c>
      <c r="AZ88" s="22" t="s">
        <v>643</v>
      </c>
      <c r="BA88" s="22" t="s">
        <v>196</v>
      </c>
      <c r="BB88" t="str" cm="1">
        <f t="array" ref="BB88">_xlfn.IFS(AT88="NA", "NA", AT88="NR", "NA", AZ88="Direct rLV % whole brain", AT88, AZ88="Indirect rLV % whole brain", AT88, AZ88="Direct rLV % hemisphere", AT88/2, AZ88="Indirect rLV % hemisphere", AT88/2, AND(F88="Mouse", AZ88="mm3"), (AT88/508.91)*100, AND(F88="Rat", AZ88="mm3"), (AT88/1971)*100, AND(F88="Mouse", AZ88="ul"), (AT88/508.91)*100, AND(F88="Rat", AZ88="ul"), (AT88/1971)*100, AND(F88="Mouse", AZ88="nl"), (AT88/508910)*100, AND(F88="Rat", AZ88="nl"), (AT88/1971000)*100, AND(F88="Mouse", AZ88="cm3"), (AT88/0.50891)*100, AND(F88="Rat", AZ88="cm3"), (AT88/1.971)*100, TRUE, "NA")</f>
        <v>NA</v>
      </c>
      <c r="BC88" t="str" cm="1">
        <f t="array" ref="BC88">_xlfn.IFS(AV88="NA", "NA", AV88="NR", "NA", AZ88="Direct rLV % whole brain", AV88, AZ88="Indirect rLV % whole brain", AV88, AZ88="Direct rLV % hemisphere", AV88/2, AZ88="Indirect rLV % hemisphere", AV88/2, AND(F88="Mouse", AZ88="mm3"), (AV88/508.91)*100, AND(F88="Rat", AZ88="mm3"), (AV88/1971)*100, AND(F88="Mouse", AZ88="ul"), (AV88/508.91)*100, AND(F88="Rat", AZ88="ul"), (AV88/1971)*100, AND(F88="Mouse", AZ88="nl"), (AV88/508910)*100, AND(F88="Rat", AZ88="nl"), (AV88/1971000)*100, AND(F88="Mouse", AZ88="cm3"), (AV88/0.50891)*100, AND(F88="Rat", AZ88="cm3"), (AV88/1.971)*100, TRUE, "NA")</f>
        <v>NA</v>
      </c>
      <c r="BD88" cm="1">
        <f t="array" ref="BD88">_xlfn.IFS(AU88="NA", "NA", AU88="NR", "NA", R88="NR", "NA", BA88="SD", AU88, BA88="SE", AU88*(SQRT(R88)), BA88="SEM", AU88*(SQRT(R88)), TRUE, "NA")</f>
        <v>0.44</v>
      </c>
      <c r="BE88" t="str" cm="1">
        <f t="array" ref="BE88">_xlfn.IFS(BD88="NA", "NA", AZ88="Direct rLV % whole brain", BD88, AZ88="Indirect rLV % whole brain", BD88, AZ88="Direct rLV % hemisphere", BD88/2, AZ88="Indirect rLV % hemisphere", BD88/2, AND(F88="Mouse", AZ88="mm3"), (BD88/508.91)*100, AND(F88="Rat", AZ88="mm3"), (BD88/1971)*100, AND(F88="Mouse", AZ88="ul"), (BD88/508.91)*100, AND(F88="Rat", AZ88="ul"), (BD88/1971)*100, AND(F88="Mouse", AZ88="nl"), (BD88/508910)*100, AND(F88="Rat", AZ88="nl"), (BD88/1971000)*100, AND(F88="Mouse", AZ88="cm3"), (BD88/0.50891)*100, AND(F88="Rat", AZ88="cm3"), (BD88/1.971)*100, TRUE, "NA")</f>
        <v>NA</v>
      </c>
      <c r="BF88" s="48" t="str" cm="1">
        <f t="array" ref="BF88">_xlfn.IFS(AW88="NA", "NA", AW88="NR", "NA", T88 = "NA", "NA", T88 = "NR", "NA", BA88="SD", AW88, BA88="SE", AW88*(SQRT(T88)), BA88="SEM", AW88*(SQRT(T88)), TRUE, "NA")</f>
        <v>NA</v>
      </c>
      <c r="BG88" s="34" t="s">
        <v>12</v>
      </c>
      <c r="BH88" s="22" t="s">
        <v>8</v>
      </c>
      <c r="BI88" s="22" t="s">
        <v>8</v>
      </c>
      <c r="BJ88" s="22" t="s">
        <v>8</v>
      </c>
      <c r="BK88" s="22" t="s">
        <v>8</v>
      </c>
      <c r="BL88" s="22" t="s">
        <v>8</v>
      </c>
      <c r="BM88" s="22" t="s">
        <v>8</v>
      </c>
      <c r="BN88" s="34" t="s">
        <v>273</v>
      </c>
      <c r="BO88" s="22" t="s">
        <v>273</v>
      </c>
    </row>
    <row r="89" spans="1:69" x14ac:dyDescent="0.3">
      <c r="A89" t="s">
        <v>647</v>
      </c>
      <c r="B89" t="s">
        <v>646</v>
      </c>
      <c r="C89">
        <v>1998</v>
      </c>
      <c r="D89" t="s">
        <v>648</v>
      </c>
      <c r="E89" t="s">
        <v>141</v>
      </c>
      <c r="F89" s="35" t="s">
        <v>24</v>
      </c>
      <c r="G89" t="s">
        <v>649</v>
      </c>
      <c r="H89" t="s">
        <v>36</v>
      </c>
      <c r="I89" t="s">
        <v>12</v>
      </c>
      <c r="J89" t="s">
        <v>8</v>
      </c>
      <c r="K89">
        <v>20</v>
      </c>
      <c r="L89">
        <f>AVERAGE(K89,M89)</f>
        <v>24</v>
      </c>
      <c r="M89">
        <v>28</v>
      </c>
      <c r="N89" t="s">
        <v>9</v>
      </c>
      <c r="O89" t="s">
        <v>9</v>
      </c>
      <c r="P89" t="s">
        <v>9</v>
      </c>
      <c r="Q89">
        <v>4</v>
      </c>
      <c r="R89">
        <v>24</v>
      </c>
      <c r="S89">
        <v>0</v>
      </c>
      <c r="T89" t="s">
        <v>8</v>
      </c>
      <c r="U89" t="str">
        <f t="shared" si="11"/>
        <v>NA</v>
      </c>
      <c r="V89" t="str">
        <f t="shared" si="12"/>
        <v>NA</v>
      </c>
      <c r="W89" s="35" t="s">
        <v>147</v>
      </c>
      <c r="X89" t="s">
        <v>95</v>
      </c>
      <c r="Y89" t="s">
        <v>2553</v>
      </c>
      <c r="Z89" t="s">
        <v>91</v>
      </c>
      <c r="AA89">
        <v>20</v>
      </c>
      <c r="AB89" t="s">
        <v>145</v>
      </c>
      <c r="AC89" cm="1">
        <f t="array" ref="AC89">_xlfn.IFS(AB89="mg/kg", AA89, AB89="ug/g", AA89, AB89="mg/100g", AA89*10, AB89="mg/g", AA89*1000, TRUE, "NA")</f>
        <v>20</v>
      </c>
      <c r="AD89">
        <v>20</v>
      </c>
      <c r="AE89" t="s">
        <v>221</v>
      </c>
      <c r="AF89" t="str" cm="1">
        <f t="array" ref="AF89">_xlfn.IFS(AD89="NA", "NA", AD89="NR", "NA", AE89="W/cm2", AD89, AE89="mW/mm2", AD89*0.1, AE89="mW/cm2", AD89*0.001, AE89="uW/cm2", AD89*0.000001, AE89="lux", AD89*0.00000014641, AE89="klux", AD89*0.00014641, TRUE, "NA")</f>
        <v>NA</v>
      </c>
      <c r="AG89" t="s">
        <v>651</v>
      </c>
      <c r="AH89" t="s">
        <v>651</v>
      </c>
      <c r="AI89">
        <v>568</v>
      </c>
      <c r="AJ89" t="s">
        <v>9</v>
      </c>
      <c r="AK89">
        <v>4</v>
      </c>
      <c r="AL89" s="35" t="s">
        <v>12</v>
      </c>
      <c r="AM89" t="s">
        <v>8</v>
      </c>
      <c r="AN89" t="s">
        <v>8</v>
      </c>
      <c r="AO89" t="s">
        <v>8</v>
      </c>
      <c r="AP89" t="s">
        <v>8</v>
      </c>
      <c r="AQ89" t="s">
        <v>8</v>
      </c>
      <c r="AR89" s="35">
        <v>72</v>
      </c>
      <c r="AS89" t="s">
        <v>875</v>
      </c>
      <c r="AT89">
        <v>83.8</v>
      </c>
      <c r="AU89">
        <v>11.7</v>
      </c>
      <c r="AV89" t="s">
        <v>8</v>
      </c>
      <c r="AW89" t="s">
        <v>8</v>
      </c>
      <c r="AX89" t="s">
        <v>8</v>
      </c>
      <c r="AY89" t="s">
        <v>8</v>
      </c>
      <c r="AZ89" t="s">
        <v>137</v>
      </c>
      <c r="BA89" t="s">
        <v>196</v>
      </c>
      <c r="BB89" cm="1">
        <f t="array" ref="BB89">_xlfn.IFS(AT89="NA", "NA", AT89="NR", "NA", AZ89="Direct rLV % whole brain", AT89, AZ89="Indirect rLV % whole brain", AT89, AZ89="Direct rLV % hemisphere", AT89/2, AZ89="Indirect rLV % hemisphere", AT89/2, AND(F89="Mouse", AZ89="mm3"), (AT89/508.91)*100, AND(F89="Rat", AZ89="mm3"), (AT89/1971)*100, AND(F89="Mouse", AZ89="ul"), (AT89/508.91)*100, AND(F89="Rat", AZ89="ul"), (AT89/1971)*100, AND(F89="Mouse", AZ89="nl"), (AT89/508910)*100, AND(F89="Rat", AZ89="nl"), (AT89/1971000)*100, AND(F89="Mouse", AZ89="cm3"), (AT89/0.50891)*100, AND(F89="Rat", AZ89="cm3"), (AT89/1.971)*100, TRUE, "NA")</f>
        <v>4.2516489091831557</v>
      </c>
      <c r="BC89" t="str" cm="1">
        <f t="array" ref="BC89">_xlfn.IFS(AV89="NA", "NA", AV89="NR", "NA", AZ89="Direct rLV % whole brain", AV89, AZ89="Indirect rLV % whole brain", AV89, AZ89="Direct rLV % hemisphere", AV89/2, AZ89="Indirect rLV % hemisphere", AV89/2, AND(F89="Mouse", AZ89="mm3"), (AV89/508.91)*100, AND(F89="Rat", AZ89="mm3"), (AV89/1971)*100, AND(F89="Mouse", AZ89="ul"), (AV89/508.91)*100, AND(F89="Rat", AZ89="ul"), (AV89/1971)*100, AND(F89="Mouse", AZ89="nl"), (AV89/508910)*100, AND(F89="Rat", AZ89="nl"), (AV89/1971000)*100, AND(F89="Mouse", AZ89="cm3"), (AV89/0.50891)*100, AND(F89="Rat", AZ89="cm3"), (AV89/1.971)*100, TRUE, "NA")</f>
        <v>NA</v>
      </c>
      <c r="BD89" cm="1">
        <f t="array" ref="BD89">_xlfn.IFS(AU89="NA", "NA", AU89="NR", "NA", R89="NR", "NA", BA89="SD", AU89, BA89="SE", AU89*(SQRT(R89)), BA89="SEM", AU89*(SQRT(R89)), TRUE, "NA")</f>
        <v>11.7</v>
      </c>
      <c r="BE89" cm="1">
        <f t="array" ref="BE89">_xlfn.IFS(BD89="NA", "NA", AZ89="Direct rLV % whole brain", BD89, AZ89="Indirect rLV % whole brain", BD89, AZ89="Direct rLV % hemisphere", BD89/2, AZ89="Indirect rLV % hemisphere", BD89/2, AND(F89="Mouse", AZ89="mm3"), (BD89/508.91)*100, AND(F89="Rat", AZ89="mm3"), (BD89/1971)*100, AND(F89="Mouse", AZ89="ul"), (BD89/508.91)*100, AND(F89="Rat", AZ89="ul"), (BD89/1971)*100, AND(F89="Mouse", AZ89="nl"), (BD89/508910)*100, AND(F89="Rat", AZ89="nl"), (BD89/1971000)*100, AND(F89="Mouse", AZ89="cm3"), (BD89/0.50891)*100, AND(F89="Rat", AZ89="cm3"), (BD89/1.971)*100, TRUE, "NA")</f>
        <v>0.59360730593607303</v>
      </c>
      <c r="BF89" s="48" t="str" cm="1">
        <f t="array" ref="BF89">_xlfn.IFS(AW89="NA", "NA", AW89="NR", "NA", T89 = "NA", "NA", T89 = "NR", "NA", BA89="SD", AW89, BA89="SE", AW89*(SQRT(T89)), BA89="SEM", AW89*(SQRT(T89)), TRUE, "NA")</f>
        <v>NA</v>
      </c>
      <c r="BG89" s="35" t="s">
        <v>12</v>
      </c>
      <c r="BH89" t="s">
        <v>8</v>
      </c>
      <c r="BI89" t="s">
        <v>8</v>
      </c>
      <c r="BJ89" t="s">
        <v>8</v>
      </c>
      <c r="BK89" t="s">
        <v>8</v>
      </c>
      <c r="BL89" t="s">
        <v>8</v>
      </c>
      <c r="BM89" t="s">
        <v>8</v>
      </c>
      <c r="BN89" s="35" t="s">
        <v>273</v>
      </c>
      <c r="BO89" t="s">
        <v>273</v>
      </c>
    </row>
    <row r="90" spans="1:69" x14ac:dyDescent="0.3">
      <c r="A90" t="s">
        <v>647</v>
      </c>
      <c r="B90" t="s">
        <v>646</v>
      </c>
      <c r="C90">
        <v>1998</v>
      </c>
      <c r="D90" t="s">
        <v>648</v>
      </c>
      <c r="E90" t="s">
        <v>143</v>
      </c>
      <c r="F90" s="35" t="s">
        <v>24</v>
      </c>
      <c r="G90" t="s">
        <v>650</v>
      </c>
      <c r="H90" t="s">
        <v>36</v>
      </c>
      <c r="I90" t="s">
        <v>12</v>
      </c>
      <c r="J90" t="s">
        <v>8</v>
      </c>
      <c r="K90">
        <v>20</v>
      </c>
      <c r="L90">
        <f t="shared" ref="L90:L92" si="16">AVERAGE(K90,M90)</f>
        <v>24</v>
      </c>
      <c r="M90">
        <v>28</v>
      </c>
      <c r="N90" t="s">
        <v>9</v>
      </c>
      <c r="O90" t="s">
        <v>9</v>
      </c>
      <c r="P90" t="s">
        <v>9</v>
      </c>
      <c r="Q90">
        <v>4</v>
      </c>
      <c r="R90">
        <v>15</v>
      </c>
      <c r="S90">
        <v>0</v>
      </c>
      <c r="T90" t="s">
        <v>8</v>
      </c>
      <c r="U90" t="str">
        <f t="shared" si="11"/>
        <v>NA</v>
      </c>
      <c r="V90" t="str">
        <f t="shared" si="12"/>
        <v>NA</v>
      </c>
      <c r="W90" s="35" t="s">
        <v>147</v>
      </c>
      <c r="X90" t="s">
        <v>95</v>
      </c>
      <c r="Y90" t="s">
        <v>2553</v>
      </c>
      <c r="Z90" t="s">
        <v>91</v>
      </c>
      <c r="AA90">
        <v>20</v>
      </c>
      <c r="AB90" t="s">
        <v>145</v>
      </c>
      <c r="AC90" cm="1">
        <f t="array" ref="AC90">_xlfn.IFS(AB90="mg/kg", AA90, AB90="ug/g", AA90, AB90="mg/100g", AA90*10, AB90="mg/g", AA90*1000, TRUE, "NA")</f>
        <v>20</v>
      </c>
      <c r="AD90">
        <v>20</v>
      </c>
      <c r="AE90" t="s">
        <v>221</v>
      </c>
      <c r="AF90" t="str" cm="1">
        <f t="array" ref="AF90">_xlfn.IFS(AD90="NA", "NA", AD90="NR", "NA", AE90="W/cm2", AD90, AE90="mW/mm2", AD90*0.1, AE90="mW/cm2", AD90*0.001, AE90="uW/cm2", AD90*0.000001, AE90="lux", AD90*0.00000014641, AE90="klux", AD90*0.00014641, TRUE, "NA")</f>
        <v>NA</v>
      </c>
      <c r="AG90" t="s">
        <v>651</v>
      </c>
      <c r="AH90" t="s">
        <v>651</v>
      </c>
      <c r="AI90">
        <v>568</v>
      </c>
      <c r="AJ90" t="s">
        <v>9</v>
      </c>
      <c r="AK90">
        <v>4</v>
      </c>
      <c r="AL90" s="35" t="s">
        <v>12</v>
      </c>
      <c r="AM90" t="s">
        <v>8</v>
      </c>
      <c r="AN90" t="s">
        <v>8</v>
      </c>
      <c r="AO90" t="s">
        <v>8</v>
      </c>
      <c r="AP90" t="s">
        <v>8</v>
      </c>
      <c r="AQ90" t="s">
        <v>8</v>
      </c>
      <c r="AR90" s="35">
        <v>72</v>
      </c>
      <c r="AS90" t="s">
        <v>875</v>
      </c>
      <c r="AT90">
        <v>61.5</v>
      </c>
      <c r="AU90">
        <v>10.7</v>
      </c>
      <c r="AV90" t="s">
        <v>8</v>
      </c>
      <c r="AW90" t="s">
        <v>8</v>
      </c>
      <c r="AX90" t="s">
        <v>8</v>
      </c>
      <c r="AY90" t="s">
        <v>8</v>
      </c>
      <c r="AZ90" t="s">
        <v>137</v>
      </c>
      <c r="BA90" t="s">
        <v>196</v>
      </c>
      <c r="BB90" cm="1">
        <f t="array" ref="BB90">_xlfn.IFS(AT90="NA", "NA", AT90="NR", "NA", AZ90="Direct rLV % whole brain", AT90, AZ90="Indirect rLV % whole brain", AT90, AZ90="Direct rLV % hemisphere", AT90/2, AZ90="Indirect rLV % hemisphere", AT90/2, AND(F90="Mouse", AZ90="mm3"), (AT90/508.91)*100, AND(F90="Rat", AZ90="mm3"), (AT90/1971)*100, AND(F90="Mouse", AZ90="ul"), (AT90/508.91)*100, AND(F90="Rat", AZ90="ul"), (AT90/1971)*100, AND(F90="Mouse", AZ90="nl"), (AT90/508910)*100, AND(F90="Rat", AZ90="nl"), (AT90/1971000)*100, AND(F90="Mouse", AZ90="cm3"), (AT90/0.50891)*100, AND(F90="Rat", AZ90="cm3"), (AT90/1.971)*100, TRUE, "NA")</f>
        <v>3.1202435312024352</v>
      </c>
      <c r="BC90" t="str" cm="1">
        <f t="array" ref="BC90">_xlfn.IFS(AV90="NA", "NA", AV90="NR", "NA", AZ90="Direct rLV % whole brain", AV90, AZ90="Indirect rLV % whole brain", AV90, AZ90="Direct rLV % hemisphere", AV90/2, AZ90="Indirect rLV % hemisphere", AV90/2, AND(F90="Mouse", AZ90="mm3"), (AV90/508.91)*100, AND(F90="Rat", AZ90="mm3"), (AV90/1971)*100, AND(F90="Mouse", AZ90="ul"), (AV90/508.91)*100, AND(F90="Rat", AZ90="ul"), (AV90/1971)*100, AND(F90="Mouse", AZ90="nl"), (AV90/508910)*100, AND(F90="Rat", AZ90="nl"), (AV90/1971000)*100, AND(F90="Mouse", AZ90="cm3"), (AV90/0.50891)*100, AND(F90="Rat", AZ90="cm3"), (AV90/1.971)*100, TRUE, "NA")</f>
        <v>NA</v>
      </c>
      <c r="BD90" cm="1">
        <f t="array" ref="BD90">_xlfn.IFS(AU90="NA", "NA", AU90="NR", "NA", R90="NR", "NA", BA90="SD", AU90, BA90="SE", AU90*(SQRT(R90)), BA90="SEM", AU90*(SQRT(R90)), TRUE, "NA")</f>
        <v>10.7</v>
      </c>
      <c r="BE90" cm="1">
        <f t="array" ref="BE90">_xlfn.IFS(BD90="NA", "NA", AZ90="Direct rLV % whole brain", BD90, AZ90="Indirect rLV % whole brain", BD90, AZ90="Direct rLV % hemisphere", BD90/2, AZ90="Indirect rLV % hemisphere", BD90/2, AND(F90="Mouse", AZ90="mm3"), (BD90/508.91)*100, AND(F90="Rat", AZ90="mm3"), (BD90/1971)*100, AND(F90="Mouse", AZ90="ul"), (BD90/508.91)*100, AND(F90="Rat", AZ90="ul"), (BD90/1971)*100, AND(F90="Mouse", AZ90="nl"), (BD90/508910)*100, AND(F90="Rat", AZ90="nl"), (BD90/1971000)*100, AND(F90="Mouse", AZ90="cm3"), (BD90/0.50891)*100, AND(F90="Rat", AZ90="cm3"), (BD90/1.971)*100, TRUE, "NA")</f>
        <v>0.54287163876204969</v>
      </c>
      <c r="BF90" s="48" t="str" cm="1">
        <f t="array" ref="BF90">_xlfn.IFS(AW90="NA", "NA", AW90="NR", "NA", T90 = "NA", "NA", T90 = "NR", "NA", BA90="SD", AW90, BA90="SE", AW90*(SQRT(T90)), BA90="SEM", AW90*(SQRT(T90)), TRUE, "NA")</f>
        <v>NA</v>
      </c>
      <c r="BG90" s="35" t="s">
        <v>12</v>
      </c>
      <c r="BH90" t="s">
        <v>8</v>
      </c>
      <c r="BI90" t="s">
        <v>8</v>
      </c>
      <c r="BJ90" t="s">
        <v>8</v>
      </c>
      <c r="BK90" t="s">
        <v>8</v>
      </c>
      <c r="BL90" t="s">
        <v>8</v>
      </c>
      <c r="BM90" t="s">
        <v>8</v>
      </c>
      <c r="BN90" s="35" t="s">
        <v>273</v>
      </c>
      <c r="BO90" t="s">
        <v>273</v>
      </c>
    </row>
    <row r="91" spans="1:69" x14ac:dyDescent="0.3">
      <c r="A91" t="s">
        <v>647</v>
      </c>
      <c r="B91" t="s">
        <v>646</v>
      </c>
      <c r="C91">
        <v>1998</v>
      </c>
      <c r="D91" t="s">
        <v>648</v>
      </c>
      <c r="E91" t="s">
        <v>144</v>
      </c>
      <c r="F91" s="35" t="s">
        <v>24</v>
      </c>
      <c r="G91" t="s">
        <v>649</v>
      </c>
      <c r="H91" t="s">
        <v>35</v>
      </c>
      <c r="I91" t="s">
        <v>12</v>
      </c>
      <c r="J91" t="s">
        <v>8</v>
      </c>
      <c r="K91">
        <v>20</v>
      </c>
      <c r="L91">
        <f t="shared" si="16"/>
        <v>24</v>
      </c>
      <c r="M91">
        <v>28</v>
      </c>
      <c r="N91" t="s">
        <v>9</v>
      </c>
      <c r="O91" t="s">
        <v>9</v>
      </c>
      <c r="P91" t="s">
        <v>9</v>
      </c>
      <c r="Q91">
        <v>4</v>
      </c>
      <c r="R91">
        <v>8</v>
      </c>
      <c r="S91">
        <v>0</v>
      </c>
      <c r="T91" t="s">
        <v>8</v>
      </c>
      <c r="U91" t="str">
        <f t="shared" si="11"/>
        <v>NA</v>
      </c>
      <c r="V91" t="str">
        <f t="shared" si="12"/>
        <v>NA</v>
      </c>
      <c r="W91" s="35" t="s">
        <v>147</v>
      </c>
      <c r="X91" t="s">
        <v>95</v>
      </c>
      <c r="Y91" t="s">
        <v>2553</v>
      </c>
      <c r="Z91" t="s">
        <v>91</v>
      </c>
      <c r="AA91">
        <v>20</v>
      </c>
      <c r="AB91" t="s">
        <v>145</v>
      </c>
      <c r="AC91" cm="1">
        <f t="array" ref="AC91">_xlfn.IFS(AB91="mg/kg", AA91, AB91="ug/g", AA91, AB91="mg/100g", AA91*10, AB91="mg/g", AA91*1000, TRUE, "NA")</f>
        <v>20</v>
      </c>
      <c r="AD91">
        <v>20</v>
      </c>
      <c r="AE91" t="s">
        <v>221</v>
      </c>
      <c r="AF91" t="str" cm="1">
        <f t="array" ref="AF91">_xlfn.IFS(AD91="NA", "NA", AD91="NR", "NA", AE91="W/cm2", AD91, AE91="mW/mm2", AD91*0.1, AE91="mW/cm2", AD91*0.001, AE91="uW/cm2", AD91*0.000001, AE91="lux", AD91*0.00000014641, AE91="klux", AD91*0.00014641, TRUE, "NA")</f>
        <v>NA</v>
      </c>
      <c r="AG91" t="s">
        <v>651</v>
      </c>
      <c r="AH91" t="s">
        <v>651</v>
      </c>
      <c r="AI91">
        <v>568</v>
      </c>
      <c r="AJ91" t="s">
        <v>9</v>
      </c>
      <c r="AK91">
        <v>4</v>
      </c>
      <c r="AL91" s="35" t="s">
        <v>12</v>
      </c>
      <c r="AM91" t="s">
        <v>8</v>
      </c>
      <c r="AN91" t="s">
        <v>8</v>
      </c>
      <c r="AO91" t="s">
        <v>8</v>
      </c>
      <c r="AP91" t="s">
        <v>8</v>
      </c>
      <c r="AQ91" t="s">
        <v>8</v>
      </c>
      <c r="AR91" s="35">
        <v>72</v>
      </c>
      <c r="AS91" t="s">
        <v>875</v>
      </c>
      <c r="AT91">
        <v>58.5</v>
      </c>
      <c r="AU91">
        <v>9.1999999999999993</v>
      </c>
      <c r="AV91" t="s">
        <v>8</v>
      </c>
      <c r="AW91" t="s">
        <v>8</v>
      </c>
      <c r="AX91" t="s">
        <v>8</v>
      </c>
      <c r="AY91" t="s">
        <v>8</v>
      </c>
      <c r="AZ91" t="s">
        <v>137</v>
      </c>
      <c r="BA91" t="s">
        <v>196</v>
      </c>
      <c r="BB91" cm="1">
        <f t="array" ref="BB91">_xlfn.IFS(AT91="NA", "NA", AT91="NR", "NA", AZ91="Direct rLV % whole brain", AT91, AZ91="Indirect rLV % whole brain", AT91, AZ91="Direct rLV % hemisphere", AT91/2, AZ91="Indirect rLV % hemisphere", AT91/2, AND(F91="Mouse", AZ91="mm3"), (AT91/508.91)*100, AND(F91="Rat", AZ91="mm3"), (AT91/1971)*100, AND(F91="Mouse", AZ91="ul"), (AT91/508.91)*100, AND(F91="Rat", AZ91="ul"), (AT91/1971)*100, AND(F91="Mouse", AZ91="nl"), (AT91/508910)*100, AND(F91="Rat", AZ91="nl"), (AT91/1971000)*100, AND(F91="Mouse", AZ91="cm3"), (AT91/0.50891)*100, AND(F91="Rat", AZ91="cm3"), (AT91/1.971)*100, TRUE, "NA")</f>
        <v>2.968036529680365</v>
      </c>
      <c r="BC91" t="str" cm="1">
        <f t="array" ref="BC91">_xlfn.IFS(AV91="NA", "NA", AV91="NR", "NA", AZ91="Direct rLV % whole brain", AV91, AZ91="Indirect rLV % whole brain", AV91, AZ91="Direct rLV % hemisphere", AV91/2, AZ91="Indirect rLV % hemisphere", AV91/2, AND(F91="Mouse", AZ91="mm3"), (AV91/508.91)*100, AND(F91="Rat", AZ91="mm3"), (AV91/1971)*100, AND(F91="Mouse", AZ91="ul"), (AV91/508.91)*100, AND(F91="Rat", AZ91="ul"), (AV91/1971)*100, AND(F91="Mouse", AZ91="nl"), (AV91/508910)*100, AND(F91="Rat", AZ91="nl"), (AV91/1971000)*100, AND(F91="Mouse", AZ91="cm3"), (AV91/0.50891)*100, AND(F91="Rat", AZ91="cm3"), (AV91/1.971)*100, TRUE, "NA")</f>
        <v>NA</v>
      </c>
      <c r="BD91" cm="1">
        <f t="array" ref="BD91">_xlfn.IFS(AU91="NA", "NA", AU91="NR", "NA", R91="NR", "NA", BA91="SD", AU91, BA91="SE", AU91*(SQRT(R91)), BA91="SEM", AU91*(SQRT(R91)), TRUE, "NA")</f>
        <v>9.1999999999999993</v>
      </c>
      <c r="BE91" cm="1">
        <f t="array" ref="BE91">_xlfn.IFS(BD91="NA", "NA", AZ91="Direct rLV % whole brain", BD91, AZ91="Indirect rLV % whole brain", BD91, AZ91="Direct rLV % hemisphere", BD91/2, AZ91="Indirect rLV % hemisphere", BD91/2, AND(F91="Mouse", AZ91="mm3"), (BD91/508.91)*100, AND(F91="Rat", AZ91="mm3"), (BD91/1971)*100, AND(F91="Mouse", AZ91="ul"), (BD91/508.91)*100, AND(F91="Rat", AZ91="ul"), (BD91/1971)*100, AND(F91="Mouse", AZ91="nl"), (BD91/508910)*100, AND(F91="Rat", AZ91="nl"), (BD91/1971000)*100, AND(F91="Mouse", AZ91="cm3"), (BD91/0.50891)*100, AND(F91="Rat", AZ91="cm3"), (BD91/1.971)*100, TRUE, "NA")</f>
        <v>0.46676813800101463</v>
      </c>
      <c r="BF91" s="48" t="str" cm="1">
        <f t="array" ref="BF91">_xlfn.IFS(AW91="NA", "NA", AW91="NR", "NA", T91 = "NA", "NA", T91 = "NR", "NA", BA91="SD", AW91, BA91="SE", AW91*(SQRT(T91)), BA91="SEM", AW91*(SQRT(T91)), TRUE, "NA")</f>
        <v>NA</v>
      </c>
      <c r="BG91" s="35" t="s">
        <v>12</v>
      </c>
      <c r="BH91" t="s">
        <v>8</v>
      </c>
      <c r="BI91" t="s">
        <v>8</v>
      </c>
      <c r="BJ91" t="s">
        <v>8</v>
      </c>
      <c r="BK91" t="s">
        <v>8</v>
      </c>
      <c r="BL91" t="s">
        <v>8</v>
      </c>
      <c r="BM91" t="s">
        <v>8</v>
      </c>
      <c r="BN91" s="35" t="s">
        <v>273</v>
      </c>
      <c r="BO91" t="s">
        <v>273</v>
      </c>
    </row>
    <row r="92" spans="1:69" x14ac:dyDescent="0.3">
      <c r="A92" t="s">
        <v>647</v>
      </c>
      <c r="B92" t="s">
        <v>646</v>
      </c>
      <c r="C92">
        <v>1998</v>
      </c>
      <c r="D92" t="s">
        <v>648</v>
      </c>
      <c r="E92" t="s">
        <v>263</v>
      </c>
      <c r="F92" s="35" t="s">
        <v>24</v>
      </c>
      <c r="G92" t="s">
        <v>650</v>
      </c>
      <c r="H92" t="s">
        <v>35</v>
      </c>
      <c r="I92" t="s">
        <v>12</v>
      </c>
      <c r="J92" t="s">
        <v>8</v>
      </c>
      <c r="K92">
        <v>20</v>
      </c>
      <c r="L92">
        <f t="shared" si="16"/>
        <v>24</v>
      </c>
      <c r="M92">
        <v>28</v>
      </c>
      <c r="N92" t="s">
        <v>9</v>
      </c>
      <c r="O92" t="s">
        <v>9</v>
      </c>
      <c r="P92" t="s">
        <v>9</v>
      </c>
      <c r="Q92">
        <v>4</v>
      </c>
      <c r="R92">
        <v>5</v>
      </c>
      <c r="S92">
        <v>0</v>
      </c>
      <c r="T92" t="s">
        <v>8</v>
      </c>
      <c r="U92" t="str">
        <f t="shared" si="11"/>
        <v>NA</v>
      </c>
      <c r="V92" t="str">
        <f t="shared" si="12"/>
        <v>NA</v>
      </c>
      <c r="W92" s="35" t="s">
        <v>147</v>
      </c>
      <c r="X92" t="s">
        <v>95</v>
      </c>
      <c r="Y92" t="s">
        <v>2553</v>
      </c>
      <c r="Z92" t="s">
        <v>91</v>
      </c>
      <c r="AA92">
        <v>20</v>
      </c>
      <c r="AB92" t="s">
        <v>145</v>
      </c>
      <c r="AC92" cm="1">
        <f t="array" ref="AC92">_xlfn.IFS(AB92="mg/kg", AA92, AB92="ug/g", AA92, AB92="mg/100g", AA92*10, AB92="mg/g", AA92*1000, TRUE, "NA")</f>
        <v>20</v>
      </c>
      <c r="AD92">
        <v>20</v>
      </c>
      <c r="AE92" t="s">
        <v>221</v>
      </c>
      <c r="AF92" t="str" cm="1">
        <f t="array" ref="AF92">_xlfn.IFS(AD92="NA", "NA", AD92="NR", "NA", AE92="W/cm2", AD92, AE92="mW/mm2", AD92*0.1, AE92="mW/cm2", AD92*0.001, AE92="uW/cm2", AD92*0.000001, AE92="lux", AD92*0.00000014641, AE92="klux", AD92*0.00014641, TRUE, "NA")</f>
        <v>NA</v>
      </c>
      <c r="AG92" t="s">
        <v>651</v>
      </c>
      <c r="AH92" t="s">
        <v>651</v>
      </c>
      <c r="AI92">
        <v>568</v>
      </c>
      <c r="AJ92" t="s">
        <v>9</v>
      </c>
      <c r="AK92">
        <v>4</v>
      </c>
      <c r="AL92" s="35" t="s">
        <v>12</v>
      </c>
      <c r="AM92" t="s">
        <v>8</v>
      </c>
      <c r="AN92" t="s">
        <v>8</v>
      </c>
      <c r="AO92" t="s">
        <v>8</v>
      </c>
      <c r="AP92" t="s">
        <v>8</v>
      </c>
      <c r="AQ92" t="s">
        <v>8</v>
      </c>
      <c r="AR92" s="35">
        <v>72</v>
      </c>
      <c r="AS92" t="s">
        <v>875</v>
      </c>
      <c r="AT92">
        <v>34.799999999999997</v>
      </c>
      <c r="AU92">
        <v>7.9</v>
      </c>
      <c r="AV92" t="s">
        <v>8</v>
      </c>
      <c r="AW92" t="s">
        <v>8</v>
      </c>
      <c r="AX92" t="s">
        <v>8</v>
      </c>
      <c r="AY92" t="s">
        <v>8</v>
      </c>
      <c r="AZ92" t="s">
        <v>137</v>
      </c>
      <c r="BA92" t="s">
        <v>196</v>
      </c>
      <c r="BB92" cm="1">
        <f t="array" ref="BB92">_xlfn.IFS(AT92="NA", "NA", AT92="NR", "NA", AZ92="Direct rLV % whole brain", AT92, AZ92="Indirect rLV % whole brain", AT92, AZ92="Direct rLV % hemisphere", AT92/2, AZ92="Indirect rLV % hemisphere", AT92/2, AND(F92="Mouse", AZ92="mm3"), (AT92/508.91)*100, AND(F92="Rat", AZ92="mm3"), (AT92/1971)*100, AND(F92="Mouse", AZ92="ul"), (AT92/508.91)*100, AND(F92="Rat", AZ92="ul"), (AT92/1971)*100, AND(F92="Mouse", AZ92="nl"), (AT92/508910)*100, AND(F92="Rat", AZ92="nl"), (AT92/1971000)*100, AND(F92="Mouse", AZ92="cm3"), (AT92/0.50891)*100, AND(F92="Rat", AZ92="cm3"), (AT92/1.971)*100, TRUE, "NA")</f>
        <v>1.7656012176560119</v>
      </c>
      <c r="BC92" t="str" cm="1">
        <f t="array" ref="BC92">_xlfn.IFS(AV92="NA", "NA", AV92="NR", "NA", AZ92="Direct rLV % whole brain", AV92, AZ92="Indirect rLV % whole brain", AV92, AZ92="Direct rLV % hemisphere", AV92/2, AZ92="Indirect rLV % hemisphere", AV92/2, AND(F92="Mouse", AZ92="mm3"), (AV92/508.91)*100, AND(F92="Rat", AZ92="mm3"), (AV92/1971)*100, AND(F92="Mouse", AZ92="ul"), (AV92/508.91)*100, AND(F92="Rat", AZ92="ul"), (AV92/1971)*100, AND(F92="Mouse", AZ92="nl"), (AV92/508910)*100, AND(F92="Rat", AZ92="nl"), (AV92/1971000)*100, AND(F92="Mouse", AZ92="cm3"), (AV92/0.50891)*100, AND(F92="Rat", AZ92="cm3"), (AV92/1.971)*100, TRUE, "NA")</f>
        <v>NA</v>
      </c>
      <c r="BD92" cm="1">
        <f t="array" ref="BD92">_xlfn.IFS(AU92="NA", "NA", AU92="NR", "NA", R92="NR", "NA", BA92="SD", AU92, BA92="SE", AU92*(SQRT(R92)), BA92="SEM", AU92*(SQRT(R92)), TRUE, "NA")</f>
        <v>7.9</v>
      </c>
      <c r="BE92" cm="1">
        <f t="array" ref="BE92">_xlfn.IFS(BD92="NA", "NA", AZ92="Direct rLV % whole brain", BD92, AZ92="Indirect rLV % whole brain", BD92, AZ92="Direct rLV % hemisphere", BD92/2, AZ92="Indirect rLV % hemisphere", BD92/2, AND(F92="Mouse", AZ92="mm3"), (BD92/508.91)*100, AND(F92="Rat", AZ92="mm3"), (BD92/1971)*100, AND(F92="Mouse", AZ92="ul"), (BD92/508.91)*100, AND(F92="Rat", AZ92="ul"), (BD92/1971)*100, AND(F92="Mouse", AZ92="nl"), (BD92/508910)*100, AND(F92="Rat", AZ92="nl"), (BD92/1971000)*100, AND(F92="Mouse", AZ92="cm3"), (BD92/0.50891)*100, AND(F92="Rat", AZ92="cm3"), (BD92/1.971)*100, TRUE, "NA")</f>
        <v>0.40081177067478435</v>
      </c>
      <c r="BF92" s="48" t="str" cm="1">
        <f t="array" ref="BF92">_xlfn.IFS(AW92="NA", "NA", AW92="NR", "NA", T92 = "NA", "NA", T92 = "NR", "NA", BA92="SD", AW92, BA92="SE", AW92*(SQRT(T92)), BA92="SEM", AW92*(SQRT(T92)), TRUE, "NA")</f>
        <v>NA</v>
      </c>
      <c r="BG92" s="35" t="s">
        <v>12</v>
      </c>
      <c r="BH92" t="s">
        <v>8</v>
      </c>
      <c r="BI92" t="s">
        <v>8</v>
      </c>
      <c r="BJ92" t="s">
        <v>8</v>
      </c>
      <c r="BK92" t="s">
        <v>8</v>
      </c>
      <c r="BL92" t="s">
        <v>8</v>
      </c>
      <c r="BM92" t="s">
        <v>8</v>
      </c>
      <c r="BN92" s="35" t="s">
        <v>273</v>
      </c>
      <c r="BO92" t="s">
        <v>273</v>
      </c>
    </row>
    <row r="93" spans="1:69" s="22" customFormat="1" x14ac:dyDescent="0.3">
      <c r="A93" s="22" t="s">
        <v>653</v>
      </c>
      <c r="B93" s="22" t="s">
        <v>458</v>
      </c>
      <c r="C93" s="22">
        <v>2008</v>
      </c>
      <c r="D93" s="22" t="s">
        <v>654</v>
      </c>
      <c r="E93" s="22" t="s">
        <v>141</v>
      </c>
      <c r="F93" s="34" t="s">
        <v>24</v>
      </c>
      <c r="G93" s="22" t="s">
        <v>10</v>
      </c>
      <c r="H93" s="22" t="s">
        <v>36</v>
      </c>
      <c r="I93" s="22" t="s">
        <v>12</v>
      </c>
      <c r="J93" s="22" t="s">
        <v>8</v>
      </c>
      <c r="K93" s="22" t="s">
        <v>9</v>
      </c>
      <c r="L93" s="22" t="s">
        <v>9</v>
      </c>
      <c r="M93" s="22" t="s">
        <v>9</v>
      </c>
      <c r="N93" s="22" t="s">
        <v>9</v>
      </c>
      <c r="O93" s="22">
        <v>350</v>
      </c>
      <c r="P93" s="22" t="s">
        <v>9</v>
      </c>
      <c r="Q93" s="22">
        <v>1</v>
      </c>
      <c r="R93" s="22">
        <v>8</v>
      </c>
      <c r="S93" s="22">
        <v>0</v>
      </c>
      <c r="T93" s="22" t="s">
        <v>8</v>
      </c>
      <c r="U93" s="22" t="str">
        <f t="shared" si="11"/>
        <v>NA</v>
      </c>
      <c r="V93" s="22" t="str">
        <f t="shared" si="12"/>
        <v>NA</v>
      </c>
      <c r="W93" s="34" t="s">
        <v>97</v>
      </c>
      <c r="X93" s="22" t="s">
        <v>8</v>
      </c>
      <c r="Y93" s="22" t="s">
        <v>2553</v>
      </c>
      <c r="Z93" s="22" t="s">
        <v>91</v>
      </c>
      <c r="AA93" s="22">
        <v>20</v>
      </c>
      <c r="AB93" s="22" t="s">
        <v>145</v>
      </c>
      <c r="AC93" cm="1">
        <f t="array" ref="AC93">_xlfn.IFS(AB93="mg/kg", AA93, AB93="ug/g", AA93, AB93="mg/100g", AA93*10, AB93="mg/g", AA93*1000, TRUE, "NA")</f>
        <v>20</v>
      </c>
      <c r="AD93" s="22">
        <v>0.68</v>
      </c>
      <c r="AE93" s="22" t="s">
        <v>461</v>
      </c>
      <c r="AF93" cm="1">
        <f t="array" ref="AF93">_xlfn.IFS(AD93="NA", "NA", AD93="NR", "NA", AE93="W/cm2", AD93, AE93="mW/mm2", AD93*0.1, AE93="mW/cm2", AD93*0.001, AE93="uW/cm2", AD93*0.000001, AE93="lux", AD93*0.00000014641, AE93="klux", AD93*0.00014641, TRUE, "NA")</f>
        <v>0.68</v>
      </c>
      <c r="AG93" s="22" t="s">
        <v>85</v>
      </c>
      <c r="AH93" s="22" t="s">
        <v>2656</v>
      </c>
      <c r="AI93" s="22">
        <v>540</v>
      </c>
      <c r="AJ93" s="22">
        <v>3</v>
      </c>
      <c r="AK93" s="22">
        <v>10</v>
      </c>
      <c r="AL93" s="34" t="s">
        <v>12</v>
      </c>
      <c r="AM93" s="22" t="s">
        <v>8</v>
      </c>
      <c r="AN93" s="22" t="s">
        <v>8</v>
      </c>
      <c r="AO93" s="22" t="s">
        <v>8</v>
      </c>
      <c r="AP93" s="22" t="s">
        <v>8</v>
      </c>
      <c r="AQ93" s="22" t="s">
        <v>8</v>
      </c>
      <c r="AR93" s="34">
        <v>72</v>
      </c>
      <c r="AS93" s="22" t="s">
        <v>875</v>
      </c>
      <c r="AT93" s="22">
        <v>20.5</v>
      </c>
      <c r="AU93" s="22">
        <v>5.7</v>
      </c>
      <c r="AV93" s="22" t="s">
        <v>8</v>
      </c>
      <c r="AW93" s="22" t="s">
        <v>8</v>
      </c>
      <c r="AX93" s="22" t="s">
        <v>8</v>
      </c>
      <c r="AY93" s="22" t="s">
        <v>8</v>
      </c>
      <c r="AZ93" s="22" t="s">
        <v>483</v>
      </c>
      <c r="BA93" s="22" t="s">
        <v>196</v>
      </c>
      <c r="BB93" cm="1">
        <f t="array" ref="BB93">_xlfn.IFS(AT93="NA", "NA", AT93="NR", "NA", AZ93="Direct rLV % whole brain", AT93, AZ93="Indirect rLV % whole brain", AT93, AZ93="Direct rLV % hemisphere", AT93/2, AZ93="Indirect rLV % hemisphere", AT93/2, AND(F93="Mouse", AZ93="mm3"), (AT93/508.91)*100, AND(F93="Rat", AZ93="mm3"), (AT93/1971)*100, AND(F93="Mouse", AZ93="ul"), (AT93/508.91)*100, AND(F93="Rat", AZ93="ul"), (AT93/1971)*100, AND(F93="Mouse", AZ93="nl"), (AT93/508910)*100, AND(F93="Rat", AZ93="nl"), (AT93/1971000)*100, AND(F93="Mouse", AZ93="cm3"), (AT93/0.50891)*100, AND(F93="Rat", AZ93="cm3"), (AT93/1.971)*100, TRUE, "NA")</f>
        <v>20.5</v>
      </c>
      <c r="BC93" t="str" cm="1">
        <f t="array" ref="BC93">_xlfn.IFS(AV93="NA", "NA", AV93="NR", "NA", AZ93="Direct rLV % whole brain", AV93, AZ93="Indirect rLV % whole brain", AV93, AZ93="Direct rLV % hemisphere", AV93/2, AZ93="Indirect rLV % hemisphere", AV93/2, AND(F93="Mouse", AZ93="mm3"), (AV93/508.91)*100, AND(F93="Rat", AZ93="mm3"), (AV93/1971)*100, AND(F93="Mouse", AZ93="ul"), (AV93/508.91)*100, AND(F93="Rat", AZ93="ul"), (AV93/1971)*100, AND(F93="Mouse", AZ93="nl"), (AV93/508910)*100, AND(F93="Rat", AZ93="nl"), (AV93/1971000)*100, AND(F93="Mouse", AZ93="cm3"), (AV93/0.50891)*100, AND(F93="Rat", AZ93="cm3"), (AV93/1.971)*100, TRUE, "NA")</f>
        <v>NA</v>
      </c>
      <c r="BD93" cm="1">
        <f t="array" ref="BD93">_xlfn.IFS(AU93="NA", "NA", AU93="NR", "NA", R93="NR", "NA", BA93="SD", AU93, BA93="SE", AU93*(SQRT(R93)), BA93="SEM", AU93*(SQRT(R93)), TRUE, "NA")</f>
        <v>5.7</v>
      </c>
      <c r="BE93" cm="1">
        <f t="array" ref="BE93">_xlfn.IFS(BD93="NA", "NA", AZ93="Direct rLV % whole brain", BD93, AZ93="Indirect rLV % whole brain", BD93, AZ93="Direct rLV % hemisphere", BD93/2, AZ93="Indirect rLV % hemisphere", BD93/2, AND(F93="Mouse", AZ93="mm3"), (BD93/508.91)*100, AND(F93="Rat", AZ93="mm3"), (BD93/1971)*100, AND(F93="Mouse", AZ93="ul"), (BD93/508.91)*100, AND(F93="Rat", AZ93="ul"), (BD93/1971)*100, AND(F93="Mouse", AZ93="nl"), (BD93/508910)*100, AND(F93="Rat", AZ93="nl"), (BD93/1971000)*100, AND(F93="Mouse", AZ93="cm3"), (BD93/0.50891)*100, AND(F93="Rat", AZ93="cm3"), (BD93/1.971)*100, TRUE, "NA")</f>
        <v>5.7</v>
      </c>
      <c r="BF93" s="48" t="str" cm="1">
        <f t="array" ref="BF93">_xlfn.IFS(AW93="NA", "NA", AW93="NR", "NA", T93 = "NA", "NA", T93 = "NR", "NA", BA93="SD", AW93, BA93="SE", AW93*(SQRT(T93)), BA93="SEM", AW93*(SQRT(T93)), TRUE, "NA")</f>
        <v>NA</v>
      </c>
      <c r="BG93" s="34" t="s">
        <v>12</v>
      </c>
      <c r="BH93" s="22" t="s">
        <v>8</v>
      </c>
      <c r="BI93" s="22" t="s">
        <v>8</v>
      </c>
      <c r="BJ93" s="22" t="s">
        <v>8</v>
      </c>
      <c r="BK93" s="22" t="s">
        <v>8</v>
      </c>
      <c r="BL93" s="22" t="s">
        <v>8</v>
      </c>
      <c r="BM93" s="22" t="s">
        <v>8</v>
      </c>
      <c r="BN93" s="34" t="s">
        <v>272</v>
      </c>
      <c r="BO93" s="22" t="s">
        <v>8</v>
      </c>
      <c r="BP93" s="22" t="s">
        <v>657</v>
      </c>
    </row>
    <row r="94" spans="1:69" x14ac:dyDescent="0.3">
      <c r="A94" t="s">
        <v>656</v>
      </c>
      <c r="B94" t="s">
        <v>458</v>
      </c>
      <c r="C94">
        <v>2004</v>
      </c>
      <c r="D94" t="s">
        <v>655</v>
      </c>
      <c r="E94" t="s">
        <v>141</v>
      </c>
      <c r="F94" s="35" t="s">
        <v>24</v>
      </c>
      <c r="G94" t="s">
        <v>10</v>
      </c>
      <c r="H94" t="s">
        <v>36</v>
      </c>
      <c r="I94" t="s">
        <v>12</v>
      </c>
      <c r="J94" t="s">
        <v>8</v>
      </c>
      <c r="K94" t="s">
        <v>9</v>
      </c>
      <c r="L94" t="s">
        <v>9</v>
      </c>
      <c r="M94" t="s">
        <v>9</v>
      </c>
      <c r="N94" t="s">
        <v>9</v>
      </c>
      <c r="O94">
        <v>350</v>
      </c>
      <c r="P94" t="s">
        <v>9</v>
      </c>
      <c r="Q94">
        <v>1</v>
      </c>
      <c r="R94">
        <v>37</v>
      </c>
      <c r="S94">
        <v>0</v>
      </c>
      <c r="T94" t="s">
        <v>8</v>
      </c>
      <c r="U94" t="str">
        <f t="shared" si="11"/>
        <v>NA</v>
      </c>
      <c r="V94" t="str">
        <f t="shared" si="12"/>
        <v>NA</v>
      </c>
      <c r="W94" s="35" t="s">
        <v>97</v>
      </c>
      <c r="X94" t="s">
        <v>8</v>
      </c>
      <c r="Y94" t="s">
        <v>2553</v>
      </c>
      <c r="Z94" t="s">
        <v>460</v>
      </c>
      <c r="AA94">
        <v>20</v>
      </c>
      <c r="AB94" t="s">
        <v>145</v>
      </c>
      <c r="AC94" cm="1">
        <f t="array" ref="AC94">_xlfn.IFS(AB94="mg/kg", AA94, AB94="ug/g", AA94, AB94="mg/100g", AA94*10, AB94="mg/g", AA94*1000, TRUE, "NA")</f>
        <v>20</v>
      </c>
      <c r="AD94">
        <v>0.68</v>
      </c>
      <c r="AE94" t="s">
        <v>461</v>
      </c>
      <c r="AF94" cm="1">
        <f t="array" ref="AF94">_xlfn.IFS(AD94="NA", "NA", AD94="NR", "NA", AE94="W/cm2", AD94, AE94="mW/mm2", AD94*0.1, AE94="mW/cm2", AD94*0.001, AE94="uW/cm2", AD94*0.000001, AE94="lux", AD94*0.00000014641, AE94="klux", AD94*0.00014641, TRUE, "NA")</f>
        <v>0.68</v>
      </c>
      <c r="AG94" t="s">
        <v>85</v>
      </c>
      <c r="AH94" t="s">
        <v>2656</v>
      </c>
      <c r="AI94">
        <v>540</v>
      </c>
      <c r="AJ94">
        <v>3</v>
      </c>
      <c r="AK94">
        <v>10</v>
      </c>
      <c r="AL94" s="35" t="s">
        <v>12</v>
      </c>
      <c r="AM94" t="s">
        <v>8</v>
      </c>
      <c r="AN94" t="s">
        <v>8</v>
      </c>
      <c r="AO94" t="s">
        <v>8</v>
      </c>
      <c r="AP94" t="s">
        <v>8</v>
      </c>
      <c r="AQ94" t="s">
        <v>8</v>
      </c>
      <c r="AR94" s="35">
        <v>24</v>
      </c>
      <c r="AS94" t="s">
        <v>874</v>
      </c>
      <c r="AT94">
        <v>25</v>
      </c>
      <c r="AU94">
        <v>3.4</v>
      </c>
      <c r="AV94" t="s">
        <v>8</v>
      </c>
      <c r="AW94" t="s">
        <v>8</v>
      </c>
      <c r="AX94" t="s">
        <v>8</v>
      </c>
      <c r="AY94" t="s">
        <v>8</v>
      </c>
      <c r="AZ94" t="s">
        <v>483</v>
      </c>
      <c r="BA94" t="s">
        <v>196</v>
      </c>
      <c r="BB94" cm="1">
        <f t="array" ref="BB94">_xlfn.IFS(AT94="NA", "NA", AT94="NR", "NA", AZ94="Direct rLV % whole brain", AT94, AZ94="Indirect rLV % whole brain", AT94, AZ94="Direct rLV % hemisphere", AT94/2, AZ94="Indirect rLV % hemisphere", AT94/2, AND(F94="Mouse", AZ94="mm3"), (AT94/508.91)*100, AND(F94="Rat", AZ94="mm3"), (AT94/1971)*100, AND(F94="Mouse", AZ94="ul"), (AT94/508.91)*100, AND(F94="Rat", AZ94="ul"), (AT94/1971)*100, AND(F94="Mouse", AZ94="nl"), (AT94/508910)*100, AND(F94="Rat", AZ94="nl"), (AT94/1971000)*100, AND(F94="Mouse", AZ94="cm3"), (AT94/0.50891)*100, AND(F94="Rat", AZ94="cm3"), (AT94/1.971)*100, TRUE, "NA")</f>
        <v>25</v>
      </c>
      <c r="BC94" t="str" cm="1">
        <f t="array" ref="BC94">_xlfn.IFS(AV94="NA", "NA", AV94="NR", "NA", AZ94="Direct rLV % whole brain", AV94, AZ94="Indirect rLV % whole brain", AV94, AZ94="Direct rLV % hemisphere", AV94/2, AZ94="Indirect rLV % hemisphere", AV94/2, AND(F94="Mouse", AZ94="mm3"), (AV94/508.91)*100, AND(F94="Rat", AZ94="mm3"), (AV94/1971)*100, AND(F94="Mouse", AZ94="ul"), (AV94/508.91)*100, AND(F94="Rat", AZ94="ul"), (AV94/1971)*100, AND(F94="Mouse", AZ94="nl"), (AV94/508910)*100, AND(F94="Rat", AZ94="nl"), (AV94/1971000)*100, AND(F94="Mouse", AZ94="cm3"), (AV94/0.50891)*100, AND(F94="Rat", AZ94="cm3"), (AV94/1.971)*100, TRUE, "NA")</f>
        <v>NA</v>
      </c>
      <c r="BD94" cm="1">
        <f t="array" ref="BD94">_xlfn.IFS(AU94="NA", "NA", AU94="NR", "NA", R94="NR", "NA", BA94="SD", AU94, BA94="SE", AU94*(SQRT(R94)), BA94="SEM", AU94*(SQRT(R94)), TRUE, "NA")</f>
        <v>3.4</v>
      </c>
      <c r="BE94" cm="1">
        <f t="array" ref="BE94">_xlfn.IFS(BD94="NA", "NA", AZ94="Direct rLV % whole brain", BD94, AZ94="Indirect rLV % whole brain", BD94, AZ94="Direct rLV % hemisphere", BD94/2, AZ94="Indirect rLV % hemisphere", BD94/2, AND(F94="Mouse", AZ94="mm3"), (BD94/508.91)*100, AND(F94="Rat", AZ94="mm3"), (BD94/1971)*100, AND(F94="Mouse", AZ94="ul"), (BD94/508.91)*100, AND(F94="Rat", AZ94="ul"), (BD94/1971)*100, AND(F94="Mouse", AZ94="nl"), (BD94/508910)*100, AND(F94="Rat", AZ94="nl"), (BD94/1971000)*100, AND(F94="Mouse", AZ94="cm3"), (BD94/0.50891)*100, AND(F94="Rat", AZ94="cm3"), (BD94/1.971)*100, TRUE, "NA")</f>
        <v>3.4</v>
      </c>
      <c r="BF94" s="48" t="str" cm="1">
        <f t="array" ref="BF94">_xlfn.IFS(AW94="NA", "NA", AW94="NR", "NA", T94 = "NA", "NA", T94 = "NR", "NA", BA94="SD", AW94, BA94="SE", AW94*(SQRT(T94)), BA94="SEM", AW94*(SQRT(T94)), TRUE, "NA")</f>
        <v>NA</v>
      </c>
      <c r="BG94" s="35" t="s">
        <v>471</v>
      </c>
      <c r="BH94" t="s">
        <v>9</v>
      </c>
      <c r="BI94" t="s">
        <v>9</v>
      </c>
      <c r="BJ94" t="s">
        <v>8</v>
      </c>
      <c r="BK94" t="s">
        <v>8</v>
      </c>
      <c r="BL94" t="s">
        <v>9</v>
      </c>
      <c r="BM94" t="s">
        <v>9</v>
      </c>
      <c r="BN94" s="35" t="s">
        <v>272</v>
      </c>
      <c r="BO94" t="s">
        <v>8</v>
      </c>
      <c r="BP94" t="s">
        <v>660</v>
      </c>
      <c r="BQ94" t="s">
        <v>2610</v>
      </c>
    </row>
    <row r="95" spans="1:69" s="22" customFormat="1" x14ac:dyDescent="0.3">
      <c r="A95" s="22" t="s">
        <v>663</v>
      </c>
      <c r="B95" s="22" t="s">
        <v>458</v>
      </c>
      <c r="C95" s="22">
        <v>2004</v>
      </c>
      <c r="D95" s="22" t="s">
        <v>664</v>
      </c>
      <c r="E95" s="22" t="s">
        <v>141</v>
      </c>
      <c r="F95" s="34" t="s">
        <v>24</v>
      </c>
      <c r="G95" s="22" t="s">
        <v>10</v>
      </c>
      <c r="H95" s="22" t="s">
        <v>36</v>
      </c>
      <c r="I95" s="22" t="s">
        <v>12</v>
      </c>
      <c r="J95" s="22" t="s">
        <v>8</v>
      </c>
      <c r="K95" s="22" t="s">
        <v>9</v>
      </c>
      <c r="L95" s="22" t="s">
        <v>9</v>
      </c>
      <c r="M95" s="22" t="s">
        <v>9</v>
      </c>
      <c r="N95" s="22">
        <v>280</v>
      </c>
      <c r="O95" s="22">
        <f>AVERAGE(N95,P95)</f>
        <v>335</v>
      </c>
      <c r="P95" s="22">
        <v>390</v>
      </c>
      <c r="Q95" s="22">
        <v>1</v>
      </c>
      <c r="R95" s="22">
        <v>12</v>
      </c>
      <c r="S95" s="22">
        <v>0</v>
      </c>
      <c r="T95" s="22" t="s">
        <v>8</v>
      </c>
      <c r="U95" s="22" t="str">
        <f t="shared" si="11"/>
        <v>NA</v>
      </c>
      <c r="V95" s="22" t="str">
        <f t="shared" si="12"/>
        <v>NA</v>
      </c>
      <c r="W95" s="34" t="s">
        <v>97</v>
      </c>
      <c r="X95" s="22" t="s">
        <v>8</v>
      </c>
      <c r="Y95" s="22" t="s">
        <v>2553</v>
      </c>
      <c r="Z95" s="22" t="s">
        <v>460</v>
      </c>
      <c r="AA95" s="22">
        <v>20</v>
      </c>
      <c r="AB95" s="22" t="s">
        <v>145</v>
      </c>
      <c r="AC95" cm="1">
        <f t="array" ref="AC95">_xlfn.IFS(AB95="mg/kg", AA95, AB95="ug/g", AA95, AB95="mg/100g", AA95*10, AB95="mg/g", AA95*1000, TRUE, "NA")</f>
        <v>20</v>
      </c>
      <c r="AD95" s="22">
        <v>0.68</v>
      </c>
      <c r="AE95" s="22" t="s">
        <v>461</v>
      </c>
      <c r="AF95" cm="1">
        <f t="array" ref="AF95">_xlfn.IFS(AD95="NA", "NA", AD95="NR", "NA", AE95="W/cm2", AD95, AE95="mW/mm2", AD95*0.1, AE95="mW/cm2", AD95*0.001, AE95="uW/cm2", AD95*0.000001, AE95="lux", AD95*0.00000014641, AE95="klux", AD95*0.00014641, TRUE, "NA")</f>
        <v>0.68</v>
      </c>
      <c r="AG95" s="22" t="s">
        <v>85</v>
      </c>
      <c r="AH95" s="22" t="s">
        <v>2656</v>
      </c>
      <c r="AI95" s="22">
        <v>540</v>
      </c>
      <c r="AJ95" s="22">
        <v>3</v>
      </c>
      <c r="AK95" s="22">
        <v>10</v>
      </c>
      <c r="AL95" s="34" t="s">
        <v>12</v>
      </c>
      <c r="AM95" s="22" t="s">
        <v>8</v>
      </c>
      <c r="AN95" s="22" t="s">
        <v>8</v>
      </c>
      <c r="AO95" s="22" t="s">
        <v>8</v>
      </c>
      <c r="AP95" s="22" t="s">
        <v>8</v>
      </c>
      <c r="AQ95" s="22" t="s">
        <v>8</v>
      </c>
      <c r="AR95" s="34">
        <v>24</v>
      </c>
      <c r="AS95" s="22" t="s">
        <v>874</v>
      </c>
      <c r="AT95" s="22">
        <v>24.2</v>
      </c>
      <c r="AU95" s="22">
        <v>3.1</v>
      </c>
      <c r="AV95" s="22" t="s">
        <v>8</v>
      </c>
      <c r="AW95" s="22" t="s">
        <v>8</v>
      </c>
      <c r="AX95" s="22" t="s">
        <v>8</v>
      </c>
      <c r="AY95" s="22" t="s">
        <v>8</v>
      </c>
      <c r="AZ95" s="22" t="s">
        <v>483</v>
      </c>
      <c r="BA95" s="22" t="s">
        <v>196</v>
      </c>
      <c r="BB95" cm="1">
        <f t="array" ref="BB95">_xlfn.IFS(AT95="NA", "NA", AT95="NR", "NA", AZ95="Direct rLV % whole brain", AT95, AZ95="Indirect rLV % whole brain", AT95, AZ95="Direct rLV % hemisphere", AT95/2, AZ95="Indirect rLV % hemisphere", AT95/2, AND(F95="Mouse", AZ95="mm3"), (AT95/508.91)*100, AND(F95="Rat", AZ95="mm3"), (AT95/1971)*100, AND(F95="Mouse", AZ95="ul"), (AT95/508.91)*100, AND(F95="Rat", AZ95="ul"), (AT95/1971)*100, AND(F95="Mouse", AZ95="nl"), (AT95/508910)*100, AND(F95="Rat", AZ95="nl"), (AT95/1971000)*100, AND(F95="Mouse", AZ95="cm3"), (AT95/0.50891)*100, AND(F95="Rat", AZ95="cm3"), (AT95/1.971)*100, TRUE, "NA")</f>
        <v>24.2</v>
      </c>
      <c r="BC95" t="str" cm="1">
        <f t="array" ref="BC95">_xlfn.IFS(AV95="NA", "NA", AV95="NR", "NA", AZ95="Direct rLV % whole brain", AV95, AZ95="Indirect rLV % whole brain", AV95, AZ95="Direct rLV % hemisphere", AV95/2, AZ95="Indirect rLV % hemisphere", AV95/2, AND(F95="Mouse", AZ95="mm3"), (AV95/508.91)*100, AND(F95="Rat", AZ95="mm3"), (AV95/1971)*100, AND(F95="Mouse", AZ95="ul"), (AV95/508.91)*100, AND(F95="Rat", AZ95="ul"), (AV95/1971)*100, AND(F95="Mouse", AZ95="nl"), (AV95/508910)*100, AND(F95="Rat", AZ95="nl"), (AV95/1971000)*100, AND(F95="Mouse", AZ95="cm3"), (AV95/0.50891)*100, AND(F95="Rat", AZ95="cm3"), (AV95/1.971)*100, TRUE, "NA")</f>
        <v>NA</v>
      </c>
      <c r="BD95" cm="1">
        <f t="array" ref="BD95">_xlfn.IFS(AU95="NA", "NA", AU95="NR", "NA", R95="NR", "NA", BA95="SD", AU95, BA95="SE", AU95*(SQRT(R95)), BA95="SEM", AU95*(SQRT(R95)), TRUE, "NA")</f>
        <v>3.1</v>
      </c>
      <c r="BE95" cm="1">
        <f t="array" ref="BE95">_xlfn.IFS(BD95="NA", "NA", AZ95="Direct rLV % whole brain", BD95, AZ95="Indirect rLV % whole brain", BD95, AZ95="Direct rLV % hemisphere", BD95/2, AZ95="Indirect rLV % hemisphere", BD95/2, AND(F95="Mouse", AZ95="mm3"), (BD95/508.91)*100, AND(F95="Rat", AZ95="mm3"), (BD95/1971)*100, AND(F95="Mouse", AZ95="ul"), (BD95/508.91)*100, AND(F95="Rat", AZ95="ul"), (BD95/1971)*100, AND(F95="Mouse", AZ95="nl"), (BD95/508910)*100, AND(F95="Rat", AZ95="nl"), (BD95/1971000)*100, AND(F95="Mouse", AZ95="cm3"), (BD95/0.50891)*100, AND(F95="Rat", AZ95="cm3"), (BD95/1.971)*100, TRUE, "NA")</f>
        <v>3.1</v>
      </c>
      <c r="BF95" s="48" t="str" cm="1">
        <f t="array" ref="BF95">_xlfn.IFS(AW95="NA", "NA", AW95="NR", "NA", T95 = "NA", "NA", T95 = "NR", "NA", BA95="SD", AW95, BA95="SE", AW95*(SQRT(T95)), BA95="SEM", AW95*(SQRT(T95)), TRUE, "NA")</f>
        <v>NA</v>
      </c>
      <c r="BG95" s="34" t="s">
        <v>471</v>
      </c>
      <c r="BH95" s="22" t="s">
        <v>9</v>
      </c>
      <c r="BI95" s="22" t="s">
        <v>9</v>
      </c>
      <c r="BJ95" s="22" t="s">
        <v>8</v>
      </c>
      <c r="BK95" s="22" t="s">
        <v>8</v>
      </c>
      <c r="BL95" s="22" t="s">
        <v>9</v>
      </c>
      <c r="BM95" s="22" t="s">
        <v>9</v>
      </c>
      <c r="BN95" s="34" t="s">
        <v>272</v>
      </c>
      <c r="BO95" s="22" t="s">
        <v>8</v>
      </c>
      <c r="BP95" s="22" t="s">
        <v>668</v>
      </c>
      <c r="BQ95" t="s">
        <v>2610</v>
      </c>
    </row>
    <row r="96" spans="1:69" x14ac:dyDescent="0.3">
      <c r="A96" t="s">
        <v>666</v>
      </c>
      <c r="B96" t="s">
        <v>458</v>
      </c>
      <c r="C96">
        <v>2005</v>
      </c>
      <c r="D96" t="s">
        <v>667</v>
      </c>
      <c r="E96" t="s">
        <v>141</v>
      </c>
      <c r="F96" s="35" t="s">
        <v>24</v>
      </c>
      <c r="G96" t="s">
        <v>10</v>
      </c>
      <c r="H96" t="s">
        <v>36</v>
      </c>
      <c r="I96" t="s">
        <v>12</v>
      </c>
      <c r="J96" t="s">
        <v>8</v>
      </c>
      <c r="K96" t="s">
        <v>9</v>
      </c>
      <c r="L96" t="s">
        <v>9</v>
      </c>
      <c r="M96" t="s">
        <v>9</v>
      </c>
      <c r="N96" t="s">
        <v>9</v>
      </c>
      <c r="O96">
        <v>350</v>
      </c>
      <c r="P96" t="s">
        <v>9</v>
      </c>
      <c r="Q96">
        <v>1</v>
      </c>
      <c r="R96">
        <v>15</v>
      </c>
      <c r="S96">
        <v>0</v>
      </c>
      <c r="T96" t="s">
        <v>8</v>
      </c>
      <c r="U96" t="str">
        <f t="shared" si="11"/>
        <v>NA</v>
      </c>
      <c r="V96" t="str">
        <f t="shared" si="12"/>
        <v>NA</v>
      </c>
      <c r="W96" s="35" t="s">
        <v>97</v>
      </c>
      <c r="X96" t="s">
        <v>8</v>
      </c>
      <c r="Y96" t="s">
        <v>2553</v>
      </c>
      <c r="Z96" t="s">
        <v>460</v>
      </c>
      <c r="AA96">
        <v>20</v>
      </c>
      <c r="AB96" t="s">
        <v>145</v>
      </c>
      <c r="AC96" cm="1">
        <f t="array" ref="AC96">_xlfn.IFS(AB96="mg/kg", AA96, AB96="ug/g", AA96, AB96="mg/100g", AA96*10, AB96="mg/g", AA96*1000, TRUE, "NA")</f>
        <v>20</v>
      </c>
      <c r="AD96">
        <v>0.68</v>
      </c>
      <c r="AE96" t="s">
        <v>461</v>
      </c>
      <c r="AF96" cm="1">
        <f t="array" ref="AF96">_xlfn.IFS(AD96="NA", "NA", AD96="NR", "NA", AE96="W/cm2", AD96, AE96="mW/mm2", AD96*0.1, AE96="mW/cm2", AD96*0.001, AE96="uW/cm2", AD96*0.000001, AE96="lux", AD96*0.00000014641, AE96="klux", AD96*0.00014641, TRUE, "NA")</f>
        <v>0.68</v>
      </c>
      <c r="AG96" t="s">
        <v>85</v>
      </c>
      <c r="AH96" t="s">
        <v>2656</v>
      </c>
      <c r="AI96">
        <v>540</v>
      </c>
      <c r="AJ96">
        <v>3</v>
      </c>
      <c r="AK96">
        <v>10</v>
      </c>
      <c r="AL96" s="35" t="s">
        <v>12</v>
      </c>
      <c r="AM96" t="s">
        <v>8</v>
      </c>
      <c r="AN96" t="s">
        <v>8</v>
      </c>
      <c r="AO96" t="s">
        <v>8</v>
      </c>
      <c r="AP96" t="s">
        <v>8</v>
      </c>
      <c r="AQ96" t="s">
        <v>8</v>
      </c>
      <c r="AR96" s="35">
        <v>24</v>
      </c>
      <c r="AS96" t="s">
        <v>874</v>
      </c>
      <c r="AT96">
        <v>25.1</v>
      </c>
      <c r="AU96">
        <v>3.5</v>
      </c>
      <c r="AV96" t="s">
        <v>8</v>
      </c>
      <c r="AW96" t="s">
        <v>8</v>
      </c>
      <c r="AX96" t="s">
        <v>8</v>
      </c>
      <c r="AY96" t="s">
        <v>8</v>
      </c>
      <c r="AZ96" t="s">
        <v>483</v>
      </c>
      <c r="BA96" t="s">
        <v>196</v>
      </c>
      <c r="BB96" cm="1">
        <f t="array" ref="BB96">_xlfn.IFS(AT96="NA", "NA", AT96="NR", "NA", AZ96="Direct rLV % whole brain", AT96, AZ96="Indirect rLV % whole brain", AT96, AZ96="Direct rLV % hemisphere", AT96/2, AZ96="Indirect rLV % hemisphere", AT96/2, AND(F96="Mouse", AZ96="mm3"), (AT96/508.91)*100, AND(F96="Rat", AZ96="mm3"), (AT96/1971)*100, AND(F96="Mouse", AZ96="ul"), (AT96/508.91)*100, AND(F96="Rat", AZ96="ul"), (AT96/1971)*100, AND(F96="Mouse", AZ96="nl"), (AT96/508910)*100, AND(F96="Rat", AZ96="nl"), (AT96/1971000)*100, AND(F96="Mouse", AZ96="cm3"), (AT96/0.50891)*100, AND(F96="Rat", AZ96="cm3"), (AT96/1.971)*100, TRUE, "NA")</f>
        <v>25.1</v>
      </c>
      <c r="BC96" t="str" cm="1">
        <f t="array" ref="BC96">_xlfn.IFS(AV96="NA", "NA", AV96="NR", "NA", AZ96="Direct rLV % whole brain", AV96, AZ96="Indirect rLV % whole brain", AV96, AZ96="Direct rLV % hemisphere", AV96/2, AZ96="Indirect rLV % hemisphere", AV96/2, AND(F96="Mouse", AZ96="mm3"), (AV96/508.91)*100, AND(F96="Rat", AZ96="mm3"), (AV96/1971)*100, AND(F96="Mouse", AZ96="ul"), (AV96/508.91)*100, AND(F96="Rat", AZ96="ul"), (AV96/1971)*100, AND(F96="Mouse", AZ96="nl"), (AV96/508910)*100, AND(F96="Rat", AZ96="nl"), (AV96/1971000)*100, AND(F96="Mouse", AZ96="cm3"), (AV96/0.50891)*100, AND(F96="Rat", AZ96="cm3"), (AV96/1.971)*100, TRUE, "NA")</f>
        <v>NA</v>
      </c>
      <c r="BD96" cm="1">
        <f t="array" ref="BD96">_xlfn.IFS(AU96="NA", "NA", AU96="NR", "NA", R96="NR", "NA", BA96="SD", AU96, BA96="SE", AU96*(SQRT(R96)), BA96="SEM", AU96*(SQRT(R96)), TRUE, "NA")</f>
        <v>3.5</v>
      </c>
      <c r="BE96" cm="1">
        <f t="array" ref="BE96">_xlfn.IFS(BD96="NA", "NA", AZ96="Direct rLV % whole brain", BD96, AZ96="Indirect rLV % whole brain", BD96, AZ96="Direct rLV % hemisphere", BD96/2, AZ96="Indirect rLV % hemisphere", BD96/2, AND(F96="Mouse", AZ96="mm3"), (BD96/508.91)*100, AND(F96="Rat", AZ96="mm3"), (BD96/1971)*100, AND(F96="Mouse", AZ96="ul"), (BD96/508.91)*100, AND(F96="Rat", AZ96="ul"), (BD96/1971)*100, AND(F96="Mouse", AZ96="nl"), (BD96/508910)*100, AND(F96="Rat", AZ96="nl"), (BD96/1971000)*100, AND(F96="Mouse", AZ96="cm3"), (BD96/0.50891)*100, AND(F96="Rat", AZ96="cm3"), (BD96/1.971)*100, TRUE, "NA")</f>
        <v>3.5</v>
      </c>
      <c r="BF96" s="48" t="str" cm="1">
        <f t="array" ref="BF96">_xlfn.IFS(AW96="NA", "NA", AW96="NR", "NA", T96 = "NA", "NA", T96 = "NR", "NA", BA96="SD", AW96, BA96="SE", AW96*(SQRT(T96)), BA96="SEM", AW96*(SQRT(T96)), TRUE, "NA")</f>
        <v>NA</v>
      </c>
      <c r="BG96" s="35" t="s">
        <v>471</v>
      </c>
      <c r="BH96" t="s">
        <v>9</v>
      </c>
      <c r="BI96" t="s">
        <v>9</v>
      </c>
      <c r="BJ96" t="s">
        <v>8</v>
      </c>
      <c r="BK96" t="s">
        <v>8</v>
      </c>
      <c r="BL96" t="s">
        <v>9</v>
      </c>
      <c r="BM96" t="s">
        <v>9</v>
      </c>
      <c r="BN96" s="35" t="s">
        <v>272</v>
      </c>
      <c r="BO96" t="s">
        <v>8</v>
      </c>
      <c r="BP96" t="s">
        <v>669</v>
      </c>
      <c r="BQ96" t="s">
        <v>2610</v>
      </c>
    </row>
    <row r="97" spans="1:70" s="22" customFormat="1" x14ac:dyDescent="0.3">
      <c r="A97" s="22" t="s">
        <v>670</v>
      </c>
      <c r="B97" s="22" t="s">
        <v>458</v>
      </c>
      <c r="C97" s="22">
        <v>2007</v>
      </c>
      <c r="D97" s="22" t="s">
        <v>671</v>
      </c>
      <c r="E97" s="22" t="s">
        <v>141</v>
      </c>
      <c r="F97" s="34" t="s">
        <v>24</v>
      </c>
      <c r="G97" s="22" t="s">
        <v>10</v>
      </c>
      <c r="H97" s="22" t="s">
        <v>36</v>
      </c>
      <c r="I97" s="22" t="s">
        <v>12</v>
      </c>
      <c r="J97" s="22" t="s">
        <v>8</v>
      </c>
      <c r="K97" s="22" t="s">
        <v>9</v>
      </c>
      <c r="L97" s="22" t="s">
        <v>9</v>
      </c>
      <c r="M97" s="22" t="s">
        <v>9</v>
      </c>
      <c r="N97" s="22" t="s">
        <v>9</v>
      </c>
      <c r="O97" s="22">
        <v>350</v>
      </c>
      <c r="P97" s="22" t="s">
        <v>9</v>
      </c>
      <c r="Q97" s="22">
        <v>1</v>
      </c>
      <c r="R97" s="22">
        <v>8</v>
      </c>
      <c r="S97" s="22">
        <v>0</v>
      </c>
      <c r="T97" s="22" t="s">
        <v>8</v>
      </c>
      <c r="U97" s="22" t="str">
        <f t="shared" si="11"/>
        <v>NA</v>
      </c>
      <c r="V97" s="22" t="str">
        <f t="shared" si="12"/>
        <v>NA</v>
      </c>
      <c r="W97" s="34" t="s">
        <v>97</v>
      </c>
      <c r="X97" s="22" t="s">
        <v>8</v>
      </c>
      <c r="Y97" s="22" t="s">
        <v>2553</v>
      </c>
      <c r="Z97" s="22" t="s">
        <v>460</v>
      </c>
      <c r="AA97" s="22">
        <v>20</v>
      </c>
      <c r="AB97" s="22" t="s">
        <v>145</v>
      </c>
      <c r="AC97" cm="1">
        <f t="array" ref="AC97">_xlfn.IFS(AB97="mg/kg", AA97, AB97="ug/g", AA97, AB97="mg/100g", AA97*10, AB97="mg/g", AA97*1000, TRUE, "NA")</f>
        <v>20</v>
      </c>
      <c r="AD97" s="22">
        <v>0.68</v>
      </c>
      <c r="AE97" s="22" t="s">
        <v>461</v>
      </c>
      <c r="AF97" cm="1">
        <f t="array" ref="AF97">_xlfn.IFS(AD97="NA", "NA", AD97="NR", "NA", AE97="W/cm2", AD97, AE97="mW/mm2", AD97*0.1, AE97="mW/cm2", AD97*0.001, AE97="uW/cm2", AD97*0.000001, AE97="lux", AD97*0.00000014641, AE97="klux", AD97*0.00014641, TRUE, "NA")</f>
        <v>0.68</v>
      </c>
      <c r="AG97" s="22" t="s">
        <v>85</v>
      </c>
      <c r="AH97" s="22" t="s">
        <v>2656</v>
      </c>
      <c r="AI97" s="22">
        <v>540</v>
      </c>
      <c r="AJ97" s="22">
        <v>3</v>
      </c>
      <c r="AK97" s="22">
        <v>10</v>
      </c>
      <c r="AL97" s="34" t="s">
        <v>12</v>
      </c>
      <c r="AM97" s="22" t="s">
        <v>8</v>
      </c>
      <c r="AN97" s="22" t="s">
        <v>8</v>
      </c>
      <c r="AO97" s="22" t="s">
        <v>8</v>
      </c>
      <c r="AP97" s="22" t="s">
        <v>8</v>
      </c>
      <c r="AQ97" s="22" t="s">
        <v>8</v>
      </c>
      <c r="AR97" s="34">
        <v>24</v>
      </c>
      <c r="AS97" s="22" t="s">
        <v>874</v>
      </c>
      <c r="AT97" s="22">
        <v>33</v>
      </c>
      <c r="AU97" s="22">
        <v>4.0999999999999996</v>
      </c>
      <c r="AV97" s="22" t="s">
        <v>8</v>
      </c>
      <c r="AW97" s="22" t="s">
        <v>8</v>
      </c>
      <c r="AX97" s="22" t="s">
        <v>8</v>
      </c>
      <c r="AY97" s="22" t="s">
        <v>8</v>
      </c>
      <c r="AZ97" s="22" t="s">
        <v>483</v>
      </c>
      <c r="BA97" s="22" t="s">
        <v>196</v>
      </c>
      <c r="BB97" cm="1">
        <f t="array" ref="BB97">_xlfn.IFS(AT97="NA", "NA", AT97="NR", "NA", AZ97="Direct rLV % whole brain", AT97, AZ97="Indirect rLV % whole brain", AT97, AZ97="Direct rLV % hemisphere", AT97/2, AZ97="Indirect rLV % hemisphere", AT97/2, AND(F97="Mouse", AZ97="mm3"), (AT97/508.91)*100, AND(F97="Rat", AZ97="mm3"), (AT97/1971)*100, AND(F97="Mouse", AZ97="ul"), (AT97/508.91)*100, AND(F97="Rat", AZ97="ul"), (AT97/1971)*100, AND(F97="Mouse", AZ97="nl"), (AT97/508910)*100, AND(F97="Rat", AZ97="nl"), (AT97/1971000)*100, AND(F97="Mouse", AZ97="cm3"), (AT97/0.50891)*100, AND(F97="Rat", AZ97="cm3"), (AT97/1.971)*100, TRUE, "NA")</f>
        <v>33</v>
      </c>
      <c r="BC97" t="str" cm="1">
        <f t="array" ref="BC97">_xlfn.IFS(AV97="NA", "NA", AV97="NR", "NA", AZ97="Direct rLV % whole brain", AV97, AZ97="Indirect rLV % whole brain", AV97, AZ97="Direct rLV % hemisphere", AV97/2, AZ97="Indirect rLV % hemisphere", AV97/2, AND(F97="Mouse", AZ97="mm3"), (AV97/508.91)*100, AND(F97="Rat", AZ97="mm3"), (AV97/1971)*100, AND(F97="Mouse", AZ97="ul"), (AV97/508.91)*100, AND(F97="Rat", AZ97="ul"), (AV97/1971)*100, AND(F97="Mouse", AZ97="nl"), (AV97/508910)*100, AND(F97="Rat", AZ97="nl"), (AV97/1971000)*100, AND(F97="Mouse", AZ97="cm3"), (AV97/0.50891)*100, AND(F97="Rat", AZ97="cm3"), (AV97/1.971)*100, TRUE, "NA")</f>
        <v>NA</v>
      </c>
      <c r="BD97" cm="1">
        <f t="array" ref="BD97">_xlfn.IFS(AU97="NA", "NA", AU97="NR", "NA", R97="NR", "NA", BA97="SD", AU97, BA97="SE", AU97*(SQRT(R97)), BA97="SEM", AU97*(SQRT(R97)), TRUE, "NA")</f>
        <v>4.0999999999999996</v>
      </c>
      <c r="BE97" cm="1">
        <f t="array" ref="BE97">_xlfn.IFS(BD97="NA", "NA", AZ97="Direct rLV % whole brain", BD97, AZ97="Indirect rLV % whole brain", BD97, AZ97="Direct rLV % hemisphere", BD97/2, AZ97="Indirect rLV % hemisphere", BD97/2, AND(F97="Mouse", AZ97="mm3"), (BD97/508.91)*100, AND(F97="Rat", AZ97="mm3"), (BD97/1971)*100, AND(F97="Mouse", AZ97="ul"), (BD97/508.91)*100, AND(F97="Rat", AZ97="ul"), (BD97/1971)*100, AND(F97="Mouse", AZ97="nl"), (BD97/508910)*100, AND(F97="Rat", AZ97="nl"), (BD97/1971000)*100, AND(F97="Mouse", AZ97="cm3"), (BD97/0.50891)*100, AND(F97="Rat", AZ97="cm3"), (BD97/1.971)*100, TRUE, "NA")</f>
        <v>4.0999999999999996</v>
      </c>
      <c r="BF97" s="48" t="str" cm="1">
        <f t="array" ref="BF97">_xlfn.IFS(AW97="NA", "NA", AW97="NR", "NA", T97 = "NA", "NA", T97 = "NR", "NA", BA97="SD", AW97, BA97="SE", AW97*(SQRT(T97)), BA97="SEM", AW97*(SQRT(T97)), TRUE, "NA")</f>
        <v>NA</v>
      </c>
      <c r="BG97" s="34" t="s">
        <v>471</v>
      </c>
      <c r="BH97" s="22">
        <v>3.75</v>
      </c>
      <c r="BI97" s="22">
        <v>1.4</v>
      </c>
      <c r="BJ97" s="22" t="s">
        <v>8</v>
      </c>
      <c r="BK97" s="22" t="s">
        <v>8</v>
      </c>
      <c r="BL97" s="22" t="s">
        <v>196</v>
      </c>
      <c r="BM97" s="22">
        <v>72</v>
      </c>
      <c r="BN97" s="34" t="s">
        <v>272</v>
      </c>
      <c r="BO97" s="22" t="s">
        <v>8</v>
      </c>
      <c r="BP97" s="22" t="s">
        <v>672</v>
      </c>
    </row>
    <row r="98" spans="1:70" x14ac:dyDescent="0.3">
      <c r="A98" t="s">
        <v>674</v>
      </c>
      <c r="B98" t="s">
        <v>673</v>
      </c>
      <c r="C98">
        <v>2012</v>
      </c>
      <c r="D98" t="s">
        <v>675</v>
      </c>
      <c r="E98" t="s">
        <v>141</v>
      </c>
      <c r="F98" s="35" t="s">
        <v>24</v>
      </c>
      <c r="G98" t="s">
        <v>10</v>
      </c>
      <c r="H98" t="s">
        <v>36</v>
      </c>
      <c r="I98" t="s">
        <v>12</v>
      </c>
      <c r="J98" t="s">
        <v>8</v>
      </c>
      <c r="K98" t="s">
        <v>9</v>
      </c>
      <c r="L98">
        <v>9</v>
      </c>
      <c r="M98" t="s">
        <v>9</v>
      </c>
      <c r="N98">
        <v>300</v>
      </c>
      <c r="O98">
        <f>AVERAGE(N98,P98)</f>
        <v>325</v>
      </c>
      <c r="P98">
        <v>350</v>
      </c>
      <c r="Q98">
        <v>3</v>
      </c>
      <c r="R98">
        <v>15</v>
      </c>
      <c r="S98">
        <v>0</v>
      </c>
      <c r="T98" t="s">
        <v>8</v>
      </c>
      <c r="U98" t="str">
        <f t="shared" si="11"/>
        <v>NA</v>
      </c>
      <c r="V98" t="str">
        <f t="shared" si="12"/>
        <v>NA</v>
      </c>
      <c r="W98" s="35" t="s">
        <v>510</v>
      </c>
      <c r="X98" t="s">
        <v>526</v>
      </c>
      <c r="Y98" t="s">
        <v>78</v>
      </c>
      <c r="Z98" t="s">
        <v>676</v>
      </c>
      <c r="AA98">
        <v>30</v>
      </c>
      <c r="AB98" t="s">
        <v>145</v>
      </c>
      <c r="AC98" cm="1">
        <f t="array" ref="AC98">_xlfn.IFS(AB98="mg/kg", AA98, AB98="ug/g", AA98, AB98="mg/100g", AA98*10, AB98="mg/g", AA98*1000, TRUE, "NA")</f>
        <v>30</v>
      </c>
      <c r="AD98">
        <v>10000</v>
      </c>
      <c r="AE98" t="s">
        <v>252</v>
      </c>
      <c r="AF98" cm="1">
        <f t="array" ref="AF98">_xlfn.IFS(AD98="NA", "NA", AD98="NR", "NA", AE98="W/cm2", AD98, AE98="mW/mm2", AD98*0.1, AE98="mW/cm2", AD98*0.001, AE98="uW/cm2", AD98*0.000001, AE98="lux", AD98*0.00000014641, AE98="klux", AD98*0.00014641, TRUE, "NA")</f>
        <v>1.4641000000000001E-3</v>
      </c>
      <c r="AG98" t="s">
        <v>86</v>
      </c>
      <c r="AH98" t="s">
        <v>2654</v>
      </c>
      <c r="AI98" t="s">
        <v>9</v>
      </c>
      <c r="AJ98">
        <v>6</v>
      </c>
      <c r="AK98">
        <v>5</v>
      </c>
      <c r="AL98" s="35" t="s">
        <v>12</v>
      </c>
      <c r="AM98" t="s">
        <v>8</v>
      </c>
      <c r="AN98" t="s">
        <v>8</v>
      </c>
      <c r="AO98" t="s">
        <v>8</v>
      </c>
      <c r="AP98" t="s">
        <v>8</v>
      </c>
      <c r="AQ98" t="s">
        <v>8</v>
      </c>
      <c r="AR98" s="35">
        <v>24</v>
      </c>
      <c r="AS98" t="s">
        <v>875</v>
      </c>
      <c r="AT98">
        <v>69.95</v>
      </c>
      <c r="AU98">
        <v>11.73</v>
      </c>
      <c r="AV98" t="s">
        <v>8</v>
      </c>
      <c r="AW98" t="s">
        <v>8</v>
      </c>
      <c r="AX98" t="s">
        <v>8</v>
      </c>
      <c r="AY98" t="s">
        <v>8</v>
      </c>
      <c r="AZ98" t="s">
        <v>137</v>
      </c>
      <c r="BA98" t="s">
        <v>197</v>
      </c>
      <c r="BB98" cm="1">
        <f t="array" ref="BB98">_xlfn.IFS(AT98="NA", "NA", AT98="NR", "NA", AZ98="Direct rLV % whole brain", AT98, AZ98="Indirect rLV % whole brain", AT98, AZ98="Direct rLV % hemisphere", AT98/2, AZ98="Indirect rLV % hemisphere", AT98/2, AND(F98="Mouse", AZ98="mm3"), (AT98/508.91)*100, AND(F98="Rat", AZ98="mm3"), (AT98/1971)*100, AND(F98="Mouse", AZ98="ul"), (AT98/508.91)*100, AND(F98="Rat", AZ98="ul"), (AT98/1971)*100, AND(F98="Mouse", AZ98="nl"), (AT98/508910)*100, AND(F98="Rat", AZ98="nl"), (AT98/1971000)*100, AND(F98="Mouse", AZ98="cm3"), (AT98/0.50891)*100, AND(F98="Rat", AZ98="cm3"), (AT98/1.971)*100, TRUE, "NA")</f>
        <v>3.5489599188229324</v>
      </c>
      <c r="BC98" t="str" cm="1">
        <f t="array" ref="BC98">_xlfn.IFS(AV98="NA", "NA", AV98="NR", "NA", AZ98="Direct rLV % whole brain", AV98, AZ98="Indirect rLV % whole brain", AV98, AZ98="Direct rLV % hemisphere", AV98/2, AZ98="Indirect rLV % hemisphere", AV98/2, AND(F98="Mouse", AZ98="mm3"), (AV98/508.91)*100, AND(F98="Rat", AZ98="mm3"), (AV98/1971)*100, AND(F98="Mouse", AZ98="ul"), (AV98/508.91)*100, AND(F98="Rat", AZ98="ul"), (AV98/1971)*100, AND(F98="Mouse", AZ98="nl"), (AV98/508910)*100, AND(F98="Rat", AZ98="nl"), (AV98/1971000)*100, AND(F98="Mouse", AZ98="cm3"), (AV98/0.50891)*100, AND(F98="Rat", AZ98="cm3"), (AV98/1.971)*100, TRUE, "NA")</f>
        <v>NA</v>
      </c>
      <c r="BD98" cm="1">
        <f t="array" ref="BD98">_xlfn.IFS(AU98="NA", "NA", AU98="NR", "NA", R98="NR", "NA", BA98="SD", AU98, BA98="SE", AU98*(SQRT(R98)), BA98="SEM", AU98*(SQRT(R98)), TRUE, "NA")</f>
        <v>45.430094651013</v>
      </c>
      <c r="BE98" cm="1">
        <f t="array" ref="BE98">_xlfn.IFS(BD98="NA", "NA", AZ98="Direct rLV % whole brain", BD98, AZ98="Indirect rLV % whole brain", BD98, AZ98="Direct rLV % hemisphere", BD98/2, AZ98="Indirect rLV % hemisphere", BD98/2, AND(F98="Mouse", AZ98="mm3"), (BD98/508.91)*100, AND(F98="Rat", AZ98="mm3"), (BD98/1971)*100, AND(F98="Mouse", AZ98="ul"), (BD98/508.91)*100, AND(F98="Rat", AZ98="ul"), (BD98/1971)*100, AND(F98="Mouse", AZ98="nl"), (BD98/508910)*100, AND(F98="Rat", AZ98="nl"), (BD98/1971000)*100, AND(F98="Mouse", AZ98="cm3"), (BD98/0.50891)*100, AND(F98="Rat", AZ98="cm3"), (BD98/1.971)*100, TRUE, "NA")</f>
        <v>2.3049261618981736</v>
      </c>
      <c r="BF98" s="48" t="str" cm="1">
        <f t="array" ref="BF98">_xlfn.IFS(AW98="NA", "NA", AW98="NR", "NA", T98 = "NA", "NA", T98 = "NR", "NA", BA98="SD", AW98, BA98="SE", AW98*(SQRT(T98)), BA98="SEM", AW98*(SQRT(T98)), TRUE, "NA")</f>
        <v>NA</v>
      </c>
      <c r="BG98" s="35" t="s">
        <v>434</v>
      </c>
      <c r="BH98" t="s">
        <v>9</v>
      </c>
      <c r="BI98" t="s">
        <v>9</v>
      </c>
      <c r="BJ98" t="s">
        <v>9</v>
      </c>
      <c r="BK98" t="s">
        <v>9</v>
      </c>
      <c r="BL98" t="s">
        <v>9</v>
      </c>
      <c r="BM98" t="s">
        <v>9</v>
      </c>
      <c r="BN98" s="35" t="s">
        <v>273</v>
      </c>
      <c r="BO98" t="s">
        <v>273</v>
      </c>
      <c r="BP98" t="s">
        <v>677</v>
      </c>
      <c r="BQ98" t="s">
        <v>678</v>
      </c>
      <c r="BR98" t="s">
        <v>679</v>
      </c>
    </row>
    <row r="99" spans="1:70" x14ac:dyDescent="0.3">
      <c r="A99" t="s">
        <v>674</v>
      </c>
      <c r="B99" t="s">
        <v>673</v>
      </c>
      <c r="C99">
        <v>2012</v>
      </c>
      <c r="D99" t="s">
        <v>675</v>
      </c>
      <c r="E99" t="s">
        <v>143</v>
      </c>
      <c r="F99" s="35" t="s">
        <v>24</v>
      </c>
      <c r="G99" t="s">
        <v>10</v>
      </c>
      <c r="H99" t="s">
        <v>36</v>
      </c>
      <c r="I99" t="s">
        <v>12</v>
      </c>
      <c r="J99" t="s">
        <v>8</v>
      </c>
      <c r="K99" t="s">
        <v>9</v>
      </c>
      <c r="L99">
        <v>9</v>
      </c>
      <c r="M99" t="s">
        <v>9</v>
      </c>
      <c r="N99">
        <v>300</v>
      </c>
      <c r="O99">
        <f t="shared" ref="O99:O100" si="17">AVERAGE(N99,P99)</f>
        <v>325</v>
      </c>
      <c r="P99">
        <v>350</v>
      </c>
      <c r="Q99">
        <v>3</v>
      </c>
      <c r="R99">
        <v>15</v>
      </c>
      <c r="S99">
        <v>0</v>
      </c>
      <c r="T99" t="s">
        <v>8</v>
      </c>
      <c r="U99" t="str">
        <f t="shared" si="11"/>
        <v>NA</v>
      </c>
      <c r="V99" t="str">
        <f t="shared" si="12"/>
        <v>NA</v>
      </c>
      <c r="W99" s="35" t="s">
        <v>510</v>
      </c>
      <c r="X99" t="s">
        <v>526</v>
      </c>
      <c r="Y99" t="s">
        <v>78</v>
      </c>
      <c r="Z99" t="s">
        <v>676</v>
      </c>
      <c r="AA99">
        <v>30</v>
      </c>
      <c r="AB99" t="s">
        <v>145</v>
      </c>
      <c r="AC99" cm="1">
        <f t="array" ref="AC99">_xlfn.IFS(AB99="mg/kg", AA99, AB99="ug/g", AA99, AB99="mg/100g", AA99*10, AB99="mg/g", AA99*1000, TRUE, "NA")</f>
        <v>30</v>
      </c>
      <c r="AD99">
        <v>10000</v>
      </c>
      <c r="AE99" t="s">
        <v>252</v>
      </c>
      <c r="AF99" cm="1">
        <f t="array" ref="AF99">_xlfn.IFS(AD99="NA", "NA", AD99="NR", "NA", AE99="W/cm2", AD99, AE99="mW/mm2", AD99*0.1, AE99="mW/cm2", AD99*0.001, AE99="uW/cm2", AD99*0.000001, AE99="lux", AD99*0.00000014641, AE99="klux", AD99*0.00014641, TRUE, "NA")</f>
        <v>1.4641000000000001E-3</v>
      </c>
      <c r="AG99" t="s">
        <v>86</v>
      </c>
      <c r="AH99" t="s">
        <v>2654</v>
      </c>
      <c r="AI99" t="s">
        <v>9</v>
      </c>
      <c r="AJ99">
        <v>6</v>
      </c>
      <c r="AK99">
        <v>10</v>
      </c>
      <c r="AL99" s="35" t="s">
        <v>12</v>
      </c>
      <c r="AM99" t="s">
        <v>8</v>
      </c>
      <c r="AN99" t="s">
        <v>8</v>
      </c>
      <c r="AO99" t="s">
        <v>8</v>
      </c>
      <c r="AP99" t="s">
        <v>8</v>
      </c>
      <c r="AQ99" t="s">
        <v>8</v>
      </c>
      <c r="AR99" s="35">
        <v>24</v>
      </c>
      <c r="AS99" t="s">
        <v>875</v>
      </c>
      <c r="AT99">
        <v>134.53</v>
      </c>
      <c r="AU99">
        <v>12.15</v>
      </c>
      <c r="AV99" t="s">
        <v>8</v>
      </c>
      <c r="AW99" t="s">
        <v>8</v>
      </c>
      <c r="AX99" t="s">
        <v>8</v>
      </c>
      <c r="AY99" t="s">
        <v>8</v>
      </c>
      <c r="AZ99" t="s">
        <v>137</v>
      </c>
      <c r="BA99" t="s">
        <v>197</v>
      </c>
      <c r="BB99" cm="1">
        <f t="array" ref="BB99">_xlfn.IFS(AT99="NA", "NA", AT99="NR", "NA", AZ99="Direct rLV % whole brain", AT99, AZ99="Indirect rLV % whole brain", AT99, AZ99="Direct rLV % hemisphere", AT99/2, AZ99="Indirect rLV % hemisphere", AT99/2, AND(F99="Mouse", AZ99="mm3"), (AT99/508.91)*100, AND(F99="Rat", AZ99="mm3"), (AT99/1971)*100, AND(F99="Mouse", AZ99="ul"), (AT99/508.91)*100, AND(F99="Rat", AZ99="ul"), (AT99/1971)*100, AND(F99="Mouse", AZ99="nl"), (AT99/508910)*100, AND(F99="Rat", AZ99="nl"), (AT99/1971000)*100, AND(F99="Mouse", AZ99="cm3"), (AT99/0.50891)*100, AND(F99="Rat", AZ99="cm3"), (AT99/1.971)*100, TRUE, "NA")</f>
        <v>6.8254693049213593</v>
      </c>
      <c r="BC99" t="str" cm="1">
        <f t="array" ref="BC99">_xlfn.IFS(AV99="NA", "NA", AV99="NR", "NA", AZ99="Direct rLV % whole brain", AV99, AZ99="Indirect rLV % whole brain", AV99, AZ99="Direct rLV % hemisphere", AV99/2, AZ99="Indirect rLV % hemisphere", AV99/2, AND(F99="Mouse", AZ99="mm3"), (AV99/508.91)*100, AND(F99="Rat", AZ99="mm3"), (AV99/1971)*100, AND(F99="Mouse", AZ99="ul"), (AV99/508.91)*100, AND(F99="Rat", AZ99="ul"), (AV99/1971)*100, AND(F99="Mouse", AZ99="nl"), (AV99/508910)*100, AND(F99="Rat", AZ99="nl"), (AV99/1971000)*100, AND(F99="Mouse", AZ99="cm3"), (AV99/0.50891)*100, AND(F99="Rat", AZ99="cm3"), (AV99/1.971)*100, TRUE, "NA")</f>
        <v>NA</v>
      </c>
      <c r="BD99" cm="1">
        <f t="array" ref="BD99">_xlfn.IFS(AU99="NA", "NA", AU99="NR", "NA", R99="NR", "NA", BA99="SD", AU99, BA99="SE", AU99*(SQRT(R99)), BA99="SEM", AU99*(SQRT(R99)), TRUE, "NA")</f>
        <v>47.056747656420121</v>
      </c>
      <c r="BE99" cm="1">
        <f t="array" ref="BE99">_xlfn.IFS(BD99="NA", "NA", AZ99="Direct rLV % whole brain", BD99, AZ99="Indirect rLV % whole brain", BD99, AZ99="Direct rLV % hemisphere", BD99/2, AZ99="Indirect rLV % hemisphere", BD99/2, AND(F99="Mouse", AZ99="mm3"), (BD99/508.91)*100, AND(F99="Rat", AZ99="mm3"), (BD99/1971)*100, AND(F99="Mouse", AZ99="ul"), (BD99/508.91)*100, AND(F99="Rat", AZ99="ul"), (BD99/1971)*100, AND(F99="Mouse", AZ99="nl"), (BD99/508910)*100, AND(F99="Rat", AZ99="nl"), (BD99/1971000)*100, AND(F99="Mouse", AZ99="cm3"), (BD99/0.50891)*100, AND(F99="Rat", AZ99="cm3"), (BD99/1.971)*100, TRUE, "NA")</f>
        <v>2.387455487388134</v>
      </c>
      <c r="BF99" s="48" t="str" cm="1">
        <f t="array" ref="BF99">_xlfn.IFS(AW99="NA", "NA", AW99="NR", "NA", T99 = "NA", "NA", T99 = "NR", "NA", BA99="SD", AW99, BA99="SE", AW99*(SQRT(T99)), BA99="SEM", AW99*(SQRT(T99)), TRUE, "NA")</f>
        <v>NA</v>
      </c>
      <c r="BG99" s="35" t="s">
        <v>434</v>
      </c>
      <c r="BH99" s="22" t="s">
        <v>9</v>
      </c>
      <c r="BI99" s="22" t="s">
        <v>9</v>
      </c>
      <c r="BJ99" t="s">
        <v>9</v>
      </c>
      <c r="BK99" t="s">
        <v>9</v>
      </c>
      <c r="BL99" s="22" t="s">
        <v>9</v>
      </c>
      <c r="BM99" t="s">
        <v>9</v>
      </c>
      <c r="BN99" s="35" t="s">
        <v>273</v>
      </c>
      <c r="BO99" t="s">
        <v>273</v>
      </c>
      <c r="BP99" t="s">
        <v>677</v>
      </c>
      <c r="BQ99" t="s">
        <v>678</v>
      </c>
      <c r="BR99" t="s">
        <v>679</v>
      </c>
    </row>
    <row r="100" spans="1:70" x14ac:dyDescent="0.3">
      <c r="A100" t="s">
        <v>674</v>
      </c>
      <c r="B100" t="s">
        <v>673</v>
      </c>
      <c r="C100">
        <v>2012</v>
      </c>
      <c r="D100" t="s">
        <v>675</v>
      </c>
      <c r="E100" t="s">
        <v>144</v>
      </c>
      <c r="F100" s="35" t="s">
        <v>24</v>
      </c>
      <c r="G100" t="s">
        <v>10</v>
      </c>
      <c r="H100" t="s">
        <v>36</v>
      </c>
      <c r="I100" t="s">
        <v>12</v>
      </c>
      <c r="J100" t="s">
        <v>8</v>
      </c>
      <c r="K100" t="s">
        <v>9</v>
      </c>
      <c r="L100">
        <v>9</v>
      </c>
      <c r="M100" t="s">
        <v>9</v>
      </c>
      <c r="N100">
        <v>300</v>
      </c>
      <c r="O100">
        <f t="shared" si="17"/>
        <v>325</v>
      </c>
      <c r="P100">
        <v>350</v>
      </c>
      <c r="Q100">
        <v>3</v>
      </c>
      <c r="R100">
        <v>15</v>
      </c>
      <c r="S100">
        <v>0</v>
      </c>
      <c r="T100" t="s">
        <v>8</v>
      </c>
      <c r="U100" t="str">
        <f t="shared" si="11"/>
        <v>NA</v>
      </c>
      <c r="V100" t="str">
        <f t="shared" si="12"/>
        <v>NA</v>
      </c>
      <c r="W100" s="35" t="s">
        <v>510</v>
      </c>
      <c r="X100" t="s">
        <v>526</v>
      </c>
      <c r="Y100" t="s">
        <v>78</v>
      </c>
      <c r="Z100" t="s">
        <v>676</v>
      </c>
      <c r="AA100">
        <v>30</v>
      </c>
      <c r="AB100" t="s">
        <v>145</v>
      </c>
      <c r="AC100" cm="1">
        <f t="array" ref="AC100">_xlfn.IFS(AB100="mg/kg", AA100, AB100="ug/g", AA100, AB100="mg/100g", AA100*10, AB100="mg/g", AA100*1000, TRUE, "NA")</f>
        <v>30</v>
      </c>
      <c r="AD100">
        <v>10000</v>
      </c>
      <c r="AE100" t="s">
        <v>252</v>
      </c>
      <c r="AF100" cm="1">
        <f t="array" ref="AF100">_xlfn.IFS(AD100="NA", "NA", AD100="NR", "NA", AE100="W/cm2", AD100, AE100="mW/mm2", AD100*0.1, AE100="mW/cm2", AD100*0.001, AE100="uW/cm2", AD100*0.000001, AE100="lux", AD100*0.00000014641, AE100="klux", AD100*0.00014641, TRUE, "NA")</f>
        <v>1.4641000000000001E-3</v>
      </c>
      <c r="AG100" t="s">
        <v>86</v>
      </c>
      <c r="AH100" t="s">
        <v>2654</v>
      </c>
      <c r="AI100" t="s">
        <v>9</v>
      </c>
      <c r="AJ100">
        <v>6</v>
      </c>
      <c r="AK100">
        <v>20</v>
      </c>
      <c r="AL100" s="35" t="s">
        <v>12</v>
      </c>
      <c r="AM100" t="s">
        <v>8</v>
      </c>
      <c r="AN100" t="s">
        <v>8</v>
      </c>
      <c r="AO100" t="s">
        <v>8</v>
      </c>
      <c r="AP100" t="s">
        <v>8</v>
      </c>
      <c r="AQ100" t="s">
        <v>8</v>
      </c>
      <c r="AR100" s="35">
        <v>24</v>
      </c>
      <c r="AS100" t="s">
        <v>875</v>
      </c>
      <c r="AT100">
        <v>153.94</v>
      </c>
      <c r="AU100">
        <v>13.88</v>
      </c>
      <c r="AV100" t="s">
        <v>8</v>
      </c>
      <c r="AW100" t="s">
        <v>8</v>
      </c>
      <c r="AX100" t="s">
        <v>8</v>
      </c>
      <c r="AY100" t="s">
        <v>8</v>
      </c>
      <c r="AZ100" t="s">
        <v>137</v>
      </c>
      <c r="BA100" t="s">
        <v>197</v>
      </c>
      <c r="BB100" cm="1">
        <f t="array" ref="BB100">_xlfn.IFS(AT100="NA", "NA", AT100="NR", "NA", AZ100="Direct rLV % whole brain", AT100, AZ100="Indirect rLV % whole brain", AT100, AZ100="Direct rLV % hemisphere", AT100/2, AZ100="Indirect rLV % hemisphere", AT100/2, AND(F100="Mouse", AZ100="mm3"), (AT100/508.91)*100, AND(F100="Rat", AZ100="mm3"), (AT100/1971)*100, AND(F100="Mouse", AZ100="ul"), (AT100/508.91)*100, AND(F100="Rat", AZ100="ul"), (AT100/1971)*100, AND(F100="Mouse", AZ100="nl"), (AT100/508910)*100, AND(F100="Rat", AZ100="nl"), (AT100/1971000)*100, AND(F100="Mouse", AZ100="cm3"), (AT100/0.50891)*100, AND(F100="Rat", AZ100="cm3"), (AT100/1.971)*100, TRUE, "NA")</f>
        <v>7.8102486047691526</v>
      </c>
      <c r="BC100" t="str" cm="1">
        <f t="array" ref="BC100">_xlfn.IFS(AV100="NA", "NA", AV100="NR", "NA", AZ100="Direct rLV % whole brain", AV100, AZ100="Indirect rLV % whole brain", AV100, AZ100="Direct rLV % hemisphere", AV100/2, AZ100="Indirect rLV % hemisphere", AV100/2, AND(F100="Mouse", AZ100="mm3"), (AV100/508.91)*100, AND(F100="Rat", AZ100="mm3"), (AV100/1971)*100, AND(F100="Mouse", AZ100="ul"), (AV100/508.91)*100, AND(F100="Rat", AZ100="ul"), (AV100/1971)*100, AND(F100="Mouse", AZ100="nl"), (AV100/508910)*100, AND(F100="Rat", AZ100="nl"), (AV100/1971000)*100, AND(F100="Mouse", AZ100="cm3"), (AV100/0.50891)*100, AND(F100="Rat", AZ100="cm3"), (AV100/1.971)*100, TRUE, "NA")</f>
        <v>NA</v>
      </c>
      <c r="BD100" cm="1">
        <f t="array" ref="BD100">_xlfn.IFS(AU100="NA", "NA", AU100="NR", "NA", R100="NR", "NA", BA100="SD", AU100, BA100="SE", AU100*(SQRT(R100)), BA100="SEM", AU100*(SQRT(R100)), TRUE, "NA")</f>
        <v>53.757008845358953</v>
      </c>
      <c r="BE100" cm="1">
        <f t="array" ref="BE100">_xlfn.IFS(BD100="NA", "NA", AZ100="Direct rLV % whole brain", BD100, AZ100="Indirect rLV % whole brain", BD100, AZ100="Direct rLV % hemisphere", BD100/2, AZ100="Indirect rLV % hemisphere", BD100/2, AND(F100="Mouse", AZ100="mm3"), (BD100/508.91)*100, AND(F100="Rat", AZ100="mm3"), (BD100/1971)*100, AND(F100="Mouse", AZ100="ul"), (BD100/508.91)*100, AND(F100="Rat", AZ100="ul"), (BD100/1971)*100, AND(F100="Mouse", AZ100="nl"), (BD100/508910)*100, AND(F100="Rat", AZ100="nl"), (BD100/1971000)*100, AND(F100="Mouse", AZ100="cm3"), (BD100/0.50891)*100, AND(F100="Rat", AZ100="cm3"), (BD100/1.971)*100, TRUE, "NA")</f>
        <v>2.7273977090491606</v>
      </c>
      <c r="BF100" s="48" t="str" cm="1">
        <f t="array" ref="BF100">_xlfn.IFS(AW100="NA", "NA", AW100="NR", "NA", T100 = "NA", "NA", T100 = "NR", "NA", BA100="SD", AW100, BA100="SE", AW100*(SQRT(T100)), BA100="SEM", AW100*(SQRT(T100)), TRUE, "NA")</f>
        <v>NA</v>
      </c>
      <c r="BG100" s="35" t="s">
        <v>434</v>
      </c>
      <c r="BH100" t="s">
        <v>9</v>
      </c>
      <c r="BI100" t="s">
        <v>9</v>
      </c>
      <c r="BJ100" t="s">
        <v>9</v>
      </c>
      <c r="BK100" t="s">
        <v>9</v>
      </c>
      <c r="BL100" t="s">
        <v>9</v>
      </c>
      <c r="BM100" t="s">
        <v>9</v>
      </c>
      <c r="BN100" s="35" t="s">
        <v>273</v>
      </c>
      <c r="BO100" t="s">
        <v>273</v>
      </c>
      <c r="BP100" t="s">
        <v>677</v>
      </c>
      <c r="BQ100" t="s">
        <v>678</v>
      </c>
      <c r="BR100" t="s">
        <v>679</v>
      </c>
    </row>
    <row r="101" spans="1:70" s="22" customFormat="1" x14ac:dyDescent="0.3">
      <c r="A101" s="22" t="s">
        <v>684</v>
      </c>
      <c r="B101" s="22" t="s">
        <v>683</v>
      </c>
      <c r="C101" s="22">
        <v>2016</v>
      </c>
      <c r="D101" s="22" t="s">
        <v>685</v>
      </c>
      <c r="E101" s="22" t="s">
        <v>141</v>
      </c>
      <c r="F101" s="34" t="s">
        <v>25</v>
      </c>
      <c r="G101" s="22" t="s">
        <v>1008</v>
      </c>
      <c r="H101" s="22" t="s">
        <v>36</v>
      </c>
      <c r="I101" s="22" t="s">
        <v>12</v>
      </c>
      <c r="J101" s="22" t="s">
        <v>8</v>
      </c>
      <c r="K101" s="22" t="s">
        <v>9</v>
      </c>
      <c r="L101" s="22">
        <v>8</v>
      </c>
      <c r="M101" s="22" t="s">
        <v>9</v>
      </c>
      <c r="N101" s="22" t="s">
        <v>9</v>
      </c>
      <c r="O101" s="22" t="s">
        <v>9</v>
      </c>
      <c r="P101" s="22" t="s">
        <v>9</v>
      </c>
      <c r="Q101" s="22">
        <v>3</v>
      </c>
      <c r="R101" s="22">
        <v>5</v>
      </c>
      <c r="S101" s="22">
        <v>0</v>
      </c>
      <c r="T101" s="22" t="s">
        <v>8</v>
      </c>
      <c r="U101" s="22" t="str">
        <f t="shared" si="11"/>
        <v>NA</v>
      </c>
      <c r="V101" s="22" t="str">
        <f t="shared" si="12"/>
        <v>NA</v>
      </c>
      <c r="W101" s="34" t="s">
        <v>526</v>
      </c>
      <c r="X101" s="22" t="s">
        <v>936</v>
      </c>
      <c r="Y101" s="22" t="s">
        <v>2553</v>
      </c>
      <c r="Z101" s="22" t="s">
        <v>527</v>
      </c>
      <c r="AA101" s="22">
        <v>10</v>
      </c>
      <c r="AB101" s="22" t="s">
        <v>320</v>
      </c>
      <c r="AC101" t="str" cm="1">
        <f t="array" ref="AC101">_xlfn.IFS(AB101="mg/kg", AA101, AB101="ug/g", AA101, AB101="mg/100g", AA101*10, AB101="mg/g", AA101*1000, TRUE, "NA")</f>
        <v>NA</v>
      </c>
      <c r="AD101" s="22">
        <v>3200</v>
      </c>
      <c r="AE101" s="22" t="s">
        <v>528</v>
      </c>
      <c r="AF101" t="str" cm="1">
        <f t="array" ref="AF101">_xlfn.IFS(AD101="NA", "NA", AD101="NR", "NA", AE101="W/cm2", AD101, AE101="mW/mm2", AD101*0.1, AE101="mW/cm2", AD101*0.001, AE101="uW/cm2", AD101*0.000001, AE101="lux", AD101*0.00000014641, AE101="klux", AD101*0.00014641, TRUE, "NA")</f>
        <v>NA</v>
      </c>
      <c r="AG101" s="22" t="s">
        <v>231</v>
      </c>
      <c r="AH101" s="22" t="s">
        <v>9</v>
      </c>
      <c r="AI101" s="22">
        <v>560</v>
      </c>
      <c r="AJ101" s="22">
        <v>5</v>
      </c>
      <c r="AK101" s="22">
        <v>15</v>
      </c>
      <c r="AL101" s="34" t="s">
        <v>12</v>
      </c>
      <c r="AM101" s="22" t="s">
        <v>8</v>
      </c>
      <c r="AN101" s="22" t="s">
        <v>8</v>
      </c>
      <c r="AO101" s="22" t="s">
        <v>8</v>
      </c>
      <c r="AP101" s="22" t="s">
        <v>8</v>
      </c>
      <c r="AQ101" s="22" t="s">
        <v>8</v>
      </c>
      <c r="AR101" s="34">
        <v>24</v>
      </c>
      <c r="AS101" s="22" t="s">
        <v>876</v>
      </c>
      <c r="AT101" s="22">
        <v>2.11</v>
      </c>
      <c r="AU101" s="22">
        <v>0.46</v>
      </c>
      <c r="AV101" s="22" t="s">
        <v>8</v>
      </c>
      <c r="AW101" s="22" t="s">
        <v>8</v>
      </c>
      <c r="AX101" s="22" t="s">
        <v>8</v>
      </c>
      <c r="AY101" s="22" t="s">
        <v>8</v>
      </c>
      <c r="AZ101" s="22" t="s">
        <v>137</v>
      </c>
      <c r="BA101" s="22" t="s">
        <v>196</v>
      </c>
      <c r="BB101" cm="1">
        <f t="array" ref="BB101">_xlfn.IFS(AT101="NA", "NA", AT101="NR", "NA", AZ101="Direct rLV % whole brain", AT101, AZ101="Indirect rLV % whole brain", AT101, AZ101="Direct rLV % hemisphere", AT101/2, AZ101="Indirect rLV % hemisphere", AT101/2, AND(F101="Mouse", AZ101="mm3"), (AT101/508.91)*100, AND(F101="Rat", AZ101="mm3"), (AT101/1971)*100, AND(F101="Mouse", AZ101="ul"), (AT101/508.91)*100, AND(F101="Rat", AZ101="ul"), (AT101/1971)*100, AND(F101="Mouse", AZ101="nl"), (AT101/508910)*100, AND(F101="Rat", AZ101="nl"), (AT101/1971000)*100, AND(F101="Mouse", AZ101="cm3"), (AT101/0.50891)*100, AND(F101="Rat", AZ101="cm3"), (AT101/1.971)*100, TRUE, "NA")</f>
        <v>0.41461162091528947</v>
      </c>
      <c r="BC101" t="str" cm="1">
        <f t="array" ref="BC101">_xlfn.IFS(AV101="NA", "NA", AV101="NR", "NA", AZ101="Direct rLV % whole brain", AV101, AZ101="Indirect rLV % whole brain", AV101, AZ101="Direct rLV % hemisphere", AV101/2, AZ101="Indirect rLV % hemisphere", AV101/2, AND(F101="Mouse", AZ101="mm3"), (AV101/508.91)*100, AND(F101="Rat", AZ101="mm3"), (AV101/1971)*100, AND(F101="Mouse", AZ101="ul"), (AV101/508.91)*100, AND(F101="Rat", AZ101="ul"), (AV101/1971)*100, AND(F101="Mouse", AZ101="nl"), (AV101/508910)*100, AND(F101="Rat", AZ101="nl"), (AV101/1971000)*100, AND(F101="Mouse", AZ101="cm3"), (AV101/0.50891)*100, AND(F101="Rat", AZ101="cm3"), (AV101/1.971)*100, TRUE, "NA")</f>
        <v>NA</v>
      </c>
      <c r="BD101" cm="1">
        <f t="array" ref="BD101">_xlfn.IFS(AU101="NA", "NA", AU101="NR", "NA", R101="NR", "NA", BA101="SD", AU101, BA101="SE", AU101*(SQRT(R101)), BA101="SEM", AU101*(SQRT(R101)), TRUE, "NA")</f>
        <v>0.46</v>
      </c>
      <c r="BE101" cm="1">
        <f t="array" ref="BE101">_xlfn.IFS(BD101="NA", "NA", AZ101="Direct rLV % whole brain", BD101, AZ101="Indirect rLV % whole brain", BD101, AZ101="Direct rLV % hemisphere", BD101/2, AZ101="Indirect rLV % hemisphere", BD101/2, AND(F101="Mouse", AZ101="mm3"), (BD101/508.91)*100, AND(F101="Rat", AZ101="mm3"), (BD101/1971)*100, AND(F101="Mouse", AZ101="ul"), (BD101/508.91)*100, AND(F101="Rat", AZ101="ul"), (BD101/1971)*100, AND(F101="Mouse", AZ101="nl"), (BD101/508910)*100, AND(F101="Rat", AZ101="nl"), (BD101/1971000)*100, AND(F101="Mouse", AZ101="cm3"), (BD101/0.50891)*100, AND(F101="Rat", AZ101="cm3"), (BD101/1.971)*100, TRUE, "NA")</f>
        <v>9.0389263327503883E-2</v>
      </c>
      <c r="BF101" s="48" t="str" cm="1">
        <f t="array" ref="BF101">_xlfn.IFS(AW101="NA", "NA", AW101="NR", "NA", T101 = "NA", "NA", T101 = "NR", "NA", BA101="SD", AW101, BA101="SE", AW101*(SQRT(T101)), BA101="SEM", AW101*(SQRT(T101)), TRUE, "NA")</f>
        <v>NA</v>
      </c>
      <c r="BG101" s="34" t="s">
        <v>12</v>
      </c>
      <c r="BH101" s="22" t="s">
        <v>8</v>
      </c>
      <c r="BI101" s="22" t="s">
        <v>8</v>
      </c>
      <c r="BJ101" s="22" t="s">
        <v>8</v>
      </c>
      <c r="BK101" s="22" t="s">
        <v>8</v>
      </c>
      <c r="BL101" s="22" t="s">
        <v>8</v>
      </c>
      <c r="BM101" s="22" t="s">
        <v>8</v>
      </c>
      <c r="BN101" s="34" t="s">
        <v>272</v>
      </c>
      <c r="BO101" s="22" t="s">
        <v>273</v>
      </c>
      <c r="BP101" s="22" t="s">
        <v>686</v>
      </c>
    </row>
    <row r="102" spans="1:70" s="22" customFormat="1" x14ac:dyDescent="0.3">
      <c r="A102" s="22" t="s">
        <v>684</v>
      </c>
      <c r="B102" s="22" t="s">
        <v>683</v>
      </c>
      <c r="C102" s="22">
        <v>2016</v>
      </c>
      <c r="D102" s="22" t="s">
        <v>685</v>
      </c>
      <c r="E102" s="22" t="s">
        <v>143</v>
      </c>
      <c r="F102" s="34" t="s">
        <v>25</v>
      </c>
      <c r="G102" s="22" t="s">
        <v>1008</v>
      </c>
      <c r="H102" s="22" t="s">
        <v>36</v>
      </c>
      <c r="I102" s="22" t="s">
        <v>12</v>
      </c>
      <c r="J102" s="22" t="s">
        <v>8</v>
      </c>
      <c r="K102" s="22" t="s">
        <v>9</v>
      </c>
      <c r="L102" s="22">
        <v>8</v>
      </c>
      <c r="M102" s="22" t="s">
        <v>9</v>
      </c>
      <c r="N102" s="22" t="s">
        <v>9</v>
      </c>
      <c r="O102" s="22" t="s">
        <v>9</v>
      </c>
      <c r="P102" s="22" t="s">
        <v>9</v>
      </c>
      <c r="Q102" s="22">
        <v>3</v>
      </c>
      <c r="R102" s="22">
        <v>5</v>
      </c>
      <c r="S102" s="22">
        <v>0</v>
      </c>
      <c r="T102" s="22" t="s">
        <v>8</v>
      </c>
      <c r="U102" s="22" t="str">
        <f t="shared" si="11"/>
        <v>NA</v>
      </c>
      <c r="V102" s="22" t="str">
        <f t="shared" si="12"/>
        <v>NA</v>
      </c>
      <c r="W102" s="34" t="s">
        <v>526</v>
      </c>
      <c r="X102" s="22" t="s">
        <v>936</v>
      </c>
      <c r="Y102" s="22" t="s">
        <v>2553</v>
      </c>
      <c r="Z102" s="22" t="s">
        <v>527</v>
      </c>
      <c r="AA102" s="22">
        <v>10</v>
      </c>
      <c r="AB102" s="22" t="s">
        <v>320</v>
      </c>
      <c r="AC102" t="str" cm="1">
        <f t="array" ref="AC102">_xlfn.IFS(AB102="mg/kg", AA102, AB102="ug/g", AA102, AB102="mg/100g", AA102*10, AB102="mg/g", AA102*1000, TRUE, "NA")</f>
        <v>NA</v>
      </c>
      <c r="AD102" s="22">
        <v>3250</v>
      </c>
      <c r="AE102" s="22" t="s">
        <v>528</v>
      </c>
      <c r="AF102" t="str" cm="1">
        <f t="array" ref="AF102">_xlfn.IFS(AD102="NA", "NA", AD102="NR", "NA", AE102="W/cm2", AD102, AE102="mW/mm2", AD102*0.1, AE102="mW/cm2", AD102*0.001, AE102="uW/cm2", AD102*0.000001, AE102="lux", AD102*0.00000014641, AE102="klux", AD102*0.00014641, TRUE, "NA")</f>
        <v>NA</v>
      </c>
      <c r="AG102" s="22" t="s">
        <v>231</v>
      </c>
      <c r="AH102" s="22" t="s">
        <v>9</v>
      </c>
      <c r="AI102" s="22">
        <v>560</v>
      </c>
      <c r="AJ102" s="22">
        <v>5</v>
      </c>
      <c r="AK102" s="22">
        <v>15</v>
      </c>
      <c r="AL102" s="34" t="s">
        <v>12</v>
      </c>
      <c r="AM102" s="22" t="s">
        <v>8</v>
      </c>
      <c r="AN102" s="22" t="s">
        <v>8</v>
      </c>
      <c r="AO102" s="22" t="s">
        <v>8</v>
      </c>
      <c r="AP102" s="22" t="s">
        <v>8</v>
      </c>
      <c r="AQ102" s="22" t="s">
        <v>8</v>
      </c>
      <c r="AR102" s="34">
        <v>24</v>
      </c>
      <c r="AS102" s="22" t="s">
        <v>876</v>
      </c>
      <c r="AT102" s="22">
        <v>2.2250000000000001</v>
      </c>
      <c r="AU102" s="22">
        <v>0.97499999999999998</v>
      </c>
      <c r="AV102" s="22" t="s">
        <v>8</v>
      </c>
      <c r="AW102" s="22" t="s">
        <v>8</v>
      </c>
      <c r="AX102" s="22" t="s">
        <v>8</v>
      </c>
      <c r="AY102" s="22" t="s">
        <v>8</v>
      </c>
      <c r="AZ102" s="22" t="s">
        <v>137</v>
      </c>
      <c r="BA102" s="22" t="s">
        <v>196</v>
      </c>
      <c r="BB102" cm="1">
        <f t="array" ref="BB102">_xlfn.IFS(AT102="NA", "NA", AT102="NR", "NA", AZ102="Direct rLV % whole brain", AT102, AZ102="Indirect rLV % whole brain", AT102, AZ102="Direct rLV % hemisphere", AT102/2, AZ102="Indirect rLV % hemisphere", AT102/2, AND(F102="Mouse", AZ102="mm3"), (AT102/508.91)*100, AND(F102="Rat", AZ102="mm3"), (AT102/1971)*100, AND(F102="Mouse", AZ102="ul"), (AT102/508.91)*100, AND(F102="Rat", AZ102="ul"), (AT102/1971)*100, AND(F102="Mouse", AZ102="nl"), (AT102/508910)*100, AND(F102="Rat", AZ102="nl"), (AT102/1971000)*100, AND(F102="Mouse", AZ102="cm3"), (AT102/0.50891)*100, AND(F102="Rat", AZ102="cm3"), (AT102/1.971)*100, TRUE, "NA")</f>
        <v>0.43720893674716549</v>
      </c>
      <c r="BC102" t="str" cm="1">
        <f t="array" ref="BC102">_xlfn.IFS(AV102="NA", "NA", AV102="NR", "NA", AZ102="Direct rLV % whole brain", AV102, AZ102="Indirect rLV % whole brain", AV102, AZ102="Direct rLV % hemisphere", AV102/2, AZ102="Indirect rLV % hemisphere", AV102/2, AND(F102="Mouse", AZ102="mm3"), (AV102/508.91)*100, AND(F102="Rat", AZ102="mm3"), (AV102/1971)*100, AND(F102="Mouse", AZ102="ul"), (AV102/508.91)*100, AND(F102="Rat", AZ102="ul"), (AV102/1971)*100, AND(F102="Mouse", AZ102="nl"), (AV102/508910)*100, AND(F102="Rat", AZ102="nl"), (AV102/1971000)*100, AND(F102="Mouse", AZ102="cm3"), (AV102/0.50891)*100, AND(F102="Rat", AZ102="cm3"), (AV102/1.971)*100, TRUE, "NA")</f>
        <v>NA</v>
      </c>
      <c r="BD102" cm="1">
        <f t="array" ref="BD102">_xlfn.IFS(AU102="NA", "NA", AU102="NR", "NA", R102="NR", "NA", BA102="SD", AU102, BA102="SE", AU102*(SQRT(R102)), BA102="SEM", AU102*(SQRT(R102)), TRUE, "NA")</f>
        <v>0.97499999999999998</v>
      </c>
      <c r="BE102" cm="1">
        <f t="array" ref="BE102">_xlfn.IFS(BD102="NA", "NA", AZ102="Direct rLV % whole brain", BD102, AZ102="Indirect rLV % whole brain", BD102, AZ102="Direct rLV % hemisphere", BD102/2, AZ102="Indirect rLV % hemisphere", BD102/2, AND(F102="Mouse", AZ102="mm3"), (BD102/508.91)*100, AND(F102="Rat", AZ102="mm3"), (BD102/1971)*100, AND(F102="Mouse", AZ102="ul"), (BD102/508.91)*100, AND(F102="Rat", AZ102="ul"), (BD102/1971)*100, AND(F102="Mouse", AZ102="nl"), (BD102/508910)*100, AND(F102="Rat", AZ102="nl"), (BD102/1971000)*100, AND(F102="Mouse", AZ102="cm3"), (BD102/0.50891)*100, AND(F102="Rat", AZ102="cm3"), (BD102/1.971)*100, TRUE, "NA")</f>
        <v>0.1915859385746006</v>
      </c>
      <c r="BF102" s="48" t="str" cm="1">
        <f t="array" ref="BF102">_xlfn.IFS(AW102="NA", "NA", AW102="NR", "NA", T102 = "NA", "NA", T102 = "NR", "NA", BA102="SD", AW102, BA102="SE", AW102*(SQRT(T102)), BA102="SEM", AW102*(SQRT(T102)), TRUE, "NA")</f>
        <v>NA</v>
      </c>
      <c r="BG102" s="34" t="s">
        <v>12</v>
      </c>
      <c r="BH102" s="22" t="s">
        <v>8</v>
      </c>
      <c r="BI102" s="22" t="s">
        <v>8</v>
      </c>
      <c r="BJ102" s="22" t="s">
        <v>8</v>
      </c>
      <c r="BK102" s="22" t="s">
        <v>8</v>
      </c>
      <c r="BL102" s="22" t="s">
        <v>8</v>
      </c>
      <c r="BM102" s="22" t="s">
        <v>8</v>
      </c>
      <c r="BN102" s="34" t="s">
        <v>272</v>
      </c>
      <c r="BO102" s="22" t="s">
        <v>273</v>
      </c>
      <c r="BP102" s="22" t="s">
        <v>686</v>
      </c>
    </row>
    <row r="103" spans="1:70" s="22" customFormat="1" x14ac:dyDescent="0.3">
      <c r="A103" s="22" t="s">
        <v>684</v>
      </c>
      <c r="B103" s="22" t="s">
        <v>683</v>
      </c>
      <c r="C103" s="22">
        <v>2016</v>
      </c>
      <c r="D103" s="22" t="s">
        <v>685</v>
      </c>
      <c r="E103" s="22" t="s">
        <v>144</v>
      </c>
      <c r="F103" s="34" t="s">
        <v>25</v>
      </c>
      <c r="G103" s="22" t="s">
        <v>1008</v>
      </c>
      <c r="H103" s="22" t="s">
        <v>36</v>
      </c>
      <c r="I103" s="22" t="s">
        <v>12</v>
      </c>
      <c r="J103" s="22" t="s">
        <v>8</v>
      </c>
      <c r="K103" s="22" t="s">
        <v>9</v>
      </c>
      <c r="L103" s="22">
        <v>8</v>
      </c>
      <c r="M103" s="22" t="s">
        <v>9</v>
      </c>
      <c r="N103" s="22" t="s">
        <v>9</v>
      </c>
      <c r="O103" s="22" t="s">
        <v>9</v>
      </c>
      <c r="P103" s="22" t="s">
        <v>9</v>
      </c>
      <c r="Q103" s="22">
        <v>3</v>
      </c>
      <c r="R103" s="22">
        <v>5</v>
      </c>
      <c r="S103" s="22">
        <v>0</v>
      </c>
      <c r="T103" s="22" t="s">
        <v>8</v>
      </c>
      <c r="U103" s="22" t="str">
        <f t="shared" si="11"/>
        <v>NA</v>
      </c>
      <c r="V103" s="22" t="str">
        <f t="shared" si="12"/>
        <v>NA</v>
      </c>
      <c r="W103" s="34" t="s">
        <v>526</v>
      </c>
      <c r="X103" s="22" t="s">
        <v>936</v>
      </c>
      <c r="Y103" s="22" t="s">
        <v>2553</v>
      </c>
      <c r="Z103" s="22" t="s">
        <v>527</v>
      </c>
      <c r="AA103" s="22">
        <v>10</v>
      </c>
      <c r="AB103" s="22" t="s">
        <v>320</v>
      </c>
      <c r="AC103" t="str" cm="1">
        <f t="array" ref="AC103">_xlfn.IFS(AB103="mg/kg", AA103, AB103="ug/g", AA103, AB103="mg/100g", AA103*10, AB103="mg/g", AA103*1000, TRUE, "NA")</f>
        <v>NA</v>
      </c>
      <c r="AD103" s="22">
        <v>3300</v>
      </c>
      <c r="AE103" s="22" t="s">
        <v>528</v>
      </c>
      <c r="AF103" t="str" cm="1">
        <f t="array" ref="AF103">_xlfn.IFS(AD103="NA", "NA", AD103="NR", "NA", AE103="W/cm2", AD103, AE103="mW/mm2", AD103*0.1, AE103="mW/cm2", AD103*0.001, AE103="uW/cm2", AD103*0.000001, AE103="lux", AD103*0.00000014641, AE103="klux", AD103*0.00014641, TRUE, "NA")</f>
        <v>NA</v>
      </c>
      <c r="AG103" s="22" t="s">
        <v>231</v>
      </c>
      <c r="AH103" s="22" t="s">
        <v>9</v>
      </c>
      <c r="AI103" s="22">
        <v>560</v>
      </c>
      <c r="AJ103" s="22">
        <v>5</v>
      </c>
      <c r="AK103" s="22">
        <v>15</v>
      </c>
      <c r="AL103" s="34" t="s">
        <v>12</v>
      </c>
      <c r="AM103" s="22" t="s">
        <v>8</v>
      </c>
      <c r="AN103" s="22" t="s">
        <v>8</v>
      </c>
      <c r="AO103" s="22" t="s">
        <v>8</v>
      </c>
      <c r="AP103" s="22" t="s">
        <v>8</v>
      </c>
      <c r="AQ103" s="22" t="s">
        <v>8</v>
      </c>
      <c r="AR103" s="34">
        <v>24</v>
      </c>
      <c r="AS103" s="22" t="s">
        <v>876</v>
      </c>
      <c r="AT103" s="22">
        <v>3.1280000000000001</v>
      </c>
      <c r="AU103" s="22">
        <v>0.34200000000000003</v>
      </c>
      <c r="AV103" s="22" t="s">
        <v>8</v>
      </c>
      <c r="AW103" s="22" t="s">
        <v>8</v>
      </c>
      <c r="AX103" s="22" t="s">
        <v>8</v>
      </c>
      <c r="AY103" s="22" t="s">
        <v>8</v>
      </c>
      <c r="AZ103" s="22" t="s">
        <v>137</v>
      </c>
      <c r="BA103" s="22" t="s">
        <v>196</v>
      </c>
      <c r="BB103" cm="1">
        <f t="array" ref="BB103">_xlfn.IFS(AT103="NA", "NA", AT103="NR", "NA", AZ103="Direct rLV % whole brain", AT103, AZ103="Indirect rLV % whole brain", AT103, AZ103="Direct rLV % hemisphere", AT103/2, AZ103="Indirect rLV % hemisphere", AT103/2, AND(F103="Mouse", AZ103="mm3"), (AT103/508.91)*100, AND(F103="Rat", AZ103="mm3"), (AT103/1971)*100, AND(F103="Mouse", AZ103="ul"), (AT103/508.91)*100, AND(F103="Rat", AZ103="ul"), (AT103/1971)*100, AND(F103="Mouse", AZ103="nl"), (AT103/508910)*100, AND(F103="Rat", AZ103="nl"), (AT103/1971000)*100, AND(F103="Mouse", AZ103="cm3"), (AT103/0.50891)*100, AND(F103="Rat", AZ103="cm3"), (AT103/1.971)*100, TRUE, "NA")</f>
        <v>0.61464699062702632</v>
      </c>
      <c r="BC103" t="str" cm="1">
        <f t="array" ref="BC103">_xlfn.IFS(AV103="NA", "NA", AV103="NR", "NA", AZ103="Direct rLV % whole brain", AV103, AZ103="Indirect rLV % whole brain", AV103, AZ103="Direct rLV % hemisphere", AV103/2, AZ103="Indirect rLV % hemisphere", AV103/2, AND(F103="Mouse", AZ103="mm3"), (AV103/508.91)*100, AND(F103="Rat", AZ103="mm3"), (AV103/1971)*100, AND(F103="Mouse", AZ103="ul"), (AV103/508.91)*100, AND(F103="Rat", AZ103="ul"), (AV103/1971)*100, AND(F103="Mouse", AZ103="nl"), (AV103/508910)*100, AND(F103="Rat", AZ103="nl"), (AV103/1971000)*100, AND(F103="Mouse", AZ103="cm3"), (AV103/0.50891)*100, AND(F103="Rat", AZ103="cm3"), (AV103/1.971)*100, TRUE, "NA")</f>
        <v>NA</v>
      </c>
      <c r="BD103" cm="1">
        <f t="array" ref="BD103">_xlfn.IFS(AU103="NA", "NA", AU103="NR", "NA", R103="NR", "NA", BA103="SD", AU103, BA103="SE", AU103*(SQRT(R103)), BA103="SEM", AU103*(SQRT(R103)), TRUE, "NA")</f>
        <v>0.34200000000000003</v>
      </c>
      <c r="BE103" cm="1">
        <f t="array" ref="BE103">_xlfn.IFS(BD103="NA", "NA", AZ103="Direct rLV % whole brain", BD103, AZ103="Indirect rLV % whole brain", BD103, AZ103="Direct rLV % hemisphere", BD103/2, AZ103="Indirect rLV % hemisphere", BD103/2, AND(F103="Mouse", AZ103="mm3"), (BD103/508.91)*100, AND(F103="Rat", AZ103="mm3"), (BD103/1971)*100, AND(F103="Mouse", AZ103="ul"), (BD103/508.91)*100, AND(F103="Rat", AZ103="ul"), (BD103/1971)*100, AND(F103="Mouse", AZ103="nl"), (BD103/508910)*100, AND(F103="Rat", AZ103="nl"), (BD103/1971000)*100, AND(F103="Mouse", AZ103="cm3"), (BD103/0.50891)*100, AND(F103="Rat", AZ103="cm3"), (BD103/1.971)*100, TRUE, "NA")</f>
        <v>6.720245230001376E-2</v>
      </c>
      <c r="BF103" s="48" t="str" cm="1">
        <f t="array" ref="BF103">_xlfn.IFS(AW103="NA", "NA", AW103="NR", "NA", T103 = "NA", "NA", T103 = "NR", "NA", BA103="SD", AW103, BA103="SE", AW103*(SQRT(T103)), BA103="SEM", AW103*(SQRT(T103)), TRUE, "NA")</f>
        <v>NA</v>
      </c>
      <c r="BG103" s="34" t="s">
        <v>12</v>
      </c>
      <c r="BH103" s="22" t="s">
        <v>8</v>
      </c>
      <c r="BI103" s="22" t="s">
        <v>8</v>
      </c>
      <c r="BJ103" s="22" t="s">
        <v>8</v>
      </c>
      <c r="BK103" s="22" t="s">
        <v>8</v>
      </c>
      <c r="BL103" s="22" t="s">
        <v>8</v>
      </c>
      <c r="BM103" s="22" t="s">
        <v>8</v>
      </c>
      <c r="BN103" s="34" t="s">
        <v>272</v>
      </c>
      <c r="BO103" s="22" t="s">
        <v>273</v>
      </c>
      <c r="BP103" s="22" t="s">
        <v>686</v>
      </c>
    </row>
    <row r="104" spans="1:70" x14ac:dyDescent="0.3">
      <c r="A104" t="s">
        <v>687</v>
      </c>
      <c r="B104" t="s">
        <v>538</v>
      </c>
      <c r="C104">
        <v>2010</v>
      </c>
      <c r="D104" t="s">
        <v>688</v>
      </c>
      <c r="E104" t="s">
        <v>141</v>
      </c>
      <c r="F104" s="35" t="s">
        <v>25</v>
      </c>
      <c r="G104" t="s">
        <v>1008</v>
      </c>
      <c r="H104" t="s">
        <v>36</v>
      </c>
      <c r="I104" t="s">
        <v>12</v>
      </c>
      <c r="J104" t="s">
        <v>8</v>
      </c>
      <c r="K104">
        <v>8</v>
      </c>
      <c r="L104">
        <f>AVERAGE(K104,M104)</f>
        <v>10</v>
      </c>
      <c r="M104">
        <v>12</v>
      </c>
      <c r="N104" t="s">
        <v>9</v>
      </c>
      <c r="O104" t="s">
        <v>9</v>
      </c>
      <c r="P104" t="s">
        <v>9</v>
      </c>
      <c r="Q104">
        <v>1</v>
      </c>
      <c r="R104">
        <v>4</v>
      </c>
      <c r="S104">
        <v>2</v>
      </c>
      <c r="T104">
        <v>4</v>
      </c>
      <c r="U104">
        <f t="shared" si="11"/>
        <v>2</v>
      </c>
      <c r="V104">
        <f t="shared" si="12"/>
        <v>2</v>
      </c>
      <c r="W104" s="35" t="s">
        <v>97</v>
      </c>
      <c r="X104" t="s">
        <v>8</v>
      </c>
      <c r="Y104" t="s">
        <v>78</v>
      </c>
      <c r="Z104" t="s">
        <v>9</v>
      </c>
      <c r="AA104">
        <v>10</v>
      </c>
      <c r="AB104" t="s">
        <v>320</v>
      </c>
      <c r="AC104" t="str" cm="1">
        <f t="array" ref="AC104">_xlfn.IFS(AB104="mg/kg", AA104, AB104="ug/g", AA104, AB104="mg/100g", AA104*10, AB104="mg/g", AA104*1000, TRUE, "NA")</f>
        <v>NA</v>
      </c>
      <c r="AD104" t="s">
        <v>9</v>
      </c>
      <c r="AE104" t="s">
        <v>8</v>
      </c>
      <c r="AF104" t="str" cm="1">
        <f t="array" ref="AF104">_xlfn.IFS(AD104="NA", "NA", AD104="NR", "NA", AE104="W/cm2", AD104, AE104="mW/mm2", AD104*0.1, AE104="mW/cm2", AD104*0.001, AE104="uW/cm2", AD104*0.000001, AE104="lux", AD104*0.00000014641, AE104="klux", AD104*0.00014641, TRUE, "NA")</f>
        <v>NA</v>
      </c>
      <c r="AG104" t="s">
        <v>231</v>
      </c>
      <c r="AH104" t="s">
        <v>9</v>
      </c>
      <c r="AI104" t="s">
        <v>9</v>
      </c>
      <c r="AJ104">
        <v>4.5</v>
      </c>
      <c r="AK104">
        <v>15</v>
      </c>
      <c r="AL104" s="35" t="s">
        <v>689</v>
      </c>
      <c r="AM104" t="s">
        <v>220</v>
      </c>
      <c r="AN104">
        <v>0.8</v>
      </c>
      <c r="AO104" t="s">
        <v>145</v>
      </c>
      <c r="AP104">
        <v>0</v>
      </c>
      <c r="AQ104" t="s">
        <v>157</v>
      </c>
      <c r="AR104" s="35">
        <v>168</v>
      </c>
      <c r="AS104" t="s">
        <v>9</v>
      </c>
      <c r="AT104">
        <v>0.99</v>
      </c>
      <c r="AU104">
        <v>0.12</v>
      </c>
      <c r="AV104">
        <v>1.61</v>
      </c>
      <c r="AW104">
        <v>0.08</v>
      </c>
      <c r="AX104" t="s">
        <v>8</v>
      </c>
      <c r="AY104" t="s">
        <v>8</v>
      </c>
      <c r="AZ104" t="s">
        <v>137</v>
      </c>
      <c r="BA104" t="s">
        <v>197</v>
      </c>
      <c r="BB104" cm="1">
        <f t="array" ref="BB104">_xlfn.IFS(AT104="NA", "NA", AT104="NR", "NA", AZ104="Direct rLV % whole brain", AT104, AZ104="Indirect rLV % whole brain", AT104, AZ104="Direct rLV % hemisphere", AT104/2, AZ104="Indirect rLV % hemisphere", AT104/2, AND(F104="Mouse", AZ104="mm3"), (AT104/508.91)*100, AND(F104="Rat", AZ104="mm3"), (AT104/1971)*100, AND(F104="Mouse", AZ104="ul"), (AT104/508.91)*100, AND(F104="Rat", AZ104="ul"), (AT104/1971)*100, AND(F104="Mouse", AZ104="nl"), (AT104/508910)*100, AND(F104="Rat", AZ104="nl"), (AT104/1971000)*100, AND(F104="Mouse", AZ104="cm3"), (AT104/0.50891)*100, AND(F104="Rat", AZ104="cm3"), (AT104/1.971)*100, TRUE, "NA")</f>
        <v>0.1945334145526714</v>
      </c>
      <c r="BC104" cm="1">
        <f t="array" ref="BC104">_xlfn.IFS(AV104="NA", "NA", AV104="NR", "NA", AZ104="Direct rLV % whole brain", AV104, AZ104="Indirect rLV % whole brain", AV104, AZ104="Direct rLV % hemisphere", AV104/2, AZ104="Indirect rLV % hemisphere", AV104/2, AND(F104="Mouse", AZ104="mm3"), (AV104/508.91)*100, AND(F104="Rat", AZ104="mm3"), (AV104/1971)*100, AND(F104="Mouse", AZ104="ul"), (AV104/508.91)*100, AND(F104="Rat", AZ104="ul"), (AV104/1971)*100, AND(F104="Mouse", AZ104="nl"), (AV104/508910)*100, AND(F104="Rat", AZ104="nl"), (AV104/1971000)*100, AND(F104="Mouse", AZ104="cm3"), (AV104/0.50891)*100, AND(F104="Rat", AZ104="cm3"), (AV104/1.971)*100, TRUE, "NA")</f>
        <v>0.3163624216462636</v>
      </c>
      <c r="BD104" cm="1">
        <f t="array" ref="BD104">_xlfn.IFS(AU104="NA", "NA", AU104="NR", "NA", R104="NR", "NA", BA104="SD", AU104, BA104="SE", AU104*(SQRT(R104)), BA104="SEM", AU104*(SQRT(R104)), TRUE, "NA")</f>
        <v>0.24</v>
      </c>
      <c r="BE104" cm="1">
        <f t="array" ref="BE104">_xlfn.IFS(BD104="NA", "NA", AZ104="Direct rLV % whole brain", BD104, AZ104="Indirect rLV % whole brain", BD104, AZ104="Direct rLV % hemisphere", BD104/2, AZ104="Indirect rLV % hemisphere", BD104/2, AND(F104="Mouse", AZ104="mm3"), (BD104/508.91)*100, AND(F104="Rat", AZ104="mm3"), (BD104/1971)*100, AND(F104="Mouse", AZ104="ul"), (BD104/508.91)*100, AND(F104="Rat", AZ104="ul"), (BD104/1971)*100, AND(F104="Mouse", AZ104="nl"), (BD104/508910)*100, AND(F104="Rat", AZ104="nl"), (BD104/1971000)*100, AND(F104="Mouse", AZ104="cm3"), (BD104/0.50891)*100, AND(F104="Rat", AZ104="cm3"), (BD104/1.971)*100, TRUE, "NA")</f>
        <v>4.7159615649132458E-2</v>
      </c>
      <c r="BF104" s="48" cm="1">
        <f t="array" ref="BF104">_xlfn.IFS(AW104="NA", "NA", AW104="NR", "NA", T104 = "NA", "NA", T104 = "NR", "NA", BA104="SD", AW104, BA104="SE", AW104*(SQRT(T104)), BA104="SEM", AW104*(SQRT(T104)), TRUE, "NA")</f>
        <v>0.16</v>
      </c>
      <c r="BG104" s="35" t="s">
        <v>12</v>
      </c>
      <c r="BH104" t="s">
        <v>8</v>
      </c>
      <c r="BI104" t="s">
        <v>8</v>
      </c>
      <c r="BJ104" t="s">
        <v>8</v>
      </c>
      <c r="BK104" t="s">
        <v>8</v>
      </c>
      <c r="BL104" t="s">
        <v>8</v>
      </c>
      <c r="BM104" t="s">
        <v>8</v>
      </c>
      <c r="BN104" s="35" t="s">
        <v>273</v>
      </c>
      <c r="BO104" t="s">
        <v>272</v>
      </c>
      <c r="BP104" t="s">
        <v>868</v>
      </c>
    </row>
    <row r="105" spans="1:70" s="22" customFormat="1" x14ac:dyDescent="0.3">
      <c r="A105" s="22" t="s">
        <v>692</v>
      </c>
      <c r="B105" s="22" t="s">
        <v>538</v>
      </c>
      <c r="C105" s="22">
        <v>2013</v>
      </c>
      <c r="D105" s="22" t="s">
        <v>693</v>
      </c>
      <c r="E105" s="22" t="s">
        <v>141</v>
      </c>
      <c r="F105" s="34" t="s">
        <v>25</v>
      </c>
      <c r="G105" s="22" t="s">
        <v>1008</v>
      </c>
      <c r="H105" s="22" t="s">
        <v>36</v>
      </c>
      <c r="I105" s="22" t="s">
        <v>12</v>
      </c>
      <c r="J105" s="22" t="s">
        <v>8</v>
      </c>
      <c r="K105" s="22">
        <v>8</v>
      </c>
      <c r="L105" s="22">
        <f t="shared" ref="L105:L106" si="18">AVERAGE(K105,M105)</f>
        <v>10</v>
      </c>
      <c r="M105" s="22">
        <v>12</v>
      </c>
      <c r="N105" s="22">
        <v>28</v>
      </c>
      <c r="O105" s="22">
        <f>AVERAGE(N105,P105)</f>
        <v>30</v>
      </c>
      <c r="P105" s="22">
        <v>32</v>
      </c>
      <c r="Q105" s="22">
        <v>2</v>
      </c>
      <c r="R105" s="22">
        <v>4</v>
      </c>
      <c r="S105" s="22">
        <v>0</v>
      </c>
      <c r="T105" s="22" t="s">
        <v>8</v>
      </c>
      <c r="U105" s="22" t="str">
        <f t="shared" si="11"/>
        <v>NA</v>
      </c>
      <c r="V105" s="22" t="str">
        <f t="shared" si="12"/>
        <v>NA</v>
      </c>
      <c r="W105" s="34" t="s">
        <v>9</v>
      </c>
      <c r="X105" s="22" t="s">
        <v>8</v>
      </c>
      <c r="Y105" s="22" t="s">
        <v>78</v>
      </c>
      <c r="Z105" s="22" t="s">
        <v>9</v>
      </c>
      <c r="AA105" s="22" t="s">
        <v>9</v>
      </c>
      <c r="AB105" s="22" t="s">
        <v>8</v>
      </c>
      <c r="AC105" t="str" cm="1">
        <f t="array" ref="AC105">_xlfn.IFS(AB105="mg/kg", AA105, AB105="ug/g", AA105, AB105="mg/100g", AA105*10, AB105="mg/g", AA105*1000, TRUE, "NA")</f>
        <v>NA</v>
      </c>
      <c r="AD105" s="22" t="s">
        <v>9</v>
      </c>
      <c r="AE105" s="22" t="s">
        <v>8</v>
      </c>
      <c r="AF105" t="str" cm="1">
        <f t="array" ref="AF105">_xlfn.IFS(AD105="NA", "NA", AD105="NR", "NA", AE105="W/cm2", AD105, AE105="mW/mm2", AD105*0.1, AE105="mW/cm2", AD105*0.001, AE105="uW/cm2", AD105*0.000001, AE105="lux", AD105*0.00000014641, AE105="klux", AD105*0.00014641, TRUE, "NA")</f>
        <v>NA</v>
      </c>
      <c r="AG105" s="22" t="s">
        <v>231</v>
      </c>
      <c r="AH105" s="22" t="s">
        <v>9</v>
      </c>
      <c r="AI105" s="22" t="s">
        <v>9</v>
      </c>
      <c r="AJ105" s="22" t="s">
        <v>9</v>
      </c>
      <c r="AK105" s="22">
        <v>15</v>
      </c>
      <c r="AL105" s="34" t="s">
        <v>12</v>
      </c>
      <c r="AM105" s="22" t="s">
        <v>8</v>
      </c>
      <c r="AN105" s="22" t="s">
        <v>8</v>
      </c>
      <c r="AO105" s="22" t="s">
        <v>8</v>
      </c>
      <c r="AP105" s="22" t="s">
        <v>8</v>
      </c>
      <c r="AQ105" s="22" t="s">
        <v>8</v>
      </c>
      <c r="AR105" s="34">
        <v>168</v>
      </c>
      <c r="AS105" s="22" t="s">
        <v>876</v>
      </c>
      <c r="AT105" s="22">
        <v>0.98299999999999998</v>
      </c>
      <c r="AU105" s="22">
        <v>0.129</v>
      </c>
      <c r="AV105" s="22" t="s">
        <v>8</v>
      </c>
      <c r="AW105" s="22" t="s">
        <v>8</v>
      </c>
      <c r="AX105" s="22" t="s">
        <v>8</v>
      </c>
      <c r="AY105" s="22" t="s">
        <v>8</v>
      </c>
      <c r="AZ105" s="22" t="s">
        <v>137</v>
      </c>
      <c r="BA105" s="22" t="s">
        <v>197</v>
      </c>
      <c r="BB105" cm="1">
        <f t="array" ref="BB105">_xlfn.IFS(AT105="NA", "NA", AT105="NR", "NA", AZ105="Direct rLV % whole brain", AT105, AZ105="Indirect rLV % whole brain", AT105, AZ105="Direct rLV % hemisphere", AT105/2, AZ105="Indirect rLV % hemisphere", AT105/2, AND(F105="Mouse", AZ105="mm3"), (AT105/508.91)*100, AND(F105="Rat", AZ105="mm3"), (AT105/1971)*100, AND(F105="Mouse", AZ105="ul"), (AT105/508.91)*100, AND(F105="Rat", AZ105="ul"), (AT105/1971)*100, AND(F105="Mouse", AZ105="nl"), (AT105/508910)*100, AND(F105="Rat", AZ105="nl"), (AT105/1971000)*100, AND(F105="Mouse", AZ105="cm3"), (AT105/0.50891)*100, AND(F105="Rat", AZ105="cm3"), (AT105/1.971)*100, TRUE, "NA")</f>
        <v>0.19315792576290503</v>
      </c>
      <c r="BC105" t="str" cm="1">
        <f t="array" ref="BC105">_xlfn.IFS(AV105="NA", "NA", AV105="NR", "NA", AZ105="Direct rLV % whole brain", AV105, AZ105="Indirect rLV % whole brain", AV105, AZ105="Direct rLV % hemisphere", AV105/2, AZ105="Indirect rLV % hemisphere", AV105/2, AND(F105="Mouse", AZ105="mm3"), (AV105/508.91)*100, AND(F105="Rat", AZ105="mm3"), (AV105/1971)*100, AND(F105="Mouse", AZ105="ul"), (AV105/508.91)*100, AND(F105="Rat", AZ105="ul"), (AV105/1971)*100, AND(F105="Mouse", AZ105="nl"), (AV105/508910)*100, AND(F105="Rat", AZ105="nl"), (AV105/1971000)*100, AND(F105="Mouse", AZ105="cm3"), (AV105/0.50891)*100, AND(F105="Rat", AZ105="cm3"), (AV105/1.971)*100, TRUE, "NA")</f>
        <v>NA</v>
      </c>
      <c r="BD105" cm="1">
        <f t="array" ref="BD105">_xlfn.IFS(AU105="NA", "NA", AU105="NR", "NA", R105="NR", "NA", BA105="SD", AU105, BA105="SE", AU105*(SQRT(R105)), BA105="SEM", AU105*(SQRT(R105)), TRUE, "NA")</f>
        <v>0.25800000000000001</v>
      </c>
      <c r="BE105" cm="1">
        <f t="array" ref="BE105">_xlfn.IFS(BD105="NA", "NA", AZ105="Direct rLV % whole brain", BD105, AZ105="Indirect rLV % whole brain", BD105, AZ105="Direct rLV % hemisphere", BD105/2, AZ105="Indirect rLV % hemisphere", BD105/2, AND(F105="Mouse", AZ105="mm3"), (BD105/508.91)*100, AND(F105="Rat", AZ105="mm3"), (BD105/1971)*100, AND(F105="Mouse", AZ105="ul"), (BD105/508.91)*100, AND(F105="Rat", AZ105="ul"), (BD105/1971)*100, AND(F105="Mouse", AZ105="nl"), (BD105/508910)*100, AND(F105="Rat", AZ105="nl"), (BD105/1971000)*100, AND(F105="Mouse", AZ105="cm3"), (BD105/0.50891)*100, AND(F105="Rat", AZ105="cm3"), (BD105/1.971)*100, TRUE, "NA")</f>
        <v>5.0696586822817385E-2</v>
      </c>
      <c r="BF105" s="48" t="str" cm="1">
        <f t="array" ref="BF105">_xlfn.IFS(AW105="NA", "NA", AW105="NR", "NA", T105 = "NA", "NA", T105 = "NR", "NA", BA105="SD", AW105, BA105="SE", AW105*(SQRT(T105)), BA105="SEM", AW105*(SQRT(T105)), TRUE, "NA")</f>
        <v>NA</v>
      </c>
      <c r="BG105" s="34" t="s">
        <v>12</v>
      </c>
      <c r="BH105" s="22" t="s">
        <v>8</v>
      </c>
      <c r="BI105" s="22" t="s">
        <v>8</v>
      </c>
      <c r="BJ105" s="22" t="s">
        <v>8</v>
      </c>
      <c r="BK105" s="22" t="s">
        <v>8</v>
      </c>
      <c r="BL105" s="22" t="s">
        <v>8</v>
      </c>
      <c r="BM105" s="22" t="s">
        <v>8</v>
      </c>
      <c r="BN105" s="34" t="s">
        <v>273</v>
      </c>
      <c r="BO105" s="22" t="s">
        <v>273</v>
      </c>
    </row>
    <row r="106" spans="1:70" s="22" customFormat="1" x14ac:dyDescent="0.3">
      <c r="A106" s="22" t="s">
        <v>692</v>
      </c>
      <c r="B106" s="22" t="s">
        <v>538</v>
      </c>
      <c r="C106" s="22">
        <v>2013</v>
      </c>
      <c r="D106" s="22" t="s">
        <v>693</v>
      </c>
      <c r="E106" s="22" t="s">
        <v>143</v>
      </c>
      <c r="F106" s="34" t="s">
        <v>25</v>
      </c>
      <c r="G106" s="22" t="s">
        <v>1008</v>
      </c>
      <c r="H106" s="22" t="s">
        <v>36</v>
      </c>
      <c r="I106" s="22" t="s">
        <v>12</v>
      </c>
      <c r="J106" s="22" t="s">
        <v>8</v>
      </c>
      <c r="K106" s="22">
        <v>8</v>
      </c>
      <c r="L106" s="22">
        <f t="shared" si="18"/>
        <v>10</v>
      </c>
      <c r="M106" s="22">
        <v>12</v>
      </c>
      <c r="N106" s="22">
        <v>28</v>
      </c>
      <c r="O106" s="22">
        <f t="shared" ref="O106:O107" si="19">AVERAGE(N106,P106)</f>
        <v>30</v>
      </c>
      <c r="P106" s="22">
        <v>32</v>
      </c>
      <c r="Q106" s="22">
        <v>2</v>
      </c>
      <c r="R106" s="22">
        <v>4</v>
      </c>
      <c r="S106" s="22">
        <v>0</v>
      </c>
      <c r="T106" s="22" t="s">
        <v>8</v>
      </c>
      <c r="U106" s="22" t="str">
        <f t="shared" si="11"/>
        <v>NA</v>
      </c>
      <c r="V106" s="22" t="str">
        <f t="shared" si="12"/>
        <v>NA</v>
      </c>
      <c r="W106" s="34" t="s">
        <v>9</v>
      </c>
      <c r="X106" s="22" t="s">
        <v>8</v>
      </c>
      <c r="Y106" s="22" t="s">
        <v>78</v>
      </c>
      <c r="Z106" s="22" t="s">
        <v>9</v>
      </c>
      <c r="AA106" s="22" t="s">
        <v>9</v>
      </c>
      <c r="AB106" s="22" t="s">
        <v>8</v>
      </c>
      <c r="AC106" t="str" cm="1">
        <f t="array" ref="AC106">_xlfn.IFS(AB106="mg/kg", AA106, AB106="ug/g", AA106, AB106="mg/100g", AA106*10, AB106="mg/g", AA106*1000, TRUE, "NA")</f>
        <v>NA</v>
      </c>
      <c r="AD106" s="22" t="s">
        <v>9</v>
      </c>
      <c r="AE106" s="22" t="s">
        <v>8</v>
      </c>
      <c r="AF106" t="str" cm="1">
        <f t="array" ref="AF106">_xlfn.IFS(AD106="NA", "NA", AD106="NR", "NA", AE106="W/cm2", AD106, AE106="mW/mm2", AD106*0.1, AE106="mW/cm2", AD106*0.001, AE106="uW/cm2", AD106*0.000001, AE106="lux", AD106*0.00000014641, AE106="klux", AD106*0.00014641, TRUE, "NA")</f>
        <v>NA</v>
      </c>
      <c r="AG106" s="22" t="s">
        <v>231</v>
      </c>
      <c r="AH106" s="22" t="s">
        <v>9</v>
      </c>
      <c r="AI106" s="22" t="s">
        <v>9</v>
      </c>
      <c r="AJ106" s="22" t="s">
        <v>9</v>
      </c>
      <c r="AK106" s="22">
        <v>18</v>
      </c>
      <c r="AL106" s="34" t="s">
        <v>12</v>
      </c>
      <c r="AM106" s="22" t="s">
        <v>8</v>
      </c>
      <c r="AN106" s="22" t="s">
        <v>8</v>
      </c>
      <c r="AO106" s="22" t="s">
        <v>8</v>
      </c>
      <c r="AP106" s="22" t="s">
        <v>8</v>
      </c>
      <c r="AQ106" s="22" t="s">
        <v>8</v>
      </c>
      <c r="AR106" s="34">
        <v>168</v>
      </c>
      <c r="AS106" s="22" t="s">
        <v>876</v>
      </c>
      <c r="AT106" s="22">
        <v>1.514</v>
      </c>
      <c r="AU106" s="22">
        <v>0.155</v>
      </c>
      <c r="AV106" s="22" t="s">
        <v>8</v>
      </c>
      <c r="AW106" s="22" t="s">
        <v>8</v>
      </c>
      <c r="AX106" s="22" t="s">
        <v>8</v>
      </c>
      <c r="AY106" s="22" t="s">
        <v>8</v>
      </c>
      <c r="AZ106" s="22" t="s">
        <v>137</v>
      </c>
      <c r="BA106" s="22" t="s">
        <v>197</v>
      </c>
      <c r="BB106" cm="1">
        <f t="array" ref="BB106">_xlfn.IFS(AT106="NA", "NA", AT106="NR", "NA", AZ106="Direct rLV % whole brain", AT106, AZ106="Indirect rLV % whole brain", AT106, AZ106="Direct rLV % hemisphere", AT106/2, AZ106="Indirect rLV % hemisphere", AT106/2, AND(F106="Mouse", AZ106="mm3"), (AT106/508.91)*100, AND(F106="Rat", AZ106="mm3"), (AT106/1971)*100, AND(F106="Mouse", AZ106="ul"), (AT106/508.91)*100, AND(F106="Rat", AZ106="ul"), (AT106/1971)*100, AND(F106="Mouse", AZ106="nl"), (AT106/508910)*100, AND(F106="Rat", AZ106="nl"), (AT106/1971000)*100, AND(F106="Mouse", AZ106="cm3"), (AT106/0.50891)*100, AND(F106="Rat", AZ106="cm3"), (AT106/1.971)*100, TRUE, "NA")</f>
        <v>0.29749857538661056</v>
      </c>
      <c r="BC106" t="str" cm="1">
        <f t="array" ref="BC106">_xlfn.IFS(AV106="NA", "NA", AV106="NR", "NA", AZ106="Direct rLV % whole brain", AV106, AZ106="Indirect rLV % whole brain", AV106, AZ106="Direct rLV % hemisphere", AV106/2, AZ106="Indirect rLV % hemisphere", AV106/2, AND(F106="Mouse", AZ106="mm3"), (AV106/508.91)*100, AND(F106="Rat", AZ106="mm3"), (AV106/1971)*100, AND(F106="Mouse", AZ106="ul"), (AV106/508.91)*100, AND(F106="Rat", AZ106="ul"), (AV106/1971)*100, AND(F106="Mouse", AZ106="nl"), (AV106/508910)*100, AND(F106="Rat", AZ106="nl"), (AV106/1971000)*100, AND(F106="Mouse", AZ106="cm3"), (AV106/0.50891)*100, AND(F106="Rat", AZ106="cm3"), (AV106/1.971)*100, TRUE, "NA")</f>
        <v>NA</v>
      </c>
      <c r="BD106" cm="1">
        <f t="array" ref="BD106">_xlfn.IFS(AU106="NA", "NA", AU106="NR", "NA", R106="NR", "NA", BA106="SD", AU106, BA106="SE", AU106*(SQRT(R106)), BA106="SEM", AU106*(SQRT(R106)), TRUE, "NA")</f>
        <v>0.31</v>
      </c>
      <c r="BE106" cm="1">
        <f t="array" ref="BE106">_xlfn.IFS(BD106="NA", "NA", AZ106="Direct rLV % whole brain", BD106, AZ106="Indirect rLV % whole brain", BD106, AZ106="Direct rLV % hemisphere", BD106/2, AZ106="Indirect rLV % hemisphere", BD106/2, AND(F106="Mouse", AZ106="mm3"), (BD106/508.91)*100, AND(F106="Rat", AZ106="mm3"), (BD106/1971)*100, AND(F106="Mouse", AZ106="ul"), (BD106/508.91)*100, AND(F106="Rat", AZ106="ul"), (BD106/1971)*100, AND(F106="Mouse", AZ106="nl"), (BD106/508910)*100, AND(F106="Rat", AZ106="nl"), (BD106/1971000)*100, AND(F106="Mouse", AZ106="cm3"), (BD106/0.50891)*100, AND(F106="Rat", AZ106="cm3"), (BD106/1.971)*100, TRUE, "NA")</f>
        <v>6.0914503546796089E-2</v>
      </c>
      <c r="BF106" s="48" t="str" cm="1">
        <f t="array" ref="BF106">_xlfn.IFS(AW106="NA", "NA", AW106="NR", "NA", T106 = "NA", "NA", T106 = "NR", "NA", BA106="SD", AW106, BA106="SE", AW106*(SQRT(T106)), BA106="SEM", AW106*(SQRT(T106)), TRUE, "NA")</f>
        <v>NA</v>
      </c>
      <c r="BG106" s="34" t="s">
        <v>12</v>
      </c>
      <c r="BH106" s="22" t="s">
        <v>8</v>
      </c>
      <c r="BI106" s="22" t="s">
        <v>8</v>
      </c>
      <c r="BJ106" s="22" t="s">
        <v>8</v>
      </c>
      <c r="BK106" s="22" t="s">
        <v>8</v>
      </c>
      <c r="BL106" s="22" t="s">
        <v>8</v>
      </c>
      <c r="BM106" s="22" t="s">
        <v>8</v>
      </c>
      <c r="BN106" s="34" t="s">
        <v>273</v>
      </c>
      <c r="BO106" s="22" t="s">
        <v>273</v>
      </c>
    </row>
    <row r="107" spans="1:70" x14ac:dyDescent="0.3">
      <c r="A107" t="s">
        <v>695</v>
      </c>
      <c r="B107" t="s">
        <v>694</v>
      </c>
      <c r="C107">
        <v>2011</v>
      </c>
      <c r="D107" t="s">
        <v>696</v>
      </c>
      <c r="E107" t="s">
        <v>141</v>
      </c>
      <c r="F107" s="35" t="s">
        <v>25</v>
      </c>
      <c r="G107" t="s">
        <v>1008</v>
      </c>
      <c r="H107" t="s">
        <v>36</v>
      </c>
      <c r="I107" t="s">
        <v>12</v>
      </c>
      <c r="J107" t="s">
        <v>8</v>
      </c>
      <c r="K107" t="s">
        <v>9</v>
      </c>
      <c r="L107" t="s">
        <v>9</v>
      </c>
      <c r="M107" t="s">
        <v>9</v>
      </c>
      <c r="N107">
        <v>20</v>
      </c>
      <c r="O107">
        <f t="shared" si="19"/>
        <v>22.5</v>
      </c>
      <c r="P107">
        <v>25</v>
      </c>
      <c r="Q107">
        <v>1</v>
      </c>
      <c r="R107">
        <v>4</v>
      </c>
      <c r="S107">
        <v>2</v>
      </c>
      <c r="T107">
        <v>4</v>
      </c>
      <c r="U107">
        <f t="shared" si="11"/>
        <v>2</v>
      </c>
      <c r="V107">
        <f t="shared" si="12"/>
        <v>2</v>
      </c>
      <c r="W107" s="35" t="s">
        <v>97</v>
      </c>
      <c r="X107" t="s">
        <v>8</v>
      </c>
      <c r="Y107" t="s">
        <v>78</v>
      </c>
      <c r="Z107" t="s">
        <v>9</v>
      </c>
      <c r="AA107">
        <v>10</v>
      </c>
      <c r="AB107" t="s">
        <v>320</v>
      </c>
      <c r="AC107">
        <f>(AA107*0.1)/(O107/1000)</f>
        <v>44.444444444444443</v>
      </c>
      <c r="AD107" t="s">
        <v>9</v>
      </c>
      <c r="AE107" t="s">
        <v>8</v>
      </c>
      <c r="AF107" t="str" cm="1">
        <f t="array" ref="AF107">_xlfn.IFS(AD107="NA", "NA", AD107="NR", "NA", AE107="W/cm2", AD107, AE107="mW/mm2", AD107*0.1, AE107="mW/cm2", AD107*0.001, AE107="uW/cm2", AD107*0.000001, AE107="lux", AD107*0.00000014641, AE107="klux", AD107*0.00014641, TRUE, "NA")</f>
        <v>NA</v>
      </c>
      <c r="AG107" t="s">
        <v>231</v>
      </c>
      <c r="AH107" t="s">
        <v>9</v>
      </c>
      <c r="AI107" t="s">
        <v>9</v>
      </c>
      <c r="AJ107">
        <v>4.5</v>
      </c>
      <c r="AK107">
        <v>15</v>
      </c>
      <c r="AL107" s="35" t="s">
        <v>698</v>
      </c>
      <c r="AM107" t="s">
        <v>220</v>
      </c>
      <c r="AN107">
        <v>168</v>
      </c>
      <c r="AO107" t="s">
        <v>145</v>
      </c>
      <c r="AP107">
        <v>4</v>
      </c>
      <c r="AQ107" t="s">
        <v>157</v>
      </c>
      <c r="AR107" s="35">
        <v>168</v>
      </c>
      <c r="AS107" t="s">
        <v>9</v>
      </c>
      <c r="AT107">
        <v>0.98</v>
      </c>
      <c r="AU107">
        <v>0.13</v>
      </c>
      <c r="AV107">
        <v>1.89</v>
      </c>
      <c r="AW107">
        <v>0.38</v>
      </c>
      <c r="AX107" t="s">
        <v>8</v>
      </c>
      <c r="AY107" t="s">
        <v>8</v>
      </c>
      <c r="AZ107" t="s">
        <v>137</v>
      </c>
      <c r="BA107" t="s">
        <v>197</v>
      </c>
      <c r="BB107" cm="1">
        <f t="array" ref="BB107">_xlfn.IFS(AT107="NA", "NA", AT107="NR", "NA", AZ107="Direct rLV % whole brain", AT107, AZ107="Indirect rLV % whole brain", AT107, AZ107="Direct rLV % hemisphere", AT107/2, AZ107="Indirect rLV % hemisphere", AT107/2, AND(F107="Mouse", AZ107="mm3"), (AT107/508.91)*100, AND(F107="Rat", AZ107="mm3"), (AT107/1971)*100, AND(F107="Mouse", AZ107="ul"), (AT107/508.91)*100, AND(F107="Rat", AZ107="ul"), (AT107/1971)*100, AND(F107="Mouse", AZ107="nl"), (AT107/508910)*100, AND(F107="Rat", AZ107="nl"), (AT107/1971000)*100, AND(F107="Mouse", AZ107="cm3"), (AT107/0.50891)*100, AND(F107="Rat", AZ107="cm3"), (AT107/1.971)*100, TRUE, "NA")</f>
        <v>0.19256843056729087</v>
      </c>
      <c r="BC107" cm="1">
        <f t="array" ref="BC107">_xlfn.IFS(AV107="NA", "NA", AV107="NR", "NA", AZ107="Direct rLV % whole brain", AV107, AZ107="Indirect rLV % whole brain", AV107, AZ107="Direct rLV % hemisphere", AV107/2, AZ107="Indirect rLV % hemisphere", AV107/2, AND(F107="Mouse", AZ107="mm3"), (AV107/508.91)*100, AND(F107="Rat", AZ107="mm3"), (AV107/1971)*100, AND(F107="Mouse", AZ107="ul"), (AV107/508.91)*100, AND(F107="Rat", AZ107="ul"), (AV107/1971)*100, AND(F107="Mouse", AZ107="nl"), (AV107/508910)*100, AND(F107="Rat", AZ107="nl"), (AV107/1971000)*100, AND(F107="Mouse", AZ107="cm3"), (AV107/0.50891)*100, AND(F107="Rat", AZ107="cm3"), (AV107/1.971)*100, TRUE, "NA")</f>
        <v>0.37138197323691807</v>
      </c>
      <c r="BD107" cm="1">
        <f t="array" ref="BD107">_xlfn.IFS(AU107="NA", "NA", AU107="NR", "NA", R107="NR", "NA", BA107="SD", AU107, BA107="SE", AU107*(SQRT(R107)), BA107="SEM", AU107*(SQRT(R107)), TRUE, "NA")</f>
        <v>0.26</v>
      </c>
      <c r="BE107" cm="1">
        <f t="array" ref="BE107">_xlfn.IFS(BD107="NA", "NA", AZ107="Direct rLV % whole brain", BD107, AZ107="Indirect rLV % whole brain", BD107, AZ107="Direct rLV % hemisphere", BD107/2, AZ107="Indirect rLV % hemisphere", BD107/2, AND(F107="Mouse", AZ107="mm3"), (BD107/508.91)*100, AND(F107="Rat", AZ107="mm3"), (BD107/1971)*100, AND(F107="Mouse", AZ107="ul"), (BD107/508.91)*100, AND(F107="Rat", AZ107="ul"), (BD107/1971)*100, AND(F107="Mouse", AZ107="nl"), (BD107/508910)*100, AND(F107="Rat", AZ107="nl"), (BD107/1971000)*100, AND(F107="Mouse", AZ107="cm3"), (BD107/0.50891)*100, AND(F107="Rat", AZ107="cm3"), (BD107/1.971)*100, TRUE, "NA")</f>
        <v>5.1089583619893499E-2</v>
      </c>
      <c r="BF107" s="48" cm="1">
        <f t="array" ref="BF107">_xlfn.IFS(AW107="NA", "NA", AW107="NR", "NA", T107 = "NA", "NA", T107 = "NR", "NA", BA107="SD", AW107, BA107="SE", AW107*(SQRT(T107)), BA107="SEM", AW107*(SQRT(T107)), TRUE, "NA")</f>
        <v>0.76</v>
      </c>
      <c r="BG107" s="35" t="s">
        <v>12</v>
      </c>
      <c r="BH107" t="s">
        <v>8</v>
      </c>
      <c r="BI107" t="s">
        <v>8</v>
      </c>
      <c r="BJ107" t="s">
        <v>8</v>
      </c>
      <c r="BK107" t="s">
        <v>8</v>
      </c>
      <c r="BL107" t="s">
        <v>8</v>
      </c>
      <c r="BM107" t="s">
        <v>8</v>
      </c>
      <c r="BN107" s="35" t="s">
        <v>273</v>
      </c>
      <c r="BO107" t="s">
        <v>272</v>
      </c>
      <c r="BP107" t="s">
        <v>697</v>
      </c>
    </row>
    <row r="108" spans="1:70" s="22" customFormat="1" x14ac:dyDescent="0.3">
      <c r="A108" s="22" t="s">
        <v>700</v>
      </c>
      <c r="B108" s="22" t="s">
        <v>699</v>
      </c>
      <c r="C108" s="22">
        <v>2017</v>
      </c>
      <c r="D108" s="22" t="s">
        <v>701</v>
      </c>
      <c r="E108" s="22" t="s">
        <v>141</v>
      </c>
      <c r="F108" s="34" t="s">
        <v>25</v>
      </c>
      <c r="G108" s="22" t="s">
        <v>702</v>
      </c>
      <c r="H108" s="22" t="s">
        <v>37</v>
      </c>
      <c r="I108" s="22" t="s">
        <v>12</v>
      </c>
      <c r="J108" s="22" t="s">
        <v>8</v>
      </c>
      <c r="K108" s="22" t="s">
        <v>9</v>
      </c>
      <c r="L108" s="22">
        <v>8</v>
      </c>
      <c r="M108" s="22" t="s">
        <v>9</v>
      </c>
      <c r="N108" s="22" t="s">
        <v>9</v>
      </c>
      <c r="O108" s="22" t="s">
        <v>9</v>
      </c>
      <c r="P108" s="22" t="s">
        <v>9</v>
      </c>
      <c r="Q108" s="22">
        <v>1</v>
      </c>
      <c r="R108" s="22">
        <v>4</v>
      </c>
      <c r="S108" s="22">
        <v>0</v>
      </c>
      <c r="T108" s="22" t="s">
        <v>8</v>
      </c>
      <c r="U108" s="22" t="str">
        <f t="shared" si="11"/>
        <v>NA</v>
      </c>
      <c r="V108" s="22" t="str">
        <f t="shared" si="12"/>
        <v>NA</v>
      </c>
      <c r="W108" s="34" t="s">
        <v>9</v>
      </c>
      <c r="X108" s="22" t="s">
        <v>8</v>
      </c>
      <c r="Y108" s="22" t="s">
        <v>76</v>
      </c>
      <c r="Z108" s="22" t="s">
        <v>91</v>
      </c>
      <c r="AA108" s="22">
        <v>10</v>
      </c>
      <c r="AB108" s="22" t="s">
        <v>338</v>
      </c>
      <c r="AC108" t="str" cm="1">
        <f t="array" ref="AC108">_xlfn.IFS(AB108="mg/kg", AA108, AB108="ug/g", AA108, AB108="mg/100g", AA108*10, AB108="mg/g", AA108*1000, TRUE, "NA")</f>
        <v>NA</v>
      </c>
      <c r="AD108" s="22">
        <v>0.01</v>
      </c>
      <c r="AE108" s="22" t="s">
        <v>221</v>
      </c>
      <c r="AF108" t="str" cm="1">
        <f t="array" ref="AF108">_xlfn.IFS(AD108="NA", "NA", AD108="NR", "NA", AE108="W/cm2", AD108, AE108="mW/mm2", AD108*0.1, AE108="mW/cm2", AD108*0.001, AE108="uW/cm2", AD108*0.000001, AE108="lux", AD108*0.00000014641, AE108="klux", AD108*0.00014641, TRUE, "NA")</f>
        <v>NA</v>
      </c>
      <c r="AG108" s="22" t="s">
        <v>84</v>
      </c>
      <c r="AH108" s="22" t="s">
        <v>719</v>
      </c>
      <c r="AI108" s="22" t="s">
        <v>9</v>
      </c>
      <c r="AJ108" s="22" t="s">
        <v>9</v>
      </c>
      <c r="AK108" s="22">
        <v>15</v>
      </c>
      <c r="AL108" s="34" t="s">
        <v>12</v>
      </c>
      <c r="AM108" s="22" t="s">
        <v>8</v>
      </c>
      <c r="AN108" s="22" t="s">
        <v>8</v>
      </c>
      <c r="AO108" s="22" t="s">
        <v>8</v>
      </c>
      <c r="AP108" s="22" t="s">
        <v>8</v>
      </c>
      <c r="AQ108" s="22" t="s">
        <v>8</v>
      </c>
      <c r="AR108" s="34">
        <v>24</v>
      </c>
      <c r="AS108" s="22" t="s">
        <v>876</v>
      </c>
      <c r="AT108" s="22">
        <v>27.06</v>
      </c>
      <c r="AU108" s="22">
        <v>6.95</v>
      </c>
      <c r="AV108" s="22" t="s">
        <v>8</v>
      </c>
      <c r="AW108" s="22" t="s">
        <v>8</v>
      </c>
      <c r="AX108" s="22" t="s">
        <v>8</v>
      </c>
      <c r="AY108" s="22" t="s">
        <v>8</v>
      </c>
      <c r="AZ108" s="22" t="s">
        <v>485</v>
      </c>
      <c r="BA108" s="22" t="s">
        <v>197</v>
      </c>
      <c r="BB108" cm="1">
        <f t="array" ref="BB108">_xlfn.IFS(AT108="NA", "NA", AT108="NR", "NA", AZ108="Direct rLV % whole brain", AT108, AZ108="Indirect rLV % whole brain", AT108, AZ108="Direct rLV % hemisphere", AT108/2, AZ108="Indirect rLV % hemisphere", AT108/2, AND(F108="Mouse", AZ108="mm3"), (AT108/508.91)*100, AND(F108="Rat", AZ108="mm3"), (AT108/1971)*100, AND(F108="Mouse", AZ108="ul"), (AT108/508.91)*100, AND(F108="Rat", AZ108="ul"), (AT108/1971)*100, AND(F108="Mouse", AZ108="nl"), (AT108/508910)*100, AND(F108="Rat", AZ108="nl"), (AT108/1971000)*100, AND(F108="Mouse", AZ108="cm3"), (AT108/0.50891)*100, AND(F108="Rat", AZ108="cm3"), (AT108/1.971)*100, TRUE, "NA")</f>
        <v>13.53</v>
      </c>
      <c r="BC108" t="str" cm="1">
        <f t="array" ref="BC108">_xlfn.IFS(AV108="NA", "NA", AV108="NR", "NA", AZ108="Direct rLV % whole brain", AV108, AZ108="Indirect rLV % whole brain", AV108, AZ108="Direct rLV % hemisphere", AV108/2, AZ108="Indirect rLV % hemisphere", AV108/2, AND(F108="Mouse", AZ108="mm3"), (AV108/508.91)*100, AND(F108="Rat", AZ108="mm3"), (AV108/1971)*100, AND(F108="Mouse", AZ108="ul"), (AV108/508.91)*100, AND(F108="Rat", AZ108="ul"), (AV108/1971)*100, AND(F108="Mouse", AZ108="nl"), (AV108/508910)*100, AND(F108="Rat", AZ108="nl"), (AV108/1971000)*100, AND(F108="Mouse", AZ108="cm3"), (AV108/0.50891)*100, AND(F108="Rat", AZ108="cm3"), (AV108/1.971)*100, TRUE, "NA")</f>
        <v>NA</v>
      </c>
      <c r="BD108" cm="1">
        <f t="array" ref="BD108">_xlfn.IFS(AU108="NA", "NA", AU108="NR", "NA", R108="NR", "NA", BA108="SD", AU108, BA108="SE", AU108*(SQRT(R108)), BA108="SEM", AU108*(SQRT(R108)), TRUE, "NA")</f>
        <v>13.9</v>
      </c>
      <c r="BE108" cm="1">
        <f t="array" ref="BE108">_xlfn.IFS(BD108="NA", "NA", AZ108="Direct rLV % whole brain", BD108, AZ108="Indirect rLV % whole brain", BD108, AZ108="Direct rLV % hemisphere", BD108/2, AZ108="Indirect rLV % hemisphere", BD108/2, AND(F108="Mouse", AZ108="mm3"), (BD108/508.91)*100, AND(F108="Rat", AZ108="mm3"), (BD108/1971)*100, AND(F108="Mouse", AZ108="ul"), (BD108/508.91)*100, AND(F108="Rat", AZ108="ul"), (BD108/1971)*100, AND(F108="Mouse", AZ108="nl"), (BD108/508910)*100, AND(F108="Rat", AZ108="nl"), (BD108/1971000)*100, AND(F108="Mouse", AZ108="cm3"), (BD108/0.50891)*100, AND(F108="Rat", AZ108="cm3"), (BD108/1.971)*100, TRUE, "NA")</f>
        <v>6.95</v>
      </c>
      <c r="BF108" s="48" t="str" cm="1">
        <f t="array" ref="BF108">_xlfn.IFS(AW108="NA", "NA", AW108="NR", "NA", T108 = "NA", "NA", T108 = "NR", "NA", BA108="SD", AW108, BA108="SE", AW108*(SQRT(T108)), BA108="SEM", AW108*(SQRT(T108)), TRUE, "NA")</f>
        <v>NA</v>
      </c>
      <c r="BG108" s="34" t="s">
        <v>12</v>
      </c>
      <c r="BH108" s="22" t="s">
        <v>8</v>
      </c>
      <c r="BI108" s="22" t="s">
        <v>8</v>
      </c>
      <c r="BJ108" s="22" t="s">
        <v>8</v>
      </c>
      <c r="BK108" s="22" t="s">
        <v>8</v>
      </c>
      <c r="BL108" s="22" t="s">
        <v>8</v>
      </c>
      <c r="BM108" s="22" t="s">
        <v>8</v>
      </c>
      <c r="BN108" s="34" t="s">
        <v>272</v>
      </c>
      <c r="BO108" s="22" t="s">
        <v>8</v>
      </c>
      <c r="BP108" s="22" t="s">
        <v>703</v>
      </c>
    </row>
    <row r="109" spans="1:70" x14ac:dyDescent="0.3">
      <c r="A109" t="s">
        <v>705</v>
      </c>
      <c r="B109" t="s">
        <v>567</v>
      </c>
      <c r="C109">
        <v>1992</v>
      </c>
      <c r="D109" t="s">
        <v>704</v>
      </c>
      <c r="E109" t="s">
        <v>141</v>
      </c>
      <c r="F109" s="35" t="s">
        <v>24</v>
      </c>
      <c r="G109" t="s">
        <v>11</v>
      </c>
      <c r="H109" t="s">
        <v>36</v>
      </c>
      <c r="I109" t="s">
        <v>12</v>
      </c>
      <c r="J109" t="s">
        <v>8</v>
      </c>
      <c r="K109" t="s">
        <v>9</v>
      </c>
      <c r="L109" t="s">
        <v>9</v>
      </c>
      <c r="M109" t="s">
        <v>9</v>
      </c>
      <c r="N109">
        <v>260</v>
      </c>
      <c r="O109">
        <f>AVERAGE(N109,P109)</f>
        <v>270</v>
      </c>
      <c r="P109">
        <v>280</v>
      </c>
      <c r="Q109">
        <v>1</v>
      </c>
      <c r="R109">
        <v>6</v>
      </c>
      <c r="S109">
        <v>0</v>
      </c>
      <c r="T109" t="s">
        <v>8</v>
      </c>
      <c r="U109" t="str">
        <f t="shared" si="11"/>
        <v>NA</v>
      </c>
      <c r="V109" t="str">
        <f t="shared" si="12"/>
        <v>NA</v>
      </c>
      <c r="W109" s="35" t="s">
        <v>147</v>
      </c>
      <c r="X109" t="s">
        <v>95</v>
      </c>
      <c r="Y109" t="s">
        <v>78</v>
      </c>
      <c r="Z109" t="s">
        <v>319</v>
      </c>
      <c r="AA109">
        <v>35</v>
      </c>
      <c r="AB109" t="s">
        <v>145</v>
      </c>
      <c r="AC109" cm="1">
        <f t="array" ref="AC109">_xlfn.IFS(AB109="mg/kg", AA109, AB109="ug/g", AA109, AB109="mg/100g", AA109*10, AB109="mg/g", AA109*1000, TRUE, "NA")</f>
        <v>35</v>
      </c>
      <c r="AD109" t="s">
        <v>9</v>
      </c>
      <c r="AE109" t="s">
        <v>8</v>
      </c>
      <c r="AF109" t="str" cm="1">
        <f t="array" ref="AF109">_xlfn.IFS(AD109="NA", "NA", AD109="NR", "NA", AE109="W/cm2", AD109, AE109="mW/mm2", AD109*0.1, AE109="mW/cm2", AD109*0.001, AE109="uW/cm2", AD109*0.000001, AE109="lux", AD109*0.00000014641, AE109="klux", AD109*0.00014641, TRUE, "NA")</f>
        <v>NA</v>
      </c>
      <c r="AG109" t="s">
        <v>231</v>
      </c>
      <c r="AH109" t="s">
        <v>9</v>
      </c>
      <c r="AI109" t="s">
        <v>9</v>
      </c>
      <c r="AJ109">
        <v>2</v>
      </c>
      <c r="AK109">
        <v>5</v>
      </c>
      <c r="AL109" s="35" t="s">
        <v>12</v>
      </c>
      <c r="AM109" t="s">
        <v>8</v>
      </c>
      <c r="AN109" t="s">
        <v>8</v>
      </c>
      <c r="AO109" t="s">
        <v>8</v>
      </c>
      <c r="AP109" t="s">
        <v>8</v>
      </c>
      <c r="AQ109" t="s">
        <v>8</v>
      </c>
      <c r="AR109" s="35">
        <v>504</v>
      </c>
      <c r="AS109" t="s">
        <v>876</v>
      </c>
      <c r="AT109">
        <v>9.7799999999999994</v>
      </c>
      <c r="AU109">
        <v>0.33</v>
      </c>
      <c r="AV109" t="s">
        <v>8</v>
      </c>
      <c r="AW109" t="s">
        <v>8</v>
      </c>
      <c r="AX109" t="s">
        <v>8</v>
      </c>
      <c r="AY109" t="s">
        <v>8</v>
      </c>
      <c r="AZ109" t="s">
        <v>137</v>
      </c>
      <c r="BA109" t="s">
        <v>197</v>
      </c>
      <c r="BB109" cm="1">
        <f t="array" ref="BB109">_xlfn.IFS(AT109="NA", "NA", AT109="NR", "NA", AZ109="Direct rLV % whole brain", AT109, AZ109="Indirect rLV % whole brain", AT109, AZ109="Direct rLV % hemisphere", AT109/2, AZ109="Indirect rLV % hemisphere", AT109/2, AND(F109="Mouse", AZ109="mm3"), (AT109/508.91)*100, AND(F109="Rat", AZ109="mm3"), (AT109/1971)*100, AND(F109="Mouse", AZ109="ul"), (AT109/508.91)*100, AND(F109="Rat", AZ109="ul"), (AT109/1971)*100, AND(F109="Mouse", AZ109="nl"), (AT109/508910)*100, AND(F109="Rat", AZ109="nl"), (AT109/1971000)*100, AND(F109="Mouse", AZ109="cm3"), (AT109/0.50891)*100, AND(F109="Rat", AZ109="cm3"), (AT109/1.971)*100, TRUE, "NA")</f>
        <v>0.49619482496194822</v>
      </c>
      <c r="BC109" t="str" cm="1">
        <f t="array" ref="BC109">_xlfn.IFS(AV109="NA", "NA", AV109="NR", "NA", AZ109="Direct rLV % whole brain", AV109, AZ109="Indirect rLV % whole brain", AV109, AZ109="Direct rLV % hemisphere", AV109/2, AZ109="Indirect rLV % hemisphere", AV109/2, AND(F109="Mouse", AZ109="mm3"), (AV109/508.91)*100, AND(F109="Rat", AZ109="mm3"), (AV109/1971)*100, AND(F109="Mouse", AZ109="ul"), (AV109/508.91)*100, AND(F109="Rat", AZ109="ul"), (AV109/1971)*100, AND(F109="Mouse", AZ109="nl"), (AV109/508910)*100, AND(F109="Rat", AZ109="nl"), (AV109/1971000)*100, AND(F109="Mouse", AZ109="cm3"), (AV109/0.50891)*100, AND(F109="Rat", AZ109="cm3"), (AV109/1.971)*100, TRUE, "NA")</f>
        <v>NA</v>
      </c>
      <c r="BD109" cm="1">
        <f t="array" ref="BD109">_xlfn.IFS(AU109="NA", "NA", AU109="NR", "NA", R109="NR", "NA", BA109="SD", AU109, BA109="SE", AU109*(SQRT(R109)), BA109="SEM", AU109*(SQRT(R109)), TRUE, "NA")</f>
        <v>0.80833161511844875</v>
      </c>
      <c r="BE109" cm="1">
        <f t="array" ref="BE109">_xlfn.IFS(BD109="NA", "NA", AZ109="Direct rLV % whole brain", BD109, AZ109="Indirect rLV % whole brain", BD109, AZ109="Direct rLV % hemisphere", BD109/2, AZ109="Indirect rLV % hemisphere", BD109/2, AND(F109="Mouse", AZ109="mm3"), (BD109/508.91)*100, AND(F109="Rat", AZ109="mm3"), (BD109/1971)*100, AND(F109="Mouse", AZ109="ul"), (BD109/508.91)*100, AND(F109="Rat", AZ109="ul"), (BD109/1971)*100, AND(F109="Mouse", AZ109="nl"), (BD109/508910)*100, AND(F109="Rat", AZ109="nl"), (BD109/1971000)*100, AND(F109="Mouse", AZ109="cm3"), (BD109/0.50891)*100, AND(F109="Rat", AZ109="cm3"), (BD109/1.971)*100, TRUE, "NA")</f>
        <v>4.1011243790890349E-2</v>
      </c>
      <c r="BF109" s="48" t="str" cm="1">
        <f t="array" ref="BF109">_xlfn.IFS(AW109="NA", "NA", AW109="NR", "NA", T109 = "NA", "NA", T109 = "NR", "NA", BA109="SD", AW109, BA109="SE", AW109*(SQRT(T109)), BA109="SEM", AW109*(SQRT(T109)), TRUE, "NA")</f>
        <v>NA</v>
      </c>
      <c r="BG109" s="35" t="s">
        <v>12</v>
      </c>
      <c r="BH109" t="s">
        <v>8</v>
      </c>
      <c r="BI109" t="s">
        <v>8</v>
      </c>
      <c r="BJ109" t="s">
        <v>8</v>
      </c>
      <c r="BK109" t="s">
        <v>8</v>
      </c>
      <c r="BL109" t="s">
        <v>8</v>
      </c>
      <c r="BM109" t="s">
        <v>8</v>
      </c>
      <c r="BN109" s="35" t="s">
        <v>273</v>
      </c>
      <c r="BO109" t="s">
        <v>273</v>
      </c>
      <c r="BP109" t="s">
        <v>869</v>
      </c>
    </row>
    <row r="110" spans="1:70" x14ac:dyDescent="0.3">
      <c r="A110" t="s">
        <v>705</v>
      </c>
      <c r="B110" t="s">
        <v>567</v>
      </c>
      <c r="C110">
        <v>1992</v>
      </c>
      <c r="D110" t="s">
        <v>704</v>
      </c>
      <c r="E110" t="s">
        <v>143</v>
      </c>
      <c r="F110" s="35" t="s">
        <v>24</v>
      </c>
      <c r="G110" t="s">
        <v>11</v>
      </c>
      <c r="H110" t="s">
        <v>36</v>
      </c>
      <c r="I110" t="s">
        <v>12</v>
      </c>
      <c r="J110" t="s">
        <v>8</v>
      </c>
      <c r="K110" t="s">
        <v>9</v>
      </c>
      <c r="L110" t="s">
        <v>9</v>
      </c>
      <c r="M110" t="s">
        <v>9</v>
      </c>
      <c r="N110">
        <v>260</v>
      </c>
      <c r="O110">
        <f t="shared" ref="O110:O132" si="20">AVERAGE(N110,P110)</f>
        <v>270</v>
      </c>
      <c r="P110">
        <v>280</v>
      </c>
      <c r="Q110">
        <v>1</v>
      </c>
      <c r="R110">
        <v>6</v>
      </c>
      <c r="S110">
        <v>0</v>
      </c>
      <c r="T110" t="s">
        <v>8</v>
      </c>
      <c r="U110" t="str">
        <f t="shared" si="11"/>
        <v>NA</v>
      </c>
      <c r="V110" t="str">
        <f t="shared" si="12"/>
        <v>NA</v>
      </c>
      <c r="W110" s="35" t="s">
        <v>147</v>
      </c>
      <c r="X110" t="s">
        <v>95</v>
      </c>
      <c r="Y110" t="s">
        <v>78</v>
      </c>
      <c r="Z110" t="s">
        <v>319</v>
      </c>
      <c r="AA110">
        <v>35</v>
      </c>
      <c r="AB110" t="s">
        <v>145</v>
      </c>
      <c r="AC110" cm="1">
        <f t="array" ref="AC110">_xlfn.IFS(AB110="mg/kg", AA110, AB110="ug/g", AA110, AB110="mg/100g", AA110*10, AB110="mg/g", AA110*1000, TRUE, "NA")</f>
        <v>35</v>
      </c>
      <c r="AD110" t="s">
        <v>9</v>
      </c>
      <c r="AE110" t="s">
        <v>8</v>
      </c>
      <c r="AF110" t="str" cm="1">
        <f t="array" ref="AF110">_xlfn.IFS(AD110="NA", "NA", AD110="NR", "NA", AE110="W/cm2", AD110, AE110="mW/mm2", AD110*0.1, AE110="mW/cm2", AD110*0.001, AE110="uW/cm2", AD110*0.000001, AE110="lux", AD110*0.00000014641, AE110="klux", AD110*0.00014641, TRUE, "NA")</f>
        <v>NA</v>
      </c>
      <c r="AG110" t="s">
        <v>231</v>
      </c>
      <c r="AH110" t="s">
        <v>9</v>
      </c>
      <c r="AI110" t="s">
        <v>9</v>
      </c>
      <c r="AJ110">
        <v>2</v>
      </c>
      <c r="AK110">
        <v>5</v>
      </c>
      <c r="AL110" s="35" t="s">
        <v>12</v>
      </c>
      <c r="AM110" t="s">
        <v>8</v>
      </c>
      <c r="AN110" t="s">
        <v>8</v>
      </c>
      <c r="AO110" t="s">
        <v>8</v>
      </c>
      <c r="AP110" t="s">
        <v>8</v>
      </c>
      <c r="AQ110" t="s">
        <v>8</v>
      </c>
      <c r="AR110" s="35">
        <v>504</v>
      </c>
      <c r="AS110" t="s">
        <v>876</v>
      </c>
      <c r="AT110">
        <v>11.5</v>
      </c>
      <c r="AU110">
        <v>0.62</v>
      </c>
      <c r="AV110" t="s">
        <v>8</v>
      </c>
      <c r="AW110" t="s">
        <v>8</v>
      </c>
      <c r="AX110" t="s">
        <v>8</v>
      </c>
      <c r="AY110" t="s">
        <v>8</v>
      </c>
      <c r="AZ110" t="s">
        <v>137</v>
      </c>
      <c r="BA110" t="s">
        <v>197</v>
      </c>
      <c r="BB110" cm="1">
        <f t="array" ref="BB110">_xlfn.IFS(AT110="NA", "NA", AT110="NR", "NA", AZ110="Direct rLV % whole brain", AT110, AZ110="Indirect rLV % whole brain", AT110, AZ110="Direct rLV % hemisphere", AT110/2, AZ110="Indirect rLV % hemisphere", AT110/2, AND(F110="Mouse", AZ110="mm3"), (AT110/508.91)*100, AND(F110="Rat", AZ110="mm3"), (AT110/1971)*100, AND(F110="Mouse", AZ110="ul"), (AT110/508.91)*100, AND(F110="Rat", AZ110="ul"), (AT110/1971)*100, AND(F110="Mouse", AZ110="nl"), (AT110/508910)*100, AND(F110="Rat", AZ110="nl"), (AT110/1971000)*100, AND(F110="Mouse", AZ110="cm3"), (AT110/0.50891)*100, AND(F110="Rat", AZ110="cm3"), (AT110/1.971)*100, TRUE, "NA")</f>
        <v>0.58346017250126836</v>
      </c>
      <c r="BC110" t="str" cm="1">
        <f t="array" ref="BC110">_xlfn.IFS(AV110="NA", "NA", AV110="NR", "NA", AZ110="Direct rLV % whole brain", AV110, AZ110="Indirect rLV % whole brain", AV110, AZ110="Direct rLV % hemisphere", AV110/2, AZ110="Indirect rLV % hemisphere", AV110/2, AND(F110="Mouse", AZ110="mm3"), (AV110/508.91)*100, AND(F110="Rat", AZ110="mm3"), (AV110/1971)*100, AND(F110="Mouse", AZ110="ul"), (AV110/508.91)*100, AND(F110="Rat", AZ110="ul"), (AV110/1971)*100, AND(F110="Mouse", AZ110="nl"), (AV110/508910)*100, AND(F110="Rat", AZ110="nl"), (AV110/1971000)*100, AND(F110="Mouse", AZ110="cm3"), (AV110/0.50891)*100, AND(F110="Rat", AZ110="cm3"), (AV110/1.971)*100, TRUE, "NA")</f>
        <v>NA</v>
      </c>
      <c r="BD110" cm="1">
        <f t="array" ref="BD110">_xlfn.IFS(AU110="NA", "NA", AU110="NR", "NA", R110="NR", "NA", BA110="SD", AU110, BA110="SE", AU110*(SQRT(R110)), BA110="SEM", AU110*(SQRT(R110)), TRUE, "NA")</f>
        <v>1.5186836405255704</v>
      </c>
      <c r="BE110" cm="1">
        <f t="array" ref="BE110">_xlfn.IFS(BD110="NA", "NA", AZ110="Direct rLV % whole brain", BD110, AZ110="Indirect rLV % whole brain", BD110, AZ110="Direct rLV % hemisphere", BD110/2, AZ110="Indirect rLV % hemisphere", BD110/2, AND(F110="Mouse", AZ110="mm3"), (BD110/508.91)*100, AND(F110="Rat", AZ110="mm3"), (BD110/1971)*100, AND(F110="Mouse", AZ110="ul"), (BD110/508.91)*100, AND(F110="Rat", AZ110="ul"), (BD110/1971)*100, AND(F110="Mouse", AZ110="nl"), (BD110/508910)*100, AND(F110="Rat", AZ110="nl"), (BD110/1971000)*100, AND(F110="Mouse", AZ110="cm3"), (BD110/0.50891)*100, AND(F110="Rat", AZ110="cm3"), (BD110/1.971)*100, TRUE, "NA")</f>
        <v>7.7051427728339436E-2</v>
      </c>
      <c r="BF110" s="48" t="str" cm="1">
        <f t="array" ref="BF110">_xlfn.IFS(AW110="NA", "NA", AW110="NR", "NA", T110 = "NA", "NA", T110 = "NR", "NA", BA110="SD", AW110, BA110="SE", AW110*(SQRT(T110)), BA110="SEM", AW110*(SQRT(T110)), TRUE, "NA")</f>
        <v>NA</v>
      </c>
      <c r="BG110" s="35" t="s">
        <v>12</v>
      </c>
      <c r="BH110" t="s">
        <v>8</v>
      </c>
      <c r="BI110" t="s">
        <v>8</v>
      </c>
      <c r="BJ110" t="s">
        <v>8</v>
      </c>
      <c r="BK110" t="s">
        <v>8</v>
      </c>
      <c r="BL110" t="s">
        <v>8</v>
      </c>
      <c r="BM110" t="s">
        <v>8</v>
      </c>
      <c r="BN110" s="35" t="s">
        <v>273</v>
      </c>
      <c r="BO110" t="s">
        <v>273</v>
      </c>
      <c r="BP110" t="s">
        <v>869</v>
      </c>
    </row>
    <row r="111" spans="1:70" x14ac:dyDescent="0.3">
      <c r="A111" t="s">
        <v>705</v>
      </c>
      <c r="B111" t="s">
        <v>567</v>
      </c>
      <c r="C111">
        <v>1992</v>
      </c>
      <c r="D111" t="s">
        <v>704</v>
      </c>
      <c r="E111" t="s">
        <v>144</v>
      </c>
      <c r="F111" s="35" t="s">
        <v>24</v>
      </c>
      <c r="G111" t="s">
        <v>11</v>
      </c>
      <c r="H111" t="s">
        <v>36</v>
      </c>
      <c r="I111" t="s">
        <v>12</v>
      </c>
      <c r="J111" t="s">
        <v>8</v>
      </c>
      <c r="K111" t="s">
        <v>9</v>
      </c>
      <c r="L111" t="s">
        <v>9</v>
      </c>
      <c r="M111" t="s">
        <v>9</v>
      </c>
      <c r="N111">
        <v>260</v>
      </c>
      <c r="O111">
        <f t="shared" si="20"/>
        <v>270</v>
      </c>
      <c r="P111">
        <v>280</v>
      </c>
      <c r="Q111">
        <v>1</v>
      </c>
      <c r="R111">
        <v>6</v>
      </c>
      <c r="S111">
        <v>0</v>
      </c>
      <c r="T111" t="s">
        <v>8</v>
      </c>
      <c r="U111" t="str">
        <f t="shared" si="11"/>
        <v>NA</v>
      </c>
      <c r="V111" t="str">
        <f t="shared" si="12"/>
        <v>NA</v>
      </c>
      <c r="W111" s="35" t="s">
        <v>147</v>
      </c>
      <c r="X111" t="s">
        <v>95</v>
      </c>
      <c r="Y111" t="s">
        <v>78</v>
      </c>
      <c r="Z111" t="s">
        <v>319</v>
      </c>
      <c r="AA111">
        <v>35</v>
      </c>
      <c r="AB111" t="s">
        <v>145</v>
      </c>
      <c r="AC111" cm="1">
        <f t="array" ref="AC111">_xlfn.IFS(AB111="mg/kg", AA111, AB111="ug/g", AA111, AB111="mg/100g", AA111*10, AB111="mg/g", AA111*1000, TRUE, "NA")</f>
        <v>35</v>
      </c>
      <c r="AD111" t="s">
        <v>9</v>
      </c>
      <c r="AE111" t="s">
        <v>8</v>
      </c>
      <c r="AF111" t="str" cm="1">
        <f t="array" ref="AF111">_xlfn.IFS(AD111="NA", "NA", AD111="NR", "NA", AE111="W/cm2", AD111, AE111="mW/mm2", AD111*0.1, AE111="mW/cm2", AD111*0.001, AE111="uW/cm2", AD111*0.000001, AE111="lux", AD111*0.00000014641, AE111="klux", AD111*0.00014641, TRUE, "NA")</f>
        <v>NA</v>
      </c>
      <c r="AG111" t="s">
        <v>231</v>
      </c>
      <c r="AH111" t="s">
        <v>9</v>
      </c>
      <c r="AI111" t="s">
        <v>9</v>
      </c>
      <c r="AJ111">
        <v>2</v>
      </c>
      <c r="AK111">
        <v>5</v>
      </c>
      <c r="AL111" s="35" t="s">
        <v>12</v>
      </c>
      <c r="AM111" t="s">
        <v>8</v>
      </c>
      <c r="AN111" t="s">
        <v>8</v>
      </c>
      <c r="AO111" t="s">
        <v>8</v>
      </c>
      <c r="AP111" t="s">
        <v>8</v>
      </c>
      <c r="AQ111" t="s">
        <v>8</v>
      </c>
      <c r="AR111" s="35">
        <v>504</v>
      </c>
      <c r="AS111" t="s">
        <v>876</v>
      </c>
      <c r="AT111">
        <v>11.98</v>
      </c>
      <c r="AU111">
        <v>1.0900000000000001</v>
      </c>
      <c r="AV111" t="s">
        <v>8</v>
      </c>
      <c r="AW111" t="s">
        <v>8</v>
      </c>
      <c r="AX111" t="s">
        <v>8</v>
      </c>
      <c r="AY111" t="s">
        <v>8</v>
      </c>
      <c r="AZ111" t="s">
        <v>137</v>
      </c>
      <c r="BA111" t="s">
        <v>197</v>
      </c>
      <c r="BB111" cm="1">
        <f t="array" ref="BB111">_xlfn.IFS(AT111="NA", "NA", AT111="NR", "NA", AZ111="Direct rLV % whole brain", AT111, AZ111="Indirect rLV % whole brain", AT111, AZ111="Direct rLV % hemisphere", AT111/2, AZ111="Indirect rLV % hemisphere", AT111/2, AND(F111="Mouse", AZ111="mm3"), (AT111/508.91)*100, AND(F111="Rat", AZ111="mm3"), (AT111/1971)*100, AND(F111="Mouse", AZ111="ul"), (AT111/508.91)*100, AND(F111="Rat", AZ111="ul"), (AT111/1971)*100, AND(F111="Mouse", AZ111="nl"), (AT111/508910)*100, AND(F111="Rat", AZ111="nl"), (AT111/1971000)*100, AND(F111="Mouse", AZ111="cm3"), (AT111/0.50891)*100, AND(F111="Rat", AZ111="cm3"), (AT111/1.971)*100, TRUE, "NA")</f>
        <v>0.60781329274479956</v>
      </c>
      <c r="BC111" t="str" cm="1">
        <f t="array" ref="BC111">_xlfn.IFS(AV111="NA", "NA", AV111="NR", "NA", AZ111="Direct rLV % whole brain", AV111, AZ111="Indirect rLV % whole brain", AV111, AZ111="Direct rLV % hemisphere", AV111/2, AZ111="Indirect rLV % hemisphere", AV111/2, AND(F111="Mouse", AZ111="mm3"), (AV111/508.91)*100, AND(F111="Rat", AZ111="mm3"), (AV111/1971)*100, AND(F111="Mouse", AZ111="ul"), (AV111/508.91)*100, AND(F111="Rat", AZ111="ul"), (AV111/1971)*100, AND(F111="Mouse", AZ111="nl"), (AV111/508910)*100, AND(F111="Rat", AZ111="nl"), (AV111/1971000)*100, AND(F111="Mouse", AZ111="cm3"), (AV111/0.50891)*100, AND(F111="Rat", AZ111="cm3"), (AV111/1.971)*100, TRUE, "NA")</f>
        <v>NA</v>
      </c>
      <c r="BD111" cm="1">
        <f t="array" ref="BD111">_xlfn.IFS(AU111="NA", "NA", AU111="NR", "NA", R111="NR", "NA", BA111="SD", AU111, BA111="SE", AU111*(SQRT(R111)), BA111="SEM", AU111*(SQRT(R111)), TRUE, "NA")</f>
        <v>2.669943819633664</v>
      </c>
      <c r="BE111" cm="1">
        <f t="array" ref="BE111">_xlfn.IFS(BD111="NA", "NA", AZ111="Direct rLV % whole brain", BD111, AZ111="Indirect rLV % whole brain", BD111, AZ111="Direct rLV % hemisphere", BD111/2, AZ111="Indirect rLV % hemisphere", BD111/2, AND(F111="Mouse", AZ111="mm3"), (BD111/508.91)*100, AND(F111="Rat", AZ111="mm3"), (BD111/1971)*100, AND(F111="Mouse", AZ111="ul"), (BD111/508.91)*100, AND(F111="Rat", AZ111="ul"), (BD111/1971)*100, AND(F111="Mouse", AZ111="nl"), (BD111/508910)*100, AND(F111="Rat", AZ111="nl"), (BD111/1971000)*100, AND(F111="Mouse", AZ111="cm3"), (BD111/0.50891)*100, AND(F111="Rat", AZ111="cm3"), (BD111/1.971)*100, TRUE, "NA")</f>
        <v>0.13546138100627417</v>
      </c>
      <c r="BF111" s="48" t="str" cm="1">
        <f t="array" ref="BF111">_xlfn.IFS(AW111="NA", "NA", AW111="NR", "NA", T111 = "NA", "NA", T111 = "NR", "NA", BA111="SD", AW111, BA111="SE", AW111*(SQRT(T111)), BA111="SEM", AW111*(SQRT(T111)), TRUE, "NA")</f>
        <v>NA</v>
      </c>
      <c r="BG111" s="35" t="s">
        <v>12</v>
      </c>
      <c r="BH111" t="s">
        <v>8</v>
      </c>
      <c r="BI111" t="s">
        <v>8</v>
      </c>
      <c r="BJ111" t="s">
        <v>8</v>
      </c>
      <c r="BK111" t="s">
        <v>8</v>
      </c>
      <c r="BL111" t="s">
        <v>8</v>
      </c>
      <c r="BM111" t="s">
        <v>8</v>
      </c>
      <c r="BN111" s="35" t="s">
        <v>273</v>
      </c>
      <c r="BO111" t="s">
        <v>273</v>
      </c>
      <c r="BP111" t="s">
        <v>869</v>
      </c>
    </row>
    <row r="112" spans="1:70" x14ac:dyDescent="0.3">
      <c r="A112" t="s">
        <v>705</v>
      </c>
      <c r="B112" t="s">
        <v>567</v>
      </c>
      <c r="C112">
        <v>1992</v>
      </c>
      <c r="D112" t="s">
        <v>704</v>
      </c>
      <c r="E112" t="s">
        <v>263</v>
      </c>
      <c r="F112" s="35" t="s">
        <v>24</v>
      </c>
      <c r="G112" t="s">
        <v>11</v>
      </c>
      <c r="H112" t="s">
        <v>36</v>
      </c>
      <c r="I112" t="s">
        <v>12</v>
      </c>
      <c r="J112" t="s">
        <v>8</v>
      </c>
      <c r="K112" t="s">
        <v>9</v>
      </c>
      <c r="L112" t="s">
        <v>9</v>
      </c>
      <c r="M112" t="s">
        <v>9</v>
      </c>
      <c r="N112">
        <v>260</v>
      </c>
      <c r="O112">
        <f t="shared" si="20"/>
        <v>270</v>
      </c>
      <c r="P112">
        <v>280</v>
      </c>
      <c r="Q112">
        <v>1</v>
      </c>
      <c r="R112">
        <v>6</v>
      </c>
      <c r="S112">
        <v>0</v>
      </c>
      <c r="T112" t="s">
        <v>8</v>
      </c>
      <c r="U112" t="str">
        <f t="shared" si="11"/>
        <v>NA</v>
      </c>
      <c r="V112" t="str">
        <f t="shared" si="12"/>
        <v>NA</v>
      </c>
      <c r="W112" s="35" t="s">
        <v>147</v>
      </c>
      <c r="X112" t="s">
        <v>95</v>
      </c>
      <c r="Y112" t="s">
        <v>78</v>
      </c>
      <c r="Z112" t="s">
        <v>319</v>
      </c>
      <c r="AA112">
        <v>35</v>
      </c>
      <c r="AB112" t="s">
        <v>145</v>
      </c>
      <c r="AC112" cm="1">
        <f t="array" ref="AC112">_xlfn.IFS(AB112="mg/kg", AA112, AB112="ug/g", AA112, AB112="mg/100g", AA112*10, AB112="mg/g", AA112*1000, TRUE, "NA")</f>
        <v>35</v>
      </c>
      <c r="AD112" t="s">
        <v>9</v>
      </c>
      <c r="AE112" t="s">
        <v>8</v>
      </c>
      <c r="AF112" t="str" cm="1">
        <f t="array" ref="AF112">_xlfn.IFS(AD112="NA", "NA", AD112="NR", "NA", AE112="W/cm2", AD112, AE112="mW/mm2", AD112*0.1, AE112="mW/cm2", AD112*0.001, AE112="uW/cm2", AD112*0.000001, AE112="lux", AD112*0.00000014641, AE112="klux", AD112*0.00014641, TRUE, "NA")</f>
        <v>NA</v>
      </c>
      <c r="AG112" t="s">
        <v>231</v>
      </c>
      <c r="AH112" t="s">
        <v>9</v>
      </c>
      <c r="AI112" t="s">
        <v>9</v>
      </c>
      <c r="AJ112">
        <v>2</v>
      </c>
      <c r="AK112">
        <v>5</v>
      </c>
      <c r="AL112" s="35" t="s">
        <v>12</v>
      </c>
      <c r="AM112" t="s">
        <v>8</v>
      </c>
      <c r="AN112" t="s">
        <v>8</v>
      </c>
      <c r="AO112" t="s">
        <v>8</v>
      </c>
      <c r="AP112" t="s">
        <v>8</v>
      </c>
      <c r="AQ112" t="s">
        <v>8</v>
      </c>
      <c r="AR112" s="35">
        <v>504</v>
      </c>
      <c r="AS112" t="s">
        <v>876</v>
      </c>
      <c r="AT112">
        <v>8.7200000000000006</v>
      </c>
      <c r="AU112">
        <v>0.77</v>
      </c>
      <c r="AV112" t="s">
        <v>8</v>
      </c>
      <c r="AW112" t="s">
        <v>8</v>
      </c>
      <c r="AX112" t="s">
        <v>8</v>
      </c>
      <c r="AY112" t="s">
        <v>8</v>
      </c>
      <c r="AZ112" t="s">
        <v>137</v>
      </c>
      <c r="BA112" t="s">
        <v>197</v>
      </c>
      <c r="BB112" cm="1">
        <f t="array" ref="BB112">_xlfn.IFS(AT112="NA", "NA", AT112="NR", "NA", AZ112="Direct rLV % whole brain", AT112, AZ112="Indirect rLV % whole brain", AT112, AZ112="Direct rLV % hemisphere", AT112/2, AZ112="Indirect rLV % hemisphere", AT112/2, AND(F112="Mouse", AZ112="mm3"), (AT112/508.91)*100, AND(F112="Rat", AZ112="mm3"), (AT112/1971)*100, AND(F112="Mouse", AZ112="ul"), (AT112/508.91)*100, AND(F112="Rat", AZ112="ul"), (AT112/1971)*100, AND(F112="Mouse", AZ112="nl"), (AT112/508910)*100, AND(F112="Rat", AZ112="nl"), (AT112/1971000)*100, AND(F112="Mouse", AZ112="cm3"), (AT112/0.50891)*100, AND(F112="Rat", AZ112="cm3"), (AT112/1.971)*100, TRUE, "NA")</f>
        <v>0.44241501775748349</v>
      </c>
      <c r="BC112" t="str" cm="1">
        <f t="array" ref="BC112">_xlfn.IFS(AV112="NA", "NA", AV112="NR", "NA", AZ112="Direct rLV % whole brain", AV112, AZ112="Indirect rLV % whole brain", AV112, AZ112="Direct rLV % hemisphere", AV112/2, AZ112="Indirect rLV % hemisphere", AV112/2, AND(F112="Mouse", AZ112="mm3"), (AV112/508.91)*100, AND(F112="Rat", AZ112="mm3"), (AV112/1971)*100, AND(F112="Mouse", AZ112="ul"), (AV112/508.91)*100, AND(F112="Rat", AZ112="ul"), (AV112/1971)*100, AND(F112="Mouse", AZ112="nl"), (AV112/508910)*100, AND(F112="Rat", AZ112="nl"), (AV112/1971000)*100, AND(F112="Mouse", AZ112="cm3"), (AV112/0.50891)*100, AND(F112="Rat", AZ112="cm3"), (AV112/1.971)*100, TRUE, "NA")</f>
        <v>NA</v>
      </c>
      <c r="BD112" cm="1">
        <f t="array" ref="BD112">_xlfn.IFS(AU112="NA", "NA", AU112="NR", "NA", R112="NR", "NA", BA112="SD", AU112, BA112="SE", AU112*(SQRT(R112)), BA112="SEM", AU112*(SQRT(R112)), TRUE, "NA")</f>
        <v>1.8861071019430471</v>
      </c>
      <c r="BE112" cm="1">
        <f t="array" ref="BE112">_xlfn.IFS(BD112="NA", "NA", AZ112="Direct rLV % whole brain", BD112, AZ112="Indirect rLV % whole brain", BD112, AZ112="Direct rLV % hemisphere", BD112/2, AZ112="Indirect rLV % hemisphere", BD112/2, AND(F112="Mouse", AZ112="mm3"), (BD112/508.91)*100, AND(F112="Rat", AZ112="mm3"), (BD112/1971)*100, AND(F112="Mouse", AZ112="ul"), (BD112/508.91)*100, AND(F112="Rat", AZ112="ul"), (BD112/1971)*100, AND(F112="Mouse", AZ112="nl"), (BD112/508910)*100, AND(F112="Rat", AZ112="nl"), (BD112/1971000)*100, AND(F112="Mouse", AZ112="cm3"), (BD112/0.50891)*100, AND(F112="Rat", AZ112="cm3"), (BD112/1.971)*100, TRUE, "NA")</f>
        <v>9.5692902178744141E-2</v>
      </c>
      <c r="BF112" s="48" t="str" cm="1">
        <f t="array" ref="BF112">_xlfn.IFS(AW112="NA", "NA", AW112="NR", "NA", T112 = "NA", "NA", T112 = "NR", "NA", BA112="SD", AW112, BA112="SE", AW112*(SQRT(T112)), BA112="SEM", AW112*(SQRT(T112)), TRUE, "NA")</f>
        <v>NA</v>
      </c>
      <c r="BG112" s="35" t="s">
        <v>12</v>
      </c>
      <c r="BH112" t="s">
        <v>8</v>
      </c>
      <c r="BI112" t="s">
        <v>8</v>
      </c>
      <c r="BJ112" t="s">
        <v>8</v>
      </c>
      <c r="BK112" t="s">
        <v>8</v>
      </c>
      <c r="BL112" t="s">
        <v>8</v>
      </c>
      <c r="BM112" t="s">
        <v>8</v>
      </c>
      <c r="BN112" s="35" t="s">
        <v>273</v>
      </c>
      <c r="BO112" t="s">
        <v>273</v>
      </c>
      <c r="BP112" t="s">
        <v>869</v>
      </c>
    </row>
    <row r="113" spans="1:68" x14ac:dyDescent="0.3">
      <c r="A113" t="s">
        <v>705</v>
      </c>
      <c r="B113" t="s">
        <v>567</v>
      </c>
      <c r="C113">
        <v>1992</v>
      </c>
      <c r="D113" t="s">
        <v>704</v>
      </c>
      <c r="E113" t="s">
        <v>264</v>
      </c>
      <c r="F113" s="35" t="s">
        <v>24</v>
      </c>
      <c r="G113" t="s">
        <v>11</v>
      </c>
      <c r="H113" t="s">
        <v>36</v>
      </c>
      <c r="I113" t="s">
        <v>12</v>
      </c>
      <c r="J113" t="s">
        <v>8</v>
      </c>
      <c r="K113" t="s">
        <v>9</v>
      </c>
      <c r="L113" t="s">
        <v>9</v>
      </c>
      <c r="M113" t="s">
        <v>9</v>
      </c>
      <c r="N113">
        <v>260</v>
      </c>
      <c r="O113">
        <f t="shared" si="20"/>
        <v>270</v>
      </c>
      <c r="P113">
        <v>280</v>
      </c>
      <c r="Q113">
        <v>1</v>
      </c>
      <c r="R113">
        <v>6</v>
      </c>
      <c r="S113">
        <v>0</v>
      </c>
      <c r="T113" t="s">
        <v>8</v>
      </c>
      <c r="U113" t="str">
        <f t="shared" si="11"/>
        <v>NA</v>
      </c>
      <c r="V113" t="str">
        <f t="shared" si="12"/>
        <v>NA</v>
      </c>
      <c r="W113" s="35" t="s">
        <v>147</v>
      </c>
      <c r="X113" t="s">
        <v>95</v>
      </c>
      <c r="Y113" t="s">
        <v>78</v>
      </c>
      <c r="Z113" t="s">
        <v>319</v>
      </c>
      <c r="AA113">
        <v>35</v>
      </c>
      <c r="AB113" t="s">
        <v>145</v>
      </c>
      <c r="AC113" cm="1">
        <f t="array" ref="AC113">_xlfn.IFS(AB113="mg/kg", AA113, AB113="ug/g", AA113, AB113="mg/100g", AA113*10, AB113="mg/g", AA113*1000, TRUE, "NA")</f>
        <v>35</v>
      </c>
      <c r="AD113" t="s">
        <v>9</v>
      </c>
      <c r="AE113" t="s">
        <v>8</v>
      </c>
      <c r="AF113" t="str" cm="1">
        <f t="array" ref="AF113">_xlfn.IFS(AD113="NA", "NA", AD113="NR", "NA", AE113="W/cm2", AD113, AE113="mW/mm2", AD113*0.1, AE113="mW/cm2", AD113*0.001, AE113="uW/cm2", AD113*0.000001, AE113="lux", AD113*0.00000014641, AE113="klux", AD113*0.00014641, TRUE, "NA")</f>
        <v>NA</v>
      </c>
      <c r="AG113" t="s">
        <v>231</v>
      </c>
      <c r="AH113" t="s">
        <v>9</v>
      </c>
      <c r="AI113" t="s">
        <v>9</v>
      </c>
      <c r="AJ113">
        <v>2</v>
      </c>
      <c r="AK113">
        <v>5</v>
      </c>
      <c r="AL113" s="35" t="s">
        <v>12</v>
      </c>
      <c r="AM113" t="s">
        <v>8</v>
      </c>
      <c r="AN113" t="s">
        <v>8</v>
      </c>
      <c r="AO113" t="s">
        <v>8</v>
      </c>
      <c r="AP113" t="s">
        <v>8</v>
      </c>
      <c r="AQ113" t="s">
        <v>8</v>
      </c>
      <c r="AR113" s="35">
        <v>504</v>
      </c>
      <c r="AS113" t="s">
        <v>876</v>
      </c>
      <c r="AT113">
        <v>8.74</v>
      </c>
      <c r="AU113">
        <v>1.2</v>
      </c>
      <c r="AV113" t="s">
        <v>8</v>
      </c>
      <c r="AW113" t="s">
        <v>8</v>
      </c>
      <c r="AX113" t="s">
        <v>8</v>
      </c>
      <c r="AY113" t="s">
        <v>8</v>
      </c>
      <c r="AZ113" t="s">
        <v>137</v>
      </c>
      <c r="BA113" t="s">
        <v>197</v>
      </c>
      <c r="BB113" cm="1">
        <f t="array" ref="BB113">_xlfn.IFS(AT113="NA", "NA", AT113="NR", "NA", AZ113="Direct rLV % whole brain", AT113, AZ113="Indirect rLV % whole brain", AT113, AZ113="Direct rLV % hemisphere", AT113/2, AZ113="Indirect rLV % hemisphere", AT113/2, AND(F113="Mouse", AZ113="mm3"), (AT113/508.91)*100, AND(F113="Rat", AZ113="mm3"), (AT113/1971)*100, AND(F113="Mouse", AZ113="ul"), (AT113/508.91)*100, AND(F113="Rat", AZ113="ul"), (AT113/1971)*100, AND(F113="Mouse", AZ113="nl"), (AT113/508910)*100, AND(F113="Rat", AZ113="nl"), (AT113/1971000)*100, AND(F113="Mouse", AZ113="cm3"), (AT113/0.50891)*100, AND(F113="Rat", AZ113="cm3"), (AT113/1.971)*100, TRUE, "NA")</f>
        <v>0.44342973110096401</v>
      </c>
      <c r="BC113" t="str" cm="1">
        <f t="array" ref="BC113">_xlfn.IFS(AV113="NA", "NA", AV113="NR", "NA", AZ113="Direct rLV % whole brain", AV113, AZ113="Indirect rLV % whole brain", AV113, AZ113="Direct rLV % hemisphere", AV113/2, AZ113="Indirect rLV % hemisphere", AV113/2, AND(F113="Mouse", AZ113="mm3"), (AV113/508.91)*100, AND(F113="Rat", AZ113="mm3"), (AV113/1971)*100, AND(F113="Mouse", AZ113="ul"), (AV113/508.91)*100, AND(F113="Rat", AZ113="ul"), (AV113/1971)*100, AND(F113="Mouse", AZ113="nl"), (AV113/508910)*100, AND(F113="Rat", AZ113="nl"), (AV113/1971000)*100, AND(F113="Mouse", AZ113="cm3"), (AV113/0.50891)*100, AND(F113="Rat", AZ113="cm3"), (AV113/1.971)*100, TRUE, "NA")</f>
        <v>NA</v>
      </c>
      <c r="BD113" cm="1">
        <f t="array" ref="BD113">_xlfn.IFS(AU113="NA", "NA", AU113="NR", "NA", R113="NR", "NA", BA113="SD", AU113, BA113="SE", AU113*(SQRT(R113)), BA113="SEM", AU113*(SQRT(R113)), TRUE, "NA")</f>
        <v>2.9393876913398134</v>
      </c>
      <c r="BE113" cm="1">
        <f t="array" ref="BE113">_xlfn.IFS(BD113="NA", "NA", AZ113="Direct rLV % whole brain", BD113, AZ113="Indirect rLV % whole brain", BD113, AZ113="Direct rLV % hemisphere", BD113/2, AZ113="Indirect rLV % hemisphere", BD113/2, AND(F113="Mouse", AZ113="mm3"), (BD113/508.91)*100, AND(F113="Rat", AZ113="mm3"), (BD113/1971)*100, AND(F113="Mouse", AZ113="ul"), (BD113/508.91)*100, AND(F113="Rat", AZ113="ul"), (BD113/1971)*100, AND(F113="Mouse", AZ113="nl"), (BD113/508910)*100, AND(F113="Rat", AZ113="nl"), (BD113/1971000)*100, AND(F113="Mouse", AZ113="cm3"), (BD113/0.50891)*100, AND(F113="Rat", AZ113="cm3"), (BD113/1.971)*100, TRUE, "NA")</f>
        <v>0.14913179560323761</v>
      </c>
      <c r="BF113" s="48" t="str" cm="1">
        <f t="array" ref="BF113">_xlfn.IFS(AW113="NA", "NA", AW113="NR", "NA", T113 = "NA", "NA", T113 = "NR", "NA", BA113="SD", AW113, BA113="SE", AW113*(SQRT(T113)), BA113="SEM", AW113*(SQRT(T113)), TRUE, "NA")</f>
        <v>NA</v>
      </c>
      <c r="BG113" s="35" t="s">
        <v>12</v>
      </c>
      <c r="BH113" t="s">
        <v>8</v>
      </c>
      <c r="BI113" t="s">
        <v>8</v>
      </c>
      <c r="BJ113" t="s">
        <v>8</v>
      </c>
      <c r="BK113" t="s">
        <v>8</v>
      </c>
      <c r="BL113" t="s">
        <v>8</v>
      </c>
      <c r="BM113" t="s">
        <v>8</v>
      </c>
      <c r="BN113" s="35" t="s">
        <v>273</v>
      </c>
      <c r="BO113" t="s">
        <v>273</v>
      </c>
      <c r="BP113" t="s">
        <v>869</v>
      </c>
    </row>
    <row r="114" spans="1:68" x14ac:dyDescent="0.3">
      <c r="A114" t="s">
        <v>705</v>
      </c>
      <c r="B114" t="s">
        <v>567</v>
      </c>
      <c r="C114">
        <v>1992</v>
      </c>
      <c r="D114" t="s">
        <v>704</v>
      </c>
      <c r="E114" t="s">
        <v>277</v>
      </c>
      <c r="F114" s="35" t="s">
        <v>24</v>
      </c>
      <c r="G114" t="s">
        <v>11</v>
      </c>
      <c r="H114" t="s">
        <v>36</v>
      </c>
      <c r="I114" t="s">
        <v>12</v>
      </c>
      <c r="J114" t="s">
        <v>8</v>
      </c>
      <c r="K114" t="s">
        <v>9</v>
      </c>
      <c r="L114" t="s">
        <v>9</v>
      </c>
      <c r="M114" t="s">
        <v>9</v>
      </c>
      <c r="N114">
        <v>260</v>
      </c>
      <c r="O114">
        <f t="shared" si="20"/>
        <v>270</v>
      </c>
      <c r="P114">
        <v>280</v>
      </c>
      <c r="Q114">
        <v>1</v>
      </c>
      <c r="R114">
        <v>6</v>
      </c>
      <c r="S114">
        <v>0</v>
      </c>
      <c r="T114" t="s">
        <v>8</v>
      </c>
      <c r="U114" t="str">
        <f t="shared" si="11"/>
        <v>NA</v>
      </c>
      <c r="V114" t="str">
        <f t="shared" si="12"/>
        <v>NA</v>
      </c>
      <c r="W114" s="35" t="s">
        <v>147</v>
      </c>
      <c r="X114" t="s">
        <v>95</v>
      </c>
      <c r="Y114" t="s">
        <v>78</v>
      </c>
      <c r="Z114" t="s">
        <v>319</v>
      </c>
      <c r="AA114">
        <v>35</v>
      </c>
      <c r="AB114" t="s">
        <v>145</v>
      </c>
      <c r="AC114" cm="1">
        <f t="array" ref="AC114">_xlfn.IFS(AB114="mg/kg", AA114, AB114="ug/g", AA114, AB114="mg/100g", AA114*10, AB114="mg/g", AA114*1000, TRUE, "NA")</f>
        <v>35</v>
      </c>
      <c r="AD114" t="s">
        <v>9</v>
      </c>
      <c r="AE114" t="s">
        <v>8</v>
      </c>
      <c r="AF114" t="str" cm="1">
        <f t="array" ref="AF114">_xlfn.IFS(AD114="NA", "NA", AD114="NR", "NA", AE114="W/cm2", AD114, AE114="mW/mm2", AD114*0.1, AE114="mW/cm2", AD114*0.001, AE114="uW/cm2", AD114*0.000001, AE114="lux", AD114*0.00000014641, AE114="klux", AD114*0.00014641, TRUE, "NA")</f>
        <v>NA</v>
      </c>
      <c r="AG114" t="s">
        <v>231</v>
      </c>
      <c r="AH114" t="s">
        <v>9</v>
      </c>
      <c r="AI114" t="s">
        <v>9</v>
      </c>
      <c r="AJ114">
        <v>2</v>
      </c>
      <c r="AK114">
        <v>5</v>
      </c>
      <c r="AL114" s="35" t="s">
        <v>12</v>
      </c>
      <c r="AM114" t="s">
        <v>8</v>
      </c>
      <c r="AN114" t="s">
        <v>8</v>
      </c>
      <c r="AO114" t="s">
        <v>8</v>
      </c>
      <c r="AP114" t="s">
        <v>8</v>
      </c>
      <c r="AQ114" t="s">
        <v>8</v>
      </c>
      <c r="AR114" s="35">
        <v>504</v>
      </c>
      <c r="AS114" t="s">
        <v>876</v>
      </c>
      <c r="AT114">
        <v>8.7200000000000006</v>
      </c>
      <c r="AU114">
        <v>0.77</v>
      </c>
      <c r="AV114" t="s">
        <v>8</v>
      </c>
      <c r="AW114" t="s">
        <v>8</v>
      </c>
      <c r="AX114" t="s">
        <v>8</v>
      </c>
      <c r="AY114" t="s">
        <v>8</v>
      </c>
      <c r="AZ114" t="s">
        <v>137</v>
      </c>
      <c r="BA114" t="s">
        <v>197</v>
      </c>
      <c r="BB114" cm="1">
        <f t="array" ref="BB114">_xlfn.IFS(AT114="NA", "NA", AT114="NR", "NA", AZ114="Direct rLV % whole brain", AT114, AZ114="Indirect rLV % whole brain", AT114, AZ114="Direct rLV % hemisphere", AT114/2, AZ114="Indirect rLV % hemisphere", AT114/2, AND(F114="Mouse", AZ114="mm3"), (AT114/508.91)*100, AND(F114="Rat", AZ114="mm3"), (AT114/1971)*100, AND(F114="Mouse", AZ114="ul"), (AT114/508.91)*100, AND(F114="Rat", AZ114="ul"), (AT114/1971)*100, AND(F114="Mouse", AZ114="nl"), (AT114/508910)*100, AND(F114="Rat", AZ114="nl"), (AT114/1971000)*100, AND(F114="Mouse", AZ114="cm3"), (AT114/0.50891)*100, AND(F114="Rat", AZ114="cm3"), (AT114/1.971)*100, TRUE, "NA")</f>
        <v>0.44241501775748349</v>
      </c>
      <c r="BC114" t="str" cm="1">
        <f t="array" ref="BC114">_xlfn.IFS(AV114="NA", "NA", AV114="NR", "NA", AZ114="Direct rLV % whole brain", AV114, AZ114="Indirect rLV % whole brain", AV114, AZ114="Direct rLV % hemisphere", AV114/2, AZ114="Indirect rLV % hemisphere", AV114/2, AND(F114="Mouse", AZ114="mm3"), (AV114/508.91)*100, AND(F114="Rat", AZ114="mm3"), (AV114/1971)*100, AND(F114="Mouse", AZ114="ul"), (AV114/508.91)*100, AND(F114="Rat", AZ114="ul"), (AV114/1971)*100, AND(F114="Mouse", AZ114="nl"), (AV114/508910)*100, AND(F114="Rat", AZ114="nl"), (AV114/1971000)*100, AND(F114="Mouse", AZ114="cm3"), (AV114/0.50891)*100, AND(F114="Rat", AZ114="cm3"), (AV114/1.971)*100, TRUE, "NA")</f>
        <v>NA</v>
      </c>
      <c r="BD114" cm="1">
        <f t="array" ref="BD114">_xlfn.IFS(AU114="NA", "NA", AU114="NR", "NA", R114="NR", "NA", BA114="SD", AU114, BA114="SE", AU114*(SQRT(R114)), BA114="SEM", AU114*(SQRT(R114)), TRUE, "NA")</f>
        <v>1.8861071019430471</v>
      </c>
      <c r="BE114" cm="1">
        <f t="array" ref="BE114">_xlfn.IFS(BD114="NA", "NA", AZ114="Direct rLV % whole brain", BD114, AZ114="Indirect rLV % whole brain", BD114, AZ114="Direct rLV % hemisphere", BD114/2, AZ114="Indirect rLV % hemisphere", BD114/2, AND(F114="Mouse", AZ114="mm3"), (BD114/508.91)*100, AND(F114="Rat", AZ114="mm3"), (BD114/1971)*100, AND(F114="Mouse", AZ114="ul"), (BD114/508.91)*100, AND(F114="Rat", AZ114="ul"), (BD114/1971)*100, AND(F114="Mouse", AZ114="nl"), (BD114/508910)*100, AND(F114="Rat", AZ114="nl"), (BD114/1971000)*100, AND(F114="Mouse", AZ114="cm3"), (BD114/0.50891)*100, AND(F114="Rat", AZ114="cm3"), (BD114/1.971)*100, TRUE, "NA")</f>
        <v>9.5692902178744141E-2</v>
      </c>
      <c r="BF114" s="48" t="str" cm="1">
        <f t="array" ref="BF114">_xlfn.IFS(AW114="NA", "NA", AW114="NR", "NA", T114 = "NA", "NA", T114 = "NR", "NA", BA114="SD", AW114, BA114="SE", AW114*(SQRT(T114)), BA114="SEM", AW114*(SQRT(T114)), TRUE, "NA")</f>
        <v>NA</v>
      </c>
      <c r="BG114" s="35" t="s">
        <v>12</v>
      </c>
      <c r="BH114" t="s">
        <v>8</v>
      </c>
      <c r="BI114" t="s">
        <v>8</v>
      </c>
      <c r="BJ114" t="s">
        <v>8</v>
      </c>
      <c r="BK114" t="s">
        <v>8</v>
      </c>
      <c r="BL114" t="s">
        <v>8</v>
      </c>
      <c r="BM114" t="s">
        <v>8</v>
      </c>
      <c r="BN114" s="35" t="s">
        <v>273</v>
      </c>
      <c r="BO114" t="s">
        <v>273</v>
      </c>
      <c r="BP114" t="s">
        <v>869</v>
      </c>
    </row>
    <row r="115" spans="1:68" x14ac:dyDescent="0.3">
      <c r="A115" t="s">
        <v>705</v>
      </c>
      <c r="B115" t="s">
        <v>567</v>
      </c>
      <c r="C115">
        <v>1992</v>
      </c>
      <c r="D115" t="s">
        <v>704</v>
      </c>
      <c r="E115" t="s">
        <v>349</v>
      </c>
      <c r="F115" s="35" t="s">
        <v>24</v>
      </c>
      <c r="G115" t="s">
        <v>11</v>
      </c>
      <c r="H115" t="s">
        <v>36</v>
      </c>
      <c r="I115" t="s">
        <v>12</v>
      </c>
      <c r="J115" t="s">
        <v>8</v>
      </c>
      <c r="K115" t="s">
        <v>9</v>
      </c>
      <c r="L115" t="s">
        <v>9</v>
      </c>
      <c r="M115" t="s">
        <v>9</v>
      </c>
      <c r="N115">
        <v>260</v>
      </c>
      <c r="O115">
        <f t="shared" si="20"/>
        <v>270</v>
      </c>
      <c r="P115">
        <v>280</v>
      </c>
      <c r="Q115">
        <v>1</v>
      </c>
      <c r="R115">
        <v>12</v>
      </c>
      <c r="S115">
        <v>0</v>
      </c>
      <c r="T115" t="s">
        <v>8</v>
      </c>
      <c r="U115" t="str">
        <f t="shared" si="11"/>
        <v>NA</v>
      </c>
      <c r="V115" t="str">
        <f t="shared" si="12"/>
        <v>NA</v>
      </c>
      <c r="W115" s="35" t="s">
        <v>147</v>
      </c>
      <c r="X115" t="s">
        <v>95</v>
      </c>
      <c r="Y115" t="s">
        <v>78</v>
      </c>
      <c r="Z115" t="s">
        <v>319</v>
      </c>
      <c r="AA115">
        <v>35</v>
      </c>
      <c r="AB115" t="s">
        <v>145</v>
      </c>
      <c r="AC115" cm="1">
        <f t="array" ref="AC115">_xlfn.IFS(AB115="mg/kg", AA115, AB115="ug/g", AA115, AB115="mg/100g", AA115*10, AB115="mg/g", AA115*1000, TRUE, "NA")</f>
        <v>35</v>
      </c>
      <c r="AD115" t="s">
        <v>9</v>
      </c>
      <c r="AE115" t="s">
        <v>8</v>
      </c>
      <c r="AF115" t="str" cm="1">
        <f t="array" ref="AF115">_xlfn.IFS(AD115="NA", "NA", AD115="NR", "NA", AE115="W/cm2", AD115, AE115="mW/mm2", AD115*0.1, AE115="mW/cm2", AD115*0.001, AE115="uW/cm2", AD115*0.000001, AE115="lux", AD115*0.00000014641, AE115="klux", AD115*0.00014641, TRUE, "NA")</f>
        <v>NA</v>
      </c>
      <c r="AG115" t="s">
        <v>231</v>
      </c>
      <c r="AH115" t="s">
        <v>9</v>
      </c>
      <c r="AI115" t="s">
        <v>9</v>
      </c>
      <c r="AJ115">
        <v>2</v>
      </c>
      <c r="AK115">
        <v>5</v>
      </c>
      <c r="AL115" s="35" t="s">
        <v>12</v>
      </c>
      <c r="AM115" t="s">
        <v>8</v>
      </c>
      <c r="AN115" t="s">
        <v>8</v>
      </c>
      <c r="AO115" t="s">
        <v>8</v>
      </c>
      <c r="AP115" t="s">
        <v>8</v>
      </c>
      <c r="AQ115" t="s">
        <v>8</v>
      </c>
      <c r="AR115" s="35">
        <v>504</v>
      </c>
      <c r="AS115" t="s">
        <v>876</v>
      </c>
      <c r="AT115">
        <v>28.19</v>
      </c>
      <c r="AU115">
        <v>3.41</v>
      </c>
      <c r="AV115" t="s">
        <v>8</v>
      </c>
      <c r="AW115" t="s">
        <v>8</v>
      </c>
      <c r="AX115" t="s">
        <v>8</v>
      </c>
      <c r="AY115" t="s">
        <v>8</v>
      </c>
      <c r="AZ115" t="s">
        <v>137</v>
      </c>
      <c r="BA115" t="s">
        <v>197</v>
      </c>
      <c r="BB115" cm="1">
        <f t="array" ref="BB115">_xlfn.IFS(AT115="NA", "NA", AT115="NR", "NA", AZ115="Direct rLV % whole brain", AT115, AZ115="Indirect rLV % whole brain", AT115, AZ115="Direct rLV % hemisphere", AT115/2, AZ115="Indirect rLV % hemisphere", AT115/2, AND(F115="Mouse", AZ115="mm3"), (AT115/508.91)*100, AND(F115="Rat", AZ115="mm3"), (AT115/1971)*100, AND(F115="Mouse", AZ115="ul"), (AT115/508.91)*100, AND(F115="Rat", AZ115="ul"), (AT115/1971)*100, AND(F115="Mouse", AZ115="nl"), (AT115/508910)*100, AND(F115="Rat", AZ115="nl"), (AT115/1971000)*100, AND(F115="Mouse", AZ115="cm3"), (AT115/0.50891)*100, AND(F115="Rat", AZ115="cm3"), (AT115/1.971)*100, TRUE, "NA")</f>
        <v>1.4302384576357181</v>
      </c>
      <c r="BC115" t="str" cm="1">
        <f t="array" ref="BC115">_xlfn.IFS(AV115="NA", "NA", AV115="NR", "NA", AZ115="Direct rLV % whole brain", AV115, AZ115="Indirect rLV % whole brain", AV115, AZ115="Direct rLV % hemisphere", AV115/2, AZ115="Indirect rLV % hemisphere", AV115/2, AND(F115="Mouse", AZ115="mm3"), (AV115/508.91)*100, AND(F115="Rat", AZ115="mm3"), (AV115/1971)*100, AND(F115="Mouse", AZ115="ul"), (AV115/508.91)*100, AND(F115="Rat", AZ115="ul"), (AV115/1971)*100, AND(F115="Mouse", AZ115="nl"), (AV115/508910)*100, AND(F115="Rat", AZ115="nl"), (AV115/1971000)*100, AND(F115="Mouse", AZ115="cm3"), (AV115/0.50891)*100, AND(F115="Rat", AZ115="cm3"), (AV115/1.971)*100, TRUE, "NA")</f>
        <v>NA</v>
      </c>
      <c r="BD115" cm="1">
        <f t="array" ref="BD115">_xlfn.IFS(AU115="NA", "NA", AU115="NR", "NA", R115="NR", "NA", BA115="SD", AU115, BA115="SE", AU115*(SQRT(R115)), BA115="SEM", AU115*(SQRT(R115)), TRUE, "NA")</f>
        <v>11.812586507619743</v>
      </c>
      <c r="BE115" cm="1">
        <f t="array" ref="BE115">_xlfn.IFS(BD115="NA", "NA", AZ115="Direct rLV % whole brain", BD115, AZ115="Indirect rLV % whole brain", BD115, AZ115="Direct rLV % hemisphere", BD115/2, AZ115="Indirect rLV % hemisphere", BD115/2, AND(F115="Mouse", AZ115="mm3"), (BD115/508.91)*100, AND(F115="Rat", AZ115="mm3"), (BD115/1971)*100, AND(F115="Mouse", AZ115="ul"), (BD115/508.91)*100, AND(F115="Rat", AZ115="ul"), (BD115/1971)*100, AND(F115="Mouse", AZ115="nl"), (BD115/508910)*100, AND(F115="Rat", AZ115="nl"), (BD115/1971000)*100, AND(F115="Mouse", AZ115="cm3"), (BD115/0.50891)*100, AND(F115="Rat", AZ115="cm3"), (BD115/1.971)*100, TRUE, "NA")</f>
        <v>0.59931945751495408</v>
      </c>
      <c r="BF115" s="48" t="str" cm="1">
        <f t="array" ref="BF115">_xlfn.IFS(AW115="NA", "NA", AW115="NR", "NA", T115 = "NA", "NA", T115 = "NR", "NA", BA115="SD", AW115, BA115="SE", AW115*(SQRT(T115)), BA115="SEM", AW115*(SQRT(T115)), TRUE, "NA")</f>
        <v>NA</v>
      </c>
      <c r="BG115" s="35" t="s">
        <v>12</v>
      </c>
      <c r="BH115" t="s">
        <v>8</v>
      </c>
      <c r="BI115" t="s">
        <v>8</v>
      </c>
      <c r="BJ115" t="s">
        <v>8</v>
      </c>
      <c r="BK115" t="s">
        <v>8</v>
      </c>
      <c r="BL115" t="s">
        <v>8</v>
      </c>
      <c r="BM115" t="s">
        <v>8</v>
      </c>
      <c r="BN115" s="35" t="s">
        <v>273</v>
      </c>
      <c r="BO115" t="s">
        <v>273</v>
      </c>
      <c r="BP115" t="s">
        <v>869</v>
      </c>
    </row>
    <row r="116" spans="1:68" x14ac:dyDescent="0.3">
      <c r="A116" t="s">
        <v>705</v>
      </c>
      <c r="B116" t="s">
        <v>567</v>
      </c>
      <c r="C116">
        <v>1992</v>
      </c>
      <c r="D116" t="s">
        <v>704</v>
      </c>
      <c r="E116" t="s">
        <v>350</v>
      </c>
      <c r="F116" s="35" t="s">
        <v>24</v>
      </c>
      <c r="G116" t="s">
        <v>11</v>
      </c>
      <c r="H116" t="s">
        <v>36</v>
      </c>
      <c r="I116" t="s">
        <v>12</v>
      </c>
      <c r="J116" t="s">
        <v>8</v>
      </c>
      <c r="K116" t="s">
        <v>9</v>
      </c>
      <c r="L116" t="s">
        <v>9</v>
      </c>
      <c r="M116" t="s">
        <v>9</v>
      </c>
      <c r="N116">
        <v>260</v>
      </c>
      <c r="O116">
        <f t="shared" si="20"/>
        <v>270</v>
      </c>
      <c r="P116">
        <v>280</v>
      </c>
      <c r="Q116">
        <v>1</v>
      </c>
      <c r="R116">
        <v>8</v>
      </c>
      <c r="S116">
        <v>0</v>
      </c>
      <c r="T116" t="s">
        <v>8</v>
      </c>
      <c r="U116" t="str">
        <f t="shared" si="11"/>
        <v>NA</v>
      </c>
      <c r="V116" t="str">
        <f t="shared" si="12"/>
        <v>NA</v>
      </c>
      <c r="W116" s="35" t="s">
        <v>147</v>
      </c>
      <c r="X116" t="s">
        <v>95</v>
      </c>
      <c r="Y116" t="s">
        <v>78</v>
      </c>
      <c r="Z116" t="s">
        <v>376</v>
      </c>
      <c r="AA116">
        <v>35</v>
      </c>
      <c r="AB116" t="s">
        <v>145</v>
      </c>
      <c r="AC116" cm="1">
        <f t="array" ref="AC116">_xlfn.IFS(AB116="mg/kg", AA116, AB116="ug/g", AA116, AB116="mg/100g", AA116*10, AB116="mg/g", AA116*1000, TRUE, "NA")</f>
        <v>35</v>
      </c>
      <c r="AD116" t="s">
        <v>9</v>
      </c>
      <c r="AE116" t="s">
        <v>8</v>
      </c>
      <c r="AF116" t="str" cm="1">
        <f t="array" ref="AF116">_xlfn.IFS(AD116="NA", "NA", AD116="NR", "NA", AE116="W/cm2", AD116, AE116="mW/mm2", AD116*0.1, AE116="mW/cm2", AD116*0.001, AE116="uW/cm2", AD116*0.000001, AE116="lux", AD116*0.00000014641, AE116="klux", AD116*0.00014641, TRUE, "NA")</f>
        <v>NA</v>
      </c>
      <c r="AG116" t="s">
        <v>231</v>
      </c>
      <c r="AH116" t="s">
        <v>9</v>
      </c>
      <c r="AI116" t="s">
        <v>9</v>
      </c>
      <c r="AJ116">
        <v>1</v>
      </c>
      <c r="AK116">
        <v>5</v>
      </c>
      <c r="AL116" s="35" t="s">
        <v>12</v>
      </c>
      <c r="AM116" t="s">
        <v>8</v>
      </c>
      <c r="AN116" t="s">
        <v>8</v>
      </c>
      <c r="AO116" t="s">
        <v>8</v>
      </c>
      <c r="AP116" t="s">
        <v>8</v>
      </c>
      <c r="AQ116" t="s">
        <v>8</v>
      </c>
      <c r="AR116" s="35">
        <v>504</v>
      </c>
      <c r="AS116" t="s">
        <v>876</v>
      </c>
      <c r="AT116">
        <v>7.8</v>
      </c>
      <c r="AU116">
        <v>0.42</v>
      </c>
      <c r="AV116" t="s">
        <v>8</v>
      </c>
      <c r="AW116" t="s">
        <v>8</v>
      </c>
      <c r="AX116" t="s">
        <v>8</v>
      </c>
      <c r="AY116" t="s">
        <v>8</v>
      </c>
      <c r="AZ116" t="s">
        <v>137</v>
      </c>
      <c r="BA116" t="s">
        <v>197</v>
      </c>
      <c r="BB116" cm="1">
        <f t="array" ref="BB116">_xlfn.IFS(AT116="NA", "NA", AT116="NR", "NA", AZ116="Direct rLV % whole brain", AT116, AZ116="Indirect rLV % whole brain", AT116, AZ116="Direct rLV % hemisphere", AT116/2, AZ116="Indirect rLV % hemisphere", AT116/2, AND(F116="Mouse", AZ116="mm3"), (AT116/508.91)*100, AND(F116="Rat", AZ116="mm3"), (AT116/1971)*100, AND(F116="Mouse", AZ116="ul"), (AT116/508.91)*100, AND(F116="Rat", AZ116="ul"), (AT116/1971)*100, AND(F116="Mouse", AZ116="nl"), (AT116/508910)*100, AND(F116="Rat", AZ116="nl"), (AT116/1971000)*100, AND(F116="Mouse", AZ116="cm3"), (AT116/0.50891)*100, AND(F116="Rat", AZ116="cm3"), (AT116/1.971)*100, TRUE, "NA")</f>
        <v>0.39573820395738207</v>
      </c>
      <c r="BC116" t="str" cm="1">
        <f t="array" ref="BC116">_xlfn.IFS(AV116="NA", "NA", AV116="NR", "NA", AZ116="Direct rLV % whole brain", AV116, AZ116="Indirect rLV % whole brain", AV116, AZ116="Direct rLV % hemisphere", AV116/2, AZ116="Indirect rLV % hemisphere", AV116/2, AND(F116="Mouse", AZ116="mm3"), (AV116/508.91)*100, AND(F116="Rat", AZ116="mm3"), (AV116/1971)*100, AND(F116="Mouse", AZ116="ul"), (AV116/508.91)*100, AND(F116="Rat", AZ116="ul"), (AV116/1971)*100, AND(F116="Mouse", AZ116="nl"), (AV116/508910)*100, AND(F116="Rat", AZ116="nl"), (AV116/1971000)*100, AND(F116="Mouse", AZ116="cm3"), (AV116/0.50891)*100, AND(F116="Rat", AZ116="cm3"), (AV116/1.971)*100, TRUE, "NA")</f>
        <v>NA</v>
      </c>
      <c r="BD116" cm="1">
        <f t="array" ref="BD116">_xlfn.IFS(AU116="NA", "NA", AU116="NR", "NA", R116="NR", "NA", BA116="SD", AU116, BA116="SE", AU116*(SQRT(R116)), BA116="SEM", AU116*(SQRT(R116)), TRUE, "NA")</f>
        <v>1.1879393923933999</v>
      </c>
      <c r="BE116" cm="1">
        <f t="array" ref="BE116">_xlfn.IFS(BD116="NA", "NA", AZ116="Direct rLV % whole brain", BD116, AZ116="Indirect rLV % whole brain", BD116, AZ116="Direct rLV % hemisphere", BD116/2, AZ116="Indirect rLV % hemisphere", BD116/2, AND(F116="Mouse", AZ116="mm3"), (BD116/508.91)*100, AND(F116="Rat", AZ116="mm3"), (BD116/1971)*100, AND(F116="Mouse", AZ116="ul"), (BD116/508.91)*100, AND(F116="Rat", AZ116="ul"), (BD116/1971)*100, AND(F116="Mouse", AZ116="nl"), (BD116/508910)*100, AND(F116="Rat", AZ116="nl"), (BD116/1971000)*100, AND(F116="Mouse", AZ116="cm3"), (BD116/0.50891)*100, AND(F116="Rat", AZ116="cm3"), (BD116/1.971)*100, TRUE, "NA")</f>
        <v>6.0270897635383042E-2</v>
      </c>
      <c r="BF116" s="48" t="str" cm="1">
        <f t="array" ref="BF116">_xlfn.IFS(AW116="NA", "NA", AW116="NR", "NA", T116 = "NA", "NA", T116 = "NR", "NA", BA116="SD", AW116, BA116="SE", AW116*(SQRT(T116)), BA116="SEM", AW116*(SQRT(T116)), TRUE, "NA")</f>
        <v>NA</v>
      </c>
      <c r="BG116" s="35" t="s">
        <v>12</v>
      </c>
      <c r="BH116" t="s">
        <v>8</v>
      </c>
      <c r="BI116" t="s">
        <v>8</v>
      </c>
      <c r="BJ116" t="s">
        <v>8</v>
      </c>
      <c r="BK116" t="s">
        <v>8</v>
      </c>
      <c r="BL116" t="s">
        <v>8</v>
      </c>
      <c r="BM116" t="s">
        <v>8</v>
      </c>
      <c r="BN116" s="35" t="s">
        <v>273</v>
      </c>
      <c r="BO116" t="s">
        <v>273</v>
      </c>
      <c r="BP116" t="s">
        <v>869</v>
      </c>
    </row>
    <row r="117" spans="1:68" x14ac:dyDescent="0.3">
      <c r="A117" t="s">
        <v>705</v>
      </c>
      <c r="B117" t="s">
        <v>567</v>
      </c>
      <c r="C117">
        <v>1992</v>
      </c>
      <c r="D117" t="s">
        <v>704</v>
      </c>
      <c r="E117" t="s">
        <v>710</v>
      </c>
      <c r="F117" s="35" t="s">
        <v>24</v>
      </c>
      <c r="G117" t="s">
        <v>11</v>
      </c>
      <c r="H117" t="s">
        <v>36</v>
      </c>
      <c r="I117" t="s">
        <v>12</v>
      </c>
      <c r="J117" t="s">
        <v>8</v>
      </c>
      <c r="K117" t="s">
        <v>9</v>
      </c>
      <c r="L117" t="s">
        <v>9</v>
      </c>
      <c r="M117" t="s">
        <v>9</v>
      </c>
      <c r="N117">
        <v>260</v>
      </c>
      <c r="O117">
        <f t="shared" si="20"/>
        <v>270</v>
      </c>
      <c r="P117">
        <v>280</v>
      </c>
      <c r="Q117">
        <v>1</v>
      </c>
      <c r="R117">
        <v>6</v>
      </c>
      <c r="S117">
        <v>0</v>
      </c>
      <c r="T117" t="s">
        <v>8</v>
      </c>
      <c r="U117" t="str">
        <f t="shared" si="11"/>
        <v>NA</v>
      </c>
      <c r="V117" t="str">
        <f t="shared" si="12"/>
        <v>NA</v>
      </c>
      <c r="W117" s="35" t="s">
        <v>147</v>
      </c>
      <c r="X117" t="s">
        <v>95</v>
      </c>
      <c r="Y117" t="s">
        <v>78</v>
      </c>
      <c r="Z117" t="s">
        <v>706</v>
      </c>
      <c r="AA117">
        <v>35</v>
      </c>
      <c r="AB117" t="s">
        <v>145</v>
      </c>
      <c r="AC117" cm="1">
        <f t="array" ref="AC117">_xlfn.IFS(AB117="mg/kg", AA117, AB117="ug/g", AA117, AB117="mg/100g", AA117*10, AB117="mg/g", AA117*1000, TRUE, "NA")</f>
        <v>35</v>
      </c>
      <c r="AD117" t="s">
        <v>9</v>
      </c>
      <c r="AE117" t="s">
        <v>8</v>
      </c>
      <c r="AF117" t="str" cm="1">
        <f t="array" ref="AF117">_xlfn.IFS(AD117="NA", "NA", AD117="NR", "NA", AE117="W/cm2", AD117, AE117="mW/mm2", AD117*0.1, AE117="mW/cm2", AD117*0.001, AE117="uW/cm2", AD117*0.000001, AE117="lux", AD117*0.00000014641, AE117="klux", AD117*0.00014641, TRUE, "NA")</f>
        <v>NA</v>
      </c>
      <c r="AG117" t="s">
        <v>231</v>
      </c>
      <c r="AH117" t="s">
        <v>9</v>
      </c>
      <c r="AI117" t="s">
        <v>9</v>
      </c>
      <c r="AJ117">
        <v>1</v>
      </c>
      <c r="AK117">
        <v>5</v>
      </c>
      <c r="AL117" s="35" t="s">
        <v>12</v>
      </c>
      <c r="AM117" t="s">
        <v>8</v>
      </c>
      <c r="AN117" t="s">
        <v>8</v>
      </c>
      <c r="AO117" t="s">
        <v>8</v>
      </c>
      <c r="AP117" t="s">
        <v>8</v>
      </c>
      <c r="AQ117" t="s">
        <v>8</v>
      </c>
      <c r="AR117" s="35">
        <v>504</v>
      </c>
      <c r="AS117" t="s">
        <v>876</v>
      </c>
      <c r="AT117">
        <v>3.71</v>
      </c>
      <c r="AU117">
        <v>0.56999999999999995</v>
      </c>
      <c r="AV117" t="s">
        <v>8</v>
      </c>
      <c r="AW117" t="s">
        <v>8</v>
      </c>
      <c r="AX117" t="s">
        <v>8</v>
      </c>
      <c r="AY117" t="s">
        <v>8</v>
      </c>
      <c r="AZ117" t="s">
        <v>137</v>
      </c>
      <c r="BA117" t="s">
        <v>197</v>
      </c>
      <c r="BB117" cm="1">
        <f t="array" ref="BB117">_xlfn.IFS(AT117="NA", "NA", AT117="NR", "NA", AZ117="Direct rLV % whole brain", AT117, AZ117="Indirect rLV % whole brain", AT117, AZ117="Direct rLV % hemisphere", AT117/2, AZ117="Indirect rLV % hemisphere", AT117/2, AND(F117="Mouse", AZ117="mm3"), (AT117/508.91)*100, AND(F117="Rat", AZ117="mm3"), (AT117/1971)*100, AND(F117="Mouse", AZ117="ul"), (AT117/508.91)*100, AND(F117="Rat", AZ117="ul"), (AT117/1971)*100, AND(F117="Mouse", AZ117="nl"), (AT117/508910)*100, AND(F117="Rat", AZ117="nl"), (AT117/1971000)*100, AND(F117="Mouse", AZ117="cm3"), (AT117/0.50891)*100, AND(F117="Rat", AZ117="cm3"), (AT117/1.971)*100, TRUE, "NA")</f>
        <v>0.18822932521562658</v>
      </c>
      <c r="BC117" t="str" cm="1">
        <f t="array" ref="BC117">_xlfn.IFS(AV117="NA", "NA", AV117="NR", "NA", AZ117="Direct rLV % whole brain", AV117, AZ117="Indirect rLV % whole brain", AV117, AZ117="Direct rLV % hemisphere", AV117/2, AZ117="Indirect rLV % hemisphere", AV117/2, AND(F117="Mouse", AZ117="mm3"), (AV117/508.91)*100, AND(F117="Rat", AZ117="mm3"), (AV117/1971)*100, AND(F117="Mouse", AZ117="ul"), (AV117/508.91)*100, AND(F117="Rat", AZ117="ul"), (AV117/1971)*100, AND(F117="Mouse", AZ117="nl"), (AV117/508910)*100, AND(F117="Rat", AZ117="nl"), (AV117/1971000)*100, AND(F117="Mouse", AZ117="cm3"), (AV117/0.50891)*100, AND(F117="Rat", AZ117="cm3"), (AV117/1.971)*100, TRUE, "NA")</f>
        <v>NA</v>
      </c>
      <c r="BD117" cm="1">
        <f t="array" ref="BD117">_xlfn.IFS(AU117="NA", "NA", AU117="NR", "NA", R117="NR", "NA", BA117="SD", AU117, BA117="SE", AU117*(SQRT(R117)), BA117="SEM", AU117*(SQRT(R117)), TRUE, "NA")</f>
        <v>1.3962091533864114</v>
      </c>
      <c r="BE117" cm="1">
        <f t="array" ref="BE117">_xlfn.IFS(BD117="NA", "NA", AZ117="Direct rLV % whole brain", BD117, AZ117="Indirect rLV % whole brain", BD117, AZ117="Direct rLV % hemisphere", BD117/2, AZ117="Indirect rLV % hemisphere", BD117/2, AND(F117="Mouse", AZ117="mm3"), (BD117/508.91)*100, AND(F117="Rat", AZ117="mm3"), (BD117/1971)*100, AND(F117="Mouse", AZ117="ul"), (BD117/508.91)*100, AND(F117="Rat", AZ117="ul"), (BD117/1971)*100, AND(F117="Mouse", AZ117="nl"), (BD117/508910)*100, AND(F117="Rat", AZ117="nl"), (BD117/1971000)*100, AND(F117="Mouse", AZ117="cm3"), (BD117/0.50891)*100, AND(F117="Rat", AZ117="cm3"), (BD117/1.971)*100, TRUE, "NA")</f>
        <v>7.0837602911537872E-2</v>
      </c>
      <c r="BF117" s="48" t="str" cm="1">
        <f t="array" ref="BF117">_xlfn.IFS(AW117="NA", "NA", AW117="NR", "NA", T117 = "NA", "NA", T117 = "NR", "NA", BA117="SD", AW117, BA117="SE", AW117*(SQRT(T117)), BA117="SEM", AW117*(SQRT(T117)), TRUE, "NA")</f>
        <v>NA</v>
      </c>
      <c r="BG117" s="35" t="s">
        <v>12</v>
      </c>
      <c r="BH117" t="s">
        <v>8</v>
      </c>
      <c r="BI117" t="s">
        <v>8</v>
      </c>
      <c r="BJ117" t="s">
        <v>8</v>
      </c>
      <c r="BK117" t="s">
        <v>8</v>
      </c>
      <c r="BL117" t="s">
        <v>8</v>
      </c>
      <c r="BM117" t="s">
        <v>8</v>
      </c>
      <c r="BN117" s="35" t="s">
        <v>273</v>
      </c>
      <c r="BO117" t="s">
        <v>273</v>
      </c>
      <c r="BP117" t="s">
        <v>869</v>
      </c>
    </row>
    <row r="118" spans="1:68" x14ac:dyDescent="0.3">
      <c r="A118" t="s">
        <v>705</v>
      </c>
      <c r="B118" t="s">
        <v>567</v>
      </c>
      <c r="C118">
        <v>1992</v>
      </c>
      <c r="D118" t="s">
        <v>704</v>
      </c>
      <c r="E118" t="s">
        <v>711</v>
      </c>
      <c r="F118" s="35" t="s">
        <v>24</v>
      </c>
      <c r="G118" t="s">
        <v>11</v>
      </c>
      <c r="H118" t="s">
        <v>36</v>
      </c>
      <c r="I118" t="s">
        <v>12</v>
      </c>
      <c r="J118" t="s">
        <v>8</v>
      </c>
      <c r="K118" t="s">
        <v>9</v>
      </c>
      <c r="L118" t="s">
        <v>9</v>
      </c>
      <c r="M118" t="s">
        <v>9</v>
      </c>
      <c r="N118">
        <v>260</v>
      </c>
      <c r="O118">
        <f t="shared" si="20"/>
        <v>270</v>
      </c>
      <c r="P118">
        <v>280</v>
      </c>
      <c r="Q118">
        <v>1</v>
      </c>
      <c r="R118">
        <v>10</v>
      </c>
      <c r="S118">
        <v>0</v>
      </c>
      <c r="T118" t="s">
        <v>8</v>
      </c>
      <c r="U118" t="str">
        <f t="shared" si="11"/>
        <v>NA</v>
      </c>
      <c r="V118" t="str">
        <f t="shared" si="12"/>
        <v>NA</v>
      </c>
      <c r="W118" s="35" t="s">
        <v>147</v>
      </c>
      <c r="X118" t="s">
        <v>95</v>
      </c>
      <c r="Y118" t="s">
        <v>78</v>
      </c>
      <c r="Z118" t="s">
        <v>707</v>
      </c>
      <c r="AA118">
        <v>35</v>
      </c>
      <c r="AB118" t="s">
        <v>145</v>
      </c>
      <c r="AC118" cm="1">
        <f t="array" ref="AC118">_xlfn.IFS(AB118="mg/kg", AA118, AB118="ug/g", AA118, AB118="mg/100g", AA118*10, AB118="mg/g", AA118*1000, TRUE, "NA")</f>
        <v>35</v>
      </c>
      <c r="AD118" t="s">
        <v>9</v>
      </c>
      <c r="AE118" t="s">
        <v>8</v>
      </c>
      <c r="AF118" t="str" cm="1">
        <f t="array" ref="AF118">_xlfn.IFS(AD118="NA", "NA", AD118="NR", "NA", AE118="W/cm2", AD118, AE118="mW/mm2", AD118*0.1, AE118="mW/cm2", AD118*0.001, AE118="uW/cm2", AD118*0.000001, AE118="lux", AD118*0.00000014641, AE118="klux", AD118*0.00014641, TRUE, "NA")</f>
        <v>NA</v>
      </c>
      <c r="AG118" t="s">
        <v>231</v>
      </c>
      <c r="AH118" t="s">
        <v>9</v>
      </c>
      <c r="AI118" t="s">
        <v>9</v>
      </c>
      <c r="AJ118">
        <v>1</v>
      </c>
      <c r="AK118">
        <v>5</v>
      </c>
      <c r="AL118" s="35" t="s">
        <v>12</v>
      </c>
      <c r="AM118" t="s">
        <v>8</v>
      </c>
      <c r="AN118" t="s">
        <v>8</v>
      </c>
      <c r="AO118" t="s">
        <v>8</v>
      </c>
      <c r="AP118" t="s">
        <v>8</v>
      </c>
      <c r="AQ118" t="s">
        <v>8</v>
      </c>
      <c r="AR118" s="35">
        <v>504</v>
      </c>
      <c r="AS118" t="s">
        <v>876</v>
      </c>
      <c r="AT118">
        <v>4.84</v>
      </c>
      <c r="AU118">
        <v>0.85</v>
      </c>
      <c r="AV118" t="s">
        <v>8</v>
      </c>
      <c r="AW118" t="s">
        <v>8</v>
      </c>
      <c r="AX118" t="s">
        <v>8</v>
      </c>
      <c r="AY118" t="s">
        <v>8</v>
      </c>
      <c r="AZ118" t="s">
        <v>137</v>
      </c>
      <c r="BA118" t="s">
        <v>197</v>
      </c>
      <c r="BB118" cm="1">
        <f t="array" ref="BB118">_xlfn.IFS(AT118="NA", "NA", AT118="NR", "NA", AZ118="Direct rLV % whole brain", AT118, AZ118="Indirect rLV % whole brain", AT118, AZ118="Direct rLV % hemisphere", AT118/2, AZ118="Indirect rLV % hemisphere", AT118/2, AND(F118="Mouse", AZ118="mm3"), (AT118/508.91)*100, AND(F118="Rat", AZ118="mm3"), (AT118/1971)*100, AND(F118="Mouse", AZ118="ul"), (AT118/508.91)*100, AND(F118="Rat", AZ118="ul"), (AT118/1971)*100, AND(F118="Mouse", AZ118="nl"), (AT118/508910)*100, AND(F118="Rat", AZ118="nl"), (AT118/1971000)*100, AND(F118="Mouse", AZ118="cm3"), (AT118/0.50891)*100, AND(F118="Rat", AZ118="cm3"), (AT118/1.971)*100, TRUE, "NA")</f>
        <v>0.24556062912227294</v>
      </c>
      <c r="BC118" t="str" cm="1">
        <f t="array" ref="BC118">_xlfn.IFS(AV118="NA", "NA", AV118="NR", "NA", AZ118="Direct rLV % whole brain", AV118, AZ118="Indirect rLV % whole brain", AV118, AZ118="Direct rLV % hemisphere", AV118/2, AZ118="Indirect rLV % hemisphere", AV118/2, AND(F118="Mouse", AZ118="mm3"), (AV118/508.91)*100, AND(F118="Rat", AZ118="mm3"), (AV118/1971)*100, AND(F118="Mouse", AZ118="ul"), (AV118/508.91)*100, AND(F118="Rat", AZ118="ul"), (AV118/1971)*100, AND(F118="Mouse", AZ118="nl"), (AV118/508910)*100, AND(F118="Rat", AZ118="nl"), (AV118/1971000)*100, AND(F118="Mouse", AZ118="cm3"), (AV118/0.50891)*100, AND(F118="Rat", AZ118="cm3"), (AV118/1.971)*100, TRUE, "NA")</f>
        <v>NA</v>
      </c>
      <c r="BD118" cm="1">
        <f t="array" ref="BD118">_xlfn.IFS(AU118="NA", "NA", AU118="NR", "NA", R118="NR", "NA", BA118="SD", AU118, BA118="SE", AU118*(SQRT(R118)), BA118="SEM", AU118*(SQRT(R118)), TRUE, "NA")</f>
        <v>2.6879360111431225</v>
      </c>
      <c r="BE118" cm="1">
        <f t="array" ref="BE118">_xlfn.IFS(BD118="NA", "NA", AZ118="Direct rLV % whole brain", BD118, AZ118="Indirect rLV % whole brain", BD118, AZ118="Direct rLV % hemisphere", BD118/2, AZ118="Indirect rLV % hemisphere", BD118/2, AND(F118="Mouse", AZ118="mm3"), (BD118/508.91)*100, AND(F118="Rat", AZ118="mm3"), (BD118/1971)*100, AND(F118="Mouse", AZ118="ul"), (BD118/508.91)*100, AND(F118="Rat", AZ118="ul"), (BD118/1971)*100, AND(F118="Mouse", AZ118="nl"), (BD118/508910)*100, AND(F118="Rat", AZ118="nl"), (BD118/1971000)*100, AND(F118="Mouse", AZ118="cm3"), (BD118/0.50891)*100, AND(F118="Rat", AZ118="cm3"), (BD118/1.971)*100, TRUE, "NA")</f>
        <v>0.13637422684642936</v>
      </c>
      <c r="BF118" s="48" t="str" cm="1">
        <f t="array" ref="BF118">_xlfn.IFS(AW118="NA", "NA", AW118="NR", "NA", T118 = "NA", "NA", T118 = "NR", "NA", BA118="SD", AW118, BA118="SE", AW118*(SQRT(T118)), BA118="SEM", AW118*(SQRT(T118)), TRUE, "NA")</f>
        <v>NA</v>
      </c>
      <c r="BG118" s="35" t="s">
        <v>12</v>
      </c>
      <c r="BH118" t="s">
        <v>8</v>
      </c>
      <c r="BI118" t="s">
        <v>8</v>
      </c>
      <c r="BJ118" t="s">
        <v>8</v>
      </c>
      <c r="BK118" t="s">
        <v>8</v>
      </c>
      <c r="BL118" t="s">
        <v>8</v>
      </c>
      <c r="BM118" t="s">
        <v>8</v>
      </c>
      <c r="BN118" s="35" t="s">
        <v>273</v>
      </c>
      <c r="BO118" t="s">
        <v>273</v>
      </c>
      <c r="BP118" t="s">
        <v>869</v>
      </c>
    </row>
    <row r="119" spans="1:68" x14ac:dyDescent="0.3">
      <c r="A119" t="s">
        <v>705</v>
      </c>
      <c r="B119" t="s">
        <v>567</v>
      </c>
      <c r="C119">
        <v>1992</v>
      </c>
      <c r="D119" t="s">
        <v>704</v>
      </c>
      <c r="E119" t="s">
        <v>712</v>
      </c>
      <c r="F119" s="35" t="s">
        <v>24</v>
      </c>
      <c r="G119" t="s">
        <v>11</v>
      </c>
      <c r="H119" t="s">
        <v>36</v>
      </c>
      <c r="I119" t="s">
        <v>12</v>
      </c>
      <c r="J119" t="s">
        <v>8</v>
      </c>
      <c r="K119" t="s">
        <v>9</v>
      </c>
      <c r="L119" t="s">
        <v>9</v>
      </c>
      <c r="M119" t="s">
        <v>9</v>
      </c>
      <c r="N119">
        <v>260</v>
      </c>
      <c r="O119">
        <f t="shared" si="20"/>
        <v>270</v>
      </c>
      <c r="P119">
        <v>280</v>
      </c>
      <c r="Q119">
        <v>1</v>
      </c>
      <c r="R119">
        <v>12</v>
      </c>
      <c r="S119">
        <v>0</v>
      </c>
      <c r="T119" t="s">
        <v>8</v>
      </c>
      <c r="U119" t="str">
        <f t="shared" si="11"/>
        <v>NA</v>
      </c>
      <c r="V119" t="str">
        <f t="shared" si="12"/>
        <v>NA</v>
      </c>
      <c r="W119" s="35" t="s">
        <v>147</v>
      </c>
      <c r="X119" t="s">
        <v>95</v>
      </c>
      <c r="Y119" t="s">
        <v>78</v>
      </c>
      <c r="Z119" t="s">
        <v>709</v>
      </c>
      <c r="AA119">
        <v>35</v>
      </c>
      <c r="AB119" t="s">
        <v>145</v>
      </c>
      <c r="AC119" cm="1">
        <f t="array" ref="AC119">_xlfn.IFS(AB119="mg/kg", AA119, AB119="ug/g", AA119, AB119="mg/100g", AA119*10, AB119="mg/g", AA119*1000, TRUE, "NA")</f>
        <v>35</v>
      </c>
      <c r="AD119" t="s">
        <v>9</v>
      </c>
      <c r="AE119" t="s">
        <v>8</v>
      </c>
      <c r="AF119" t="str" cm="1">
        <f t="array" ref="AF119">_xlfn.IFS(AD119="NA", "NA", AD119="NR", "NA", AE119="W/cm2", AD119, AE119="mW/mm2", AD119*0.1, AE119="mW/cm2", AD119*0.001, AE119="uW/cm2", AD119*0.000001, AE119="lux", AD119*0.00000014641, AE119="klux", AD119*0.00014641, TRUE, "NA")</f>
        <v>NA</v>
      </c>
      <c r="AG119" t="s">
        <v>231</v>
      </c>
      <c r="AH119" t="s">
        <v>9</v>
      </c>
      <c r="AI119" t="s">
        <v>9</v>
      </c>
      <c r="AJ119">
        <v>2</v>
      </c>
      <c r="AK119">
        <v>5</v>
      </c>
      <c r="AL119" s="35" t="s">
        <v>12</v>
      </c>
      <c r="AM119" t="s">
        <v>8</v>
      </c>
      <c r="AN119" t="s">
        <v>8</v>
      </c>
      <c r="AO119" t="s">
        <v>8</v>
      </c>
      <c r="AP119" t="s">
        <v>8</v>
      </c>
      <c r="AQ119" t="s">
        <v>8</v>
      </c>
      <c r="AR119" s="35">
        <v>504</v>
      </c>
      <c r="AS119" t="s">
        <v>876</v>
      </c>
      <c r="AT119">
        <v>11.3</v>
      </c>
      <c r="AU119">
        <v>2.6</v>
      </c>
      <c r="AV119" t="s">
        <v>8</v>
      </c>
      <c r="AW119" t="s">
        <v>8</v>
      </c>
      <c r="AX119" t="s">
        <v>8</v>
      </c>
      <c r="AY119" t="s">
        <v>8</v>
      </c>
      <c r="AZ119" t="s">
        <v>137</v>
      </c>
      <c r="BA119" t="s">
        <v>197</v>
      </c>
      <c r="BB119" cm="1">
        <f t="array" ref="BB119">_xlfn.IFS(AT119="NA", "NA", AT119="NR", "NA", AZ119="Direct rLV % whole brain", AT119, AZ119="Indirect rLV % whole brain", AT119, AZ119="Direct rLV % hemisphere", AT119/2, AZ119="Indirect rLV % hemisphere", AT119/2, AND(F119="Mouse", AZ119="mm3"), (AT119/508.91)*100, AND(F119="Rat", AZ119="mm3"), (AT119/1971)*100, AND(F119="Mouse", AZ119="ul"), (AT119/508.91)*100, AND(F119="Rat", AZ119="ul"), (AT119/1971)*100, AND(F119="Mouse", AZ119="nl"), (AT119/508910)*100, AND(F119="Rat", AZ119="nl"), (AT119/1971000)*100, AND(F119="Mouse", AZ119="cm3"), (AT119/0.50891)*100, AND(F119="Rat", AZ119="cm3"), (AT119/1.971)*100, TRUE, "NA")</f>
        <v>0.57331303906646369</v>
      </c>
      <c r="BC119" t="str" cm="1">
        <f t="array" ref="BC119">_xlfn.IFS(AV119="NA", "NA", AV119="NR", "NA", AZ119="Direct rLV % whole brain", AV119, AZ119="Indirect rLV % whole brain", AV119, AZ119="Direct rLV % hemisphere", AV119/2, AZ119="Indirect rLV % hemisphere", AV119/2, AND(F119="Mouse", AZ119="mm3"), (AV119/508.91)*100, AND(F119="Rat", AZ119="mm3"), (AV119/1971)*100, AND(F119="Mouse", AZ119="ul"), (AV119/508.91)*100, AND(F119="Rat", AZ119="ul"), (AV119/1971)*100, AND(F119="Mouse", AZ119="nl"), (AV119/508910)*100, AND(F119="Rat", AZ119="nl"), (AV119/1971000)*100, AND(F119="Mouse", AZ119="cm3"), (AV119/0.50891)*100, AND(F119="Rat", AZ119="cm3"), (AV119/1.971)*100, TRUE, "NA")</f>
        <v>NA</v>
      </c>
      <c r="BD119" cm="1">
        <f t="array" ref="BD119">_xlfn.IFS(AU119="NA", "NA", AU119="NR", "NA", R119="NR", "NA", BA119="SD", AU119, BA119="SE", AU119*(SQRT(R119)), BA119="SEM", AU119*(SQRT(R119)), TRUE, "NA")</f>
        <v>9.0066641993581609</v>
      </c>
      <c r="BE119" cm="1">
        <f t="array" ref="BE119">_xlfn.IFS(BD119="NA", "NA", AZ119="Direct rLV % whole brain", BD119, AZ119="Indirect rLV % whole brain", BD119, AZ119="Direct rLV % hemisphere", BD119/2, AZ119="Indirect rLV % hemisphere", BD119/2, AND(F119="Mouse", AZ119="mm3"), (BD119/508.91)*100, AND(F119="Rat", AZ119="mm3"), (BD119/1971)*100, AND(F119="Mouse", AZ119="ul"), (BD119/508.91)*100, AND(F119="Rat", AZ119="ul"), (BD119/1971)*100, AND(F119="Mouse", AZ119="nl"), (BD119/508910)*100, AND(F119="Rat", AZ119="nl"), (BD119/1971000)*100, AND(F119="Mouse", AZ119="cm3"), (BD119/0.50891)*100, AND(F119="Rat", AZ119="cm3"), (BD119/1.971)*100, TRUE, "NA")</f>
        <v>0.45695911716682702</v>
      </c>
      <c r="BF119" s="48" t="str" cm="1">
        <f t="array" ref="BF119">_xlfn.IFS(AW119="NA", "NA", AW119="NR", "NA", T119 = "NA", "NA", T119 = "NR", "NA", BA119="SD", AW119, BA119="SE", AW119*(SQRT(T119)), BA119="SEM", AW119*(SQRT(T119)), TRUE, "NA")</f>
        <v>NA</v>
      </c>
      <c r="BG119" s="35" t="s">
        <v>12</v>
      </c>
      <c r="BH119" t="s">
        <v>8</v>
      </c>
      <c r="BI119" t="s">
        <v>8</v>
      </c>
      <c r="BJ119" t="s">
        <v>8</v>
      </c>
      <c r="BK119" t="s">
        <v>8</v>
      </c>
      <c r="BL119" t="s">
        <v>8</v>
      </c>
      <c r="BM119" t="s">
        <v>8</v>
      </c>
      <c r="BN119" s="35" t="s">
        <v>273</v>
      </c>
      <c r="BO119" t="s">
        <v>273</v>
      </c>
      <c r="BP119" t="s">
        <v>869</v>
      </c>
    </row>
    <row r="120" spans="1:68" x14ac:dyDescent="0.3">
      <c r="A120" t="s">
        <v>705</v>
      </c>
      <c r="B120" t="s">
        <v>567</v>
      </c>
      <c r="C120">
        <v>1992</v>
      </c>
      <c r="D120" t="s">
        <v>704</v>
      </c>
      <c r="E120" t="s">
        <v>713</v>
      </c>
      <c r="F120" s="35" t="s">
        <v>24</v>
      </c>
      <c r="G120" t="s">
        <v>11</v>
      </c>
      <c r="H120" t="s">
        <v>36</v>
      </c>
      <c r="I120" t="s">
        <v>12</v>
      </c>
      <c r="J120" t="s">
        <v>8</v>
      </c>
      <c r="K120" t="s">
        <v>9</v>
      </c>
      <c r="L120" t="s">
        <v>9</v>
      </c>
      <c r="M120" t="s">
        <v>9</v>
      </c>
      <c r="N120">
        <v>260</v>
      </c>
      <c r="O120">
        <f t="shared" si="20"/>
        <v>270</v>
      </c>
      <c r="P120">
        <v>280</v>
      </c>
      <c r="Q120">
        <v>1</v>
      </c>
      <c r="R120">
        <v>12</v>
      </c>
      <c r="S120">
        <v>0</v>
      </c>
      <c r="T120" t="s">
        <v>8</v>
      </c>
      <c r="U120" t="str">
        <f t="shared" si="11"/>
        <v>NA</v>
      </c>
      <c r="V120" t="str">
        <f t="shared" si="12"/>
        <v>NA</v>
      </c>
      <c r="W120" s="35" t="s">
        <v>147</v>
      </c>
      <c r="X120" t="s">
        <v>95</v>
      </c>
      <c r="Y120" t="s">
        <v>78</v>
      </c>
      <c r="Z120" t="s">
        <v>709</v>
      </c>
      <c r="AA120">
        <v>35</v>
      </c>
      <c r="AB120" t="s">
        <v>145</v>
      </c>
      <c r="AC120" cm="1">
        <f t="array" ref="AC120">_xlfn.IFS(AB120="mg/kg", AA120, AB120="ug/g", AA120, AB120="mg/100g", AA120*10, AB120="mg/g", AA120*1000, TRUE, "NA")</f>
        <v>35</v>
      </c>
      <c r="AD120" t="s">
        <v>9</v>
      </c>
      <c r="AE120" t="s">
        <v>8</v>
      </c>
      <c r="AF120" t="str" cm="1">
        <f t="array" ref="AF120">_xlfn.IFS(AD120="NA", "NA", AD120="NR", "NA", AE120="W/cm2", AD120, AE120="mW/mm2", AD120*0.1, AE120="mW/cm2", AD120*0.001, AE120="uW/cm2", AD120*0.000001, AE120="lux", AD120*0.00000014641, AE120="klux", AD120*0.00014641, TRUE, "NA")</f>
        <v>NA</v>
      </c>
      <c r="AG120" t="s">
        <v>231</v>
      </c>
      <c r="AH120" t="s">
        <v>9</v>
      </c>
      <c r="AI120" t="s">
        <v>9</v>
      </c>
      <c r="AJ120">
        <v>2</v>
      </c>
      <c r="AK120">
        <v>5</v>
      </c>
      <c r="AL120" s="35" t="s">
        <v>12</v>
      </c>
      <c r="AM120" t="s">
        <v>8</v>
      </c>
      <c r="AN120" t="s">
        <v>8</v>
      </c>
      <c r="AO120" t="s">
        <v>8</v>
      </c>
      <c r="AP120" t="s">
        <v>8</v>
      </c>
      <c r="AQ120" t="s">
        <v>8</v>
      </c>
      <c r="AR120" s="35">
        <v>504</v>
      </c>
      <c r="AS120" t="s">
        <v>876</v>
      </c>
      <c r="AT120">
        <v>11.4</v>
      </c>
      <c r="AU120">
        <v>1.1000000000000001</v>
      </c>
      <c r="AV120" t="s">
        <v>8</v>
      </c>
      <c r="AW120" t="s">
        <v>8</v>
      </c>
      <c r="AX120" t="s">
        <v>8</v>
      </c>
      <c r="AY120" t="s">
        <v>8</v>
      </c>
      <c r="AZ120" t="s">
        <v>137</v>
      </c>
      <c r="BA120" t="s">
        <v>197</v>
      </c>
      <c r="BB120" cm="1">
        <f t="array" ref="BB120">_xlfn.IFS(AT120="NA", "NA", AT120="NR", "NA", AZ120="Direct rLV % whole brain", AT120, AZ120="Indirect rLV % whole brain", AT120, AZ120="Direct rLV % hemisphere", AT120/2, AZ120="Indirect rLV % hemisphere", AT120/2, AND(F120="Mouse", AZ120="mm3"), (AT120/508.91)*100, AND(F120="Rat", AZ120="mm3"), (AT120/1971)*100, AND(F120="Mouse", AZ120="ul"), (AT120/508.91)*100, AND(F120="Rat", AZ120="ul"), (AT120/1971)*100, AND(F120="Mouse", AZ120="nl"), (AT120/508910)*100, AND(F120="Rat", AZ120="nl"), (AT120/1971000)*100, AND(F120="Mouse", AZ120="cm3"), (AT120/0.50891)*100, AND(F120="Rat", AZ120="cm3"), (AT120/1.971)*100, TRUE, "NA")</f>
        <v>0.57838660578386603</v>
      </c>
      <c r="BC120" t="str" cm="1">
        <f t="array" ref="BC120">_xlfn.IFS(AV120="NA", "NA", AV120="NR", "NA", AZ120="Direct rLV % whole brain", AV120, AZ120="Indirect rLV % whole brain", AV120, AZ120="Direct rLV % hemisphere", AV120/2, AZ120="Indirect rLV % hemisphere", AV120/2, AND(F120="Mouse", AZ120="mm3"), (AV120/508.91)*100, AND(F120="Rat", AZ120="mm3"), (AV120/1971)*100, AND(F120="Mouse", AZ120="ul"), (AV120/508.91)*100, AND(F120="Rat", AZ120="ul"), (AV120/1971)*100, AND(F120="Mouse", AZ120="nl"), (AV120/508910)*100, AND(F120="Rat", AZ120="nl"), (AV120/1971000)*100, AND(F120="Mouse", AZ120="cm3"), (AV120/0.50891)*100, AND(F120="Rat", AZ120="cm3"), (AV120/1.971)*100, TRUE, "NA")</f>
        <v>NA</v>
      </c>
      <c r="BD120" cm="1">
        <f t="array" ref="BD120">_xlfn.IFS(AU120="NA", "NA", AU120="NR", "NA", R120="NR", "NA", BA120="SD", AU120, BA120="SE", AU120*(SQRT(R120)), BA120="SEM", AU120*(SQRT(R120)), TRUE, "NA")</f>
        <v>3.8105117766515302</v>
      </c>
      <c r="BE120" cm="1">
        <f t="array" ref="BE120">_xlfn.IFS(BD120="NA", "NA", AZ120="Direct rLV % whole brain", BD120, AZ120="Indirect rLV % whole brain", BD120, AZ120="Direct rLV % hemisphere", BD120/2, AZ120="Indirect rLV % hemisphere", BD120/2, AND(F120="Mouse", AZ120="mm3"), (BD120/508.91)*100, AND(F120="Rat", AZ120="mm3"), (BD120/1971)*100, AND(F120="Mouse", AZ120="ul"), (BD120/508.91)*100, AND(F120="Rat", AZ120="ul"), (BD120/1971)*100, AND(F120="Mouse", AZ120="nl"), (BD120/508910)*100, AND(F120="Rat", AZ120="nl"), (BD120/1971000)*100, AND(F120="Mouse", AZ120="cm3"), (BD120/0.50891)*100, AND(F120="Rat", AZ120="cm3"), (BD120/1.971)*100, TRUE, "NA")</f>
        <v>0.1933288572628884</v>
      </c>
      <c r="BF120" s="48" t="str" cm="1">
        <f t="array" ref="BF120">_xlfn.IFS(AW120="NA", "NA", AW120="NR", "NA", T120 = "NA", "NA", T120 = "NR", "NA", BA120="SD", AW120, BA120="SE", AW120*(SQRT(T120)), BA120="SEM", AW120*(SQRT(T120)), TRUE, "NA")</f>
        <v>NA</v>
      </c>
      <c r="BG120" s="35" t="s">
        <v>12</v>
      </c>
      <c r="BH120" t="s">
        <v>8</v>
      </c>
      <c r="BI120" t="s">
        <v>8</v>
      </c>
      <c r="BJ120" t="s">
        <v>8</v>
      </c>
      <c r="BK120" t="s">
        <v>8</v>
      </c>
      <c r="BL120" t="s">
        <v>8</v>
      </c>
      <c r="BM120" t="s">
        <v>8</v>
      </c>
      <c r="BN120" s="35" t="s">
        <v>273</v>
      </c>
      <c r="BO120" t="s">
        <v>273</v>
      </c>
      <c r="BP120" t="s">
        <v>869</v>
      </c>
    </row>
    <row r="121" spans="1:68" x14ac:dyDescent="0.3">
      <c r="A121" t="s">
        <v>705</v>
      </c>
      <c r="B121" t="s">
        <v>567</v>
      </c>
      <c r="C121">
        <v>1992</v>
      </c>
      <c r="D121" t="s">
        <v>704</v>
      </c>
      <c r="E121" t="s">
        <v>714</v>
      </c>
      <c r="F121" s="35" t="s">
        <v>24</v>
      </c>
      <c r="G121" t="s">
        <v>11</v>
      </c>
      <c r="H121" t="s">
        <v>36</v>
      </c>
      <c r="I121" t="s">
        <v>12</v>
      </c>
      <c r="J121" t="s">
        <v>8</v>
      </c>
      <c r="K121" t="s">
        <v>9</v>
      </c>
      <c r="L121" t="s">
        <v>9</v>
      </c>
      <c r="M121" t="s">
        <v>9</v>
      </c>
      <c r="N121">
        <v>260</v>
      </c>
      <c r="O121">
        <f t="shared" si="20"/>
        <v>270</v>
      </c>
      <c r="P121">
        <v>280</v>
      </c>
      <c r="Q121">
        <v>1</v>
      </c>
      <c r="R121">
        <v>6</v>
      </c>
      <c r="S121">
        <v>0</v>
      </c>
      <c r="T121" t="s">
        <v>8</v>
      </c>
      <c r="U121" t="str">
        <f t="shared" si="11"/>
        <v>NA</v>
      </c>
      <c r="V121" t="str">
        <f t="shared" si="12"/>
        <v>NA</v>
      </c>
      <c r="W121" s="35" t="s">
        <v>147</v>
      </c>
      <c r="X121" t="s">
        <v>95</v>
      </c>
      <c r="Y121" t="s">
        <v>78</v>
      </c>
      <c r="Z121" t="s">
        <v>708</v>
      </c>
      <c r="AA121">
        <v>35</v>
      </c>
      <c r="AB121" t="s">
        <v>145</v>
      </c>
      <c r="AC121" cm="1">
        <f t="array" ref="AC121">_xlfn.IFS(AB121="mg/kg", AA121, AB121="ug/g", AA121, AB121="mg/100g", AA121*10, AB121="mg/g", AA121*1000, TRUE, "NA")</f>
        <v>35</v>
      </c>
      <c r="AD121" t="s">
        <v>9</v>
      </c>
      <c r="AE121" t="s">
        <v>8</v>
      </c>
      <c r="AF121" t="str" cm="1">
        <f t="array" ref="AF121">_xlfn.IFS(AD121="NA", "NA", AD121="NR", "NA", AE121="W/cm2", AD121, AE121="mW/mm2", AD121*0.1, AE121="mW/cm2", AD121*0.001, AE121="uW/cm2", AD121*0.000001, AE121="lux", AD121*0.00000014641, AE121="klux", AD121*0.00014641, TRUE, "NA")</f>
        <v>NA</v>
      </c>
      <c r="AG121" t="s">
        <v>231</v>
      </c>
      <c r="AH121" t="s">
        <v>9</v>
      </c>
      <c r="AI121" t="s">
        <v>9</v>
      </c>
      <c r="AJ121">
        <v>2</v>
      </c>
      <c r="AK121">
        <v>10</v>
      </c>
      <c r="AL121" s="35" t="s">
        <v>12</v>
      </c>
      <c r="AM121" t="s">
        <v>8</v>
      </c>
      <c r="AN121" t="s">
        <v>8</v>
      </c>
      <c r="AO121" t="s">
        <v>8</v>
      </c>
      <c r="AP121" t="s">
        <v>8</v>
      </c>
      <c r="AQ121" t="s">
        <v>8</v>
      </c>
      <c r="AR121" s="35">
        <v>504</v>
      </c>
      <c r="AS121" t="s">
        <v>876</v>
      </c>
      <c r="AT121">
        <v>29.1</v>
      </c>
      <c r="AU121">
        <v>4.0999999999999996</v>
      </c>
      <c r="AV121" t="s">
        <v>8</v>
      </c>
      <c r="AW121" t="s">
        <v>8</v>
      </c>
      <c r="AX121" t="s">
        <v>8</v>
      </c>
      <c r="AY121" t="s">
        <v>8</v>
      </c>
      <c r="AZ121" t="s">
        <v>137</v>
      </c>
      <c r="BA121" t="s">
        <v>197</v>
      </c>
      <c r="BB121" cm="1">
        <f t="array" ref="BB121">_xlfn.IFS(AT121="NA", "NA", AT121="NR", "NA", AZ121="Direct rLV % whole brain", AT121, AZ121="Indirect rLV % whole brain", AT121, AZ121="Direct rLV % hemisphere", AT121/2, AZ121="Indirect rLV % hemisphere", AT121/2, AND(F121="Mouse", AZ121="mm3"), (AT121/508.91)*100, AND(F121="Rat", AZ121="mm3"), (AT121/1971)*100, AND(F121="Mouse", AZ121="ul"), (AT121/508.91)*100, AND(F121="Rat", AZ121="ul"), (AT121/1971)*100, AND(F121="Mouse", AZ121="nl"), (AT121/508910)*100, AND(F121="Rat", AZ121="nl"), (AT121/1971000)*100, AND(F121="Mouse", AZ121="cm3"), (AT121/0.50891)*100, AND(F121="Rat", AZ121="cm3"), (AT121/1.971)*100, TRUE, "NA")</f>
        <v>1.4764079147640792</v>
      </c>
      <c r="BC121" t="str" cm="1">
        <f t="array" ref="BC121">_xlfn.IFS(AV121="NA", "NA", AV121="NR", "NA", AZ121="Direct rLV % whole brain", AV121, AZ121="Indirect rLV % whole brain", AV121, AZ121="Direct rLV % hemisphere", AV121/2, AZ121="Indirect rLV % hemisphere", AV121/2, AND(F121="Mouse", AZ121="mm3"), (AV121/508.91)*100, AND(F121="Rat", AZ121="mm3"), (AV121/1971)*100, AND(F121="Mouse", AZ121="ul"), (AV121/508.91)*100, AND(F121="Rat", AZ121="ul"), (AV121/1971)*100, AND(F121="Mouse", AZ121="nl"), (AV121/508910)*100, AND(F121="Rat", AZ121="nl"), (AV121/1971000)*100, AND(F121="Mouse", AZ121="cm3"), (AV121/0.50891)*100, AND(F121="Rat", AZ121="cm3"), (AV121/1.971)*100, TRUE, "NA")</f>
        <v>NA</v>
      </c>
      <c r="BD121" cm="1">
        <f t="array" ref="BD121">_xlfn.IFS(AU121="NA", "NA", AU121="NR", "NA", R121="NR", "NA", BA121="SD", AU121, BA121="SE", AU121*(SQRT(R121)), BA121="SEM", AU121*(SQRT(R121)), TRUE, "NA")</f>
        <v>10.042907945411029</v>
      </c>
      <c r="BE121" cm="1">
        <f t="array" ref="BE121">_xlfn.IFS(BD121="NA", "NA", AZ121="Direct rLV % whole brain", BD121, AZ121="Indirect rLV % whole brain", BD121, AZ121="Direct rLV % hemisphere", BD121/2, AZ121="Indirect rLV % hemisphere", BD121/2, AND(F121="Mouse", AZ121="mm3"), (BD121/508.91)*100, AND(F121="Rat", AZ121="mm3"), (BD121/1971)*100, AND(F121="Mouse", AZ121="ul"), (BD121/508.91)*100, AND(F121="Rat", AZ121="ul"), (BD121/1971)*100, AND(F121="Mouse", AZ121="nl"), (BD121/508910)*100, AND(F121="Rat", AZ121="nl"), (BD121/1971000)*100, AND(F121="Mouse", AZ121="cm3"), (BD121/0.50891)*100, AND(F121="Rat", AZ121="cm3"), (BD121/1.971)*100, TRUE, "NA")</f>
        <v>0.50953363497772852</v>
      </c>
      <c r="BF121" s="48" t="str" cm="1">
        <f t="array" ref="BF121">_xlfn.IFS(AW121="NA", "NA", AW121="NR", "NA", T121 = "NA", "NA", T121 = "NR", "NA", BA121="SD", AW121, BA121="SE", AW121*(SQRT(T121)), BA121="SEM", AW121*(SQRT(T121)), TRUE, "NA")</f>
        <v>NA</v>
      </c>
      <c r="BG121" s="35" t="s">
        <v>12</v>
      </c>
      <c r="BH121" t="s">
        <v>8</v>
      </c>
      <c r="BI121" t="s">
        <v>8</v>
      </c>
      <c r="BJ121" t="s">
        <v>8</v>
      </c>
      <c r="BK121" t="s">
        <v>8</v>
      </c>
      <c r="BL121" t="s">
        <v>8</v>
      </c>
      <c r="BM121" t="s">
        <v>8</v>
      </c>
      <c r="BN121" s="35" t="s">
        <v>273</v>
      </c>
      <c r="BO121" t="s">
        <v>273</v>
      </c>
      <c r="BP121" t="s">
        <v>869</v>
      </c>
    </row>
    <row r="122" spans="1:68" s="22" customFormat="1" x14ac:dyDescent="0.3">
      <c r="A122" s="22" t="s">
        <v>718</v>
      </c>
      <c r="B122" s="22" t="s">
        <v>586</v>
      </c>
      <c r="C122" s="22">
        <v>2003</v>
      </c>
      <c r="D122" s="22" t="s">
        <v>717</v>
      </c>
      <c r="E122" s="22" t="s">
        <v>141</v>
      </c>
      <c r="F122" s="34" t="s">
        <v>24</v>
      </c>
      <c r="G122" s="22" t="s">
        <v>11</v>
      </c>
      <c r="H122" s="22" t="s">
        <v>36</v>
      </c>
      <c r="I122" s="22" t="s">
        <v>12</v>
      </c>
      <c r="J122" s="22" t="s">
        <v>8</v>
      </c>
      <c r="K122" s="22" t="s">
        <v>9</v>
      </c>
      <c r="L122" s="22" t="s">
        <v>9</v>
      </c>
      <c r="M122" s="22" t="s">
        <v>9</v>
      </c>
      <c r="N122" s="22">
        <v>300</v>
      </c>
      <c r="O122" s="22">
        <f>AVERAGE(N122,P122)</f>
        <v>310</v>
      </c>
      <c r="P122" s="22">
        <v>320</v>
      </c>
      <c r="Q122" s="22">
        <v>1</v>
      </c>
      <c r="R122" s="22">
        <v>5</v>
      </c>
      <c r="S122" s="22">
        <v>0</v>
      </c>
      <c r="T122" s="22" t="s">
        <v>8</v>
      </c>
      <c r="U122" s="22" t="str">
        <f t="shared" si="11"/>
        <v>NA</v>
      </c>
      <c r="V122" s="22" t="str">
        <f t="shared" si="12"/>
        <v>NA</v>
      </c>
      <c r="W122" s="34" t="s">
        <v>99</v>
      </c>
      <c r="X122" s="22" t="s">
        <v>8</v>
      </c>
      <c r="Y122" s="22" t="s">
        <v>78</v>
      </c>
      <c r="Z122" s="22" t="s">
        <v>9</v>
      </c>
      <c r="AA122" s="22">
        <v>20</v>
      </c>
      <c r="AB122" s="22" t="s">
        <v>145</v>
      </c>
      <c r="AC122" cm="1">
        <f t="array" ref="AC122">_xlfn.IFS(AB122="mg/kg", AA122, AB122="ug/g", AA122, AB122="mg/100g", AA122*10, AB122="mg/g", AA122*1000, TRUE, "NA")</f>
        <v>20</v>
      </c>
      <c r="AD122" s="22">
        <v>90</v>
      </c>
      <c r="AE122" s="22" t="s">
        <v>221</v>
      </c>
      <c r="AF122" t="str" cm="1">
        <f t="array" ref="AF122">_xlfn.IFS(AD122="NA", "NA", AD122="NR", "NA", AE122="W/cm2", AD122, AE122="mW/mm2", AD122*0.1, AE122="mW/cm2", AD122*0.001, AE122="uW/cm2", AD122*0.000001, AE122="lux", AD122*0.00000014641, AE122="klux", AD122*0.00014641, TRUE, "NA")</f>
        <v>NA</v>
      </c>
      <c r="AG122" s="22" t="s">
        <v>719</v>
      </c>
      <c r="AH122" s="22" t="s">
        <v>719</v>
      </c>
      <c r="AI122" s="22">
        <v>532</v>
      </c>
      <c r="AJ122" s="22">
        <v>1</v>
      </c>
      <c r="AK122" s="22">
        <v>5</v>
      </c>
      <c r="AL122" s="34" t="s">
        <v>12</v>
      </c>
      <c r="AM122" s="22" t="s">
        <v>8</v>
      </c>
      <c r="AN122" s="22" t="s">
        <v>8</v>
      </c>
      <c r="AO122" s="22" t="s">
        <v>8</v>
      </c>
      <c r="AP122" s="22" t="s">
        <v>8</v>
      </c>
      <c r="AQ122" s="22" t="s">
        <v>8</v>
      </c>
      <c r="AR122" s="34">
        <v>24</v>
      </c>
      <c r="AS122" s="22" t="s">
        <v>876</v>
      </c>
      <c r="AT122" s="22">
        <v>73.400000000000006</v>
      </c>
      <c r="AU122" s="22">
        <v>6.1</v>
      </c>
      <c r="AV122" s="22" t="s">
        <v>8</v>
      </c>
      <c r="AW122" s="22" t="s">
        <v>8</v>
      </c>
      <c r="AX122" s="22" t="s">
        <v>8</v>
      </c>
      <c r="AY122" s="22" t="s">
        <v>8</v>
      </c>
      <c r="AZ122" s="22" t="s">
        <v>137</v>
      </c>
      <c r="BA122" s="22" t="s">
        <v>196</v>
      </c>
      <c r="BB122" cm="1">
        <f t="array" ref="BB122">_xlfn.IFS(AT122="NA", "NA", AT122="NR", "NA", AZ122="Direct rLV % whole brain", AT122, AZ122="Indirect rLV % whole brain", AT122, AZ122="Direct rLV % hemisphere", AT122/2, AZ122="Indirect rLV % hemisphere", AT122/2, AND(F122="Mouse", AZ122="mm3"), (AT122/508.91)*100, AND(F122="Rat", AZ122="mm3"), (AT122/1971)*100, AND(F122="Mouse", AZ122="ul"), (AT122/508.91)*100, AND(F122="Rat", AZ122="ul"), (AT122/1971)*100, AND(F122="Mouse", AZ122="nl"), (AT122/508910)*100, AND(F122="Rat", AZ122="nl"), (AT122/1971000)*100, AND(F122="Mouse", AZ122="cm3"), (AT122/0.50891)*100, AND(F122="Rat", AZ122="cm3"), (AT122/1.971)*100, TRUE, "NA")</f>
        <v>3.7239979705733131</v>
      </c>
      <c r="BC122" t="str" cm="1">
        <f t="array" ref="BC122">_xlfn.IFS(AV122="NA", "NA", AV122="NR", "NA", AZ122="Direct rLV % whole brain", AV122, AZ122="Indirect rLV % whole brain", AV122, AZ122="Direct rLV % hemisphere", AV122/2, AZ122="Indirect rLV % hemisphere", AV122/2, AND(F122="Mouse", AZ122="mm3"), (AV122/508.91)*100, AND(F122="Rat", AZ122="mm3"), (AV122/1971)*100, AND(F122="Mouse", AZ122="ul"), (AV122/508.91)*100, AND(F122="Rat", AZ122="ul"), (AV122/1971)*100, AND(F122="Mouse", AZ122="nl"), (AV122/508910)*100, AND(F122="Rat", AZ122="nl"), (AV122/1971000)*100, AND(F122="Mouse", AZ122="cm3"), (AV122/0.50891)*100, AND(F122="Rat", AZ122="cm3"), (AV122/1.971)*100, TRUE, "NA")</f>
        <v>NA</v>
      </c>
      <c r="BD122" cm="1">
        <f t="array" ref="BD122">_xlfn.IFS(AU122="NA", "NA", AU122="NR", "NA", R122="NR", "NA", BA122="SD", AU122, BA122="SE", AU122*(SQRT(R122)), BA122="SEM", AU122*(SQRT(R122)), TRUE, "NA")</f>
        <v>6.1</v>
      </c>
      <c r="BE122" cm="1">
        <f t="array" ref="BE122">_xlfn.IFS(BD122="NA", "NA", AZ122="Direct rLV % whole brain", BD122, AZ122="Indirect rLV % whole brain", BD122, AZ122="Direct rLV % hemisphere", BD122/2, AZ122="Indirect rLV % hemisphere", BD122/2, AND(F122="Mouse", AZ122="mm3"), (BD122/508.91)*100, AND(F122="Rat", AZ122="mm3"), (BD122/1971)*100, AND(F122="Mouse", AZ122="ul"), (BD122/508.91)*100, AND(F122="Rat", AZ122="ul"), (BD122/1971)*100, AND(F122="Mouse", AZ122="nl"), (BD122/508910)*100, AND(F122="Rat", AZ122="nl"), (BD122/1971000)*100, AND(F122="Mouse", AZ122="cm3"), (BD122/0.50891)*100, AND(F122="Rat", AZ122="cm3"), (BD122/1.971)*100, TRUE, "NA")</f>
        <v>0.30948756976154235</v>
      </c>
      <c r="BF122" s="48" t="str" cm="1">
        <f t="array" ref="BF122">_xlfn.IFS(AW122="NA", "NA", AW122="NR", "NA", T122 = "NA", "NA", T122 = "NR", "NA", BA122="SD", AW122, BA122="SE", AW122*(SQRT(T122)), BA122="SEM", AW122*(SQRT(T122)), TRUE, "NA")</f>
        <v>NA</v>
      </c>
      <c r="BG122" s="34" t="s">
        <v>12</v>
      </c>
      <c r="BH122" s="22" t="s">
        <v>8</v>
      </c>
      <c r="BI122" s="22" t="s">
        <v>8</v>
      </c>
      <c r="BJ122" s="22" t="s">
        <v>8</v>
      </c>
      <c r="BK122" s="22" t="s">
        <v>8</v>
      </c>
      <c r="BL122" s="22" t="s">
        <v>8</v>
      </c>
      <c r="BM122" s="22" t="s">
        <v>8</v>
      </c>
      <c r="BN122" s="34" t="s">
        <v>606</v>
      </c>
      <c r="BO122" s="22" t="s">
        <v>8</v>
      </c>
      <c r="BP122" s="22" t="s">
        <v>720</v>
      </c>
    </row>
    <row r="123" spans="1:68" x14ac:dyDescent="0.3">
      <c r="A123" t="s">
        <v>722</v>
      </c>
      <c r="B123" t="s">
        <v>586</v>
      </c>
      <c r="C123">
        <v>2004</v>
      </c>
      <c r="D123" t="s">
        <v>723</v>
      </c>
      <c r="E123" t="s">
        <v>141</v>
      </c>
      <c r="F123" s="35" t="s">
        <v>24</v>
      </c>
      <c r="G123" t="s">
        <v>11</v>
      </c>
      <c r="H123" t="s">
        <v>36</v>
      </c>
      <c r="I123" t="s">
        <v>12</v>
      </c>
      <c r="J123" t="s">
        <v>8</v>
      </c>
      <c r="K123" t="s">
        <v>9</v>
      </c>
      <c r="L123" t="s">
        <v>9</v>
      </c>
      <c r="M123" t="s">
        <v>9</v>
      </c>
      <c r="N123">
        <v>350</v>
      </c>
      <c r="O123">
        <f t="shared" si="20"/>
        <v>400</v>
      </c>
      <c r="P123">
        <v>450</v>
      </c>
      <c r="Q123">
        <v>1</v>
      </c>
      <c r="R123">
        <v>5.5</v>
      </c>
      <c r="S123">
        <v>1</v>
      </c>
      <c r="T123">
        <v>5.5</v>
      </c>
      <c r="U123">
        <f t="shared" si="11"/>
        <v>1</v>
      </c>
      <c r="V123">
        <f t="shared" si="12"/>
        <v>5.5</v>
      </c>
      <c r="W123" s="35" t="s">
        <v>99</v>
      </c>
      <c r="X123" t="s">
        <v>8</v>
      </c>
      <c r="Y123" t="s">
        <v>78</v>
      </c>
      <c r="Z123" t="s">
        <v>9</v>
      </c>
      <c r="AA123">
        <v>20</v>
      </c>
      <c r="AB123" t="s">
        <v>145</v>
      </c>
      <c r="AC123" cm="1">
        <f t="array" ref="AC123">_xlfn.IFS(AB123="mg/kg", AA123, AB123="ug/g", AA123, AB123="mg/100g", AA123*10, AB123="mg/g", AA123*1000, TRUE, "NA")</f>
        <v>20</v>
      </c>
      <c r="AD123">
        <v>90</v>
      </c>
      <c r="AE123" t="s">
        <v>221</v>
      </c>
      <c r="AF123" t="str" cm="1">
        <f t="array" ref="AF123">_xlfn.IFS(AD123="NA", "NA", AD123="NR", "NA", AE123="W/cm2", AD123, AE123="mW/mm2", AD123*0.1, AE123="mW/cm2", AD123*0.001, AE123="uW/cm2", AD123*0.000001, AE123="lux", AD123*0.00000014641, AE123="klux", AD123*0.00014641, TRUE, "NA")</f>
        <v>NA</v>
      </c>
      <c r="AG123" t="s">
        <v>719</v>
      </c>
      <c r="AH123" t="s">
        <v>719</v>
      </c>
      <c r="AI123">
        <v>532</v>
      </c>
      <c r="AJ123">
        <v>1</v>
      </c>
      <c r="AK123">
        <v>5</v>
      </c>
      <c r="AL123" s="35" t="s">
        <v>724</v>
      </c>
      <c r="AM123" t="s">
        <v>212</v>
      </c>
      <c r="AN123">
        <v>40</v>
      </c>
      <c r="AO123" t="s">
        <v>145</v>
      </c>
      <c r="AP123">
        <v>-0.25</v>
      </c>
      <c r="AQ123" t="s">
        <v>156</v>
      </c>
      <c r="AR123" s="35">
        <v>24</v>
      </c>
      <c r="AS123" t="s">
        <v>876</v>
      </c>
      <c r="AT123">
        <v>70.55</v>
      </c>
      <c r="AU123">
        <v>2.09</v>
      </c>
      <c r="AV123">
        <v>39.4</v>
      </c>
      <c r="AW123">
        <v>3.78</v>
      </c>
      <c r="AX123" t="s">
        <v>8</v>
      </c>
      <c r="AY123" t="s">
        <v>8</v>
      </c>
      <c r="AZ123" t="s">
        <v>137</v>
      </c>
      <c r="BA123" t="s">
        <v>197</v>
      </c>
      <c r="BB123" cm="1">
        <f t="array" ref="BB123">_xlfn.IFS(AT123="NA", "NA", AT123="NR", "NA", AZ123="Direct rLV % whole brain", AT123, AZ123="Indirect rLV % whole brain", AT123, AZ123="Direct rLV % hemisphere", AT123/2, AZ123="Indirect rLV % hemisphere", AT123/2, AND(F123="Mouse", AZ123="mm3"), (AT123/508.91)*100, AND(F123="Rat", AZ123="mm3"), (AT123/1971)*100, AND(F123="Mouse", AZ123="ul"), (AT123/508.91)*100, AND(F123="Rat", AZ123="ul"), (AT123/1971)*100, AND(F123="Mouse", AZ123="nl"), (AT123/508910)*100, AND(F123="Rat", AZ123="nl"), (AT123/1971000)*100, AND(F123="Mouse", AZ123="cm3"), (AT123/0.50891)*100, AND(F123="Rat", AZ123="cm3"), (AT123/1.971)*100, TRUE, "NA")</f>
        <v>3.5794013191273462</v>
      </c>
      <c r="BC123" cm="1">
        <f t="array" ref="BC123">_xlfn.IFS(AV123="NA", "NA", AV123="NR", "NA", AZ123="Direct rLV % whole brain", AV123, AZ123="Indirect rLV % whole brain", AV123, AZ123="Direct rLV % hemisphere", AV123/2, AZ123="Indirect rLV % hemisphere", AV123/2, AND(F123="Mouse", AZ123="mm3"), (AV123/508.91)*100, AND(F123="Rat", AZ123="mm3"), (AV123/1971)*100, AND(F123="Mouse", AZ123="ul"), (AV123/508.91)*100, AND(F123="Rat", AZ123="ul"), (AV123/1971)*100, AND(F123="Mouse", AZ123="nl"), (AV123/508910)*100, AND(F123="Rat", AZ123="nl"), (AV123/1971000)*100, AND(F123="Mouse", AZ123="cm3"), (AV123/0.50891)*100, AND(F123="Rat", AZ123="cm3"), (AV123/1.971)*100, TRUE, "NA")</f>
        <v>1.9989852866565194</v>
      </c>
      <c r="BD123" cm="1">
        <f t="array" ref="BD123">_xlfn.IFS(AU123="NA", "NA", AU123="NR", "NA", R123="NR", "NA", BA123="SD", AU123, BA123="SE", AU123*(SQRT(R123)), BA123="SEM", AU123*(SQRT(R123)), TRUE, "NA")</f>
        <v>4.9014844690154842</v>
      </c>
      <c r="BE123" cm="1">
        <f t="array" ref="BE123">_xlfn.IFS(BD123="NA", "NA", AZ123="Direct rLV % whole brain", BD123, AZ123="Indirect rLV % whole brain", BD123, AZ123="Direct rLV % hemisphere", BD123/2, AZ123="Indirect rLV % hemisphere", BD123/2, AND(F123="Mouse", AZ123="mm3"), (BD123/508.91)*100, AND(F123="Rat", AZ123="mm3"), (BD123/1971)*100, AND(F123="Mouse", AZ123="ul"), (BD123/508.91)*100, AND(F123="Rat", AZ123="ul"), (BD123/1971)*100, AND(F123="Mouse", AZ123="nl"), (BD123/508910)*100, AND(F123="Rat", AZ123="nl"), (BD123/1971000)*100, AND(F123="Mouse", AZ123="cm3"), (BD123/0.50891)*100, AND(F123="Rat", AZ123="cm3"), (BD123/1.971)*100, TRUE, "NA")</f>
        <v>0.24868008467861411</v>
      </c>
      <c r="BF123" s="48" cm="1">
        <f t="array" ref="BF123">_xlfn.IFS(AW123="NA", "NA", AW123="NR", "NA", T123 = "NA", "NA", T123 = "NR", "NA", BA123="SD", AW123, BA123="SE", AW123*(SQRT(T123)), BA123="SEM", AW123*(SQRT(T123)), TRUE, "NA")</f>
        <v>8.8648857860662815</v>
      </c>
      <c r="BG123" s="35" t="s">
        <v>12</v>
      </c>
      <c r="BH123" t="s">
        <v>8</v>
      </c>
      <c r="BI123" t="s">
        <v>8</v>
      </c>
      <c r="BJ123" t="s">
        <v>8</v>
      </c>
      <c r="BK123" t="s">
        <v>8</v>
      </c>
      <c r="BL123" t="s">
        <v>8</v>
      </c>
      <c r="BM123" t="s">
        <v>8</v>
      </c>
      <c r="BN123" s="35" t="s">
        <v>272</v>
      </c>
      <c r="BO123" t="s">
        <v>273</v>
      </c>
      <c r="BP123" t="s">
        <v>725</v>
      </c>
    </row>
    <row r="124" spans="1:68" s="22" customFormat="1" x14ac:dyDescent="0.3">
      <c r="A124" s="22" t="s">
        <v>727</v>
      </c>
      <c r="B124" s="22" t="s">
        <v>726</v>
      </c>
      <c r="C124" s="22">
        <v>2018</v>
      </c>
      <c r="D124" s="22" t="s">
        <v>728</v>
      </c>
      <c r="E124" s="22" t="s">
        <v>141</v>
      </c>
      <c r="F124" s="34" t="s">
        <v>25</v>
      </c>
      <c r="G124" s="22" t="s">
        <v>456</v>
      </c>
      <c r="H124" s="22" t="s">
        <v>36</v>
      </c>
      <c r="I124" s="22" t="s">
        <v>12</v>
      </c>
      <c r="J124" s="22" t="s">
        <v>8</v>
      </c>
      <c r="K124" s="22">
        <v>14</v>
      </c>
      <c r="L124" s="22">
        <f>AVERAGE(K124,M124)</f>
        <v>14.5</v>
      </c>
      <c r="M124" s="22">
        <v>15</v>
      </c>
      <c r="N124" s="22">
        <v>20</v>
      </c>
      <c r="O124" s="22">
        <f t="shared" si="20"/>
        <v>22.5</v>
      </c>
      <c r="P124" s="22">
        <v>25</v>
      </c>
      <c r="Q124" s="22">
        <v>1</v>
      </c>
      <c r="R124" s="22">
        <v>5</v>
      </c>
      <c r="S124" s="22">
        <v>0</v>
      </c>
      <c r="T124" s="22" t="s">
        <v>8</v>
      </c>
      <c r="U124" s="22" t="str">
        <f t="shared" si="11"/>
        <v>NA</v>
      </c>
      <c r="V124" s="22" t="str">
        <f t="shared" si="12"/>
        <v>NA</v>
      </c>
      <c r="W124" s="34" t="s">
        <v>99</v>
      </c>
      <c r="X124" s="22" t="s">
        <v>8</v>
      </c>
      <c r="Y124" s="22" t="s">
        <v>78</v>
      </c>
      <c r="Z124" s="22" t="s">
        <v>1559</v>
      </c>
      <c r="AA124" s="22">
        <v>10</v>
      </c>
      <c r="AB124" s="22" t="s">
        <v>2554</v>
      </c>
      <c r="AC124" cm="1">
        <f t="array" ref="AC124">_xlfn.IFS(AB124="mg/kg", AA124, AB124="ug/g", AA124, AB124="mg/100g", AA124*10, AB124="mg/g", AA124*1000, TRUE, "NA")</f>
        <v>10</v>
      </c>
      <c r="AD124" s="22">
        <v>0.2</v>
      </c>
      <c r="AE124" s="22" t="s">
        <v>461</v>
      </c>
      <c r="AF124" cm="1">
        <f t="array" ref="AF124">_xlfn.IFS(AD124="NA", "NA", AD124="NR", "NA", AE124="W/cm2", AD124, AE124="mW/mm2", AD124*0.1, AE124="mW/cm2", AD124*0.001, AE124="uW/cm2", AD124*0.000001, AE124="lux", AD124*0.00000014641, AE124="klux", AD124*0.00014641, TRUE, "NA")</f>
        <v>0.2</v>
      </c>
      <c r="AG124" s="22" t="s">
        <v>729</v>
      </c>
      <c r="AH124" s="22" t="s">
        <v>729</v>
      </c>
      <c r="AI124" s="22">
        <v>532</v>
      </c>
      <c r="AJ124" s="22">
        <v>1</v>
      </c>
      <c r="AK124" s="22">
        <v>15</v>
      </c>
      <c r="AL124" s="34" t="s">
        <v>12</v>
      </c>
      <c r="AM124" s="22" t="s">
        <v>8</v>
      </c>
      <c r="AN124" s="22" t="s">
        <v>8</v>
      </c>
      <c r="AO124" s="22" t="s">
        <v>8</v>
      </c>
      <c r="AP124" s="22" t="s">
        <v>8</v>
      </c>
      <c r="AQ124" s="22" t="s">
        <v>8</v>
      </c>
      <c r="AR124" s="34">
        <v>24</v>
      </c>
      <c r="AS124" s="22" t="s">
        <v>875</v>
      </c>
      <c r="AT124" s="22">
        <v>17.93</v>
      </c>
      <c r="AU124" s="22">
        <v>3.23</v>
      </c>
      <c r="AV124" s="22" t="s">
        <v>8</v>
      </c>
      <c r="AW124" s="22" t="s">
        <v>8</v>
      </c>
      <c r="AX124" s="22" t="s">
        <v>8</v>
      </c>
      <c r="AY124" s="22" t="s">
        <v>8</v>
      </c>
      <c r="AZ124" s="22" t="s">
        <v>486</v>
      </c>
      <c r="BA124" s="22" t="s">
        <v>197</v>
      </c>
      <c r="BB124" cm="1">
        <f t="array" ref="BB124">_xlfn.IFS(AT124="NA", "NA", AT124="NR", "NA", AZ124="Direct rLV % whole brain", AT124, AZ124="Indirect rLV % whole brain", AT124, AZ124="Direct rLV % hemisphere", AT124/2, AZ124="Indirect rLV % hemisphere", AT124/2, AND(F124="Mouse", AZ124="mm3"), (AT124/508.91)*100, AND(F124="Rat", AZ124="mm3"), (AT124/1971)*100, AND(F124="Mouse", AZ124="ul"), (AT124/508.91)*100, AND(F124="Rat", AZ124="ul"), (AT124/1971)*100, AND(F124="Mouse", AZ124="nl"), (AT124/508910)*100, AND(F124="Rat", AZ124="nl"), (AT124/1971000)*100, AND(F124="Mouse", AZ124="cm3"), (AT124/0.50891)*100, AND(F124="Rat", AZ124="cm3"), (AT124/1.971)*100, TRUE, "NA")</f>
        <v>8.9649999999999999</v>
      </c>
      <c r="BC124" t="str" cm="1">
        <f t="array" ref="BC124">_xlfn.IFS(AV124="NA", "NA", AV124="NR", "NA", AZ124="Direct rLV % whole brain", AV124, AZ124="Indirect rLV % whole brain", AV124, AZ124="Direct rLV % hemisphere", AV124/2, AZ124="Indirect rLV % hemisphere", AV124/2, AND(F124="Mouse", AZ124="mm3"), (AV124/508.91)*100, AND(F124="Rat", AZ124="mm3"), (AV124/1971)*100, AND(F124="Mouse", AZ124="ul"), (AV124/508.91)*100, AND(F124="Rat", AZ124="ul"), (AV124/1971)*100, AND(F124="Mouse", AZ124="nl"), (AV124/508910)*100, AND(F124="Rat", AZ124="nl"), (AV124/1971000)*100, AND(F124="Mouse", AZ124="cm3"), (AV124/0.50891)*100, AND(F124="Rat", AZ124="cm3"), (AV124/1.971)*100, TRUE, "NA")</f>
        <v>NA</v>
      </c>
      <c r="BD124" cm="1">
        <f t="array" ref="BD124">_xlfn.IFS(AU124="NA", "NA", AU124="NR", "NA", R124="NR", "NA", BA124="SD", AU124, BA124="SE", AU124*(SQRT(R124)), BA124="SEM", AU124*(SQRT(R124)), TRUE, "NA")</f>
        <v>7.2224995673243209</v>
      </c>
      <c r="BE124" cm="1">
        <f t="array" ref="BE124">_xlfn.IFS(BD124="NA", "NA", AZ124="Direct rLV % whole brain", BD124, AZ124="Indirect rLV % whole brain", BD124, AZ124="Direct rLV % hemisphere", BD124/2, AZ124="Indirect rLV % hemisphere", BD124/2, AND(F124="Mouse", AZ124="mm3"), (BD124/508.91)*100, AND(F124="Rat", AZ124="mm3"), (BD124/1971)*100, AND(F124="Mouse", AZ124="ul"), (BD124/508.91)*100, AND(F124="Rat", AZ124="ul"), (BD124/1971)*100, AND(F124="Mouse", AZ124="nl"), (BD124/508910)*100, AND(F124="Rat", AZ124="nl"), (BD124/1971000)*100, AND(F124="Mouse", AZ124="cm3"), (BD124/0.50891)*100, AND(F124="Rat", AZ124="cm3"), (BD124/1.971)*100, TRUE, "NA")</f>
        <v>3.6112497836621604</v>
      </c>
      <c r="BF124" s="48" t="str" cm="1">
        <f t="array" ref="BF124">_xlfn.IFS(AW124="NA", "NA", AW124="NR", "NA", T124 = "NA", "NA", T124 = "NR", "NA", BA124="SD", AW124, BA124="SE", AW124*(SQRT(T124)), BA124="SEM", AW124*(SQRT(T124)), TRUE, "NA")</f>
        <v>NA</v>
      </c>
      <c r="BG124" s="34" t="s">
        <v>12</v>
      </c>
      <c r="BH124" s="22" t="s">
        <v>8</v>
      </c>
      <c r="BI124" s="22" t="s">
        <v>8</v>
      </c>
      <c r="BJ124" s="22" t="s">
        <v>8</v>
      </c>
      <c r="BK124" s="22" t="s">
        <v>8</v>
      </c>
      <c r="BL124" s="22" t="s">
        <v>8</v>
      </c>
      <c r="BM124" s="22" t="s">
        <v>8</v>
      </c>
      <c r="BN124" s="34" t="s">
        <v>272</v>
      </c>
      <c r="BO124" s="22" t="s">
        <v>8</v>
      </c>
      <c r="BP124" s="22" t="s">
        <v>730</v>
      </c>
    </row>
    <row r="125" spans="1:68" x14ac:dyDescent="0.3">
      <c r="A125" t="s">
        <v>731</v>
      </c>
      <c r="B125" t="s">
        <v>726</v>
      </c>
      <c r="C125">
        <v>2017</v>
      </c>
      <c r="D125" t="s">
        <v>732</v>
      </c>
      <c r="E125" t="s">
        <v>141</v>
      </c>
      <c r="F125" s="35" t="s">
        <v>24</v>
      </c>
      <c r="G125" t="s">
        <v>11</v>
      </c>
      <c r="H125" t="s">
        <v>36</v>
      </c>
      <c r="I125" t="s">
        <v>12</v>
      </c>
      <c r="J125" t="s">
        <v>8</v>
      </c>
      <c r="K125" t="s">
        <v>9</v>
      </c>
      <c r="L125" t="s">
        <v>9</v>
      </c>
      <c r="M125" t="s">
        <v>9</v>
      </c>
      <c r="N125">
        <v>200</v>
      </c>
      <c r="O125">
        <f t="shared" si="20"/>
        <v>225</v>
      </c>
      <c r="P125">
        <v>250</v>
      </c>
      <c r="Q125">
        <v>1</v>
      </c>
      <c r="R125">
        <v>3</v>
      </c>
      <c r="S125">
        <v>0</v>
      </c>
      <c r="T125" t="s">
        <v>8</v>
      </c>
      <c r="U125" t="str">
        <f t="shared" si="11"/>
        <v>NA</v>
      </c>
      <c r="V125" t="str">
        <f t="shared" si="12"/>
        <v>NA</v>
      </c>
      <c r="W125" s="35" t="s">
        <v>99</v>
      </c>
      <c r="X125" t="s">
        <v>8</v>
      </c>
      <c r="Y125" t="s">
        <v>78</v>
      </c>
      <c r="Z125" t="s">
        <v>340</v>
      </c>
      <c r="AA125">
        <v>20</v>
      </c>
      <c r="AB125" t="s">
        <v>145</v>
      </c>
      <c r="AC125" cm="1">
        <f t="array" ref="AC125">_xlfn.IFS(AB125="mg/kg", AA125, AB125="ug/g", AA125, AB125="mg/100g", AA125*10, AB125="mg/g", AA125*1000, TRUE, "NA")</f>
        <v>20</v>
      </c>
      <c r="AD125">
        <v>64</v>
      </c>
      <c r="AE125" t="s">
        <v>209</v>
      </c>
      <c r="AF125" cm="1">
        <f t="array" ref="AF125">_xlfn.IFS(AD125="NA", "NA", AD125="NR", "NA", AE125="W/cm2", AD125, AE125="mW/mm2", AD125*0.1, AE125="mW/cm2", AD125*0.001, AE125="uW/cm2", AD125*0.000001, AE125="lux", AD125*0.00000014641, AE125="klux", AD125*0.00014641, TRUE, "NA")</f>
        <v>6.4000000000000001E-2</v>
      </c>
      <c r="AG125" t="s">
        <v>729</v>
      </c>
      <c r="AH125" t="s">
        <v>729</v>
      </c>
      <c r="AI125">
        <v>532</v>
      </c>
      <c r="AJ125">
        <v>3</v>
      </c>
      <c r="AK125">
        <v>30</v>
      </c>
      <c r="AL125" s="35" t="s">
        <v>12</v>
      </c>
      <c r="AM125" t="s">
        <v>8</v>
      </c>
      <c r="AN125" t="s">
        <v>8</v>
      </c>
      <c r="AO125" t="s">
        <v>8</v>
      </c>
      <c r="AP125" t="s">
        <v>8</v>
      </c>
      <c r="AQ125" t="s">
        <v>8</v>
      </c>
      <c r="AR125" s="35">
        <v>24</v>
      </c>
      <c r="AS125" t="s">
        <v>875</v>
      </c>
      <c r="AT125">
        <v>31</v>
      </c>
      <c r="AU125">
        <v>2</v>
      </c>
      <c r="AV125" t="s">
        <v>8</v>
      </c>
      <c r="AW125" t="s">
        <v>8</v>
      </c>
      <c r="AX125" t="s">
        <v>8</v>
      </c>
      <c r="AY125" t="s">
        <v>8</v>
      </c>
      <c r="AZ125" t="s">
        <v>137</v>
      </c>
      <c r="BA125" t="s">
        <v>197</v>
      </c>
      <c r="BB125" cm="1">
        <f t="array" ref="BB125">_xlfn.IFS(AT125="NA", "NA", AT125="NR", "NA", AZ125="Direct rLV % whole brain", AT125, AZ125="Indirect rLV % whole brain", AT125, AZ125="Direct rLV % hemisphere", AT125/2, AZ125="Indirect rLV % hemisphere", AT125/2, AND(F125="Mouse", AZ125="mm3"), (AT125/508.91)*100, AND(F125="Rat", AZ125="mm3"), (AT125/1971)*100, AND(F125="Mouse", AZ125="ul"), (AT125/508.91)*100, AND(F125="Rat", AZ125="ul"), (AT125/1971)*100, AND(F125="Mouse", AZ125="nl"), (AT125/508910)*100, AND(F125="Rat", AZ125="nl"), (AT125/1971000)*100, AND(F125="Mouse", AZ125="cm3"), (AT125/0.50891)*100, AND(F125="Rat", AZ125="cm3"), (AT125/1.971)*100, TRUE, "NA")</f>
        <v>1.5728056823947234</v>
      </c>
      <c r="BC125" t="str" cm="1">
        <f t="array" ref="BC125">_xlfn.IFS(AV125="NA", "NA", AV125="NR", "NA", AZ125="Direct rLV % whole brain", AV125, AZ125="Indirect rLV % whole brain", AV125, AZ125="Direct rLV % hemisphere", AV125/2, AZ125="Indirect rLV % hemisphere", AV125/2, AND(F125="Mouse", AZ125="mm3"), (AV125/508.91)*100, AND(F125="Rat", AZ125="mm3"), (AV125/1971)*100, AND(F125="Mouse", AZ125="ul"), (AV125/508.91)*100, AND(F125="Rat", AZ125="ul"), (AV125/1971)*100, AND(F125="Mouse", AZ125="nl"), (AV125/508910)*100, AND(F125="Rat", AZ125="nl"), (AV125/1971000)*100, AND(F125="Mouse", AZ125="cm3"), (AV125/0.50891)*100, AND(F125="Rat", AZ125="cm3"), (AV125/1.971)*100, TRUE, "NA")</f>
        <v>NA</v>
      </c>
      <c r="BD125" cm="1">
        <f t="array" ref="BD125">_xlfn.IFS(AU125="NA", "NA", AU125="NR", "NA", R125="NR", "NA", BA125="SD", AU125, BA125="SE", AU125*(SQRT(R125)), BA125="SEM", AU125*(SQRT(R125)), TRUE, "NA")</f>
        <v>3.4641016151377544</v>
      </c>
      <c r="BE125" cm="1">
        <f t="array" ref="BE125">_xlfn.IFS(BD125="NA", "NA", AZ125="Direct rLV % whole brain", BD125, AZ125="Indirect rLV % whole brain", BD125, AZ125="Direct rLV % hemisphere", BD125/2, AZ125="Indirect rLV % hemisphere", BD125/2, AND(F125="Mouse", AZ125="mm3"), (BD125/508.91)*100, AND(F125="Rat", AZ125="mm3"), (BD125/1971)*100, AND(F125="Mouse", AZ125="ul"), (BD125/508.91)*100, AND(F125="Rat", AZ125="ul"), (BD125/1971)*100, AND(F125="Mouse", AZ125="nl"), (BD125/508910)*100, AND(F125="Rat", AZ125="nl"), (BD125/1971000)*100, AND(F125="Mouse", AZ125="cm3"), (BD125/0.50891)*100, AND(F125="Rat", AZ125="cm3"), (BD125/1.971)*100, TRUE, "NA")</f>
        <v>0.17575350660262579</v>
      </c>
      <c r="BF125" s="48" t="str" cm="1">
        <f t="array" ref="BF125">_xlfn.IFS(AW125="NA", "NA", AW125="NR", "NA", T125 = "NA", "NA", T125 = "NR", "NA", BA125="SD", AW125, BA125="SE", AW125*(SQRT(T125)), BA125="SEM", AW125*(SQRT(T125)), TRUE, "NA")</f>
        <v>NA</v>
      </c>
      <c r="BG125" s="35" t="s">
        <v>12</v>
      </c>
      <c r="BH125" t="s">
        <v>8</v>
      </c>
      <c r="BI125" t="s">
        <v>8</v>
      </c>
      <c r="BJ125" t="s">
        <v>8</v>
      </c>
      <c r="BK125" t="s">
        <v>8</v>
      </c>
      <c r="BL125" t="s">
        <v>8</v>
      </c>
      <c r="BM125" t="s">
        <v>8</v>
      </c>
      <c r="BN125" s="35" t="s">
        <v>272</v>
      </c>
      <c r="BO125" t="s">
        <v>8</v>
      </c>
      <c r="BP125" t="s">
        <v>733</v>
      </c>
    </row>
    <row r="126" spans="1:68" s="22" customFormat="1" x14ac:dyDescent="0.3">
      <c r="A126" s="22" t="s">
        <v>737</v>
      </c>
      <c r="B126" s="22" t="s">
        <v>736</v>
      </c>
      <c r="C126" s="22">
        <v>2018</v>
      </c>
      <c r="D126" s="22" t="s">
        <v>738</v>
      </c>
      <c r="E126" s="22" t="s">
        <v>141</v>
      </c>
      <c r="F126" s="34" t="s">
        <v>24</v>
      </c>
      <c r="G126" s="22" t="s">
        <v>11</v>
      </c>
      <c r="H126" s="22" t="s">
        <v>36</v>
      </c>
      <c r="I126" s="22" t="s">
        <v>12</v>
      </c>
      <c r="J126" s="22" t="s">
        <v>8</v>
      </c>
      <c r="K126" s="22" t="s">
        <v>9</v>
      </c>
      <c r="L126" s="22" t="s">
        <v>9</v>
      </c>
      <c r="M126" s="22" t="s">
        <v>9</v>
      </c>
      <c r="N126" s="22">
        <v>200</v>
      </c>
      <c r="O126" s="22">
        <f t="shared" si="20"/>
        <v>225</v>
      </c>
      <c r="P126" s="22">
        <v>250</v>
      </c>
      <c r="Q126" s="22">
        <v>1</v>
      </c>
      <c r="R126" s="22">
        <v>6</v>
      </c>
      <c r="S126" s="22">
        <v>0</v>
      </c>
      <c r="T126" s="22" t="s">
        <v>8</v>
      </c>
      <c r="U126" s="22" t="str">
        <f t="shared" si="11"/>
        <v>NA</v>
      </c>
      <c r="V126" s="22" t="str">
        <f t="shared" si="12"/>
        <v>NA</v>
      </c>
      <c r="W126" s="34" t="s">
        <v>99</v>
      </c>
      <c r="X126" s="22" t="s">
        <v>8</v>
      </c>
      <c r="Y126" s="22" t="s">
        <v>78</v>
      </c>
      <c r="Z126" s="22" t="s">
        <v>340</v>
      </c>
      <c r="AA126" s="22">
        <v>20</v>
      </c>
      <c r="AB126" s="22" t="s">
        <v>145</v>
      </c>
      <c r="AC126" cm="1">
        <f t="array" ref="AC126">_xlfn.IFS(AB126="mg/kg", AA126, AB126="ug/g", AA126, AB126="mg/100g", AA126*10, AB126="mg/g", AA126*1000, TRUE, "NA")</f>
        <v>20</v>
      </c>
      <c r="AD126" s="22">
        <v>64</v>
      </c>
      <c r="AE126" s="22" t="s">
        <v>209</v>
      </c>
      <c r="AF126" cm="1">
        <f t="array" ref="AF126">_xlfn.IFS(AD126="NA", "NA", AD126="NR", "NA", AE126="W/cm2", AD126, AE126="mW/mm2", AD126*0.1, AE126="mW/cm2", AD126*0.001, AE126="uW/cm2", AD126*0.000001, AE126="lux", AD126*0.00000014641, AE126="klux", AD126*0.00014641, TRUE, "NA")</f>
        <v>6.4000000000000001E-2</v>
      </c>
      <c r="AG126" s="22" t="s">
        <v>729</v>
      </c>
      <c r="AH126" s="22" t="s">
        <v>729</v>
      </c>
      <c r="AI126" s="22">
        <v>532</v>
      </c>
      <c r="AJ126" s="22">
        <v>3</v>
      </c>
      <c r="AK126" s="22">
        <v>30</v>
      </c>
      <c r="AL126" s="34" t="s">
        <v>12</v>
      </c>
      <c r="AM126" s="22" t="s">
        <v>8</v>
      </c>
      <c r="AN126" s="22" t="s">
        <v>8</v>
      </c>
      <c r="AO126" s="22" t="s">
        <v>8</v>
      </c>
      <c r="AP126" s="22" t="s">
        <v>8</v>
      </c>
      <c r="AQ126" s="22" t="s">
        <v>8</v>
      </c>
      <c r="AR126" s="34">
        <v>24</v>
      </c>
      <c r="AS126" s="22" t="s">
        <v>875</v>
      </c>
      <c r="AT126" s="22">
        <v>27.8</v>
      </c>
      <c r="AU126" s="22">
        <v>1.3</v>
      </c>
      <c r="AV126" s="22" t="s">
        <v>8</v>
      </c>
      <c r="AW126" s="22" t="s">
        <v>8</v>
      </c>
      <c r="AX126" s="22" t="s">
        <v>8</v>
      </c>
      <c r="AY126" s="22" t="s">
        <v>8</v>
      </c>
      <c r="AZ126" s="22" t="s">
        <v>137</v>
      </c>
      <c r="BA126" s="22" t="s">
        <v>197</v>
      </c>
      <c r="BB126" cm="1">
        <f t="array" ref="BB126">_xlfn.IFS(AT126="NA", "NA", AT126="NR", "NA", AZ126="Direct rLV % whole brain", AT126, AZ126="Indirect rLV % whole brain", AT126, AZ126="Direct rLV % hemisphere", AT126/2, AZ126="Indirect rLV % hemisphere", AT126/2, AND(F126="Mouse", AZ126="mm3"), (AT126/508.91)*100, AND(F126="Rat", AZ126="mm3"), (AT126/1971)*100, AND(F126="Mouse", AZ126="ul"), (AT126/508.91)*100, AND(F126="Rat", AZ126="ul"), (AT126/1971)*100, AND(F126="Mouse", AZ126="nl"), (AT126/508910)*100, AND(F126="Rat", AZ126="nl"), (AT126/1971000)*100, AND(F126="Mouse", AZ126="cm3"), (AT126/0.50891)*100, AND(F126="Rat", AZ126="cm3"), (AT126/1.971)*100, TRUE, "NA")</f>
        <v>1.4104515474378487</v>
      </c>
      <c r="BC126" t="str" cm="1">
        <f t="array" ref="BC126">_xlfn.IFS(AV126="NA", "NA", AV126="NR", "NA", AZ126="Direct rLV % whole brain", AV126, AZ126="Indirect rLV % whole brain", AV126, AZ126="Direct rLV % hemisphere", AV126/2, AZ126="Indirect rLV % hemisphere", AV126/2, AND(F126="Mouse", AZ126="mm3"), (AV126/508.91)*100, AND(F126="Rat", AZ126="mm3"), (AV126/1971)*100, AND(F126="Mouse", AZ126="ul"), (AV126/508.91)*100, AND(F126="Rat", AZ126="ul"), (AV126/1971)*100, AND(F126="Mouse", AZ126="nl"), (AV126/508910)*100, AND(F126="Rat", AZ126="nl"), (AV126/1971000)*100, AND(F126="Mouse", AZ126="cm3"), (AV126/0.50891)*100, AND(F126="Rat", AZ126="cm3"), (AV126/1.971)*100, TRUE, "NA")</f>
        <v>NA</v>
      </c>
      <c r="BD126" cm="1">
        <f t="array" ref="BD126">_xlfn.IFS(AU126="NA", "NA", AU126="NR", "NA", R126="NR", "NA", BA126="SD", AU126, BA126="SE", AU126*(SQRT(R126)), BA126="SEM", AU126*(SQRT(R126)), TRUE, "NA")</f>
        <v>3.1843366656181313</v>
      </c>
      <c r="BE126" cm="1">
        <f t="array" ref="BE126">_xlfn.IFS(BD126="NA", "NA", AZ126="Direct rLV % whole brain", BD126, AZ126="Indirect rLV % whole brain", BD126, AZ126="Direct rLV % hemisphere", BD126/2, AZ126="Indirect rLV % hemisphere", BD126/2, AND(F126="Mouse", AZ126="mm3"), (BD126/508.91)*100, AND(F126="Rat", AZ126="mm3"), (BD126/1971)*100, AND(F126="Mouse", AZ126="ul"), (BD126/508.91)*100, AND(F126="Rat", AZ126="ul"), (BD126/1971)*100, AND(F126="Mouse", AZ126="nl"), (BD126/508910)*100, AND(F126="Rat", AZ126="nl"), (BD126/1971000)*100, AND(F126="Mouse", AZ126="cm3"), (BD126/0.50891)*100, AND(F126="Rat", AZ126="cm3"), (BD126/1.971)*100, TRUE, "NA")</f>
        <v>0.16155944523684077</v>
      </c>
      <c r="BF126" s="48" t="str" cm="1">
        <f t="array" ref="BF126">_xlfn.IFS(AW126="NA", "NA", AW126="NR", "NA", T126 = "NA", "NA", T126 = "NR", "NA", BA126="SD", AW126, BA126="SE", AW126*(SQRT(T126)), BA126="SEM", AW126*(SQRT(T126)), TRUE, "NA")</f>
        <v>NA</v>
      </c>
      <c r="BG126" s="34" t="s">
        <v>12</v>
      </c>
      <c r="BH126" s="22" t="s">
        <v>8</v>
      </c>
      <c r="BI126" s="22" t="s">
        <v>8</v>
      </c>
      <c r="BJ126" s="22" t="s">
        <v>8</v>
      </c>
      <c r="BK126" s="22" t="s">
        <v>8</v>
      </c>
      <c r="BL126" s="22" t="s">
        <v>8</v>
      </c>
      <c r="BM126" s="22" t="s">
        <v>8</v>
      </c>
      <c r="BN126" s="34" t="s">
        <v>272</v>
      </c>
      <c r="BO126" s="22" t="s">
        <v>8</v>
      </c>
      <c r="BP126" s="22" t="s">
        <v>739</v>
      </c>
    </row>
    <row r="127" spans="1:68" x14ac:dyDescent="0.3">
      <c r="A127" t="s">
        <v>741</v>
      </c>
      <c r="B127" t="s">
        <v>740</v>
      </c>
      <c r="C127">
        <v>2017</v>
      </c>
      <c r="D127" t="s">
        <v>742</v>
      </c>
      <c r="E127" t="s">
        <v>141</v>
      </c>
      <c r="F127" s="35" t="s">
        <v>25</v>
      </c>
      <c r="G127" t="s">
        <v>1008</v>
      </c>
      <c r="H127" t="s">
        <v>36</v>
      </c>
      <c r="I127" t="s">
        <v>12</v>
      </c>
      <c r="J127" t="s">
        <v>8</v>
      </c>
      <c r="K127">
        <v>8</v>
      </c>
      <c r="L127">
        <f>AVERAGE(K127,M127)</f>
        <v>9</v>
      </c>
      <c r="M127">
        <v>10</v>
      </c>
      <c r="N127">
        <v>20</v>
      </c>
      <c r="O127">
        <f t="shared" si="20"/>
        <v>22.5</v>
      </c>
      <c r="P127">
        <v>25</v>
      </c>
      <c r="Q127">
        <v>1</v>
      </c>
      <c r="R127">
        <v>8</v>
      </c>
      <c r="S127">
        <v>1</v>
      </c>
      <c r="T127">
        <v>8</v>
      </c>
      <c r="U127">
        <f t="shared" si="11"/>
        <v>1</v>
      </c>
      <c r="V127">
        <f t="shared" si="12"/>
        <v>8</v>
      </c>
      <c r="W127" s="35" t="s">
        <v>99</v>
      </c>
      <c r="X127" t="s">
        <v>8</v>
      </c>
      <c r="Y127" t="s">
        <v>78</v>
      </c>
      <c r="Z127" t="s">
        <v>9</v>
      </c>
      <c r="AA127">
        <v>10</v>
      </c>
      <c r="AB127" t="s">
        <v>320</v>
      </c>
      <c r="AC127">
        <f>(AA127*0.1)/(O127/1000)</f>
        <v>44.444444444444443</v>
      </c>
      <c r="AD127" t="s">
        <v>9</v>
      </c>
      <c r="AE127" t="s">
        <v>8</v>
      </c>
      <c r="AF127" t="str" cm="1">
        <f t="array" ref="AF127">_xlfn.IFS(AD127="NA", "NA", AD127="NR", "NA", AE127="W/cm2", AD127, AE127="mW/mm2", AD127*0.1, AE127="mW/cm2", AD127*0.001, AE127="uW/cm2", AD127*0.000001, AE127="lux", AD127*0.00000014641, AE127="klux", AD127*0.00014641, TRUE, "NA")</f>
        <v>NA</v>
      </c>
      <c r="AG127" t="s">
        <v>231</v>
      </c>
      <c r="AH127" t="s">
        <v>9</v>
      </c>
      <c r="AI127" t="s">
        <v>9</v>
      </c>
      <c r="AJ127">
        <v>4</v>
      </c>
      <c r="AK127">
        <v>15</v>
      </c>
      <c r="AL127" s="35" t="s">
        <v>743</v>
      </c>
      <c r="AM127" t="s">
        <v>2634</v>
      </c>
      <c r="AN127">
        <v>56</v>
      </c>
      <c r="AO127" t="s">
        <v>145</v>
      </c>
      <c r="AP127">
        <v>24</v>
      </c>
      <c r="AQ127" t="s">
        <v>158</v>
      </c>
      <c r="AR127" s="35">
        <v>168</v>
      </c>
      <c r="AS127" t="s">
        <v>876</v>
      </c>
      <c r="AT127">
        <v>1.22</v>
      </c>
      <c r="AU127">
        <v>0.11</v>
      </c>
      <c r="AV127">
        <v>1.125</v>
      </c>
      <c r="AW127">
        <v>0.12</v>
      </c>
      <c r="AX127" t="s">
        <v>8</v>
      </c>
      <c r="AY127" t="s">
        <v>8</v>
      </c>
      <c r="AZ127" t="s">
        <v>137</v>
      </c>
      <c r="BA127" t="s">
        <v>197</v>
      </c>
      <c r="BB127" cm="1">
        <f t="array" ref="BB127">_xlfn.IFS(AT127="NA", "NA", AT127="NR", "NA", AZ127="Direct rLV % whole brain", AT127, AZ127="Indirect rLV % whole brain", AT127, AZ127="Direct rLV % hemisphere", AT127/2, AZ127="Indirect rLV % hemisphere", AT127/2, AND(F127="Mouse", AZ127="mm3"), (AT127/508.91)*100, AND(F127="Rat", AZ127="mm3"), (AT127/1971)*100, AND(F127="Mouse", AZ127="ul"), (AT127/508.91)*100, AND(F127="Rat", AZ127="ul"), (AT127/1971)*100, AND(F127="Mouse", AZ127="nl"), (AT127/508910)*100, AND(F127="Rat", AZ127="nl"), (AT127/1971000)*100, AND(F127="Mouse", AZ127="cm3"), (AT127/0.50891)*100, AND(F127="Rat", AZ127="cm3"), (AT127/1.971)*100, TRUE, "NA")</f>
        <v>0.2397280462164233</v>
      </c>
      <c r="BC127" cm="1">
        <f t="array" ref="BC127">_xlfn.IFS(AV127="NA", "NA", AV127="NR", "NA", AZ127="Direct rLV % whole brain", AV127, AZ127="Indirect rLV % whole brain", AV127, AZ127="Direct rLV % hemisphere", AV127/2, AZ127="Indirect rLV % hemisphere", AV127/2, AND(F127="Mouse", AZ127="mm3"), (AV127/508.91)*100, AND(F127="Rat", AZ127="mm3"), (AV127/1971)*100, AND(F127="Mouse", AZ127="ul"), (AV127/508.91)*100, AND(F127="Rat", AZ127="ul"), (AV127/1971)*100, AND(F127="Mouse", AZ127="nl"), (AV127/508910)*100, AND(F127="Rat", AZ127="nl"), (AV127/1971000)*100, AND(F127="Mouse", AZ127="cm3"), (AV127/0.50891)*100, AND(F127="Rat", AZ127="cm3"), (AV127/1.971)*100, TRUE, "NA")</f>
        <v>0.22106069835530839</v>
      </c>
      <c r="BD127" cm="1">
        <f t="array" ref="BD127">_xlfn.IFS(AU127="NA", "NA", AU127="NR", "NA", R127="NR", "NA", BA127="SD", AU127, BA127="SE", AU127*(SQRT(R127)), BA127="SEM", AU127*(SQRT(R127)), TRUE, "NA")</f>
        <v>0.31112698372208092</v>
      </c>
      <c r="BE127" cm="1">
        <f t="array" ref="BE127">_xlfn.IFS(BD127="NA", "NA", AZ127="Direct rLV % whole brain", BD127, AZ127="Indirect rLV % whole brain", BD127, AZ127="Direct rLV % hemisphere", BD127/2, AZ127="Indirect rLV % hemisphere", BD127/2, AND(F127="Mouse", AZ127="mm3"), (BD127/508.91)*100, AND(F127="Rat", AZ127="mm3"), (BD127/1971)*100, AND(F127="Mouse", AZ127="ul"), (BD127/508.91)*100, AND(F127="Rat", AZ127="ul"), (BD127/1971)*100, AND(F127="Mouse", AZ127="nl"), (BD127/508910)*100, AND(F127="Rat", AZ127="nl"), (BD127/1971000)*100, AND(F127="Mouse", AZ127="cm3"), (BD127/0.50891)*100, AND(F127="Rat", AZ127="cm3"), (BD127/1.971)*100, TRUE, "NA")</f>
        <v>6.1135954043363451E-2</v>
      </c>
      <c r="BF127" s="48" cm="1">
        <f t="array" ref="BF127">_xlfn.IFS(AW127="NA", "NA", AW127="NR", "NA", T127 = "NA", "NA", T127 = "NR", "NA", BA127="SD", AW127, BA127="SE", AW127*(SQRT(T127)), BA127="SEM", AW127*(SQRT(T127)), TRUE, "NA")</f>
        <v>0.33941125496954283</v>
      </c>
      <c r="BG127" s="35" t="s">
        <v>138</v>
      </c>
      <c r="BH127">
        <v>7.88</v>
      </c>
      <c r="BI127">
        <v>0.7</v>
      </c>
      <c r="BJ127">
        <v>6.29</v>
      </c>
      <c r="BK127">
        <v>1.21</v>
      </c>
      <c r="BL127" t="s">
        <v>197</v>
      </c>
      <c r="BM127">
        <v>336</v>
      </c>
      <c r="BN127" s="35" t="s">
        <v>272</v>
      </c>
      <c r="BO127" t="s">
        <v>273</v>
      </c>
      <c r="BP127" t="s">
        <v>744</v>
      </c>
    </row>
    <row r="128" spans="1:68" s="22" customFormat="1" x14ac:dyDescent="0.3">
      <c r="A128" s="22" t="s">
        <v>749</v>
      </c>
      <c r="B128" s="22" t="s">
        <v>747</v>
      </c>
      <c r="C128" s="22">
        <v>2012</v>
      </c>
      <c r="D128" s="22" t="s">
        <v>748</v>
      </c>
      <c r="E128" s="22" t="s">
        <v>141</v>
      </c>
      <c r="F128" s="34" t="s">
        <v>24</v>
      </c>
      <c r="G128" s="22" t="s">
        <v>11</v>
      </c>
      <c r="H128" s="22" t="s">
        <v>36</v>
      </c>
      <c r="I128" s="22" t="s">
        <v>12</v>
      </c>
      <c r="J128" s="22" t="s">
        <v>8</v>
      </c>
      <c r="K128" s="22" t="s">
        <v>9</v>
      </c>
      <c r="L128" s="22" t="s">
        <v>9</v>
      </c>
      <c r="M128" s="22" t="s">
        <v>9</v>
      </c>
      <c r="N128" s="22">
        <v>270</v>
      </c>
      <c r="O128" s="22">
        <f t="shared" si="20"/>
        <v>290</v>
      </c>
      <c r="P128" s="22">
        <v>310</v>
      </c>
      <c r="Q128" s="22">
        <v>1</v>
      </c>
      <c r="R128" s="22">
        <v>9</v>
      </c>
      <c r="S128" s="22">
        <v>1</v>
      </c>
      <c r="T128" s="22">
        <v>10</v>
      </c>
      <c r="U128" s="22">
        <f t="shared" si="11"/>
        <v>1</v>
      </c>
      <c r="V128" s="22">
        <f t="shared" si="12"/>
        <v>9</v>
      </c>
      <c r="W128" s="34" t="s">
        <v>100</v>
      </c>
      <c r="X128" s="22" t="s">
        <v>936</v>
      </c>
      <c r="Y128" s="22" t="s">
        <v>78</v>
      </c>
      <c r="Z128" s="22" t="s">
        <v>9</v>
      </c>
      <c r="AA128" s="22">
        <v>10</v>
      </c>
      <c r="AB128" s="22" t="s">
        <v>320</v>
      </c>
      <c r="AC128">
        <f>AA128*0.133</f>
        <v>1.33</v>
      </c>
      <c r="AD128" s="22" t="s">
        <v>9</v>
      </c>
      <c r="AE128" s="22" t="s">
        <v>8</v>
      </c>
      <c r="AF128" t="str" cm="1">
        <f t="array" ref="AF128">_xlfn.IFS(AD128="NA", "NA", AD128="NR", "NA", AE128="W/cm2", AD128, AE128="mW/mm2", AD128*0.1, AE128="mW/cm2", AD128*0.001, AE128="uW/cm2", AD128*0.000001, AE128="lux", AD128*0.00000014641, AE128="klux", AD128*0.00014641, TRUE, "NA")</f>
        <v>NA</v>
      </c>
      <c r="AG128" s="22" t="s">
        <v>9</v>
      </c>
      <c r="AH128" s="22" t="s">
        <v>9</v>
      </c>
      <c r="AI128" s="22" t="s">
        <v>9</v>
      </c>
      <c r="AJ128" s="22">
        <v>8</v>
      </c>
      <c r="AK128" s="22">
        <v>20</v>
      </c>
      <c r="AL128" s="34" t="s">
        <v>750</v>
      </c>
      <c r="AM128" s="22" t="s">
        <v>47</v>
      </c>
      <c r="AN128" s="22">
        <v>1000</v>
      </c>
      <c r="AO128" s="22" t="s">
        <v>145</v>
      </c>
      <c r="AP128" s="22">
        <v>24</v>
      </c>
      <c r="AQ128" s="22" t="s">
        <v>158</v>
      </c>
      <c r="AR128" s="34">
        <v>672</v>
      </c>
      <c r="AS128" s="22" t="s">
        <v>876</v>
      </c>
      <c r="AT128" s="22">
        <v>8.15</v>
      </c>
      <c r="AU128" s="22">
        <v>2.38</v>
      </c>
      <c r="AV128" s="22">
        <v>10.78</v>
      </c>
      <c r="AW128" s="22">
        <v>4.76</v>
      </c>
      <c r="AX128" s="22" t="s">
        <v>8</v>
      </c>
      <c r="AY128" s="22" t="s">
        <v>8</v>
      </c>
      <c r="AZ128" s="22" t="s">
        <v>137</v>
      </c>
      <c r="BA128" s="22" t="s">
        <v>197</v>
      </c>
      <c r="BB128" cm="1">
        <f t="array" ref="BB128">_xlfn.IFS(AT128="NA", "NA", AT128="NR", "NA", AZ128="Direct rLV % whole brain", AT128, AZ128="Indirect rLV % whole brain", AT128, AZ128="Direct rLV % hemisphere", AT128/2, AZ128="Indirect rLV % hemisphere", AT128/2, AND(F128="Mouse", AZ128="mm3"), (AT128/508.91)*100, AND(F128="Rat", AZ128="mm3"), (AT128/1971)*100, AND(F128="Mouse", AZ128="ul"), (AT128/508.91)*100, AND(F128="Rat", AZ128="ul"), (AT128/1971)*100, AND(F128="Mouse", AZ128="nl"), (AT128/508910)*100, AND(F128="Rat", AZ128="nl"), (AT128/1971000)*100, AND(F128="Mouse", AZ128="cm3"), (AT128/0.50891)*100, AND(F128="Rat", AZ128="cm3"), (AT128/1.971)*100, TRUE, "NA")</f>
        <v>0.41349568746829019</v>
      </c>
      <c r="BC128" cm="1">
        <f t="array" ref="BC128">_xlfn.IFS(AV128="NA", "NA", AV128="NR", "NA", AZ128="Direct rLV % whole brain", AV128, AZ128="Indirect rLV % whole brain", AV128, AZ128="Direct rLV % hemisphere", AV128/2, AZ128="Indirect rLV % hemisphere", AV128/2, AND(F128="Mouse", AZ128="mm3"), (AV128/508.91)*100, AND(F128="Rat", AZ128="mm3"), (AV128/1971)*100, AND(F128="Mouse", AZ128="ul"), (AV128/508.91)*100, AND(F128="Rat", AZ128="ul"), (AV128/1971)*100, AND(F128="Mouse", AZ128="nl"), (AV128/508910)*100, AND(F128="Rat", AZ128="nl"), (AV128/1971000)*100, AND(F128="Mouse", AZ128="cm3"), (AV128/0.50891)*100, AND(F128="Rat", AZ128="cm3"), (AV128/1.971)*100, TRUE, "NA")</f>
        <v>0.54693049213597156</v>
      </c>
      <c r="BD128" cm="1">
        <f t="array" ref="BD128">_xlfn.IFS(AU128="NA", "NA", AU128="NR", "NA", R128="NR", "NA", BA128="SD", AU128, BA128="SE", AU128*(SQRT(R128)), BA128="SEM", AU128*(SQRT(R128)), TRUE, "NA")</f>
        <v>7.14</v>
      </c>
      <c r="BE128" cm="1">
        <f t="array" ref="BE128">_xlfn.IFS(BD128="NA", "NA", AZ128="Direct rLV % whole brain", BD128, AZ128="Indirect rLV % whole brain", BD128, AZ128="Direct rLV % hemisphere", BD128/2, AZ128="Indirect rLV % hemisphere", BD128/2, AND(F128="Mouse", AZ128="mm3"), (BD128/508.91)*100, AND(F128="Rat", AZ128="mm3"), (BD128/1971)*100, AND(F128="Mouse", AZ128="ul"), (BD128/508.91)*100, AND(F128="Rat", AZ128="ul"), (BD128/1971)*100, AND(F128="Mouse", AZ128="nl"), (BD128/508910)*100, AND(F128="Rat", AZ128="nl"), (BD128/1971000)*100, AND(F128="Mouse", AZ128="cm3"), (BD128/0.50891)*100, AND(F128="Rat", AZ128="cm3"), (BD128/1.971)*100, TRUE, "NA")</f>
        <v>0.36225266362252662</v>
      </c>
      <c r="BF128" s="48" cm="1">
        <f t="array" ref="BF128">_xlfn.IFS(AW128="NA", "NA", AW128="NR", "NA", T128 = "NA", "NA", T128 = "NR", "NA", BA128="SD", AW128, BA128="SE", AW128*(SQRT(T128)), BA128="SEM", AW128*(SQRT(T128)), TRUE, "NA")</f>
        <v>15.052441662401487</v>
      </c>
      <c r="BG128" s="34" t="s">
        <v>12</v>
      </c>
      <c r="BH128" s="22" t="s">
        <v>8</v>
      </c>
      <c r="BI128" s="22" t="s">
        <v>8</v>
      </c>
      <c r="BJ128" s="22" t="s">
        <v>8</v>
      </c>
      <c r="BK128" s="22" t="s">
        <v>8</v>
      </c>
      <c r="BL128" s="22" t="s">
        <v>8</v>
      </c>
      <c r="BM128" s="22" t="s">
        <v>8</v>
      </c>
      <c r="BN128" s="34" t="s">
        <v>273</v>
      </c>
      <c r="BO128" s="22" t="s">
        <v>273</v>
      </c>
    </row>
    <row r="129" spans="1:69" x14ac:dyDescent="0.3">
      <c r="A129" t="s">
        <v>751</v>
      </c>
      <c r="B129" t="s">
        <v>747</v>
      </c>
      <c r="C129">
        <v>2012</v>
      </c>
      <c r="D129" t="s">
        <v>752</v>
      </c>
      <c r="E129" t="s">
        <v>141</v>
      </c>
      <c r="F129" s="35" t="s">
        <v>24</v>
      </c>
      <c r="G129" t="s">
        <v>11</v>
      </c>
      <c r="H129" t="s">
        <v>36</v>
      </c>
      <c r="I129" t="s">
        <v>12</v>
      </c>
      <c r="J129" t="s">
        <v>8</v>
      </c>
      <c r="K129" t="s">
        <v>9</v>
      </c>
      <c r="L129" t="s">
        <v>9</v>
      </c>
      <c r="M129" t="s">
        <v>9</v>
      </c>
      <c r="N129">
        <v>280</v>
      </c>
      <c r="O129">
        <f t="shared" si="20"/>
        <v>300</v>
      </c>
      <c r="P129">
        <v>320</v>
      </c>
      <c r="Q129">
        <v>1</v>
      </c>
      <c r="R129">
        <v>20</v>
      </c>
      <c r="S129">
        <v>4</v>
      </c>
      <c r="T129">
        <v>20</v>
      </c>
      <c r="U129">
        <f t="shared" si="11"/>
        <v>4</v>
      </c>
      <c r="V129">
        <f t="shared" si="12"/>
        <v>5</v>
      </c>
      <c r="W129" s="35" t="s">
        <v>100</v>
      </c>
      <c r="X129" t="s">
        <v>936</v>
      </c>
      <c r="Y129" t="s">
        <v>78</v>
      </c>
      <c r="Z129" t="s">
        <v>9</v>
      </c>
      <c r="AA129">
        <v>10</v>
      </c>
      <c r="AB129" t="s">
        <v>320</v>
      </c>
      <c r="AC129">
        <f>AA129*0.3</f>
        <v>3</v>
      </c>
      <c r="AD129" t="s">
        <v>9</v>
      </c>
      <c r="AE129" t="s">
        <v>8</v>
      </c>
      <c r="AF129" t="str" cm="1">
        <f t="array" ref="AF129">_xlfn.IFS(AD129="NA", "NA", AD129="NR", "NA", AE129="W/cm2", AD129, AE129="mW/mm2", AD129*0.1, AE129="mW/cm2", AD129*0.001, AE129="uW/cm2", AD129*0.000001, AE129="lux", AD129*0.00000014641, AE129="klux", AD129*0.00014641, TRUE, "NA")</f>
        <v>NA</v>
      </c>
      <c r="AG129" t="s">
        <v>9</v>
      </c>
      <c r="AH129" t="s">
        <v>9</v>
      </c>
      <c r="AI129" t="s">
        <v>9</v>
      </c>
      <c r="AJ129">
        <v>8</v>
      </c>
      <c r="AK129">
        <v>20</v>
      </c>
      <c r="AL129" s="35" t="s">
        <v>753</v>
      </c>
      <c r="AM129" t="s">
        <v>47</v>
      </c>
      <c r="AN129" t="s">
        <v>8</v>
      </c>
      <c r="AO129" t="s">
        <v>8</v>
      </c>
      <c r="AP129">
        <v>48</v>
      </c>
      <c r="AQ129" t="s">
        <v>158</v>
      </c>
      <c r="AR129" s="35">
        <v>672</v>
      </c>
      <c r="AS129" t="s">
        <v>876</v>
      </c>
      <c r="AT129">
        <v>3.63</v>
      </c>
      <c r="AU129">
        <v>1.24</v>
      </c>
      <c r="AV129">
        <v>4.57</v>
      </c>
      <c r="AW129">
        <v>1.0900000000000001</v>
      </c>
      <c r="AX129" t="s">
        <v>8</v>
      </c>
      <c r="AY129" t="s">
        <v>8</v>
      </c>
      <c r="AZ129" t="s">
        <v>301</v>
      </c>
      <c r="BA129" t="s">
        <v>197</v>
      </c>
      <c r="BB129" t="str" cm="1">
        <f t="array" ref="BB129">_xlfn.IFS(AT129="NA", "NA", AT129="NR", "NA", AZ129="Direct rLV % whole brain", AT129, AZ129="Indirect rLV % whole brain", AT129, AZ129="Direct rLV % hemisphere", AT129/2, AZ129="Indirect rLV % hemisphere", AT129/2, AND(F129="Mouse", AZ129="mm3"), (AT129/508.91)*100, AND(F129="Rat", AZ129="mm3"), (AT129/1971)*100, AND(F129="Mouse", AZ129="ul"), (AT129/508.91)*100, AND(F129="Rat", AZ129="ul"), (AT129/1971)*100, AND(F129="Mouse", AZ129="nl"), (AT129/508910)*100, AND(F129="Rat", AZ129="nl"), (AT129/1971000)*100, AND(F129="Mouse", AZ129="cm3"), (AT129/0.50891)*100, AND(F129="Rat", AZ129="cm3"), (AT129/1.971)*100, TRUE, "NA")</f>
        <v>NA</v>
      </c>
      <c r="BC129" t="str" cm="1">
        <f t="array" ref="BC129">_xlfn.IFS(AV129="NA", "NA", AV129="NR", "NA", AZ129="Direct rLV % whole brain", AV129, AZ129="Indirect rLV % whole brain", AV129, AZ129="Direct rLV % hemisphere", AV129/2, AZ129="Indirect rLV % hemisphere", AV129/2, AND(F129="Mouse", AZ129="mm3"), (AV129/508.91)*100, AND(F129="Rat", AZ129="mm3"), (AV129/1971)*100, AND(F129="Mouse", AZ129="ul"), (AV129/508.91)*100, AND(F129="Rat", AZ129="ul"), (AV129/1971)*100, AND(F129="Mouse", AZ129="nl"), (AV129/508910)*100, AND(F129="Rat", AZ129="nl"), (AV129/1971000)*100, AND(F129="Mouse", AZ129="cm3"), (AV129/0.50891)*100, AND(F129="Rat", AZ129="cm3"), (AV129/1.971)*100, TRUE, "NA")</f>
        <v>NA</v>
      </c>
      <c r="BD129" cm="1">
        <f t="array" ref="BD129">_xlfn.IFS(AU129="NA", "NA", AU129="NR", "NA", R129="NR", "NA", BA129="SD", AU129, BA129="SE", AU129*(SQRT(R129)), BA129="SEM", AU129*(SQRT(R129)), TRUE, "NA")</f>
        <v>5.5454485841994785</v>
      </c>
      <c r="BE129" t="str" cm="1">
        <f t="array" ref="BE129">_xlfn.IFS(BD129="NA", "NA", AZ129="Direct rLV % whole brain", BD129, AZ129="Indirect rLV % whole brain", BD129, AZ129="Direct rLV % hemisphere", BD129/2, AZ129="Indirect rLV % hemisphere", BD129/2, AND(F129="Mouse", AZ129="mm3"), (BD129/508.91)*100, AND(F129="Rat", AZ129="mm3"), (BD129/1971)*100, AND(F129="Mouse", AZ129="ul"), (BD129/508.91)*100, AND(F129="Rat", AZ129="ul"), (BD129/1971)*100, AND(F129="Mouse", AZ129="nl"), (BD129/508910)*100, AND(F129="Rat", AZ129="nl"), (BD129/1971000)*100, AND(F129="Mouse", AZ129="cm3"), (BD129/0.50891)*100, AND(F129="Rat", AZ129="cm3"), (BD129/1.971)*100, TRUE, "NA")</f>
        <v>NA</v>
      </c>
      <c r="BF129" s="48" cm="1">
        <f t="array" ref="BF129">_xlfn.IFS(AW129="NA", "NA", AW129="NR", "NA", T129 = "NA", "NA", T129 = "NR", "NA", BA129="SD", AW129, BA129="SE", AW129*(SQRT(T129)), BA129="SEM", AW129*(SQRT(T129)), TRUE, "NA")</f>
        <v>4.8746281909495419</v>
      </c>
      <c r="BG129" s="35" t="s">
        <v>12</v>
      </c>
      <c r="BH129" t="s">
        <v>8</v>
      </c>
      <c r="BI129" t="s">
        <v>8</v>
      </c>
      <c r="BJ129" t="s">
        <v>8</v>
      </c>
      <c r="BK129" t="s">
        <v>8</v>
      </c>
      <c r="BL129" t="s">
        <v>8</v>
      </c>
      <c r="BM129" t="s">
        <v>8</v>
      </c>
      <c r="BN129" s="35" t="s">
        <v>273</v>
      </c>
      <c r="BO129" t="s">
        <v>272</v>
      </c>
      <c r="BP129" t="s">
        <v>870</v>
      </c>
    </row>
    <row r="130" spans="1:69" x14ac:dyDescent="0.3">
      <c r="A130" t="s">
        <v>751</v>
      </c>
      <c r="B130" t="s">
        <v>747</v>
      </c>
      <c r="C130">
        <v>2012</v>
      </c>
      <c r="D130" t="s">
        <v>752</v>
      </c>
      <c r="E130" t="s">
        <v>143</v>
      </c>
      <c r="F130" s="35" t="s">
        <v>24</v>
      </c>
      <c r="G130" t="s">
        <v>11</v>
      </c>
      <c r="H130" t="s">
        <v>36</v>
      </c>
      <c r="I130" t="s">
        <v>12</v>
      </c>
      <c r="J130" t="s">
        <v>8</v>
      </c>
      <c r="K130" t="s">
        <v>9</v>
      </c>
      <c r="L130" t="s">
        <v>9</v>
      </c>
      <c r="M130" t="s">
        <v>9</v>
      </c>
      <c r="N130">
        <v>280</v>
      </c>
      <c r="O130">
        <f t="shared" si="20"/>
        <v>300</v>
      </c>
      <c r="P130">
        <v>320</v>
      </c>
      <c r="Q130">
        <v>1</v>
      </c>
      <c r="R130">
        <v>20</v>
      </c>
      <c r="S130">
        <v>4</v>
      </c>
      <c r="T130">
        <v>20</v>
      </c>
      <c r="U130">
        <f t="shared" ref="U130:U193" si="21">IF(AND(Q130&lt;&gt;"", Q130&lt;&gt;0, Q130&lt;&gt;"NA", Q130&lt;&gt;"NR",S130&lt;&gt;"", S130&lt;&gt;0, S130&lt;&gt;"NA", S130&lt;&gt;"NR"), S130/Q130, "NA")</f>
        <v>4</v>
      </c>
      <c r="V130">
        <f t="shared" ref="V130:V193" si="22">IF(AND(U130&lt;&gt;"", U130&lt;&gt;0, U130&lt;&gt;"NA", U130&lt;&gt;"NR",R130&lt;&gt;"", R130&lt;&gt;0, R130&lt;&gt;"NA", R130&lt;&gt;"NR"), R130/U130, "NA")</f>
        <v>5</v>
      </c>
      <c r="W130" s="35" t="s">
        <v>100</v>
      </c>
      <c r="X130" t="s">
        <v>936</v>
      </c>
      <c r="Y130" t="s">
        <v>78</v>
      </c>
      <c r="Z130" t="s">
        <v>9</v>
      </c>
      <c r="AA130">
        <v>10</v>
      </c>
      <c r="AB130" t="s">
        <v>320</v>
      </c>
      <c r="AC130">
        <f>AA130*0.3</f>
        <v>3</v>
      </c>
      <c r="AD130" t="s">
        <v>9</v>
      </c>
      <c r="AE130" t="s">
        <v>8</v>
      </c>
      <c r="AF130" t="str" cm="1">
        <f t="array" ref="AF130">_xlfn.IFS(AD130="NA", "NA", AD130="NR", "NA", AE130="W/cm2", AD130, AE130="mW/mm2", AD130*0.1, AE130="mW/cm2", AD130*0.001, AE130="uW/cm2", AD130*0.000001, AE130="lux", AD130*0.00000014641, AE130="klux", AD130*0.00014641, TRUE, "NA")</f>
        <v>NA</v>
      </c>
      <c r="AG130" t="s">
        <v>9</v>
      </c>
      <c r="AH130" t="s">
        <v>9</v>
      </c>
      <c r="AI130" t="s">
        <v>9</v>
      </c>
      <c r="AJ130">
        <v>8</v>
      </c>
      <c r="AK130">
        <v>20</v>
      </c>
      <c r="AL130" s="35" t="s">
        <v>754</v>
      </c>
      <c r="AM130" t="s">
        <v>213</v>
      </c>
      <c r="AN130">
        <v>110</v>
      </c>
      <c r="AO130" t="s">
        <v>2564</v>
      </c>
      <c r="AP130">
        <v>48</v>
      </c>
      <c r="AQ130" t="s">
        <v>158</v>
      </c>
      <c r="AR130" s="35">
        <v>672</v>
      </c>
      <c r="AS130" t="s">
        <v>876</v>
      </c>
      <c r="AT130">
        <v>3.63</v>
      </c>
      <c r="AU130">
        <v>1.24</v>
      </c>
      <c r="AV130">
        <v>4.76</v>
      </c>
      <c r="AW130">
        <v>1.89</v>
      </c>
      <c r="AX130" t="s">
        <v>8</v>
      </c>
      <c r="AY130" t="s">
        <v>8</v>
      </c>
      <c r="AZ130" t="s">
        <v>301</v>
      </c>
      <c r="BA130" t="s">
        <v>197</v>
      </c>
      <c r="BB130" t="str" cm="1">
        <f t="array" ref="BB130">_xlfn.IFS(AT130="NA", "NA", AT130="NR", "NA", AZ130="Direct rLV % whole brain", AT130, AZ130="Indirect rLV % whole brain", AT130, AZ130="Direct rLV % hemisphere", AT130/2, AZ130="Indirect rLV % hemisphere", AT130/2, AND(F130="Mouse", AZ130="mm3"), (AT130/508.91)*100, AND(F130="Rat", AZ130="mm3"), (AT130/1971)*100, AND(F130="Mouse", AZ130="ul"), (AT130/508.91)*100, AND(F130="Rat", AZ130="ul"), (AT130/1971)*100, AND(F130="Mouse", AZ130="nl"), (AT130/508910)*100, AND(F130="Rat", AZ130="nl"), (AT130/1971000)*100, AND(F130="Mouse", AZ130="cm3"), (AT130/0.50891)*100, AND(F130="Rat", AZ130="cm3"), (AT130/1.971)*100, TRUE, "NA")</f>
        <v>NA</v>
      </c>
      <c r="BC130" t="str" cm="1">
        <f t="array" ref="BC130">_xlfn.IFS(AV130="NA", "NA", AV130="NR", "NA", AZ130="Direct rLV % whole brain", AV130, AZ130="Indirect rLV % whole brain", AV130, AZ130="Direct rLV % hemisphere", AV130/2, AZ130="Indirect rLV % hemisphere", AV130/2, AND(F130="Mouse", AZ130="mm3"), (AV130/508.91)*100, AND(F130="Rat", AZ130="mm3"), (AV130/1971)*100, AND(F130="Mouse", AZ130="ul"), (AV130/508.91)*100, AND(F130="Rat", AZ130="ul"), (AV130/1971)*100, AND(F130="Mouse", AZ130="nl"), (AV130/508910)*100, AND(F130="Rat", AZ130="nl"), (AV130/1971000)*100, AND(F130="Mouse", AZ130="cm3"), (AV130/0.50891)*100, AND(F130="Rat", AZ130="cm3"), (AV130/1.971)*100, TRUE, "NA")</f>
        <v>NA</v>
      </c>
      <c r="BD130" cm="1">
        <f t="array" ref="BD130">_xlfn.IFS(AU130="NA", "NA", AU130="NR", "NA", R130="NR", "NA", BA130="SD", AU130, BA130="SE", AU130*(SQRT(R130)), BA130="SEM", AU130*(SQRT(R130)), TRUE, "NA")</f>
        <v>5.5454485841994785</v>
      </c>
      <c r="BE130" t="str" cm="1">
        <f t="array" ref="BE130">_xlfn.IFS(BD130="NA", "NA", AZ130="Direct rLV % whole brain", BD130, AZ130="Indirect rLV % whole brain", BD130, AZ130="Direct rLV % hemisphere", BD130/2, AZ130="Indirect rLV % hemisphere", BD130/2, AND(F130="Mouse", AZ130="mm3"), (BD130/508.91)*100, AND(F130="Rat", AZ130="mm3"), (BD130/1971)*100, AND(F130="Mouse", AZ130="ul"), (BD130/508.91)*100, AND(F130="Rat", AZ130="ul"), (BD130/1971)*100, AND(F130="Mouse", AZ130="nl"), (BD130/508910)*100, AND(F130="Rat", AZ130="nl"), (BD130/1971000)*100, AND(F130="Mouse", AZ130="cm3"), (BD130/0.50891)*100, AND(F130="Rat", AZ130="cm3"), (BD130/1.971)*100, TRUE, "NA")</f>
        <v>NA</v>
      </c>
      <c r="BF130" s="48" cm="1">
        <f t="array" ref="BF130">_xlfn.IFS(AW130="NA", "NA", AW130="NR", "NA", T130 = "NA", "NA", T130 = "NR", "NA", BA130="SD", AW130, BA130="SE", AW130*(SQRT(T130)), BA130="SEM", AW130*(SQRT(T130)), TRUE, "NA")</f>
        <v>8.4523369549492049</v>
      </c>
      <c r="BG130" s="35" t="s">
        <v>12</v>
      </c>
      <c r="BH130" t="s">
        <v>8</v>
      </c>
      <c r="BI130" t="s">
        <v>8</v>
      </c>
      <c r="BJ130" t="s">
        <v>8</v>
      </c>
      <c r="BK130" t="s">
        <v>8</v>
      </c>
      <c r="BL130" t="s">
        <v>8</v>
      </c>
      <c r="BM130" t="s">
        <v>8</v>
      </c>
      <c r="BN130" s="35" t="s">
        <v>273</v>
      </c>
      <c r="BO130" t="s">
        <v>272</v>
      </c>
      <c r="BP130" t="s">
        <v>870</v>
      </c>
    </row>
    <row r="131" spans="1:69" s="22" customFormat="1" x14ac:dyDescent="0.3">
      <c r="A131" s="22" t="s">
        <v>756</v>
      </c>
      <c r="B131" s="22" t="s">
        <v>747</v>
      </c>
      <c r="C131" s="22">
        <v>2014</v>
      </c>
      <c r="D131" s="22" t="s">
        <v>757</v>
      </c>
      <c r="E131" s="22" t="s">
        <v>141</v>
      </c>
      <c r="F131" s="34" t="s">
        <v>24</v>
      </c>
      <c r="G131" s="22" t="s">
        <v>50</v>
      </c>
      <c r="H131" s="22" t="s">
        <v>36</v>
      </c>
      <c r="I131" s="22" t="s">
        <v>210</v>
      </c>
      <c r="J131" s="22" t="s">
        <v>284</v>
      </c>
      <c r="K131" s="22">
        <v>12</v>
      </c>
      <c r="L131" s="22">
        <f>AVERAGE(K131,M131)</f>
        <v>12.5</v>
      </c>
      <c r="M131" s="22">
        <v>13</v>
      </c>
      <c r="N131" s="22">
        <v>260</v>
      </c>
      <c r="O131" s="22">
        <f t="shared" si="20"/>
        <v>275</v>
      </c>
      <c r="P131" s="22">
        <v>290</v>
      </c>
      <c r="Q131" s="22">
        <v>1</v>
      </c>
      <c r="R131" s="22">
        <v>13</v>
      </c>
      <c r="S131" s="22">
        <v>3</v>
      </c>
      <c r="T131" s="22">
        <v>14</v>
      </c>
      <c r="U131" s="22">
        <f t="shared" si="21"/>
        <v>3</v>
      </c>
      <c r="V131" s="22">
        <f t="shared" si="22"/>
        <v>4.333333333333333</v>
      </c>
      <c r="W131" s="34" t="s">
        <v>100</v>
      </c>
      <c r="X131" s="22" t="s">
        <v>936</v>
      </c>
      <c r="Y131" s="22" t="s">
        <v>78</v>
      </c>
      <c r="Z131" s="22" t="s">
        <v>527</v>
      </c>
      <c r="AA131" s="22">
        <v>10</v>
      </c>
      <c r="AB131" s="22" t="s">
        <v>320</v>
      </c>
      <c r="AC131">
        <f>AA131*0.133</f>
        <v>1.33</v>
      </c>
      <c r="AD131" s="22" t="s">
        <v>9</v>
      </c>
      <c r="AE131" s="22" t="s">
        <v>8</v>
      </c>
      <c r="AF131" t="str" cm="1">
        <f t="array" ref="AF131">_xlfn.IFS(AD131="NA", "NA", AD131="NR", "NA", AE131="W/cm2", AD131, AE131="mW/mm2", AD131*0.1, AE131="mW/cm2", AD131*0.001, AE131="uW/cm2", AD131*0.000001, AE131="lux", AD131*0.00000014641, AE131="klux", AD131*0.00014641, TRUE, "NA")</f>
        <v>NA</v>
      </c>
      <c r="AG131" s="22" t="s">
        <v>9</v>
      </c>
      <c r="AH131" s="22" t="s">
        <v>9</v>
      </c>
      <c r="AI131" s="22" t="s">
        <v>9</v>
      </c>
      <c r="AJ131" s="22">
        <v>8</v>
      </c>
      <c r="AK131" s="22">
        <v>20</v>
      </c>
      <c r="AL131" s="34" t="s">
        <v>754</v>
      </c>
      <c r="AM131" s="22" t="s">
        <v>213</v>
      </c>
      <c r="AN131" s="22">
        <v>250</v>
      </c>
      <c r="AO131" s="22" t="s">
        <v>2564</v>
      </c>
      <c r="AP131" s="22">
        <v>1</v>
      </c>
      <c r="AQ131" s="22" t="s">
        <v>158</v>
      </c>
      <c r="AR131" s="34">
        <v>672</v>
      </c>
      <c r="AS131" s="22" t="s">
        <v>876</v>
      </c>
      <c r="AT131" s="22">
        <v>4.03</v>
      </c>
      <c r="AU131" s="22">
        <v>0.21</v>
      </c>
      <c r="AV131" s="22">
        <v>4.25</v>
      </c>
      <c r="AW131" s="22">
        <v>0.23</v>
      </c>
      <c r="AX131" s="22" t="s">
        <v>8</v>
      </c>
      <c r="AY131" s="22" t="s">
        <v>8</v>
      </c>
      <c r="AZ131" s="22" t="s">
        <v>137</v>
      </c>
      <c r="BA131" s="22" t="s">
        <v>197</v>
      </c>
      <c r="BB131" cm="1">
        <f t="array" ref="BB131">_xlfn.IFS(AT131="NA", "NA", AT131="NR", "NA", AZ131="Direct rLV % whole brain", AT131, AZ131="Indirect rLV % whole brain", AT131, AZ131="Direct rLV % hemisphere", AT131/2, AZ131="Indirect rLV % hemisphere", AT131/2, AND(F131="Mouse", AZ131="mm3"), (AT131/508.91)*100, AND(F131="Rat", AZ131="mm3"), (AT131/1971)*100, AND(F131="Mouse", AZ131="ul"), (AT131/508.91)*100, AND(F131="Rat", AZ131="ul"), (AT131/1971)*100, AND(F131="Mouse", AZ131="nl"), (AT131/508910)*100, AND(F131="Rat", AZ131="nl"), (AT131/1971000)*100, AND(F131="Mouse", AZ131="cm3"), (AT131/0.50891)*100, AND(F131="Rat", AZ131="cm3"), (AT131/1.971)*100, TRUE, "NA")</f>
        <v>0.20446473871131407</v>
      </c>
      <c r="BC131" cm="1">
        <f t="array" ref="BC131">_xlfn.IFS(AV131="NA", "NA", AV131="NR", "NA", AZ131="Direct rLV % whole brain", AV131, AZ131="Indirect rLV % whole brain", AV131, AZ131="Direct rLV % hemisphere", AV131/2, AZ131="Indirect rLV % hemisphere", AV131/2, AND(F131="Mouse", AZ131="mm3"), (AV131/508.91)*100, AND(F131="Rat", AZ131="mm3"), (AV131/1971)*100, AND(F131="Mouse", AZ131="ul"), (AV131/508.91)*100, AND(F131="Rat", AZ131="ul"), (AV131/1971)*100, AND(F131="Mouse", AZ131="nl"), (AV131/508910)*100, AND(F131="Rat", AZ131="nl"), (AV131/1971000)*100, AND(F131="Mouse", AZ131="cm3"), (AV131/0.50891)*100, AND(F131="Rat", AZ131="cm3"), (AV131/1.971)*100, TRUE, "NA")</f>
        <v>0.21562658548959918</v>
      </c>
      <c r="BD131" cm="1">
        <f t="array" ref="BD131">_xlfn.IFS(AU131="NA", "NA", AU131="NR", "NA", R131="NR", "NA", BA131="SD", AU131, BA131="SE", AU131*(SQRT(R131)), BA131="SEM", AU131*(SQRT(R131)), TRUE, "NA")</f>
        <v>0.75716576784743772</v>
      </c>
      <c r="BE131" cm="1">
        <f t="array" ref="BE131">_xlfn.IFS(BD131="NA", "NA", AZ131="Direct rLV % whole brain", BD131, AZ131="Indirect rLV % whole brain", BD131, AZ131="Direct rLV % hemisphere", BD131/2, AZ131="Indirect rLV % hemisphere", BD131/2, AND(F131="Mouse", AZ131="mm3"), (BD131/508.91)*100, AND(F131="Rat", AZ131="mm3"), (BD131/1971)*100, AND(F131="Mouse", AZ131="ul"), (BD131/508.91)*100, AND(F131="Rat", AZ131="ul"), (BD131/1971)*100, AND(F131="Mouse", AZ131="nl"), (BD131/508910)*100, AND(F131="Rat", AZ131="nl"), (BD131/1971000)*100, AND(F131="Mouse", AZ131="cm3"), (BD131/0.50891)*100, AND(F131="Rat", AZ131="cm3"), (BD131/1.971)*100, TRUE, "NA")</f>
        <v>3.8415310393071424E-2</v>
      </c>
      <c r="BF131" s="48" cm="1">
        <f t="array" ref="BF131">_xlfn.IFS(AW131="NA", "NA", AW131="NR", "NA", T131 = "NA", "NA", T131 = "NR", "NA", BA131="SD", AW131, BA131="SE", AW131*(SQRT(T131)), BA131="SEM", AW131*(SQRT(T131)), TRUE, "NA")</f>
        <v>0.86058119895800655</v>
      </c>
      <c r="BG131" s="34" t="s">
        <v>12</v>
      </c>
      <c r="BH131" s="22" t="s">
        <v>8</v>
      </c>
      <c r="BI131" s="22" t="s">
        <v>8</v>
      </c>
      <c r="BJ131" s="22" t="s">
        <v>8</v>
      </c>
      <c r="BK131" s="22" t="s">
        <v>8</v>
      </c>
      <c r="BL131" s="22" t="s">
        <v>8</v>
      </c>
      <c r="BM131" s="22" t="s">
        <v>8</v>
      </c>
      <c r="BN131" s="34" t="s">
        <v>273</v>
      </c>
      <c r="BO131" s="22" t="s">
        <v>272</v>
      </c>
      <c r="BP131" s="22" t="s">
        <v>870</v>
      </c>
    </row>
    <row r="132" spans="1:69" s="22" customFormat="1" x14ac:dyDescent="0.3">
      <c r="A132" s="22" t="s">
        <v>756</v>
      </c>
      <c r="B132" s="22" t="s">
        <v>747</v>
      </c>
      <c r="C132" s="22">
        <v>2014</v>
      </c>
      <c r="D132" s="22" t="s">
        <v>757</v>
      </c>
      <c r="E132" s="22" t="s">
        <v>143</v>
      </c>
      <c r="F132" s="34" t="s">
        <v>24</v>
      </c>
      <c r="G132" s="22" t="s">
        <v>50</v>
      </c>
      <c r="H132" s="22" t="s">
        <v>36</v>
      </c>
      <c r="I132" s="22" t="s">
        <v>210</v>
      </c>
      <c r="J132" s="22" t="s">
        <v>284</v>
      </c>
      <c r="K132" s="22">
        <v>12</v>
      </c>
      <c r="L132" s="22">
        <f>AVERAGE(K132,M132)</f>
        <v>12.5</v>
      </c>
      <c r="M132" s="22">
        <v>13</v>
      </c>
      <c r="N132" s="22">
        <v>260</v>
      </c>
      <c r="O132" s="22">
        <f t="shared" si="20"/>
        <v>275</v>
      </c>
      <c r="P132" s="22">
        <v>290</v>
      </c>
      <c r="Q132" s="22">
        <v>1</v>
      </c>
      <c r="R132" s="22">
        <v>13</v>
      </c>
      <c r="S132" s="22">
        <v>3</v>
      </c>
      <c r="T132" s="22">
        <v>14</v>
      </c>
      <c r="U132" s="22">
        <f t="shared" si="21"/>
        <v>3</v>
      </c>
      <c r="V132" s="22">
        <f t="shared" si="22"/>
        <v>4.333333333333333</v>
      </c>
      <c r="W132" s="34" t="s">
        <v>100</v>
      </c>
      <c r="X132" s="22" t="s">
        <v>936</v>
      </c>
      <c r="Y132" s="22" t="s">
        <v>78</v>
      </c>
      <c r="Z132" s="22" t="s">
        <v>527</v>
      </c>
      <c r="AA132" s="22">
        <v>10</v>
      </c>
      <c r="AB132" s="22" t="s">
        <v>320</v>
      </c>
      <c r="AC132">
        <f>AA132*0.133</f>
        <v>1.33</v>
      </c>
      <c r="AD132" s="22" t="s">
        <v>9</v>
      </c>
      <c r="AE132" s="22" t="s">
        <v>8</v>
      </c>
      <c r="AF132" t="str" cm="1">
        <f t="array" ref="AF132">_xlfn.IFS(AD132="NA", "NA", AD132="NR", "NA", AE132="W/cm2", AD132, AE132="mW/mm2", AD132*0.1, AE132="mW/cm2", AD132*0.001, AE132="uW/cm2", AD132*0.000001, AE132="lux", AD132*0.00000014641, AE132="klux", AD132*0.00014641, TRUE, "NA")</f>
        <v>NA</v>
      </c>
      <c r="AG132" s="22" t="s">
        <v>9</v>
      </c>
      <c r="AH132" s="22" t="s">
        <v>9</v>
      </c>
      <c r="AI132" s="22" t="s">
        <v>9</v>
      </c>
      <c r="AJ132" s="22">
        <v>8</v>
      </c>
      <c r="AK132" s="22">
        <v>20</v>
      </c>
      <c r="AL132" s="34" t="s">
        <v>758</v>
      </c>
      <c r="AM132" s="22" t="s">
        <v>213</v>
      </c>
      <c r="AN132" s="22">
        <v>25</v>
      </c>
      <c r="AO132" s="22" t="s">
        <v>759</v>
      </c>
      <c r="AP132" s="22">
        <v>1</v>
      </c>
      <c r="AQ132" s="22" t="s">
        <v>158</v>
      </c>
      <c r="AR132" s="34">
        <v>672</v>
      </c>
      <c r="AS132" s="22" t="s">
        <v>876</v>
      </c>
      <c r="AT132" s="22">
        <v>4.03</v>
      </c>
      <c r="AU132" s="22">
        <v>0.21</v>
      </c>
      <c r="AV132" s="22">
        <v>4</v>
      </c>
      <c r="AW132" s="22">
        <v>0.24</v>
      </c>
      <c r="AX132" s="22" t="s">
        <v>8</v>
      </c>
      <c r="AY132" s="22" t="s">
        <v>8</v>
      </c>
      <c r="AZ132" s="22" t="s">
        <v>137</v>
      </c>
      <c r="BA132" s="22" t="s">
        <v>197</v>
      </c>
      <c r="BB132" cm="1">
        <f t="array" ref="BB132">_xlfn.IFS(AT132="NA", "NA", AT132="NR", "NA", AZ132="Direct rLV % whole brain", AT132, AZ132="Indirect rLV % whole brain", AT132, AZ132="Direct rLV % hemisphere", AT132/2, AZ132="Indirect rLV % hemisphere", AT132/2, AND(F132="Mouse", AZ132="mm3"), (AT132/508.91)*100, AND(F132="Rat", AZ132="mm3"), (AT132/1971)*100, AND(F132="Mouse", AZ132="ul"), (AT132/508.91)*100, AND(F132="Rat", AZ132="ul"), (AT132/1971)*100, AND(F132="Mouse", AZ132="nl"), (AT132/508910)*100, AND(F132="Rat", AZ132="nl"), (AT132/1971000)*100, AND(F132="Mouse", AZ132="cm3"), (AT132/0.50891)*100, AND(F132="Rat", AZ132="cm3"), (AT132/1.971)*100, TRUE, "NA")</f>
        <v>0.20446473871131407</v>
      </c>
      <c r="BC132" cm="1">
        <f t="array" ref="BC132">_xlfn.IFS(AV132="NA", "NA", AV132="NR", "NA", AZ132="Direct rLV % whole brain", AV132, AZ132="Indirect rLV % whole brain", AV132, AZ132="Direct rLV % hemisphere", AV132/2, AZ132="Indirect rLV % hemisphere", AV132/2, AND(F132="Mouse", AZ132="mm3"), (AV132/508.91)*100, AND(F132="Rat", AZ132="mm3"), (AV132/1971)*100, AND(F132="Mouse", AZ132="ul"), (AV132/508.91)*100, AND(F132="Rat", AZ132="ul"), (AV132/1971)*100, AND(F132="Mouse", AZ132="nl"), (AV132/508910)*100, AND(F132="Rat", AZ132="nl"), (AV132/1971000)*100, AND(F132="Mouse", AZ132="cm3"), (AV132/0.50891)*100, AND(F132="Rat", AZ132="cm3"), (AV132/1.971)*100, TRUE, "NA")</f>
        <v>0.20294266869609334</v>
      </c>
      <c r="BD132" cm="1">
        <f t="array" ref="BD132">_xlfn.IFS(AU132="NA", "NA", AU132="NR", "NA", R132="NR", "NA", BA132="SD", AU132, BA132="SE", AU132*(SQRT(R132)), BA132="SEM", AU132*(SQRT(R132)), TRUE, "NA")</f>
        <v>0.75716576784743772</v>
      </c>
      <c r="BE132" cm="1">
        <f t="array" ref="BE132">_xlfn.IFS(BD132="NA", "NA", AZ132="Direct rLV % whole brain", BD132, AZ132="Indirect rLV % whole brain", BD132, AZ132="Direct rLV % hemisphere", BD132/2, AZ132="Indirect rLV % hemisphere", BD132/2, AND(F132="Mouse", AZ132="mm3"), (BD132/508.91)*100, AND(F132="Rat", AZ132="mm3"), (BD132/1971)*100, AND(F132="Mouse", AZ132="ul"), (BD132/508.91)*100, AND(F132="Rat", AZ132="ul"), (BD132/1971)*100, AND(F132="Mouse", AZ132="nl"), (BD132/508910)*100, AND(F132="Rat", AZ132="nl"), (BD132/1971000)*100, AND(F132="Mouse", AZ132="cm3"), (BD132/0.50891)*100, AND(F132="Rat", AZ132="cm3"), (BD132/1.971)*100, TRUE, "NA")</f>
        <v>3.8415310393071424E-2</v>
      </c>
      <c r="BF132" s="48" cm="1">
        <f t="array" ref="BF132">_xlfn.IFS(AW132="NA", "NA", AW132="NR", "NA", T132 = "NA", "NA", T132 = "NR", "NA", BA132="SD", AW132, BA132="SE", AW132*(SQRT(T132)), BA132="SEM", AW132*(SQRT(T132)), TRUE, "NA")</f>
        <v>0.89799777282574589</v>
      </c>
      <c r="BG132" s="34" t="s">
        <v>12</v>
      </c>
      <c r="BH132" s="22" t="s">
        <v>8</v>
      </c>
      <c r="BI132" s="22" t="s">
        <v>8</v>
      </c>
      <c r="BJ132" s="22" t="s">
        <v>8</v>
      </c>
      <c r="BK132" s="22" t="s">
        <v>8</v>
      </c>
      <c r="BL132" s="22" t="s">
        <v>8</v>
      </c>
      <c r="BM132" s="22" t="s">
        <v>8</v>
      </c>
      <c r="BN132" s="34" t="s">
        <v>273</v>
      </c>
      <c r="BO132" s="22" t="s">
        <v>272</v>
      </c>
      <c r="BP132" s="22" t="s">
        <v>870</v>
      </c>
    </row>
    <row r="133" spans="1:69" x14ac:dyDescent="0.3">
      <c r="A133" t="s">
        <v>760</v>
      </c>
      <c r="B133" t="s">
        <v>747</v>
      </c>
      <c r="C133">
        <v>2014</v>
      </c>
      <c r="D133" t="s">
        <v>761</v>
      </c>
      <c r="E133" t="s">
        <v>141</v>
      </c>
      <c r="F133" s="35" t="s">
        <v>24</v>
      </c>
      <c r="G133" t="s">
        <v>11</v>
      </c>
      <c r="H133" t="s">
        <v>36</v>
      </c>
      <c r="I133" t="s">
        <v>12</v>
      </c>
      <c r="J133" t="s">
        <v>8</v>
      </c>
      <c r="K133" t="s">
        <v>9</v>
      </c>
      <c r="L133" t="s">
        <v>9</v>
      </c>
      <c r="M133" t="s">
        <v>9</v>
      </c>
      <c r="N133" t="s">
        <v>9</v>
      </c>
      <c r="O133" t="s">
        <v>9</v>
      </c>
      <c r="P133" t="s">
        <v>9</v>
      </c>
      <c r="Q133">
        <v>1</v>
      </c>
      <c r="R133">
        <v>19</v>
      </c>
      <c r="S133">
        <v>0</v>
      </c>
      <c r="T133" t="s">
        <v>8</v>
      </c>
      <c r="U133" t="str">
        <f t="shared" si="21"/>
        <v>NA</v>
      </c>
      <c r="V133" t="str">
        <f t="shared" si="22"/>
        <v>NA</v>
      </c>
      <c r="W133" s="35" t="s">
        <v>100</v>
      </c>
      <c r="X133" t="s">
        <v>936</v>
      </c>
      <c r="Y133" t="s">
        <v>78</v>
      </c>
      <c r="Z133" t="s">
        <v>9</v>
      </c>
      <c r="AA133">
        <v>10</v>
      </c>
      <c r="AB133" t="s">
        <v>320</v>
      </c>
      <c r="AC133">
        <f>AA133*0.133</f>
        <v>1.33</v>
      </c>
      <c r="AD133" t="s">
        <v>9</v>
      </c>
      <c r="AE133" t="s">
        <v>8</v>
      </c>
      <c r="AF133" t="str" cm="1">
        <f t="array" ref="AF133">_xlfn.IFS(AD133="NA", "NA", AD133="NR", "NA", AE133="W/cm2", AD133, AE133="mW/mm2", AD133*0.1, AE133="mW/cm2", AD133*0.001, AE133="uW/cm2", AD133*0.000001, AE133="lux", AD133*0.00000014641, AE133="klux", AD133*0.00014641, TRUE, "NA")</f>
        <v>NA</v>
      </c>
      <c r="AG133" t="s">
        <v>9</v>
      </c>
      <c r="AH133" t="s">
        <v>9</v>
      </c>
      <c r="AI133" t="s">
        <v>9</v>
      </c>
      <c r="AJ133">
        <v>8</v>
      </c>
      <c r="AK133">
        <v>20</v>
      </c>
      <c r="AL133" s="35" t="s">
        <v>12</v>
      </c>
      <c r="AM133" t="s">
        <v>8</v>
      </c>
      <c r="AN133" t="s">
        <v>8</v>
      </c>
      <c r="AO133" t="s">
        <v>8</v>
      </c>
      <c r="AP133" t="s">
        <v>8</v>
      </c>
      <c r="AQ133" t="s">
        <v>8</v>
      </c>
      <c r="AR133" s="35" t="s">
        <v>9</v>
      </c>
      <c r="AS133" t="s">
        <v>876</v>
      </c>
      <c r="AT133">
        <v>12.92</v>
      </c>
      <c r="AU133">
        <v>1.72</v>
      </c>
      <c r="AV133" t="s">
        <v>8</v>
      </c>
      <c r="AW133" t="s">
        <v>8</v>
      </c>
      <c r="AX133" t="s">
        <v>8</v>
      </c>
      <c r="AY133" t="s">
        <v>8</v>
      </c>
      <c r="AZ133" t="s">
        <v>137</v>
      </c>
      <c r="BA133" t="s">
        <v>197</v>
      </c>
      <c r="BB133" cm="1">
        <f t="array" ref="BB133">_xlfn.IFS(AT133="NA", "NA", AT133="NR", "NA", AZ133="Direct rLV % whole brain", AT133, AZ133="Indirect rLV % whole brain", AT133, AZ133="Direct rLV % hemisphere", AT133/2, AZ133="Indirect rLV % hemisphere", AT133/2, AND(F133="Mouse", AZ133="mm3"), (AT133/508.91)*100, AND(F133="Rat", AZ133="mm3"), (AT133/1971)*100, AND(F133="Mouse", AZ133="ul"), (AT133/508.91)*100, AND(F133="Rat", AZ133="ul"), (AT133/1971)*100, AND(F133="Mouse", AZ133="nl"), (AT133/508910)*100, AND(F133="Rat", AZ133="nl"), (AT133/1971000)*100, AND(F133="Mouse", AZ133="cm3"), (AT133/0.50891)*100, AND(F133="Rat", AZ133="cm3"), (AT133/1.971)*100, TRUE, "NA")</f>
        <v>0.65550481988838161</v>
      </c>
      <c r="BC133" t="str" cm="1">
        <f t="array" ref="BC133">_xlfn.IFS(AV133="NA", "NA", AV133="NR", "NA", AZ133="Direct rLV % whole brain", AV133, AZ133="Indirect rLV % whole brain", AV133, AZ133="Direct rLV % hemisphere", AV133/2, AZ133="Indirect rLV % hemisphere", AV133/2, AND(F133="Mouse", AZ133="mm3"), (AV133/508.91)*100, AND(F133="Rat", AZ133="mm3"), (AV133/1971)*100, AND(F133="Mouse", AZ133="ul"), (AV133/508.91)*100, AND(F133="Rat", AZ133="ul"), (AV133/1971)*100, AND(F133="Mouse", AZ133="nl"), (AV133/508910)*100, AND(F133="Rat", AZ133="nl"), (AV133/1971000)*100, AND(F133="Mouse", AZ133="cm3"), (AV133/0.50891)*100, AND(F133="Rat", AZ133="cm3"), (AV133/1.971)*100, TRUE, "NA")</f>
        <v>NA</v>
      </c>
      <c r="BD133" cm="1">
        <f t="array" ref="BD133">_xlfn.IFS(AU133="NA", "NA", AU133="NR", "NA", R133="NR", "NA", BA133="SD", AU133, BA133="SE", AU133*(SQRT(R133)), BA133="SEM", AU133*(SQRT(R133)), TRUE, "NA")</f>
        <v>7.4973061828899592</v>
      </c>
      <c r="BE133" cm="1">
        <f t="array" ref="BE133">_xlfn.IFS(BD133="NA", "NA", AZ133="Direct rLV % whole brain", BD133, AZ133="Indirect rLV % whole brain", BD133, AZ133="Direct rLV % hemisphere", BD133/2, AZ133="Indirect rLV % hemisphere", BD133/2, AND(F133="Mouse", AZ133="mm3"), (BD133/508.91)*100, AND(F133="Rat", AZ133="mm3"), (BD133/1971)*100, AND(F133="Mouse", AZ133="ul"), (BD133/508.91)*100, AND(F133="Rat", AZ133="ul"), (BD133/1971)*100, AND(F133="Mouse", AZ133="nl"), (BD133/508910)*100, AND(F133="Rat", AZ133="nl"), (BD133/1971000)*100, AND(F133="Mouse", AZ133="cm3"), (BD133/0.50891)*100, AND(F133="Rat", AZ133="cm3"), (BD133/1.971)*100, TRUE, "NA")</f>
        <v>0.38038083119685234</v>
      </c>
      <c r="BF133" s="48" t="str" cm="1">
        <f t="array" ref="BF133">_xlfn.IFS(AW133="NA", "NA", AW133="NR", "NA", T133 = "NA", "NA", T133 = "NR", "NA", BA133="SD", AW133, BA133="SE", AW133*(SQRT(T133)), BA133="SEM", AW133*(SQRT(T133)), TRUE, "NA")</f>
        <v>NA</v>
      </c>
      <c r="BG133" s="35" t="s">
        <v>12</v>
      </c>
      <c r="BH133" t="s">
        <v>8</v>
      </c>
      <c r="BI133" t="s">
        <v>8</v>
      </c>
      <c r="BJ133" t="s">
        <v>8</v>
      </c>
      <c r="BK133" t="s">
        <v>8</v>
      </c>
      <c r="BL133" t="s">
        <v>8</v>
      </c>
      <c r="BM133" t="s">
        <v>8</v>
      </c>
      <c r="BN133" s="35" t="s">
        <v>273</v>
      </c>
      <c r="BO133" t="s">
        <v>8</v>
      </c>
    </row>
    <row r="134" spans="1:69" s="22" customFormat="1" x14ac:dyDescent="0.3">
      <c r="A134" s="22" t="s">
        <v>763</v>
      </c>
      <c r="B134" s="22" t="s">
        <v>762</v>
      </c>
      <c r="C134" s="22">
        <v>1989</v>
      </c>
      <c r="D134" s="22" t="s">
        <v>764</v>
      </c>
      <c r="E134" s="22" t="s">
        <v>141</v>
      </c>
      <c r="F134" s="34" t="s">
        <v>24</v>
      </c>
      <c r="G134" s="22" t="s">
        <v>11</v>
      </c>
      <c r="H134" s="22" t="s">
        <v>36</v>
      </c>
      <c r="I134" s="22" t="s">
        <v>12</v>
      </c>
      <c r="J134" s="22" t="s">
        <v>8</v>
      </c>
      <c r="K134" s="22" t="s">
        <v>9</v>
      </c>
      <c r="L134" s="22" t="s">
        <v>9</v>
      </c>
      <c r="M134" s="22" t="s">
        <v>9</v>
      </c>
      <c r="N134" s="22">
        <v>250</v>
      </c>
      <c r="O134" s="22">
        <f>AVERAGE(N134,P134)</f>
        <v>275</v>
      </c>
      <c r="P134" s="22">
        <v>300</v>
      </c>
      <c r="Q134" s="22">
        <v>1</v>
      </c>
      <c r="R134" s="22">
        <v>5</v>
      </c>
      <c r="S134" s="22">
        <v>1</v>
      </c>
      <c r="T134" s="22">
        <v>5</v>
      </c>
      <c r="U134" s="22">
        <f t="shared" si="21"/>
        <v>1</v>
      </c>
      <c r="V134" s="22">
        <f t="shared" si="22"/>
        <v>5</v>
      </c>
      <c r="W134" s="34" t="s">
        <v>147</v>
      </c>
      <c r="X134" s="22" t="s">
        <v>95</v>
      </c>
      <c r="Y134" s="22" t="s">
        <v>78</v>
      </c>
      <c r="Z134" s="22" t="s">
        <v>9</v>
      </c>
      <c r="AA134" s="22">
        <v>7.5</v>
      </c>
      <c r="AB134" s="22" t="s">
        <v>320</v>
      </c>
      <c r="AC134" t="str" cm="1">
        <f t="array" ref="AC134">_xlfn.IFS(AB134="mg/kg", AA134, AB134="ug/g", AA134, AB134="mg/100g", AA134*10, AB134="mg/g", AA134*1000, TRUE, "NA")</f>
        <v>NA</v>
      </c>
      <c r="AD134" s="22" t="s">
        <v>9</v>
      </c>
      <c r="AE134" s="22" t="s">
        <v>8</v>
      </c>
      <c r="AF134" t="str" cm="1">
        <f t="array" ref="AF134">_xlfn.IFS(AD134="NA", "NA", AD134="NR", "NA", AE134="W/cm2", AD134, AE134="mW/mm2", AD134*0.1, AE134="mW/cm2", AD134*0.001, AE134="uW/cm2", AD134*0.000001, AE134="lux", AD134*0.00000014641, AE134="klux", AD134*0.00014641, TRUE, "NA")</f>
        <v>NA</v>
      </c>
      <c r="AG134" s="22" t="s">
        <v>85</v>
      </c>
      <c r="AH134" s="22" t="s">
        <v>2656</v>
      </c>
      <c r="AI134" s="22">
        <v>560</v>
      </c>
      <c r="AJ134" s="22" t="s">
        <v>9</v>
      </c>
      <c r="AK134" s="22">
        <v>4</v>
      </c>
      <c r="AL134" s="34" t="s">
        <v>765</v>
      </c>
      <c r="AM134" s="22" t="s">
        <v>213</v>
      </c>
      <c r="AN134" s="22">
        <v>2</v>
      </c>
      <c r="AO134" s="22" t="s">
        <v>145</v>
      </c>
      <c r="AP134" s="22">
        <v>-0.5</v>
      </c>
      <c r="AQ134" s="22" t="s">
        <v>156</v>
      </c>
      <c r="AR134" s="34">
        <v>120</v>
      </c>
      <c r="AS134" s="22" t="s">
        <v>876</v>
      </c>
      <c r="AT134" s="22">
        <v>27</v>
      </c>
      <c r="AU134" s="22">
        <v>6</v>
      </c>
      <c r="AV134" s="22">
        <v>27</v>
      </c>
      <c r="AW134" s="22">
        <v>3</v>
      </c>
      <c r="AX134" s="22" t="s">
        <v>8</v>
      </c>
      <c r="AY134" s="22" t="s">
        <v>8</v>
      </c>
      <c r="AZ134" s="22" t="s">
        <v>137</v>
      </c>
      <c r="BA134" s="22" t="s">
        <v>196</v>
      </c>
      <c r="BB134" cm="1">
        <f t="array" ref="BB134">_xlfn.IFS(AT134="NA", "NA", AT134="NR", "NA", AZ134="Direct rLV % whole brain", AT134, AZ134="Indirect rLV % whole brain", AT134, AZ134="Direct rLV % hemisphere", AT134/2, AZ134="Indirect rLV % hemisphere", AT134/2, AND(F134="Mouse", AZ134="mm3"), (AT134/508.91)*100, AND(F134="Rat", AZ134="mm3"), (AT134/1971)*100, AND(F134="Mouse", AZ134="ul"), (AT134/508.91)*100, AND(F134="Rat", AZ134="ul"), (AT134/1971)*100, AND(F134="Mouse", AZ134="nl"), (AT134/508910)*100, AND(F134="Rat", AZ134="nl"), (AT134/1971000)*100, AND(F134="Mouse", AZ134="cm3"), (AT134/0.50891)*100, AND(F134="Rat", AZ134="cm3"), (AT134/1.971)*100, TRUE, "NA")</f>
        <v>1.3698630136986301</v>
      </c>
      <c r="BC134" cm="1">
        <f t="array" ref="BC134">_xlfn.IFS(AV134="NA", "NA", AV134="NR", "NA", AZ134="Direct rLV % whole brain", AV134, AZ134="Indirect rLV % whole brain", AV134, AZ134="Direct rLV % hemisphere", AV134/2, AZ134="Indirect rLV % hemisphere", AV134/2, AND(F134="Mouse", AZ134="mm3"), (AV134/508.91)*100, AND(F134="Rat", AZ134="mm3"), (AV134/1971)*100, AND(F134="Mouse", AZ134="ul"), (AV134/508.91)*100, AND(F134="Rat", AZ134="ul"), (AV134/1971)*100, AND(F134="Mouse", AZ134="nl"), (AV134/508910)*100, AND(F134="Rat", AZ134="nl"), (AV134/1971000)*100, AND(F134="Mouse", AZ134="cm3"), (AV134/0.50891)*100, AND(F134="Rat", AZ134="cm3"), (AV134/1.971)*100, TRUE, "NA")</f>
        <v>1.3698630136986301</v>
      </c>
      <c r="BD134" cm="1">
        <f t="array" ref="BD134">_xlfn.IFS(AU134="NA", "NA", AU134="NR", "NA", R134="NR", "NA", BA134="SD", AU134, BA134="SE", AU134*(SQRT(R134)), BA134="SEM", AU134*(SQRT(R134)), TRUE, "NA")</f>
        <v>6</v>
      </c>
      <c r="BE134" cm="1">
        <f t="array" ref="BE134">_xlfn.IFS(BD134="NA", "NA", AZ134="Direct rLV % whole brain", BD134, AZ134="Indirect rLV % whole brain", BD134, AZ134="Direct rLV % hemisphere", BD134/2, AZ134="Indirect rLV % hemisphere", BD134/2, AND(F134="Mouse", AZ134="mm3"), (BD134/508.91)*100, AND(F134="Rat", AZ134="mm3"), (BD134/1971)*100, AND(F134="Mouse", AZ134="ul"), (BD134/508.91)*100, AND(F134="Rat", AZ134="ul"), (BD134/1971)*100, AND(F134="Mouse", AZ134="nl"), (BD134/508910)*100, AND(F134="Rat", AZ134="nl"), (BD134/1971000)*100, AND(F134="Mouse", AZ134="cm3"), (BD134/0.50891)*100, AND(F134="Rat", AZ134="cm3"), (BD134/1.971)*100, TRUE, "NA")</f>
        <v>0.30441400304414001</v>
      </c>
      <c r="BF134" s="48" cm="1">
        <f t="array" ref="BF134">_xlfn.IFS(AW134="NA", "NA", AW134="NR", "NA", T134 = "NA", "NA", T134 = "NR", "NA", BA134="SD", AW134, BA134="SE", AW134*(SQRT(T134)), BA134="SEM", AW134*(SQRT(T134)), TRUE, "NA")</f>
        <v>3</v>
      </c>
      <c r="BG134" s="34" t="s">
        <v>12</v>
      </c>
      <c r="BH134" s="22" t="s">
        <v>8</v>
      </c>
      <c r="BI134" s="22" t="s">
        <v>8</v>
      </c>
      <c r="BJ134" s="22" t="s">
        <v>8</v>
      </c>
      <c r="BK134" s="22" t="s">
        <v>8</v>
      </c>
      <c r="BL134" s="22" t="s">
        <v>8</v>
      </c>
      <c r="BM134" s="22" t="s">
        <v>8</v>
      </c>
      <c r="BN134" s="34" t="s">
        <v>273</v>
      </c>
      <c r="BO134" s="22" t="s">
        <v>273</v>
      </c>
    </row>
    <row r="135" spans="1:69" x14ac:dyDescent="0.3">
      <c r="A135" t="s">
        <v>767</v>
      </c>
      <c r="B135" t="s">
        <v>766</v>
      </c>
      <c r="C135">
        <v>2016</v>
      </c>
      <c r="D135" t="s">
        <v>768</v>
      </c>
      <c r="E135" t="s">
        <v>141</v>
      </c>
      <c r="F135" s="35" t="s">
        <v>25</v>
      </c>
      <c r="G135" t="s">
        <v>769</v>
      </c>
      <c r="H135" t="s">
        <v>36</v>
      </c>
      <c r="I135" t="s">
        <v>12</v>
      </c>
      <c r="J135" t="s">
        <v>8</v>
      </c>
      <c r="K135" t="s">
        <v>9</v>
      </c>
      <c r="L135" t="s">
        <v>9</v>
      </c>
      <c r="M135" t="s">
        <v>9</v>
      </c>
      <c r="N135">
        <v>18</v>
      </c>
      <c r="O135">
        <f>AVERAGE(N135,P135)</f>
        <v>20</v>
      </c>
      <c r="P135">
        <v>22</v>
      </c>
      <c r="Q135">
        <v>1</v>
      </c>
      <c r="R135" t="s">
        <v>9</v>
      </c>
      <c r="S135">
        <v>1</v>
      </c>
      <c r="T135" t="s">
        <v>9</v>
      </c>
      <c r="U135">
        <f t="shared" si="21"/>
        <v>1</v>
      </c>
      <c r="V135" t="str">
        <f t="shared" si="22"/>
        <v>NA</v>
      </c>
      <c r="W135" s="35" t="s">
        <v>97</v>
      </c>
      <c r="X135" t="s">
        <v>8</v>
      </c>
      <c r="Y135" t="s">
        <v>78</v>
      </c>
      <c r="Z135" t="s">
        <v>9</v>
      </c>
      <c r="AA135">
        <v>100</v>
      </c>
      <c r="AB135" t="s">
        <v>145</v>
      </c>
      <c r="AC135" cm="1">
        <f t="array" ref="AC135">_xlfn.IFS(AB135="mg/kg", AA135, AB135="ug/g", AA135, AB135="mg/100g", AA135*10, AB135="mg/g", AA135*1000, TRUE, "NA")</f>
        <v>100</v>
      </c>
      <c r="AD135" t="s">
        <v>9</v>
      </c>
      <c r="AE135" t="s">
        <v>8</v>
      </c>
      <c r="AF135" t="str" cm="1">
        <f t="array" ref="AF135">_xlfn.IFS(AD135="NA", "NA", AD135="NR", "NA", AE135="W/cm2", AD135, AE135="mW/mm2", AD135*0.1, AE135="mW/cm2", AD135*0.001, AE135="uW/cm2", AD135*0.000001, AE135="lux", AD135*0.00000014641, AE135="klux", AD135*0.00014641, TRUE, "NA")</f>
        <v>NA</v>
      </c>
      <c r="AG135" t="s">
        <v>232</v>
      </c>
      <c r="AH135" t="s">
        <v>9</v>
      </c>
      <c r="AI135" t="s">
        <v>9</v>
      </c>
      <c r="AJ135">
        <v>4</v>
      </c>
      <c r="AK135">
        <v>15</v>
      </c>
      <c r="AL135" s="35" t="s">
        <v>770</v>
      </c>
      <c r="AM135" t="s">
        <v>218</v>
      </c>
      <c r="AN135">
        <v>1000000</v>
      </c>
      <c r="AO135" t="s">
        <v>513</v>
      </c>
      <c r="AP135">
        <v>24</v>
      </c>
      <c r="AQ135" t="s">
        <v>158</v>
      </c>
      <c r="AR135" s="35">
        <v>24</v>
      </c>
      <c r="AS135" t="s">
        <v>874</v>
      </c>
      <c r="AT135">
        <v>14.58</v>
      </c>
      <c r="AU135">
        <v>0.99</v>
      </c>
      <c r="AV135">
        <v>10.15</v>
      </c>
      <c r="AW135">
        <v>0.5</v>
      </c>
      <c r="AX135" t="s">
        <v>8</v>
      </c>
      <c r="AY135" t="s">
        <v>8</v>
      </c>
      <c r="AZ135" t="s">
        <v>486</v>
      </c>
      <c r="BA135" t="s">
        <v>196</v>
      </c>
      <c r="BB135" cm="1">
        <f t="array" ref="BB135">_xlfn.IFS(AT135="NA", "NA", AT135="NR", "NA", AZ135="Direct rLV % whole brain", AT135, AZ135="Indirect rLV % whole brain", AT135, AZ135="Direct rLV % hemisphere", AT135/2, AZ135="Indirect rLV % hemisphere", AT135/2, AND(F135="Mouse", AZ135="mm3"), (AT135/508.91)*100, AND(F135="Rat", AZ135="mm3"), (AT135/1971)*100, AND(F135="Mouse", AZ135="ul"), (AT135/508.91)*100, AND(F135="Rat", AZ135="ul"), (AT135/1971)*100, AND(F135="Mouse", AZ135="nl"), (AT135/508910)*100, AND(F135="Rat", AZ135="nl"), (AT135/1971000)*100, AND(F135="Mouse", AZ135="cm3"), (AT135/0.50891)*100, AND(F135="Rat", AZ135="cm3"), (AT135/1.971)*100, TRUE, "NA")</f>
        <v>7.29</v>
      </c>
      <c r="BC135" cm="1">
        <f t="array" ref="BC135">_xlfn.IFS(AV135="NA", "NA", AV135="NR", "NA", AZ135="Direct rLV % whole brain", AV135, AZ135="Indirect rLV % whole brain", AV135, AZ135="Direct rLV % hemisphere", AV135/2, AZ135="Indirect rLV % hemisphere", AV135/2, AND(F135="Mouse", AZ135="mm3"), (AV135/508.91)*100, AND(F135="Rat", AZ135="mm3"), (AV135/1971)*100, AND(F135="Mouse", AZ135="ul"), (AV135/508.91)*100, AND(F135="Rat", AZ135="ul"), (AV135/1971)*100, AND(F135="Mouse", AZ135="nl"), (AV135/508910)*100, AND(F135="Rat", AZ135="nl"), (AV135/1971000)*100, AND(F135="Mouse", AZ135="cm3"), (AV135/0.50891)*100, AND(F135="Rat", AZ135="cm3"), (AV135/1.971)*100, TRUE, "NA")</f>
        <v>5.0750000000000002</v>
      </c>
      <c r="BD135" t="str" cm="1">
        <f t="array" ref="BD135">_xlfn.IFS(AU135="NA", "NA", AU135="NR", "NA", R135="NR", "NA", BA135="SD", AU135, BA135="SE", AU135*(SQRT(R135)), BA135="SEM", AU135*(SQRT(R135)), TRUE, "NA")</f>
        <v>NA</v>
      </c>
      <c r="BE135" t="str" cm="1">
        <f t="array" ref="BE135">_xlfn.IFS(BD135="NA", "NA", AZ135="Direct rLV % whole brain", BD135, AZ135="Indirect rLV % whole brain", BD135, AZ135="Direct rLV % hemisphere", BD135/2, AZ135="Indirect rLV % hemisphere", BD135/2, AND(F135="Mouse", AZ135="mm3"), (BD135/508.91)*100, AND(F135="Rat", AZ135="mm3"), (BD135/1971)*100, AND(F135="Mouse", AZ135="ul"), (BD135/508.91)*100, AND(F135="Rat", AZ135="ul"), (BD135/1971)*100, AND(F135="Mouse", AZ135="nl"), (BD135/508910)*100, AND(F135="Rat", AZ135="nl"), (BD135/1971000)*100, AND(F135="Mouse", AZ135="cm3"), (BD135/0.50891)*100, AND(F135="Rat", AZ135="cm3"), (BD135/1.971)*100, TRUE, "NA")</f>
        <v>NA</v>
      </c>
      <c r="BF135" s="48" t="str" cm="1">
        <f t="array" ref="BF135">_xlfn.IFS(AW135="NA", "NA", AW135="NR", "NA", T135 = "NA", "NA", T135 = "NR", "NA", BA135="SD", AW135, BA135="SE", AW135*(SQRT(T135)), BA135="SEM", AW135*(SQRT(T135)), TRUE, "NA")</f>
        <v>NA</v>
      </c>
      <c r="BG135" s="35" t="s">
        <v>138</v>
      </c>
      <c r="BH135">
        <v>8.4600000000000009</v>
      </c>
      <c r="BI135">
        <v>1.02</v>
      </c>
      <c r="BJ135">
        <v>5.08</v>
      </c>
      <c r="BK135">
        <v>0.98</v>
      </c>
      <c r="BL135" t="s">
        <v>196</v>
      </c>
      <c r="BM135">
        <v>168</v>
      </c>
      <c r="BN135" s="35" t="s">
        <v>272</v>
      </c>
      <c r="BO135" t="s">
        <v>273</v>
      </c>
      <c r="BP135" t="s">
        <v>779</v>
      </c>
      <c r="BQ135" t="s">
        <v>1609</v>
      </c>
    </row>
    <row r="136" spans="1:69" s="22" customFormat="1" x14ac:dyDescent="0.3">
      <c r="A136" s="22" t="s">
        <v>773</v>
      </c>
      <c r="B136" s="22" t="s">
        <v>771</v>
      </c>
      <c r="C136" s="22">
        <v>2009</v>
      </c>
      <c r="D136" s="22" t="s">
        <v>772</v>
      </c>
      <c r="E136" s="22" t="s">
        <v>141</v>
      </c>
      <c r="F136" s="34" t="s">
        <v>25</v>
      </c>
      <c r="G136" s="22" t="s">
        <v>774</v>
      </c>
      <c r="H136" s="22" t="s">
        <v>36</v>
      </c>
      <c r="I136" s="22" t="s">
        <v>12</v>
      </c>
      <c r="J136" s="22" t="s">
        <v>8</v>
      </c>
      <c r="K136" s="22">
        <v>5</v>
      </c>
      <c r="L136" s="22">
        <f>AVERAGE(K136,M136)</f>
        <v>6</v>
      </c>
      <c r="M136" s="22">
        <v>7</v>
      </c>
      <c r="N136" s="22" t="s">
        <v>9</v>
      </c>
      <c r="O136" s="22" t="s">
        <v>9</v>
      </c>
      <c r="P136" s="22" t="s">
        <v>9</v>
      </c>
      <c r="Q136" s="22">
        <v>1</v>
      </c>
      <c r="R136" s="22">
        <v>6</v>
      </c>
      <c r="S136" s="22">
        <v>1</v>
      </c>
      <c r="T136" s="22">
        <v>6</v>
      </c>
      <c r="U136" s="22">
        <f t="shared" si="21"/>
        <v>1</v>
      </c>
      <c r="V136" s="22">
        <f t="shared" si="22"/>
        <v>6</v>
      </c>
      <c r="W136" s="34" t="s">
        <v>775</v>
      </c>
      <c r="X136" s="22" t="s">
        <v>8</v>
      </c>
      <c r="Y136" s="22" t="s">
        <v>2553</v>
      </c>
      <c r="Z136" s="22" t="s">
        <v>340</v>
      </c>
      <c r="AA136" s="22">
        <v>0.03</v>
      </c>
      <c r="AB136" s="22" t="s">
        <v>174</v>
      </c>
      <c r="AC136" cm="1">
        <f t="array" ref="AC136">_xlfn.IFS(AB136="mg/kg", AA136, AB136="ug/g", AA136, AB136="mg/100g", AA136*10, AB136="mg/g", AA136*1000, TRUE, "NA")</f>
        <v>30</v>
      </c>
      <c r="AD136" s="22" t="s">
        <v>9</v>
      </c>
      <c r="AE136" s="22" t="s">
        <v>8</v>
      </c>
      <c r="AF136" t="str" cm="1">
        <f t="array" ref="AF136">_xlfn.IFS(AD136="NA", "NA", AD136="NR", "NA", AE136="W/cm2", AD136, AE136="mW/mm2", AD136*0.1, AE136="mW/cm2", AD136*0.001, AE136="uW/cm2", AD136*0.000001, AE136="lux", AD136*0.00000014641, AE136="klux", AD136*0.00014641, TRUE, "NA")</f>
        <v>NA</v>
      </c>
      <c r="AG136" s="22" t="s">
        <v>776</v>
      </c>
      <c r="AH136" s="22" t="s">
        <v>2655</v>
      </c>
      <c r="AI136" s="22">
        <v>534</v>
      </c>
      <c r="AJ136" s="22">
        <v>1</v>
      </c>
      <c r="AK136" s="22">
        <v>2</v>
      </c>
      <c r="AL136" s="34" t="s">
        <v>777</v>
      </c>
      <c r="AM136" s="22" t="s">
        <v>211</v>
      </c>
      <c r="AN136" s="22">
        <v>200</v>
      </c>
      <c r="AO136" s="22" t="s">
        <v>2570</v>
      </c>
      <c r="AP136" s="22">
        <v>0</v>
      </c>
      <c r="AQ136" s="22" t="s">
        <v>157</v>
      </c>
      <c r="AR136" s="34">
        <v>24</v>
      </c>
      <c r="AS136" s="22" t="s">
        <v>876</v>
      </c>
      <c r="AT136" s="22" t="s">
        <v>9</v>
      </c>
      <c r="AU136" s="22" t="s">
        <v>9</v>
      </c>
      <c r="AV136" s="22" t="s">
        <v>9</v>
      </c>
      <c r="AW136" s="22" t="s">
        <v>9</v>
      </c>
      <c r="AX136" s="22">
        <v>-47</v>
      </c>
      <c r="AY136" s="22" t="s">
        <v>8</v>
      </c>
      <c r="AZ136" s="22" t="s">
        <v>9</v>
      </c>
      <c r="BA136" s="22" t="s">
        <v>9</v>
      </c>
      <c r="BB136" t="str" cm="1">
        <f t="array" ref="BB136">_xlfn.IFS(AT136="NA", "NA", AT136="NR", "NA", AZ136="Direct rLV % whole brain", AT136, AZ136="Indirect rLV % whole brain", AT136, AZ136="Direct rLV % hemisphere", AT136/2, AZ136="Indirect rLV % hemisphere", AT136/2, AND(F136="Mouse", AZ136="mm3"), (AT136/508.91)*100, AND(F136="Rat", AZ136="mm3"), (AT136/1971)*100, AND(F136="Mouse", AZ136="ul"), (AT136/508.91)*100, AND(F136="Rat", AZ136="ul"), (AT136/1971)*100, AND(F136="Mouse", AZ136="nl"), (AT136/508910)*100, AND(F136="Rat", AZ136="nl"), (AT136/1971000)*100, AND(F136="Mouse", AZ136="cm3"), (AT136/0.50891)*100, AND(F136="Rat", AZ136="cm3"), (AT136/1.971)*100, TRUE, "NA")</f>
        <v>NA</v>
      </c>
      <c r="BC136" t="str" cm="1">
        <f t="array" ref="BC136">_xlfn.IFS(AV136="NA", "NA", AV136="NR", "NA", AZ136="Direct rLV % whole brain", AV136, AZ136="Indirect rLV % whole brain", AV136, AZ136="Direct rLV % hemisphere", AV136/2, AZ136="Indirect rLV % hemisphere", AV136/2, AND(F136="Mouse", AZ136="mm3"), (AV136/508.91)*100, AND(F136="Rat", AZ136="mm3"), (AV136/1971)*100, AND(F136="Mouse", AZ136="ul"), (AV136/508.91)*100, AND(F136="Rat", AZ136="ul"), (AV136/1971)*100, AND(F136="Mouse", AZ136="nl"), (AV136/508910)*100, AND(F136="Rat", AZ136="nl"), (AV136/1971000)*100, AND(F136="Mouse", AZ136="cm3"), (AV136/0.50891)*100, AND(F136="Rat", AZ136="cm3"), (AV136/1.971)*100, TRUE, "NA")</f>
        <v>NA</v>
      </c>
      <c r="BD136" t="str" cm="1">
        <f t="array" ref="BD136">_xlfn.IFS(AU136="NA", "NA", AU136="NR", "NA", R136="NR", "NA", BA136="SD", AU136, BA136="SE", AU136*(SQRT(R136)), BA136="SEM", AU136*(SQRT(R136)), TRUE, "NA")</f>
        <v>NA</v>
      </c>
      <c r="BE136" t="str" cm="1">
        <f t="array" ref="BE136">_xlfn.IFS(BD136="NA", "NA", AZ136="Direct rLV % whole brain", BD136, AZ136="Indirect rLV % whole brain", BD136, AZ136="Direct rLV % hemisphere", BD136/2, AZ136="Indirect rLV % hemisphere", BD136/2, AND(F136="Mouse", AZ136="mm3"), (BD136/508.91)*100, AND(F136="Rat", AZ136="mm3"), (BD136/1971)*100, AND(F136="Mouse", AZ136="ul"), (BD136/508.91)*100, AND(F136="Rat", AZ136="ul"), (BD136/1971)*100, AND(F136="Mouse", AZ136="nl"), (BD136/508910)*100, AND(F136="Rat", AZ136="nl"), (BD136/1971000)*100, AND(F136="Mouse", AZ136="cm3"), (BD136/0.50891)*100, AND(F136="Rat", AZ136="cm3"), (BD136/1.971)*100, TRUE, "NA")</f>
        <v>NA</v>
      </c>
      <c r="BF136" s="48" t="str" cm="1">
        <f t="array" ref="BF136">_xlfn.IFS(AW136="NA", "NA", AW136="NR", "NA", T136 = "NA", "NA", T136 = "NR", "NA", BA136="SD", AW136, BA136="SE", AW136*(SQRT(T136)), BA136="SEM", AW136*(SQRT(T136)), TRUE, "NA")</f>
        <v>NA</v>
      </c>
      <c r="BG136" s="34" t="s">
        <v>12</v>
      </c>
      <c r="BH136" s="22" t="s">
        <v>8</v>
      </c>
      <c r="BI136" s="22" t="s">
        <v>8</v>
      </c>
      <c r="BJ136" s="22" t="s">
        <v>8</v>
      </c>
      <c r="BK136" s="22" t="s">
        <v>8</v>
      </c>
      <c r="BL136" s="22" t="s">
        <v>8</v>
      </c>
      <c r="BM136" s="22" t="s">
        <v>8</v>
      </c>
      <c r="BN136" s="34" t="s">
        <v>273</v>
      </c>
      <c r="BO136" s="22" t="s">
        <v>273</v>
      </c>
      <c r="BQ136" s="22" t="s">
        <v>2597</v>
      </c>
    </row>
    <row r="137" spans="1:69" x14ac:dyDescent="0.3">
      <c r="A137" t="s">
        <v>781</v>
      </c>
      <c r="B137" t="s">
        <v>780</v>
      </c>
      <c r="C137">
        <v>2014</v>
      </c>
      <c r="D137" t="s">
        <v>782</v>
      </c>
      <c r="E137" t="s">
        <v>141</v>
      </c>
      <c r="F137" s="35" t="s">
        <v>25</v>
      </c>
      <c r="G137" t="s">
        <v>783</v>
      </c>
      <c r="H137" t="s">
        <v>36</v>
      </c>
      <c r="I137" t="s">
        <v>12</v>
      </c>
      <c r="J137" t="s">
        <v>8</v>
      </c>
      <c r="K137">
        <v>12</v>
      </c>
      <c r="L137">
        <f>AVERAGE(K137,M137)</f>
        <v>13</v>
      </c>
      <c r="M137">
        <v>14</v>
      </c>
      <c r="N137">
        <v>35</v>
      </c>
      <c r="O137">
        <f>AVERAGE(N137,P137)</f>
        <v>37.5</v>
      </c>
      <c r="P137">
        <v>40</v>
      </c>
      <c r="Q137">
        <v>1</v>
      </c>
      <c r="R137">
        <v>19</v>
      </c>
      <c r="S137">
        <v>2</v>
      </c>
      <c r="T137">
        <v>9</v>
      </c>
      <c r="U137">
        <f>IF(AND(Q137&lt;&gt;"", Q137&lt;&gt;0, Q137&lt;&gt;"NA", Q137&lt;&gt;"NR",S137&lt;&gt;"", S137&lt;&gt;0, S137&lt;&gt;"NA", S137&lt;&gt;"NR"), S137/Q137, "NA")</f>
        <v>2</v>
      </c>
      <c r="V137">
        <f>IF(AND(U137&lt;&gt;"", U137&lt;&gt;0, U137&lt;&gt;"NA", U137&lt;&gt;"NR",R137&lt;&gt;"", R137&lt;&gt;0, R137&lt;&gt;"NA", R137&lt;&gt;"NR"), R137/U137, "NA")</f>
        <v>9.5</v>
      </c>
      <c r="W137" s="35" t="s">
        <v>97</v>
      </c>
      <c r="X137" t="s">
        <v>8</v>
      </c>
      <c r="Y137" t="s">
        <v>78</v>
      </c>
      <c r="Z137" t="s">
        <v>340</v>
      </c>
      <c r="AA137">
        <v>0.1</v>
      </c>
      <c r="AB137" t="s">
        <v>784</v>
      </c>
      <c r="AC137" t="str" cm="1">
        <f t="array" ref="AC137">_xlfn.IFS(AB137="mg/kg", AA137, AB137="ug/g", AA137, AB137="mg/100g", AA137*10, AB137="mg/g", AA137*1000, TRUE, "NA")</f>
        <v>NA</v>
      </c>
      <c r="AD137" t="s">
        <v>9</v>
      </c>
      <c r="AE137" t="s">
        <v>8</v>
      </c>
      <c r="AF137" t="str" cm="1">
        <f t="array" ref="AF137">_xlfn.IFS(AD137="NA", "NA", AD137="NR", "NA", AE137="W/cm2", AD137, AE137="mW/mm2", AD137*0.1, AE137="mW/cm2", AD137*0.001, AE137="uW/cm2", AD137*0.000001, AE137="lux", AD137*0.00000014641, AE137="klux", AD137*0.00014641, TRUE, "NA")</f>
        <v>NA</v>
      </c>
      <c r="AG137" t="s">
        <v>232</v>
      </c>
      <c r="AH137" t="s">
        <v>9</v>
      </c>
      <c r="AI137" t="s">
        <v>9</v>
      </c>
      <c r="AJ137">
        <v>2</v>
      </c>
      <c r="AK137">
        <v>20</v>
      </c>
      <c r="AL137" s="35" t="s">
        <v>785</v>
      </c>
      <c r="AM137" t="s">
        <v>212</v>
      </c>
      <c r="AN137">
        <v>10</v>
      </c>
      <c r="AO137" t="s">
        <v>145</v>
      </c>
      <c r="AP137">
        <v>1</v>
      </c>
      <c r="AQ137" t="s">
        <v>158</v>
      </c>
      <c r="AR137" s="35">
        <v>24</v>
      </c>
      <c r="AS137" t="s">
        <v>875</v>
      </c>
      <c r="AT137">
        <v>19.100000000000001</v>
      </c>
      <c r="AU137">
        <v>1.7</v>
      </c>
      <c r="AV137">
        <v>14.27</v>
      </c>
      <c r="AW137">
        <v>1.24</v>
      </c>
      <c r="AX137">
        <v>-25</v>
      </c>
      <c r="AY137" t="s">
        <v>8</v>
      </c>
      <c r="AZ137" t="s">
        <v>1741</v>
      </c>
      <c r="BA137" t="s">
        <v>197</v>
      </c>
      <c r="BB137" t="str" cm="1">
        <f t="array" ref="BB137">_xlfn.IFS(AT137="NA", "NA", AT137="NR", "NA", AZ137="Direct rLV % whole brain", AT137, AZ137="Indirect rLV % whole brain", AT137, AZ137="Direct rLV % hemisphere", AT137/2, AZ137="Indirect rLV % hemisphere", AT137/2, AND(F137="Mouse", AZ137="mm3"), (AT137/508.91)*100, AND(F137="Rat", AZ137="mm3"), (AT137/1971)*100, AND(F137="Mouse", AZ137="ul"), (AT137/508.91)*100, AND(F137="Rat", AZ137="ul"), (AT137/1971)*100, AND(F137="Mouse", AZ137="nl"), (AT137/508910)*100, AND(F137="Rat", AZ137="nl"), (AT137/1971000)*100, AND(F137="Mouse", AZ137="cm3"), (AT137/0.50891)*100, AND(F137="Rat", AZ137="cm3"), (AT137/1.971)*100, TRUE, "NA")</f>
        <v>NA</v>
      </c>
      <c r="BC137" t="str" cm="1">
        <f t="array" ref="BC137">_xlfn.IFS(AV137="NA", "NA", AV137="NR", "NA", AZ137="Direct rLV % whole brain", AV137, AZ137="Indirect rLV % whole brain", AV137, AZ137="Direct rLV % hemisphere", AV137/2, AZ137="Indirect rLV % hemisphere", AV137/2, AND(F137="Mouse", AZ137="mm3"), (AV137/508.91)*100, AND(F137="Rat", AZ137="mm3"), (AV137/1971)*100, AND(F137="Mouse", AZ137="ul"), (AV137/508.91)*100, AND(F137="Rat", AZ137="ul"), (AV137/1971)*100, AND(F137="Mouse", AZ137="nl"), (AV137/508910)*100, AND(F137="Rat", AZ137="nl"), (AV137/1971000)*100, AND(F137="Mouse", AZ137="cm3"), (AV137/0.50891)*100, AND(F137="Rat", AZ137="cm3"), (AV137/1.971)*100, TRUE, "NA")</f>
        <v>NA</v>
      </c>
      <c r="BD137" cm="1">
        <f t="array" ref="BD137">_xlfn.IFS(AU137="NA", "NA", AU137="NR", "NA", R137="NR", "NA", BA137="SD", AU137, BA137="SE", AU137*(SQRT(R137)), BA137="SEM", AU137*(SQRT(R137)), TRUE, "NA")</f>
        <v>7.4101282040191458</v>
      </c>
      <c r="BE137" t="str" cm="1">
        <f t="array" ref="BE137">_xlfn.IFS(BD137="NA", "NA", AZ137="Direct rLV % whole brain", BD137, AZ137="Indirect rLV % whole brain", BD137, AZ137="Direct rLV % hemisphere", BD137/2, AZ137="Indirect rLV % hemisphere", BD137/2, AND(F137="Mouse", AZ137="mm3"), (BD137/508.91)*100, AND(F137="Rat", AZ137="mm3"), (BD137/1971)*100, AND(F137="Mouse", AZ137="ul"), (BD137/508.91)*100, AND(F137="Rat", AZ137="ul"), (BD137/1971)*100, AND(F137="Mouse", AZ137="nl"), (BD137/508910)*100, AND(F137="Rat", AZ137="nl"), (BD137/1971000)*100, AND(F137="Mouse", AZ137="cm3"), (BD137/0.50891)*100, AND(F137="Rat", AZ137="cm3"), (BD137/1.971)*100, TRUE, "NA")</f>
        <v>NA</v>
      </c>
      <c r="BF137" s="48" cm="1">
        <f t="array" ref="BF137">_xlfn.IFS(AW137="NA", "NA", AW137="NR", "NA", T137 = "NA", "NA", T137 = "NR", "NA", BA137="SD", AW137, BA137="SE", AW137*(SQRT(T137)), BA137="SEM", AW137*(SQRT(T137)), TRUE, "NA")</f>
        <v>3.7199999999999998</v>
      </c>
      <c r="BG137" s="35" t="s">
        <v>12</v>
      </c>
      <c r="BH137" t="s">
        <v>8</v>
      </c>
      <c r="BI137" t="s">
        <v>8</v>
      </c>
      <c r="BJ137" t="s">
        <v>8</v>
      </c>
      <c r="BK137" t="s">
        <v>8</v>
      </c>
      <c r="BL137" t="s">
        <v>8</v>
      </c>
      <c r="BM137" t="s">
        <v>8</v>
      </c>
      <c r="BN137" s="35" t="s">
        <v>273</v>
      </c>
      <c r="BO137" t="s">
        <v>272</v>
      </c>
    </row>
    <row r="138" spans="1:69" s="22" customFormat="1" x14ac:dyDescent="0.3">
      <c r="A138" s="22" t="s">
        <v>788</v>
      </c>
      <c r="B138" s="22" t="s">
        <v>786</v>
      </c>
      <c r="C138" s="22">
        <v>1997</v>
      </c>
      <c r="D138" s="22" t="s">
        <v>787</v>
      </c>
      <c r="E138" s="22" t="s">
        <v>141</v>
      </c>
      <c r="F138" s="34" t="s">
        <v>24</v>
      </c>
      <c r="G138" s="22" t="s">
        <v>50</v>
      </c>
      <c r="H138" s="22" t="s">
        <v>36</v>
      </c>
      <c r="I138" s="22" t="s">
        <v>210</v>
      </c>
      <c r="J138" s="22" t="s">
        <v>284</v>
      </c>
      <c r="K138" s="22" t="s">
        <v>9</v>
      </c>
      <c r="L138" s="22" t="s">
        <v>9</v>
      </c>
      <c r="M138" s="22" t="s">
        <v>9</v>
      </c>
      <c r="N138" s="22">
        <v>170</v>
      </c>
      <c r="O138" s="22">
        <f t="shared" ref="O138:O141" si="23">AVERAGE(N138,P138)</f>
        <v>285</v>
      </c>
      <c r="P138" s="22">
        <v>400</v>
      </c>
      <c r="Q138" s="22">
        <v>1</v>
      </c>
      <c r="R138" s="22">
        <v>10</v>
      </c>
      <c r="S138" s="22">
        <v>2</v>
      </c>
      <c r="T138" s="22">
        <v>11</v>
      </c>
      <c r="U138" s="22">
        <f>IF(AND(Q138&lt;&gt;"", Q138&lt;&gt;0, Q138&lt;&gt;"NA", Q138&lt;&gt;"NR",S138&lt;&gt;"", S138&lt;&gt;0, S138&lt;&gt;"NA", S138&lt;&gt;"NR"), S138/Q138, "NA")</f>
        <v>2</v>
      </c>
      <c r="V138" s="22">
        <f>IF(AND(U138&lt;&gt;"", U138&lt;&gt;0, U138&lt;&gt;"NA", U138&lt;&gt;"NR",R138&lt;&gt;"", R138&lt;&gt;0, R138&lt;&gt;"NA", R138&lt;&gt;"NR"), R138/U138, "NA")</f>
        <v>5</v>
      </c>
      <c r="W138" s="34" t="s">
        <v>175</v>
      </c>
      <c r="X138" s="22" t="s">
        <v>8</v>
      </c>
      <c r="Y138" s="22" t="s">
        <v>78</v>
      </c>
      <c r="Z138" s="22" t="s">
        <v>9</v>
      </c>
      <c r="AA138" s="22">
        <v>10</v>
      </c>
      <c r="AB138" s="22" t="s">
        <v>145</v>
      </c>
      <c r="AC138" cm="1">
        <f t="array" ref="AC138">_xlfn.IFS(AB138="mg/kg", AA138, AB138="ug/g", AA138, AB138="mg/100g", AA138*10, AB138="mg/g", AA138*1000, TRUE, "NA")</f>
        <v>10</v>
      </c>
      <c r="AD138" s="22">
        <v>150</v>
      </c>
      <c r="AE138" s="22" t="s">
        <v>292</v>
      </c>
      <c r="AF138" t="str" cm="1">
        <f t="array" ref="AF138">_xlfn.IFS(AD138="NA", "NA", AD138="NR", "NA", AE138="W/cm2", AD138, AE138="mW/mm2", AD138*0.1, AE138="mW/cm2", AD138*0.001, AE138="uW/cm2", AD138*0.000001, AE138="lux", AD138*0.00000014641, AE138="klux", AD138*0.00014641, TRUE, "NA")</f>
        <v>NA</v>
      </c>
      <c r="AG138" s="22" t="s">
        <v>47</v>
      </c>
      <c r="AH138" s="22" t="s">
        <v>47</v>
      </c>
      <c r="AI138" s="22" t="s">
        <v>9</v>
      </c>
      <c r="AJ138" s="22">
        <v>3</v>
      </c>
      <c r="AK138" s="22">
        <v>20</v>
      </c>
      <c r="AL138" s="34" t="s">
        <v>789</v>
      </c>
      <c r="AM138" s="22" t="s">
        <v>219</v>
      </c>
      <c r="AN138" s="22">
        <v>30</v>
      </c>
      <c r="AO138" s="22" t="s">
        <v>260</v>
      </c>
      <c r="AP138" s="22">
        <v>0.5</v>
      </c>
      <c r="AQ138" s="22" t="s">
        <v>158</v>
      </c>
      <c r="AR138" s="34">
        <v>24</v>
      </c>
      <c r="AS138" s="22" t="s">
        <v>874</v>
      </c>
      <c r="AT138" s="22">
        <v>142</v>
      </c>
      <c r="AU138" s="22">
        <v>28</v>
      </c>
      <c r="AV138" s="22">
        <v>111</v>
      </c>
      <c r="AW138" s="22">
        <v>20</v>
      </c>
      <c r="AX138" s="22" t="s">
        <v>8</v>
      </c>
      <c r="AY138" s="22" t="s">
        <v>8</v>
      </c>
      <c r="AZ138" s="22" t="s">
        <v>137</v>
      </c>
      <c r="BA138" s="22" t="s">
        <v>196</v>
      </c>
      <c r="BB138" cm="1">
        <f t="array" ref="BB138">_xlfn.IFS(AT138="NA", "NA", AT138="NR", "NA", AZ138="Direct rLV % whole brain", AT138, AZ138="Indirect rLV % whole brain", AT138, AZ138="Direct rLV % hemisphere", AT138/2, AZ138="Indirect rLV % hemisphere", AT138/2, AND(F138="Mouse", AZ138="mm3"), (AT138/508.91)*100, AND(F138="Rat", AZ138="mm3"), (AT138/1971)*100, AND(F138="Mouse", AZ138="ul"), (AT138/508.91)*100, AND(F138="Rat", AZ138="ul"), (AT138/1971)*100, AND(F138="Mouse", AZ138="nl"), (AT138/508910)*100, AND(F138="Rat", AZ138="nl"), (AT138/1971000)*100, AND(F138="Mouse", AZ138="cm3"), (AT138/0.50891)*100, AND(F138="Rat", AZ138="cm3"), (AT138/1.971)*100, TRUE, "NA")</f>
        <v>7.2044647387113141</v>
      </c>
      <c r="BC138" cm="1">
        <f t="array" ref="BC138">_xlfn.IFS(AV138="NA", "NA", AV138="NR", "NA", AZ138="Direct rLV % whole brain", AV138, AZ138="Indirect rLV % whole brain", AV138, AZ138="Direct rLV % hemisphere", AV138/2, AZ138="Indirect rLV % hemisphere", AV138/2, AND(F138="Mouse", AZ138="mm3"), (AV138/508.91)*100, AND(F138="Rat", AZ138="mm3"), (AV138/1971)*100, AND(F138="Mouse", AZ138="ul"), (AV138/508.91)*100, AND(F138="Rat", AZ138="ul"), (AV138/1971)*100, AND(F138="Mouse", AZ138="nl"), (AV138/508910)*100, AND(F138="Rat", AZ138="nl"), (AV138/1971000)*100, AND(F138="Mouse", AZ138="cm3"), (AV138/0.50891)*100, AND(F138="Rat", AZ138="cm3"), (AV138/1.971)*100, TRUE, "NA")</f>
        <v>5.6316590563165905</v>
      </c>
      <c r="BD138" cm="1">
        <f t="array" ref="BD138">_xlfn.IFS(AU138="NA", "NA", AU138="NR", "NA", R138="NR", "NA", BA138="SD", AU138, BA138="SE", AU138*(SQRT(R138)), BA138="SEM", AU138*(SQRT(R138)), TRUE, "NA")</f>
        <v>28</v>
      </c>
      <c r="BE138" cm="1">
        <f t="array" ref="BE138">_xlfn.IFS(BD138="NA", "NA", AZ138="Direct rLV % whole brain", BD138, AZ138="Indirect rLV % whole brain", BD138, AZ138="Direct rLV % hemisphere", BD138/2, AZ138="Indirect rLV % hemisphere", BD138/2, AND(F138="Mouse", AZ138="mm3"), (BD138/508.91)*100, AND(F138="Rat", AZ138="mm3"), (BD138/1971)*100, AND(F138="Mouse", AZ138="ul"), (BD138/508.91)*100, AND(F138="Rat", AZ138="ul"), (BD138/1971)*100, AND(F138="Mouse", AZ138="nl"), (BD138/508910)*100, AND(F138="Rat", AZ138="nl"), (BD138/1971000)*100, AND(F138="Mouse", AZ138="cm3"), (BD138/0.50891)*100, AND(F138="Rat", AZ138="cm3"), (BD138/1.971)*100, TRUE, "NA")</f>
        <v>1.4205986808726534</v>
      </c>
      <c r="BF138" s="48" cm="1">
        <f t="array" ref="BF138">_xlfn.IFS(AW138="NA", "NA", AW138="NR", "NA", T138 = "NA", "NA", T138 = "NR", "NA", BA138="SD", AW138, BA138="SE", AW138*(SQRT(T138)), BA138="SEM", AW138*(SQRT(T138)), TRUE, "NA")</f>
        <v>20</v>
      </c>
      <c r="BG138" s="34" t="s">
        <v>12</v>
      </c>
      <c r="BH138" s="22" t="s">
        <v>8</v>
      </c>
      <c r="BI138" s="22" t="s">
        <v>8</v>
      </c>
      <c r="BJ138" s="22" t="s">
        <v>8</v>
      </c>
      <c r="BK138" s="22" t="s">
        <v>8</v>
      </c>
      <c r="BL138" s="22" t="s">
        <v>8</v>
      </c>
      <c r="BM138" s="22" t="s">
        <v>8</v>
      </c>
      <c r="BN138" s="34" t="s">
        <v>273</v>
      </c>
      <c r="BO138" s="22" t="s">
        <v>272</v>
      </c>
    </row>
    <row r="139" spans="1:69" x14ac:dyDescent="0.3">
      <c r="A139" t="s">
        <v>793</v>
      </c>
      <c r="B139" t="s">
        <v>792</v>
      </c>
      <c r="C139">
        <v>2005</v>
      </c>
      <c r="D139" t="s">
        <v>794</v>
      </c>
      <c r="E139" t="s">
        <v>144</v>
      </c>
      <c r="F139" s="35" t="s">
        <v>24</v>
      </c>
      <c r="G139" t="s">
        <v>10</v>
      </c>
      <c r="H139" t="s">
        <v>36</v>
      </c>
      <c r="I139" t="s">
        <v>12</v>
      </c>
      <c r="J139" t="s">
        <v>8</v>
      </c>
      <c r="K139" t="s">
        <v>9</v>
      </c>
      <c r="L139" t="s">
        <v>9</v>
      </c>
      <c r="M139" t="s">
        <v>9</v>
      </c>
      <c r="N139">
        <v>340</v>
      </c>
      <c r="O139">
        <f t="shared" si="23"/>
        <v>360</v>
      </c>
      <c r="P139">
        <v>380</v>
      </c>
      <c r="Q139">
        <v>3</v>
      </c>
      <c r="R139">
        <v>10.5</v>
      </c>
      <c r="S139">
        <v>3</v>
      </c>
      <c r="T139">
        <v>10.5</v>
      </c>
      <c r="U139">
        <f>IF(AND(Q139&lt;&gt;"", Q139&lt;&gt;0, Q139&lt;&gt;"NA", Q139&lt;&gt;"NR",S139&lt;&gt;"", S139&lt;&gt;0, S139&lt;&gt;"NA", S139&lt;&gt;"NR"), S139/Q139, "NA")</f>
        <v>1</v>
      </c>
      <c r="V139">
        <f>IF(AND(U139&lt;&gt;"", U139&lt;&gt;0, U139&lt;&gt;"NA", U139&lt;&gt;"NR",R139&lt;&gt;"", R139&lt;&gt;0, R139&lt;&gt;"NA", R139&lt;&gt;"NR"), R139/U139, "NA")</f>
        <v>10.5</v>
      </c>
      <c r="W139" s="35" t="s">
        <v>99</v>
      </c>
      <c r="X139" t="s">
        <v>8</v>
      </c>
      <c r="Y139" t="s">
        <v>78</v>
      </c>
      <c r="Z139" t="s">
        <v>9</v>
      </c>
      <c r="AA139">
        <v>20</v>
      </c>
      <c r="AB139" t="s">
        <v>145</v>
      </c>
      <c r="AC139" cm="1">
        <f t="array" ref="AC139">_xlfn.IFS(AB139="mg/kg", AA139, AB139="ug/g", AA139, AB139="mg/100g", AA139*10, AB139="mg/g", AA139*1000, TRUE, "NA")</f>
        <v>20</v>
      </c>
      <c r="AD139">
        <v>150</v>
      </c>
      <c r="AE139" t="s">
        <v>292</v>
      </c>
      <c r="AF139" t="str" cm="1">
        <f t="array" ref="AF139">_xlfn.IFS(AD139="NA", "NA", AD139="NR", "NA", AE139="W/cm2", AD139, AE139="mW/mm2", AD139*0.1, AE139="mW/cm2", AD139*0.001, AE139="uW/cm2", AD139*0.000001, AE139="lux", AD139*0.00000014641, AE139="klux", AD139*0.00014641, TRUE, "NA")</f>
        <v>NA</v>
      </c>
      <c r="AG139" t="s">
        <v>86</v>
      </c>
      <c r="AH139" t="s">
        <v>2654</v>
      </c>
      <c r="AI139" t="s">
        <v>9</v>
      </c>
      <c r="AJ139">
        <v>4</v>
      </c>
      <c r="AK139">
        <v>20</v>
      </c>
      <c r="AL139" s="35" t="s">
        <v>795</v>
      </c>
      <c r="AM139" t="s">
        <v>211</v>
      </c>
      <c r="AN139">
        <v>36</v>
      </c>
      <c r="AO139" t="s">
        <v>145</v>
      </c>
      <c r="AP139">
        <v>0.5</v>
      </c>
      <c r="AQ139" t="s">
        <v>158</v>
      </c>
      <c r="AR139" s="35">
        <v>24</v>
      </c>
      <c r="AS139" t="s">
        <v>875</v>
      </c>
      <c r="AT139">
        <v>20.84</v>
      </c>
      <c r="AU139">
        <v>1.68</v>
      </c>
      <c r="AV139">
        <v>13.65</v>
      </c>
      <c r="AW139">
        <v>1.41</v>
      </c>
      <c r="AX139" t="s">
        <v>8</v>
      </c>
      <c r="AY139" t="s">
        <v>8</v>
      </c>
      <c r="AZ139" t="s">
        <v>301</v>
      </c>
      <c r="BA139" t="s">
        <v>197</v>
      </c>
      <c r="BB139" t="str" cm="1">
        <f t="array" ref="BB139">_xlfn.IFS(AT139="NA", "NA", AT139="NR", "NA", AZ139="Direct rLV % whole brain", AT139, AZ139="Indirect rLV % whole brain", AT139, AZ139="Direct rLV % hemisphere", AT139/2, AZ139="Indirect rLV % hemisphere", AT139/2, AND(F139="Mouse", AZ139="mm3"), (AT139/508.91)*100, AND(F139="Rat", AZ139="mm3"), (AT139/1971)*100, AND(F139="Mouse", AZ139="ul"), (AT139/508.91)*100, AND(F139="Rat", AZ139="ul"), (AT139/1971)*100, AND(F139="Mouse", AZ139="nl"), (AT139/508910)*100, AND(F139="Rat", AZ139="nl"), (AT139/1971000)*100, AND(F139="Mouse", AZ139="cm3"), (AT139/0.50891)*100, AND(F139="Rat", AZ139="cm3"), (AT139/1.971)*100, TRUE, "NA")</f>
        <v>NA</v>
      </c>
      <c r="BC139" t="str" cm="1">
        <f t="array" ref="BC139">_xlfn.IFS(AV139="NA", "NA", AV139="NR", "NA", AZ139="Direct rLV % whole brain", AV139, AZ139="Indirect rLV % whole brain", AV139, AZ139="Direct rLV % hemisphere", AV139/2, AZ139="Indirect rLV % hemisphere", AV139/2, AND(F139="Mouse", AZ139="mm3"), (AV139/508.91)*100, AND(F139="Rat", AZ139="mm3"), (AV139/1971)*100, AND(F139="Mouse", AZ139="ul"), (AV139/508.91)*100, AND(F139="Rat", AZ139="ul"), (AV139/1971)*100, AND(F139="Mouse", AZ139="nl"), (AV139/508910)*100, AND(F139="Rat", AZ139="nl"), (AV139/1971000)*100, AND(F139="Mouse", AZ139="cm3"), (AV139/0.50891)*100, AND(F139="Rat", AZ139="cm3"), (AV139/1.971)*100, TRUE, "NA")</f>
        <v>NA</v>
      </c>
      <c r="BD139" cm="1">
        <f t="array" ref="BD139">_xlfn.IFS(AU139="NA", "NA", AU139="NR", "NA", R139="NR", "NA", BA139="SD", AU139, BA139="SE", AU139*(SQRT(R139)), BA139="SEM", AU139*(SQRT(R139)), TRUE, "NA")</f>
        <v>5.4438221866626026</v>
      </c>
      <c r="BE139" t="str" cm="1">
        <f t="array" ref="BE139">_xlfn.IFS(BD139="NA", "NA", AZ139="Direct rLV % whole brain", BD139, AZ139="Indirect rLV % whole brain", BD139, AZ139="Direct rLV % hemisphere", BD139/2, AZ139="Indirect rLV % hemisphere", BD139/2, AND(F139="Mouse", AZ139="mm3"), (BD139/508.91)*100, AND(F139="Rat", AZ139="mm3"), (BD139/1971)*100, AND(F139="Mouse", AZ139="ul"), (BD139/508.91)*100, AND(F139="Rat", AZ139="ul"), (BD139/1971)*100, AND(F139="Mouse", AZ139="nl"), (BD139/508910)*100, AND(F139="Rat", AZ139="nl"), (BD139/1971000)*100, AND(F139="Mouse", AZ139="cm3"), (BD139/0.50891)*100, AND(F139="Rat", AZ139="cm3"), (BD139/1.971)*100, TRUE, "NA")</f>
        <v>NA</v>
      </c>
      <c r="BF139" s="48" cm="1">
        <f t="array" ref="BF139">_xlfn.IFS(AW139="NA", "NA", AW139="NR", "NA", T139 = "NA", "NA", T139 = "NR", "NA", BA139="SD", AW139, BA139="SE", AW139*(SQRT(T139)), BA139="SEM", AW139*(SQRT(T139)), TRUE, "NA")</f>
        <v>4.5689221923775412</v>
      </c>
      <c r="BG139" s="35" t="s">
        <v>12</v>
      </c>
      <c r="BH139" t="s">
        <v>8</v>
      </c>
      <c r="BI139" t="s">
        <v>8</v>
      </c>
      <c r="BJ139" t="s">
        <v>8</v>
      </c>
      <c r="BK139" t="s">
        <v>8</v>
      </c>
      <c r="BL139" t="s">
        <v>8</v>
      </c>
      <c r="BM139" t="s">
        <v>8</v>
      </c>
      <c r="BN139" s="35" t="s">
        <v>273</v>
      </c>
      <c r="BO139" t="s">
        <v>272</v>
      </c>
    </row>
    <row r="140" spans="1:69" s="22" customFormat="1" x14ac:dyDescent="0.3">
      <c r="A140" s="22" t="s">
        <v>799</v>
      </c>
      <c r="B140" s="22" t="s">
        <v>798</v>
      </c>
      <c r="C140" s="22">
        <v>2018</v>
      </c>
      <c r="D140" s="22" t="s">
        <v>800</v>
      </c>
      <c r="E140" s="22" t="s">
        <v>141</v>
      </c>
      <c r="F140" s="34" t="s">
        <v>25</v>
      </c>
      <c r="G140" s="22" t="s">
        <v>1008</v>
      </c>
      <c r="H140" s="22" t="s">
        <v>35</v>
      </c>
      <c r="I140" s="22" t="s">
        <v>12</v>
      </c>
      <c r="J140" s="22" t="s">
        <v>8</v>
      </c>
      <c r="K140" s="22" t="s">
        <v>9</v>
      </c>
      <c r="L140" s="22" t="s">
        <v>9</v>
      </c>
      <c r="M140" s="22" t="s">
        <v>9</v>
      </c>
      <c r="N140" s="22">
        <v>18</v>
      </c>
      <c r="O140" s="22">
        <f t="shared" si="23"/>
        <v>19.5</v>
      </c>
      <c r="P140" s="22">
        <v>21</v>
      </c>
      <c r="Q140" s="22">
        <v>1</v>
      </c>
      <c r="R140" s="22">
        <v>4.5</v>
      </c>
      <c r="S140" s="22">
        <v>0</v>
      </c>
      <c r="T140" s="22" t="s">
        <v>8</v>
      </c>
      <c r="U140" s="22" t="str">
        <f t="shared" si="21"/>
        <v>NA</v>
      </c>
      <c r="V140" s="22" t="str">
        <f t="shared" si="22"/>
        <v>NA</v>
      </c>
      <c r="W140" s="34" t="s">
        <v>175</v>
      </c>
      <c r="X140" s="22" t="s">
        <v>8</v>
      </c>
      <c r="Y140" s="22" t="s">
        <v>613</v>
      </c>
      <c r="Z140" s="22" t="s">
        <v>9</v>
      </c>
      <c r="AA140" s="22" t="s">
        <v>9</v>
      </c>
      <c r="AB140" s="22" t="s">
        <v>8</v>
      </c>
      <c r="AC140" t="str" cm="1">
        <f t="array" ref="AC140">_xlfn.IFS(AB140="mg/kg", AA140, AB140="ug/g", AA140, AB140="mg/100g", AA140*10, AB140="mg/g", AA140*1000, TRUE, "NA")</f>
        <v>NA</v>
      </c>
      <c r="AD140" s="22" t="s">
        <v>9</v>
      </c>
      <c r="AE140" s="22" t="s">
        <v>8</v>
      </c>
      <c r="AF140" t="str" cm="1">
        <f t="array" ref="AF140">_xlfn.IFS(AD140="NA", "NA", AD140="NR", "NA", AE140="W/cm2", AD140, AE140="mW/mm2", AD140*0.1, AE140="mW/cm2", AD140*0.001, AE140="uW/cm2", AD140*0.000001, AE140="lux", AD140*0.00000014641, AE140="klux", AD140*0.00014641, TRUE, "NA")</f>
        <v>NA</v>
      </c>
      <c r="AG140" s="22" t="s">
        <v>231</v>
      </c>
      <c r="AH140" s="22" t="s">
        <v>9</v>
      </c>
      <c r="AI140" s="22" t="s">
        <v>9</v>
      </c>
      <c r="AJ140" s="22" t="s">
        <v>9</v>
      </c>
      <c r="AK140" s="22">
        <v>10</v>
      </c>
      <c r="AL140" s="34" t="s">
        <v>12</v>
      </c>
      <c r="AM140" s="22" t="s">
        <v>8</v>
      </c>
      <c r="AN140" s="22" t="s">
        <v>8</v>
      </c>
      <c r="AO140" s="22" t="s">
        <v>8</v>
      </c>
      <c r="AP140" s="22" t="s">
        <v>8</v>
      </c>
      <c r="AQ140" s="22" t="s">
        <v>8</v>
      </c>
      <c r="AR140" s="34">
        <v>168</v>
      </c>
      <c r="AS140" s="22" t="s">
        <v>876</v>
      </c>
      <c r="AT140" s="22">
        <v>1.35</v>
      </c>
      <c r="AU140" s="22">
        <v>0.08</v>
      </c>
      <c r="AV140" s="22" t="s">
        <v>8</v>
      </c>
      <c r="AW140" s="22" t="s">
        <v>8</v>
      </c>
      <c r="AX140" s="22" t="s">
        <v>8</v>
      </c>
      <c r="AY140" s="22" t="s">
        <v>8</v>
      </c>
      <c r="AZ140" s="22" t="s">
        <v>137</v>
      </c>
      <c r="BA140" s="22" t="s">
        <v>197</v>
      </c>
      <c r="BB140" cm="1">
        <f t="array" ref="BB140">_xlfn.IFS(AT140="NA", "NA", AT140="NR", "NA", AZ140="Direct rLV % whole brain", AT140, AZ140="Indirect rLV % whole brain", AT140, AZ140="Direct rLV % hemisphere", AT140/2, AZ140="Indirect rLV % hemisphere", AT140/2, AND(F140="Mouse", AZ140="mm3"), (AT140/508.91)*100, AND(F140="Rat", AZ140="mm3"), (AT140/1971)*100, AND(F140="Mouse", AZ140="ul"), (AT140/508.91)*100, AND(F140="Rat", AZ140="ul"), (AT140/1971)*100, AND(F140="Mouse", AZ140="nl"), (AT140/508910)*100, AND(F140="Rat", AZ140="nl"), (AT140/1971000)*100, AND(F140="Mouse", AZ140="cm3"), (AT140/0.50891)*100, AND(F140="Rat", AZ140="cm3"), (AT140/1.971)*100, TRUE, "NA")</f>
        <v>0.26527283802637008</v>
      </c>
      <c r="BC140" t="str" cm="1">
        <f t="array" ref="BC140">_xlfn.IFS(AV140="NA", "NA", AV140="NR", "NA", AZ140="Direct rLV % whole brain", AV140, AZ140="Indirect rLV % whole brain", AV140, AZ140="Direct rLV % hemisphere", AV140/2, AZ140="Indirect rLV % hemisphere", AV140/2, AND(F140="Mouse", AZ140="mm3"), (AV140/508.91)*100, AND(F140="Rat", AZ140="mm3"), (AV140/1971)*100, AND(F140="Mouse", AZ140="ul"), (AV140/508.91)*100, AND(F140="Rat", AZ140="ul"), (AV140/1971)*100, AND(F140="Mouse", AZ140="nl"), (AV140/508910)*100, AND(F140="Rat", AZ140="nl"), (AV140/1971000)*100, AND(F140="Mouse", AZ140="cm3"), (AV140/0.50891)*100, AND(F140="Rat", AZ140="cm3"), (AV140/1.971)*100, TRUE, "NA")</f>
        <v>NA</v>
      </c>
      <c r="BD140" cm="1">
        <f t="array" ref="BD140">_xlfn.IFS(AU140="NA", "NA", AU140="NR", "NA", R140="NR", "NA", BA140="SD", AU140, BA140="SE", AU140*(SQRT(R140)), BA140="SEM", AU140*(SQRT(R140)), TRUE, "NA")</f>
        <v>0.16970562748477139</v>
      </c>
      <c r="BE140" cm="1">
        <f t="array" ref="BE140">_xlfn.IFS(BD140="NA", "NA", AZ140="Direct rLV % whole brain", BD140, AZ140="Indirect rLV % whole brain", BD140, AZ140="Direct rLV % hemisphere", BD140/2, AZ140="Indirect rLV % hemisphere", BD140/2, AND(F140="Mouse", AZ140="mm3"), (BD140/508.91)*100, AND(F140="Rat", AZ140="mm3"), (BD140/1971)*100, AND(F140="Mouse", AZ140="ul"), (BD140/508.91)*100, AND(F140="Rat", AZ140="ul"), (BD140/1971)*100, AND(F140="Mouse", AZ140="nl"), (BD140/508910)*100, AND(F140="Rat", AZ140="nl"), (BD140/1971000)*100, AND(F140="Mouse", AZ140="cm3"), (BD140/0.50891)*100, AND(F140="Rat", AZ140="cm3"), (BD140/1.971)*100, TRUE, "NA")</f>
        <v>3.3346884023652781E-2</v>
      </c>
      <c r="BF140" s="48" t="str" cm="1">
        <f t="array" ref="BF140">_xlfn.IFS(AW140="NA", "NA", AW140="NR", "NA", T140 = "NA", "NA", T140 = "NR", "NA", BA140="SD", AW140, BA140="SE", AW140*(SQRT(T140)), BA140="SEM", AW140*(SQRT(T140)), TRUE, "NA")</f>
        <v>NA</v>
      </c>
      <c r="BG140" s="34" t="s">
        <v>12</v>
      </c>
      <c r="BH140" s="22" t="s">
        <v>8</v>
      </c>
      <c r="BI140" s="22" t="s">
        <v>8</v>
      </c>
      <c r="BJ140" s="22" t="s">
        <v>8</v>
      </c>
      <c r="BK140" s="22" t="s">
        <v>8</v>
      </c>
      <c r="BL140" s="22" t="s">
        <v>8</v>
      </c>
      <c r="BM140" s="22" t="s">
        <v>8</v>
      </c>
      <c r="BN140" s="34" t="s">
        <v>272</v>
      </c>
      <c r="BO140" s="22" t="s">
        <v>273</v>
      </c>
      <c r="BP140" s="22" t="s">
        <v>803</v>
      </c>
    </row>
    <row r="141" spans="1:69" s="22" customFormat="1" x14ac:dyDescent="0.3">
      <c r="A141" s="22" t="s">
        <v>799</v>
      </c>
      <c r="B141" s="22" t="s">
        <v>798</v>
      </c>
      <c r="C141" s="22">
        <v>2018</v>
      </c>
      <c r="D141" s="22" t="s">
        <v>800</v>
      </c>
      <c r="E141" s="22" t="s">
        <v>143</v>
      </c>
      <c r="F141" s="34" t="s">
        <v>25</v>
      </c>
      <c r="G141" s="22" t="s">
        <v>1008</v>
      </c>
      <c r="H141" s="22" t="s">
        <v>35</v>
      </c>
      <c r="I141" s="22" t="s">
        <v>801</v>
      </c>
      <c r="J141" s="22" t="s">
        <v>802</v>
      </c>
      <c r="K141" s="22" t="s">
        <v>9</v>
      </c>
      <c r="L141" s="22" t="s">
        <v>9</v>
      </c>
      <c r="M141" s="22" t="s">
        <v>9</v>
      </c>
      <c r="N141" s="22">
        <v>18</v>
      </c>
      <c r="O141" s="22">
        <f t="shared" si="23"/>
        <v>19.5</v>
      </c>
      <c r="P141" s="22">
        <v>21</v>
      </c>
      <c r="Q141" s="22">
        <v>1</v>
      </c>
      <c r="R141" s="22">
        <v>4.5</v>
      </c>
      <c r="S141" s="22">
        <v>0</v>
      </c>
      <c r="T141" s="22" t="s">
        <v>8</v>
      </c>
      <c r="U141" s="22" t="str">
        <f t="shared" si="21"/>
        <v>NA</v>
      </c>
      <c r="V141" s="22" t="str">
        <f t="shared" si="22"/>
        <v>NA</v>
      </c>
      <c r="W141" s="34" t="s">
        <v>175</v>
      </c>
      <c r="X141" s="22" t="s">
        <v>8</v>
      </c>
      <c r="Y141" s="22" t="s">
        <v>613</v>
      </c>
      <c r="Z141" s="22" t="s">
        <v>9</v>
      </c>
      <c r="AA141" s="22" t="s">
        <v>9</v>
      </c>
      <c r="AB141" s="22" t="s">
        <v>8</v>
      </c>
      <c r="AC141" t="str" cm="1">
        <f t="array" ref="AC141">_xlfn.IFS(AB141="mg/kg", AA141, AB141="ug/g", AA141, AB141="mg/100g", AA141*10, AB141="mg/g", AA141*1000, TRUE, "NA")</f>
        <v>NA</v>
      </c>
      <c r="AD141" s="22" t="s">
        <v>9</v>
      </c>
      <c r="AE141" s="22" t="s">
        <v>8</v>
      </c>
      <c r="AF141" t="str" cm="1">
        <f t="array" ref="AF141">_xlfn.IFS(AD141="NA", "NA", AD141="NR", "NA", AE141="W/cm2", AD141, AE141="mW/mm2", AD141*0.1, AE141="mW/cm2", AD141*0.001, AE141="uW/cm2", AD141*0.000001, AE141="lux", AD141*0.00000014641, AE141="klux", AD141*0.00014641, TRUE, "NA")</f>
        <v>NA</v>
      </c>
      <c r="AG141" s="22" t="s">
        <v>231</v>
      </c>
      <c r="AH141" s="22" t="s">
        <v>9</v>
      </c>
      <c r="AI141" s="22" t="s">
        <v>9</v>
      </c>
      <c r="AJ141" s="22" t="s">
        <v>9</v>
      </c>
      <c r="AK141" s="22">
        <v>10</v>
      </c>
      <c r="AL141" s="34" t="s">
        <v>12</v>
      </c>
      <c r="AM141" s="22" t="s">
        <v>8</v>
      </c>
      <c r="AN141" s="22" t="s">
        <v>8</v>
      </c>
      <c r="AO141" s="22" t="s">
        <v>8</v>
      </c>
      <c r="AP141" s="22" t="s">
        <v>8</v>
      </c>
      <c r="AQ141" s="22" t="s">
        <v>8</v>
      </c>
      <c r="AR141" s="34">
        <v>168</v>
      </c>
      <c r="AS141" s="22" t="s">
        <v>876</v>
      </c>
      <c r="AT141" s="22">
        <v>2.4</v>
      </c>
      <c r="AU141" s="22">
        <v>0.4</v>
      </c>
      <c r="AV141" s="22" t="s">
        <v>8</v>
      </c>
      <c r="AW141" s="22" t="s">
        <v>8</v>
      </c>
      <c r="AX141" s="22" t="s">
        <v>8</v>
      </c>
      <c r="AY141" s="22" t="s">
        <v>8</v>
      </c>
      <c r="AZ141" s="22" t="s">
        <v>137</v>
      </c>
      <c r="BA141" s="22" t="s">
        <v>197</v>
      </c>
      <c r="BB141" cm="1">
        <f t="array" ref="BB141">_xlfn.IFS(AT141="NA", "NA", AT141="NR", "NA", AZ141="Direct rLV % whole brain", AT141, AZ141="Indirect rLV % whole brain", AT141, AZ141="Direct rLV % hemisphere", AT141/2, AZ141="Indirect rLV % hemisphere", AT141/2, AND(F141="Mouse", AZ141="mm3"), (AT141/508.91)*100, AND(F141="Rat", AZ141="mm3"), (AT141/1971)*100, AND(F141="Mouse", AZ141="ul"), (AT141/508.91)*100, AND(F141="Rat", AZ141="ul"), (AT141/1971)*100, AND(F141="Mouse", AZ141="nl"), (AT141/508910)*100, AND(F141="Rat", AZ141="nl"), (AT141/1971000)*100, AND(F141="Mouse", AZ141="cm3"), (AT141/0.50891)*100, AND(F141="Rat", AZ141="cm3"), (AT141/1.971)*100, TRUE, "NA")</f>
        <v>0.47159615649132458</v>
      </c>
      <c r="BC141" t="str" cm="1">
        <f t="array" ref="BC141">_xlfn.IFS(AV141="NA", "NA", AV141="NR", "NA", AZ141="Direct rLV % whole brain", AV141, AZ141="Indirect rLV % whole brain", AV141, AZ141="Direct rLV % hemisphere", AV141/2, AZ141="Indirect rLV % hemisphere", AV141/2, AND(F141="Mouse", AZ141="mm3"), (AV141/508.91)*100, AND(F141="Rat", AZ141="mm3"), (AV141/1971)*100, AND(F141="Mouse", AZ141="ul"), (AV141/508.91)*100, AND(F141="Rat", AZ141="ul"), (AV141/1971)*100, AND(F141="Mouse", AZ141="nl"), (AV141/508910)*100, AND(F141="Rat", AZ141="nl"), (AV141/1971000)*100, AND(F141="Mouse", AZ141="cm3"), (AV141/0.50891)*100, AND(F141="Rat", AZ141="cm3"), (AV141/1.971)*100, TRUE, "NA")</f>
        <v>NA</v>
      </c>
      <c r="BD141" cm="1">
        <f t="array" ref="BD141">_xlfn.IFS(AU141="NA", "NA", AU141="NR", "NA", R141="NR", "NA", BA141="SD", AU141, BA141="SE", AU141*(SQRT(R141)), BA141="SEM", AU141*(SQRT(R141)), TRUE, "NA")</f>
        <v>0.84852813742385702</v>
      </c>
      <c r="BE141" cm="1">
        <f t="array" ref="BE141">_xlfn.IFS(BD141="NA", "NA", AZ141="Direct rLV % whole brain", BD141, AZ141="Indirect rLV % whole brain", BD141, AZ141="Direct rLV % hemisphere", BD141/2, AZ141="Indirect rLV % hemisphere", BD141/2, AND(F141="Mouse", AZ141="mm3"), (BD141/508.91)*100, AND(F141="Rat", AZ141="mm3"), (BD141/1971)*100, AND(F141="Mouse", AZ141="ul"), (BD141/508.91)*100, AND(F141="Rat", AZ141="ul"), (BD141/1971)*100, AND(F141="Mouse", AZ141="nl"), (BD141/508910)*100, AND(F141="Rat", AZ141="nl"), (BD141/1971000)*100, AND(F141="Mouse", AZ141="cm3"), (BD141/0.50891)*100, AND(F141="Rat", AZ141="cm3"), (BD141/1.971)*100, TRUE, "NA")</f>
        <v>0.16673442011826395</v>
      </c>
      <c r="BF141" s="48" t="str" cm="1">
        <f t="array" ref="BF141">_xlfn.IFS(AW141="NA", "NA", AW141="NR", "NA", T141 = "NA", "NA", T141 = "NR", "NA", BA141="SD", AW141, BA141="SE", AW141*(SQRT(T141)), BA141="SEM", AW141*(SQRT(T141)), TRUE, "NA")</f>
        <v>NA</v>
      </c>
      <c r="BG141" s="34" t="s">
        <v>12</v>
      </c>
      <c r="BH141" s="22" t="s">
        <v>8</v>
      </c>
      <c r="BI141" s="22" t="s">
        <v>8</v>
      </c>
      <c r="BJ141" s="22" t="s">
        <v>8</v>
      </c>
      <c r="BK141" s="22" t="s">
        <v>8</v>
      </c>
      <c r="BL141" s="22" t="s">
        <v>8</v>
      </c>
      <c r="BM141" s="22" t="s">
        <v>8</v>
      </c>
      <c r="BN141" s="34" t="s">
        <v>272</v>
      </c>
      <c r="BO141" s="22" t="s">
        <v>273</v>
      </c>
      <c r="BP141" s="22" t="s">
        <v>803</v>
      </c>
    </row>
    <row r="142" spans="1:69" x14ac:dyDescent="0.3">
      <c r="A142" t="s">
        <v>804</v>
      </c>
      <c r="B142" t="s">
        <v>798</v>
      </c>
      <c r="C142">
        <v>2017</v>
      </c>
      <c r="D142" t="s">
        <v>805</v>
      </c>
      <c r="E142" t="s">
        <v>141</v>
      </c>
      <c r="F142" s="35" t="s">
        <v>25</v>
      </c>
      <c r="G142" t="s">
        <v>1008</v>
      </c>
      <c r="H142" t="s">
        <v>36</v>
      </c>
      <c r="I142" t="s">
        <v>12</v>
      </c>
      <c r="J142" t="s">
        <v>8</v>
      </c>
      <c r="K142">
        <v>10</v>
      </c>
      <c r="L142">
        <f>AVERAGE(K142,M142)</f>
        <v>11</v>
      </c>
      <c r="M142">
        <v>12</v>
      </c>
      <c r="N142" t="s">
        <v>9</v>
      </c>
      <c r="O142" t="s">
        <v>9</v>
      </c>
      <c r="P142" t="s">
        <v>9</v>
      </c>
      <c r="Q142">
        <v>1</v>
      </c>
      <c r="R142">
        <v>10</v>
      </c>
      <c r="S142">
        <v>0</v>
      </c>
      <c r="T142" t="s">
        <v>8</v>
      </c>
      <c r="U142" t="str">
        <f t="shared" si="21"/>
        <v>NA</v>
      </c>
      <c r="V142" t="str">
        <f t="shared" si="22"/>
        <v>NA</v>
      </c>
      <c r="W142" s="35" t="s">
        <v>147</v>
      </c>
      <c r="X142" t="s">
        <v>97</v>
      </c>
      <c r="Y142" t="s">
        <v>78</v>
      </c>
      <c r="Z142" t="s">
        <v>9</v>
      </c>
      <c r="AA142">
        <v>150</v>
      </c>
      <c r="AB142" t="s">
        <v>145</v>
      </c>
      <c r="AC142" cm="1">
        <f t="array" ref="AC142">_xlfn.IFS(AB142="mg/kg", AA142, AB142="ug/g", AA142, AB142="mg/100g", AA142*10, AB142="mg/g", AA142*1000, TRUE, "NA")</f>
        <v>150</v>
      </c>
      <c r="AD142" t="s">
        <v>9</v>
      </c>
      <c r="AE142" t="s">
        <v>8</v>
      </c>
      <c r="AF142" t="str" cm="1">
        <f t="array" ref="AF142">_xlfn.IFS(AD142="NA", "NA", AD142="NR", "NA", AE142="W/cm2", AD142, AE142="mW/mm2", AD142*0.1, AE142="mW/cm2", AD142*0.001, AE142="uW/cm2", AD142*0.000001, AE142="lux", AD142*0.00000014641, AE142="klux", AD142*0.00014641, TRUE, "NA")</f>
        <v>NA</v>
      </c>
      <c r="AG142" t="s">
        <v>87</v>
      </c>
      <c r="AH142" t="s">
        <v>87</v>
      </c>
      <c r="AI142" t="s">
        <v>9</v>
      </c>
      <c r="AJ142">
        <v>4</v>
      </c>
      <c r="AK142">
        <v>20</v>
      </c>
      <c r="AL142" s="35" t="s">
        <v>12</v>
      </c>
      <c r="AM142" t="s">
        <v>8</v>
      </c>
      <c r="AN142" t="s">
        <v>8</v>
      </c>
      <c r="AO142" t="s">
        <v>8</v>
      </c>
      <c r="AP142" t="s">
        <v>8</v>
      </c>
      <c r="AQ142" t="s">
        <v>8</v>
      </c>
      <c r="AR142" s="35">
        <v>24</v>
      </c>
      <c r="AS142" t="s">
        <v>874</v>
      </c>
      <c r="AT142">
        <v>32.369999999999997</v>
      </c>
      <c r="AU142">
        <v>2.81</v>
      </c>
      <c r="AV142" t="s">
        <v>8</v>
      </c>
      <c r="AW142" t="s">
        <v>8</v>
      </c>
      <c r="AX142" t="s">
        <v>8</v>
      </c>
      <c r="AY142" t="s">
        <v>8</v>
      </c>
      <c r="AZ142" t="s">
        <v>137</v>
      </c>
      <c r="BA142" t="s">
        <v>197</v>
      </c>
      <c r="BB142" cm="1">
        <f t="array" ref="BB142">_xlfn.IFS(AT142="NA", "NA", AT142="NR", "NA", AZ142="Direct rLV % whole brain", AT142, AZ142="Indirect rLV % whole brain", AT142, AZ142="Direct rLV % hemisphere", AT142/2, AZ142="Indirect rLV % hemisphere", AT142/2, AND(F142="Mouse", AZ142="mm3"), (AT142/508.91)*100, AND(F142="Rat", AZ142="mm3"), (AT142/1971)*100, AND(F142="Mouse", AZ142="ul"), (AT142/508.91)*100, AND(F142="Rat", AZ142="ul"), (AT142/1971)*100, AND(F142="Mouse", AZ142="nl"), (AT142/508910)*100, AND(F142="Rat", AZ142="nl"), (AT142/1971000)*100, AND(F142="Mouse", AZ142="cm3"), (AT142/0.50891)*100, AND(F142="Rat", AZ142="cm3"), (AT142/1.971)*100, TRUE, "NA")</f>
        <v>6.3606531606767396</v>
      </c>
      <c r="BC142" t="str" cm="1">
        <f t="array" ref="BC142">_xlfn.IFS(AV142="NA", "NA", AV142="NR", "NA", AZ142="Direct rLV % whole brain", AV142, AZ142="Indirect rLV % whole brain", AV142, AZ142="Direct rLV % hemisphere", AV142/2, AZ142="Indirect rLV % hemisphere", AV142/2, AND(F142="Mouse", AZ142="mm3"), (AV142/508.91)*100, AND(F142="Rat", AZ142="mm3"), (AV142/1971)*100, AND(F142="Mouse", AZ142="ul"), (AV142/508.91)*100, AND(F142="Rat", AZ142="ul"), (AV142/1971)*100, AND(F142="Mouse", AZ142="nl"), (AV142/508910)*100, AND(F142="Rat", AZ142="nl"), (AV142/1971000)*100, AND(F142="Mouse", AZ142="cm3"), (AV142/0.50891)*100, AND(F142="Rat", AZ142="cm3"), (AV142/1.971)*100, TRUE, "NA")</f>
        <v>NA</v>
      </c>
      <c r="BD142" cm="1">
        <f t="array" ref="BD142">_xlfn.IFS(AU142="NA", "NA", AU142="NR", "NA", R142="NR", "NA", BA142="SD", AU142, BA142="SE", AU142*(SQRT(R142)), BA142="SEM", AU142*(SQRT(R142)), TRUE, "NA")</f>
        <v>8.8860002250731469</v>
      </c>
      <c r="BE142" cm="1">
        <f t="array" ref="BE142">_xlfn.IFS(BD142="NA", "NA", AZ142="Direct rLV % whole brain", BD142, AZ142="Indirect rLV % whole brain", BD142, AZ142="Direct rLV % hemisphere", BD142/2, AZ142="Indirect rLV % hemisphere", BD142/2, AND(F142="Mouse", AZ142="mm3"), (BD142/508.91)*100, AND(F142="Rat", AZ142="mm3"), (BD142/1971)*100, AND(F142="Mouse", AZ142="ul"), (BD142/508.91)*100, AND(F142="Rat", AZ142="ul"), (BD142/1971)*100, AND(F142="Mouse", AZ142="nl"), (BD142/508910)*100, AND(F142="Rat", AZ142="nl"), (BD142/1971000)*100, AND(F142="Mouse", AZ142="cm3"), (BD142/0.50891)*100, AND(F142="Rat", AZ142="cm3"), (BD142/1.971)*100, TRUE, "NA")</f>
        <v>1.7460848136356419</v>
      </c>
      <c r="BF142" s="48" t="str" cm="1">
        <f t="array" ref="BF142">_xlfn.IFS(AW142="NA", "NA", AW142="NR", "NA", T142 = "NA", "NA", T142 = "NR", "NA", BA142="SD", AW142, BA142="SE", AW142*(SQRT(T142)), BA142="SEM", AW142*(SQRT(T142)), TRUE, "NA")</f>
        <v>NA</v>
      </c>
      <c r="BG142" s="35" t="s">
        <v>138</v>
      </c>
      <c r="BH142">
        <v>10.029999999999999</v>
      </c>
      <c r="BI142">
        <v>1.01</v>
      </c>
      <c r="BJ142" t="s">
        <v>8</v>
      </c>
      <c r="BK142" t="s">
        <v>8</v>
      </c>
      <c r="BL142" t="s">
        <v>197</v>
      </c>
      <c r="BM142">
        <v>24</v>
      </c>
      <c r="BN142" s="35" t="s">
        <v>272</v>
      </c>
      <c r="BO142" t="s">
        <v>8</v>
      </c>
      <c r="BP142" t="s">
        <v>806</v>
      </c>
    </row>
    <row r="143" spans="1:69" s="22" customFormat="1" x14ac:dyDescent="0.3">
      <c r="A143" s="22" t="s">
        <v>810</v>
      </c>
      <c r="B143" s="22" t="s">
        <v>809</v>
      </c>
      <c r="C143" s="22">
        <v>2017</v>
      </c>
      <c r="D143" s="22" t="s">
        <v>811</v>
      </c>
      <c r="E143" s="22" t="s">
        <v>141</v>
      </c>
      <c r="F143" s="34" t="s">
        <v>24</v>
      </c>
      <c r="G143" s="22" t="s">
        <v>11</v>
      </c>
      <c r="H143" s="22" t="s">
        <v>36</v>
      </c>
      <c r="I143" s="22" t="s">
        <v>12</v>
      </c>
      <c r="J143" s="22" t="s">
        <v>8</v>
      </c>
      <c r="K143" s="22">
        <v>6</v>
      </c>
      <c r="L143" s="22">
        <f>AVERAGE(K143,M143)</f>
        <v>7</v>
      </c>
      <c r="M143" s="22">
        <v>8</v>
      </c>
      <c r="N143" s="22">
        <v>250</v>
      </c>
      <c r="O143" s="22">
        <f>AVERAGE(N143,P143)</f>
        <v>262.5</v>
      </c>
      <c r="P143" s="22">
        <v>275</v>
      </c>
      <c r="Q143" s="22">
        <v>1</v>
      </c>
      <c r="R143" s="22">
        <v>9</v>
      </c>
      <c r="S143" s="22">
        <v>1</v>
      </c>
      <c r="T143" s="22">
        <v>9</v>
      </c>
      <c r="U143" s="22">
        <f t="shared" si="21"/>
        <v>1</v>
      </c>
      <c r="V143" s="22">
        <f t="shared" si="22"/>
        <v>9</v>
      </c>
      <c r="W143" s="34" t="s">
        <v>97</v>
      </c>
      <c r="X143" s="22" t="s">
        <v>8</v>
      </c>
      <c r="Y143" s="22" t="s">
        <v>78</v>
      </c>
      <c r="Z143" s="22" t="s">
        <v>1559</v>
      </c>
      <c r="AA143" s="22">
        <v>10</v>
      </c>
      <c r="AB143" s="22" t="s">
        <v>320</v>
      </c>
      <c r="AC143">
        <f>(AA143*0.5)/(O143/1000)</f>
        <v>19.047619047619047</v>
      </c>
      <c r="AD143" s="22" t="s">
        <v>9</v>
      </c>
      <c r="AE143" s="22" t="s">
        <v>8</v>
      </c>
      <c r="AF143" t="str" cm="1">
        <f t="array" ref="AF143">_xlfn.IFS(AD143="NA", "NA", AD143="NR", "NA", AE143="W/cm2", AD143, AE143="mW/mm2", AD143*0.1, AE143="mW/cm2", AD143*0.001, AE143="uW/cm2", AD143*0.000001, AE143="lux", AD143*0.00000014641, AE143="klux", AD143*0.00014641, TRUE, "NA")</f>
        <v>NA</v>
      </c>
      <c r="AG143" s="22" t="s">
        <v>9</v>
      </c>
      <c r="AH143" s="22" t="s">
        <v>9</v>
      </c>
      <c r="AI143" s="22" t="s">
        <v>9</v>
      </c>
      <c r="AJ143" s="22">
        <v>5</v>
      </c>
      <c r="AK143" s="22">
        <v>15</v>
      </c>
      <c r="AL143" s="34" t="s">
        <v>812</v>
      </c>
      <c r="AM143" s="22" t="s">
        <v>47</v>
      </c>
      <c r="AN143" s="22">
        <v>40</v>
      </c>
      <c r="AO143" s="22" t="s">
        <v>2560</v>
      </c>
      <c r="AP143" s="22">
        <v>72</v>
      </c>
      <c r="AQ143" s="22" t="s">
        <v>158</v>
      </c>
      <c r="AR143" s="34">
        <v>96</v>
      </c>
      <c r="AS143" s="22" t="s">
        <v>874</v>
      </c>
      <c r="AT143" s="22">
        <v>72.8</v>
      </c>
      <c r="AU143" s="22">
        <v>6.4</v>
      </c>
      <c r="AV143" s="22">
        <v>84.9</v>
      </c>
      <c r="AW143" s="22">
        <v>9.6</v>
      </c>
      <c r="AX143" s="22" t="s">
        <v>8</v>
      </c>
      <c r="AY143" s="22" t="s">
        <v>8</v>
      </c>
      <c r="AZ143" s="22" t="s">
        <v>137</v>
      </c>
      <c r="BA143" s="22" t="s">
        <v>196</v>
      </c>
      <c r="BB143" cm="1">
        <f t="array" ref="BB143">_xlfn.IFS(AT143="NA", "NA", AT143="NR", "NA", AZ143="Direct rLV % whole brain", AT143, AZ143="Indirect rLV % whole brain", AT143, AZ143="Direct rLV % hemisphere", AT143/2, AZ143="Indirect rLV % hemisphere", AT143/2, AND(F143="Mouse", AZ143="mm3"), (AT143/508.91)*100, AND(F143="Rat", AZ143="mm3"), (AT143/1971)*100, AND(F143="Mouse", AZ143="ul"), (AT143/508.91)*100, AND(F143="Rat", AZ143="ul"), (AT143/1971)*100, AND(F143="Mouse", AZ143="nl"), (AT143/508910)*100, AND(F143="Rat", AZ143="nl"), (AT143/1971000)*100, AND(F143="Mouse", AZ143="cm3"), (AT143/0.50891)*100, AND(F143="Rat", AZ143="cm3"), (AT143/1.971)*100, TRUE, "NA")</f>
        <v>3.6935565702688988</v>
      </c>
      <c r="BC143" cm="1">
        <f t="array" ref="BC143">_xlfn.IFS(AV143="NA", "NA", AV143="NR", "NA", AZ143="Direct rLV % whole brain", AV143, AZ143="Indirect rLV % whole brain", AV143, AZ143="Direct rLV % hemisphere", AV143/2, AZ143="Indirect rLV % hemisphere", AV143/2, AND(F143="Mouse", AZ143="mm3"), (AV143/508.91)*100, AND(F143="Rat", AZ143="mm3"), (AV143/1971)*100, AND(F143="Mouse", AZ143="ul"), (AV143/508.91)*100, AND(F143="Rat", AZ143="ul"), (AV143/1971)*100, AND(F143="Mouse", AZ143="nl"), (AV143/508910)*100, AND(F143="Rat", AZ143="nl"), (AV143/1971000)*100, AND(F143="Mouse", AZ143="cm3"), (AV143/0.50891)*100, AND(F143="Rat", AZ143="cm3"), (AV143/1.971)*100, TRUE, "NA")</f>
        <v>4.3074581430745811</v>
      </c>
      <c r="BD143" cm="1">
        <f t="array" ref="BD143">_xlfn.IFS(AU143="NA", "NA", AU143="NR", "NA", R143="NR", "NA", BA143="SD", AU143, BA143="SE", AU143*(SQRT(R143)), BA143="SEM", AU143*(SQRT(R143)), TRUE, "NA")</f>
        <v>6.4</v>
      </c>
      <c r="BE143" cm="1">
        <f t="array" ref="BE143">_xlfn.IFS(BD143="NA", "NA", AZ143="Direct rLV % whole brain", BD143, AZ143="Indirect rLV % whole brain", BD143, AZ143="Direct rLV % hemisphere", BD143/2, AZ143="Indirect rLV % hemisphere", BD143/2, AND(F143="Mouse", AZ143="mm3"), (BD143/508.91)*100, AND(F143="Rat", AZ143="mm3"), (BD143/1971)*100, AND(F143="Mouse", AZ143="ul"), (BD143/508.91)*100, AND(F143="Rat", AZ143="ul"), (BD143/1971)*100, AND(F143="Mouse", AZ143="nl"), (BD143/508910)*100, AND(F143="Rat", AZ143="nl"), (BD143/1971000)*100, AND(F143="Mouse", AZ143="cm3"), (BD143/0.50891)*100, AND(F143="Rat", AZ143="cm3"), (BD143/1.971)*100, TRUE, "NA")</f>
        <v>0.32470826991374935</v>
      </c>
      <c r="BF143" s="48" cm="1">
        <f t="array" ref="BF143">_xlfn.IFS(AW143="NA", "NA", AW143="NR", "NA", T143 = "NA", "NA", T143 = "NR", "NA", BA143="SD", AW143, BA143="SE", AW143*(SQRT(T143)), BA143="SEM", AW143*(SQRT(T143)), TRUE, "NA")</f>
        <v>9.6</v>
      </c>
      <c r="BG143" s="34" t="s">
        <v>12</v>
      </c>
      <c r="BH143" s="22" t="s">
        <v>8</v>
      </c>
      <c r="BI143" s="22" t="s">
        <v>8</v>
      </c>
      <c r="BJ143" s="22" t="s">
        <v>8</v>
      </c>
      <c r="BK143" s="22" t="s">
        <v>8</v>
      </c>
      <c r="BL143" s="22" t="s">
        <v>8</v>
      </c>
      <c r="BM143" s="22" t="s">
        <v>8</v>
      </c>
      <c r="BN143" s="34" t="s">
        <v>273</v>
      </c>
      <c r="BO143" s="22" t="s">
        <v>273</v>
      </c>
    </row>
    <row r="144" spans="1:69" x14ac:dyDescent="0.3">
      <c r="A144" t="s">
        <v>817</v>
      </c>
      <c r="B144" t="s">
        <v>816</v>
      </c>
      <c r="C144">
        <v>2012</v>
      </c>
      <c r="D144" t="s">
        <v>818</v>
      </c>
      <c r="E144" t="s">
        <v>141</v>
      </c>
      <c r="F144" s="35" t="s">
        <v>25</v>
      </c>
      <c r="G144" t="s">
        <v>820</v>
      </c>
      <c r="H144" t="s">
        <v>36</v>
      </c>
      <c r="I144" t="s">
        <v>12</v>
      </c>
      <c r="J144" t="s">
        <v>8</v>
      </c>
      <c r="K144" t="s">
        <v>9</v>
      </c>
      <c r="L144" t="s">
        <v>9</v>
      </c>
      <c r="M144" t="s">
        <v>9</v>
      </c>
      <c r="N144">
        <v>25</v>
      </c>
      <c r="O144">
        <f t="shared" ref="O144:O156" si="24">AVERAGE(N144,P144)</f>
        <v>27.5</v>
      </c>
      <c r="P144">
        <v>30</v>
      </c>
      <c r="Q144">
        <v>4</v>
      </c>
      <c r="R144">
        <v>5.5</v>
      </c>
      <c r="S144">
        <v>0</v>
      </c>
      <c r="T144" t="s">
        <v>8</v>
      </c>
      <c r="U144" t="str">
        <f t="shared" si="21"/>
        <v>NA</v>
      </c>
      <c r="V144" t="str">
        <f t="shared" si="22"/>
        <v>NA</v>
      </c>
      <c r="W144" s="35" t="s">
        <v>97</v>
      </c>
      <c r="X144" t="s">
        <v>8</v>
      </c>
      <c r="Y144" t="s">
        <v>2553</v>
      </c>
      <c r="Z144" t="s">
        <v>91</v>
      </c>
      <c r="AA144">
        <v>50</v>
      </c>
      <c r="AB144" t="s">
        <v>145</v>
      </c>
      <c r="AC144" cm="1">
        <f t="array" ref="AC144">_xlfn.IFS(AB144="mg/kg", AA144, AB144="ug/g", AA144, AB144="mg/100g", AA144*10, AB144="mg/g", AA144*1000, TRUE, "NA")</f>
        <v>50</v>
      </c>
      <c r="AD144">
        <v>3.5</v>
      </c>
      <c r="AE144" t="s">
        <v>221</v>
      </c>
      <c r="AF144" t="str" cm="1">
        <f t="array" ref="AF144">_xlfn.IFS(AD144="NA", "NA", AD144="NR", "NA", AE144="W/cm2", AD144, AE144="mW/mm2", AD144*0.1, AE144="mW/cm2", AD144*0.001, AE144="uW/cm2", AD144*0.000001, AE144="lux", AD144*0.00000014641, AE144="klux", AD144*0.00014641, TRUE, "NA")</f>
        <v>NA</v>
      </c>
      <c r="AG144" t="s">
        <v>84</v>
      </c>
      <c r="AH144" t="s">
        <v>719</v>
      </c>
      <c r="AI144">
        <v>540</v>
      </c>
      <c r="AJ144">
        <v>1</v>
      </c>
      <c r="AK144">
        <v>10</v>
      </c>
      <c r="AL144" s="35" t="s">
        <v>12</v>
      </c>
      <c r="AM144" t="s">
        <v>8</v>
      </c>
      <c r="AN144" t="s">
        <v>8</v>
      </c>
      <c r="AO144" t="s">
        <v>8</v>
      </c>
      <c r="AP144" t="s">
        <v>8</v>
      </c>
      <c r="AQ144" t="s">
        <v>8</v>
      </c>
      <c r="AR144" s="35">
        <v>24</v>
      </c>
      <c r="AS144" t="s">
        <v>874</v>
      </c>
      <c r="AT144">
        <v>50.02</v>
      </c>
      <c r="AU144" s="29">
        <f>7.37/1.35</f>
        <v>5.4592592592592588</v>
      </c>
      <c r="AV144" t="s">
        <v>8</v>
      </c>
      <c r="AW144" t="s">
        <v>8</v>
      </c>
      <c r="AX144" t="s">
        <v>8</v>
      </c>
      <c r="AY144" t="s">
        <v>8</v>
      </c>
      <c r="AZ144" t="s">
        <v>137</v>
      </c>
      <c r="BA144" t="s">
        <v>196</v>
      </c>
      <c r="BB144" cm="1">
        <f t="array" ref="BB144">_xlfn.IFS(AT144="NA", "NA", AT144="NR", "NA", AZ144="Direct rLV % whole brain", AT144, AZ144="Indirect rLV % whole brain", AT144, AZ144="Direct rLV % hemisphere", AT144/2, AZ144="Indirect rLV % hemisphere", AT144/2, AND(F144="Mouse", AZ144="mm3"), (AT144/508.91)*100, AND(F144="Rat", AZ144="mm3"), (AT144/1971)*100, AND(F144="Mouse", AZ144="ul"), (AT144/508.91)*100, AND(F144="Rat", AZ144="ul"), (AT144/1971)*100, AND(F144="Mouse", AZ144="nl"), (AT144/508910)*100, AND(F144="Rat", AZ144="nl"), (AT144/1971000)*100, AND(F144="Mouse", AZ144="cm3"), (AT144/0.50891)*100, AND(F144="Rat", AZ144="cm3"), (AT144/1.971)*100, TRUE, "NA")</f>
        <v>9.8288498948733558</v>
      </c>
      <c r="BC144" t="str" cm="1">
        <f t="array" ref="BC144">_xlfn.IFS(AV144="NA", "NA", AV144="NR", "NA", AZ144="Direct rLV % whole brain", AV144, AZ144="Indirect rLV % whole brain", AV144, AZ144="Direct rLV % hemisphere", AV144/2, AZ144="Indirect rLV % hemisphere", AV144/2, AND(F144="Mouse", AZ144="mm3"), (AV144/508.91)*100, AND(F144="Rat", AZ144="mm3"), (AV144/1971)*100, AND(F144="Mouse", AZ144="ul"), (AV144/508.91)*100, AND(F144="Rat", AZ144="ul"), (AV144/1971)*100, AND(F144="Mouse", AZ144="nl"), (AV144/508910)*100, AND(F144="Rat", AZ144="nl"), (AV144/1971000)*100, AND(F144="Mouse", AZ144="cm3"), (AV144/0.50891)*100, AND(F144="Rat", AZ144="cm3"), (AV144/1.971)*100, TRUE, "NA")</f>
        <v>NA</v>
      </c>
      <c r="BD144" cm="1">
        <f t="array" ref="BD144">_xlfn.IFS(AU144="NA", "NA", AU144="NR", "NA", R144="NR", "NA", BA144="SD", AU144, BA144="SE", AU144*(SQRT(R144)), BA144="SEM", AU144*(SQRT(R144)), TRUE, "NA")</f>
        <v>5.4592592592592588</v>
      </c>
      <c r="BE144" cm="1">
        <f t="array" ref="BE144">_xlfn.IFS(BD144="NA", "NA", AZ144="Direct rLV % whole brain", BD144, AZ144="Indirect rLV % whole brain", BD144, AZ144="Direct rLV % hemisphere", BD144/2, AZ144="Indirect rLV % hemisphere", BD144/2, AND(F144="Mouse", AZ144="mm3"), (BD144/508.91)*100, AND(F144="Rat", AZ144="mm3"), (BD144/1971)*100, AND(F144="Mouse", AZ144="ul"), (BD144/508.91)*100, AND(F144="Rat", AZ144="ul"), (BD144/1971)*100, AND(F144="Mouse", AZ144="nl"), (BD144/508910)*100, AND(F144="Rat", AZ144="nl"), (BD144/1971000)*100, AND(F144="Mouse", AZ144="cm3"), (BD144/0.50891)*100, AND(F144="Rat", AZ144="cm3"), (BD144/1.971)*100, TRUE, "NA")</f>
        <v>1.0727357016484758</v>
      </c>
      <c r="BF144" s="48" t="str" cm="1">
        <f t="array" ref="BF144">_xlfn.IFS(AW144="NA", "NA", AW144="NR", "NA", T144 = "NA", "NA", T144 = "NR", "NA", BA144="SD", AW144, BA144="SE", AW144*(SQRT(T144)), BA144="SEM", AW144*(SQRT(T144)), TRUE, "NA")</f>
        <v>NA</v>
      </c>
      <c r="BG144" s="35" t="s">
        <v>12</v>
      </c>
      <c r="BH144" t="s">
        <v>8</v>
      </c>
      <c r="BI144" t="s">
        <v>8</v>
      </c>
      <c r="BJ144" t="s">
        <v>8</v>
      </c>
      <c r="BK144" t="s">
        <v>8</v>
      </c>
      <c r="BL144" t="s">
        <v>8</v>
      </c>
      <c r="BM144" t="s">
        <v>8</v>
      </c>
      <c r="BN144" s="35" t="s">
        <v>272</v>
      </c>
      <c r="BO144" t="s">
        <v>273</v>
      </c>
      <c r="BP144" t="s">
        <v>824</v>
      </c>
    </row>
    <row r="145" spans="1:70" x14ac:dyDescent="0.3">
      <c r="A145" t="s">
        <v>817</v>
      </c>
      <c r="B145" t="s">
        <v>816</v>
      </c>
      <c r="C145">
        <v>2012</v>
      </c>
      <c r="D145" t="s">
        <v>818</v>
      </c>
      <c r="E145" t="s">
        <v>143</v>
      </c>
      <c r="F145" s="35" t="s">
        <v>25</v>
      </c>
      <c r="G145" t="s">
        <v>819</v>
      </c>
      <c r="H145" t="s">
        <v>36</v>
      </c>
      <c r="I145" t="s">
        <v>12</v>
      </c>
      <c r="J145" t="s">
        <v>8</v>
      </c>
      <c r="K145" t="s">
        <v>9</v>
      </c>
      <c r="L145" t="s">
        <v>9</v>
      </c>
      <c r="M145" t="s">
        <v>9</v>
      </c>
      <c r="N145">
        <v>25</v>
      </c>
      <c r="O145">
        <f t="shared" si="24"/>
        <v>27.5</v>
      </c>
      <c r="P145">
        <v>30</v>
      </c>
      <c r="Q145">
        <v>4</v>
      </c>
      <c r="R145">
        <v>5.5</v>
      </c>
      <c r="S145">
        <v>0</v>
      </c>
      <c r="T145" t="s">
        <v>8</v>
      </c>
      <c r="U145" t="str">
        <f t="shared" si="21"/>
        <v>NA</v>
      </c>
      <c r="V145" t="str">
        <f t="shared" si="22"/>
        <v>NA</v>
      </c>
      <c r="W145" s="35" t="s">
        <v>97</v>
      </c>
      <c r="X145" t="s">
        <v>8</v>
      </c>
      <c r="Y145" t="s">
        <v>2553</v>
      </c>
      <c r="Z145" t="s">
        <v>91</v>
      </c>
      <c r="AA145">
        <v>50</v>
      </c>
      <c r="AB145" t="s">
        <v>145</v>
      </c>
      <c r="AC145" cm="1">
        <f t="array" ref="AC145">_xlfn.IFS(AB145="mg/kg", AA145, AB145="ug/g", AA145, AB145="mg/100g", AA145*10, AB145="mg/g", AA145*1000, TRUE, "NA")</f>
        <v>50</v>
      </c>
      <c r="AD145">
        <v>3.5</v>
      </c>
      <c r="AE145" t="s">
        <v>221</v>
      </c>
      <c r="AF145" t="str" cm="1">
        <f t="array" ref="AF145">_xlfn.IFS(AD145="NA", "NA", AD145="NR", "NA", AE145="W/cm2", AD145, AE145="mW/mm2", AD145*0.1, AE145="mW/cm2", AD145*0.001, AE145="uW/cm2", AD145*0.000001, AE145="lux", AD145*0.00000014641, AE145="klux", AD145*0.00014641, TRUE, "NA")</f>
        <v>NA</v>
      </c>
      <c r="AG145" t="s">
        <v>84</v>
      </c>
      <c r="AH145" t="s">
        <v>719</v>
      </c>
      <c r="AI145">
        <v>540</v>
      </c>
      <c r="AJ145">
        <v>1</v>
      </c>
      <c r="AK145">
        <v>10</v>
      </c>
      <c r="AL145" s="35" t="s">
        <v>12</v>
      </c>
      <c r="AM145" t="s">
        <v>8</v>
      </c>
      <c r="AN145" t="s">
        <v>8</v>
      </c>
      <c r="AO145" t="s">
        <v>8</v>
      </c>
      <c r="AP145" t="s">
        <v>8</v>
      </c>
      <c r="AQ145" t="s">
        <v>8</v>
      </c>
      <c r="AR145" s="35">
        <v>24</v>
      </c>
      <c r="AS145" t="s">
        <v>874</v>
      </c>
      <c r="AT145">
        <v>54.69</v>
      </c>
      <c r="AU145" s="29">
        <f>4.91/1.35</f>
        <v>3.6370370370370368</v>
      </c>
      <c r="AV145" t="s">
        <v>8</v>
      </c>
      <c r="AW145" t="s">
        <v>8</v>
      </c>
      <c r="AX145" t="s">
        <v>8</v>
      </c>
      <c r="AY145" t="s">
        <v>8</v>
      </c>
      <c r="AZ145" t="s">
        <v>137</v>
      </c>
      <c r="BA145" t="s">
        <v>196</v>
      </c>
      <c r="BB145" cm="1">
        <f t="array" ref="BB145">_xlfn.IFS(AT145="NA", "NA", AT145="NR", "NA", AZ145="Direct rLV % whole brain", AT145, AZ145="Indirect rLV % whole brain", AT145, AZ145="Direct rLV % hemisphere", AT145/2, AZ145="Indirect rLV % hemisphere", AT145/2, AND(F145="Mouse", AZ145="mm3"), (AT145/508.91)*100, AND(F145="Rat", AZ145="mm3"), (AT145/1971)*100, AND(F145="Mouse", AZ145="ul"), (AT145/508.91)*100, AND(F145="Rat", AZ145="ul"), (AT145/1971)*100, AND(F145="Mouse", AZ145="nl"), (AT145/508910)*100, AND(F145="Rat", AZ145="nl"), (AT145/1971000)*100, AND(F145="Mouse", AZ145="cm3"), (AT145/0.50891)*100, AND(F145="Rat", AZ145="cm3"), (AT145/1.971)*100, TRUE, "NA")</f>
        <v>10.746497416046058</v>
      </c>
      <c r="BC145" t="str" cm="1">
        <f t="array" ref="BC145">_xlfn.IFS(AV145="NA", "NA", AV145="NR", "NA", AZ145="Direct rLV % whole brain", AV145, AZ145="Indirect rLV % whole brain", AV145, AZ145="Direct rLV % hemisphere", AV145/2, AZ145="Indirect rLV % hemisphere", AV145/2, AND(F145="Mouse", AZ145="mm3"), (AV145/508.91)*100, AND(F145="Rat", AZ145="mm3"), (AV145/1971)*100, AND(F145="Mouse", AZ145="ul"), (AV145/508.91)*100, AND(F145="Rat", AZ145="ul"), (AV145/1971)*100, AND(F145="Mouse", AZ145="nl"), (AV145/508910)*100, AND(F145="Rat", AZ145="nl"), (AV145/1971000)*100, AND(F145="Mouse", AZ145="cm3"), (AV145/0.50891)*100, AND(F145="Rat", AZ145="cm3"), (AV145/1.971)*100, TRUE, "NA")</f>
        <v>NA</v>
      </c>
      <c r="BD145" cm="1">
        <f t="array" ref="BD145">_xlfn.IFS(AU145="NA", "NA", AU145="NR", "NA", R145="NR", "NA", BA145="SD", AU145, BA145="SE", AU145*(SQRT(R145)), BA145="SEM", AU145*(SQRT(R145)), TRUE, "NA")</f>
        <v>3.6370370370370368</v>
      </c>
      <c r="BE145" cm="1">
        <f t="array" ref="BE145">_xlfn.IFS(BD145="NA", "NA", AZ145="Direct rLV % whole brain", BD145, AZ145="Indirect rLV % whole brain", BD145, AZ145="Direct rLV % hemisphere", BD145/2, AZ145="Indirect rLV % hemisphere", BD145/2, AND(F145="Mouse", AZ145="mm3"), (BD145/508.91)*100, AND(F145="Rat", AZ145="mm3"), (BD145/1971)*100, AND(F145="Mouse", AZ145="ul"), (BD145/508.91)*100, AND(F145="Rat", AZ145="ul"), (BD145/1971)*100, AND(F145="Mouse", AZ145="nl"), (BD145/508910)*100, AND(F145="Rat", AZ145="nl"), (BD145/1971000)*100, AND(F145="Mouse", AZ145="cm3"), (BD145/0.50891)*100, AND(F145="Rat", AZ145="cm3"), (BD145/1.971)*100, TRUE, "NA")</f>
        <v>0.71467195320135912</v>
      </c>
      <c r="BF145" s="48" t="str" cm="1">
        <f t="array" ref="BF145">_xlfn.IFS(AW145="NA", "NA", AW145="NR", "NA", T145 = "NA", "NA", T145 = "NR", "NA", BA145="SD", AW145, BA145="SE", AW145*(SQRT(T145)), BA145="SEM", AW145*(SQRT(T145)), TRUE, "NA")</f>
        <v>NA</v>
      </c>
      <c r="BG145" s="35" t="s">
        <v>12</v>
      </c>
      <c r="BH145" t="s">
        <v>8</v>
      </c>
      <c r="BI145" t="s">
        <v>8</v>
      </c>
      <c r="BJ145" t="s">
        <v>8</v>
      </c>
      <c r="BK145" t="s">
        <v>8</v>
      </c>
      <c r="BL145" t="s">
        <v>8</v>
      </c>
      <c r="BM145" t="s">
        <v>8</v>
      </c>
      <c r="BN145" s="35" t="s">
        <v>272</v>
      </c>
      <c r="BO145" t="s">
        <v>273</v>
      </c>
      <c r="BP145" t="s">
        <v>824</v>
      </c>
    </row>
    <row r="146" spans="1:70" x14ac:dyDescent="0.3">
      <c r="A146" t="s">
        <v>817</v>
      </c>
      <c r="B146" t="s">
        <v>816</v>
      </c>
      <c r="C146">
        <v>2012</v>
      </c>
      <c r="D146" t="s">
        <v>818</v>
      </c>
      <c r="E146" t="s">
        <v>144</v>
      </c>
      <c r="F146" s="35" t="s">
        <v>25</v>
      </c>
      <c r="G146" t="s">
        <v>820</v>
      </c>
      <c r="H146" t="s">
        <v>35</v>
      </c>
      <c r="I146" t="s">
        <v>12</v>
      </c>
      <c r="J146" t="s">
        <v>8</v>
      </c>
      <c r="K146" t="s">
        <v>9</v>
      </c>
      <c r="L146" t="s">
        <v>9</v>
      </c>
      <c r="M146" t="s">
        <v>9</v>
      </c>
      <c r="N146">
        <v>25</v>
      </c>
      <c r="O146">
        <f t="shared" si="24"/>
        <v>27.5</v>
      </c>
      <c r="P146">
        <v>30</v>
      </c>
      <c r="Q146">
        <v>4</v>
      </c>
      <c r="R146">
        <v>5.5</v>
      </c>
      <c r="S146">
        <v>0</v>
      </c>
      <c r="T146" t="s">
        <v>8</v>
      </c>
      <c r="U146" t="str">
        <f t="shared" si="21"/>
        <v>NA</v>
      </c>
      <c r="V146" t="str">
        <f t="shared" si="22"/>
        <v>NA</v>
      </c>
      <c r="W146" s="35" t="s">
        <v>97</v>
      </c>
      <c r="X146" t="s">
        <v>8</v>
      </c>
      <c r="Y146" t="s">
        <v>2553</v>
      </c>
      <c r="Z146" t="s">
        <v>91</v>
      </c>
      <c r="AA146">
        <v>50</v>
      </c>
      <c r="AB146" t="s">
        <v>145</v>
      </c>
      <c r="AC146" cm="1">
        <f t="array" ref="AC146">_xlfn.IFS(AB146="mg/kg", AA146, AB146="ug/g", AA146, AB146="mg/100g", AA146*10, AB146="mg/g", AA146*1000, TRUE, "NA")</f>
        <v>50</v>
      </c>
      <c r="AD146">
        <v>3.5</v>
      </c>
      <c r="AE146" t="s">
        <v>221</v>
      </c>
      <c r="AF146" t="str" cm="1">
        <f t="array" ref="AF146">_xlfn.IFS(AD146="NA", "NA", AD146="NR", "NA", AE146="W/cm2", AD146, AE146="mW/mm2", AD146*0.1, AE146="mW/cm2", AD146*0.001, AE146="uW/cm2", AD146*0.000001, AE146="lux", AD146*0.00000014641, AE146="klux", AD146*0.00014641, TRUE, "NA")</f>
        <v>NA</v>
      </c>
      <c r="AG146" t="s">
        <v>84</v>
      </c>
      <c r="AH146" t="s">
        <v>719</v>
      </c>
      <c r="AI146">
        <v>540</v>
      </c>
      <c r="AJ146">
        <v>1</v>
      </c>
      <c r="AK146">
        <v>10</v>
      </c>
      <c r="AL146" s="35" t="s">
        <v>12</v>
      </c>
      <c r="AM146" t="s">
        <v>8</v>
      </c>
      <c r="AN146" t="s">
        <v>8</v>
      </c>
      <c r="AO146" t="s">
        <v>8</v>
      </c>
      <c r="AP146" t="s">
        <v>8</v>
      </c>
      <c r="AQ146" t="s">
        <v>8</v>
      </c>
      <c r="AR146" s="35">
        <v>24</v>
      </c>
      <c r="AS146" t="s">
        <v>874</v>
      </c>
      <c r="AT146">
        <v>42.87</v>
      </c>
      <c r="AU146" s="29">
        <f>4.68/1.35</f>
        <v>3.4666666666666663</v>
      </c>
      <c r="AV146" t="s">
        <v>8</v>
      </c>
      <c r="AW146" t="s">
        <v>8</v>
      </c>
      <c r="AX146" t="s">
        <v>8</v>
      </c>
      <c r="AY146" t="s">
        <v>8</v>
      </c>
      <c r="AZ146" t="s">
        <v>137</v>
      </c>
      <c r="BA146" t="s">
        <v>196</v>
      </c>
      <c r="BB146" cm="1">
        <f t="array" ref="BB146">_xlfn.IFS(AT146="NA", "NA", AT146="NR", "NA", AZ146="Direct rLV % whole brain", AT146, AZ146="Indirect rLV % whole brain", AT146, AZ146="Direct rLV % hemisphere", AT146/2, AZ146="Indirect rLV % hemisphere", AT146/2, AND(F146="Mouse", AZ146="mm3"), (AT146/508.91)*100, AND(F146="Rat", AZ146="mm3"), (AT146/1971)*100, AND(F146="Mouse", AZ146="ul"), (AT146/508.91)*100, AND(F146="Rat", AZ146="ul"), (AT146/1971)*100, AND(F146="Mouse", AZ146="nl"), (AT146/508910)*100, AND(F146="Rat", AZ146="nl"), (AT146/1971000)*100, AND(F146="Mouse", AZ146="cm3"), (AT146/0.50891)*100, AND(F146="Rat", AZ146="cm3"), (AT146/1.971)*100, TRUE, "NA")</f>
        <v>8.4238863453262844</v>
      </c>
      <c r="BC146" t="str" cm="1">
        <f t="array" ref="BC146">_xlfn.IFS(AV146="NA", "NA", AV146="NR", "NA", AZ146="Direct rLV % whole brain", AV146, AZ146="Indirect rLV % whole brain", AV146, AZ146="Direct rLV % hemisphere", AV146/2, AZ146="Indirect rLV % hemisphere", AV146/2, AND(F146="Mouse", AZ146="mm3"), (AV146/508.91)*100, AND(F146="Rat", AZ146="mm3"), (AV146/1971)*100, AND(F146="Mouse", AZ146="ul"), (AV146/508.91)*100, AND(F146="Rat", AZ146="ul"), (AV146/1971)*100, AND(F146="Mouse", AZ146="nl"), (AV146/508910)*100, AND(F146="Rat", AZ146="nl"), (AV146/1971000)*100, AND(F146="Mouse", AZ146="cm3"), (AV146/0.50891)*100, AND(F146="Rat", AZ146="cm3"), (AV146/1.971)*100, TRUE, "NA")</f>
        <v>NA</v>
      </c>
      <c r="BD146" cm="1">
        <f t="array" ref="BD146">_xlfn.IFS(AU146="NA", "NA", AU146="NR", "NA", R146="NR", "NA", BA146="SD", AU146, BA146="SE", AU146*(SQRT(R146)), BA146="SEM", AU146*(SQRT(R146)), TRUE, "NA")</f>
        <v>3.4666666666666663</v>
      </c>
      <c r="BE146" cm="1">
        <f t="array" ref="BE146">_xlfn.IFS(BD146="NA", "NA", AZ146="Direct rLV % whole brain", BD146, AZ146="Indirect rLV % whole brain", BD146, AZ146="Direct rLV % hemisphere", BD146/2, AZ146="Indirect rLV % hemisphere", BD146/2, AND(F146="Mouse", AZ146="mm3"), (BD146/508.91)*100, AND(F146="Rat", AZ146="mm3"), (BD146/1971)*100, AND(F146="Mouse", AZ146="ul"), (BD146/508.91)*100, AND(F146="Rat", AZ146="ul"), (BD146/1971)*100, AND(F146="Mouse", AZ146="nl"), (BD146/508910)*100, AND(F146="Rat", AZ146="nl"), (BD146/1971000)*100, AND(F146="Mouse", AZ146="cm3"), (BD146/0.50891)*100, AND(F146="Rat", AZ146="cm3"), (BD146/1.971)*100, TRUE, "NA")</f>
        <v>0.68119444826524655</v>
      </c>
      <c r="BF146" s="48" t="str" cm="1">
        <f t="array" ref="BF146">_xlfn.IFS(AW146="NA", "NA", AW146="NR", "NA", T146 = "NA", "NA", T146 = "NR", "NA", BA146="SD", AW146, BA146="SE", AW146*(SQRT(T146)), BA146="SEM", AW146*(SQRT(T146)), TRUE, "NA")</f>
        <v>NA</v>
      </c>
      <c r="BG146" s="35" t="s">
        <v>12</v>
      </c>
      <c r="BH146" t="s">
        <v>8</v>
      </c>
      <c r="BI146" t="s">
        <v>8</v>
      </c>
      <c r="BJ146" t="s">
        <v>8</v>
      </c>
      <c r="BK146" t="s">
        <v>8</v>
      </c>
      <c r="BL146" t="s">
        <v>8</v>
      </c>
      <c r="BM146" t="s">
        <v>8</v>
      </c>
      <c r="BN146" s="35" t="s">
        <v>272</v>
      </c>
      <c r="BO146" t="s">
        <v>273</v>
      </c>
      <c r="BP146" t="s">
        <v>824</v>
      </c>
    </row>
    <row r="147" spans="1:70" x14ac:dyDescent="0.3">
      <c r="A147" t="s">
        <v>817</v>
      </c>
      <c r="B147" t="s">
        <v>816</v>
      </c>
      <c r="C147">
        <v>2012</v>
      </c>
      <c r="D147" t="s">
        <v>818</v>
      </c>
      <c r="E147" t="s">
        <v>263</v>
      </c>
      <c r="F147" s="35" t="s">
        <v>25</v>
      </c>
      <c r="G147" t="s">
        <v>819</v>
      </c>
      <c r="H147" t="s">
        <v>35</v>
      </c>
      <c r="I147" t="s">
        <v>12</v>
      </c>
      <c r="J147" t="s">
        <v>8</v>
      </c>
      <c r="K147" t="s">
        <v>9</v>
      </c>
      <c r="L147" t="s">
        <v>9</v>
      </c>
      <c r="M147" t="s">
        <v>9</v>
      </c>
      <c r="N147">
        <v>25</v>
      </c>
      <c r="O147">
        <f t="shared" si="24"/>
        <v>27.5</v>
      </c>
      <c r="P147">
        <v>30</v>
      </c>
      <c r="Q147">
        <v>4</v>
      </c>
      <c r="R147">
        <v>5.5</v>
      </c>
      <c r="S147">
        <v>0</v>
      </c>
      <c r="T147" t="s">
        <v>8</v>
      </c>
      <c r="U147" t="str">
        <f t="shared" si="21"/>
        <v>NA</v>
      </c>
      <c r="V147" t="str">
        <f t="shared" si="22"/>
        <v>NA</v>
      </c>
      <c r="W147" s="35" t="s">
        <v>97</v>
      </c>
      <c r="X147" t="s">
        <v>8</v>
      </c>
      <c r="Y147" t="s">
        <v>2553</v>
      </c>
      <c r="Z147" t="s">
        <v>91</v>
      </c>
      <c r="AA147">
        <v>50</v>
      </c>
      <c r="AB147" t="s">
        <v>145</v>
      </c>
      <c r="AC147" cm="1">
        <f t="array" ref="AC147">_xlfn.IFS(AB147="mg/kg", AA147, AB147="ug/g", AA147, AB147="mg/100g", AA147*10, AB147="mg/g", AA147*1000, TRUE, "NA")</f>
        <v>50</v>
      </c>
      <c r="AD147">
        <v>3.5</v>
      </c>
      <c r="AE147" t="s">
        <v>221</v>
      </c>
      <c r="AF147" t="str" cm="1">
        <f t="array" ref="AF147">_xlfn.IFS(AD147="NA", "NA", AD147="NR", "NA", AE147="W/cm2", AD147, AE147="mW/mm2", AD147*0.1, AE147="mW/cm2", AD147*0.001, AE147="uW/cm2", AD147*0.000001, AE147="lux", AD147*0.00000014641, AE147="klux", AD147*0.00014641, TRUE, "NA")</f>
        <v>NA</v>
      </c>
      <c r="AG147" t="s">
        <v>84</v>
      </c>
      <c r="AH147" t="s">
        <v>719</v>
      </c>
      <c r="AI147">
        <v>540</v>
      </c>
      <c r="AJ147">
        <v>1</v>
      </c>
      <c r="AK147">
        <v>10</v>
      </c>
      <c r="AL147" s="35" t="s">
        <v>12</v>
      </c>
      <c r="AM147" t="s">
        <v>8</v>
      </c>
      <c r="AN147" t="s">
        <v>8</v>
      </c>
      <c r="AO147" t="s">
        <v>8</v>
      </c>
      <c r="AP147" t="s">
        <v>8</v>
      </c>
      <c r="AQ147" t="s">
        <v>8</v>
      </c>
      <c r="AR147" s="35">
        <v>24</v>
      </c>
      <c r="AS147" t="s">
        <v>874</v>
      </c>
      <c r="AT147">
        <v>42.87</v>
      </c>
      <c r="AU147" s="29">
        <f>6.35/1.35</f>
        <v>4.7037037037037033</v>
      </c>
      <c r="AV147" t="s">
        <v>8</v>
      </c>
      <c r="AW147" t="s">
        <v>8</v>
      </c>
      <c r="AX147" t="s">
        <v>8</v>
      </c>
      <c r="AY147" t="s">
        <v>8</v>
      </c>
      <c r="AZ147" t="s">
        <v>137</v>
      </c>
      <c r="BA147" t="s">
        <v>196</v>
      </c>
      <c r="BB147" cm="1">
        <f t="array" ref="BB147">_xlfn.IFS(AT147="NA", "NA", AT147="NR", "NA", AZ147="Direct rLV % whole brain", AT147, AZ147="Indirect rLV % whole brain", AT147, AZ147="Direct rLV % hemisphere", AT147/2, AZ147="Indirect rLV % hemisphere", AT147/2, AND(F147="Mouse", AZ147="mm3"), (AT147/508.91)*100, AND(F147="Rat", AZ147="mm3"), (AT147/1971)*100, AND(F147="Mouse", AZ147="ul"), (AT147/508.91)*100, AND(F147="Rat", AZ147="ul"), (AT147/1971)*100, AND(F147="Mouse", AZ147="nl"), (AT147/508910)*100, AND(F147="Rat", AZ147="nl"), (AT147/1971000)*100, AND(F147="Mouse", AZ147="cm3"), (AT147/0.50891)*100, AND(F147="Rat", AZ147="cm3"), (AT147/1.971)*100, TRUE, "NA")</f>
        <v>8.4238863453262844</v>
      </c>
      <c r="BC147" t="str" cm="1">
        <f t="array" ref="BC147">_xlfn.IFS(AV147="NA", "NA", AV147="NR", "NA", AZ147="Direct rLV % whole brain", AV147, AZ147="Indirect rLV % whole brain", AV147, AZ147="Direct rLV % hemisphere", AV147/2, AZ147="Indirect rLV % hemisphere", AV147/2, AND(F147="Mouse", AZ147="mm3"), (AV147/508.91)*100, AND(F147="Rat", AZ147="mm3"), (AV147/1971)*100, AND(F147="Mouse", AZ147="ul"), (AV147/508.91)*100, AND(F147="Rat", AZ147="ul"), (AV147/1971)*100, AND(F147="Mouse", AZ147="nl"), (AV147/508910)*100, AND(F147="Rat", AZ147="nl"), (AV147/1971000)*100, AND(F147="Mouse", AZ147="cm3"), (AV147/0.50891)*100, AND(F147="Rat", AZ147="cm3"), (AV147/1.971)*100, TRUE, "NA")</f>
        <v>NA</v>
      </c>
      <c r="BD147" cm="1">
        <f t="array" ref="BD147">_xlfn.IFS(AU147="NA", "NA", AU147="NR", "NA", R147="NR", "NA", BA147="SD", AU147, BA147="SE", AU147*(SQRT(R147)), BA147="SEM", AU147*(SQRT(R147)), TRUE, "NA")</f>
        <v>4.7037037037037033</v>
      </c>
      <c r="BE147" cm="1">
        <f t="array" ref="BE147">_xlfn.IFS(BD147="NA", "NA", AZ147="Direct rLV % whole brain", BD147, AZ147="Indirect rLV % whole brain", BD147, AZ147="Direct rLV % hemisphere", BD147/2, AZ147="Indirect rLV % hemisphere", BD147/2, AND(F147="Mouse", AZ147="mm3"), (BD147/508.91)*100, AND(F147="Rat", AZ147="mm3"), (BD147/1971)*100, AND(F147="Mouse", AZ147="ul"), (BD147/508.91)*100, AND(F147="Rat", AZ147="ul"), (BD147/1971)*100, AND(F147="Mouse", AZ147="nl"), (BD147/508910)*100, AND(F147="Rat", AZ147="nl"), (BD147/1971000)*100, AND(F147="Mouse", AZ147="cm3"), (BD147/0.50891)*100, AND(F147="Rat", AZ147="cm3"), (BD147/1.971)*100, TRUE, "NA")</f>
        <v>0.92427024497528121</v>
      </c>
      <c r="BF147" s="48" t="str" cm="1">
        <f t="array" ref="BF147">_xlfn.IFS(AW147="NA", "NA", AW147="NR", "NA", T147 = "NA", "NA", T147 = "NR", "NA", BA147="SD", AW147, BA147="SE", AW147*(SQRT(T147)), BA147="SEM", AW147*(SQRT(T147)), TRUE, "NA")</f>
        <v>NA</v>
      </c>
      <c r="BG147" s="35" t="s">
        <v>12</v>
      </c>
      <c r="BH147" t="s">
        <v>8</v>
      </c>
      <c r="BI147" t="s">
        <v>8</v>
      </c>
      <c r="BJ147" t="s">
        <v>8</v>
      </c>
      <c r="BK147" t="s">
        <v>8</v>
      </c>
      <c r="BL147" t="s">
        <v>8</v>
      </c>
      <c r="BM147" t="s">
        <v>8</v>
      </c>
      <c r="BN147" s="35" t="s">
        <v>272</v>
      </c>
      <c r="BO147" t="s">
        <v>273</v>
      </c>
      <c r="BP147" t="s">
        <v>824</v>
      </c>
    </row>
    <row r="148" spans="1:70" s="22" customFormat="1" x14ac:dyDescent="0.3">
      <c r="A148" s="22" t="s">
        <v>826</v>
      </c>
      <c r="B148" s="22" t="s">
        <v>825</v>
      </c>
      <c r="C148" s="22">
        <v>2000</v>
      </c>
      <c r="D148" s="22" t="s">
        <v>827</v>
      </c>
      <c r="E148" s="22" t="s">
        <v>141</v>
      </c>
      <c r="F148" s="34" t="s">
        <v>24</v>
      </c>
      <c r="G148" s="22" t="s">
        <v>50</v>
      </c>
      <c r="H148" s="22" t="s">
        <v>35</v>
      </c>
      <c r="I148" s="22" t="s">
        <v>210</v>
      </c>
      <c r="J148" s="22" t="s">
        <v>284</v>
      </c>
      <c r="K148" s="22" t="s">
        <v>9</v>
      </c>
      <c r="L148" s="22">
        <v>20</v>
      </c>
      <c r="M148" s="22" t="s">
        <v>9</v>
      </c>
      <c r="N148" s="22">
        <v>190</v>
      </c>
      <c r="O148" s="22">
        <f t="shared" si="24"/>
        <v>210</v>
      </c>
      <c r="P148" s="22">
        <v>230</v>
      </c>
      <c r="Q148" s="22">
        <v>1</v>
      </c>
      <c r="R148" s="22">
        <v>8</v>
      </c>
      <c r="S148" s="22">
        <v>2</v>
      </c>
      <c r="T148" s="22">
        <v>8</v>
      </c>
      <c r="U148" s="22">
        <f t="shared" si="21"/>
        <v>2</v>
      </c>
      <c r="V148" s="22">
        <f t="shared" si="22"/>
        <v>4</v>
      </c>
      <c r="W148" s="34" t="s">
        <v>147</v>
      </c>
      <c r="X148" s="22" t="s">
        <v>95</v>
      </c>
      <c r="Y148" s="22" t="s">
        <v>2553</v>
      </c>
      <c r="Z148" s="22" t="s">
        <v>276</v>
      </c>
      <c r="AA148" s="22">
        <v>20</v>
      </c>
      <c r="AB148" s="22" t="s">
        <v>145</v>
      </c>
      <c r="AC148" cm="1">
        <f t="array" ref="AC148">_xlfn.IFS(AB148="mg/kg", AA148, AB148="ug/g", AA148, AB148="mg/100g", AA148*10, AB148="mg/g", AA148*1000, TRUE, "NA")</f>
        <v>20</v>
      </c>
      <c r="AD148" s="22">
        <v>20</v>
      </c>
      <c r="AE148" s="22" t="s">
        <v>221</v>
      </c>
      <c r="AF148" t="str" cm="1">
        <f t="array" ref="AF148">_xlfn.IFS(AD148="NA", "NA", AD148="NR", "NA", AE148="W/cm2", AD148, AE148="mW/mm2", AD148*0.1, AE148="mW/cm2", AD148*0.001, AE148="uW/cm2", AD148*0.000001, AE148="lux", AD148*0.00000014641, AE148="klux", AD148*0.00014641, TRUE, "NA")</f>
        <v>NA</v>
      </c>
      <c r="AG148" s="22" t="s">
        <v>651</v>
      </c>
      <c r="AH148" s="22" t="s">
        <v>651</v>
      </c>
      <c r="AI148" s="22">
        <v>568</v>
      </c>
      <c r="AJ148" s="22">
        <v>3</v>
      </c>
      <c r="AK148" s="22">
        <v>4</v>
      </c>
      <c r="AL148" s="34" t="s">
        <v>828</v>
      </c>
      <c r="AM148" s="22" t="s">
        <v>2658</v>
      </c>
      <c r="AN148" s="22" t="s">
        <v>8</v>
      </c>
      <c r="AO148" s="22" t="s">
        <v>8</v>
      </c>
      <c r="AP148" s="22">
        <v>-672</v>
      </c>
      <c r="AQ148" s="22" t="s">
        <v>156</v>
      </c>
      <c r="AR148" s="34">
        <v>72</v>
      </c>
      <c r="AS148" s="22" t="s">
        <v>875</v>
      </c>
      <c r="AT148" s="22">
        <v>49.9</v>
      </c>
      <c r="AU148" s="22">
        <v>19.8</v>
      </c>
      <c r="AV148" s="22">
        <v>78.5</v>
      </c>
      <c r="AW148" s="22">
        <v>21</v>
      </c>
      <c r="AX148" s="22" t="s">
        <v>8</v>
      </c>
      <c r="AY148" s="22" t="s">
        <v>8</v>
      </c>
      <c r="AZ148" s="22" t="s">
        <v>137</v>
      </c>
      <c r="BA148" s="22" t="s">
        <v>196</v>
      </c>
      <c r="BB148" cm="1">
        <f t="array" ref="BB148">_xlfn.IFS(AT148="NA", "NA", AT148="NR", "NA", AZ148="Direct rLV % whole brain", AT148, AZ148="Indirect rLV % whole brain", AT148, AZ148="Direct rLV % hemisphere", AT148/2, AZ148="Indirect rLV % hemisphere", AT148/2, AND(F148="Mouse", AZ148="mm3"), (AT148/508.91)*100, AND(F148="Rat", AZ148="mm3"), (AT148/1971)*100, AND(F148="Mouse", AZ148="ul"), (AT148/508.91)*100, AND(F148="Rat", AZ148="ul"), (AT148/1971)*100, AND(F148="Mouse", AZ148="nl"), (AT148/508910)*100, AND(F148="Rat", AZ148="nl"), (AT148/1971000)*100, AND(F148="Mouse", AZ148="cm3"), (AT148/0.50891)*100, AND(F148="Rat", AZ148="cm3"), (AT148/1.971)*100, TRUE, "NA")</f>
        <v>2.5317097919837646</v>
      </c>
      <c r="BC148" cm="1">
        <f t="array" ref="BC148">_xlfn.IFS(AV148="NA", "NA", AV148="NR", "NA", AZ148="Direct rLV % whole brain", AV148, AZ148="Indirect rLV % whole brain", AV148, AZ148="Direct rLV % hemisphere", AV148/2, AZ148="Indirect rLV % hemisphere", AV148/2, AND(F148="Mouse", AZ148="mm3"), (AV148/508.91)*100, AND(F148="Rat", AZ148="mm3"), (AV148/1971)*100, AND(F148="Mouse", AZ148="ul"), (AV148/508.91)*100, AND(F148="Rat", AZ148="ul"), (AV148/1971)*100, AND(F148="Mouse", AZ148="nl"), (AV148/508910)*100, AND(F148="Rat", AZ148="nl"), (AV148/1971000)*100, AND(F148="Mouse", AZ148="cm3"), (AV148/0.50891)*100, AND(F148="Rat", AZ148="cm3"), (AV148/1.971)*100, TRUE, "NA")</f>
        <v>3.9827498731608317</v>
      </c>
      <c r="BD148" cm="1">
        <f t="array" ref="BD148">_xlfn.IFS(AU148="NA", "NA", AU148="NR", "NA", R148="NR", "NA", BA148="SD", AU148, BA148="SE", AU148*(SQRT(R148)), BA148="SEM", AU148*(SQRT(R148)), TRUE, "NA")</f>
        <v>19.8</v>
      </c>
      <c r="BE148" cm="1">
        <f t="array" ref="BE148">_xlfn.IFS(BD148="NA", "NA", AZ148="Direct rLV % whole brain", BD148, AZ148="Indirect rLV % whole brain", BD148, AZ148="Direct rLV % hemisphere", BD148/2, AZ148="Indirect rLV % hemisphere", BD148/2, AND(F148="Mouse", AZ148="mm3"), (BD148/508.91)*100, AND(F148="Rat", AZ148="mm3"), (BD148/1971)*100, AND(F148="Mouse", AZ148="ul"), (BD148/508.91)*100, AND(F148="Rat", AZ148="ul"), (BD148/1971)*100, AND(F148="Mouse", AZ148="nl"), (BD148/508910)*100, AND(F148="Rat", AZ148="nl"), (BD148/1971000)*100, AND(F148="Mouse", AZ148="cm3"), (BD148/0.50891)*100, AND(F148="Rat", AZ148="cm3"), (BD148/1.971)*100, TRUE, "NA")</f>
        <v>1.004566210045662</v>
      </c>
      <c r="BF148" s="48" cm="1">
        <f t="array" ref="BF148">_xlfn.IFS(AW148="NA", "NA", AW148="NR", "NA", T148 = "NA", "NA", T148 = "NR", "NA", BA148="SD", AW148, BA148="SE", AW148*(SQRT(T148)), BA148="SEM", AW148*(SQRT(T148)), TRUE, "NA")</f>
        <v>21</v>
      </c>
      <c r="BG148" s="34" t="s">
        <v>12</v>
      </c>
      <c r="BH148" s="22" t="s">
        <v>8</v>
      </c>
      <c r="BI148" s="22" t="s">
        <v>8</v>
      </c>
      <c r="BJ148" s="22" t="s">
        <v>8</v>
      </c>
      <c r="BK148" s="22" t="s">
        <v>8</v>
      </c>
      <c r="BL148" s="22" t="s">
        <v>8</v>
      </c>
      <c r="BM148" s="22" t="s">
        <v>8</v>
      </c>
      <c r="BN148" s="34" t="s">
        <v>273</v>
      </c>
      <c r="BO148" s="22" t="s">
        <v>272</v>
      </c>
      <c r="BP148" s="22" t="s">
        <v>829</v>
      </c>
    </row>
    <row r="149" spans="1:70" x14ac:dyDescent="0.3">
      <c r="A149" t="s">
        <v>832</v>
      </c>
      <c r="B149" t="s">
        <v>830</v>
      </c>
      <c r="C149">
        <v>2009</v>
      </c>
      <c r="D149" t="s">
        <v>831</v>
      </c>
      <c r="E149" t="s">
        <v>141</v>
      </c>
      <c r="F149" s="35" t="s">
        <v>24</v>
      </c>
      <c r="G149" t="s">
        <v>10</v>
      </c>
      <c r="H149" t="s">
        <v>36</v>
      </c>
      <c r="I149" t="s">
        <v>12</v>
      </c>
      <c r="J149" t="s">
        <v>8</v>
      </c>
      <c r="K149">
        <v>10</v>
      </c>
      <c r="L149">
        <f>AVERAGE(K149,M149)</f>
        <v>11</v>
      </c>
      <c r="M149">
        <v>12</v>
      </c>
      <c r="N149">
        <v>270</v>
      </c>
      <c r="O149">
        <f t="shared" si="24"/>
        <v>285</v>
      </c>
      <c r="P149">
        <v>300</v>
      </c>
      <c r="Q149">
        <v>1</v>
      </c>
      <c r="R149">
        <v>23</v>
      </c>
      <c r="S149">
        <v>6</v>
      </c>
      <c r="T149">
        <v>7</v>
      </c>
      <c r="U149">
        <f t="shared" si="21"/>
        <v>6</v>
      </c>
      <c r="V149">
        <f t="shared" si="22"/>
        <v>3.8333333333333335</v>
      </c>
      <c r="W149" s="35" t="s">
        <v>95</v>
      </c>
      <c r="X149" t="s">
        <v>8</v>
      </c>
      <c r="Y149" t="s">
        <v>2553</v>
      </c>
      <c r="Z149" t="s">
        <v>91</v>
      </c>
      <c r="AA149">
        <v>20</v>
      </c>
      <c r="AB149" t="s">
        <v>145</v>
      </c>
      <c r="AC149" cm="1">
        <f t="array" ref="AC149">_xlfn.IFS(AB149="mg/kg", AA149, AB149="ug/g", AA149, AB149="mg/100g", AA149*10, AB149="mg/g", AA149*1000, TRUE, "NA")</f>
        <v>20</v>
      </c>
      <c r="AD149">
        <v>600000</v>
      </c>
      <c r="AE149" t="s">
        <v>252</v>
      </c>
      <c r="AF149" cm="1">
        <f t="array" ref="AF149">_xlfn.IFS(AD149="NA", "NA", AD149="NR", "NA", AE149="W/cm2", AD149, AE149="mW/mm2", AD149*0.1, AE149="mW/cm2", AD149*0.001, AE149="uW/cm2", AD149*0.000001, AE149="lux", AD149*0.00000014641, AE149="klux", AD149*0.00014641, TRUE, "NA")</f>
        <v>8.7845999999999994E-2</v>
      </c>
      <c r="AG149" t="s">
        <v>85</v>
      </c>
      <c r="AH149" t="s">
        <v>2656</v>
      </c>
      <c r="AI149" t="s">
        <v>9</v>
      </c>
      <c r="AJ149">
        <v>3</v>
      </c>
      <c r="AK149">
        <v>10</v>
      </c>
      <c r="AL149" s="35" t="s">
        <v>1208</v>
      </c>
      <c r="AM149" t="s">
        <v>217</v>
      </c>
      <c r="AN149">
        <v>120</v>
      </c>
      <c r="AO149" t="s">
        <v>145</v>
      </c>
      <c r="AP149">
        <v>0</v>
      </c>
      <c r="AQ149" t="s">
        <v>158</v>
      </c>
      <c r="AR149" s="35">
        <v>24</v>
      </c>
      <c r="AS149" t="s">
        <v>875</v>
      </c>
      <c r="AT149">
        <v>10.59</v>
      </c>
      <c r="AU149">
        <v>4.2300000000000004</v>
      </c>
      <c r="AV149">
        <v>6.8</v>
      </c>
      <c r="AW149">
        <v>0.91</v>
      </c>
      <c r="AX149" t="s">
        <v>8</v>
      </c>
      <c r="AY149" t="s">
        <v>8</v>
      </c>
      <c r="AZ149" t="s">
        <v>1741</v>
      </c>
      <c r="BA149" t="s">
        <v>9</v>
      </c>
      <c r="BB149" t="str" cm="1">
        <f t="array" ref="BB149">_xlfn.IFS(AT149="NA", "NA", AT149="NR", "NA", AZ149="Direct rLV % whole brain", AT149, AZ149="Indirect rLV % whole brain", AT149, AZ149="Direct rLV % hemisphere", AT149/2, AZ149="Indirect rLV % hemisphere", AT149/2, AND(F149="Mouse", AZ149="mm3"), (AT149/508.91)*100, AND(F149="Rat", AZ149="mm3"), (AT149/1971)*100, AND(F149="Mouse", AZ149="ul"), (AT149/508.91)*100, AND(F149="Rat", AZ149="ul"), (AT149/1971)*100, AND(F149="Mouse", AZ149="nl"), (AT149/508910)*100, AND(F149="Rat", AZ149="nl"), (AT149/1971000)*100, AND(F149="Mouse", AZ149="cm3"), (AT149/0.50891)*100, AND(F149="Rat", AZ149="cm3"), (AT149/1.971)*100, TRUE, "NA")</f>
        <v>NA</v>
      </c>
      <c r="BC149" t="str" cm="1">
        <f t="array" ref="BC149">_xlfn.IFS(AV149="NA", "NA", AV149="NR", "NA", AZ149="Direct rLV % whole brain", AV149, AZ149="Indirect rLV % whole brain", AV149, AZ149="Direct rLV % hemisphere", AV149/2, AZ149="Indirect rLV % hemisphere", AV149/2, AND(F149="Mouse", AZ149="mm3"), (AV149/508.91)*100, AND(F149="Rat", AZ149="mm3"), (AV149/1971)*100, AND(F149="Mouse", AZ149="ul"), (AV149/508.91)*100, AND(F149="Rat", AZ149="ul"), (AV149/1971)*100, AND(F149="Mouse", AZ149="nl"), (AV149/508910)*100, AND(F149="Rat", AZ149="nl"), (AV149/1971000)*100, AND(F149="Mouse", AZ149="cm3"), (AV149/0.50891)*100, AND(F149="Rat", AZ149="cm3"), (AV149/1.971)*100, TRUE, "NA")</f>
        <v>NA</v>
      </c>
      <c r="BD149" t="str" cm="1">
        <f t="array" ref="BD149">_xlfn.IFS(AU149="NA", "NA", AU149="NR", "NA", R149="NR", "NA", BA149="SD", AU149, BA149="SE", AU149*(SQRT(R149)), BA149="SEM", AU149*(SQRT(R149)), TRUE, "NA")</f>
        <v>NA</v>
      </c>
      <c r="BE149" t="str" cm="1">
        <f t="array" ref="BE149">_xlfn.IFS(BD149="NA", "NA", AZ149="Direct rLV % whole brain", BD149, AZ149="Indirect rLV % whole brain", BD149, AZ149="Direct rLV % hemisphere", BD149/2, AZ149="Indirect rLV % hemisphere", BD149/2, AND(F149="Mouse", AZ149="mm3"), (BD149/508.91)*100, AND(F149="Rat", AZ149="mm3"), (BD149/1971)*100, AND(F149="Mouse", AZ149="ul"), (BD149/508.91)*100, AND(F149="Rat", AZ149="ul"), (BD149/1971)*100, AND(F149="Mouse", AZ149="nl"), (BD149/508910)*100, AND(F149="Rat", AZ149="nl"), (BD149/1971000)*100, AND(F149="Mouse", AZ149="cm3"), (BD149/0.50891)*100, AND(F149="Rat", AZ149="cm3"), (BD149/1.971)*100, TRUE, "NA")</f>
        <v>NA</v>
      </c>
      <c r="BF149" s="48" t="str" cm="1">
        <f t="array" ref="BF149">_xlfn.IFS(AW149="NA", "NA", AW149="NR", "NA", T149 = "NA", "NA", T149 = "NR", "NA", BA149="SD", AW149, BA149="SE", AW149*(SQRT(T149)), BA149="SEM", AW149*(SQRT(T149)), TRUE, "NA")</f>
        <v>NA</v>
      </c>
      <c r="BG149" s="35" t="s">
        <v>12</v>
      </c>
      <c r="BH149" t="s">
        <v>8</v>
      </c>
      <c r="BI149" t="s">
        <v>8</v>
      </c>
      <c r="BJ149" t="s">
        <v>8</v>
      </c>
      <c r="BK149" t="s">
        <v>8</v>
      </c>
      <c r="BL149" t="s">
        <v>8</v>
      </c>
      <c r="BM149" t="s">
        <v>8</v>
      </c>
      <c r="BN149" s="35" t="s">
        <v>273</v>
      </c>
      <c r="BO149" t="s">
        <v>272</v>
      </c>
      <c r="BP149" t="s">
        <v>847</v>
      </c>
      <c r="BQ149" t="s">
        <v>2601</v>
      </c>
    </row>
    <row r="150" spans="1:70" s="22" customFormat="1" x14ac:dyDescent="0.3">
      <c r="A150" s="22" t="s">
        <v>838</v>
      </c>
      <c r="B150" s="22" t="s">
        <v>836</v>
      </c>
      <c r="C150" s="22">
        <v>2017</v>
      </c>
      <c r="D150" s="22" t="s">
        <v>837</v>
      </c>
      <c r="E150" s="22" t="s">
        <v>141</v>
      </c>
      <c r="F150" s="34" t="s">
        <v>24</v>
      </c>
      <c r="G150" s="22" t="s">
        <v>11</v>
      </c>
      <c r="H150" s="22" t="s">
        <v>36</v>
      </c>
      <c r="I150" s="22" t="s">
        <v>12</v>
      </c>
      <c r="J150" s="22" t="s">
        <v>8</v>
      </c>
      <c r="K150" s="22" t="s">
        <v>9</v>
      </c>
      <c r="L150" s="22">
        <v>8</v>
      </c>
      <c r="M150" s="22" t="s">
        <v>9</v>
      </c>
      <c r="N150" s="22">
        <v>180</v>
      </c>
      <c r="O150" s="22">
        <f t="shared" si="24"/>
        <v>195</v>
      </c>
      <c r="P150" s="22">
        <v>210</v>
      </c>
      <c r="Q150" s="22">
        <v>1</v>
      </c>
      <c r="R150" s="22">
        <v>7</v>
      </c>
      <c r="S150" s="22">
        <v>4</v>
      </c>
      <c r="T150" s="22">
        <v>7</v>
      </c>
      <c r="U150" s="22">
        <f t="shared" si="21"/>
        <v>4</v>
      </c>
      <c r="V150" s="22">
        <f t="shared" si="22"/>
        <v>1.75</v>
      </c>
      <c r="W150" s="34" t="s">
        <v>97</v>
      </c>
      <c r="X150" s="22" t="s">
        <v>8</v>
      </c>
      <c r="Y150" s="22" t="s">
        <v>2553</v>
      </c>
      <c r="Z150" s="22" t="s">
        <v>91</v>
      </c>
      <c r="AA150" s="22">
        <v>12</v>
      </c>
      <c r="AB150" s="22" t="s">
        <v>145</v>
      </c>
      <c r="AC150" cm="1">
        <f t="array" ref="AC150">_xlfn.IFS(AB150="mg/kg", AA150, AB150="ug/g", AA150, AB150="mg/100g", AA150*10, AB150="mg/g", AA150*1000, TRUE, "NA")</f>
        <v>12</v>
      </c>
      <c r="AD150" s="22" t="s">
        <v>9</v>
      </c>
      <c r="AE150" s="22" t="s">
        <v>8</v>
      </c>
      <c r="AF150" t="str" cm="1">
        <f t="array" ref="AF150">_xlfn.IFS(AD150="NA", "NA", AD150="NR", "NA", AE150="W/cm2", AD150, AE150="mW/mm2", AD150*0.1, AE150="mW/cm2", AD150*0.001, AE150="uW/cm2", AD150*0.000001, AE150="lux", AD150*0.00000014641, AE150="klux", AD150*0.00014641, TRUE, "NA")</f>
        <v>NA</v>
      </c>
      <c r="AG150" s="22" t="s">
        <v>84</v>
      </c>
      <c r="AH150" s="22" t="s">
        <v>719</v>
      </c>
      <c r="AI150" s="22">
        <v>540</v>
      </c>
      <c r="AJ150" s="22">
        <v>3</v>
      </c>
      <c r="AK150" s="22">
        <v>10</v>
      </c>
      <c r="AL150" s="34" t="s">
        <v>470</v>
      </c>
      <c r="AM150" s="22" t="s">
        <v>219</v>
      </c>
      <c r="AN150" s="22">
        <v>3</v>
      </c>
      <c r="AO150" s="22" t="s">
        <v>145</v>
      </c>
      <c r="AP150" s="22">
        <v>0</v>
      </c>
      <c r="AQ150" s="22" t="s">
        <v>158</v>
      </c>
      <c r="AR150" s="34">
        <v>24</v>
      </c>
      <c r="AS150" s="22" t="s">
        <v>875</v>
      </c>
      <c r="AT150" s="22">
        <v>0.31</v>
      </c>
      <c r="AU150" s="22">
        <v>0.05</v>
      </c>
      <c r="AV150" s="22">
        <v>0.18</v>
      </c>
      <c r="AW150" s="22">
        <v>0.02</v>
      </c>
      <c r="AX150" s="22" t="s">
        <v>8</v>
      </c>
      <c r="AY150" s="22" t="s">
        <v>8</v>
      </c>
      <c r="AZ150" s="22" t="s">
        <v>839</v>
      </c>
      <c r="BA150" s="22" t="s">
        <v>196</v>
      </c>
      <c r="BB150" cm="1">
        <f t="array" ref="BB150">_xlfn.IFS(AT150="NA", "NA", AT150="NR", "NA", AZ150="Direct rLV % whole brain", AT150, AZ150="Indirect rLV % whole brain", AT150, AZ150="Direct rLV % hemisphere", AT150/2, AZ150="Indirect rLV % hemisphere", AT150/2, AND(F150="Mouse", AZ150="mm3"), (AT150/508.91)*100, AND(F150="Rat", AZ150="mm3"), (AT150/1971)*100, AND(F150="Mouse", AZ150="ul"), (AT150/508.91)*100, AND(F150="Rat", AZ150="ul"), (AT150/1971)*100, AND(F150="Mouse", AZ150="nl"), (AT150/508910)*100, AND(F150="Rat", AZ150="nl"), (AT150/1971000)*100, AND(F150="Mouse", AZ150="cm3"), (AT150/0.50891)*100, AND(F150="Rat", AZ150="cm3"), (AT150/1.971)*100, TRUE, "NA")</f>
        <v>15.728056823947234</v>
      </c>
      <c r="BC150" cm="1">
        <f t="array" ref="BC150">_xlfn.IFS(AV150="NA", "NA", AV150="NR", "NA", AZ150="Direct rLV % whole brain", AV150, AZ150="Indirect rLV % whole brain", AV150, AZ150="Direct rLV % hemisphere", AV150/2, AZ150="Indirect rLV % hemisphere", AV150/2, AND(F150="Mouse", AZ150="mm3"), (AV150/508.91)*100, AND(F150="Rat", AZ150="mm3"), (AV150/1971)*100, AND(F150="Mouse", AZ150="ul"), (AV150/508.91)*100, AND(F150="Rat", AZ150="ul"), (AV150/1971)*100, AND(F150="Mouse", AZ150="nl"), (AV150/508910)*100, AND(F150="Rat", AZ150="nl"), (AV150/1971000)*100, AND(F150="Mouse", AZ150="cm3"), (AV150/0.50891)*100, AND(F150="Rat", AZ150="cm3"), (AV150/1.971)*100, TRUE, "NA")</f>
        <v>9.1324200913241995</v>
      </c>
      <c r="BD150" cm="1">
        <f t="array" ref="BD150">_xlfn.IFS(AU150="NA", "NA", AU150="NR", "NA", R150="NR", "NA", BA150="SD", AU150, BA150="SE", AU150*(SQRT(R150)), BA150="SEM", AU150*(SQRT(R150)), TRUE, "NA")</f>
        <v>0.05</v>
      </c>
      <c r="BE150" cm="1">
        <f t="array" ref="BE150">_xlfn.IFS(BD150="NA", "NA", AZ150="Direct rLV % whole brain", BD150, AZ150="Indirect rLV % whole brain", BD150, AZ150="Direct rLV % hemisphere", BD150/2, AZ150="Indirect rLV % hemisphere", BD150/2, AND(F150="Mouse", AZ150="mm3"), (BD150/508.91)*100, AND(F150="Rat", AZ150="mm3"), (BD150/1971)*100, AND(F150="Mouse", AZ150="ul"), (BD150/508.91)*100, AND(F150="Rat", AZ150="ul"), (BD150/1971)*100, AND(F150="Mouse", AZ150="nl"), (BD150/508910)*100, AND(F150="Rat", AZ150="nl"), (BD150/1971000)*100, AND(F150="Mouse", AZ150="cm3"), (BD150/0.50891)*100, AND(F150="Rat", AZ150="cm3"), (BD150/1.971)*100, TRUE, "NA")</f>
        <v>2.5367833587011668</v>
      </c>
      <c r="BF150" s="48" cm="1">
        <f t="array" ref="BF150">_xlfn.IFS(AW150="NA", "NA", AW150="NR", "NA", T150 = "NA", "NA", T150 = "NR", "NA", BA150="SD", AW150, BA150="SE", AW150*(SQRT(T150)), BA150="SEM", AW150*(SQRT(T150)), TRUE, "NA")</f>
        <v>0.02</v>
      </c>
      <c r="BG150" s="34" t="s">
        <v>12</v>
      </c>
      <c r="BH150" s="22" t="s">
        <v>8</v>
      </c>
      <c r="BI150" s="22" t="s">
        <v>8</v>
      </c>
      <c r="BJ150" s="22" t="s">
        <v>8</v>
      </c>
      <c r="BK150" s="22" t="s">
        <v>8</v>
      </c>
      <c r="BL150" s="22" t="s">
        <v>8</v>
      </c>
      <c r="BM150" s="22" t="s">
        <v>8</v>
      </c>
      <c r="BN150" s="34" t="s">
        <v>273</v>
      </c>
      <c r="BO150" s="22" t="s">
        <v>272</v>
      </c>
      <c r="BP150" s="22" t="s">
        <v>871</v>
      </c>
    </row>
    <row r="151" spans="1:70" s="22" customFormat="1" x14ac:dyDescent="0.3">
      <c r="A151" s="22" t="s">
        <v>838</v>
      </c>
      <c r="B151" s="22" t="s">
        <v>836</v>
      </c>
      <c r="C151" s="22">
        <v>2017</v>
      </c>
      <c r="D151" s="22" t="s">
        <v>837</v>
      </c>
      <c r="E151" s="22" t="s">
        <v>143</v>
      </c>
      <c r="F151" s="34" t="s">
        <v>24</v>
      </c>
      <c r="G151" s="22" t="s">
        <v>11</v>
      </c>
      <c r="H151" s="22" t="s">
        <v>36</v>
      </c>
      <c r="I151" s="22" t="s">
        <v>12</v>
      </c>
      <c r="J151" s="22" t="s">
        <v>8</v>
      </c>
      <c r="K151" s="22" t="s">
        <v>9</v>
      </c>
      <c r="L151" s="22">
        <v>8</v>
      </c>
      <c r="M151" s="22" t="s">
        <v>9</v>
      </c>
      <c r="N151" s="22">
        <v>180</v>
      </c>
      <c r="O151" s="22">
        <f t="shared" si="24"/>
        <v>195</v>
      </c>
      <c r="P151" s="22">
        <v>210</v>
      </c>
      <c r="Q151" s="22">
        <v>1</v>
      </c>
      <c r="R151" s="22">
        <v>7.5</v>
      </c>
      <c r="S151" s="22">
        <v>5</v>
      </c>
      <c r="T151" s="22">
        <v>7.5</v>
      </c>
      <c r="U151" s="22">
        <f t="shared" si="21"/>
        <v>5</v>
      </c>
      <c r="V151" s="22">
        <f t="shared" si="22"/>
        <v>1.5</v>
      </c>
      <c r="W151" s="34" t="s">
        <v>97</v>
      </c>
      <c r="X151" s="22" t="s">
        <v>8</v>
      </c>
      <c r="Y151" s="22" t="s">
        <v>2553</v>
      </c>
      <c r="Z151" s="22" t="s">
        <v>91</v>
      </c>
      <c r="AA151" s="22">
        <v>12</v>
      </c>
      <c r="AB151" s="22" t="s">
        <v>145</v>
      </c>
      <c r="AC151" cm="1">
        <f t="array" ref="AC151">_xlfn.IFS(AB151="mg/kg", AA151, AB151="ug/g", AA151, AB151="mg/100g", AA151*10, AB151="mg/g", AA151*1000, TRUE, "NA")</f>
        <v>12</v>
      </c>
      <c r="AD151" s="22" t="s">
        <v>9</v>
      </c>
      <c r="AE151" s="22" t="s">
        <v>8</v>
      </c>
      <c r="AF151" t="str" cm="1">
        <f t="array" ref="AF151">_xlfn.IFS(AD151="NA", "NA", AD151="NR", "NA", AE151="W/cm2", AD151, AE151="mW/mm2", AD151*0.1, AE151="mW/cm2", AD151*0.001, AE151="uW/cm2", AD151*0.000001, AE151="lux", AD151*0.00000014641, AE151="klux", AD151*0.00014641, TRUE, "NA")</f>
        <v>NA</v>
      </c>
      <c r="AG151" s="22" t="s">
        <v>84</v>
      </c>
      <c r="AH151" s="22" t="s">
        <v>719</v>
      </c>
      <c r="AI151" s="22">
        <v>540</v>
      </c>
      <c r="AJ151" s="22">
        <v>3</v>
      </c>
      <c r="AK151" s="22">
        <v>10</v>
      </c>
      <c r="AL151" s="34" t="s">
        <v>1448</v>
      </c>
      <c r="AM151" s="22" t="s">
        <v>213</v>
      </c>
      <c r="AN151" s="22">
        <v>5</v>
      </c>
      <c r="AO151" s="22" t="s">
        <v>145</v>
      </c>
      <c r="AP151" s="22">
        <v>1</v>
      </c>
      <c r="AQ151" s="22" t="s">
        <v>158</v>
      </c>
      <c r="AR151" s="34">
        <v>24</v>
      </c>
      <c r="AS151" s="22" t="s">
        <v>875</v>
      </c>
      <c r="AT151" s="22">
        <v>0.31</v>
      </c>
      <c r="AU151" s="22">
        <v>0.03</v>
      </c>
      <c r="AV151" s="22">
        <v>0.25</v>
      </c>
      <c r="AW151" s="22">
        <v>0.03</v>
      </c>
      <c r="AX151" s="22" t="s">
        <v>8</v>
      </c>
      <c r="AY151" s="22" t="s">
        <v>8</v>
      </c>
      <c r="AZ151" s="22" t="s">
        <v>839</v>
      </c>
      <c r="BA151" s="22" t="s">
        <v>196</v>
      </c>
      <c r="BB151" cm="1">
        <f t="array" ref="BB151">_xlfn.IFS(AT151="NA", "NA", AT151="NR", "NA", AZ151="Direct rLV % whole brain", AT151, AZ151="Indirect rLV % whole brain", AT151, AZ151="Direct rLV % hemisphere", AT151/2, AZ151="Indirect rLV % hemisphere", AT151/2, AND(F151="Mouse", AZ151="mm3"), (AT151/508.91)*100, AND(F151="Rat", AZ151="mm3"), (AT151/1971)*100, AND(F151="Mouse", AZ151="ul"), (AT151/508.91)*100, AND(F151="Rat", AZ151="ul"), (AT151/1971)*100, AND(F151="Mouse", AZ151="nl"), (AT151/508910)*100, AND(F151="Rat", AZ151="nl"), (AT151/1971000)*100, AND(F151="Mouse", AZ151="cm3"), (AT151/0.50891)*100, AND(F151="Rat", AZ151="cm3"), (AT151/1.971)*100, TRUE, "NA")</f>
        <v>15.728056823947234</v>
      </c>
      <c r="BC151" cm="1">
        <f t="array" ref="BC151">_xlfn.IFS(AV151="NA", "NA", AV151="NR", "NA", AZ151="Direct rLV % whole brain", AV151, AZ151="Indirect rLV % whole brain", AV151, AZ151="Direct rLV % hemisphere", AV151/2, AZ151="Indirect rLV % hemisphere", AV151/2, AND(F151="Mouse", AZ151="mm3"), (AV151/508.91)*100, AND(F151="Rat", AZ151="mm3"), (AV151/1971)*100, AND(F151="Mouse", AZ151="ul"), (AV151/508.91)*100, AND(F151="Rat", AZ151="ul"), (AV151/1971)*100, AND(F151="Mouse", AZ151="nl"), (AV151/508910)*100, AND(F151="Rat", AZ151="nl"), (AV151/1971000)*100, AND(F151="Mouse", AZ151="cm3"), (AV151/0.50891)*100, AND(F151="Rat", AZ151="cm3"), (AV151/1.971)*100, TRUE, "NA")</f>
        <v>12.683916793505833</v>
      </c>
      <c r="BD151" cm="1">
        <f t="array" ref="BD151">_xlfn.IFS(AU151="NA", "NA", AU151="NR", "NA", R151="NR", "NA", BA151="SD", AU151, BA151="SE", AU151*(SQRT(R151)), BA151="SEM", AU151*(SQRT(R151)), TRUE, "NA")</f>
        <v>0.03</v>
      </c>
      <c r="BE151" cm="1">
        <f t="array" ref="BE151">_xlfn.IFS(BD151="NA", "NA", AZ151="Direct rLV % whole brain", BD151, AZ151="Indirect rLV % whole brain", BD151, AZ151="Direct rLV % hemisphere", BD151/2, AZ151="Indirect rLV % hemisphere", BD151/2, AND(F151="Mouse", AZ151="mm3"), (BD151/508.91)*100, AND(F151="Rat", AZ151="mm3"), (BD151/1971)*100, AND(F151="Mouse", AZ151="ul"), (BD151/508.91)*100, AND(F151="Rat", AZ151="ul"), (BD151/1971)*100, AND(F151="Mouse", AZ151="nl"), (BD151/508910)*100, AND(F151="Rat", AZ151="nl"), (BD151/1971000)*100, AND(F151="Mouse", AZ151="cm3"), (BD151/0.50891)*100, AND(F151="Rat", AZ151="cm3"), (BD151/1.971)*100, TRUE, "NA")</f>
        <v>1.5220700152207001</v>
      </c>
      <c r="BF151" s="48" cm="1">
        <f t="array" ref="BF151">_xlfn.IFS(AW151="NA", "NA", AW151="NR", "NA", T151 = "NA", "NA", T151 = "NR", "NA", BA151="SD", AW151, BA151="SE", AW151*(SQRT(T151)), BA151="SEM", AW151*(SQRT(T151)), TRUE, "NA")</f>
        <v>0.03</v>
      </c>
      <c r="BG151" s="34" t="s">
        <v>47</v>
      </c>
      <c r="BH151" s="22">
        <v>7.54</v>
      </c>
      <c r="BI151" s="22">
        <v>1.1599999999999999</v>
      </c>
      <c r="BJ151" s="22">
        <v>10.54</v>
      </c>
      <c r="BK151" s="22">
        <v>0.84</v>
      </c>
      <c r="BL151" s="22" t="s">
        <v>196</v>
      </c>
      <c r="BM151" s="22">
        <v>24</v>
      </c>
      <c r="BN151" s="34" t="s">
        <v>273</v>
      </c>
      <c r="BO151" s="22" t="s">
        <v>272</v>
      </c>
      <c r="BP151" s="22" t="s">
        <v>871</v>
      </c>
    </row>
    <row r="152" spans="1:70" x14ac:dyDescent="0.3">
      <c r="A152" t="s">
        <v>844</v>
      </c>
      <c r="B152" t="s">
        <v>836</v>
      </c>
      <c r="C152">
        <v>2018</v>
      </c>
      <c r="D152" t="s">
        <v>843</v>
      </c>
      <c r="E152" t="s">
        <v>141</v>
      </c>
      <c r="F152" s="35" t="s">
        <v>24</v>
      </c>
      <c r="G152" t="s">
        <v>11</v>
      </c>
      <c r="H152" t="s">
        <v>36</v>
      </c>
      <c r="I152" t="s">
        <v>12</v>
      </c>
      <c r="J152" t="s">
        <v>8</v>
      </c>
      <c r="K152" t="s">
        <v>9</v>
      </c>
      <c r="L152">
        <v>8</v>
      </c>
      <c r="M152" t="s">
        <v>9</v>
      </c>
      <c r="N152">
        <v>180</v>
      </c>
      <c r="O152">
        <f t="shared" si="24"/>
        <v>195</v>
      </c>
      <c r="P152">
        <v>210</v>
      </c>
      <c r="Q152">
        <v>1</v>
      </c>
      <c r="R152">
        <v>6</v>
      </c>
      <c r="S152">
        <v>3</v>
      </c>
      <c r="T152">
        <v>6</v>
      </c>
      <c r="U152">
        <f t="shared" si="21"/>
        <v>3</v>
      </c>
      <c r="V152">
        <f t="shared" si="22"/>
        <v>2</v>
      </c>
      <c r="W152" s="35" t="s">
        <v>97</v>
      </c>
      <c r="X152" t="s">
        <v>8</v>
      </c>
      <c r="Y152" t="s">
        <v>2553</v>
      </c>
      <c r="Z152" t="s">
        <v>91</v>
      </c>
      <c r="AA152">
        <v>12</v>
      </c>
      <c r="AB152" t="s">
        <v>145</v>
      </c>
      <c r="AC152" cm="1">
        <f t="array" ref="AC152">_xlfn.IFS(AB152="mg/kg", AA152, AB152="ug/g", AA152, AB152="mg/100g", AA152*10, AB152="mg/g", AA152*1000, TRUE, "NA")</f>
        <v>12</v>
      </c>
      <c r="AD152" t="s">
        <v>9</v>
      </c>
      <c r="AE152" t="s">
        <v>8</v>
      </c>
      <c r="AF152" t="str" cm="1">
        <f t="array" ref="AF152">_xlfn.IFS(AD152="NA", "NA", AD152="NR", "NA", AE152="W/cm2", AD152, AE152="mW/mm2", AD152*0.1, AE152="mW/cm2", AD152*0.001, AE152="uW/cm2", AD152*0.000001, AE152="lux", AD152*0.00000014641, AE152="klux", AD152*0.00014641, TRUE, "NA")</f>
        <v>NA</v>
      </c>
      <c r="AG152" t="s">
        <v>84</v>
      </c>
      <c r="AH152" t="s">
        <v>719</v>
      </c>
      <c r="AI152">
        <v>540</v>
      </c>
      <c r="AJ152" t="s">
        <v>9</v>
      </c>
      <c r="AK152">
        <v>10</v>
      </c>
      <c r="AL152" s="35" t="s">
        <v>470</v>
      </c>
      <c r="AM152" t="s">
        <v>219</v>
      </c>
      <c r="AN152">
        <v>3</v>
      </c>
      <c r="AO152" t="s">
        <v>145</v>
      </c>
      <c r="AP152">
        <v>3</v>
      </c>
      <c r="AQ152" t="s">
        <v>158</v>
      </c>
      <c r="AR152" s="35">
        <v>24</v>
      </c>
      <c r="AS152" t="s">
        <v>875</v>
      </c>
      <c r="AT152">
        <v>0.31</v>
      </c>
      <c r="AU152">
        <v>0.03</v>
      </c>
      <c r="AV152">
        <v>0.28999999999999998</v>
      </c>
      <c r="AW152">
        <v>0.04</v>
      </c>
      <c r="AX152" t="s">
        <v>8</v>
      </c>
      <c r="AY152" t="s">
        <v>8</v>
      </c>
      <c r="AZ152" t="s">
        <v>839</v>
      </c>
      <c r="BA152" t="s">
        <v>196</v>
      </c>
      <c r="BB152" cm="1">
        <f t="array" ref="BB152">_xlfn.IFS(AT152="NA", "NA", AT152="NR", "NA", AZ152="Direct rLV % whole brain", AT152, AZ152="Indirect rLV % whole brain", AT152, AZ152="Direct rLV % hemisphere", AT152/2, AZ152="Indirect rLV % hemisphere", AT152/2, AND(F152="Mouse", AZ152="mm3"), (AT152/508.91)*100, AND(F152="Rat", AZ152="mm3"), (AT152/1971)*100, AND(F152="Mouse", AZ152="ul"), (AT152/508.91)*100, AND(F152="Rat", AZ152="ul"), (AT152/1971)*100, AND(F152="Mouse", AZ152="nl"), (AT152/508910)*100, AND(F152="Rat", AZ152="nl"), (AT152/1971000)*100, AND(F152="Mouse", AZ152="cm3"), (AT152/0.50891)*100, AND(F152="Rat", AZ152="cm3"), (AT152/1.971)*100, TRUE, "NA")</f>
        <v>15.728056823947234</v>
      </c>
      <c r="BC152" cm="1">
        <f t="array" ref="BC152">_xlfn.IFS(AV152="NA", "NA", AV152="NR", "NA", AZ152="Direct rLV % whole brain", AV152, AZ152="Indirect rLV % whole brain", AV152, AZ152="Direct rLV % hemisphere", AV152/2, AZ152="Indirect rLV % hemisphere", AV152/2, AND(F152="Mouse", AZ152="mm3"), (AV152/508.91)*100, AND(F152="Rat", AZ152="mm3"), (AV152/1971)*100, AND(F152="Mouse", AZ152="ul"), (AV152/508.91)*100, AND(F152="Rat", AZ152="ul"), (AV152/1971)*100, AND(F152="Mouse", AZ152="nl"), (AV152/508910)*100, AND(F152="Rat", AZ152="nl"), (AV152/1971000)*100, AND(F152="Mouse", AZ152="cm3"), (AV152/0.50891)*100, AND(F152="Rat", AZ152="cm3"), (AV152/1.971)*100, TRUE, "NA")</f>
        <v>14.713343480466767</v>
      </c>
      <c r="BD152" cm="1">
        <f t="array" ref="BD152">_xlfn.IFS(AU152="NA", "NA", AU152="NR", "NA", R152="NR", "NA", BA152="SD", AU152, BA152="SE", AU152*(SQRT(R152)), BA152="SEM", AU152*(SQRT(R152)), TRUE, "NA")</f>
        <v>0.03</v>
      </c>
      <c r="BE152" cm="1">
        <f t="array" ref="BE152">_xlfn.IFS(BD152="NA", "NA", AZ152="Direct rLV % whole brain", BD152, AZ152="Indirect rLV % whole brain", BD152, AZ152="Direct rLV % hemisphere", BD152/2, AZ152="Indirect rLV % hemisphere", BD152/2, AND(F152="Mouse", AZ152="mm3"), (BD152/508.91)*100, AND(F152="Rat", AZ152="mm3"), (BD152/1971)*100, AND(F152="Mouse", AZ152="ul"), (BD152/508.91)*100, AND(F152="Rat", AZ152="ul"), (BD152/1971)*100, AND(F152="Mouse", AZ152="nl"), (BD152/508910)*100, AND(F152="Rat", AZ152="nl"), (BD152/1971000)*100, AND(F152="Mouse", AZ152="cm3"), (BD152/0.50891)*100, AND(F152="Rat", AZ152="cm3"), (BD152/1.971)*100, TRUE, "NA")</f>
        <v>1.5220700152207001</v>
      </c>
      <c r="BF152" s="48" cm="1">
        <f t="array" ref="BF152">_xlfn.IFS(AW152="NA", "NA", AW152="NR", "NA", T152 = "NA", "NA", T152 = "NR", "NA", BA152="SD", AW152, BA152="SE", AW152*(SQRT(T152)), BA152="SEM", AW152*(SQRT(T152)), TRUE, "NA")</f>
        <v>0.04</v>
      </c>
      <c r="BG152" s="35" t="s">
        <v>47</v>
      </c>
      <c r="BH152">
        <v>7.65</v>
      </c>
      <c r="BI152">
        <v>1.04</v>
      </c>
      <c r="BJ152">
        <v>9.17</v>
      </c>
      <c r="BK152">
        <v>1.56</v>
      </c>
      <c r="BL152" t="s">
        <v>196</v>
      </c>
      <c r="BM152">
        <v>24</v>
      </c>
      <c r="BN152" s="35" t="s">
        <v>273</v>
      </c>
      <c r="BO152" t="s">
        <v>272</v>
      </c>
      <c r="BP152" t="s">
        <v>871</v>
      </c>
    </row>
    <row r="153" spans="1:70" x14ac:dyDescent="0.3">
      <c r="A153" t="s">
        <v>844</v>
      </c>
      <c r="B153" t="s">
        <v>836</v>
      </c>
      <c r="C153">
        <v>2018</v>
      </c>
      <c r="D153" t="s">
        <v>843</v>
      </c>
      <c r="E153" t="s">
        <v>143</v>
      </c>
      <c r="F153" s="35" t="s">
        <v>24</v>
      </c>
      <c r="G153" t="s">
        <v>11</v>
      </c>
      <c r="H153" t="s">
        <v>36</v>
      </c>
      <c r="I153" t="s">
        <v>12</v>
      </c>
      <c r="J153" t="s">
        <v>8</v>
      </c>
      <c r="K153" t="s">
        <v>9</v>
      </c>
      <c r="L153">
        <v>8</v>
      </c>
      <c r="M153" t="s">
        <v>9</v>
      </c>
      <c r="N153">
        <v>180</v>
      </c>
      <c r="O153">
        <f t="shared" si="24"/>
        <v>195</v>
      </c>
      <c r="P153">
        <v>210</v>
      </c>
      <c r="Q153">
        <v>1</v>
      </c>
      <c r="R153">
        <v>6</v>
      </c>
      <c r="S153">
        <v>3</v>
      </c>
      <c r="T153">
        <v>6</v>
      </c>
      <c r="U153">
        <f>IF(AND(Q153&lt;&gt;"", Q153&lt;&gt;0, Q153&lt;&gt;"NA", Q153&lt;&gt;"NR",S153&lt;&gt;"", S153&lt;&gt;0, S153&lt;&gt;"NA", S153&lt;&gt;"NR"), S153/Q153, "NA")</f>
        <v>3</v>
      </c>
      <c r="V153">
        <f>IF(AND(U153&lt;&gt;"", U153&lt;&gt;0, U153&lt;&gt;"NA", U153&lt;&gt;"NR",R153&lt;&gt;"", R153&lt;&gt;0, R153&lt;&gt;"NA", R153&lt;&gt;"NR"), R153/U153, "NA")</f>
        <v>2</v>
      </c>
      <c r="W153" s="35" t="s">
        <v>97</v>
      </c>
      <c r="X153" t="s">
        <v>8</v>
      </c>
      <c r="Y153" t="s">
        <v>2553</v>
      </c>
      <c r="Z153" t="s">
        <v>91</v>
      </c>
      <c r="AA153">
        <v>12</v>
      </c>
      <c r="AB153" t="s">
        <v>145</v>
      </c>
      <c r="AC153" cm="1">
        <f t="array" ref="AC153">_xlfn.IFS(AB153="mg/kg", AA153, AB153="ug/g", AA153, AB153="mg/100g", AA153*10, AB153="mg/g", AA153*1000, TRUE, "NA")</f>
        <v>12</v>
      </c>
      <c r="AD153" t="s">
        <v>9</v>
      </c>
      <c r="AE153" t="s">
        <v>8</v>
      </c>
      <c r="AF153" t="str" cm="1">
        <f t="array" ref="AF153">_xlfn.IFS(AD153="NA", "NA", AD153="NR", "NA", AE153="W/cm2", AD153, AE153="mW/mm2", AD153*0.1, AE153="mW/cm2", AD153*0.001, AE153="uW/cm2", AD153*0.000001, AE153="lux", AD153*0.00000014641, AE153="klux", AD153*0.00014641, TRUE, "NA")</f>
        <v>NA</v>
      </c>
      <c r="AG153" t="s">
        <v>84</v>
      </c>
      <c r="AH153" t="s">
        <v>719</v>
      </c>
      <c r="AI153">
        <v>540</v>
      </c>
      <c r="AJ153" t="s">
        <v>9</v>
      </c>
      <c r="AK153">
        <v>10</v>
      </c>
      <c r="AL153" s="35" t="s">
        <v>1448</v>
      </c>
      <c r="AM153" t="s">
        <v>213</v>
      </c>
      <c r="AN153">
        <v>2.5</v>
      </c>
      <c r="AO153" t="s">
        <v>145</v>
      </c>
      <c r="AP153">
        <v>3</v>
      </c>
      <c r="AQ153" t="s">
        <v>158</v>
      </c>
      <c r="AR153" s="35">
        <v>24</v>
      </c>
      <c r="AS153" t="s">
        <v>875</v>
      </c>
      <c r="AT153">
        <v>0.31</v>
      </c>
      <c r="AU153">
        <v>0.03</v>
      </c>
      <c r="AV153">
        <v>0.28000000000000003</v>
      </c>
      <c r="AW153">
        <v>0.04</v>
      </c>
      <c r="AX153" t="s">
        <v>8</v>
      </c>
      <c r="AY153" t="s">
        <v>8</v>
      </c>
      <c r="AZ153" t="s">
        <v>839</v>
      </c>
      <c r="BA153" t="s">
        <v>196</v>
      </c>
      <c r="BB153" cm="1">
        <f t="array" ref="BB153">_xlfn.IFS(AT153="NA", "NA", AT153="NR", "NA", AZ153="Direct rLV % whole brain", AT153, AZ153="Indirect rLV % whole brain", AT153, AZ153="Direct rLV % hemisphere", AT153/2, AZ153="Indirect rLV % hemisphere", AT153/2, AND(F153="Mouse", AZ153="mm3"), (AT153/508.91)*100, AND(F153="Rat", AZ153="mm3"), (AT153/1971)*100, AND(F153="Mouse", AZ153="ul"), (AT153/508.91)*100, AND(F153="Rat", AZ153="ul"), (AT153/1971)*100, AND(F153="Mouse", AZ153="nl"), (AT153/508910)*100, AND(F153="Rat", AZ153="nl"), (AT153/1971000)*100, AND(F153="Mouse", AZ153="cm3"), (AT153/0.50891)*100, AND(F153="Rat", AZ153="cm3"), (AT153/1.971)*100, TRUE, "NA")</f>
        <v>15.728056823947234</v>
      </c>
      <c r="BC153" cm="1">
        <f t="array" ref="BC153">_xlfn.IFS(AV153="NA", "NA", AV153="NR", "NA", AZ153="Direct rLV % whole brain", AV153, AZ153="Indirect rLV % whole brain", AV153, AZ153="Direct rLV % hemisphere", AV153/2, AZ153="Indirect rLV % hemisphere", AV153/2, AND(F153="Mouse", AZ153="mm3"), (AV153/508.91)*100, AND(F153="Rat", AZ153="mm3"), (AV153/1971)*100, AND(F153="Mouse", AZ153="ul"), (AV153/508.91)*100, AND(F153="Rat", AZ153="ul"), (AV153/1971)*100, AND(F153="Mouse", AZ153="nl"), (AV153/508910)*100, AND(F153="Rat", AZ153="nl"), (AV153/1971000)*100, AND(F153="Mouse", AZ153="cm3"), (AV153/0.50891)*100, AND(F153="Rat", AZ153="cm3"), (AV153/1.971)*100, TRUE, "NA")</f>
        <v>14.205986808726538</v>
      </c>
      <c r="BD153" cm="1">
        <f t="array" ref="BD153">_xlfn.IFS(AU153="NA", "NA", AU153="NR", "NA", R153="NR", "NA", BA153="SD", AU153, BA153="SE", AU153*(SQRT(R153)), BA153="SEM", AU153*(SQRT(R153)), TRUE, "NA")</f>
        <v>0.03</v>
      </c>
      <c r="BE153" cm="1">
        <f t="array" ref="BE153">_xlfn.IFS(BD153="NA", "NA", AZ153="Direct rLV % whole brain", BD153, AZ153="Indirect rLV % whole brain", BD153, AZ153="Direct rLV % hemisphere", BD153/2, AZ153="Indirect rLV % hemisphere", BD153/2, AND(F153="Mouse", AZ153="mm3"), (BD153/508.91)*100, AND(F153="Rat", AZ153="mm3"), (BD153/1971)*100, AND(F153="Mouse", AZ153="ul"), (BD153/508.91)*100, AND(F153="Rat", AZ153="ul"), (BD153/1971)*100, AND(F153="Mouse", AZ153="nl"), (BD153/508910)*100, AND(F153="Rat", AZ153="nl"), (BD153/1971000)*100, AND(F153="Mouse", AZ153="cm3"), (BD153/0.50891)*100, AND(F153="Rat", AZ153="cm3"), (BD153/1.971)*100, TRUE, "NA")</f>
        <v>1.5220700152207001</v>
      </c>
      <c r="BF153" s="48" cm="1">
        <f t="array" ref="BF153">_xlfn.IFS(AW153="NA", "NA", AW153="NR", "NA", T153 = "NA", "NA", T153 = "NR", "NA", BA153="SD", AW153, BA153="SE", AW153*(SQRT(T153)), BA153="SEM", AW153*(SQRT(T153)), TRUE, "NA")</f>
        <v>0.04</v>
      </c>
      <c r="BG153" s="35" t="s">
        <v>47</v>
      </c>
      <c r="BH153">
        <v>7.65</v>
      </c>
      <c r="BI153">
        <v>1.04</v>
      </c>
      <c r="BJ153">
        <v>9</v>
      </c>
      <c r="BK153">
        <v>0.88</v>
      </c>
      <c r="BL153" t="s">
        <v>196</v>
      </c>
      <c r="BM153">
        <v>24</v>
      </c>
      <c r="BN153" s="35" t="s">
        <v>273</v>
      </c>
      <c r="BO153" t="s">
        <v>272</v>
      </c>
      <c r="BP153" t="s">
        <v>871</v>
      </c>
    </row>
    <row r="154" spans="1:70" s="22" customFormat="1" x14ac:dyDescent="0.3">
      <c r="A154" s="22" t="s">
        <v>885</v>
      </c>
      <c r="B154" s="22" t="s">
        <v>883</v>
      </c>
      <c r="C154" s="22">
        <v>2003</v>
      </c>
      <c r="D154" s="22" t="s">
        <v>884</v>
      </c>
      <c r="E154" s="22" t="s">
        <v>141</v>
      </c>
      <c r="F154" s="34" t="s">
        <v>40</v>
      </c>
      <c r="G154" s="22" t="s">
        <v>1665</v>
      </c>
      <c r="H154" s="22" t="s">
        <v>36</v>
      </c>
      <c r="I154" s="22" t="s">
        <v>12</v>
      </c>
      <c r="J154" s="22" t="s">
        <v>8</v>
      </c>
      <c r="K154" s="22">
        <v>156</v>
      </c>
      <c r="L154" s="22">
        <f>AVERAGE(K154,M154)</f>
        <v>208</v>
      </c>
      <c r="M154" s="22">
        <v>260</v>
      </c>
      <c r="N154" s="22">
        <v>3100</v>
      </c>
      <c r="O154" s="22">
        <f t="shared" si="24"/>
        <v>4300</v>
      </c>
      <c r="P154" s="22">
        <v>5500</v>
      </c>
      <c r="Q154" s="22">
        <v>1</v>
      </c>
      <c r="R154" s="22">
        <v>6</v>
      </c>
      <c r="S154" s="22">
        <v>4</v>
      </c>
      <c r="T154" s="22">
        <v>6</v>
      </c>
      <c r="U154" s="22">
        <f t="shared" si="21"/>
        <v>4</v>
      </c>
      <c r="V154" s="22">
        <f t="shared" si="22"/>
        <v>1.5</v>
      </c>
      <c r="W154" s="34" t="s">
        <v>147</v>
      </c>
      <c r="X154" s="22" t="s">
        <v>100</v>
      </c>
      <c r="Y154" s="22" t="s">
        <v>2553</v>
      </c>
      <c r="Z154" s="22" t="s">
        <v>91</v>
      </c>
      <c r="AA154" s="22">
        <v>20</v>
      </c>
      <c r="AB154" s="22" t="s">
        <v>145</v>
      </c>
      <c r="AC154" cm="1">
        <f t="array" ref="AC154">_xlfn.IFS(AB154="mg/kg", AA154, AB154="ug/g", AA154, AB154="mg/100g", AA154*10, AB154="mg/g", AA154*1000, TRUE, "NA")</f>
        <v>20</v>
      </c>
      <c r="AD154" s="22">
        <v>4000000</v>
      </c>
      <c r="AE154" s="22" t="s">
        <v>252</v>
      </c>
      <c r="AF154" cm="1">
        <f t="array" ref="AF154">_xlfn.IFS(AD154="NA", "NA", AD154="NR", "NA", AE154="W/cm2", AD154, AE154="mW/mm2", AD154*0.1, AE154="mW/cm2", AD154*0.001, AE154="uW/cm2", AD154*0.000001, AE154="lux", AD154*0.00000014641, AE154="klux", AD154*0.00014641, TRUE, "NA")</f>
        <v>0.58564000000000005</v>
      </c>
      <c r="AG154" s="22" t="s">
        <v>85</v>
      </c>
      <c r="AH154" s="22" t="s">
        <v>2656</v>
      </c>
      <c r="AI154" s="22">
        <v>540</v>
      </c>
      <c r="AJ154" s="22" t="s">
        <v>9</v>
      </c>
      <c r="AK154" s="22">
        <v>20</v>
      </c>
      <c r="AL154" s="34" t="s">
        <v>886</v>
      </c>
      <c r="AM154" s="22" t="s">
        <v>47</v>
      </c>
      <c r="AN154" s="22">
        <v>0.1</v>
      </c>
      <c r="AO154" s="22" t="s">
        <v>145</v>
      </c>
      <c r="AP154" s="22">
        <v>0</v>
      </c>
      <c r="AQ154" s="22" t="s">
        <v>157</v>
      </c>
      <c r="AR154" s="34">
        <v>24</v>
      </c>
      <c r="AS154" s="22" t="s">
        <v>876</v>
      </c>
      <c r="AT154" s="22">
        <v>6281</v>
      </c>
      <c r="AU154" s="22">
        <v>2166</v>
      </c>
      <c r="AV154" s="22">
        <v>1994</v>
      </c>
      <c r="AW154" s="22">
        <v>1032</v>
      </c>
      <c r="AX154" s="22" t="s">
        <v>8</v>
      </c>
      <c r="AY154" s="22" t="s">
        <v>8</v>
      </c>
      <c r="AZ154" s="22" t="s">
        <v>137</v>
      </c>
      <c r="BA154" s="22" t="s">
        <v>196</v>
      </c>
      <c r="BB154" t="str" cm="1">
        <f t="array" ref="BB154">_xlfn.IFS(AT154="NA", "NA", AT154="NR", "NA", AZ154="Direct rLV % whole brain", AT154, AZ154="Indirect rLV % whole brain", AT154, AZ154="Direct rLV % hemisphere", AT154/2, AZ154="Indirect rLV % hemisphere", AT154/2, AND(F154="Mouse", AZ154="mm3"), (AT154/508.91)*100, AND(F154="Rat", AZ154="mm3"), (AT154/1971)*100, AND(F154="Mouse", AZ154="ul"), (AT154/508.91)*100, AND(F154="Rat", AZ154="ul"), (AT154/1971)*100, AND(F154="Mouse", AZ154="nl"), (AT154/508910)*100, AND(F154="Rat", AZ154="nl"), (AT154/1971000)*100, AND(F154="Mouse", AZ154="cm3"), (AT154/0.50891)*100, AND(F154="Rat", AZ154="cm3"), (AT154/1.971)*100, TRUE, "NA")</f>
        <v>NA</v>
      </c>
      <c r="BC154" t="str" cm="1">
        <f t="array" ref="BC154">_xlfn.IFS(AV154="NA", "NA", AV154="NR", "NA", AZ154="Direct rLV % whole brain", AV154, AZ154="Indirect rLV % whole brain", AV154, AZ154="Direct rLV % hemisphere", AV154/2, AZ154="Indirect rLV % hemisphere", AV154/2, AND(F154="Mouse", AZ154="mm3"), (AV154/508.91)*100, AND(F154="Rat", AZ154="mm3"), (AV154/1971)*100, AND(F154="Mouse", AZ154="ul"), (AV154/508.91)*100, AND(F154="Rat", AZ154="ul"), (AV154/1971)*100, AND(F154="Mouse", AZ154="nl"), (AV154/508910)*100, AND(F154="Rat", AZ154="nl"), (AV154/1971000)*100, AND(F154="Mouse", AZ154="cm3"), (AV154/0.50891)*100, AND(F154="Rat", AZ154="cm3"), (AV154/1.971)*100, TRUE, "NA")</f>
        <v>NA</v>
      </c>
      <c r="BD154" cm="1">
        <f t="array" ref="BD154">_xlfn.IFS(AU154="NA", "NA", AU154="NR", "NA", R154="NR", "NA", BA154="SD", AU154, BA154="SE", AU154*(SQRT(R154)), BA154="SEM", AU154*(SQRT(R154)), TRUE, "NA")</f>
        <v>2166</v>
      </c>
      <c r="BE154" t="str" cm="1">
        <f t="array" ref="BE154">_xlfn.IFS(BD154="NA", "NA", AZ154="Direct rLV % whole brain", BD154, AZ154="Indirect rLV % whole brain", BD154, AZ154="Direct rLV % hemisphere", BD154/2, AZ154="Indirect rLV % hemisphere", BD154/2, AND(F154="Mouse", AZ154="mm3"), (BD154/508.91)*100, AND(F154="Rat", AZ154="mm3"), (BD154/1971)*100, AND(F154="Mouse", AZ154="ul"), (BD154/508.91)*100, AND(F154="Rat", AZ154="ul"), (BD154/1971)*100, AND(F154="Mouse", AZ154="nl"), (BD154/508910)*100, AND(F154="Rat", AZ154="nl"), (BD154/1971000)*100, AND(F154="Mouse", AZ154="cm3"), (BD154/0.50891)*100, AND(F154="Rat", AZ154="cm3"), (BD154/1.971)*100, TRUE, "NA")</f>
        <v>NA</v>
      </c>
      <c r="BF154" s="48" cm="1">
        <f t="array" ref="BF154">_xlfn.IFS(AW154="NA", "NA", AW154="NR", "NA", T154 = "NA", "NA", T154 = "NR", "NA", BA154="SD", AW154, BA154="SE", AW154*(SQRT(T154)), BA154="SEM", AW154*(SQRT(T154)), TRUE, "NA")</f>
        <v>1032</v>
      </c>
      <c r="BG154" s="34" t="s">
        <v>47</v>
      </c>
      <c r="BH154" s="22">
        <v>58.59</v>
      </c>
      <c r="BI154" s="22">
        <v>19.559999999999999</v>
      </c>
      <c r="BJ154" s="22">
        <v>29.02</v>
      </c>
      <c r="BK154" s="22">
        <v>14.35</v>
      </c>
      <c r="BL154" s="22" t="s">
        <v>196</v>
      </c>
      <c r="BM154" s="22">
        <v>22</v>
      </c>
      <c r="BN154" s="34" t="s">
        <v>272</v>
      </c>
      <c r="BO154" s="22" t="s">
        <v>272</v>
      </c>
      <c r="BP154" s="22" t="s">
        <v>887</v>
      </c>
    </row>
    <row r="155" spans="1:70" x14ac:dyDescent="0.3">
      <c r="A155" t="s">
        <v>889</v>
      </c>
      <c r="B155" t="s">
        <v>883</v>
      </c>
      <c r="C155">
        <v>2007</v>
      </c>
      <c r="D155" t="s">
        <v>888</v>
      </c>
      <c r="E155" t="s">
        <v>141</v>
      </c>
      <c r="F155" s="35" t="s">
        <v>40</v>
      </c>
      <c r="G155" t="s">
        <v>1665</v>
      </c>
      <c r="H155" t="s">
        <v>36</v>
      </c>
      <c r="I155" t="s">
        <v>12</v>
      </c>
      <c r="J155" t="s">
        <v>8</v>
      </c>
      <c r="K155">
        <v>156</v>
      </c>
      <c r="L155">
        <f t="shared" ref="L155:L156" si="25">AVERAGE(K155,M155)</f>
        <v>208</v>
      </c>
      <c r="M155">
        <v>260</v>
      </c>
      <c r="N155">
        <v>3100</v>
      </c>
      <c r="O155">
        <f t="shared" si="24"/>
        <v>4300</v>
      </c>
      <c r="P155">
        <v>5500</v>
      </c>
      <c r="Q155">
        <v>1</v>
      </c>
      <c r="R155">
        <v>8</v>
      </c>
      <c r="S155">
        <v>3</v>
      </c>
      <c r="T155">
        <v>8</v>
      </c>
      <c r="U155">
        <f t="shared" si="21"/>
        <v>3</v>
      </c>
      <c r="V155">
        <f t="shared" si="22"/>
        <v>2.6666666666666665</v>
      </c>
      <c r="W155" s="35" t="s">
        <v>147</v>
      </c>
      <c r="X155" t="s">
        <v>100</v>
      </c>
      <c r="Y155" t="s">
        <v>2553</v>
      </c>
      <c r="Z155" t="s">
        <v>91</v>
      </c>
      <c r="AA155">
        <v>20</v>
      </c>
      <c r="AB155" t="s">
        <v>145</v>
      </c>
      <c r="AC155" cm="1">
        <f t="array" ref="AC155">_xlfn.IFS(AB155="mg/kg", AA155, AB155="ug/g", AA155, AB155="mg/100g", AA155*10, AB155="mg/g", AA155*1000, TRUE, "NA")</f>
        <v>20</v>
      </c>
      <c r="AD155">
        <v>4000000</v>
      </c>
      <c r="AE155" t="s">
        <v>252</v>
      </c>
      <c r="AF155" cm="1">
        <f t="array" ref="AF155">_xlfn.IFS(AD155="NA", "NA", AD155="NR", "NA", AE155="W/cm2", AD155, AE155="mW/mm2", AD155*0.1, AE155="mW/cm2", AD155*0.001, AE155="uW/cm2", AD155*0.000001, AE155="lux", AD155*0.00000014641, AE155="klux", AD155*0.00014641, TRUE, "NA")</f>
        <v>0.58564000000000005</v>
      </c>
      <c r="AG155" t="s">
        <v>85</v>
      </c>
      <c r="AH155" t="s">
        <v>2656</v>
      </c>
      <c r="AI155">
        <v>540</v>
      </c>
      <c r="AJ155" t="s">
        <v>9</v>
      </c>
      <c r="AK155">
        <v>20</v>
      </c>
      <c r="AL155" s="35" t="s">
        <v>324</v>
      </c>
      <c r="AM155" t="s">
        <v>219</v>
      </c>
      <c r="AN155">
        <v>1</v>
      </c>
      <c r="AO155" t="s">
        <v>145</v>
      </c>
      <c r="AP155">
        <v>2</v>
      </c>
      <c r="AQ155" t="s">
        <v>158</v>
      </c>
      <c r="AR155" s="35">
        <v>672</v>
      </c>
      <c r="AS155" t="s">
        <v>876</v>
      </c>
      <c r="AT155">
        <v>4625</v>
      </c>
      <c r="AU155">
        <v>481</v>
      </c>
      <c r="AV155">
        <v>4298</v>
      </c>
      <c r="AW155">
        <v>865</v>
      </c>
      <c r="AX155" t="s">
        <v>8</v>
      </c>
      <c r="AY155" t="s">
        <v>8</v>
      </c>
      <c r="AZ155" t="s">
        <v>137</v>
      </c>
      <c r="BA155" t="s">
        <v>198</v>
      </c>
      <c r="BB155" t="str" cm="1">
        <f t="array" ref="BB155">_xlfn.IFS(AT155="NA", "NA", AT155="NR", "NA", AZ155="Direct rLV % whole brain", AT155, AZ155="Indirect rLV % whole brain", AT155, AZ155="Direct rLV % hemisphere", AT155/2, AZ155="Indirect rLV % hemisphere", AT155/2, AND(F155="Mouse", AZ155="mm3"), (AT155/508.91)*100, AND(F155="Rat", AZ155="mm3"), (AT155/1971)*100, AND(F155="Mouse", AZ155="ul"), (AT155/508.91)*100, AND(F155="Rat", AZ155="ul"), (AT155/1971)*100, AND(F155="Mouse", AZ155="nl"), (AT155/508910)*100, AND(F155="Rat", AZ155="nl"), (AT155/1971000)*100, AND(F155="Mouse", AZ155="cm3"), (AT155/0.50891)*100, AND(F155="Rat", AZ155="cm3"), (AT155/1.971)*100, TRUE, "NA")</f>
        <v>NA</v>
      </c>
      <c r="BC155" t="str" cm="1">
        <f t="array" ref="BC155">_xlfn.IFS(AV155="NA", "NA", AV155="NR", "NA", AZ155="Direct rLV % whole brain", AV155, AZ155="Indirect rLV % whole brain", AV155, AZ155="Direct rLV % hemisphere", AV155/2, AZ155="Indirect rLV % hemisphere", AV155/2, AND(F155="Mouse", AZ155="mm3"), (AV155/508.91)*100, AND(F155="Rat", AZ155="mm3"), (AV155/1971)*100, AND(F155="Mouse", AZ155="ul"), (AV155/508.91)*100, AND(F155="Rat", AZ155="ul"), (AV155/1971)*100, AND(F155="Mouse", AZ155="nl"), (AV155/508910)*100, AND(F155="Rat", AZ155="nl"), (AV155/1971000)*100, AND(F155="Mouse", AZ155="cm3"), (AV155/0.50891)*100, AND(F155="Rat", AZ155="cm3"), (AV155/1.971)*100, TRUE, "NA")</f>
        <v>NA</v>
      </c>
      <c r="BD155" cm="1">
        <f t="array" ref="BD155">_xlfn.IFS(AU155="NA", "NA", AU155="NR", "NA", R155="NR", "NA", BA155="SD", AU155, BA155="SE", AU155*(SQRT(R155)), BA155="SEM", AU155*(SQRT(R155)), TRUE, "NA")</f>
        <v>1360.4734470029175</v>
      </c>
      <c r="BE155" t="str" cm="1">
        <f t="array" ref="BE155">_xlfn.IFS(BD155="NA", "NA", AZ155="Direct rLV % whole brain", BD155, AZ155="Indirect rLV % whole brain", BD155, AZ155="Direct rLV % hemisphere", BD155/2, AZ155="Indirect rLV % hemisphere", BD155/2, AND(F155="Mouse", AZ155="mm3"), (BD155/508.91)*100, AND(F155="Rat", AZ155="mm3"), (BD155/1971)*100, AND(F155="Mouse", AZ155="ul"), (BD155/508.91)*100, AND(F155="Rat", AZ155="ul"), (BD155/1971)*100, AND(F155="Mouse", AZ155="nl"), (BD155/508910)*100, AND(F155="Rat", AZ155="nl"), (BD155/1971000)*100, AND(F155="Mouse", AZ155="cm3"), (BD155/0.50891)*100, AND(F155="Rat", AZ155="cm3"), (BD155/1.971)*100, TRUE, "NA")</f>
        <v>NA</v>
      </c>
      <c r="BF155" s="48" cm="1">
        <f t="array" ref="BF155">_xlfn.IFS(AW155="NA", "NA", AW155="NR", "NA", T155 = "NA", "NA", T155 = "NR", "NA", BA155="SD", AW155, BA155="SE", AW155*(SQRT(T155)), BA155="SEM", AW155*(SQRT(T155)), TRUE, "NA")</f>
        <v>2446.5894629054546</v>
      </c>
      <c r="BG155" s="35" t="s">
        <v>47</v>
      </c>
      <c r="BH155" t="s">
        <v>9</v>
      </c>
      <c r="BI155" t="s">
        <v>9</v>
      </c>
      <c r="BJ155" t="s">
        <v>9</v>
      </c>
      <c r="BK155" t="s">
        <v>9</v>
      </c>
      <c r="BL155" t="s">
        <v>198</v>
      </c>
      <c r="BM155" t="s">
        <v>9</v>
      </c>
      <c r="BN155" s="35" t="s">
        <v>272</v>
      </c>
      <c r="BO155" t="s">
        <v>272</v>
      </c>
      <c r="BP155" t="s">
        <v>890</v>
      </c>
      <c r="BQ155" t="s">
        <v>891</v>
      </c>
      <c r="BR155" t="s">
        <v>892</v>
      </c>
    </row>
    <row r="156" spans="1:70" x14ac:dyDescent="0.3">
      <c r="A156" t="s">
        <v>889</v>
      </c>
      <c r="B156" t="s">
        <v>883</v>
      </c>
      <c r="C156">
        <v>2007</v>
      </c>
      <c r="D156" t="s">
        <v>888</v>
      </c>
      <c r="E156" t="s">
        <v>143</v>
      </c>
      <c r="F156" s="35" t="s">
        <v>40</v>
      </c>
      <c r="G156" t="s">
        <v>1665</v>
      </c>
      <c r="H156" t="s">
        <v>36</v>
      </c>
      <c r="I156" t="s">
        <v>12</v>
      </c>
      <c r="J156" t="s">
        <v>8</v>
      </c>
      <c r="K156">
        <v>156</v>
      </c>
      <c r="L156">
        <f t="shared" si="25"/>
        <v>208</v>
      </c>
      <c r="M156">
        <v>260</v>
      </c>
      <c r="N156">
        <v>3100</v>
      </c>
      <c r="O156">
        <f t="shared" si="24"/>
        <v>4300</v>
      </c>
      <c r="P156">
        <v>5500</v>
      </c>
      <c r="Q156">
        <v>1</v>
      </c>
      <c r="R156">
        <v>8</v>
      </c>
      <c r="S156">
        <v>3</v>
      </c>
      <c r="T156">
        <v>8</v>
      </c>
      <c r="U156">
        <f t="shared" si="21"/>
        <v>3</v>
      </c>
      <c r="V156">
        <f t="shared" si="22"/>
        <v>2.6666666666666665</v>
      </c>
      <c r="W156" s="35" t="s">
        <v>147</v>
      </c>
      <c r="X156" t="s">
        <v>100</v>
      </c>
      <c r="Y156" t="s">
        <v>2553</v>
      </c>
      <c r="Z156" t="s">
        <v>91</v>
      </c>
      <c r="AA156">
        <v>20</v>
      </c>
      <c r="AB156" t="s">
        <v>145</v>
      </c>
      <c r="AC156" cm="1">
        <f t="array" ref="AC156">_xlfn.IFS(AB156="mg/kg", AA156, AB156="ug/g", AA156, AB156="mg/100g", AA156*10, AB156="mg/g", AA156*1000, TRUE, "NA")</f>
        <v>20</v>
      </c>
      <c r="AD156">
        <v>4000000</v>
      </c>
      <c r="AE156" t="s">
        <v>252</v>
      </c>
      <c r="AF156" cm="1">
        <f t="array" ref="AF156">_xlfn.IFS(AD156="NA", "NA", AD156="NR", "NA", AE156="W/cm2", AD156, AE156="mW/mm2", AD156*0.1, AE156="mW/cm2", AD156*0.001, AE156="uW/cm2", AD156*0.000001, AE156="lux", AD156*0.00000014641, AE156="klux", AD156*0.00014641, TRUE, "NA")</f>
        <v>0.58564000000000005</v>
      </c>
      <c r="AG156" t="s">
        <v>85</v>
      </c>
      <c r="AH156" t="s">
        <v>2656</v>
      </c>
      <c r="AI156">
        <v>540</v>
      </c>
      <c r="AJ156" t="s">
        <v>9</v>
      </c>
      <c r="AK156">
        <v>20</v>
      </c>
      <c r="AL156" s="35" t="s">
        <v>886</v>
      </c>
      <c r="AM156" t="s">
        <v>47</v>
      </c>
      <c r="AN156">
        <v>0.2</v>
      </c>
      <c r="AO156" t="s">
        <v>145</v>
      </c>
      <c r="AP156">
        <v>2</v>
      </c>
      <c r="AQ156" t="s">
        <v>158</v>
      </c>
      <c r="AR156" s="35">
        <v>672</v>
      </c>
      <c r="AS156" t="s">
        <v>876</v>
      </c>
      <c r="AT156">
        <v>4625</v>
      </c>
      <c r="AU156">
        <v>481</v>
      </c>
      <c r="AV156">
        <v>1952</v>
      </c>
      <c r="AW156">
        <v>173</v>
      </c>
      <c r="AX156" t="s">
        <v>8</v>
      </c>
      <c r="AY156" t="s">
        <v>8</v>
      </c>
      <c r="AZ156" t="s">
        <v>137</v>
      </c>
      <c r="BA156" t="s">
        <v>198</v>
      </c>
      <c r="BB156" t="str" cm="1">
        <f t="array" ref="BB156">_xlfn.IFS(AT156="NA", "NA", AT156="NR", "NA", AZ156="Direct rLV % whole brain", AT156, AZ156="Indirect rLV % whole brain", AT156, AZ156="Direct rLV % hemisphere", AT156/2, AZ156="Indirect rLV % hemisphere", AT156/2, AND(F156="Mouse", AZ156="mm3"), (AT156/508.91)*100, AND(F156="Rat", AZ156="mm3"), (AT156/1971)*100, AND(F156="Mouse", AZ156="ul"), (AT156/508.91)*100, AND(F156="Rat", AZ156="ul"), (AT156/1971)*100, AND(F156="Mouse", AZ156="nl"), (AT156/508910)*100, AND(F156="Rat", AZ156="nl"), (AT156/1971000)*100, AND(F156="Mouse", AZ156="cm3"), (AT156/0.50891)*100, AND(F156="Rat", AZ156="cm3"), (AT156/1.971)*100, TRUE, "NA")</f>
        <v>NA</v>
      </c>
      <c r="BC156" t="str" cm="1">
        <f t="array" ref="BC156">_xlfn.IFS(AV156="NA", "NA", AV156="NR", "NA", AZ156="Direct rLV % whole brain", AV156, AZ156="Indirect rLV % whole brain", AV156, AZ156="Direct rLV % hemisphere", AV156/2, AZ156="Indirect rLV % hemisphere", AV156/2, AND(F156="Mouse", AZ156="mm3"), (AV156/508.91)*100, AND(F156="Rat", AZ156="mm3"), (AV156/1971)*100, AND(F156="Mouse", AZ156="ul"), (AV156/508.91)*100, AND(F156="Rat", AZ156="ul"), (AV156/1971)*100, AND(F156="Mouse", AZ156="nl"), (AV156/508910)*100, AND(F156="Rat", AZ156="nl"), (AV156/1971000)*100, AND(F156="Mouse", AZ156="cm3"), (AV156/0.50891)*100, AND(F156="Rat", AZ156="cm3"), (AV156/1.971)*100, TRUE, "NA")</f>
        <v>NA</v>
      </c>
      <c r="BD156" cm="1">
        <f t="array" ref="BD156">_xlfn.IFS(AU156="NA", "NA", AU156="NR", "NA", R156="NR", "NA", BA156="SD", AU156, BA156="SE", AU156*(SQRT(R156)), BA156="SEM", AU156*(SQRT(R156)), TRUE, "NA")</f>
        <v>1360.4734470029175</v>
      </c>
      <c r="BE156" t="str" cm="1">
        <f t="array" ref="BE156">_xlfn.IFS(BD156="NA", "NA", AZ156="Direct rLV % whole brain", BD156, AZ156="Indirect rLV % whole brain", BD156, AZ156="Direct rLV % hemisphere", BD156/2, AZ156="Indirect rLV % hemisphere", BD156/2, AND(F156="Mouse", AZ156="mm3"), (BD156/508.91)*100, AND(F156="Rat", AZ156="mm3"), (BD156/1971)*100, AND(F156="Mouse", AZ156="ul"), (BD156/508.91)*100, AND(F156="Rat", AZ156="ul"), (BD156/1971)*100, AND(F156="Mouse", AZ156="nl"), (BD156/508910)*100, AND(F156="Rat", AZ156="nl"), (BD156/1971000)*100, AND(F156="Mouse", AZ156="cm3"), (BD156/0.50891)*100, AND(F156="Rat", AZ156="cm3"), (BD156/1.971)*100, TRUE, "NA")</f>
        <v>NA</v>
      </c>
      <c r="BF156" s="48" cm="1">
        <f t="array" ref="BF156">_xlfn.IFS(AW156="NA", "NA", AW156="NR", "NA", T156 = "NA", "NA", T156 = "NR", "NA", BA156="SD", AW156, BA156="SE", AW156*(SQRT(T156)), BA156="SEM", AW156*(SQRT(T156)), TRUE, "NA")</f>
        <v>489.31789258109092</v>
      </c>
      <c r="BG156" s="35" t="s">
        <v>47</v>
      </c>
      <c r="BH156" t="s">
        <v>9</v>
      </c>
      <c r="BI156" t="s">
        <v>9</v>
      </c>
      <c r="BJ156" t="s">
        <v>9</v>
      </c>
      <c r="BK156" t="s">
        <v>9</v>
      </c>
      <c r="BL156" t="s">
        <v>198</v>
      </c>
      <c r="BM156" t="s">
        <v>9</v>
      </c>
      <c r="BN156" s="35" t="s">
        <v>272</v>
      </c>
      <c r="BO156" t="s">
        <v>272</v>
      </c>
      <c r="BP156" t="s">
        <v>890</v>
      </c>
      <c r="BQ156" t="s">
        <v>891</v>
      </c>
      <c r="BR156" t="s">
        <v>892</v>
      </c>
    </row>
    <row r="157" spans="1:70" s="16" customFormat="1" x14ac:dyDescent="0.3">
      <c r="A157" s="16" t="s">
        <v>894</v>
      </c>
      <c r="B157" s="16" t="s">
        <v>893</v>
      </c>
      <c r="C157" s="16">
        <v>2012</v>
      </c>
      <c r="D157" s="16" t="s">
        <v>895</v>
      </c>
      <c r="E157" s="47" t="s">
        <v>141</v>
      </c>
      <c r="F157" s="44" t="s">
        <v>24</v>
      </c>
      <c r="G157" s="16" t="s">
        <v>896</v>
      </c>
      <c r="H157" s="16" t="s">
        <v>36</v>
      </c>
      <c r="I157" s="16" t="s">
        <v>12</v>
      </c>
      <c r="J157" s="16" t="s">
        <v>8</v>
      </c>
      <c r="K157" s="45" t="s">
        <v>9</v>
      </c>
      <c r="L157" s="45">
        <v>12</v>
      </c>
      <c r="M157" s="45" t="s">
        <v>9</v>
      </c>
      <c r="N157" s="45" t="s">
        <v>9</v>
      </c>
      <c r="O157" s="45" t="s">
        <v>9</v>
      </c>
      <c r="P157" s="45" t="s">
        <v>9</v>
      </c>
      <c r="Q157" s="45">
        <v>1</v>
      </c>
      <c r="R157" s="45">
        <v>10</v>
      </c>
      <c r="S157" s="45">
        <v>0</v>
      </c>
      <c r="T157" s="16" t="s">
        <v>8</v>
      </c>
      <c r="U157" s="16" t="str">
        <f t="shared" si="21"/>
        <v>NA</v>
      </c>
      <c r="V157" s="16" t="str">
        <f t="shared" si="22"/>
        <v>NA</v>
      </c>
      <c r="W157" s="44" t="s">
        <v>97</v>
      </c>
      <c r="X157" s="16" t="s">
        <v>8</v>
      </c>
      <c r="Y157" s="16" t="s">
        <v>78</v>
      </c>
      <c r="Z157" s="16" t="s">
        <v>93</v>
      </c>
      <c r="AA157" s="16">
        <v>1.3</v>
      </c>
      <c r="AB157" s="16" t="s">
        <v>897</v>
      </c>
      <c r="AC157" t="str" cm="1">
        <f t="array" ref="AC157">_xlfn.IFS(AB157="mg/kg", AA157, AB157="ug/g", AA157, AB157="mg/100g", AA157*10, AB157="mg/g", AA157*1000, TRUE, "NA")</f>
        <v>NA</v>
      </c>
      <c r="AD157" s="16" t="s">
        <v>9</v>
      </c>
      <c r="AE157" s="16" t="s">
        <v>8</v>
      </c>
      <c r="AF157" t="str" cm="1">
        <f t="array" ref="AF157">_xlfn.IFS(AD157="NA", "NA", AD157="NR", "NA", AE157="W/cm2", AD157, AE157="mW/mm2", AD157*0.1, AE157="mW/cm2", AD157*0.001, AE157="uW/cm2", AD157*0.000001, AE157="lux", AD157*0.00000014641, AE157="klux", AD157*0.00014641, TRUE, "NA")</f>
        <v>NA</v>
      </c>
      <c r="AG157" s="16" t="s">
        <v>86</v>
      </c>
      <c r="AH157" s="16" t="s">
        <v>2654</v>
      </c>
      <c r="AI157" s="16" t="s">
        <v>9</v>
      </c>
      <c r="AJ157" s="16">
        <v>3</v>
      </c>
      <c r="AK157" s="16">
        <v>20</v>
      </c>
      <c r="AL157" s="44" t="s">
        <v>12</v>
      </c>
      <c r="AM157" s="46" t="s">
        <v>8</v>
      </c>
      <c r="AN157" s="16" t="s">
        <v>8</v>
      </c>
      <c r="AO157" s="16" t="s">
        <v>8</v>
      </c>
      <c r="AP157" s="16" t="s">
        <v>8</v>
      </c>
      <c r="AQ157" s="16" t="s">
        <v>8</v>
      </c>
      <c r="AR157" s="44" t="s">
        <v>9</v>
      </c>
      <c r="AS157" s="16" t="s">
        <v>874</v>
      </c>
      <c r="AT157" s="16" t="s">
        <v>9</v>
      </c>
      <c r="AU157" s="16" t="s">
        <v>9</v>
      </c>
      <c r="AV157" s="16" t="s">
        <v>8</v>
      </c>
      <c r="AW157" s="16" t="s">
        <v>8</v>
      </c>
      <c r="AX157" s="16" t="s">
        <v>8</v>
      </c>
      <c r="AY157" s="16" t="s">
        <v>8</v>
      </c>
      <c r="AZ157" s="16" t="s">
        <v>9</v>
      </c>
      <c r="BA157" s="16" t="s">
        <v>197</v>
      </c>
      <c r="BB157" t="str" cm="1">
        <f t="array" ref="BB157">_xlfn.IFS(AT157="NA", "NA", AT157="NR", "NA", AZ157="Direct rLV % whole brain", AT157, AZ157="Indirect rLV % whole brain", AT157, AZ157="Direct rLV % hemisphere", AT157/2, AZ157="Indirect rLV % hemisphere", AT157/2, AND(F157="Mouse", AZ157="mm3"), (AT157/508.91)*100, AND(F157="Rat", AZ157="mm3"), (AT157/1971)*100, AND(F157="Mouse", AZ157="ul"), (AT157/508.91)*100, AND(F157="Rat", AZ157="ul"), (AT157/1971)*100, AND(F157="Mouse", AZ157="nl"), (AT157/508910)*100, AND(F157="Rat", AZ157="nl"), (AT157/1971000)*100, AND(F157="Mouse", AZ157="cm3"), (AT157/0.50891)*100, AND(F157="Rat", AZ157="cm3"), (AT157/1.971)*100, TRUE, "NA")</f>
        <v>NA</v>
      </c>
      <c r="BC157" t="str" cm="1">
        <f t="array" ref="BC157">_xlfn.IFS(AV157="NA", "NA", AV157="NR", "NA", AZ157="Direct rLV % whole brain", AV157, AZ157="Indirect rLV % whole brain", AV157, AZ157="Direct rLV % hemisphere", AV157/2, AZ157="Indirect rLV % hemisphere", AV157/2, AND(F157="Mouse", AZ157="mm3"), (AV157/508.91)*100, AND(F157="Rat", AZ157="mm3"), (AV157/1971)*100, AND(F157="Mouse", AZ157="ul"), (AV157/508.91)*100, AND(F157="Rat", AZ157="ul"), (AV157/1971)*100, AND(F157="Mouse", AZ157="nl"), (AV157/508910)*100, AND(F157="Rat", AZ157="nl"), (AV157/1971000)*100, AND(F157="Mouse", AZ157="cm3"), (AV157/0.50891)*100, AND(F157="Rat", AZ157="cm3"), (AV157/1.971)*100, TRUE, "NA")</f>
        <v>NA</v>
      </c>
      <c r="BD157" t="str" cm="1">
        <f t="array" ref="BD157">_xlfn.IFS(AU157="NA", "NA", AU157="NR", "NA", R157="NR", "NA", BA157="SD", AU157, BA157="SE", AU157*(SQRT(R157)), BA157="SEM", AU157*(SQRT(R157)), TRUE, "NA")</f>
        <v>NA</v>
      </c>
      <c r="BE157" t="str" cm="1">
        <f t="array" ref="BE157">_xlfn.IFS(BD157="NA", "NA", AZ157="Direct rLV % whole brain", BD157, AZ157="Indirect rLV % whole brain", BD157, AZ157="Direct rLV % hemisphere", BD157/2, AZ157="Indirect rLV % hemisphere", BD157/2, AND(F157="Mouse", AZ157="mm3"), (BD157/508.91)*100, AND(F157="Rat", AZ157="mm3"), (BD157/1971)*100, AND(F157="Mouse", AZ157="ul"), (BD157/508.91)*100, AND(F157="Rat", AZ157="ul"), (BD157/1971)*100, AND(F157="Mouse", AZ157="nl"), (BD157/508910)*100, AND(F157="Rat", AZ157="nl"), (BD157/1971000)*100, AND(F157="Mouse", AZ157="cm3"), (BD157/0.50891)*100, AND(F157="Rat", AZ157="cm3"), (BD157/1.971)*100, TRUE, "NA")</f>
        <v>NA</v>
      </c>
      <c r="BF157" s="48" t="str" cm="1">
        <f t="array" ref="BF157">_xlfn.IFS(AW157="NA", "NA", AW157="NR", "NA", T157 = "NA", "NA", T157 = "NR", "NA", BA157="SD", AW157, BA157="SE", AW157*(SQRT(T157)), BA157="SEM", AW157*(SQRT(T157)), TRUE, "NA")</f>
        <v>NA</v>
      </c>
      <c r="BG157" s="44" t="s">
        <v>12</v>
      </c>
      <c r="BH157" s="16" t="s">
        <v>8</v>
      </c>
      <c r="BI157" s="45" t="s">
        <v>8</v>
      </c>
      <c r="BJ157" s="16" t="s">
        <v>8</v>
      </c>
      <c r="BK157" s="16" t="s">
        <v>8</v>
      </c>
      <c r="BL157" s="16" t="s">
        <v>8</v>
      </c>
      <c r="BM157" s="16" t="s">
        <v>8</v>
      </c>
      <c r="BN157" s="44" t="s">
        <v>272</v>
      </c>
      <c r="BO157" s="46" t="s">
        <v>273</v>
      </c>
      <c r="BP157" s="16" t="s">
        <v>2621</v>
      </c>
      <c r="BQ157" s="16" t="s">
        <v>898</v>
      </c>
      <c r="BR157" s="16" t="s">
        <v>899</v>
      </c>
    </row>
    <row r="158" spans="1:70" s="16" customFormat="1" x14ac:dyDescent="0.3">
      <c r="A158" s="16" t="s">
        <v>894</v>
      </c>
      <c r="B158" s="16" t="s">
        <v>893</v>
      </c>
      <c r="C158" s="16">
        <v>2012</v>
      </c>
      <c r="D158" s="16" t="s">
        <v>895</v>
      </c>
      <c r="E158" s="47" t="s">
        <v>143</v>
      </c>
      <c r="F158" s="44" t="s">
        <v>24</v>
      </c>
      <c r="G158" s="16" t="s">
        <v>896</v>
      </c>
      <c r="H158" s="16" t="s">
        <v>36</v>
      </c>
      <c r="I158" s="16" t="s">
        <v>337</v>
      </c>
      <c r="J158" s="16" t="s">
        <v>8</v>
      </c>
      <c r="K158" s="45" t="s">
        <v>9</v>
      </c>
      <c r="L158" s="45">
        <v>104</v>
      </c>
      <c r="M158" s="45" t="s">
        <v>9</v>
      </c>
      <c r="N158" s="45" t="s">
        <v>9</v>
      </c>
      <c r="O158" s="45" t="s">
        <v>9</v>
      </c>
      <c r="P158" s="45" t="s">
        <v>9</v>
      </c>
      <c r="Q158" s="45">
        <v>1</v>
      </c>
      <c r="R158" s="45">
        <v>15</v>
      </c>
      <c r="S158" s="45">
        <v>0</v>
      </c>
      <c r="T158" s="16" t="s">
        <v>8</v>
      </c>
      <c r="U158" s="16" t="str">
        <f t="shared" si="21"/>
        <v>NA</v>
      </c>
      <c r="V158" s="16" t="str">
        <f t="shared" si="22"/>
        <v>NA</v>
      </c>
      <c r="W158" s="44" t="s">
        <v>97</v>
      </c>
      <c r="X158" s="16" t="s">
        <v>8</v>
      </c>
      <c r="Y158" s="16" t="s">
        <v>78</v>
      </c>
      <c r="Z158" s="16" t="s">
        <v>93</v>
      </c>
      <c r="AA158" s="16">
        <v>1.3</v>
      </c>
      <c r="AB158" s="16" t="s">
        <v>897</v>
      </c>
      <c r="AC158" t="str" cm="1">
        <f t="array" ref="AC158">_xlfn.IFS(AB158="mg/kg", AA158, AB158="ug/g", AA158, AB158="mg/100g", AA158*10, AB158="mg/g", AA158*1000, TRUE, "NA")</f>
        <v>NA</v>
      </c>
      <c r="AD158" s="16" t="s">
        <v>9</v>
      </c>
      <c r="AE158" s="16" t="s">
        <v>8</v>
      </c>
      <c r="AF158" t="str" cm="1">
        <f t="array" ref="AF158">_xlfn.IFS(AD158="NA", "NA", AD158="NR", "NA", AE158="W/cm2", AD158, AE158="mW/mm2", AD158*0.1, AE158="mW/cm2", AD158*0.001, AE158="uW/cm2", AD158*0.000001, AE158="lux", AD158*0.00000014641, AE158="klux", AD158*0.00014641, TRUE, "NA")</f>
        <v>NA</v>
      </c>
      <c r="AG158" s="16" t="s">
        <v>86</v>
      </c>
      <c r="AH158" s="16" t="s">
        <v>2654</v>
      </c>
      <c r="AI158" s="16" t="s">
        <v>9</v>
      </c>
      <c r="AJ158" s="16">
        <v>3</v>
      </c>
      <c r="AK158" s="16">
        <v>20</v>
      </c>
      <c r="AL158" s="44" t="s">
        <v>12</v>
      </c>
      <c r="AM158" s="46" t="s">
        <v>8</v>
      </c>
      <c r="AN158" s="16" t="s">
        <v>8</v>
      </c>
      <c r="AO158" s="16" t="s">
        <v>8</v>
      </c>
      <c r="AP158" s="16" t="s">
        <v>8</v>
      </c>
      <c r="AQ158" s="16" t="s">
        <v>8</v>
      </c>
      <c r="AR158" s="44" t="s">
        <v>9</v>
      </c>
      <c r="AS158" s="16" t="s">
        <v>874</v>
      </c>
      <c r="AT158" s="16" t="s">
        <v>9</v>
      </c>
      <c r="AU158" s="16" t="s">
        <v>9</v>
      </c>
      <c r="AV158" s="16" t="s">
        <v>8</v>
      </c>
      <c r="AW158" s="16" t="s">
        <v>8</v>
      </c>
      <c r="AX158" s="16" t="s">
        <v>8</v>
      </c>
      <c r="AY158" s="16" t="s">
        <v>8</v>
      </c>
      <c r="AZ158" s="16" t="s">
        <v>9</v>
      </c>
      <c r="BA158" s="16" t="s">
        <v>197</v>
      </c>
      <c r="BB158" t="str" cm="1">
        <f t="array" ref="BB158">_xlfn.IFS(AT158="NA", "NA", AT158="NR", "NA", AZ158="Direct rLV % whole brain", AT158, AZ158="Indirect rLV % whole brain", AT158, AZ158="Direct rLV % hemisphere", AT158/2, AZ158="Indirect rLV % hemisphere", AT158/2, AND(F158="Mouse", AZ158="mm3"), (AT158/508.91)*100, AND(F158="Rat", AZ158="mm3"), (AT158/1971)*100, AND(F158="Mouse", AZ158="ul"), (AT158/508.91)*100, AND(F158="Rat", AZ158="ul"), (AT158/1971)*100, AND(F158="Mouse", AZ158="nl"), (AT158/508910)*100, AND(F158="Rat", AZ158="nl"), (AT158/1971000)*100, AND(F158="Mouse", AZ158="cm3"), (AT158/0.50891)*100, AND(F158="Rat", AZ158="cm3"), (AT158/1.971)*100, TRUE, "NA")</f>
        <v>NA</v>
      </c>
      <c r="BC158" t="str" cm="1">
        <f t="array" ref="BC158">_xlfn.IFS(AV158="NA", "NA", AV158="NR", "NA", AZ158="Direct rLV % whole brain", AV158, AZ158="Indirect rLV % whole brain", AV158, AZ158="Direct rLV % hemisphere", AV158/2, AZ158="Indirect rLV % hemisphere", AV158/2, AND(F158="Mouse", AZ158="mm3"), (AV158/508.91)*100, AND(F158="Rat", AZ158="mm3"), (AV158/1971)*100, AND(F158="Mouse", AZ158="ul"), (AV158/508.91)*100, AND(F158="Rat", AZ158="ul"), (AV158/1971)*100, AND(F158="Mouse", AZ158="nl"), (AV158/508910)*100, AND(F158="Rat", AZ158="nl"), (AV158/1971000)*100, AND(F158="Mouse", AZ158="cm3"), (AV158/0.50891)*100, AND(F158="Rat", AZ158="cm3"), (AV158/1.971)*100, TRUE, "NA")</f>
        <v>NA</v>
      </c>
      <c r="BD158" t="str" cm="1">
        <f t="array" ref="BD158">_xlfn.IFS(AU158="NA", "NA", AU158="NR", "NA", R158="NR", "NA", BA158="SD", AU158, BA158="SE", AU158*(SQRT(R158)), BA158="SEM", AU158*(SQRT(R158)), TRUE, "NA")</f>
        <v>NA</v>
      </c>
      <c r="BE158" t="str" cm="1">
        <f t="array" ref="BE158">_xlfn.IFS(BD158="NA", "NA", AZ158="Direct rLV % whole brain", BD158, AZ158="Indirect rLV % whole brain", BD158, AZ158="Direct rLV % hemisphere", BD158/2, AZ158="Indirect rLV % hemisphere", BD158/2, AND(F158="Mouse", AZ158="mm3"), (BD158/508.91)*100, AND(F158="Rat", AZ158="mm3"), (BD158/1971)*100, AND(F158="Mouse", AZ158="ul"), (BD158/508.91)*100, AND(F158="Rat", AZ158="ul"), (BD158/1971)*100, AND(F158="Mouse", AZ158="nl"), (BD158/508910)*100, AND(F158="Rat", AZ158="nl"), (BD158/1971000)*100, AND(F158="Mouse", AZ158="cm3"), (BD158/0.50891)*100, AND(F158="Rat", AZ158="cm3"), (BD158/1.971)*100, TRUE, "NA")</f>
        <v>NA</v>
      </c>
      <c r="BF158" s="48" t="str" cm="1">
        <f t="array" ref="BF158">_xlfn.IFS(AW158="NA", "NA", AW158="NR", "NA", T158 = "NA", "NA", T158 = "NR", "NA", BA158="SD", AW158, BA158="SE", AW158*(SQRT(T158)), BA158="SEM", AW158*(SQRT(T158)), TRUE, "NA")</f>
        <v>NA</v>
      </c>
      <c r="BG158" s="44" t="s">
        <v>12</v>
      </c>
      <c r="BH158" s="16" t="s">
        <v>8</v>
      </c>
      <c r="BI158" s="45" t="s">
        <v>8</v>
      </c>
      <c r="BJ158" s="16" t="s">
        <v>8</v>
      </c>
      <c r="BK158" s="16" t="s">
        <v>8</v>
      </c>
      <c r="BL158" s="16" t="s">
        <v>8</v>
      </c>
      <c r="BM158" s="16" t="s">
        <v>8</v>
      </c>
      <c r="BN158" s="44" t="s">
        <v>272</v>
      </c>
      <c r="BO158" s="46" t="s">
        <v>273</v>
      </c>
      <c r="BP158" s="16" t="s">
        <v>2621</v>
      </c>
      <c r="BQ158" s="16" t="s">
        <v>898</v>
      </c>
      <c r="BR158" s="16" t="s">
        <v>899</v>
      </c>
    </row>
    <row r="159" spans="1:70" x14ac:dyDescent="0.3">
      <c r="A159" t="s">
        <v>904</v>
      </c>
      <c r="B159" t="s">
        <v>902</v>
      </c>
      <c r="C159">
        <v>2012</v>
      </c>
      <c r="D159" t="s">
        <v>903</v>
      </c>
      <c r="E159" t="s">
        <v>141</v>
      </c>
      <c r="F159" s="35" t="s">
        <v>25</v>
      </c>
      <c r="G159" t="s">
        <v>1008</v>
      </c>
      <c r="H159" t="s">
        <v>36</v>
      </c>
      <c r="I159" t="s">
        <v>12</v>
      </c>
      <c r="J159" t="s">
        <v>8</v>
      </c>
      <c r="K159">
        <v>11</v>
      </c>
      <c r="L159">
        <f>AVERAGE(K159,M159)</f>
        <v>12</v>
      </c>
      <c r="M159">
        <v>13</v>
      </c>
      <c r="N159">
        <v>20</v>
      </c>
      <c r="O159">
        <f>AVERAGE(N159,P159)</f>
        <v>25</v>
      </c>
      <c r="P159">
        <v>30</v>
      </c>
      <c r="Q159">
        <v>1</v>
      </c>
      <c r="R159">
        <v>7</v>
      </c>
      <c r="S159">
        <v>2</v>
      </c>
      <c r="T159">
        <v>6</v>
      </c>
      <c r="U159">
        <f t="shared" si="21"/>
        <v>2</v>
      </c>
      <c r="V159">
        <f t="shared" si="22"/>
        <v>3.5</v>
      </c>
      <c r="W159" s="35" t="s">
        <v>147</v>
      </c>
      <c r="X159" t="s">
        <v>97</v>
      </c>
      <c r="Y159" t="s">
        <v>78</v>
      </c>
      <c r="Z159" t="s">
        <v>905</v>
      </c>
      <c r="AA159">
        <v>10</v>
      </c>
      <c r="AB159" t="s">
        <v>320</v>
      </c>
      <c r="AC159">
        <f>(AA159*0.3)/(O159/1000)</f>
        <v>120</v>
      </c>
      <c r="AD159" t="s">
        <v>9</v>
      </c>
      <c r="AE159" t="s">
        <v>8</v>
      </c>
      <c r="AF159" t="str" cm="1">
        <f t="array" ref="AF159">_xlfn.IFS(AD159="NA", "NA", AD159="NR", "NA", AE159="W/cm2", AD159, AE159="mW/mm2", AD159*0.1, AE159="mW/cm2", AD159*0.001, AE159="uW/cm2", AD159*0.000001, AE159="lux", AD159*0.00000014641, AE159="klux", AD159*0.00014641, TRUE, "NA")</f>
        <v>NA</v>
      </c>
      <c r="AG159" t="s">
        <v>231</v>
      </c>
      <c r="AH159" t="s">
        <v>9</v>
      </c>
      <c r="AI159" t="s">
        <v>9</v>
      </c>
      <c r="AJ159">
        <v>1.8</v>
      </c>
      <c r="AK159">
        <v>15</v>
      </c>
      <c r="AL159" s="35" t="s">
        <v>906</v>
      </c>
      <c r="AM159" t="s">
        <v>47</v>
      </c>
      <c r="AN159" t="s">
        <v>8</v>
      </c>
      <c r="AO159" t="s">
        <v>8</v>
      </c>
      <c r="AP159" t="s">
        <v>8</v>
      </c>
      <c r="AQ159" t="s">
        <v>8</v>
      </c>
      <c r="AR159" s="35">
        <v>1344</v>
      </c>
      <c r="AS159" t="s">
        <v>876</v>
      </c>
      <c r="AT159">
        <v>0.65</v>
      </c>
      <c r="AU159">
        <v>0.11</v>
      </c>
      <c r="AV159">
        <v>0.87</v>
      </c>
      <c r="AW159">
        <v>0.21</v>
      </c>
      <c r="AX159" t="s">
        <v>8</v>
      </c>
      <c r="AY159" t="s">
        <v>8</v>
      </c>
      <c r="AZ159" t="s">
        <v>137</v>
      </c>
      <c r="BA159" t="s">
        <v>197</v>
      </c>
      <c r="BB159" cm="1">
        <f t="array" ref="BB159">_xlfn.IFS(AT159="NA", "NA", AT159="NR", "NA", AZ159="Direct rLV % whole brain", AT159, AZ159="Indirect rLV % whole brain", AT159, AZ159="Direct rLV % hemisphere", AT159/2, AZ159="Indirect rLV % hemisphere", AT159/2, AND(F159="Mouse", AZ159="mm3"), (AT159/508.91)*100, AND(F159="Rat", AZ159="mm3"), (AT159/1971)*100, AND(F159="Mouse", AZ159="ul"), (AT159/508.91)*100, AND(F159="Rat", AZ159="ul"), (AT159/1971)*100, AND(F159="Mouse", AZ159="nl"), (AT159/508910)*100, AND(F159="Rat", AZ159="nl"), (AT159/1971000)*100, AND(F159="Mouse", AZ159="cm3"), (AT159/0.50891)*100, AND(F159="Rat", AZ159="cm3"), (AT159/1.971)*100, TRUE, "NA")</f>
        <v>0.12772395904973374</v>
      </c>
      <c r="BC159" cm="1">
        <f t="array" ref="BC159">_xlfn.IFS(AV159="NA", "NA", AV159="NR", "NA", AZ159="Direct rLV % whole brain", AV159, AZ159="Indirect rLV % whole brain", AV159, AZ159="Direct rLV % hemisphere", AV159/2, AZ159="Indirect rLV % hemisphere", AV159/2, AND(F159="Mouse", AZ159="mm3"), (AV159/508.91)*100, AND(F159="Rat", AZ159="mm3"), (AV159/1971)*100, AND(F159="Mouse", AZ159="ul"), (AV159/508.91)*100, AND(F159="Rat", AZ159="ul"), (AV159/1971)*100, AND(F159="Mouse", AZ159="nl"), (AV159/508910)*100, AND(F159="Rat", AZ159="nl"), (AV159/1971000)*100, AND(F159="Mouse", AZ159="cm3"), (AV159/0.50891)*100, AND(F159="Rat", AZ159="cm3"), (AV159/1.971)*100, TRUE, "NA")</f>
        <v>0.17095360672810517</v>
      </c>
      <c r="BD159" cm="1">
        <f t="array" ref="BD159">_xlfn.IFS(AU159="NA", "NA", AU159="NR", "NA", R159="NR", "NA", BA159="SD", AU159, BA159="SE", AU159*(SQRT(R159)), BA159="SEM", AU159*(SQRT(R159)), TRUE, "NA")</f>
        <v>0.29103264421710501</v>
      </c>
      <c r="BE159" cm="1">
        <f t="array" ref="BE159">_xlfn.IFS(BD159="NA", "NA", AZ159="Direct rLV % whole brain", BD159, AZ159="Indirect rLV % whole brain", BD159, AZ159="Direct rLV % hemisphere", BD159/2, AZ159="Indirect rLV % hemisphere", BD159/2, AND(F159="Mouse", AZ159="mm3"), (BD159/508.91)*100, AND(F159="Rat", AZ159="mm3"), (BD159/1971)*100, AND(F159="Mouse", AZ159="ul"), (BD159/508.91)*100, AND(F159="Rat", AZ159="ul"), (BD159/1971)*100, AND(F159="Mouse", AZ159="nl"), (BD159/508910)*100, AND(F159="Rat", AZ159="nl"), (BD159/1971000)*100, AND(F159="Mouse", AZ159="cm3"), (BD159/0.50891)*100, AND(F159="Rat", AZ159="cm3"), (BD159/1.971)*100, TRUE, "NA")</f>
        <v>5.7187448510955766E-2</v>
      </c>
      <c r="BF159" s="48" cm="1">
        <f t="array" ref="BF159">_xlfn.IFS(AW159="NA", "NA", AW159="NR", "NA", T159 = "NA", "NA", T159 = "NR", "NA", BA159="SD", AW159, BA159="SE", AW159*(SQRT(T159)), BA159="SEM", AW159*(SQRT(T159)), TRUE, "NA")</f>
        <v>0.51439284598446733</v>
      </c>
      <c r="BG159" s="35" t="s">
        <v>12</v>
      </c>
      <c r="BH159" t="s">
        <v>8</v>
      </c>
      <c r="BI159" t="s">
        <v>8</v>
      </c>
      <c r="BJ159" t="s">
        <v>8</v>
      </c>
      <c r="BK159" t="s">
        <v>8</v>
      </c>
      <c r="BL159" t="s">
        <v>8</v>
      </c>
      <c r="BM159" t="s">
        <v>8</v>
      </c>
      <c r="BN159" s="35" t="s">
        <v>273</v>
      </c>
      <c r="BO159" t="s">
        <v>272</v>
      </c>
      <c r="BP159" t="s">
        <v>907</v>
      </c>
    </row>
    <row r="160" spans="1:70" x14ac:dyDescent="0.3">
      <c r="A160" t="s">
        <v>904</v>
      </c>
      <c r="B160" t="s">
        <v>902</v>
      </c>
      <c r="C160">
        <v>2012</v>
      </c>
      <c r="D160" t="s">
        <v>903</v>
      </c>
      <c r="E160" t="s">
        <v>143</v>
      </c>
      <c r="F160" s="35" t="s">
        <v>25</v>
      </c>
      <c r="G160" t="s">
        <v>1008</v>
      </c>
      <c r="H160" t="s">
        <v>36</v>
      </c>
      <c r="I160" t="s">
        <v>12</v>
      </c>
      <c r="J160" t="s">
        <v>8</v>
      </c>
      <c r="K160">
        <v>11</v>
      </c>
      <c r="L160">
        <f>AVERAGE(K160,M160)</f>
        <v>12</v>
      </c>
      <c r="M160">
        <v>13</v>
      </c>
      <c r="N160">
        <v>20</v>
      </c>
      <c r="O160">
        <f>AVERAGE(N160,P160)</f>
        <v>25</v>
      </c>
      <c r="P160">
        <v>30</v>
      </c>
      <c r="Q160">
        <v>1</v>
      </c>
      <c r="R160">
        <v>7</v>
      </c>
      <c r="S160">
        <v>2</v>
      </c>
      <c r="T160">
        <v>4</v>
      </c>
      <c r="U160">
        <f t="shared" si="21"/>
        <v>2</v>
      </c>
      <c r="V160">
        <f t="shared" si="22"/>
        <v>3.5</v>
      </c>
      <c r="W160" s="35" t="s">
        <v>147</v>
      </c>
      <c r="X160" t="s">
        <v>97</v>
      </c>
      <c r="Y160" t="s">
        <v>78</v>
      </c>
      <c r="Z160" t="s">
        <v>905</v>
      </c>
      <c r="AA160">
        <v>10</v>
      </c>
      <c r="AB160" t="s">
        <v>320</v>
      </c>
      <c r="AC160">
        <f>(AA160*0.3)/(O160/1000)</f>
        <v>120</v>
      </c>
      <c r="AD160" t="s">
        <v>9</v>
      </c>
      <c r="AE160" t="s">
        <v>8</v>
      </c>
      <c r="AF160" t="str" cm="1">
        <f t="array" ref="AF160">_xlfn.IFS(AD160="NA", "NA", AD160="NR", "NA", AE160="W/cm2", AD160, AE160="mW/mm2", AD160*0.1, AE160="mW/cm2", AD160*0.001, AE160="uW/cm2", AD160*0.000001, AE160="lux", AD160*0.00000014641, AE160="klux", AD160*0.00014641, TRUE, "NA")</f>
        <v>NA</v>
      </c>
      <c r="AG160" t="s">
        <v>231</v>
      </c>
      <c r="AH160" t="s">
        <v>9</v>
      </c>
      <c r="AI160" t="s">
        <v>9</v>
      </c>
      <c r="AJ160">
        <v>1.8</v>
      </c>
      <c r="AK160">
        <v>15</v>
      </c>
      <c r="AL160" s="35" t="s">
        <v>908</v>
      </c>
      <c r="AM160" t="s">
        <v>47</v>
      </c>
      <c r="AN160" t="s">
        <v>8</v>
      </c>
      <c r="AO160" t="s">
        <v>8</v>
      </c>
      <c r="AP160" t="s">
        <v>8</v>
      </c>
      <c r="AQ160" t="s">
        <v>8</v>
      </c>
      <c r="AR160" s="35">
        <v>1344</v>
      </c>
      <c r="AS160" t="s">
        <v>876</v>
      </c>
      <c r="AT160">
        <v>0.65</v>
      </c>
      <c r="AU160">
        <v>0.11</v>
      </c>
      <c r="AV160">
        <v>0.73</v>
      </c>
      <c r="AW160">
        <v>0.11</v>
      </c>
      <c r="AX160" t="s">
        <v>8</v>
      </c>
      <c r="AY160" t="s">
        <v>8</v>
      </c>
      <c r="AZ160" t="s">
        <v>137</v>
      </c>
      <c r="BA160" t="s">
        <v>197</v>
      </c>
      <c r="BB160" cm="1">
        <f t="array" ref="BB160">_xlfn.IFS(AT160="NA", "NA", AT160="NR", "NA", AZ160="Direct rLV % whole brain", AT160, AZ160="Indirect rLV % whole brain", AT160, AZ160="Direct rLV % hemisphere", AT160/2, AZ160="Indirect rLV % hemisphere", AT160/2, AND(F160="Mouse", AZ160="mm3"), (AT160/508.91)*100, AND(F160="Rat", AZ160="mm3"), (AT160/1971)*100, AND(F160="Mouse", AZ160="ul"), (AT160/508.91)*100, AND(F160="Rat", AZ160="ul"), (AT160/1971)*100, AND(F160="Mouse", AZ160="nl"), (AT160/508910)*100, AND(F160="Rat", AZ160="nl"), (AT160/1971000)*100, AND(F160="Mouse", AZ160="cm3"), (AT160/0.50891)*100, AND(F160="Rat", AZ160="cm3"), (AT160/1.971)*100, TRUE, "NA")</f>
        <v>0.12772395904973374</v>
      </c>
      <c r="BC160" cm="1">
        <f t="array" ref="BC160">_xlfn.IFS(AV160="NA", "NA", AV160="NR", "NA", AZ160="Direct rLV % whole brain", AV160, AZ160="Indirect rLV % whole brain", AV160, AZ160="Direct rLV % hemisphere", AV160/2, AZ160="Indirect rLV % hemisphere", AV160/2, AND(F160="Mouse", AZ160="mm3"), (AV160/508.91)*100, AND(F160="Rat", AZ160="mm3"), (AV160/1971)*100, AND(F160="Mouse", AZ160="ul"), (AV160/508.91)*100, AND(F160="Rat", AZ160="ul"), (AV160/1971)*100, AND(F160="Mouse", AZ160="nl"), (AV160/508910)*100, AND(F160="Rat", AZ160="nl"), (AV160/1971000)*100, AND(F160="Mouse", AZ160="cm3"), (AV160/0.50891)*100, AND(F160="Rat", AZ160="cm3"), (AV160/1.971)*100, TRUE, "NA")</f>
        <v>0.14344383093277788</v>
      </c>
      <c r="BD160" cm="1">
        <f t="array" ref="BD160">_xlfn.IFS(AU160="NA", "NA", AU160="NR", "NA", R160="NR", "NA", BA160="SD", AU160, BA160="SE", AU160*(SQRT(R160)), BA160="SEM", AU160*(SQRT(R160)), TRUE, "NA")</f>
        <v>0.29103264421710501</v>
      </c>
      <c r="BE160" cm="1">
        <f t="array" ref="BE160">_xlfn.IFS(BD160="NA", "NA", AZ160="Direct rLV % whole brain", BD160, AZ160="Indirect rLV % whole brain", BD160, AZ160="Direct rLV % hemisphere", BD160/2, AZ160="Indirect rLV % hemisphere", BD160/2, AND(F160="Mouse", AZ160="mm3"), (BD160/508.91)*100, AND(F160="Rat", AZ160="mm3"), (BD160/1971)*100, AND(F160="Mouse", AZ160="ul"), (BD160/508.91)*100, AND(F160="Rat", AZ160="ul"), (BD160/1971)*100, AND(F160="Mouse", AZ160="nl"), (BD160/508910)*100, AND(F160="Rat", AZ160="nl"), (BD160/1971000)*100, AND(F160="Mouse", AZ160="cm3"), (BD160/0.50891)*100, AND(F160="Rat", AZ160="cm3"), (BD160/1.971)*100, TRUE, "NA")</f>
        <v>5.7187448510955766E-2</v>
      </c>
      <c r="BF160" s="48" cm="1">
        <f t="array" ref="BF160">_xlfn.IFS(AW160="NA", "NA", AW160="NR", "NA", T160 = "NA", "NA", T160 = "NR", "NA", BA160="SD", AW160, BA160="SE", AW160*(SQRT(T160)), BA160="SEM", AW160*(SQRT(T160)), TRUE, "NA")</f>
        <v>0.22</v>
      </c>
      <c r="BG160" s="35" t="s">
        <v>12</v>
      </c>
      <c r="BH160" t="s">
        <v>8</v>
      </c>
      <c r="BI160" t="s">
        <v>8</v>
      </c>
      <c r="BJ160" t="s">
        <v>8</v>
      </c>
      <c r="BK160" t="s">
        <v>8</v>
      </c>
      <c r="BL160" t="s">
        <v>8</v>
      </c>
      <c r="BM160" t="s">
        <v>8</v>
      </c>
      <c r="BN160" s="35" t="s">
        <v>273</v>
      </c>
      <c r="BO160" t="s">
        <v>272</v>
      </c>
      <c r="BP160" t="s">
        <v>907</v>
      </c>
    </row>
    <row r="161" spans="1:69" s="22" customFormat="1" x14ac:dyDescent="0.3">
      <c r="A161" s="22" t="s">
        <v>910</v>
      </c>
      <c r="B161" s="22" t="s">
        <v>909</v>
      </c>
      <c r="C161" s="22">
        <v>1989</v>
      </c>
      <c r="D161" s="22" t="s">
        <v>911</v>
      </c>
      <c r="E161" s="22" t="s">
        <v>141</v>
      </c>
      <c r="F161" s="34" t="s">
        <v>24</v>
      </c>
      <c r="G161" s="22" t="s">
        <v>11</v>
      </c>
      <c r="H161" s="22" t="s">
        <v>36</v>
      </c>
      <c r="I161" s="22" t="s">
        <v>12</v>
      </c>
      <c r="J161" s="22" t="s">
        <v>8</v>
      </c>
      <c r="K161" s="22" t="s">
        <v>9</v>
      </c>
      <c r="L161" s="22" t="s">
        <v>9</v>
      </c>
      <c r="M161" s="22" t="s">
        <v>9</v>
      </c>
      <c r="N161" s="22">
        <v>255</v>
      </c>
      <c r="O161" s="22">
        <f t="shared" ref="O161:O167" si="26">AVERAGE(N161,P161)</f>
        <v>300</v>
      </c>
      <c r="P161" s="22">
        <v>345</v>
      </c>
      <c r="Q161" s="22">
        <v>1</v>
      </c>
      <c r="R161" s="22">
        <v>5</v>
      </c>
      <c r="S161" s="22">
        <v>1</v>
      </c>
      <c r="T161" s="22">
        <v>5</v>
      </c>
      <c r="U161" s="22">
        <f t="shared" si="21"/>
        <v>1</v>
      </c>
      <c r="V161" s="22">
        <f t="shared" si="22"/>
        <v>5</v>
      </c>
      <c r="W161" s="34" t="s">
        <v>147</v>
      </c>
      <c r="X161" s="22" t="s">
        <v>95</v>
      </c>
      <c r="Y161" s="22" t="s">
        <v>78</v>
      </c>
      <c r="Z161" s="22" t="s">
        <v>527</v>
      </c>
      <c r="AA161" s="22">
        <v>7.5</v>
      </c>
      <c r="AB161" s="22" t="s">
        <v>320</v>
      </c>
      <c r="AC161">
        <f>AA161*1.33</f>
        <v>9.9750000000000014</v>
      </c>
      <c r="AD161" s="22" t="s">
        <v>9</v>
      </c>
      <c r="AE161" s="22" t="s">
        <v>8</v>
      </c>
      <c r="AF161" t="str" cm="1">
        <f t="array" ref="AF161">_xlfn.IFS(AD161="NA", "NA", AD161="NR", "NA", AE161="W/cm2", AD161, AE161="mW/mm2", AD161*0.1, AE161="mW/cm2", AD161*0.001, AE161="uW/cm2", AD161*0.000001, AE161="lux", AD161*0.00000014641, AE161="klux", AD161*0.00014641, TRUE, "NA")</f>
        <v>NA</v>
      </c>
      <c r="AG161" s="22" t="s">
        <v>85</v>
      </c>
      <c r="AH161" s="22" t="s">
        <v>2656</v>
      </c>
      <c r="AI161" s="22">
        <v>560</v>
      </c>
      <c r="AJ161" s="22" t="s">
        <v>9</v>
      </c>
      <c r="AK161" s="22">
        <v>2</v>
      </c>
      <c r="AL161" s="34" t="s">
        <v>912</v>
      </c>
      <c r="AM161" s="22" t="s">
        <v>47</v>
      </c>
      <c r="AN161" s="22" t="s">
        <v>8</v>
      </c>
      <c r="AO161" s="22" t="s">
        <v>8</v>
      </c>
      <c r="AP161" s="22" t="s">
        <v>9</v>
      </c>
      <c r="AQ161" s="22" t="s">
        <v>9</v>
      </c>
      <c r="AR161" s="34">
        <v>120</v>
      </c>
      <c r="AS161" s="22" t="s">
        <v>876</v>
      </c>
      <c r="AT161" s="22">
        <v>2.8</v>
      </c>
      <c r="AU161" s="22">
        <v>0.5</v>
      </c>
      <c r="AV161" s="22">
        <v>3.6</v>
      </c>
      <c r="AW161" s="22">
        <v>1.3</v>
      </c>
      <c r="AX161" s="22" t="s">
        <v>8</v>
      </c>
      <c r="AY161" s="22" t="s">
        <v>8</v>
      </c>
      <c r="AZ161" s="22" t="s">
        <v>301</v>
      </c>
      <c r="BA161" s="22" t="s">
        <v>196</v>
      </c>
      <c r="BB161" t="str" cm="1">
        <f t="array" ref="BB161">_xlfn.IFS(AT161="NA", "NA", AT161="NR", "NA", AZ161="Direct rLV % whole brain", AT161, AZ161="Indirect rLV % whole brain", AT161, AZ161="Direct rLV % hemisphere", AT161/2, AZ161="Indirect rLV % hemisphere", AT161/2, AND(F161="Mouse", AZ161="mm3"), (AT161/508.91)*100, AND(F161="Rat", AZ161="mm3"), (AT161/1971)*100, AND(F161="Mouse", AZ161="ul"), (AT161/508.91)*100, AND(F161="Rat", AZ161="ul"), (AT161/1971)*100, AND(F161="Mouse", AZ161="nl"), (AT161/508910)*100, AND(F161="Rat", AZ161="nl"), (AT161/1971000)*100, AND(F161="Mouse", AZ161="cm3"), (AT161/0.50891)*100, AND(F161="Rat", AZ161="cm3"), (AT161/1.971)*100, TRUE, "NA")</f>
        <v>NA</v>
      </c>
      <c r="BC161" t="str" cm="1">
        <f t="array" ref="BC161">_xlfn.IFS(AV161="NA", "NA", AV161="NR", "NA", AZ161="Direct rLV % whole brain", AV161, AZ161="Indirect rLV % whole brain", AV161, AZ161="Direct rLV % hemisphere", AV161/2, AZ161="Indirect rLV % hemisphere", AV161/2, AND(F161="Mouse", AZ161="mm3"), (AV161/508.91)*100, AND(F161="Rat", AZ161="mm3"), (AV161/1971)*100, AND(F161="Mouse", AZ161="ul"), (AV161/508.91)*100, AND(F161="Rat", AZ161="ul"), (AV161/1971)*100, AND(F161="Mouse", AZ161="nl"), (AV161/508910)*100, AND(F161="Rat", AZ161="nl"), (AV161/1971000)*100, AND(F161="Mouse", AZ161="cm3"), (AV161/0.50891)*100, AND(F161="Rat", AZ161="cm3"), (AV161/1.971)*100, TRUE, "NA")</f>
        <v>NA</v>
      </c>
      <c r="BD161" cm="1">
        <f t="array" ref="BD161">_xlfn.IFS(AU161="NA", "NA", AU161="NR", "NA", R161="NR", "NA", BA161="SD", AU161, BA161="SE", AU161*(SQRT(R161)), BA161="SEM", AU161*(SQRT(R161)), TRUE, "NA")</f>
        <v>0.5</v>
      </c>
      <c r="BE161" t="str" cm="1">
        <f t="array" ref="BE161">_xlfn.IFS(BD161="NA", "NA", AZ161="Direct rLV % whole brain", BD161, AZ161="Indirect rLV % whole brain", BD161, AZ161="Direct rLV % hemisphere", BD161/2, AZ161="Indirect rLV % hemisphere", BD161/2, AND(F161="Mouse", AZ161="mm3"), (BD161/508.91)*100, AND(F161="Rat", AZ161="mm3"), (BD161/1971)*100, AND(F161="Mouse", AZ161="ul"), (BD161/508.91)*100, AND(F161="Rat", AZ161="ul"), (BD161/1971)*100, AND(F161="Mouse", AZ161="nl"), (BD161/508910)*100, AND(F161="Rat", AZ161="nl"), (BD161/1971000)*100, AND(F161="Mouse", AZ161="cm3"), (BD161/0.50891)*100, AND(F161="Rat", AZ161="cm3"), (BD161/1.971)*100, TRUE, "NA")</f>
        <v>NA</v>
      </c>
      <c r="BF161" s="48" cm="1">
        <f t="array" ref="BF161">_xlfn.IFS(AW161="NA", "NA", AW161="NR", "NA", T161 = "NA", "NA", T161 = "NR", "NA", BA161="SD", AW161, BA161="SE", AW161*(SQRT(T161)), BA161="SEM", AW161*(SQRT(T161)), TRUE, "NA")</f>
        <v>1.3</v>
      </c>
      <c r="BG161" s="34" t="s">
        <v>12</v>
      </c>
      <c r="BH161" s="22" t="s">
        <v>8</v>
      </c>
      <c r="BI161" s="22" t="s">
        <v>8</v>
      </c>
      <c r="BJ161" s="22" t="s">
        <v>8</v>
      </c>
      <c r="BK161" s="22" t="s">
        <v>8</v>
      </c>
      <c r="BL161" s="22" t="s">
        <v>8</v>
      </c>
      <c r="BM161" s="22" t="s">
        <v>8</v>
      </c>
      <c r="BN161" s="34" t="s">
        <v>273</v>
      </c>
      <c r="BO161" s="22" t="s">
        <v>273</v>
      </c>
    </row>
    <row r="162" spans="1:69" x14ac:dyDescent="0.3">
      <c r="A162" t="s">
        <v>913</v>
      </c>
      <c r="B162" t="s">
        <v>909</v>
      </c>
      <c r="C162">
        <v>1987</v>
      </c>
      <c r="D162" t="s">
        <v>914</v>
      </c>
      <c r="E162" t="s">
        <v>141</v>
      </c>
      <c r="F162" s="35" t="s">
        <v>24</v>
      </c>
      <c r="G162" t="s">
        <v>11</v>
      </c>
      <c r="H162" t="s">
        <v>36</v>
      </c>
      <c r="I162" t="s">
        <v>915</v>
      </c>
      <c r="J162" t="s">
        <v>916</v>
      </c>
      <c r="K162" t="s">
        <v>9</v>
      </c>
      <c r="L162" t="s">
        <v>9</v>
      </c>
      <c r="M162" t="s">
        <v>9</v>
      </c>
      <c r="N162">
        <v>275</v>
      </c>
      <c r="O162">
        <f t="shared" si="26"/>
        <v>312.5</v>
      </c>
      <c r="P162">
        <v>350</v>
      </c>
      <c r="Q162">
        <v>1</v>
      </c>
      <c r="R162">
        <v>5</v>
      </c>
      <c r="S162">
        <v>2</v>
      </c>
      <c r="T162">
        <v>13</v>
      </c>
      <c r="U162">
        <f t="shared" si="21"/>
        <v>2</v>
      </c>
      <c r="V162">
        <f t="shared" si="22"/>
        <v>2.5</v>
      </c>
      <c r="W162" s="35" t="s">
        <v>147</v>
      </c>
      <c r="X162" t="s">
        <v>95</v>
      </c>
      <c r="Y162" t="s">
        <v>78</v>
      </c>
      <c r="Z162" t="s">
        <v>9</v>
      </c>
      <c r="AA162">
        <v>1</v>
      </c>
      <c r="AB162" t="s">
        <v>356</v>
      </c>
      <c r="AC162" cm="1">
        <f t="array" ref="AC162">_xlfn.IFS(AB162="mg/kg", AA162, AB162="ug/g", AA162, AB162="mg/100g", AA162*10, AB162="mg/g", AA162*1000, TRUE, "NA")</f>
        <v>10</v>
      </c>
      <c r="AD162">
        <v>0.57999999999999996</v>
      </c>
      <c r="AE162" t="s">
        <v>461</v>
      </c>
      <c r="AF162" cm="1">
        <f t="array" ref="AF162">_xlfn.IFS(AD162="NA", "NA", AD162="NR", "NA", AE162="W/cm2", AD162, AE162="mW/mm2", AD162*0.1, AE162="mW/cm2", AD162*0.001, AE162="uW/cm2", AD162*0.000001, AE162="lux", AD162*0.00000014641, AE162="klux", AD162*0.00014641, TRUE, "NA")</f>
        <v>0.57999999999999996</v>
      </c>
      <c r="AG162" t="s">
        <v>85</v>
      </c>
      <c r="AH162" t="s">
        <v>2656</v>
      </c>
      <c r="AI162">
        <v>560</v>
      </c>
      <c r="AJ162" t="s">
        <v>9</v>
      </c>
      <c r="AK162">
        <v>2</v>
      </c>
      <c r="AL162" s="35" t="s">
        <v>917</v>
      </c>
      <c r="AM162" t="s">
        <v>217</v>
      </c>
      <c r="AN162">
        <v>1.5</v>
      </c>
      <c r="AO162" t="s">
        <v>919</v>
      </c>
      <c r="AP162" t="s">
        <v>9</v>
      </c>
      <c r="AQ162" t="s">
        <v>156</v>
      </c>
      <c r="AR162" s="35">
        <v>168</v>
      </c>
      <c r="AS162" t="s">
        <v>876</v>
      </c>
      <c r="AT162">
        <v>10.199999999999999</v>
      </c>
      <c r="AU162">
        <v>2.2000000000000002</v>
      </c>
      <c r="AV162">
        <v>9.3000000000000007</v>
      </c>
      <c r="AW162">
        <v>3.3</v>
      </c>
      <c r="AX162" t="s">
        <v>8</v>
      </c>
      <c r="AY162" t="s">
        <v>8</v>
      </c>
      <c r="AZ162" t="s">
        <v>137</v>
      </c>
      <c r="BA162" t="s">
        <v>196</v>
      </c>
      <c r="BB162" cm="1">
        <f t="array" ref="BB162">_xlfn.IFS(AT162="NA", "NA", AT162="NR", "NA", AZ162="Direct rLV % whole brain", AT162, AZ162="Indirect rLV % whole brain", AT162, AZ162="Direct rLV % hemisphere", AT162/2, AZ162="Indirect rLV % hemisphere", AT162/2, AND(F162="Mouse", AZ162="mm3"), (AT162/508.91)*100, AND(F162="Rat", AZ162="mm3"), (AT162/1971)*100, AND(F162="Mouse", AZ162="ul"), (AT162/508.91)*100, AND(F162="Rat", AZ162="ul"), (AT162/1971)*100, AND(F162="Mouse", AZ162="nl"), (AT162/508910)*100, AND(F162="Rat", AZ162="nl"), (AT162/1971000)*100, AND(F162="Mouse", AZ162="cm3"), (AT162/0.50891)*100, AND(F162="Rat", AZ162="cm3"), (AT162/1.971)*100, TRUE, "NA")</f>
        <v>0.51750380517503802</v>
      </c>
      <c r="BC162" cm="1">
        <f t="array" ref="BC162">_xlfn.IFS(AV162="NA", "NA", AV162="NR", "NA", AZ162="Direct rLV % whole brain", AV162, AZ162="Indirect rLV % whole brain", AV162, AZ162="Direct rLV % hemisphere", AV162/2, AZ162="Indirect rLV % hemisphere", AV162/2, AND(F162="Mouse", AZ162="mm3"), (AV162/508.91)*100, AND(F162="Rat", AZ162="mm3"), (AV162/1971)*100, AND(F162="Mouse", AZ162="ul"), (AV162/508.91)*100, AND(F162="Rat", AZ162="ul"), (AV162/1971)*100, AND(F162="Mouse", AZ162="nl"), (AV162/508910)*100, AND(F162="Rat", AZ162="nl"), (AV162/1971000)*100, AND(F162="Mouse", AZ162="cm3"), (AV162/0.50891)*100, AND(F162="Rat", AZ162="cm3"), (AV162/1.971)*100, TRUE, "NA")</f>
        <v>0.47184170471841708</v>
      </c>
      <c r="BD162" cm="1">
        <f t="array" ref="BD162">_xlfn.IFS(AU162="NA", "NA", AU162="NR", "NA", R162="NR", "NA", BA162="SD", AU162, BA162="SE", AU162*(SQRT(R162)), BA162="SEM", AU162*(SQRT(R162)), TRUE, "NA")</f>
        <v>2.2000000000000002</v>
      </c>
      <c r="BE162" cm="1">
        <f t="array" ref="BE162">_xlfn.IFS(BD162="NA", "NA", AZ162="Direct rLV % whole brain", BD162, AZ162="Indirect rLV % whole brain", BD162, AZ162="Direct rLV % hemisphere", BD162/2, AZ162="Indirect rLV % hemisphere", BD162/2, AND(F162="Mouse", AZ162="mm3"), (BD162/508.91)*100, AND(F162="Rat", AZ162="mm3"), (BD162/1971)*100, AND(F162="Mouse", AZ162="ul"), (BD162/508.91)*100, AND(F162="Rat", AZ162="ul"), (BD162/1971)*100, AND(F162="Mouse", AZ162="nl"), (BD162/508910)*100, AND(F162="Rat", AZ162="nl"), (BD162/1971000)*100, AND(F162="Mouse", AZ162="cm3"), (BD162/0.50891)*100, AND(F162="Rat", AZ162="cm3"), (BD162/1.971)*100, TRUE, "NA")</f>
        <v>0.11161846778285135</v>
      </c>
      <c r="BF162" s="48" cm="1">
        <f t="array" ref="BF162">_xlfn.IFS(AW162="NA", "NA", AW162="NR", "NA", T162 = "NA", "NA", T162 = "NR", "NA", BA162="SD", AW162, BA162="SE", AW162*(SQRT(T162)), BA162="SEM", AW162*(SQRT(T162)), TRUE, "NA")</f>
        <v>3.3</v>
      </c>
      <c r="BG162" s="35" t="s">
        <v>12</v>
      </c>
      <c r="BH162" t="s">
        <v>8</v>
      </c>
      <c r="BI162" t="s">
        <v>8</v>
      </c>
      <c r="BJ162" t="s">
        <v>8</v>
      </c>
      <c r="BK162" t="s">
        <v>8</v>
      </c>
      <c r="BL162" t="s">
        <v>8</v>
      </c>
      <c r="BM162" t="s">
        <v>8</v>
      </c>
      <c r="BN162" s="35" t="s">
        <v>273</v>
      </c>
      <c r="BO162" t="s">
        <v>273</v>
      </c>
    </row>
    <row r="163" spans="1:69" x14ac:dyDescent="0.3">
      <c r="A163" t="s">
        <v>913</v>
      </c>
      <c r="B163" t="s">
        <v>909</v>
      </c>
      <c r="C163">
        <v>1987</v>
      </c>
      <c r="D163" t="s">
        <v>914</v>
      </c>
      <c r="E163" t="s">
        <v>143</v>
      </c>
      <c r="F163" s="35" t="s">
        <v>24</v>
      </c>
      <c r="G163" t="s">
        <v>11</v>
      </c>
      <c r="H163" t="s">
        <v>36</v>
      </c>
      <c r="I163" t="s">
        <v>12</v>
      </c>
      <c r="J163" t="s">
        <v>8</v>
      </c>
      <c r="K163" t="s">
        <v>9</v>
      </c>
      <c r="L163" t="s">
        <v>9</v>
      </c>
      <c r="M163" t="s">
        <v>9</v>
      </c>
      <c r="N163">
        <v>275</v>
      </c>
      <c r="O163">
        <f t="shared" si="26"/>
        <v>312.5</v>
      </c>
      <c r="P163">
        <v>350</v>
      </c>
      <c r="Q163">
        <v>1</v>
      </c>
      <c r="R163">
        <v>5</v>
      </c>
      <c r="S163">
        <v>2</v>
      </c>
      <c r="T163">
        <v>7</v>
      </c>
      <c r="U163">
        <f t="shared" si="21"/>
        <v>2</v>
      </c>
      <c r="V163">
        <f t="shared" si="22"/>
        <v>2.5</v>
      </c>
      <c r="W163" s="35" t="s">
        <v>147</v>
      </c>
      <c r="X163" t="s">
        <v>95</v>
      </c>
      <c r="Y163" t="s">
        <v>78</v>
      </c>
      <c r="Z163" t="s">
        <v>9</v>
      </c>
      <c r="AA163">
        <v>1</v>
      </c>
      <c r="AB163" t="s">
        <v>356</v>
      </c>
      <c r="AC163" cm="1">
        <f t="array" ref="AC163">_xlfn.IFS(AB163="mg/kg", AA163, AB163="ug/g", AA163, AB163="mg/100g", AA163*10, AB163="mg/g", AA163*1000, TRUE, "NA")</f>
        <v>10</v>
      </c>
      <c r="AD163">
        <v>0.57999999999999996</v>
      </c>
      <c r="AE163" t="s">
        <v>461</v>
      </c>
      <c r="AF163" cm="1">
        <f t="array" ref="AF163">_xlfn.IFS(AD163="NA", "NA", AD163="NR", "NA", AE163="W/cm2", AD163, AE163="mW/mm2", AD163*0.1, AE163="mW/cm2", AD163*0.001, AE163="uW/cm2", AD163*0.000001, AE163="lux", AD163*0.00000014641, AE163="klux", AD163*0.00014641, TRUE, "NA")</f>
        <v>0.57999999999999996</v>
      </c>
      <c r="AG163" t="s">
        <v>85</v>
      </c>
      <c r="AH163" t="s">
        <v>2656</v>
      </c>
      <c r="AI163">
        <v>560</v>
      </c>
      <c r="AJ163" t="s">
        <v>9</v>
      </c>
      <c r="AK163">
        <v>2</v>
      </c>
      <c r="AL163" s="35" t="s">
        <v>918</v>
      </c>
      <c r="AM163" t="s">
        <v>47</v>
      </c>
      <c r="AN163">
        <v>2.8</v>
      </c>
      <c r="AO163" t="s">
        <v>919</v>
      </c>
      <c r="AP163" t="s">
        <v>9</v>
      </c>
      <c r="AQ163" t="s">
        <v>156</v>
      </c>
      <c r="AR163" s="35">
        <v>168</v>
      </c>
      <c r="AS163" t="s">
        <v>876</v>
      </c>
      <c r="AT163">
        <v>10.199999999999999</v>
      </c>
      <c r="AU163">
        <v>2.2000000000000002</v>
      </c>
      <c r="AV163">
        <v>18.3</v>
      </c>
      <c r="AW163">
        <v>2.5</v>
      </c>
      <c r="AX163" t="s">
        <v>8</v>
      </c>
      <c r="AY163" t="s">
        <v>8</v>
      </c>
      <c r="AZ163" t="s">
        <v>137</v>
      </c>
      <c r="BA163" t="s">
        <v>196</v>
      </c>
      <c r="BB163" cm="1">
        <f t="array" ref="BB163">_xlfn.IFS(AT163="NA", "NA", AT163="NR", "NA", AZ163="Direct rLV % whole brain", AT163, AZ163="Indirect rLV % whole brain", AT163, AZ163="Direct rLV % hemisphere", AT163/2, AZ163="Indirect rLV % hemisphere", AT163/2, AND(F163="Mouse", AZ163="mm3"), (AT163/508.91)*100, AND(F163="Rat", AZ163="mm3"), (AT163/1971)*100, AND(F163="Mouse", AZ163="ul"), (AT163/508.91)*100, AND(F163="Rat", AZ163="ul"), (AT163/1971)*100, AND(F163="Mouse", AZ163="nl"), (AT163/508910)*100, AND(F163="Rat", AZ163="nl"), (AT163/1971000)*100, AND(F163="Mouse", AZ163="cm3"), (AT163/0.50891)*100, AND(F163="Rat", AZ163="cm3"), (AT163/1.971)*100, TRUE, "NA")</f>
        <v>0.51750380517503802</v>
      </c>
      <c r="BC163" cm="1">
        <f t="array" ref="BC163">_xlfn.IFS(AV163="NA", "NA", AV163="NR", "NA", AZ163="Direct rLV % whole brain", AV163, AZ163="Indirect rLV % whole brain", AV163, AZ163="Direct rLV % hemisphere", AV163/2, AZ163="Indirect rLV % hemisphere", AV163/2, AND(F163="Mouse", AZ163="mm3"), (AV163/508.91)*100, AND(F163="Rat", AZ163="mm3"), (AV163/1971)*100, AND(F163="Mouse", AZ163="ul"), (AV163/508.91)*100, AND(F163="Rat", AZ163="ul"), (AV163/1971)*100, AND(F163="Mouse", AZ163="nl"), (AV163/508910)*100, AND(F163="Rat", AZ163="nl"), (AV163/1971000)*100, AND(F163="Mouse", AZ163="cm3"), (AV163/0.50891)*100, AND(F163="Rat", AZ163="cm3"), (AV163/1.971)*100, TRUE, "NA")</f>
        <v>0.92846270928462704</v>
      </c>
      <c r="BD163" cm="1">
        <f t="array" ref="BD163">_xlfn.IFS(AU163="NA", "NA", AU163="NR", "NA", R163="NR", "NA", BA163="SD", AU163, BA163="SE", AU163*(SQRT(R163)), BA163="SEM", AU163*(SQRT(R163)), TRUE, "NA")</f>
        <v>2.2000000000000002</v>
      </c>
      <c r="BE163" cm="1">
        <f t="array" ref="BE163">_xlfn.IFS(BD163="NA", "NA", AZ163="Direct rLV % whole brain", BD163, AZ163="Indirect rLV % whole brain", BD163, AZ163="Direct rLV % hemisphere", BD163/2, AZ163="Indirect rLV % hemisphere", BD163/2, AND(F163="Mouse", AZ163="mm3"), (BD163/508.91)*100, AND(F163="Rat", AZ163="mm3"), (BD163/1971)*100, AND(F163="Mouse", AZ163="ul"), (BD163/508.91)*100, AND(F163="Rat", AZ163="ul"), (BD163/1971)*100, AND(F163="Mouse", AZ163="nl"), (BD163/508910)*100, AND(F163="Rat", AZ163="nl"), (BD163/1971000)*100, AND(F163="Mouse", AZ163="cm3"), (BD163/0.50891)*100, AND(F163="Rat", AZ163="cm3"), (BD163/1.971)*100, TRUE, "NA")</f>
        <v>0.11161846778285135</v>
      </c>
      <c r="BF163" s="48" cm="1">
        <f t="array" ref="BF163">_xlfn.IFS(AW163="NA", "NA", AW163="NR", "NA", T163 = "NA", "NA", T163 = "NR", "NA", BA163="SD", AW163, BA163="SE", AW163*(SQRT(T163)), BA163="SEM", AW163*(SQRT(T163)), TRUE, "NA")</f>
        <v>2.5</v>
      </c>
      <c r="BG163" s="35" t="s">
        <v>12</v>
      </c>
      <c r="BH163" t="s">
        <v>8</v>
      </c>
      <c r="BI163" t="s">
        <v>8</v>
      </c>
      <c r="BJ163" t="s">
        <v>8</v>
      </c>
      <c r="BK163" t="s">
        <v>8</v>
      </c>
      <c r="BL163" t="s">
        <v>8</v>
      </c>
      <c r="BM163" t="s">
        <v>8</v>
      </c>
      <c r="BN163" s="35" t="s">
        <v>273</v>
      </c>
      <c r="BO163" t="s">
        <v>273</v>
      </c>
    </row>
    <row r="164" spans="1:69" s="22" customFormat="1" x14ac:dyDescent="0.3">
      <c r="A164" s="22" t="s">
        <v>922</v>
      </c>
      <c r="B164" s="22" t="s">
        <v>920</v>
      </c>
      <c r="C164" s="22">
        <v>2018</v>
      </c>
      <c r="D164" s="22" t="s">
        <v>921</v>
      </c>
      <c r="E164" s="22" t="s">
        <v>141</v>
      </c>
      <c r="F164" s="34" t="s">
        <v>25</v>
      </c>
      <c r="G164" s="22" t="s">
        <v>923</v>
      </c>
      <c r="H164" s="22" t="s">
        <v>37</v>
      </c>
      <c r="I164" s="22" t="s">
        <v>12</v>
      </c>
      <c r="J164" s="22" t="s">
        <v>8</v>
      </c>
      <c r="K164" s="22">
        <v>5</v>
      </c>
      <c r="L164" s="22">
        <f>AVERAGE(K164,M164)</f>
        <v>7</v>
      </c>
      <c r="M164" s="22">
        <v>9</v>
      </c>
      <c r="N164" s="22">
        <v>18</v>
      </c>
      <c r="O164" s="22">
        <f t="shared" si="26"/>
        <v>21.5</v>
      </c>
      <c r="P164" s="22">
        <v>25</v>
      </c>
      <c r="Q164" s="22">
        <v>2</v>
      </c>
      <c r="R164" s="22">
        <v>3</v>
      </c>
      <c r="S164" s="22">
        <v>0</v>
      </c>
      <c r="T164" s="22" t="s">
        <v>8</v>
      </c>
      <c r="U164" s="22" t="str">
        <f t="shared" si="21"/>
        <v>NA</v>
      </c>
      <c r="V164" s="22" t="str">
        <f t="shared" si="22"/>
        <v>NA</v>
      </c>
      <c r="W164" s="34" t="s">
        <v>97</v>
      </c>
      <c r="X164" s="22" t="s">
        <v>8</v>
      </c>
      <c r="Y164" s="22" t="s">
        <v>76</v>
      </c>
      <c r="Z164" s="22" t="s">
        <v>925</v>
      </c>
      <c r="AA164" s="22">
        <v>50</v>
      </c>
      <c r="AB164" s="22" t="s">
        <v>145</v>
      </c>
      <c r="AC164" cm="1">
        <f t="array" ref="AC164">_xlfn.IFS(AB164="mg/kg", AA164, AB164="ug/g", AA164, AB164="mg/100g", AA164*10, AB164="mg/g", AA164*1000, TRUE, "NA")</f>
        <v>50</v>
      </c>
      <c r="AD164" s="22">
        <v>3</v>
      </c>
      <c r="AE164" s="22" t="s">
        <v>221</v>
      </c>
      <c r="AF164" t="str" cm="1">
        <f t="array" ref="AF164">_xlfn.IFS(AD164="NA", "NA", AD164="NR", "NA", AE164="W/cm2", AD164, AE164="mW/mm2", AD164*0.1, AE164="mW/cm2", AD164*0.001, AE164="uW/cm2", AD164*0.000001, AE164="lux", AD164*0.00000014641, AE164="klux", AD164*0.00014641, TRUE, "NA")</f>
        <v>NA</v>
      </c>
      <c r="AG164" s="22" t="s">
        <v>9</v>
      </c>
      <c r="AH164" s="22" t="s">
        <v>9</v>
      </c>
      <c r="AI164" s="22">
        <v>532</v>
      </c>
      <c r="AJ164" s="22">
        <v>2</v>
      </c>
      <c r="AK164" s="22">
        <v>6</v>
      </c>
      <c r="AL164" s="34" t="s">
        <v>12</v>
      </c>
      <c r="AM164" s="22" t="s">
        <v>8</v>
      </c>
      <c r="AN164" s="22" t="s">
        <v>8</v>
      </c>
      <c r="AO164" s="22" t="s">
        <v>8</v>
      </c>
      <c r="AP164" s="22" t="s">
        <v>8</v>
      </c>
      <c r="AQ164" s="22" t="s">
        <v>8</v>
      </c>
      <c r="AR164" s="34">
        <v>24</v>
      </c>
      <c r="AS164" s="22" t="s">
        <v>876</v>
      </c>
      <c r="AT164" s="22">
        <v>6.29</v>
      </c>
      <c r="AU164" s="22">
        <v>1.95</v>
      </c>
      <c r="AV164" s="22" t="s">
        <v>8</v>
      </c>
      <c r="AW164" s="22" t="s">
        <v>8</v>
      </c>
      <c r="AX164" s="22" t="s">
        <v>8</v>
      </c>
      <c r="AY164" s="22" t="s">
        <v>8</v>
      </c>
      <c r="AZ164" s="22" t="s">
        <v>137</v>
      </c>
      <c r="BA164" s="22" t="s">
        <v>197</v>
      </c>
      <c r="BB164" cm="1">
        <f t="array" ref="BB164">_xlfn.IFS(AT164="NA", "NA", AT164="NR", "NA", AZ164="Direct rLV % whole brain", AT164, AZ164="Indirect rLV % whole brain", AT164, AZ164="Direct rLV % hemisphere", AT164/2, AZ164="Indirect rLV % hemisphere", AT164/2, AND(F164="Mouse", AZ164="mm3"), (AT164/508.91)*100, AND(F164="Rat", AZ164="mm3"), (AT164/1971)*100, AND(F164="Mouse", AZ164="ul"), (AT164/508.91)*100, AND(F164="Rat", AZ164="ul"), (AT164/1971)*100, AND(F164="Mouse", AZ164="nl"), (AT164/508910)*100, AND(F164="Rat", AZ164="nl"), (AT164/1971000)*100, AND(F164="Mouse", AZ164="cm3"), (AT164/0.50891)*100, AND(F164="Rat", AZ164="cm3"), (AT164/1.971)*100, TRUE, "NA")</f>
        <v>1.2359749268043465</v>
      </c>
      <c r="BC164" t="str" cm="1">
        <f t="array" ref="BC164">_xlfn.IFS(AV164="NA", "NA", AV164="NR", "NA", AZ164="Direct rLV % whole brain", AV164, AZ164="Indirect rLV % whole brain", AV164, AZ164="Direct rLV % hemisphere", AV164/2, AZ164="Indirect rLV % hemisphere", AV164/2, AND(F164="Mouse", AZ164="mm3"), (AV164/508.91)*100, AND(F164="Rat", AZ164="mm3"), (AV164/1971)*100, AND(F164="Mouse", AZ164="ul"), (AV164/508.91)*100, AND(F164="Rat", AZ164="ul"), (AV164/1971)*100, AND(F164="Mouse", AZ164="nl"), (AV164/508910)*100, AND(F164="Rat", AZ164="nl"), (AV164/1971000)*100, AND(F164="Mouse", AZ164="cm3"), (AV164/0.50891)*100, AND(F164="Rat", AZ164="cm3"), (AV164/1.971)*100, TRUE, "NA")</f>
        <v>NA</v>
      </c>
      <c r="BD164" cm="1">
        <f t="array" ref="BD164">_xlfn.IFS(AU164="NA", "NA", AU164="NR", "NA", R164="NR", "NA", BA164="SD", AU164, BA164="SE", AU164*(SQRT(R164)), BA164="SEM", AU164*(SQRT(R164)), TRUE, "NA")</f>
        <v>3.3774990747593105</v>
      </c>
      <c r="BE164" cm="1">
        <f t="array" ref="BE164">_xlfn.IFS(BD164="NA", "NA", AZ164="Direct rLV % whole brain", BD164, AZ164="Indirect rLV % whole brain", BD164, AZ164="Direct rLV % hemisphere", BD164/2, AZ164="Indirect rLV % hemisphere", BD164/2, AND(F164="Mouse", AZ164="mm3"), (BD164/508.91)*100, AND(F164="Rat", AZ164="mm3"), (BD164/1971)*100, AND(F164="Mouse", AZ164="ul"), (BD164/508.91)*100, AND(F164="Rat", AZ164="ul"), (BD164/1971)*100, AND(F164="Mouse", AZ164="nl"), (BD164/508910)*100, AND(F164="Rat", AZ164="nl"), (BD164/1971000)*100, AND(F164="Mouse", AZ164="cm3"), (BD164/0.50891)*100, AND(F164="Rat", AZ164="cm3"), (BD164/1.971)*100, TRUE, "NA")</f>
        <v>0.66367315925395665</v>
      </c>
      <c r="BF164" s="48" t="str" cm="1">
        <f t="array" ref="BF164">_xlfn.IFS(AW164="NA", "NA", AW164="NR", "NA", T164 = "NA", "NA", T164 = "NR", "NA", BA164="SD", AW164, BA164="SE", AW164*(SQRT(T164)), BA164="SEM", AW164*(SQRT(T164)), TRUE, "NA")</f>
        <v>NA</v>
      </c>
      <c r="BG164" s="34" t="s">
        <v>12</v>
      </c>
      <c r="BH164" s="22" t="s">
        <v>8</v>
      </c>
      <c r="BI164" s="22" t="s">
        <v>8</v>
      </c>
      <c r="BJ164" s="22" t="s">
        <v>8</v>
      </c>
      <c r="BK164" s="22" t="s">
        <v>8</v>
      </c>
      <c r="BL164" s="22" t="s">
        <v>8</v>
      </c>
      <c r="BM164" s="22" t="s">
        <v>8</v>
      </c>
      <c r="BN164" s="34" t="s">
        <v>272</v>
      </c>
      <c r="BO164" s="22" t="s">
        <v>273</v>
      </c>
      <c r="BP164" s="22" t="s">
        <v>926</v>
      </c>
    </row>
    <row r="165" spans="1:69" s="22" customFormat="1" x14ac:dyDescent="0.3">
      <c r="A165" s="22" t="s">
        <v>922</v>
      </c>
      <c r="B165" s="22" t="s">
        <v>920</v>
      </c>
      <c r="C165" s="22">
        <v>2018</v>
      </c>
      <c r="D165" s="22" t="s">
        <v>921</v>
      </c>
      <c r="E165" s="22" t="s">
        <v>143</v>
      </c>
      <c r="F165" s="34" t="s">
        <v>25</v>
      </c>
      <c r="G165" s="22" t="s">
        <v>923</v>
      </c>
      <c r="H165" s="22" t="s">
        <v>37</v>
      </c>
      <c r="I165" s="22" t="s">
        <v>12</v>
      </c>
      <c r="J165" s="22" t="s">
        <v>8</v>
      </c>
      <c r="K165" s="22">
        <v>5</v>
      </c>
      <c r="L165" s="22">
        <f>AVERAGE(K165,M165)</f>
        <v>7</v>
      </c>
      <c r="M165" s="22">
        <v>9</v>
      </c>
      <c r="N165" s="22">
        <v>18</v>
      </c>
      <c r="O165" s="22">
        <f t="shared" si="26"/>
        <v>21.5</v>
      </c>
      <c r="P165" s="22">
        <v>25</v>
      </c>
      <c r="Q165" s="22">
        <v>2</v>
      </c>
      <c r="R165" s="22">
        <v>3</v>
      </c>
      <c r="S165" s="22">
        <v>0</v>
      </c>
      <c r="T165" s="22" t="s">
        <v>8</v>
      </c>
      <c r="U165" s="22" t="str">
        <f>IF(AND(Q165&lt;&gt;"", Q165&lt;&gt;0, Q165&lt;&gt;"NA", Q165&lt;&gt;"NR",S165&lt;&gt;"", S165&lt;&gt;0, S165&lt;&gt;"NA", S165&lt;&gt;"NR"), S165/Q165, "NA")</f>
        <v>NA</v>
      </c>
      <c r="V165" s="22" t="str">
        <f>IF(AND(U165&lt;&gt;"", U165&lt;&gt;0, U165&lt;&gt;"NA", U165&lt;&gt;"NR",R165&lt;&gt;"", R165&lt;&gt;0, R165&lt;&gt;"NA", R165&lt;&gt;"NR"), R165/U165, "NA")</f>
        <v>NA</v>
      </c>
      <c r="W165" s="34" t="s">
        <v>97</v>
      </c>
      <c r="X165" s="22" t="s">
        <v>8</v>
      </c>
      <c r="Y165" s="22" t="s">
        <v>76</v>
      </c>
      <c r="Z165" s="22" t="s">
        <v>924</v>
      </c>
      <c r="AA165" s="22">
        <v>50</v>
      </c>
      <c r="AB165" s="22" t="s">
        <v>145</v>
      </c>
      <c r="AC165" cm="1">
        <f t="array" ref="AC165">_xlfn.IFS(AB165="mg/kg", AA165, AB165="ug/g", AA165, AB165="mg/100g", AA165*10, AB165="mg/g", AA165*1000, TRUE, "NA")</f>
        <v>50</v>
      </c>
      <c r="AD165" s="22">
        <v>3</v>
      </c>
      <c r="AE165" s="22" t="s">
        <v>221</v>
      </c>
      <c r="AF165" t="str" cm="1">
        <f t="array" ref="AF165">_xlfn.IFS(AD165="NA", "NA", AD165="NR", "NA", AE165="W/cm2", AD165, AE165="mW/mm2", AD165*0.1, AE165="mW/cm2", AD165*0.001, AE165="uW/cm2", AD165*0.000001, AE165="lux", AD165*0.00000014641, AE165="klux", AD165*0.00014641, TRUE, "NA")</f>
        <v>NA</v>
      </c>
      <c r="AG165" s="22" t="s">
        <v>9</v>
      </c>
      <c r="AH165" s="22" t="s">
        <v>9</v>
      </c>
      <c r="AI165" s="22">
        <v>532</v>
      </c>
      <c r="AJ165" s="22">
        <v>2</v>
      </c>
      <c r="AK165" s="22">
        <v>6</v>
      </c>
      <c r="AL165" s="34" t="s">
        <v>12</v>
      </c>
      <c r="AM165" s="22" t="s">
        <v>8</v>
      </c>
      <c r="AN165" s="22" t="s">
        <v>8</v>
      </c>
      <c r="AO165" s="22" t="s">
        <v>8</v>
      </c>
      <c r="AP165" s="22" t="s">
        <v>8</v>
      </c>
      <c r="AQ165" s="22" t="s">
        <v>8</v>
      </c>
      <c r="AR165" s="34">
        <v>24</v>
      </c>
      <c r="AS165" s="22" t="s">
        <v>876</v>
      </c>
      <c r="AT165" s="22">
        <v>18.850000000000001</v>
      </c>
      <c r="AU165" s="22">
        <v>3.92</v>
      </c>
      <c r="AV165" s="22" t="s">
        <v>8</v>
      </c>
      <c r="AW165" s="22" t="s">
        <v>8</v>
      </c>
      <c r="AX165" s="22" t="s">
        <v>8</v>
      </c>
      <c r="AY165" s="22" t="s">
        <v>8</v>
      </c>
      <c r="AZ165" s="22" t="s">
        <v>137</v>
      </c>
      <c r="BA165" s="22" t="s">
        <v>197</v>
      </c>
      <c r="BB165" cm="1">
        <f t="array" ref="BB165">_xlfn.IFS(AT165="NA", "NA", AT165="NR", "NA", AZ165="Direct rLV % whole brain", AT165, AZ165="Indirect rLV % whole brain", AT165, AZ165="Direct rLV % hemisphere", AT165/2, AZ165="Indirect rLV % hemisphere", AT165/2, AND(F165="Mouse", AZ165="mm3"), (AT165/508.91)*100, AND(F165="Rat", AZ165="mm3"), (AT165/1971)*100, AND(F165="Mouse", AZ165="ul"), (AT165/508.91)*100, AND(F165="Rat", AZ165="ul"), (AT165/1971)*100, AND(F165="Mouse", AZ165="nl"), (AT165/508910)*100, AND(F165="Rat", AZ165="nl"), (AT165/1971000)*100, AND(F165="Mouse", AZ165="cm3"), (AT165/0.50891)*100, AND(F165="Rat", AZ165="cm3"), (AT165/1.971)*100, TRUE, "NA")</f>
        <v>3.7039948124422786</v>
      </c>
      <c r="BC165" t="str" cm="1">
        <f t="array" ref="BC165">_xlfn.IFS(AV165="NA", "NA", AV165="NR", "NA", AZ165="Direct rLV % whole brain", AV165, AZ165="Indirect rLV % whole brain", AV165, AZ165="Direct rLV % hemisphere", AV165/2, AZ165="Indirect rLV % hemisphere", AV165/2, AND(F165="Mouse", AZ165="mm3"), (AV165/508.91)*100, AND(F165="Rat", AZ165="mm3"), (AV165/1971)*100, AND(F165="Mouse", AZ165="ul"), (AV165/508.91)*100, AND(F165="Rat", AZ165="ul"), (AV165/1971)*100, AND(F165="Mouse", AZ165="nl"), (AV165/508910)*100, AND(F165="Rat", AZ165="nl"), (AV165/1971000)*100, AND(F165="Mouse", AZ165="cm3"), (AV165/0.50891)*100, AND(F165="Rat", AZ165="cm3"), (AV165/1.971)*100, TRUE, "NA")</f>
        <v>NA</v>
      </c>
      <c r="BD165" cm="1">
        <f t="array" ref="BD165">_xlfn.IFS(AU165="NA", "NA", AU165="NR", "NA", R165="NR", "NA", BA165="SD", AU165, BA165="SE", AU165*(SQRT(R165)), BA165="SEM", AU165*(SQRT(R165)), TRUE, "NA")</f>
        <v>6.7896391656699988</v>
      </c>
      <c r="BE165" cm="1">
        <f t="array" ref="BE165">_xlfn.IFS(BD165="NA", "NA", AZ165="Direct rLV % whole brain", BD165, AZ165="Indirect rLV % whole brain", BD165, AZ165="Direct rLV % hemisphere", BD165/2, AZ165="Indirect rLV % hemisphere", BD165/2, AND(F165="Mouse", AZ165="mm3"), (BD165/508.91)*100, AND(F165="Rat", AZ165="mm3"), (BD165/1971)*100, AND(F165="Mouse", AZ165="ul"), (BD165/508.91)*100, AND(F165="Rat", AZ165="ul"), (BD165/1971)*100, AND(F165="Mouse", AZ165="nl"), (BD165/508910)*100, AND(F165="Rat", AZ165="nl"), (BD165/1971000)*100, AND(F165="Mouse", AZ165="cm3"), (BD165/0.50891)*100, AND(F165="Rat", AZ165="cm3"), (BD165/1.971)*100, TRUE, "NA")</f>
        <v>1.3341532227053896</v>
      </c>
      <c r="BF165" s="48" t="str" cm="1">
        <f t="array" ref="BF165">_xlfn.IFS(AW165="NA", "NA", AW165="NR", "NA", T165 = "NA", "NA", T165 = "NR", "NA", BA165="SD", AW165, BA165="SE", AW165*(SQRT(T165)), BA165="SEM", AW165*(SQRT(T165)), TRUE, "NA")</f>
        <v>NA</v>
      </c>
      <c r="BG165" s="34" t="s">
        <v>12</v>
      </c>
      <c r="BH165" s="22" t="s">
        <v>8</v>
      </c>
      <c r="BI165" s="22" t="s">
        <v>8</v>
      </c>
      <c r="BJ165" s="22" t="s">
        <v>8</v>
      </c>
      <c r="BK165" s="22" t="s">
        <v>8</v>
      </c>
      <c r="BL165" s="22" t="s">
        <v>8</v>
      </c>
      <c r="BM165" s="22" t="s">
        <v>8</v>
      </c>
      <c r="BN165" s="34" t="s">
        <v>272</v>
      </c>
      <c r="BO165" s="22" t="s">
        <v>273</v>
      </c>
      <c r="BP165" s="22" t="s">
        <v>926</v>
      </c>
    </row>
    <row r="166" spans="1:69" x14ac:dyDescent="0.3">
      <c r="A166" t="s">
        <v>929</v>
      </c>
      <c r="B166" t="s">
        <v>927</v>
      </c>
      <c r="C166">
        <v>1988</v>
      </c>
      <c r="D166" t="s">
        <v>928</v>
      </c>
      <c r="E166" t="s">
        <v>141</v>
      </c>
      <c r="F166" s="35" t="s">
        <v>24</v>
      </c>
      <c r="G166" t="s">
        <v>10</v>
      </c>
      <c r="H166" t="s">
        <v>36</v>
      </c>
      <c r="I166" t="s">
        <v>12</v>
      </c>
      <c r="J166" t="s">
        <v>8</v>
      </c>
      <c r="K166" t="s">
        <v>9</v>
      </c>
      <c r="L166" t="s">
        <v>9</v>
      </c>
      <c r="M166" t="s">
        <v>9</v>
      </c>
      <c r="N166">
        <v>300</v>
      </c>
      <c r="O166">
        <f t="shared" si="26"/>
        <v>325</v>
      </c>
      <c r="P166">
        <v>350</v>
      </c>
      <c r="Q166">
        <v>5</v>
      </c>
      <c r="R166">
        <v>10</v>
      </c>
      <c r="S166">
        <v>0</v>
      </c>
      <c r="T166" t="s">
        <v>8</v>
      </c>
      <c r="U166" t="str">
        <f t="shared" si="21"/>
        <v>NA</v>
      </c>
      <c r="V166" t="str">
        <f t="shared" si="22"/>
        <v>NA</v>
      </c>
      <c r="W166" s="35" t="s">
        <v>95</v>
      </c>
      <c r="X166" t="s">
        <v>8</v>
      </c>
      <c r="Y166" t="s">
        <v>78</v>
      </c>
      <c r="Z166" t="s">
        <v>9</v>
      </c>
      <c r="AA166">
        <v>5</v>
      </c>
      <c r="AB166" t="s">
        <v>320</v>
      </c>
      <c r="AC166">
        <f>(AA166*1)/(O166/1000)</f>
        <v>15.384615384615383</v>
      </c>
      <c r="AD166" t="s">
        <v>9</v>
      </c>
      <c r="AE166" t="s">
        <v>8</v>
      </c>
      <c r="AF166" t="str" cm="1">
        <f t="array" ref="AF166">_xlfn.IFS(AD166="NA", "NA", AD166="NR", "NA", AE166="W/cm2", AD166, AE166="mW/mm2", AD166*0.1, AE166="mW/cm2", AD166*0.001, AE166="uW/cm2", AD166*0.000001, AE166="lux", AD166*0.00000014641, AE166="klux", AD166*0.00014641, TRUE, "NA")</f>
        <v>NA</v>
      </c>
      <c r="AG166" t="s">
        <v>85</v>
      </c>
      <c r="AH166" t="s">
        <v>2656</v>
      </c>
      <c r="AI166">
        <v>570</v>
      </c>
      <c r="AJ166">
        <v>3</v>
      </c>
      <c r="AK166">
        <v>15</v>
      </c>
      <c r="AL166" s="35" t="s">
        <v>12</v>
      </c>
      <c r="AM166" t="s">
        <v>8</v>
      </c>
      <c r="AN166" t="s">
        <v>8</v>
      </c>
      <c r="AO166" t="s">
        <v>8</v>
      </c>
      <c r="AP166" t="s">
        <v>8</v>
      </c>
      <c r="AQ166" t="s">
        <v>8</v>
      </c>
      <c r="AR166" s="35">
        <v>24</v>
      </c>
      <c r="AS166" t="s">
        <v>876</v>
      </c>
      <c r="AT166">
        <v>50</v>
      </c>
      <c r="AU166">
        <v>16</v>
      </c>
      <c r="AV166" t="s">
        <v>8</v>
      </c>
      <c r="AW166" t="s">
        <v>8</v>
      </c>
      <c r="AX166" t="s">
        <v>8</v>
      </c>
      <c r="AY166" t="s">
        <v>8</v>
      </c>
      <c r="AZ166" t="s">
        <v>2572</v>
      </c>
      <c r="BA166" t="s">
        <v>196</v>
      </c>
      <c r="BB166" cm="1">
        <f t="array" ref="BB166">_xlfn.IFS(AT166="NA", "NA", AT166="NR", "NA", AZ166="Direct rLV % whole brain", AT166, AZ166="Indirect rLV % whole brain", AT166, AZ166="Direct rLV % hemisphere", AT166/2, AZ166="Indirect rLV % hemisphere", AT166/2, AND(F166="Mouse", AZ166="mm3"), (AT166/508.91)*100, AND(F166="Rat", AZ166="mm3"), (AT166/1971)*100, AND(F166="Mouse", AZ166="ul"), (AT166/508.91)*100, AND(F166="Rat", AZ166="ul"), (AT166/1971)*100, AND(F166="Mouse", AZ166="nl"), (AT166/508910)*100, AND(F166="Rat", AZ166="nl"), (AT166/1971000)*100, AND(F166="Mouse", AZ166="cm3"), (AT166/0.50891)*100, AND(F166="Rat", AZ166="cm3"), (AT166/1.971)*100, TRUE, "NA")</f>
        <v>2.5367833587011668</v>
      </c>
      <c r="BC166" t="str" cm="1">
        <f t="array" ref="BC166">_xlfn.IFS(AV166="NA", "NA", AV166="NR", "NA", AZ166="Direct rLV % whole brain", AV166, AZ166="Indirect rLV % whole brain", AV166, AZ166="Direct rLV % hemisphere", AV166/2, AZ166="Indirect rLV % hemisphere", AV166/2, AND(F166="Mouse", AZ166="mm3"), (AV166/508.91)*100, AND(F166="Rat", AZ166="mm3"), (AV166/1971)*100, AND(F166="Mouse", AZ166="ul"), (AV166/508.91)*100, AND(F166="Rat", AZ166="ul"), (AV166/1971)*100, AND(F166="Mouse", AZ166="nl"), (AV166/508910)*100, AND(F166="Rat", AZ166="nl"), (AV166/1971000)*100, AND(F166="Mouse", AZ166="cm3"), (AV166/0.50891)*100, AND(F166="Rat", AZ166="cm3"), (AV166/1.971)*100, TRUE, "NA")</f>
        <v>NA</v>
      </c>
      <c r="BD166" cm="1">
        <f t="array" ref="BD166">_xlfn.IFS(AU166="NA", "NA", AU166="NR", "NA", R166="NR", "NA", BA166="SD", AU166, BA166="SE", AU166*(SQRT(R166)), BA166="SEM", AU166*(SQRT(R166)), TRUE, "NA")</f>
        <v>16</v>
      </c>
      <c r="BE166" cm="1">
        <f t="array" ref="BE166">_xlfn.IFS(BD166="NA", "NA", AZ166="Direct rLV % whole brain", BD166, AZ166="Indirect rLV % whole brain", BD166, AZ166="Direct rLV % hemisphere", BD166/2, AZ166="Indirect rLV % hemisphere", BD166/2, AND(F166="Mouse", AZ166="mm3"), (BD166/508.91)*100, AND(F166="Rat", AZ166="mm3"), (BD166/1971)*100, AND(F166="Mouse", AZ166="ul"), (BD166/508.91)*100, AND(F166="Rat", AZ166="ul"), (BD166/1971)*100, AND(F166="Mouse", AZ166="nl"), (BD166/508910)*100, AND(F166="Rat", AZ166="nl"), (BD166/1971000)*100, AND(F166="Mouse", AZ166="cm3"), (BD166/0.50891)*100, AND(F166="Rat", AZ166="cm3"), (BD166/1.971)*100, TRUE, "NA")</f>
        <v>0.81177067478437337</v>
      </c>
      <c r="BF166" s="48" t="str" cm="1">
        <f t="array" ref="BF166">_xlfn.IFS(AW166="NA", "NA", AW166="NR", "NA", T166 = "NA", "NA", T166 = "NR", "NA", BA166="SD", AW166, BA166="SE", AW166*(SQRT(T166)), BA166="SEM", AW166*(SQRT(T166)), TRUE, "NA")</f>
        <v>NA</v>
      </c>
      <c r="BG166" s="35" t="s">
        <v>12</v>
      </c>
      <c r="BH166" t="s">
        <v>8</v>
      </c>
      <c r="BI166" t="s">
        <v>8</v>
      </c>
      <c r="BJ166" t="s">
        <v>8</v>
      </c>
      <c r="BK166" t="s">
        <v>8</v>
      </c>
      <c r="BL166" t="s">
        <v>8</v>
      </c>
      <c r="BM166" t="s">
        <v>8</v>
      </c>
      <c r="BN166" s="35" t="s">
        <v>272</v>
      </c>
      <c r="BO166" t="s">
        <v>273</v>
      </c>
      <c r="BP166" t="s">
        <v>931</v>
      </c>
    </row>
    <row r="167" spans="1:69" s="22" customFormat="1" x14ac:dyDescent="0.3">
      <c r="A167" s="22" t="s">
        <v>934</v>
      </c>
      <c r="B167" s="22" t="s">
        <v>932</v>
      </c>
      <c r="C167" s="22">
        <v>2001</v>
      </c>
      <c r="D167" s="22" t="s">
        <v>933</v>
      </c>
      <c r="E167" s="22" t="s">
        <v>141</v>
      </c>
      <c r="F167" s="34" t="s">
        <v>24</v>
      </c>
      <c r="G167" s="22" t="s">
        <v>10</v>
      </c>
      <c r="H167" s="22" t="s">
        <v>36</v>
      </c>
      <c r="I167" s="22" t="s">
        <v>12</v>
      </c>
      <c r="J167" s="22" t="s">
        <v>8</v>
      </c>
      <c r="K167" s="22" t="s">
        <v>9</v>
      </c>
      <c r="L167" s="22" t="s">
        <v>9</v>
      </c>
      <c r="M167" s="22" t="s">
        <v>9</v>
      </c>
      <c r="N167" s="22">
        <v>180</v>
      </c>
      <c r="O167" s="22">
        <f t="shared" si="26"/>
        <v>200</v>
      </c>
      <c r="P167" s="22">
        <v>220</v>
      </c>
      <c r="Q167" s="22">
        <v>1</v>
      </c>
      <c r="R167" s="22">
        <v>6</v>
      </c>
      <c r="S167" s="22">
        <v>1</v>
      </c>
      <c r="T167" s="22">
        <v>6</v>
      </c>
      <c r="U167" s="22">
        <f t="shared" si="21"/>
        <v>1</v>
      </c>
      <c r="V167" s="22">
        <f t="shared" si="22"/>
        <v>6</v>
      </c>
      <c r="W167" s="34" t="s">
        <v>99</v>
      </c>
      <c r="X167" s="22" t="s">
        <v>8</v>
      </c>
      <c r="Y167" s="22" t="s">
        <v>78</v>
      </c>
      <c r="Z167" s="22" t="s">
        <v>935</v>
      </c>
      <c r="AA167" s="22">
        <v>20</v>
      </c>
      <c r="AB167" s="22" t="s">
        <v>145</v>
      </c>
      <c r="AC167" cm="1">
        <f t="array" ref="AC167">_xlfn.IFS(AB167="mg/kg", AA167, AB167="ug/g", AA167, AB167="mg/100g", AA167*10, AB167="mg/g", AA167*1000, TRUE, "NA")</f>
        <v>20</v>
      </c>
      <c r="AD167" s="22">
        <v>120</v>
      </c>
      <c r="AE167" s="22" t="s">
        <v>292</v>
      </c>
      <c r="AF167" t="str" cm="1">
        <f t="array" ref="AF167">_xlfn.IFS(AD167="NA", "NA", AD167="NR", "NA", AE167="W/cm2", AD167, AE167="mW/mm2", AD167*0.1, AE167="mW/cm2", AD167*0.001, AE167="uW/cm2", AD167*0.000001, AE167="lux", AD167*0.00000014641, AE167="klux", AD167*0.00014641, TRUE, "NA")</f>
        <v>NA</v>
      </c>
      <c r="AG167" s="22" t="s">
        <v>86</v>
      </c>
      <c r="AH167" s="22" t="s">
        <v>2654</v>
      </c>
      <c r="AI167" s="22" t="s">
        <v>9</v>
      </c>
      <c r="AJ167" s="22">
        <v>3</v>
      </c>
      <c r="AK167" s="22">
        <v>20</v>
      </c>
      <c r="AL167" s="34" t="s">
        <v>937</v>
      </c>
      <c r="AM167" s="22" t="s">
        <v>219</v>
      </c>
      <c r="AN167" s="22">
        <v>8</v>
      </c>
      <c r="AO167" s="22" t="s">
        <v>938</v>
      </c>
      <c r="AP167" s="22">
        <v>-0.17</v>
      </c>
      <c r="AQ167" s="22" t="s">
        <v>156</v>
      </c>
      <c r="AR167" s="34">
        <v>24</v>
      </c>
      <c r="AS167" s="22" t="s">
        <v>874</v>
      </c>
      <c r="AT167" s="22">
        <v>158.30000000000001</v>
      </c>
      <c r="AU167" s="22">
        <v>27.9</v>
      </c>
      <c r="AV167" s="22">
        <v>107.5</v>
      </c>
      <c r="AW167" s="22">
        <v>24.2</v>
      </c>
      <c r="AX167" s="22" t="s">
        <v>8</v>
      </c>
      <c r="AY167" s="22" t="s">
        <v>8</v>
      </c>
      <c r="AZ167" s="22" t="s">
        <v>137</v>
      </c>
      <c r="BA167" s="22" t="s">
        <v>196</v>
      </c>
      <c r="BB167" cm="1">
        <f t="array" ref="BB167">_xlfn.IFS(AT167="NA", "NA", AT167="NR", "NA", AZ167="Direct rLV % whole brain", AT167, AZ167="Indirect rLV % whole brain", AT167, AZ167="Direct rLV % hemisphere", AT167/2, AZ167="Indirect rLV % hemisphere", AT167/2, AND(F167="Mouse", AZ167="mm3"), (AT167/508.91)*100, AND(F167="Rat", AZ167="mm3"), (AT167/1971)*100, AND(F167="Mouse", AZ167="ul"), (AT167/508.91)*100, AND(F167="Rat", AZ167="ul"), (AT167/1971)*100, AND(F167="Mouse", AZ167="nl"), (AT167/508910)*100, AND(F167="Rat", AZ167="nl"), (AT167/1971000)*100, AND(F167="Mouse", AZ167="cm3"), (AT167/0.50891)*100, AND(F167="Rat", AZ167="cm3"), (AT167/1.971)*100, TRUE, "NA")</f>
        <v>8.031456113647895</v>
      </c>
      <c r="BC167" cm="1">
        <f t="array" ref="BC167">_xlfn.IFS(AV167="NA", "NA", AV167="NR", "NA", AZ167="Direct rLV % whole brain", AV167, AZ167="Indirect rLV % whole brain", AV167, AZ167="Direct rLV % hemisphere", AV167/2, AZ167="Indirect rLV % hemisphere", AV167/2, AND(F167="Mouse", AZ167="mm3"), (AV167/508.91)*100, AND(F167="Rat", AZ167="mm3"), (AV167/1971)*100, AND(F167="Mouse", AZ167="ul"), (AV167/508.91)*100, AND(F167="Rat", AZ167="ul"), (AV167/1971)*100, AND(F167="Mouse", AZ167="nl"), (AV167/508910)*100, AND(F167="Rat", AZ167="nl"), (AV167/1971000)*100, AND(F167="Mouse", AZ167="cm3"), (AV167/0.50891)*100, AND(F167="Rat", AZ167="cm3"), (AV167/1.971)*100, TRUE, "NA")</f>
        <v>5.4540842212075082</v>
      </c>
      <c r="BD167" cm="1">
        <f t="array" ref="BD167">_xlfn.IFS(AU167="NA", "NA", AU167="NR", "NA", R167="NR", "NA", BA167="SD", AU167, BA167="SE", AU167*(SQRT(R167)), BA167="SEM", AU167*(SQRT(R167)), TRUE, "NA")</f>
        <v>27.9</v>
      </c>
      <c r="BE167" cm="1">
        <f t="array" ref="BE167">_xlfn.IFS(BD167="NA", "NA", AZ167="Direct rLV % whole brain", BD167, AZ167="Indirect rLV % whole brain", BD167, AZ167="Direct rLV % hemisphere", BD167/2, AZ167="Indirect rLV % hemisphere", BD167/2, AND(F167="Mouse", AZ167="mm3"), (BD167/508.91)*100, AND(F167="Rat", AZ167="mm3"), (BD167/1971)*100, AND(F167="Mouse", AZ167="ul"), (BD167/508.91)*100, AND(F167="Rat", AZ167="ul"), (BD167/1971)*100, AND(F167="Mouse", AZ167="nl"), (BD167/508910)*100, AND(F167="Rat", AZ167="nl"), (BD167/1971000)*100, AND(F167="Mouse", AZ167="cm3"), (BD167/0.50891)*100, AND(F167="Rat", AZ167="cm3"), (BD167/1.971)*100, TRUE, "NA")</f>
        <v>1.415525114155251</v>
      </c>
      <c r="BF167" s="48" cm="1">
        <f t="array" ref="BF167">_xlfn.IFS(AW167="NA", "NA", AW167="NR", "NA", T167 = "NA", "NA", T167 = "NR", "NA", BA167="SD", AW167, BA167="SE", AW167*(SQRT(T167)), BA167="SEM", AW167*(SQRT(T167)), TRUE, "NA")</f>
        <v>24.2</v>
      </c>
      <c r="BG167" s="34" t="s">
        <v>12</v>
      </c>
      <c r="BH167" s="22" t="s">
        <v>8</v>
      </c>
      <c r="BI167" s="22" t="s">
        <v>8</v>
      </c>
      <c r="BJ167" s="22" t="s">
        <v>8</v>
      </c>
      <c r="BK167" s="22" t="s">
        <v>8</v>
      </c>
      <c r="BL167" s="22" t="s">
        <v>8</v>
      </c>
      <c r="BM167" s="22" t="s">
        <v>8</v>
      </c>
      <c r="BN167" s="34" t="s">
        <v>272</v>
      </c>
      <c r="BO167" s="22" t="s">
        <v>273</v>
      </c>
    </row>
    <row r="168" spans="1:69" x14ac:dyDescent="0.3">
      <c r="A168" t="s">
        <v>942</v>
      </c>
      <c r="B168" t="s">
        <v>941</v>
      </c>
      <c r="C168">
        <v>2016</v>
      </c>
      <c r="D168" t="s">
        <v>943</v>
      </c>
      <c r="E168" t="s">
        <v>141</v>
      </c>
      <c r="F168" s="35" t="s">
        <v>24</v>
      </c>
      <c r="G168" t="s">
        <v>10</v>
      </c>
      <c r="H168" t="s">
        <v>36</v>
      </c>
      <c r="I168" t="s">
        <v>12</v>
      </c>
      <c r="J168" t="s">
        <v>8</v>
      </c>
      <c r="K168" t="s">
        <v>9</v>
      </c>
      <c r="L168">
        <v>14</v>
      </c>
      <c r="M168" t="s">
        <v>9</v>
      </c>
      <c r="N168">
        <v>300</v>
      </c>
      <c r="O168">
        <v>350</v>
      </c>
      <c r="P168">
        <v>400</v>
      </c>
      <c r="Q168">
        <v>1</v>
      </c>
      <c r="R168">
        <v>6</v>
      </c>
      <c r="S168">
        <v>0</v>
      </c>
      <c r="T168" t="s">
        <v>8</v>
      </c>
      <c r="U168" t="str">
        <f t="shared" si="21"/>
        <v>NA</v>
      </c>
      <c r="V168" t="str">
        <f t="shared" si="22"/>
        <v>NA</v>
      </c>
      <c r="W168" s="35" t="s">
        <v>97</v>
      </c>
      <c r="X168" t="s">
        <v>8</v>
      </c>
      <c r="Y168" t="s">
        <v>613</v>
      </c>
      <c r="Z168" t="s">
        <v>9</v>
      </c>
      <c r="AA168">
        <v>80</v>
      </c>
      <c r="AB168" t="s">
        <v>145</v>
      </c>
      <c r="AC168" cm="1">
        <f t="array" ref="AC168">_xlfn.IFS(AB168="mg/kg", AA168, AB168="ug/g", AA168, AB168="mg/100g", AA168*10, AB168="mg/g", AA168*1000, TRUE, "NA")</f>
        <v>80</v>
      </c>
      <c r="AD168">
        <v>20</v>
      </c>
      <c r="AE168" t="s">
        <v>221</v>
      </c>
      <c r="AF168" t="str" cm="1">
        <f t="array" ref="AF168">_xlfn.IFS(AD168="NA", "NA", AD168="NR", "NA", AE168="W/cm2", AD168, AE168="mW/mm2", AD168*0.1, AE168="mW/cm2", AD168*0.001, AE168="uW/cm2", AD168*0.000001, AE168="lux", AD168*0.00000014641, AE168="klux", AD168*0.00014641, TRUE, "NA")</f>
        <v>NA</v>
      </c>
      <c r="AG168" t="s">
        <v>84</v>
      </c>
      <c r="AH168" t="s">
        <v>719</v>
      </c>
      <c r="AI168">
        <v>532</v>
      </c>
      <c r="AJ168">
        <v>2</v>
      </c>
      <c r="AK168">
        <v>15</v>
      </c>
      <c r="AL168" s="35" t="s">
        <v>12</v>
      </c>
      <c r="AM168" t="s">
        <v>8</v>
      </c>
      <c r="AN168" t="s">
        <v>8</v>
      </c>
      <c r="AO168" t="s">
        <v>8</v>
      </c>
      <c r="AP168" t="s">
        <v>8</v>
      </c>
      <c r="AQ168" t="s">
        <v>8</v>
      </c>
      <c r="AR168" s="35">
        <v>48</v>
      </c>
      <c r="AS168" t="s">
        <v>875</v>
      </c>
      <c r="AT168">
        <v>41.45</v>
      </c>
      <c r="AU168">
        <v>3.74</v>
      </c>
      <c r="AV168" t="s">
        <v>8</v>
      </c>
      <c r="AW168" t="s">
        <v>8</v>
      </c>
      <c r="AX168" t="s">
        <v>8</v>
      </c>
      <c r="AY168" t="s">
        <v>8</v>
      </c>
      <c r="AZ168" t="s">
        <v>137</v>
      </c>
      <c r="BA168" t="s">
        <v>196</v>
      </c>
      <c r="BB168" cm="1">
        <f t="array" ref="BB168">_xlfn.IFS(AT168="NA", "NA", AT168="NR", "NA", AZ168="Direct rLV % whole brain", AT168, AZ168="Indirect rLV % whole brain", AT168, AZ168="Direct rLV % hemisphere", AT168/2, AZ168="Indirect rLV % hemisphere", AT168/2, AND(F168="Mouse", AZ168="mm3"), (AT168/508.91)*100, AND(F168="Rat", AZ168="mm3"), (AT168/1971)*100, AND(F168="Mouse", AZ168="ul"), (AT168/508.91)*100, AND(F168="Rat", AZ168="ul"), (AT168/1971)*100, AND(F168="Mouse", AZ168="nl"), (AT168/508910)*100, AND(F168="Rat", AZ168="nl"), (AT168/1971000)*100, AND(F168="Mouse", AZ168="cm3"), (AT168/0.50891)*100, AND(F168="Rat", AZ168="cm3"), (AT168/1.971)*100, TRUE, "NA")</f>
        <v>2.1029934043632674</v>
      </c>
      <c r="BC168" t="str" cm="1">
        <f t="array" ref="BC168">_xlfn.IFS(AV168="NA", "NA", AV168="NR", "NA", AZ168="Direct rLV % whole brain", AV168, AZ168="Indirect rLV % whole brain", AV168, AZ168="Direct rLV % hemisphere", AV168/2, AZ168="Indirect rLV % hemisphere", AV168/2, AND(F168="Mouse", AZ168="mm3"), (AV168/508.91)*100, AND(F168="Rat", AZ168="mm3"), (AV168/1971)*100, AND(F168="Mouse", AZ168="ul"), (AV168/508.91)*100, AND(F168="Rat", AZ168="ul"), (AV168/1971)*100, AND(F168="Mouse", AZ168="nl"), (AV168/508910)*100, AND(F168="Rat", AZ168="nl"), (AV168/1971000)*100, AND(F168="Mouse", AZ168="cm3"), (AV168/0.50891)*100, AND(F168="Rat", AZ168="cm3"), (AV168/1.971)*100, TRUE, "NA")</f>
        <v>NA</v>
      </c>
      <c r="BD168" cm="1">
        <f t="array" ref="BD168">_xlfn.IFS(AU168="NA", "NA", AU168="NR", "NA", R168="NR", "NA", BA168="SD", AU168, BA168="SE", AU168*(SQRT(R168)), BA168="SEM", AU168*(SQRT(R168)), TRUE, "NA")</f>
        <v>3.74</v>
      </c>
      <c r="BE168" cm="1">
        <f t="array" ref="BE168">_xlfn.IFS(BD168="NA", "NA", AZ168="Direct rLV % whole brain", BD168, AZ168="Indirect rLV % whole brain", BD168, AZ168="Direct rLV % hemisphere", BD168/2, AZ168="Indirect rLV % hemisphere", BD168/2, AND(F168="Mouse", AZ168="mm3"), (BD168/508.91)*100, AND(F168="Rat", AZ168="mm3"), (BD168/1971)*100, AND(F168="Mouse", AZ168="ul"), (BD168/508.91)*100, AND(F168="Rat", AZ168="ul"), (BD168/1971)*100, AND(F168="Mouse", AZ168="nl"), (BD168/508910)*100, AND(F168="Rat", AZ168="nl"), (BD168/1971000)*100, AND(F168="Mouse", AZ168="cm3"), (BD168/0.50891)*100, AND(F168="Rat", AZ168="cm3"), (BD168/1.971)*100, TRUE, "NA")</f>
        <v>0.1897513952308473</v>
      </c>
      <c r="BF168" s="48" t="str" cm="1">
        <f t="array" ref="BF168">_xlfn.IFS(AW168="NA", "NA", AW168="NR", "NA", T168 = "NA", "NA", T168 = "NR", "NA", BA168="SD", AW168, BA168="SE", AW168*(SQRT(T168)), BA168="SEM", AW168*(SQRT(T168)), TRUE, "NA")</f>
        <v>NA</v>
      </c>
      <c r="BG168" s="35" t="s">
        <v>12</v>
      </c>
      <c r="BH168" t="s">
        <v>8</v>
      </c>
      <c r="BI168" t="s">
        <v>8</v>
      </c>
      <c r="BJ168" t="s">
        <v>8</v>
      </c>
      <c r="BK168" t="s">
        <v>8</v>
      </c>
      <c r="BL168" t="s">
        <v>8</v>
      </c>
      <c r="BM168" t="s">
        <v>8</v>
      </c>
      <c r="BN168" s="35" t="s">
        <v>273</v>
      </c>
      <c r="BO168" t="s">
        <v>273</v>
      </c>
    </row>
    <row r="169" spans="1:69" s="22" customFormat="1" x14ac:dyDescent="0.3">
      <c r="A169" s="22" t="s">
        <v>947</v>
      </c>
      <c r="B169" s="22" t="s">
        <v>946</v>
      </c>
      <c r="C169" s="22">
        <v>2018</v>
      </c>
      <c r="D169" s="22" t="s">
        <v>948</v>
      </c>
      <c r="E169" s="22" t="s">
        <v>141</v>
      </c>
      <c r="F169" s="34" t="s">
        <v>25</v>
      </c>
      <c r="G169" s="22" t="s">
        <v>1008</v>
      </c>
      <c r="H169" s="22" t="s">
        <v>9</v>
      </c>
      <c r="I169" s="22" t="s">
        <v>12</v>
      </c>
      <c r="J169" s="22" t="s">
        <v>8</v>
      </c>
      <c r="K169" s="22">
        <v>8</v>
      </c>
      <c r="L169" s="22">
        <f>AVERAGE(K169,M169)</f>
        <v>9</v>
      </c>
      <c r="M169" s="22">
        <v>10</v>
      </c>
      <c r="N169" s="22" t="s">
        <v>9</v>
      </c>
      <c r="O169" s="22" t="s">
        <v>9</v>
      </c>
      <c r="P169" s="22" t="s">
        <v>9</v>
      </c>
      <c r="Q169" s="22">
        <v>1</v>
      </c>
      <c r="R169" s="22">
        <v>15</v>
      </c>
      <c r="S169" s="22">
        <v>1</v>
      </c>
      <c r="T169" s="22">
        <v>15</v>
      </c>
      <c r="U169" s="22">
        <f t="shared" si="21"/>
        <v>1</v>
      </c>
      <c r="V169" s="22">
        <f t="shared" si="22"/>
        <v>15</v>
      </c>
      <c r="W169" s="34" t="s">
        <v>97</v>
      </c>
      <c r="X169" s="22" t="s">
        <v>8</v>
      </c>
      <c r="Y169" s="22" t="s">
        <v>78</v>
      </c>
      <c r="Z169" s="22" t="s">
        <v>9</v>
      </c>
      <c r="AA169" s="22">
        <v>0.1</v>
      </c>
      <c r="AB169" s="22" t="s">
        <v>145</v>
      </c>
      <c r="AC169" cm="1">
        <f t="array" ref="AC169">_xlfn.IFS(AB169="mg/kg", AA169, AB169="ug/g", AA169, AB169="mg/100g", AA169*10, AB169="mg/g", AA169*1000, TRUE, "NA")</f>
        <v>0.1</v>
      </c>
      <c r="AD169" s="22" t="s">
        <v>9</v>
      </c>
      <c r="AE169" s="22" t="s">
        <v>8</v>
      </c>
      <c r="AF169" t="str" cm="1">
        <f t="array" ref="AF169">_xlfn.IFS(AD169="NA", "NA", AD169="NR", "NA", AE169="W/cm2", AD169, AE169="mW/mm2", AD169*0.1, AE169="mW/cm2", AD169*0.001, AE169="uW/cm2", AD169*0.000001, AE169="lux", AD169*0.00000014641, AE169="klux", AD169*0.00014641, TRUE, "NA")</f>
        <v>NA</v>
      </c>
      <c r="AG169" s="22" t="s">
        <v>86</v>
      </c>
      <c r="AH169" s="22" t="s">
        <v>2654</v>
      </c>
      <c r="AI169" s="22" t="s">
        <v>9</v>
      </c>
      <c r="AJ169" s="22">
        <v>4</v>
      </c>
      <c r="AK169" s="22">
        <v>20</v>
      </c>
      <c r="AL169" s="34" t="s">
        <v>906</v>
      </c>
      <c r="AM169" s="22" t="s">
        <v>47</v>
      </c>
      <c r="AN169" s="22" t="s">
        <v>8</v>
      </c>
      <c r="AO169" s="22" t="s">
        <v>8</v>
      </c>
      <c r="AP169" s="22">
        <v>48</v>
      </c>
      <c r="AQ169" s="22" t="s">
        <v>158</v>
      </c>
      <c r="AR169" s="34">
        <v>336</v>
      </c>
      <c r="AS169" s="22" t="s">
        <v>876</v>
      </c>
      <c r="AT169" s="22">
        <v>4</v>
      </c>
      <c r="AU169" s="22">
        <v>0.5</v>
      </c>
      <c r="AV169" s="22">
        <v>4.3</v>
      </c>
      <c r="AW169" s="22">
        <v>0.4</v>
      </c>
      <c r="AX169" s="22" t="s">
        <v>8</v>
      </c>
      <c r="AY169" s="22" t="s">
        <v>8</v>
      </c>
      <c r="AZ169" s="22" t="s">
        <v>137</v>
      </c>
      <c r="BA169" s="22" t="s">
        <v>197</v>
      </c>
      <c r="BB169" cm="1">
        <f t="array" ref="BB169">_xlfn.IFS(AT169="NA", "NA", AT169="NR", "NA", AZ169="Direct rLV % whole brain", AT169, AZ169="Indirect rLV % whole brain", AT169, AZ169="Direct rLV % hemisphere", AT169/2, AZ169="Indirect rLV % hemisphere", AT169/2, AND(F169="Mouse", AZ169="mm3"), (AT169/508.91)*100, AND(F169="Rat", AZ169="mm3"), (AT169/1971)*100, AND(F169="Mouse", AZ169="ul"), (AT169/508.91)*100, AND(F169="Rat", AZ169="ul"), (AT169/1971)*100, AND(F169="Mouse", AZ169="nl"), (AT169/508910)*100, AND(F169="Rat", AZ169="nl"), (AT169/1971000)*100, AND(F169="Mouse", AZ169="cm3"), (AT169/0.50891)*100, AND(F169="Rat", AZ169="cm3"), (AT169/1.971)*100, TRUE, "NA")</f>
        <v>0.7859935941522076</v>
      </c>
      <c r="BC169" cm="1">
        <f t="array" ref="BC169">_xlfn.IFS(AV169="NA", "NA", AV169="NR", "NA", AZ169="Direct rLV % whole brain", AV169, AZ169="Indirect rLV % whole brain", AV169, AZ169="Direct rLV % hemisphere", AV169/2, AZ169="Indirect rLV % hemisphere", AV169/2, AND(F169="Mouse", AZ169="mm3"), (AV169/508.91)*100, AND(F169="Rat", AZ169="mm3"), (AV169/1971)*100, AND(F169="Mouse", AZ169="ul"), (AV169/508.91)*100, AND(F169="Rat", AZ169="ul"), (AV169/1971)*100, AND(F169="Mouse", AZ169="nl"), (AV169/508910)*100, AND(F169="Rat", AZ169="nl"), (AV169/1971000)*100, AND(F169="Mouse", AZ169="cm3"), (AV169/0.50891)*100, AND(F169="Rat", AZ169="cm3"), (AV169/1.971)*100, TRUE, "NA")</f>
        <v>0.84494311371362318</v>
      </c>
      <c r="BD169" cm="1">
        <f t="array" ref="BD169">_xlfn.IFS(AU169="NA", "NA", AU169="NR", "NA", R169="NR", "NA", BA169="SD", AU169, BA169="SE", AU169*(SQRT(R169)), BA169="SEM", AU169*(SQRT(R169)), TRUE, "NA")</f>
        <v>1.9364916731037085</v>
      </c>
      <c r="BE169" cm="1">
        <f t="array" ref="BE169">_xlfn.IFS(BD169="NA", "NA", AZ169="Direct rLV % whole brain", BD169, AZ169="Indirect rLV % whole brain", BD169, AZ169="Direct rLV % hemisphere", BD169/2, AZ169="Indirect rLV % hemisphere", BD169/2, AND(F169="Mouse", AZ169="mm3"), (BD169/508.91)*100, AND(F169="Rat", AZ169="mm3"), (BD169/1971)*100, AND(F169="Mouse", AZ169="ul"), (BD169/508.91)*100, AND(F169="Rat", AZ169="ul"), (BD169/1971)*100, AND(F169="Mouse", AZ169="nl"), (BD169/508910)*100, AND(F169="Rat", AZ169="nl"), (BD169/1971000)*100, AND(F169="Mouse", AZ169="cm3"), (BD169/0.50891)*100, AND(F169="Rat", AZ169="cm3"), (BD169/1.971)*100, TRUE, "NA")</f>
        <v>0.38051751254715144</v>
      </c>
      <c r="BF169" s="48" cm="1">
        <f t="array" ref="BF169">_xlfn.IFS(AW169="NA", "NA", AW169="NR", "NA", T169 = "NA", "NA", T169 = "NR", "NA", BA169="SD", AW169, BA169="SE", AW169*(SQRT(T169)), BA169="SEM", AW169*(SQRT(T169)), TRUE, "NA")</f>
        <v>1.5491933384829668</v>
      </c>
      <c r="BG169" s="34" t="s">
        <v>12</v>
      </c>
      <c r="BH169" s="22" t="s">
        <v>8</v>
      </c>
      <c r="BI169" s="22" t="s">
        <v>8</v>
      </c>
      <c r="BJ169" s="22" t="s">
        <v>8</v>
      </c>
      <c r="BK169" s="22" t="s">
        <v>8</v>
      </c>
      <c r="BL169" s="22" t="s">
        <v>8</v>
      </c>
      <c r="BM169" s="22" t="s">
        <v>8</v>
      </c>
      <c r="BN169" s="34" t="s">
        <v>273</v>
      </c>
      <c r="BO169" s="22" t="s">
        <v>273</v>
      </c>
    </row>
    <row r="170" spans="1:69" x14ac:dyDescent="0.3">
      <c r="A170" t="s">
        <v>952</v>
      </c>
      <c r="B170" t="s">
        <v>951</v>
      </c>
      <c r="C170">
        <v>2013</v>
      </c>
      <c r="D170" t="s">
        <v>953</v>
      </c>
      <c r="E170" t="s">
        <v>141</v>
      </c>
      <c r="F170" s="35" t="s">
        <v>25</v>
      </c>
      <c r="G170" t="s">
        <v>1008</v>
      </c>
      <c r="H170" t="s">
        <v>36</v>
      </c>
      <c r="I170" t="s">
        <v>12</v>
      </c>
      <c r="J170" t="s">
        <v>8</v>
      </c>
      <c r="K170" t="s">
        <v>9</v>
      </c>
      <c r="L170" t="s">
        <v>9</v>
      </c>
      <c r="M170" t="s">
        <v>9</v>
      </c>
      <c r="N170">
        <v>20</v>
      </c>
      <c r="O170">
        <f>AVERAGE(N170,P170)</f>
        <v>22.5</v>
      </c>
      <c r="P170">
        <v>25</v>
      </c>
      <c r="Q170">
        <v>1</v>
      </c>
      <c r="R170">
        <v>6</v>
      </c>
      <c r="S170">
        <v>1</v>
      </c>
      <c r="T170">
        <v>6</v>
      </c>
      <c r="U170">
        <f t="shared" si="21"/>
        <v>1</v>
      </c>
      <c r="V170">
        <f t="shared" si="22"/>
        <v>6</v>
      </c>
      <c r="W170" s="35" t="s">
        <v>97</v>
      </c>
      <c r="X170" t="s">
        <v>8</v>
      </c>
      <c r="Y170" t="s">
        <v>2553</v>
      </c>
      <c r="Z170" t="s">
        <v>91</v>
      </c>
      <c r="AA170">
        <v>3</v>
      </c>
      <c r="AB170" t="s">
        <v>145</v>
      </c>
      <c r="AC170" cm="1">
        <f t="array" ref="AC170">_xlfn.IFS(AB170="mg/kg", AA170, AB170="ug/g", AA170, AB170="mg/100g", AA170*10, AB170="mg/g", AA170*1000, TRUE, "NA")</f>
        <v>3</v>
      </c>
      <c r="AD170" t="s">
        <v>9</v>
      </c>
      <c r="AE170" t="s">
        <v>8</v>
      </c>
      <c r="AF170" t="str" cm="1">
        <f t="array" ref="AF170">_xlfn.IFS(AD170="NA", "NA", AD170="NR", "NA", AE170="W/cm2", AD170, AE170="mW/mm2", AD170*0.1, AE170="mW/cm2", AD170*0.001, AE170="uW/cm2", AD170*0.000001, AE170="lux", AD170*0.00000014641, AE170="klux", AD170*0.00014641, TRUE, "NA")</f>
        <v>NA</v>
      </c>
      <c r="AG170" t="s">
        <v>85</v>
      </c>
      <c r="AH170" t="s">
        <v>2656</v>
      </c>
      <c r="AI170">
        <v>540</v>
      </c>
      <c r="AJ170">
        <v>1</v>
      </c>
      <c r="AK170">
        <v>10</v>
      </c>
      <c r="AL170" s="35" t="s">
        <v>954</v>
      </c>
      <c r="AM170" t="s">
        <v>218</v>
      </c>
      <c r="AN170">
        <v>1</v>
      </c>
      <c r="AO170" t="s">
        <v>145</v>
      </c>
      <c r="AP170">
        <v>1</v>
      </c>
      <c r="AQ170" t="s">
        <v>158</v>
      </c>
      <c r="AR170" s="35">
        <v>24</v>
      </c>
      <c r="AS170" t="s">
        <v>875</v>
      </c>
      <c r="AT170">
        <v>48.39</v>
      </c>
      <c r="AU170">
        <v>2.44</v>
      </c>
      <c r="AV170">
        <v>30</v>
      </c>
      <c r="AW170">
        <v>2.29</v>
      </c>
      <c r="AX170" t="s">
        <v>8</v>
      </c>
      <c r="AY170" t="s">
        <v>8</v>
      </c>
      <c r="AZ170" t="s">
        <v>485</v>
      </c>
      <c r="BA170" t="s">
        <v>197</v>
      </c>
      <c r="BB170" cm="1">
        <f t="array" ref="BB170">_xlfn.IFS(AT170="NA", "NA", AT170="NR", "NA", AZ170="Direct rLV % whole brain", AT170, AZ170="Indirect rLV % whole brain", AT170, AZ170="Direct rLV % hemisphere", AT170/2, AZ170="Indirect rLV % hemisphere", AT170/2, AND(F170="Mouse", AZ170="mm3"), (AT170/508.91)*100, AND(F170="Rat", AZ170="mm3"), (AT170/1971)*100, AND(F170="Mouse", AZ170="ul"), (AT170/508.91)*100, AND(F170="Rat", AZ170="ul"), (AT170/1971)*100, AND(F170="Mouse", AZ170="nl"), (AT170/508910)*100, AND(F170="Rat", AZ170="nl"), (AT170/1971000)*100, AND(F170="Mouse", AZ170="cm3"), (AT170/0.50891)*100, AND(F170="Rat", AZ170="cm3"), (AT170/1.971)*100, TRUE, "NA")</f>
        <v>24.195</v>
      </c>
      <c r="BC170" cm="1">
        <f t="array" ref="BC170">_xlfn.IFS(AV170="NA", "NA", AV170="NR", "NA", AZ170="Direct rLV % whole brain", AV170, AZ170="Indirect rLV % whole brain", AV170, AZ170="Direct rLV % hemisphere", AV170/2, AZ170="Indirect rLV % hemisphere", AV170/2, AND(F170="Mouse", AZ170="mm3"), (AV170/508.91)*100, AND(F170="Rat", AZ170="mm3"), (AV170/1971)*100, AND(F170="Mouse", AZ170="ul"), (AV170/508.91)*100, AND(F170="Rat", AZ170="ul"), (AV170/1971)*100, AND(F170="Mouse", AZ170="nl"), (AV170/508910)*100, AND(F170="Rat", AZ170="nl"), (AV170/1971000)*100, AND(F170="Mouse", AZ170="cm3"), (AV170/0.50891)*100, AND(F170="Rat", AZ170="cm3"), (AV170/1.971)*100, TRUE, "NA")</f>
        <v>15</v>
      </c>
      <c r="BD170" cm="1">
        <f t="array" ref="BD170">_xlfn.IFS(AU170="NA", "NA", AU170="NR", "NA", R170="NR", "NA", BA170="SD", AU170, BA170="SE", AU170*(SQRT(R170)), BA170="SEM", AU170*(SQRT(R170)), TRUE, "NA")</f>
        <v>5.9767549723909541</v>
      </c>
      <c r="BE170" cm="1">
        <f t="array" ref="BE170">_xlfn.IFS(BD170="NA", "NA", AZ170="Direct rLV % whole brain", BD170, AZ170="Indirect rLV % whole brain", BD170, AZ170="Direct rLV % hemisphere", BD170/2, AZ170="Indirect rLV % hemisphere", BD170/2, AND(F170="Mouse", AZ170="mm3"), (BD170/508.91)*100, AND(F170="Rat", AZ170="mm3"), (BD170/1971)*100, AND(F170="Mouse", AZ170="ul"), (BD170/508.91)*100, AND(F170="Rat", AZ170="ul"), (BD170/1971)*100, AND(F170="Mouse", AZ170="nl"), (BD170/508910)*100, AND(F170="Rat", AZ170="nl"), (BD170/1971000)*100, AND(F170="Mouse", AZ170="cm3"), (BD170/0.50891)*100, AND(F170="Rat", AZ170="cm3"), (BD170/1.971)*100, TRUE, "NA")</f>
        <v>2.9883774861954771</v>
      </c>
      <c r="BF170" s="48" cm="1">
        <f t="array" ref="BF170">_xlfn.IFS(AW170="NA", "NA", AW170="NR", "NA", T170 = "NA", "NA", T170 = "NR", "NA", BA170="SD", AW170, BA170="SE", AW170*(SQRT(T170)), BA170="SEM", AW170*(SQRT(T170)), TRUE, "NA")</f>
        <v>5.6093315109734778</v>
      </c>
      <c r="BG170" s="35" t="s">
        <v>955</v>
      </c>
      <c r="BH170">
        <v>3.46</v>
      </c>
      <c r="BI170">
        <v>0.24</v>
      </c>
      <c r="BJ170">
        <v>0.99</v>
      </c>
      <c r="BK170">
        <v>0.36</v>
      </c>
      <c r="BL170" t="s">
        <v>197</v>
      </c>
      <c r="BM170">
        <v>24</v>
      </c>
      <c r="BN170" s="35" t="s">
        <v>273</v>
      </c>
      <c r="BO170" t="s">
        <v>273</v>
      </c>
    </row>
    <row r="171" spans="1:69" s="22" customFormat="1" x14ac:dyDescent="0.3">
      <c r="A171" s="22" t="s">
        <v>959</v>
      </c>
      <c r="B171" s="22" t="s">
        <v>958</v>
      </c>
      <c r="C171" s="22">
        <v>2017</v>
      </c>
      <c r="D171" s="22" t="s">
        <v>960</v>
      </c>
      <c r="E171" s="22" t="s">
        <v>141</v>
      </c>
      <c r="F171" s="34" t="s">
        <v>24</v>
      </c>
      <c r="G171" s="22" t="s">
        <v>10</v>
      </c>
      <c r="H171" s="22" t="s">
        <v>36</v>
      </c>
      <c r="I171" s="22" t="s">
        <v>12</v>
      </c>
      <c r="J171" s="22" t="s">
        <v>8</v>
      </c>
      <c r="K171" s="22">
        <v>8</v>
      </c>
      <c r="L171" s="22">
        <f>AVERAGE(K171,M171)</f>
        <v>8.5</v>
      </c>
      <c r="M171" s="22">
        <v>9</v>
      </c>
      <c r="N171" s="22">
        <v>200</v>
      </c>
      <c r="O171" s="22">
        <f>AVERAGE(N171,P171)</f>
        <v>220</v>
      </c>
      <c r="P171" s="22">
        <v>240</v>
      </c>
      <c r="Q171" s="22">
        <v>1</v>
      </c>
      <c r="R171" s="22">
        <v>7</v>
      </c>
      <c r="S171" s="22">
        <v>0</v>
      </c>
      <c r="T171" s="22" t="s">
        <v>8</v>
      </c>
      <c r="U171" s="22" t="str">
        <f t="shared" si="21"/>
        <v>NA</v>
      </c>
      <c r="V171" s="22" t="str">
        <f t="shared" si="22"/>
        <v>NA</v>
      </c>
      <c r="W171" s="34" t="s">
        <v>9</v>
      </c>
      <c r="X171" s="22" t="s">
        <v>8</v>
      </c>
      <c r="Y171" s="22" t="s">
        <v>2553</v>
      </c>
      <c r="Z171" s="22" t="s">
        <v>9</v>
      </c>
      <c r="AA171" s="22" t="s">
        <v>9</v>
      </c>
      <c r="AB171" s="22" t="s">
        <v>8</v>
      </c>
      <c r="AC171" t="str" cm="1">
        <f t="array" ref="AC171">_xlfn.IFS(AB171="mg/kg", AA171, AB171="ug/g", AA171, AB171="mg/100g", AA171*10, AB171="mg/g", AA171*1000, TRUE, "NA")</f>
        <v>NA</v>
      </c>
      <c r="AD171" s="22">
        <v>2.5</v>
      </c>
      <c r="AE171" s="22" t="s">
        <v>221</v>
      </c>
      <c r="AF171" t="str" cm="1">
        <f t="array" ref="AF171">_xlfn.IFS(AD171="NA", "NA", AD171="NR", "NA", AE171="W/cm2", AD171, AE171="mW/mm2", AD171*0.1, AE171="mW/cm2", AD171*0.001, AE171="uW/cm2", AD171*0.000001, AE171="lux", AD171*0.00000014641, AE171="klux", AD171*0.00014641, TRUE, "NA")</f>
        <v>NA</v>
      </c>
      <c r="AG171" s="22" t="s">
        <v>9</v>
      </c>
      <c r="AH171" s="22" t="s">
        <v>9</v>
      </c>
      <c r="AI171" s="22" t="s">
        <v>9</v>
      </c>
      <c r="AJ171" s="22">
        <v>6.25E-2</v>
      </c>
      <c r="AK171" s="22">
        <v>1.5</v>
      </c>
      <c r="AL171" s="34" t="s">
        <v>12</v>
      </c>
      <c r="AM171" s="22" t="s">
        <v>8</v>
      </c>
      <c r="AN171" s="22" t="s">
        <v>8</v>
      </c>
      <c r="AO171" s="22" t="s">
        <v>8</v>
      </c>
      <c r="AP171" s="22" t="s">
        <v>8</v>
      </c>
      <c r="AQ171" s="22" t="s">
        <v>8</v>
      </c>
      <c r="AR171" s="34">
        <v>336</v>
      </c>
      <c r="AS171" s="22" t="s">
        <v>876</v>
      </c>
      <c r="AT171" s="22">
        <v>0.6</v>
      </c>
      <c r="AU171" s="22">
        <v>0.2</v>
      </c>
      <c r="AV171" s="22" t="s">
        <v>8</v>
      </c>
      <c r="AW171" s="22" t="s">
        <v>8</v>
      </c>
      <c r="AX171" s="22" t="s">
        <v>8</v>
      </c>
      <c r="AY171" s="22" t="s">
        <v>8</v>
      </c>
      <c r="AZ171" s="22" t="s">
        <v>137</v>
      </c>
      <c r="BA171" s="22" t="s">
        <v>197</v>
      </c>
      <c r="BB171" cm="1">
        <f t="array" ref="BB171">_xlfn.IFS(AT171="NA", "NA", AT171="NR", "NA", AZ171="Direct rLV % whole brain", AT171, AZ171="Indirect rLV % whole brain", AT171, AZ171="Direct rLV % hemisphere", AT171/2, AZ171="Indirect rLV % hemisphere", AT171/2, AND(F171="Mouse", AZ171="mm3"), (AT171/508.91)*100, AND(F171="Rat", AZ171="mm3"), (AT171/1971)*100, AND(F171="Mouse", AZ171="ul"), (AT171/508.91)*100, AND(F171="Rat", AZ171="ul"), (AT171/1971)*100, AND(F171="Mouse", AZ171="nl"), (AT171/508910)*100, AND(F171="Rat", AZ171="nl"), (AT171/1971000)*100, AND(F171="Mouse", AZ171="cm3"), (AT171/0.50891)*100, AND(F171="Rat", AZ171="cm3"), (AT171/1.971)*100, TRUE, "NA")</f>
        <v>3.0441400304414001E-2</v>
      </c>
      <c r="BC171" t="str" cm="1">
        <f t="array" ref="BC171">_xlfn.IFS(AV171="NA", "NA", AV171="NR", "NA", AZ171="Direct rLV % whole brain", AV171, AZ171="Indirect rLV % whole brain", AV171, AZ171="Direct rLV % hemisphere", AV171/2, AZ171="Indirect rLV % hemisphere", AV171/2, AND(F171="Mouse", AZ171="mm3"), (AV171/508.91)*100, AND(F171="Rat", AZ171="mm3"), (AV171/1971)*100, AND(F171="Mouse", AZ171="ul"), (AV171/508.91)*100, AND(F171="Rat", AZ171="ul"), (AV171/1971)*100, AND(F171="Mouse", AZ171="nl"), (AV171/508910)*100, AND(F171="Rat", AZ171="nl"), (AV171/1971000)*100, AND(F171="Mouse", AZ171="cm3"), (AV171/0.50891)*100, AND(F171="Rat", AZ171="cm3"), (AV171/1.971)*100, TRUE, "NA")</f>
        <v>NA</v>
      </c>
      <c r="BD171" cm="1">
        <f t="array" ref="BD171">_xlfn.IFS(AU171="NA", "NA", AU171="NR", "NA", R171="NR", "NA", BA171="SD", AU171, BA171="SE", AU171*(SQRT(R171)), BA171="SEM", AU171*(SQRT(R171)), TRUE, "NA")</f>
        <v>0.52915026221291817</v>
      </c>
      <c r="BE171" cm="1">
        <f t="array" ref="BE171">_xlfn.IFS(BD171="NA", "NA", AZ171="Direct rLV % whole brain", BD171, AZ171="Indirect rLV % whole brain", BD171, AZ171="Direct rLV % hemisphere", BD171/2, AZ171="Indirect rLV % hemisphere", BD171/2, AND(F171="Mouse", AZ171="mm3"), (BD171/508.91)*100, AND(F171="Rat", AZ171="mm3"), (BD171/1971)*100, AND(F171="Mouse", AZ171="ul"), (BD171/508.91)*100, AND(F171="Rat", AZ171="ul"), (BD171/1971)*100, AND(F171="Mouse", AZ171="nl"), (BD171/508910)*100, AND(F171="Rat", AZ171="nl"), (BD171/1971000)*100, AND(F171="Mouse", AZ171="cm3"), (BD171/0.50891)*100, AND(F171="Rat", AZ171="cm3"), (BD171/1.971)*100, TRUE, "NA")</f>
        <v>2.6846791588681793E-2</v>
      </c>
      <c r="BF171" s="48" t="str" cm="1">
        <f t="array" ref="BF171">_xlfn.IFS(AW171="NA", "NA", AW171="NR", "NA", T171 = "NA", "NA", T171 = "NR", "NA", BA171="SD", AW171, BA171="SE", AW171*(SQRT(T171)), BA171="SEM", AW171*(SQRT(T171)), TRUE, "NA")</f>
        <v>NA</v>
      </c>
      <c r="BG171" s="34" t="s">
        <v>12</v>
      </c>
      <c r="BH171" s="22" t="s">
        <v>8</v>
      </c>
      <c r="BI171" s="22" t="s">
        <v>8</v>
      </c>
      <c r="BJ171" s="22" t="s">
        <v>8</v>
      </c>
      <c r="BK171" s="22" t="s">
        <v>8</v>
      </c>
      <c r="BL171" s="22" t="s">
        <v>8</v>
      </c>
      <c r="BM171" s="22" t="s">
        <v>8</v>
      </c>
      <c r="BN171" s="34" t="s">
        <v>273</v>
      </c>
      <c r="BO171" s="22" t="s">
        <v>273</v>
      </c>
      <c r="BP171" s="22" t="s">
        <v>961</v>
      </c>
    </row>
    <row r="172" spans="1:69" x14ac:dyDescent="0.3">
      <c r="A172" t="s">
        <v>965</v>
      </c>
      <c r="B172" t="s">
        <v>964</v>
      </c>
      <c r="C172">
        <v>2013</v>
      </c>
      <c r="D172" t="s">
        <v>966</v>
      </c>
      <c r="E172" t="s">
        <v>141</v>
      </c>
      <c r="F172" s="35" t="s">
        <v>25</v>
      </c>
      <c r="G172" t="s">
        <v>967</v>
      </c>
      <c r="H172" t="s">
        <v>37</v>
      </c>
      <c r="I172" t="s">
        <v>12</v>
      </c>
      <c r="J172" t="s">
        <v>8</v>
      </c>
      <c r="K172">
        <v>20</v>
      </c>
      <c r="L172">
        <f t="shared" ref="L172:L173" si="27">AVERAGE(K172,M172)</f>
        <v>20.5</v>
      </c>
      <c r="M172">
        <v>21</v>
      </c>
      <c r="N172" t="s">
        <v>9</v>
      </c>
      <c r="O172" t="s">
        <v>9</v>
      </c>
      <c r="P172" t="s">
        <v>9</v>
      </c>
      <c r="Q172">
        <v>2</v>
      </c>
      <c r="R172">
        <v>6.5</v>
      </c>
      <c r="S172">
        <v>0</v>
      </c>
      <c r="T172" t="s">
        <v>8</v>
      </c>
      <c r="U172" t="str">
        <f t="shared" si="21"/>
        <v>NA</v>
      </c>
      <c r="V172" t="str">
        <f t="shared" si="22"/>
        <v>NA</v>
      </c>
      <c r="W172" s="35" t="s">
        <v>97</v>
      </c>
      <c r="X172" t="s">
        <v>8</v>
      </c>
      <c r="Y172" t="s">
        <v>614</v>
      </c>
      <c r="Z172" t="s">
        <v>92</v>
      </c>
      <c r="AA172">
        <v>100</v>
      </c>
      <c r="AB172" t="s">
        <v>145</v>
      </c>
      <c r="AC172" cm="1">
        <f t="array" ref="AC172">_xlfn.IFS(AB172="mg/kg", AA172, AB172="ug/g", AA172, AB172="mg/100g", AA172*10, AB172="mg/g", AA172*1000, TRUE, "NA")</f>
        <v>100</v>
      </c>
      <c r="AD172">
        <v>10</v>
      </c>
      <c r="AE172" t="s">
        <v>221</v>
      </c>
      <c r="AF172" t="str" cm="1">
        <f t="array" ref="AF172">_xlfn.IFS(AD172="NA", "NA", AD172="NR", "NA", AE172="W/cm2", AD172, AE172="mW/mm2", AD172*0.1, AE172="mW/cm2", AD172*0.001, AE172="uW/cm2", AD172*0.000001, AE172="lux", AD172*0.00000014641, AE172="klux", AD172*0.00014641, TRUE, "NA")</f>
        <v>NA</v>
      </c>
      <c r="AG172" t="s">
        <v>47</v>
      </c>
      <c r="AH172" t="s">
        <v>47</v>
      </c>
      <c r="AI172" t="s">
        <v>9</v>
      </c>
      <c r="AJ172">
        <v>1</v>
      </c>
      <c r="AK172">
        <v>13</v>
      </c>
      <c r="AL172" s="35" t="s">
        <v>12</v>
      </c>
      <c r="AM172" t="s">
        <v>8</v>
      </c>
      <c r="AN172" t="s">
        <v>8</v>
      </c>
      <c r="AO172" t="s">
        <v>8</v>
      </c>
      <c r="AP172" t="s">
        <v>8</v>
      </c>
      <c r="AQ172" t="s">
        <v>8</v>
      </c>
      <c r="AR172" s="35" t="s">
        <v>9</v>
      </c>
      <c r="AS172" t="s">
        <v>876</v>
      </c>
      <c r="AT172">
        <v>0.18</v>
      </c>
      <c r="AU172">
        <v>7.0000000000000007E-2</v>
      </c>
      <c r="AV172" t="s">
        <v>8</v>
      </c>
      <c r="AW172" t="s">
        <v>8</v>
      </c>
      <c r="AX172" t="s">
        <v>8</v>
      </c>
      <c r="AY172" t="s">
        <v>8</v>
      </c>
      <c r="AZ172" t="s">
        <v>137</v>
      </c>
      <c r="BA172" t="s">
        <v>197</v>
      </c>
      <c r="BB172" cm="1">
        <f t="array" ref="BB172">_xlfn.IFS(AT172="NA", "NA", AT172="NR", "NA", AZ172="Direct rLV % whole brain", AT172, AZ172="Indirect rLV % whole brain", AT172, AZ172="Direct rLV % hemisphere", AT172/2, AZ172="Indirect rLV % hemisphere", AT172/2, AND(F172="Mouse", AZ172="mm3"), (AT172/508.91)*100, AND(F172="Rat", AZ172="mm3"), (AT172/1971)*100, AND(F172="Mouse", AZ172="ul"), (AT172/508.91)*100, AND(F172="Rat", AZ172="ul"), (AT172/1971)*100, AND(F172="Mouse", AZ172="nl"), (AT172/508910)*100, AND(F172="Rat", AZ172="nl"), (AT172/1971000)*100, AND(F172="Mouse", AZ172="cm3"), (AT172/0.50891)*100, AND(F172="Rat", AZ172="cm3"), (AT172/1.971)*100, TRUE, "NA")</f>
        <v>3.5369711736849344E-2</v>
      </c>
      <c r="BC172" t="str" cm="1">
        <f t="array" ref="BC172">_xlfn.IFS(AV172="NA", "NA", AV172="NR", "NA", AZ172="Direct rLV % whole brain", AV172, AZ172="Indirect rLV % whole brain", AV172, AZ172="Direct rLV % hemisphere", AV172/2, AZ172="Indirect rLV % hemisphere", AV172/2, AND(F172="Mouse", AZ172="mm3"), (AV172/508.91)*100, AND(F172="Rat", AZ172="mm3"), (AV172/1971)*100, AND(F172="Mouse", AZ172="ul"), (AV172/508.91)*100, AND(F172="Rat", AZ172="ul"), (AV172/1971)*100, AND(F172="Mouse", AZ172="nl"), (AV172/508910)*100, AND(F172="Rat", AZ172="nl"), (AV172/1971000)*100, AND(F172="Mouse", AZ172="cm3"), (AV172/0.50891)*100, AND(F172="Rat", AZ172="cm3"), (AV172/1.971)*100, TRUE, "NA")</f>
        <v>NA</v>
      </c>
      <c r="BD172" cm="1">
        <f t="array" ref="BD172">_xlfn.IFS(AU172="NA", "NA", AU172="NR", "NA", R172="NR", "NA", BA172="SD", AU172, BA172="SE", AU172*(SQRT(R172)), BA172="SEM", AU172*(SQRT(R172)), TRUE, "NA")</f>
        <v>0.17846568297574747</v>
      </c>
      <c r="BE172" cm="1">
        <f t="array" ref="BE172">_xlfn.IFS(BD172="NA", "NA", AZ172="Direct rLV % whole brain", BD172, AZ172="Indirect rLV % whole brain", BD172, AZ172="Direct rLV % hemisphere", BD172/2, AZ172="Indirect rLV % hemisphere", BD172/2, AND(F172="Mouse", AZ172="mm3"), (BD172/508.91)*100, AND(F172="Rat", AZ172="mm3"), (BD172/1971)*100, AND(F172="Mouse", AZ172="ul"), (BD172/508.91)*100, AND(F172="Rat", AZ172="ul"), (BD172/1971)*100, AND(F172="Mouse", AZ172="nl"), (BD172/508910)*100, AND(F172="Rat", AZ172="nl"), (BD172/1971000)*100, AND(F172="Mouse", AZ172="cm3"), (BD172/0.50891)*100, AND(F172="Rat", AZ172="cm3"), (BD172/1.971)*100, TRUE, "NA")</f>
        <v>3.506822089873405E-2</v>
      </c>
      <c r="BF172" s="48" t="str" cm="1">
        <f t="array" ref="BF172">_xlfn.IFS(AW172="NA", "NA", AW172="NR", "NA", T172 = "NA", "NA", T172 = "NR", "NA", BA172="SD", AW172, BA172="SE", AW172*(SQRT(T172)), BA172="SEM", AW172*(SQRT(T172)), TRUE, "NA")</f>
        <v>NA</v>
      </c>
      <c r="BG172" s="35" t="s">
        <v>12</v>
      </c>
      <c r="BH172" t="s">
        <v>8</v>
      </c>
      <c r="BI172" t="s">
        <v>8</v>
      </c>
      <c r="BJ172" t="s">
        <v>8</v>
      </c>
      <c r="BK172" t="s">
        <v>8</v>
      </c>
      <c r="BL172" t="s">
        <v>8</v>
      </c>
      <c r="BM172" t="s">
        <v>8</v>
      </c>
      <c r="BN172" s="35" t="s">
        <v>273</v>
      </c>
      <c r="BO172" t="s">
        <v>273</v>
      </c>
      <c r="BP172" t="s">
        <v>976</v>
      </c>
    </row>
    <row r="173" spans="1:69" x14ac:dyDescent="0.3">
      <c r="A173" t="s">
        <v>965</v>
      </c>
      <c r="B173" t="s">
        <v>964</v>
      </c>
      <c r="C173">
        <v>2013</v>
      </c>
      <c r="D173" t="s">
        <v>966</v>
      </c>
      <c r="E173" t="s">
        <v>143</v>
      </c>
      <c r="F173" s="35" t="s">
        <v>25</v>
      </c>
      <c r="G173" t="s">
        <v>967</v>
      </c>
      <c r="H173" t="s">
        <v>37</v>
      </c>
      <c r="I173" t="s">
        <v>12</v>
      </c>
      <c r="J173" t="s">
        <v>8</v>
      </c>
      <c r="K173">
        <v>20</v>
      </c>
      <c r="L173">
        <f t="shared" si="27"/>
        <v>20.5</v>
      </c>
      <c r="M173">
        <v>21</v>
      </c>
      <c r="N173" t="s">
        <v>9</v>
      </c>
      <c r="O173" t="s">
        <v>9</v>
      </c>
      <c r="P173" t="s">
        <v>9</v>
      </c>
      <c r="Q173">
        <v>2</v>
      </c>
      <c r="R173">
        <v>6.5</v>
      </c>
      <c r="S173">
        <v>0</v>
      </c>
      <c r="T173" t="s">
        <v>8</v>
      </c>
      <c r="U173" t="str">
        <f t="shared" si="21"/>
        <v>NA</v>
      </c>
      <c r="V173" t="str">
        <f t="shared" si="22"/>
        <v>NA</v>
      </c>
      <c r="W173" s="35" t="s">
        <v>97</v>
      </c>
      <c r="X173" t="s">
        <v>8</v>
      </c>
      <c r="Y173" t="s">
        <v>614</v>
      </c>
      <c r="Z173" t="s">
        <v>93</v>
      </c>
      <c r="AA173">
        <v>100</v>
      </c>
      <c r="AB173" t="s">
        <v>145</v>
      </c>
      <c r="AC173" cm="1">
        <f t="array" ref="AC173">_xlfn.IFS(AB173="mg/kg", AA173, AB173="ug/g", AA173, AB173="mg/100g", AA173*10, AB173="mg/g", AA173*1000, TRUE, "NA")</f>
        <v>100</v>
      </c>
      <c r="AD173">
        <v>10</v>
      </c>
      <c r="AE173" t="s">
        <v>221</v>
      </c>
      <c r="AF173" t="str" cm="1">
        <f t="array" ref="AF173">_xlfn.IFS(AD173="NA", "NA", AD173="NR", "NA", AE173="W/cm2", AD173, AE173="mW/mm2", AD173*0.1, AE173="mW/cm2", AD173*0.001, AE173="uW/cm2", AD173*0.000001, AE173="lux", AD173*0.00000014641, AE173="klux", AD173*0.00014641, TRUE, "NA")</f>
        <v>NA</v>
      </c>
      <c r="AG173" t="s">
        <v>47</v>
      </c>
      <c r="AH173" t="s">
        <v>47</v>
      </c>
      <c r="AI173" t="s">
        <v>9</v>
      </c>
      <c r="AJ173">
        <v>1</v>
      </c>
      <c r="AK173">
        <v>13</v>
      </c>
      <c r="AL173" s="35" t="s">
        <v>12</v>
      </c>
      <c r="AM173" t="s">
        <v>8</v>
      </c>
      <c r="AN173" t="s">
        <v>8</v>
      </c>
      <c r="AO173" t="s">
        <v>8</v>
      </c>
      <c r="AP173" t="s">
        <v>8</v>
      </c>
      <c r="AQ173" t="s">
        <v>8</v>
      </c>
      <c r="AR173" s="35" t="s">
        <v>9</v>
      </c>
      <c r="AS173" t="s">
        <v>876</v>
      </c>
      <c r="AT173">
        <v>0.23</v>
      </c>
      <c r="AU173">
        <v>0.06</v>
      </c>
      <c r="AV173" t="s">
        <v>8</v>
      </c>
      <c r="AW173" t="s">
        <v>8</v>
      </c>
      <c r="AX173" t="s">
        <v>8</v>
      </c>
      <c r="AY173" t="s">
        <v>8</v>
      </c>
      <c r="AZ173" t="s">
        <v>137</v>
      </c>
      <c r="BA173" t="s">
        <v>197</v>
      </c>
      <c r="BB173" cm="1">
        <f t="array" ref="BB173">_xlfn.IFS(AT173="NA", "NA", AT173="NR", "NA", AZ173="Direct rLV % whole brain", AT173, AZ173="Indirect rLV % whole brain", AT173, AZ173="Direct rLV % hemisphere", AT173/2, AZ173="Indirect rLV % hemisphere", AT173/2, AND(F173="Mouse", AZ173="mm3"), (AT173/508.91)*100, AND(F173="Rat", AZ173="mm3"), (AT173/1971)*100, AND(F173="Mouse", AZ173="ul"), (AT173/508.91)*100, AND(F173="Rat", AZ173="ul"), (AT173/1971)*100, AND(F173="Mouse", AZ173="nl"), (AT173/508910)*100, AND(F173="Rat", AZ173="nl"), (AT173/1971000)*100, AND(F173="Mouse", AZ173="cm3"), (AT173/0.50891)*100, AND(F173="Rat", AZ173="cm3"), (AT173/1.971)*100, TRUE, "NA")</f>
        <v>4.5194631663751941E-2</v>
      </c>
      <c r="BC173" t="str" cm="1">
        <f t="array" ref="BC173">_xlfn.IFS(AV173="NA", "NA", AV173="NR", "NA", AZ173="Direct rLV % whole brain", AV173, AZ173="Indirect rLV % whole brain", AV173, AZ173="Direct rLV % hemisphere", AV173/2, AZ173="Indirect rLV % hemisphere", AV173/2, AND(F173="Mouse", AZ173="mm3"), (AV173/508.91)*100, AND(F173="Rat", AZ173="mm3"), (AV173/1971)*100, AND(F173="Mouse", AZ173="ul"), (AV173/508.91)*100, AND(F173="Rat", AZ173="ul"), (AV173/1971)*100, AND(F173="Mouse", AZ173="nl"), (AV173/508910)*100, AND(F173="Rat", AZ173="nl"), (AV173/1971000)*100, AND(F173="Mouse", AZ173="cm3"), (AV173/0.50891)*100, AND(F173="Rat", AZ173="cm3"), (AV173/1.971)*100, TRUE, "NA")</f>
        <v>NA</v>
      </c>
      <c r="BD173" cm="1">
        <f t="array" ref="BD173">_xlfn.IFS(AU173="NA", "NA", AU173="NR", "NA", R173="NR", "NA", BA173="SD", AU173, BA173="SE", AU173*(SQRT(R173)), BA173="SEM", AU173*(SQRT(R173)), TRUE, "NA")</f>
        <v>0.15297058540778352</v>
      </c>
      <c r="BE173" cm="1">
        <f t="array" ref="BE173">_xlfn.IFS(BD173="NA", "NA", AZ173="Direct rLV % whole brain", BD173, AZ173="Indirect rLV % whole brain", BD173, AZ173="Direct rLV % hemisphere", BD173/2, AZ173="Indirect rLV % hemisphere", BD173/2, AND(F173="Mouse", AZ173="mm3"), (BD173/508.91)*100, AND(F173="Rat", AZ173="mm3"), (BD173/1971)*100, AND(F173="Mouse", AZ173="ul"), (BD173/508.91)*100, AND(F173="Rat", AZ173="ul"), (BD173/1971)*100, AND(F173="Mouse", AZ173="nl"), (BD173/508910)*100, AND(F173="Rat", AZ173="nl"), (BD173/1971000)*100, AND(F173="Mouse", AZ173="cm3"), (BD173/0.50891)*100, AND(F173="Rat", AZ173="cm3"), (BD173/1.971)*100, TRUE, "NA")</f>
        <v>3.005847505605775E-2</v>
      </c>
      <c r="BF173" s="48" t="str" cm="1">
        <f t="array" ref="BF173">_xlfn.IFS(AW173="NA", "NA", AW173="NR", "NA", T173 = "NA", "NA", T173 = "NR", "NA", BA173="SD", AW173, BA173="SE", AW173*(SQRT(T173)), BA173="SEM", AW173*(SQRT(T173)), TRUE, "NA")</f>
        <v>NA</v>
      </c>
      <c r="BG173" s="35" t="s">
        <v>12</v>
      </c>
      <c r="BH173" t="s">
        <v>8</v>
      </c>
      <c r="BI173" t="s">
        <v>8</v>
      </c>
      <c r="BJ173" t="s">
        <v>8</v>
      </c>
      <c r="BK173" t="s">
        <v>8</v>
      </c>
      <c r="BL173" t="s">
        <v>8</v>
      </c>
      <c r="BM173" t="s">
        <v>8</v>
      </c>
      <c r="BN173" s="35" t="s">
        <v>273</v>
      </c>
      <c r="BO173" t="s">
        <v>273</v>
      </c>
      <c r="BP173" t="s">
        <v>976</v>
      </c>
    </row>
    <row r="174" spans="1:69" s="22" customFormat="1" x14ac:dyDescent="0.3">
      <c r="A174" s="22" t="s">
        <v>970</v>
      </c>
      <c r="B174" s="22" t="s">
        <v>969</v>
      </c>
      <c r="C174" s="22">
        <v>2007</v>
      </c>
      <c r="D174" s="22" t="s">
        <v>971</v>
      </c>
      <c r="E174" s="22" t="s">
        <v>141</v>
      </c>
      <c r="F174" s="34" t="s">
        <v>24</v>
      </c>
      <c r="G174" s="22" t="s">
        <v>11</v>
      </c>
      <c r="H174" s="22" t="s">
        <v>36</v>
      </c>
      <c r="I174" s="22" t="s">
        <v>12</v>
      </c>
      <c r="J174" s="22" t="s">
        <v>8</v>
      </c>
      <c r="K174" s="22" t="s">
        <v>9</v>
      </c>
      <c r="L174" s="22" t="s">
        <v>9</v>
      </c>
      <c r="M174" s="22" t="s">
        <v>9</v>
      </c>
      <c r="N174" s="22">
        <v>280</v>
      </c>
      <c r="O174" s="22">
        <f>AVERAGE(N174,P174)</f>
        <v>300</v>
      </c>
      <c r="P174" s="22">
        <v>320</v>
      </c>
      <c r="Q174" s="22">
        <v>1</v>
      </c>
      <c r="R174" s="22">
        <v>10</v>
      </c>
      <c r="S174" s="22">
        <v>0</v>
      </c>
      <c r="T174" s="22" t="s">
        <v>8</v>
      </c>
      <c r="U174" s="22" t="str">
        <f t="shared" si="21"/>
        <v>NA</v>
      </c>
      <c r="V174" s="22" t="str">
        <f t="shared" si="22"/>
        <v>NA</v>
      </c>
      <c r="W174" s="34" t="s">
        <v>147</v>
      </c>
      <c r="X174" s="22" t="s">
        <v>97</v>
      </c>
      <c r="Y174" s="22" t="s">
        <v>78</v>
      </c>
      <c r="Z174" s="22" t="s">
        <v>9</v>
      </c>
      <c r="AA174" s="22">
        <v>1.3</v>
      </c>
      <c r="AB174" s="22" t="s">
        <v>897</v>
      </c>
      <c r="AC174" t="str" cm="1">
        <f t="array" ref="AC174">_xlfn.IFS(AB174="mg/kg", AA174, AB174="ug/g", AA174, AB174="mg/100g", AA174*10, AB174="mg/g", AA174*1000, TRUE, "NA")</f>
        <v>NA</v>
      </c>
      <c r="AD174" s="22" t="s">
        <v>9</v>
      </c>
      <c r="AE174" s="22" t="s">
        <v>8</v>
      </c>
      <c r="AF174" t="str" cm="1">
        <f t="array" ref="AF174">_xlfn.IFS(AD174="NA", "NA", AD174="NR", "NA", AE174="W/cm2", AD174, AE174="mW/mm2", AD174*0.1, AE174="mW/cm2", AD174*0.001, AE174="uW/cm2", AD174*0.000001, AE174="lux", AD174*0.00000014641, AE174="klux", AD174*0.00014641, TRUE, "NA")</f>
        <v>NA</v>
      </c>
      <c r="AG174" s="22" t="s">
        <v>146</v>
      </c>
      <c r="AH174" s="22" t="s">
        <v>9</v>
      </c>
      <c r="AI174" s="22" t="s">
        <v>9</v>
      </c>
      <c r="AJ174" s="22">
        <v>1.5</v>
      </c>
      <c r="AK174" s="22" t="s">
        <v>9</v>
      </c>
      <c r="AL174" s="34" t="s">
        <v>12</v>
      </c>
      <c r="AM174" s="22" t="s">
        <v>8</v>
      </c>
      <c r="AN174" s="22" t="s">
        <v>8</v>
      </c>
      <c r="AO174" s="22" t="s">
        <v>8</v>
      </c>
      <c r="AP174" s="22" t="s">
        <v>8</v>
      </c>
      <c r="AQ174" s="22" t="s">
        <v>8</v>
      </c>
      <c r="AR174" s="34">
        <v>168</v>
      </c>
      <c r="AS174" s="22" t="s">
        <v>876</v>
      </c>
      <c r="AT174" s="22">
        <v>1.9</v>
      </c>
      <c r="AU174" s="22">
        <v>0.1</v>
      </c>
      <c r="AV174" s="22" t="s">
        <v>8</v>
      </c>
      <c r="AW174" s="22" t="s">
        <v>8</v>
      </c>
      <c r="AX174" s="22" t="s">
        <v>8</v>
      </c>
      <c r="AY174" s="22" t="s">
        <v>8</v>
      </c>
      <c r="AZ174" s="22" t="s">
        <v>363</v>
      </c>
      <c r="BA174" s="22" t="s">
        <v>9</v>
      </c>
      <c r="BB174" t="str" cm="1">
        <f t="array" ref="BB174">_xlfn.IFS(AT174="NA", "NA", AT174="NR", "NA", AZ174="Direct rLV % whole brain", AT174, AZ174="Indirect rLV % whole brain", AT174, AZ174="Direct rLV % hemisphere", AT174/2, AZ174="Indirect rLV % hemisphere", AT174/2, AND(F174="Mouse", AZ174="mm3"), (AT174/508.91)*100, AND(F174="Rat", AZ174="mm3"), (AT174/1971)*100, AND(F174="Mouse", AZ174="ul"), (AT174/508.91)*100, AND(F174="Rat", AZ174="ul"), (AT174/1971)*100, AND(F174="Mouse", AZ174="nl"), (AT174/508910)*100, AND(F174="Rat", AZ174="nl"), (AT174/1971000)*100, AND(F174="Mouse", AZ174="cm3"), (AT174/0.50891)*100, AND(F174="Rat", AZ174="cm3"), (AT174/1.971)*100, TRUE, "NA")</f>
        <v>NA</v>
      </c>
      <c r="BC174" t="str" cm="1">
        <f t="array" ref="BC174">_xlfn.IFS(AV174="NA", "NA", AV174="NR", "NA", AZ174="Direct rLV % whole brain", AV174, AZ174="Indirect rLV % whole brain", AV174, AZ174="Direct rLV % hemisphere", AV174/2, AZ174="Indirect rLV % hemisphere", AV174/2, AND(F174="Mouse", AZ174="mm3"), (AV174/508.91)*100, AND(F174="Rat", AZ174="mm3"), (AV174/1971)*100, AND(F174="Mouse", AZ174="ul"), (AV174/508.91)*100, AND(F174="Rat", AZ174="ul"), (AV174/1971)*100, AND(F174="Mouse", AZ174="nl"), (AV174/508910)*100, AND(F174="Rat", AZ174="nl"), (AV174/1971000)*100, AND(F174="Mouse", AZ174="cm3"), (AV174/0.50891)*100, AND(F174="Rat", AZ174="cm3"), (AV174/1.971)*100, TRUE, "NA")</f>
        <v>NA</v>
      </c>
      <c r="BD174" t="str" cm="1">
        <f t="array" ref="BD174">_xlfn.IFS(AU174="NA", "NA", AU174="NR", "NA", R174="NR", "NA", BA174="SD", AU174, BA174="SE", AU174*(SQRT(R174)), BA174="SEM", AU174*(SQRT(R174)), TRUE, "NA")</f>
        <v>NA</v>
      </c>
      <c r="BE174" t="str" cm="1">
        <f t="array" ref="BE174">_xlfn.IFS(BD174="NA", "NA", AZ174="Direct rLV % whole brain", BD174, AZ174="Indirect rLV % whole brain", BD174, AZ174="Direct rLV % hemisphere", BD174/2, AZ174="Indirect rLV % hemisphere", BD174/2, AND(F174="Mouse", AZ174="mm3"), (BD174/508.91)*100, AND(F174="Rat", AZ174="mm3"), (BD174/1971)*100, AND(F174="Mouse", AZ174="ul"), (BD174/508.91)*100, AND(F174="Rat", AZ174="ul"), (BD174/1971)*100, AND(F174="Mouse", AZ174="nl"), (BD174/508910)*100, AND(F174="Rat", AZ174="nl"), (BD174/1971000)*100, AND(F174="Mouse", AZ174="cm3"), (BD174/0.50891)*100, AND(F174="Rat", AZ174="cm3"), (BD174/1.971)*100, TRUE, "NA")</f>
        <v>NA</v>
      </c>
      <c r="BF174" s="48" t="str" cm="1">
        <f t="array" ref="BF174">_xlfn.IFS(AW174="NA", "NA", AW174="NR", "NA", T174 = "NA", "NA", T174 = "NR", "NA", BA174="SD", AW174, BA174="SE", AW174*(SQRT(T174)), BA174="SEM", AW174*(SQRT(T174)), TRUE, "NA")</f>
        <v>NA</v>
      </c>
      <c r="BG174" s="34" t="s">
        <v>12</v>
      </c>
      <c r="BH174" s="22" t="s">
        <v>8</v>
      </c>
      <c r="BI174" s="22" t="s">
        <v>8</v>
      </c>
      <c r="BJ174" s="22" t="s">
        <v>8</v>
      </c>
      <c r="BK174" s="22" t="s">
        <v>8</v>
      </c>
      <c r="BL174" s="22" t="s">
        <v>8</v>
      </c>
      <c r="BM174" s="22" t="s">
        <v>8</v>
      </c>
      <c r="BN174" s="34" t="s">
        <v>272</v>
      </c>
      <c r="BO174" s="22" t="s">
        <v>273</v>
      </c>
      <c r="BP174" s="22" t="s">
        <v>972</v>
      </c>
      <c r="BQ174" s="22" t="s">
        <v>2601</v>
      </c>
    </row>
    <row r="175" spans="1:69" x14ac:dyDescent="0.3">
      <c r="A175" t="s">
        <v>974</v>
      </c>
      <c r="B175" t="s">
        <v>973</v>
      </c>
      <c r="C175">
        <v>2013</v>
      </c>
      <c r="D175" t="s">
        <v>975</v>
      </c>
      <c r="E175" t="s">
        <v>141</v>
      </c>
      <c r="F175" s="35" t="s">
        <v>24</v>
      </c>
      <c r="G175" t="s">
        <v>11</v>
      </c>
      <c r="H175" t="s">
        <v>36</v>
      </c>
      <c r="I175" t="s">
        <v>12</v>
      </c>
      <c r="J175" t="s">
        <v>8</v>
      </c>
      <c r="K175" t="s">
        <v>9</v>
      </c>
      <c r="L175" t="s">
        <v>9</v>
      </c>
      <c r="M175" t="s">
        <v>9</v>
      </c>
      <c r="N175">
        <v>300</v>
      </c>
      <c r="O175">
        <f t="shared" ref="O175:O180" si="28">AVERAGE(N175,P175)</f>
        <v>350</v>
      </c>
      <c r="P175">
        <v>400</v>
      </c>
      <c r="Q175">
        <v>1</v>
      </c>
      <c r="R175">
        <v>6</v>
      </c>
      <c r="S175">
        <v>1</v>
      </c>
      <c r="T175">
        <v>6</v>
      </c>
      <c r="U175">
        <f t="shared" si="21"/>
        <v>1</v>
      </c>
      <c r="V175">
        <f t="shared" si="22"/>
        <v>6</v>
      </c>
      <c r="W175" s="35" t="s">
        <v>98</v>
      </c>
      <c r="X175" t="s">
        <v>8</v>
      </c>
      <c r="Y175" t="s">
        <v>2553</v>
      </c>
      <c r="Z175" t="s">
        <v>1559</v>
      </c>
      <c r="AA175">
        <v>1.3</v>
      </c>
      <c r="AB175" t="s">
        <v>356</v>
      </c>
      <c r="AC175" cm="1">
        <f t="array" ref="AC175">_xlfn.IFS(AB175="mg/kg", AA175, AB175="ug/g", AA175, AB175="mg/100g", AA175*10, AB175="mg/g", AA175*1000, TRUE, "NA")</f>
        <v>13</v>
      </c>
      <c r="AD175" t="s">
        <v>9</v>
      </c>
      <c r="AE175" t="s">
        <v>8</v>
      </c>
      <c r="AF175" t="str" cm="1">
        <f t="array" ref="AF175">_xlfn.IFS(AD175="NA", "NA", AD175="NR", "NA", AE175="W/cm2", AD175, AE175="mW/mm2", AD175*0.1, AE175="mW/cm2", AD175*0.001, AE175="uW/cm2", AD175*0.000001, AE175="lux", AD175*0.00000014641, AE175="klux", AD175*0.00014641, TRUE, "NA")</f>
        <v>NA</v>
      </c>
      <c r="AG175" t="s">
        <v>146</v>
      </c>
      <c r="AH175" t="s">
        <v>9</v>
      </c>
      <c r="AI175" t="s">
        <v>9</v>
      </c>
      <c r="AJ175">
        <v>3</v>
      </c>
      <c r="AK175">
        <v>20</v>
      </c>
      <c r="AL175" s="35" t="s">
        <v>135</v>
      </c>
      <c r="AM175" t="s">
        <v>2634</v>
      </c>
      <c r="AN175">
        <v>15</v>
      </c>
      <c r="AO175" t="s">
        <v>977</v>
      </c>
      <c r="AP175">
        <v>0</v>
      </c>
      <c r="AQ175" t="s">
        <v>157</v>
      </c>
      <c r="AR175" s="35">
        <v>8</v>
      </c>
      <c r="AS175" t="s">
        <v>875</v>
      </c>
      <c r="AT175">
        <v>1.71</v>
      </c>
      <c r="AU175">
        <v>0.54</v>
      </c>
      <c r="AV175">
        <v>0.99</v>
      </c>
      <c r="AW175">
        <v>0.3</v>
      </c>
      <c r="AX175" t="s">
        <v>8</v>
      </c>
      <c r="AY175" t="s">
        <v>8</v>
      </c>
      <c r="AZ175" t="s">
        <v>301</v>
      </c>
      <c r="BA175" t="s">
        <v>196</v>
      </c>
      <c r="BB175" t="str" cm="1">
        <f t="array" ref="BB175">_xlfn.IFS(AT175="NA", "NA", AT175="NR", "NA", AZ175="Direct rLV % whole brain", AT175, AZ175="Indirect rLV % whole brain", AT175, AZ175="Direct rLV % hemisphere", AT175/2, AZ175="Indirect rLV % hemisphere", AT175/2, AND(F175="Mouse", AZ175="mm3"), (AT175/508.91)*100, AND(F175="Rat", AZ175="mm3"), (AT175/1971)*100, AND(F175="Mouse", AZ175="ul"), (AT175/508.91)*100, AND(F175="Rat", AZ175="ul"), (AT175/1971)*100, AND(F175="Mouse", AZ175="nl"), (AT175/508910)*100, AND(F175="Rat", AZ175="nl"), (AT175/1971000)*100, AND(F175="Mouse", AZ175="cm3"), (AT175/0.50891)*100, AND(F175="Rat", AZ175="cm3"), (AT175/1.971)*100, TRUE, "NA")</f>
        <v>NA</v>
      </c>
      <c r="BC175" t="str" cm="1">
        <f t="array" ref="BC175">_xlfn.IFS(AV175="NA", "NA", AV175="NR", "NA", AZ175="Direct rLV % whole brain", AV175, AZ175="Indirect rLV % whole brain", AV175, AZ175="Direct rLV % hemisphere", AV175/2, AZ175="Indirect rLV % hemisphere", AV175/2, AND(F175="Mouse", AZ175="mm3"), (AV175/508.91)*100, AND(F175="Rat", AZ175="mm3"), (AV175/1971)*100, AND(F175="Mouse", AZ175="ul"), (AV175/508.91)*100, AND(F175="Rat", AZ175="ul"), (AV175/1971)*100, AND(F175="Mouse", AZ175="nl"), (AV175/508910)*100, AND(F175="Rat", AZ175="nl"), (AV175/1971000)*100, AND(F175="Mouse", AZ175="cm3"), (AV175/0.50891)*100, AND(F175="Rat", AZ175="cm3"), (AV175/1.971)*100, TRUE, "NA")</f>
        <v>NA</v>
      </c>
      <c r="BD175" cm="1">
        <f t="array" ref="BD175">_xlfn.IFS(AU175="NA", "NA", AU175="NR", "NA", R175="NR", "NA", BA175="SD", AU175, BA175="SE", AU175*(SQRT(R175)), BA175="SEM", AU175*(SQRT(R175)), TRUE, "NA")</f>
        <v>0.54</v>
      </c>
      <c r="BE175" t="str" cm="1">
        <f t="array" ref="BE175">_xlfn.IFS(BD175="NA", "NA", AZ175="Direct rLV % whole brain", BD175, AZ175="Indirect rLV % whole brain", BD175, AZ175="Direct rLV % hemisphere", BD175/2, AZ175="Indirect rLV % hemisphere", BD175/2, AND(F175="Mouse", AZ175="mm3"), (BD175/508.91)*100, AND(F175="Rat", AZ175="mm3"), (BD175/1971)*100, AND(F175="Mouse", AZ175="ul"), (BD175/508.91)*100, AND(F175="Rat", AZ175="ul"), (BD175/1971)*100, AND(F175="Mouse", AZ175="nl"), (BD175/508910)*100, AND(F175="Rat", AZ175="nl"), (BD175/1971000)*100, AND(F175="Mouse", AZ175="cm3"), (BD175/0.50891)*100, AND(F175="Rat", AZ175="cm3"), (BD175/1.971)*100, TRUE, "NA")</f>
        <v>NA</v>
      </c>
      <c r="BF175" s="48" cm="1">
        <f t="array" ref="BF175">_xlfn.IFS(AW175="NA", "NA", AW175="NR", "NA", T175 = "NA", "NA", T175 = "NR", "NA", BA175="SD", AW175, BA175="SE", AW175*(SQRT(T175)), BA175="SEM", AW175*(SQRT(T175)), TRUE, "NA")</f>
        <v>0.3</v>
      </c>
      <c r="BG175" s="35" t="s">
        <v>12</v>
      </c>
      <c r="BH175" t="s">
        <v>8</v>
      </c>
      <c r="BI175" t="s">
        <v>8</v>
      </c>
      <c r="BJ175" t="s">
        <v>8</v>
      </c>
      <c r="BK175" t="s">
        <v>8</v>
      </c>
      <c r="BL175" t="s">
        <v>8</v>
      </c>
      <c r="BM175" t="s">
        <v>8</v>
      </c>
      <c r="BN175" s="35" t="s">
        <v>273</v>
      </c>
      <c r="BO175" t="s">
        <v>273</v>
      </c>
      <c r="BP175" t="s">
        <v>978</v>
      </c>
    </row>
    <row r="176" spans="1:69" x14ac:dyDescent="0.3">
      <c r="A176" t="s">
        <v>974</v>
      </c>
      <c r="B176" t="s">
        <v>973</v>
      </c>
      <c r="C176">
        <v>2013</v>
      </c>
      <c r="D176" t="s">
        <v>975</v>
      </c>
      <c r="E176" t="s">
        <v>143</v>
      </c>
      <c r="F176" s="35" t="s">
        <v>24</v>
      </c>
      <c r="G176" t="s">
        <v>11</v>
      </c>
      <c r="H176" t="s">
        <v>36</v>
      </c>
      <c r="I176" t="s">
        <v>12</v>
      </c>
      <c r="J176" t="s">
        <v>8</v>
      </c>
      <c r="K176" t="s">
        <v>9</v>
      </c>
      <c r="L176" t="s">
        <v>9</v>
      </c>
      <c r="M176" t="s">
        <v>9</v>
      </c>
      <c r="N176">
        <v>300</v>
      </c>
      <c r="O176">
        <f t="shared" si="28"/>
        <v>350</v>
      </c>
      <c r="P176">
        <v>400</v>
      </c>
      <c r="Q176">
        <v>1</v>
      </c>
      <c r="R176">
        <v>9</v>
      </c>
      <c r="S176">
        <v>1</v>
      </c>
      <c r="T176">
        <v>9</v>
      </c>
      <c r="U176">
        <f>IF(AND(Q176&lt;&gt;"", Q176&lt;&gt;0, Q176&lt;&gt;"NA", Q176&lt;&gt;"NR",S176&lt;&gt;"", S176&lt;&gt;0, S176&lt;&gt;"NA", S176&lt;&gt;"NR"), S176/Q176, "NA")</f>
        <v>1</v>
      </c>
      <c r="V176">
        <f>IF(AND(U176&lt;&gt;"", U176&lt;&gt;0, U176&lt;&gt;"NA", U176&lt;&gt;"NR",R176&lt;&gt;"", R176&lt;&gt;0, R176&lt;&gt;"NA", R176&lt;&gt;"NR"), R176/U176, "NA")</f>
        <v>9</v>
      </c>
      <c r="W176" s="35" t="s">
        <v>98</v>
      </c>
      <c r="X176" t="s">
        <v>8</v>
      </c>
      <c r="Y176" t="s">
        <v>2553</v>
      </c>
      <c r="Z176" t="s">
        <v>1559</v>
      </c>
      <c r="AA176">
        <v>1.3</v>
      </c>
      <c r="AB176" t="s">
        <v>356</v>
      </c>
      <c r="AC176" cm="1">
        <f t="array" ref="AC176">_xlfn.IFS(AB176="mg/kg", AA176, AB176="ug/g", AA176, AB176="mg/100g", AA176*10, AB176="mg/g", AA176*1000, TRUE, "NA")</f>
        <v>13</v>
      </c>
      <c r="AD176" t="s">
        <v>9</v>
      </c>
      <c r="AE176" t="s">
        <v>8</v>
      </c>
      <c r="AF176" t="str" cm="1">
        <f t="array" ref="AF176">_xlfn.IFS(AD176="NA", "NA", AD176="NR", "NA", AE176="W/cm2", AD176, AE176="mW/mm2", AD176*0.1, AE176="mW/cm2", AD176*0.001, AE176="uW/cm2", AD176*0.000001, AE176="lux", AD176*0.00000014641, AE176="klux", AD176*0.00014641, TRUE, "NA")</f>
        <v>NA</v>
      </c>
      <c r="AG176" t="s">
        <v>146</v>
      </c>
      <c r="AH176" t="s">
        <v>9</v>
      </c>
      <c r="AI176" t="s">
        <v>9</v>
      </c>
      <c r="AJ176">
        <v>3</v>
      </c>
      <c r="AK176">
        <v>20</v>
      </c>
      <c r="AL176" s="35" t="s">
        <v>135</v>
      </c>
      <c r="AM176" t="s">
        <v>2634</v>
      </c>
      <c r="AN176">
        <v>15</v>
      </c>
      <c r="AO176" t="s">
        <v>977</v>
      </c>
      <c r="AP176">
        <v>0</v>
      </c>
      <c r="AQ176" t="s">
        <v>157</v>
      </c>
      <c r="AR176" s="35" t="s">
        <v>8</v>
      </c>
      <c r="AS176" t="s">
        <v>8</v>
      </c>
      <c r="AT176" t="s">
        <v>8</v>
      </c>
      <c r="AU176" t="s">
        <v>8</v>
      </c>
      <c r="AV176" t="s">
        <v>8</v>
      </c>
      <c r="AW176" t="s">
        <v>8</v>
      </c>
      <c r="AX176" t="s">
        <v>8</v>
      </c>
      <c r="AY176" t="s">
        <v>8</v>
      </c>
      <c r="AZ176" t="s">
        <v>8</v>
      </c>
      <c r="BA176" t="s">
        <v>8</v>
      </c>
      <c r="BB176" t="str" cm="1">
        <f t="array" ref="BB176">_xlfn.IFS(AT176="NA", "NA", AT176="NR", "NA", AZ176="Direct rLV % whole brain", AT176, AZ176="Indirect rLV % whole brain", AT176, AZ176="Direct rLV % hemisphere", AT176/2, AZ176="Indirect rLV % hemisphere", AT176/2, AND(F176="Mouse", AZ176="mm3"), (AT176/508.91)*100, AND(F176="Rat", AZ176="mm3"), (AT176/1971)*100, AND(F176="Mouse", AZ176="ul"), (AT176/508.91)*100, AND(F176="Rat", AZ176="ul"), (AT176/1971)*100, AND(F176="Mouse", AZ176="nl"), (AT176/508910)*100, AND(F176="Rat", AZ176="nl"), (AT176/1971000)*100, AND(F176="Mouse", AZ176="cm3"), (AT176/0.50891)*100, AND(F176="Rat", AZ176="cm3"), (AT176/1.971)*100, TRUE, "NA")</f>
        <v>NA</v>
      </c>
      <c r="BC176" t="str" cm="1">
        <f t="array" ref="BC176">_xlfn.IFS(AV176="NA", "NA", AV176="NR", "NA", AZ176="Direct rLV % whole brain", AV176, AZ176="Indirect rLV % whole brain", AV176, AZ176="Direct rLV % hemisphere", AV176/2, AZ176="Indirect rLV % hemisphere", AV176/2, AND(F176="Mouse", AZ176="mm3"), (AV176/508.91)*100, AND(F176="Rat", AZ176="mm3"), (AV176/1971)*100, AND(F176="Mouse", AZ176="ul"), (AV176/508.91)*100, AND(F176="Rat", AZ176="ul"), (AV176/1971)*100, AND(F176="Mouse", AZ176="nl"), (AV176/508910)*100, AND(F176="Rat", AZ176="nl"), (AV176/1971000)*100, AND(F176="Mouse", AZ176="cm3"), (AV176/0.50891)*100, AND(F176="Rat", AZ176="cm3"), (AV176/1.971)*100, TRUE, "NA")</f>
        <v>NA</v>
      </c>
      <c r="BD176" t="str" cm="1">
        <f t="array" ref="BD176">_xlfn.IFS(AU176="NA", "NA", AU176="NR", "NA", R176="NR", "NA", BA176="SD", AU176, BA176="SE", AU176*(SQRT(R176)), BA176="SEM", AU176*(SQRT(R176)), TRUE, "NA")</f>
        <v>NA</v>
      </c>
      <c r="BE176" t="str" cm="1">
        <f t="array" ref="BE176">_xlfn.IFS(BD176="NA", "NA", AZ176="Direct rLV % whole brain", BD176, AZ176="Indirect rLV % whole brain", BD176, AZ176="Direct rLV % hemisphere", BD176/2, AZ176="Indirect rLV % hemisphere", BD176/2, AND(F176="Mouse", AZ176="mm3"), (BD176/508.91)*100, AND(F176="Rat", AZ176="mm3"), (BD176/1971)*100, AND(F176="Mouse", AZ176="ul"), (BD176/508.91)*100, AND(F176="Rat", AZ176="ul"), (BD176/1971)*100, AND(F176="Mouse", AZ176="nl"), (BD176/508910)*100, AND(F176="Rat", AZ176="nl"), (BD176/1971000)*100, AND(F176="Mouse", AZ176="cm3"), (BD176/0.50891)*100, AND(F176="Rat", AZ176="cm3"), (BD176/1.971)*100, TRUE, "NA")</f>
        <v>NA</v>
      </c>
      <c r="BF176" s="48" t="str" cm="1">
        <f t="array" ref="BF176">_xlfn.IFS(AW176="NA", "NA", AW176="NR", "NA", T176 = "NA", "NA", T176 = "NR", "NA", BA176="SD", AW176, BA176="SE", AW176*(SQRT(T176)), BA176="SEM", AW176*(SQRT(T176)), TRUE, "NA")</f>
        <v>NA</v>
      </c>
      <c r="BG176" s="35" t="s">
        <v>47</v>
      </c>
      <c r="BH176">
        <v>1.56</v>
      </c>
      <c r="BI176">
        <v>1.26</v>
      </c>
      <c r="BJ176">
        <v>0.33</v>
      </c>
      <c r="BK176">
        <v>0.67</v>
      </c>
      <c r="BL176" t="s">
        <v>196</v>
      </c>
      <c r="BM176">
        <v>24</v>
      </c>
      <c r="BN176" s="35" t="s">
        <v>273</v>
      </c>
      <c r="BO176" t="s">
        <v>273</v>
      </c>
      <c r="BP176" t="s">
        <v>978</v>
      </c>
    </row>
    <row r="177" spans="1:69" s="22" customFormat="1" x14ac:dyDescent="0.3">
      <c r="A177" s="22" t="s">
        <v>981</v>
      </c>
      <c r="B177" s="22" t="s">
        <v>980</v>
      </c>
      <c r="C177" s="22">
        <v>1999</v>
      </c>
      <c r="D177" s="22" t="s">
        <v>982</v>
      </c>
      <c r="E177" s="22" t="s">
        <v>141</v>
      </c>
      <c r="F177" s="34" t="s">
        <v>24</v>
      </c>
      <c r="G177" s="22" t="s">
        <v>11</v>
      </c>
      <c r="H177" s="22" t="s">
        <v>36</v>
      </c>
      <c r="I177" s="22" t="s">
        <v>12</v>
      </c>
      <c r="J177" s="22" t="s">
        <v>8</v>
      </c>
      <c r="K177" s="22" t="s">
        <v>9</v>
      </c>
      <c r="L177" s="22" t="s">
        <v>9</v>
      </c>
      <c r="M177" s="22" t="s">
        <v>9</v>
      </c>
      <c r="N177" s="22">
        <v>273</v>
      </c>
      <c r="O177" s="22">
        <f t="shared" si="28"/>
        <v>317</v>
      </c>
      <c r="P177" s="22">
        <v>361</v>
      </c>
      <c r="Q177" s="22">
        <v>1</v>
      </c>
      <c r="R177" s="22">
        <v>8</v>
      </c>
      <c r="S177" s="22">
        <v>1</v>
      </c>
      <c r="T177" s="22">
        <v>8</v>
      </c>
      <c r="U177" s="22">
        <f t="shared" si="21"/>
        <v>1</v>
      </c>
      <c r="V177" s="22">
        <f t="shared" si="22"/>
        <v>8</v>
      </c>
      <c r="W177" s="34" t="s">
        <v>99</v>
      </c>
      <c r="X177" s="22" t="s">
        <v>984</v>
      </c>
      <c r="Y177" s="22" t="s">
        <v>2553</v>
      </c>
      <c r="Z177" s="22" t="s">
        <v>985</v>
      </c>
      <c r="AA177" s="22">
        <v>50</v>
      </c>
      <c r="AB177" s="22" t="s">
        <v>145</v>
      </c>
      <c r="AC177" cm="1">
        <f t="array" ref="AC177">_xlfn.IFS(AB177="mg/kg", AA177, AB177="ug/g", AA177, AB177="mg/100g", AA177*10, AB177="mg/g", AA177*1000, TRUE, "NA")</f>
        <v>50</v>
      </c>
      <c r="AD177" s="22">
        <v>5500</v>
      </c>
      <c r="AE177" s="22" t="s">
        <v>252</v>
      </c>
      <c r="AF177" cm="1">
        <f t="array" ref="AF177">_xlfn.IFS(AD177="NA", "NA", AD177="NR", "NA", AE177="W/cm2", AD177, AE177="mW/mm2", AD177*0.1, AE177="mW/cm2", AD177*0.001, AE177="uW/cm2", AD177*0.000001, AE177="lux", AD177*0.00000014641, AE177="klux", AD177*0.00014641, TRUE, "NA")</f>
        <v>8.0525499999999995E-4</v>
      </c>
      <c r="AG177" s="22" t="s">
        <v>47</v>
      </c>
      <c r="AH177" s="22" t="s">
        <v>47</v>
      </c>
      <c r="AI177" s="22">
        <v>540</v>
      </c>
      <c r="AJ177" s="22">
        <v>0.2</v>
      </c>
      <c r="AK177" s="22">
        <v>10</v>
      </c>
      <c r="AL177" s="34" t="s">
        <v>983</v>
      </c>
      <c r="AM177" s="22" t="s">
        <v>216</v>
      </c>
      <c r="AN177" s="22">
        <v>20</v>
      </c>
      <c r="AO177" s="22" t="s">
        <v>260</v>
      </c>
      <c r="AP177" s="22">
        <v>0</v>
      </c>
      <c r="AQ177" s="22" t="s">
        <v>157</v>
      </c>
      <c r="AR177" s="34">
        <v>120</v>
      </c>
      <c r="AS177" s="22" t="s">
        <v>876</v>
      </c>
      <c r="AT177" s="22">
        <v>3.09</v>
      </c>
      <c r="AU177" s="22">
        <v>0.62</v>
      </c>
      <c r="AV177" s="22">
        <v>0.86</v>
      </c>
      <c r="AW177" s="22">
        <v>0.23</v>
      </c>
      <c r="AX177" s="22" t="s">
        <v>8</v>
      </c>
      <c r="AY177" s="22" t="s">
        <v>8</v>
      </c>
      <c r="AZ177" s="22" t="s">
        <v>137</v>
      </c>
      <c r="BA177" s="22" t="s">
        <v>197</v>
      </c>
      <c r="BB177" cm="1">
        <f t="array" ref="BB177">_xlfn.IFS(AT177="NA", "NA", AT177="NR", "NA", AZ177="Direct rLV % whole brain", AT177, AZ177="Indirect rLV % whole brain", AT177, AZ177="Direct rLV % hemisphere", AT177/2, AZ177="Indirect rLV % hemisphere", AT177/2, AND(F177="Mouse", AZ177="mm3"), (AT177/508.91)*100, AND(F177="Rat", AZ177="mm3"), (AT177/1971)*100, AND(F177="Mouse", AZ177="ul"), (AT177/508.91)*100, AND(F177="Rat", AZ177="ul"), (AT177/1971)*100, AND(F177="Mouse", AZ177="nl"), (AT177/508910)*100, AND(F177="Rat", AZ177="nl"), (AT177/1971000)*100, AND(F177="Mouse", AZ177="cm3"), (AT177/0.50891)*100, AND(F177="Rat", AZ177="cm3"), (AT177/1.971)*100, TRUE, "NA")</f>
        <v>0.15677321156773211</v>
      </c>
      <c r="BC177" cm="1">
        <f t="array" ref="BC177">_xlfn.IFS(AV177="NA", "NA", AV177="NR", "NA", AZ177="Direct rLV % whole brain", AV177, AZ177="Indirect rLV % whole brain", AV177, AZ177="Direct rLV % hemisphere", AV177/2, AZ177="Indirect rLV % hemisphere", AV177/2, AND(F177="Mouse", AZ177="mm3"), (AV177/508.91)*100, AND(F177="Rat", AZ177="mm3"), (AV177/1971)*100, AND(F177="Mouse", AZ177="ul"), (AV177/508.91)*100, AND(F177="Rat", AZ177="ul"), (AV177/1971)*100, AND(F177="Mouse", AZ177="nl"), (AV177/508910)*100, AND(F177="Rat", AZ177="nl"), (AV177/1971000)*100, AND(F177="Mouse", AZ177="cm3"), (AV177/0.50891)*100, AND(F177="Rat", AZ177="cm3"), (AV177/1.971)*100, TRUE, "NA")</f>
        <v>4.3632673769660069E-2</v>
      </c>
      <c r="BD177" cm="1">
        <f t="array" ref="BD177">_xlfn.IFS(AU177="NA", "NA", AU177="NR", "NA", R177="NR", "NA", BA177="SD", AU177, BA177="SE", AU177*(SQRT(R177)), BA177="SEM", AU177*(SQRT(R177)), TRUE, "NA")</f>
        <v>1.7536248173426379</v>
      </c>
      <c r="BE177" cm="1">
        <f t="array" ref="BE177">_xlfn.IFS(BD177="NA", "NA", AZ177="Direct rLV % whole brain", BD177, AZ177="Indirect rLV % whole brain", BD177, AZ177="Direct rLV % hemisphere", BD177/2, AZ177="Indirect rLV % hemisphere", BD177/2, AND(F177="Mouse", AZ177="mm3"), (BD177/508.91)*100, AND(F177="Rat", AZ177="mm3"), (BD177/1971)*100, AND(F177="Mouse", AZ177="ul"), (BD177/508.91)*100, AND(F177="Rat", AZ177="ul"), (BD177/1971)*100, AND(F177="Mouse", AZ177="nl"), (BD177/508910)*100, AND(F177="Rat", AZ177="nl"), (BD177/1971000)*100, AND(F177="Mouse", AZ177="cm3"), (BD177/0.50891)*100, AND(F177="Rat", AZ177="cm3"), (BD177/1.971)*100, TRUE, "NA")</f>
        <v>8.8971325080803548E-2</v>
      </c>
      <c r="BF177" s="48" cm="1">
        <f t="array" ref="BF177">_xlfn.IFS(AW177="NA", "NA", AW177="NR", "NA", T177 = "NA", "NA", T177 = "NR", "NA", BA177="SD", AW177, BA177="SE", AW177*(SQRT(T177)), BA177="SEM", AW177*(SQRT(T177)), TRUE, "NA")</f>
        <v>0.65053823869162375</v>
      </c>
      <c r="BG177" s="34" t="s">
        <v>12</v>
      </c>
      <c r="BH177" s="22" t="s">
        <v>8</v>
      </c>
      <c r="BI177" s="22" t="s">
        <v>8</v>
      </c>
      <c r="BJ177" s="22" t="s">
        <v>8</v>
      </c>
      <c r="BK177" s="22" t="s">
        <v>8</v>
      </c>
      <c r="BL177" s="22" t="s">
        <v>8</v>
      </c>
      <c r="BM177" s="22" t="s">
        <v>8</v>
      </c>
      <c r="BN177" s="34" t="s">
        <v>273</v>
      </c>
      <c r="BO177" s="22" t="s">
        <v>273</v>
      </c>
    </row>
    <row r="178" spans="1:69" x14ac:dyDescent="0.3">
      <c r="A178" t="s">
        <v>986</v>
      </c>
      <c r="B178" t="s">
        <v>980</v>
      </c>
      <c r="C178">
        <v>2003</v>
      </c>
      <c r="D178" t="s">
        <v>987</v>
      </c>
      <c r="E178" t="s">
        <v>141</v>
      </c>
      <c r="F178" s="35" t="s">
        <v>24</v>
      </c>
      <c r="G178" t="s">
        <v>11</v>
      </c>
      <c r="H178" t="s">
        <v>36</v>
      </c>
      <c r="I178" t="s">
        <v>12</v>
      </c>
      <c r="J178" t="s">
        <v>8</v>
      </c>
      <c r="K178" t="s">
        <v>9</v>
      </c>
      <c r="L178" t="s">
        <v>9</v>
      </c>
      <c r="M178" t="s">
        <v>9</v>
      </c>
      <c r="N178">
        <v>305</v>
      </c>
      <c r="O178">
        <f t="shared" si="28"/>
        <v>359</v>
      </c>
      <c r="P178">
        <v>413</v>
      </c>
      <c r="Q178">
        <v>1</v>
      </c>
      <c r="R178">
        <v>10</v>
      </c>
      <c r="S178">
        <v>2</v>
      </c>
      <c r="T178">
        <v>9</v>
      </c>
      <c r="U178">
        <f t="shared" si="21"/>
        <v>2</v>
      </c>
      <c r="V178">
        <f t="shared" si="22"/>
        <v>5</v>
      </c>
      <c r="W178" s="35" t="s">
        <v>99</v>
      </c>
      <c r="X178" t="s">
        <v>8</v>
      </c>
      <c r="Y178" t="s">
        <v>2553</v>
      </c>
      <c r="Z178" t="s">
        <v>985</v>
      </c>
      <c r="AA178">
        <v>50</v>
      </c>
      <c r="AB178" t="s">
        <v>145</v>
      </c>
      <c r="AC178" cm="1">
        <f t="array" ref="AC178">_xlfn.IFS(AB178="mg/kg", AA178, AB178="ug/g", AA178, AB178="mg/100g", AA178*10, AB178="mg/g", AA178*1000, TRUE, "NA")</f>
        <v>50</v>
      </c>
      <c r="AD178">
        <v>5500</v>
      </c>
      <c r="AE178" t="s">
        <v>252</v>
      </c>
      <c r="AF178" cm="1">
        <f t="array" ref="AF178">_xlfn.IFS(AD178="NA", "NA", AD178="NR", "NA", AE178="W/cm2", AD178, AE178="mW/mm2", AD178*0.1, AE178="mW/cm2", AD178*0.001, AE178="uW/cm2", AD178*0.000001, AE178="lux", AD178*0.00000014641, AE178="klux", AD178*0.00014641, TRUE, "NA")</f>
        <v>8.0525499999999995E-4</v>
      </c>
      <c r="AG178" t="s">
        <v>9</v>
      </c>
      <c r="AH178" t="s">
        <v>9</v>
      </c>
      <c r="AI178">
        <v>540</v>
      </c>
      <c r="AJ178">
        <v>0.2</v>
      </c>
      <c r="AK178">
        <v>10</v>
      </c>
      <c r="AL178" s="35" t="s">
        <v>988</v>
      </c>
      <c r="AM178" t="s">
        <v>213</v>
      </c>
      <c r="AN178">
        <v>2567</v>
      </c>
      <c r="AO178" t="s">
        <v>989</v>
      </c>
      <c r="AP178">
        <v>0.5</v>
      </c>
      <c r="AQ178" t="s">
        <v>158</v>
      </c>
      <c r="AR178" s="35">
        <v>48</v>
      </c>
      <c r="AS178" t="s">
        <v>876</v>
      </c>
      <c r="AT178">
        <v>4.8</v>
      </c>
      <c r="AU178">
        <v>0.6</v>
      </c>
      <c r="AV178">
        <v>1.5</v>
      </c>
      <c r="AW178">
        <v>0.1</v>
      </c>
      <c r="AX178" t="s">
        <v>8</v>
      </c>
      <c r="AY178" t="s">
        <v>8</v>
      </c>
      <c r="AZ178" t="s">
        <v>301</v>
      </c>
      <c r="BA178" t="s">
        <v>198</v>
      </c>
      <c r="BB178" t="str" cm="1">
        <f t="array" ref="BB178">_xlfn.IFS(AT178="NA", "NA", AT178="NR", "NA", AZ178="Direct rLV % whole brain", AT178, AZ178="Indirect rLV % whole brain", AT178, AZ178="Direct rLV % hemisphere", AT178/2, AZ178="Indirect rLV % hemisphere", AT178/2, AND(F178="Mouse", AZ178="mm3"), (AT178/508.91)*100, AND(F178="Rat", AZ178="mm3"), (AT178/1971)*100, AND(F178="Mouse", AZ178="ul"), (AT178/508.91)*100, AND(F178="Rat", AZ178="ul"), (AT178/1971)*100, AND(F178="Mouse", AZ178="nl"), (AT178/508910)*100, AND(F178="Rat", AZ178="nl"), (AT178/1971000)*100, AND(F178="Mouse", AZ178="cm3"), (AT178/0.50891)*100, AND(F178="Rat", AZ178="cm3"), (AT178/1.971)*100, TRUE, "NA")</f>
        <v>NA</v>
      </c>
      <c r="BC178" t="str" cm="1">
        <f t="array" ref="BC178">_xlfn.IFS(AV178="NA", "NA", AV178="NR", "NA", AZ178="Direct rLV % whole brain", AV178, AZ178="Indirect rLV % whole brain", AV178, AZ178="Direct rLV % hemisphere", AV178/2, AZ178="Indirect rLV % hemisphere", AV178/2, AND(F178="Mouse", AZ178="mm3"), (AV178/508.91)*100, AND(F178="Rat", AZ178="mm3"), (AV178/1971)*100, AND(F178="Mouse", AZ178="ul"), (AV178/508.91)*100, AND(F178="Rat", AZ178="ul"), (AV178/1971)*100, AND(F178="Mouse", AZ178="nl"), (AV178/508910)*100, AND(F178="Rat", AZ178="nl"), (AV178/1971000)*100, AND(F178="Mouse", AZ178="cm3"), (AV178/0.50891)*100, AND(F178="Rat", AZ178="cm3"), (AV178/1.971)*100, TRUE, "NA")</f>
        <v>NA</v>
      </c>
      <c r="BD178" cm="1">
        <f t="array" ref="BD178">_xlfn.IFS(AU178="NA", "NA", AU178="NR", "NA", R178="NR", "NA", BA178="SD", AU178, BA178="SE", AU178*(SQRT(R178)), BA178="SEM", AU178*(SQRT(R178)), TRUE, "NA")</f>
        <v>1.8973665961010275</v>
      </c>
      <c r="BE178" t="str" cm="1">
        <f t="array" ref="BE178">_xlfn.IFS(BD178="NA", "NA", AZ178="Direct rLV % whole brain", BD178, AZ178="Indirect rLV % whole brain", BD178, AZ178="Direct rLV % hemisphere", BD178/2, AZ178="Indirect rLV % hemisphere", BD178/2, AND(F178="Mouse", AZ178="mm3"), (BD178/508.91)*100, AND(F178="Rat", AZ178="mm3"), (BD178/1971)*100, AND(F178="Mouse", AZ178="ul"), (BD178/508.91)*100, AND(F178="Rat", AZ178="ul"), (BD178/1971)*100, AND(F178="Mouse", AZ178="nl"), (BD178/508910)*100, AND(F178="Rat", AZ178="nl"), (BD178/1971000)*100, AND(F178="Mouse", AZ178="cm3"), (BD178/0.50891)*100, AND(F178="Rat", AZ178="cm3"), (BD178/1.971)*100, TRUE, "NA")</f>
        <v>NA</v>
      </c>
      <c r="BF178" s="48" cm="1">
        <f t="array" ref="BF178">_xlfn.IFS(AW178="NA", "NA", AW178="NR", "NA", T178 = "NA", "NA", T178 = "NR", "NA", BA178="SD", AW178, BA178="SE", AW178*(SQRT(T178)), BA178="SEM", AW178*(SQRT(T178)), TRUE, "NA")</f>
        <v>0.30000000000000004</v>
      </c>
      <c r="BG178" s="35" t="s">
        <v>12</v>
      </c>
      <c r="BH178" t="s">
        <v>8</v>
      </c>
      <c r="BI178" t="s">
        <v>8</v>
      </c>
      <c r="BJ178" t="s">
        <v>8</v>
      </c>
      <c r="BK178" t="s">
        <v>8</v>
      </c>
      <c r="BL178" t="s">
        <v>8</v>
      </c>
      <c r="BM178" t="s">
        <v>8</v>
      </c>
      <c r="BN178" s="35" t="s">
        <v>273</v>
      </c>
      <c r="BO178" t="s">
        <v>272</v>
      </c>
    </row>
    <row r="179" spans="1:69" s="22" customFormat="1" x14ac:dyDescent="0.3">
      <c r="A179" s="22" t="s">
        <v>993</v>
      </c>
      <c r="B179" s="22" t="s">
        <v>992</v>
      </c>
      <c r="C179" s="22">
        <v>2017</v>
      </c>
      <c r="D179" s="22" t="s">
        <v>994</v>
      </c>
      <c r="E179" s="22" t="s">
        <v>141</v>
      </c>
      <c r="F179" s="34" t="s">
        <v>25</v>
      </c>
      <c r="G179" s="22" t="s">
        <v>456</v>
      </c>
      <c r="H179" s="22" t="s">
        <v>36</v>
      </c>
      <c r="I179" s="22" t="s">
        <v>12</v>
      </c>
      <c r="J179" s="22" t="s">
        <v>8</v>
      </c>
      <c r="K179" s="22">
        <v>8</v>
      </c>
      <c r="L179" s="22">
        <f>AVERAGE(K179,M179)</f>
        <v>9</v>
      </c>
      <c r="M179" s="22">
        <v>10</v>
      </c>
      <c r="N179" s="22">
        <v>25</v>
      </c>
      <c r="O179" s="22">
        <f t="shared" si="28"/>
        <v>27.5</v>
      </c>
      <c r="P179" s="22">
        <v>30</v>
      </c>
      <c r="Q179" s="22">
        <v>1</v>
      </c>
      <c r="R179" s="22">
        <v>25</v>
      </c>
      <c r="S179" s="22">
        <v>0</v>
      </c>
      <c r="T179" s="22" t="s">
        <v>8</v>
      </c>
      <c r="U179" s="22" t="str">
        <f t="shared" si="21"/>
        <v>NA</v>
      </c>
      <c r="V179" s="22" t="str">
        <f t="shared" si="22"/>
        <v>NA</v>
      </c>
      <c r="W179" s="34" t="s">
        <v>147</v>
      </c>
      <c r="X179" s="22" t="s">
        <v>97</v>
      </c>
      <c r="Y179" s="22" t="s">
        <v>78</v>
      </c>
      <c r="Z179" s="22" t="s">
        <v>995</v>
      </c>
      <c r="AA179" s="22">
        <v>10</v>
      </c>
      <c r="AB179" s="22" t="s">
        <v>145</v>
      </c>
      <c r="AC179" cm="1">
        <f t="array" ref="AC179">_xlfn.IFS(AB179="mg/kg", AA179, AB179="ug/g", AA179, AB179="mg/100g", AA179*10, AB179="mg/g", AA179*1000, TRUE, "NA")</f>
        <v>10</v>
      </c>
      <c r="AD179" s="22" t="s">
        <v>9</v>
      </c>
      <c r="AE179" s="22" t="s">
        <v>8</v>
      </c>
      <c r="AF179" t="str" cm="1">
        <f t="array" ref="AF179">_xlfn.IFS(AD179="NA", "NA", AD179="NR", "NA", AE179="W/cm2", AD179, AE179="mW/mm2", AD179*0.1, AE179="mW/cm2", AD179*0.001, AE179="uW/cm2", AD179*0.000001, AE179="lux", AD179*0.00000014641, AE179="klux", AD179*0.00014641, TRUE, "NA")</f>
        <v>NA</v>
      </c>
      <c r="AG179" s="22" t="s">
        <v>231</v>
      </c>
      <c r="AH179" s="22" t="s">
        <v>9</v>
      </c>
      <c r="AI179" s="22">
        <v>549</v>
      </c>
      <c r="AJ179" s="22" t="s">
        <v>9</v>
      </c>
      <c r="AK179" s="22">
        <v>10</v>
      </c>
      <c r="AL179" s="34" t="s">
        <v>12</v>
      </c>
      <c r="AM179" s="22" t="s">
        <v>8</v>
      </c>
      <c r="AN179" s="22" t="s">
        <v>8</v>
      </c>
      <c r="AO179" s="22" t="s">
        <v>8</v>
      </c>
      <c r="AP179" s="22" t="s">
        <v>8</v>
      </c>
      <c r="AQ179" s="22" t="s">
        <v>8</v>
      </c>
      <c r="AR179" s="34">
        <v>24</v>
      </c>
      <c r="AS179" s="22" t="s">
        <v>874</v>
      </c>
      <c r="AT179" s="22">
        <v>23.53</v>
      </c>
      <c r="AU179" s="22">
        <v>8.91</v>
      </c>
      <c r="AV179" s="22" t="s">
        <v>8</v>
      </c>
      <c r="AW179" s="22" t="s">
        <v>8</v>
      </c>
      <c r="AX179" s="22" t="s">
        <v>8</v>
      </c>
      <c r="AY179" s="22" t="s">
        <v>8</v>
      </c>
      <c r="AZ179" s="22" t="s">
        <v>486</v>
      </c>
      <c r="BA179" s="22" t="s">
        <v>196</v>
      </c>
      <c r="BB179" cm="1">
        <f t="array" ref="BB179">_xlfn.IFS(AT179="NA", "NA", AT179="NR", "NA", AZ179="Direct rLV % whole brain", AT179, AZ179="Indirect rLV % whole brain", AT179, AZ179="Direct rLV % hemisphere", AT179/2, AZ179="Indirect rLV % hemisphere", AT179/2, AND(F179="Mouse", AZ179="mm3"), (AT179/508.91)*100, AND(F179="Rat", AZ179="mm3"), (AT179/1971)*100, AND(F179="Mouse", AZ179="ul"), (AT179/508.91)*100, AND(F179="Rat", AZ179="ul"), (AT179/1971)*100, AND(F179="Mouse", AZ179="nl"), (AT179/508910)*100, AND(F179="Rat", AZ179="nl"), (AT179/1971000)*100, AND(F179="Mouse", AZ179="cm3"), (AT179/0.50891)*100, AND(F179="Rat", AZ179="cm3"), (AT179/1.971)*100, TRUE, "NA")</f>
        <v>11.765000000000001</v>
      </c>
      <c r="BC179" t="str" cm="1">
        <f t="array" ref="BC179">_xlfn.IFS(AV179="NA", "NA", AV179="NR", "NA", AZ179="Direct rLV % whole brain", AV179, AZ179="Indirect rLV % whole brain", AV179, AZ179="Direct rLV % hemisphere", AV179/2, AZ179="Indirect rLV % hemisphere", AV179/2, AND(F179="Mouse", AZ179="mm3"), (AV179/508.91)*100, AND(F179="Rat", AZ179="mm3"), (AV179/1971)*100, AND(F179="Mouse", AZ179="ul"), (AV179/508.91)*100, AND(F179="Rat", AZ179="ul"), (AV179/1971)*100, AND(F179="Mouse", AZ179="nl"), (AV179/508910)*100, AND(F179="Rat", AZ179="nl"), (AV179/1971000)*100, AND(F179="Mouse", AZ179="cm3"), (AV179/0.50891)*100, AND(F179="Rat", AZ179="cm3"), (AV179/1.971)*100, TRUE, "NA")</f>
        <v>NA</v>
      </c>
      <c r="BD179" cm="1">
        <f t="array" ref="BD179">_xlfn.IFS(AU179="NA", "NA", AU179="NR", "NA", R179="NR", "NA", BA179="SD", AU179, BA179="SE", AU179*(SQRT(R179)), BA179="SEM", AU179*(SQRT(R179)), TRUE, "NA")</f>
        <v>8.91</v>
      </c>
      <c r="BE179" cm="1">
        <f t="array" ref="BE179">_xlfn.IFS(BD179="NA", "NA", AZ179="Direct rLV % whole brain", BD179, AZ179="Indirect rLV % whole brain", BD179, AZ179="Direct rLV % hemisphere", BD179/2, AZ179="Indirect rLV % hemisphere", BD179/2, AND(F179="Mouse", AZ179="mm3"), (BD179/508.91)*100, AND(F179="Rat", AZ179="mm3"), (BD179/1971)*100, AND(F179="Mouse", AZ179="ul"), (BD179/508.91)*100, AND(F179="Rat", AZ179="ul"), (BD179/1971)*100, AND(F179="Mouse", AZ179="nl"), (BD179/508910)*100, AND(F179="Rat", AZ179="nl"), (BD179/1971000)*100, AND(F179="Mouse", AZ179="cm3"), (BD179/0.50891)*100, AND(F179="Rat", AZ179="cm3"), (BD179/1.971)*100, TRUE, "NA")</f>
        <v>4.4550000000000001</v>
      </c>
      <c r="BF179" s="48" t="str" cm="1">
        <f t="array" ref="BF179">_xlfn.IFS(AW179="NA", "NA", AW179="NR", "NA", T179 = "NA", "NA", T179 = "NR", "NA", BA179="SD", AW179, BA179="SE", AW179*(SQRT(T179)), BA179="SEM", AW179*(SQRT(T179)), TRUE, "NA")</f>
        <v>NA</v>
      </c>
      <c r="BG179" s="34" t="s">
        <v>12</v>
      </c>
      <c r="BH179" s="22" t="s">
        <v>8</v>
      </c>
      <c r="BI179" s="22" t="s">
        <v>8</v>
      </c>
      <c r="BJ179" s="22" t="s">
        <v>8</v>
      </c>
      <c r="BK179" s="22" t="s">
        <v>8</v>
      </c>
      <c r="BL179" s="22" t="s">
        <v>8</v>
      </c>
      <c r="BM179" s="22" t="s">
        <v>8</v>
      </c>
      <c r="BN179" s="34" t="s">
        <v>273</v>
      </c>
      <c r="BO179" s="22" t="s">
        <v>272</v>
      </c>
      <c r="BP179" s="22" t="s">
        <v>997</v>
      </c>
    </row>
    <row r="180" spans="1:69" s="22" customFormat="1" x14ac:dyDescent="0.3">
      <c r="A180" s="22" t="s">
        <v>993</v>
      </c>
      <c r="B180" s="22" t="s">
        <v>992</v>
      </c>
      <c r="C180" s="22">
        <v>2017</v>
      </c>
      <c r="D180" s="22" t="s">
        <v>994</v>
      </c>
      <c r="E180" s="22" t="s">
        <v>143</v>
      </c>
      <c r="F180" s="34" t="s">
        <v>25</v>
      </c>
      <c r="G180" s="22" t="s">
        <v>456</v>
      </c>
      <c r="H180" s="22" t="s">
        <v>36</v>
      </c>
      <c r="I180" s="22" t="s">
        <v>12</v>
      </c>
      <c r="J180" s="22" t="s">
        <v>8</v>
      </c>
      <c r="K180" s="22">
        <v>8</v>
      </c>
      <c r="L180" s="22">
        <f t="shared" ref="L180:L184" si="29">AVERAGE(K180,M180)</f>
        <v>9</v>
      </c>
      <c r="M180" s="22">
        <v>10</v>
      </c>
      <c r="N180" s="22">
        <v>25</v>
      </c>
      <c r="O180" s="22">
        <f t="shared" si="28"/>
        <v>27.5</v>
      </c>
      <c r="P180" s="22">
        <v>30</v>
      </c>
      <c r="Q180" s="22">
        <v>1</v>
      </c>
      <c r="R180" s="22">
        <v>9</v>
      </c>
      <c r="S180" s="22">
        <v>0</v>
      </c>
      <c r="T180" s="22" t="s">
        <v>8</v>
      </c>
      <c r="U180" s="22" t="str">
        <f t="shared" si="21"/>
        <v>NA</v>
      </c>
      <c r="V180" s="22" t="str">
        <f t="shared" si="22"/>
        <v>NA</v>
      </c>
      <c r="W180" s="34" t="s">
        <v>147</v>
      </c>
      <c r="X180" s="22" t="s">
        <v>97</v>
      </c>
      <c r="Y180" s="22" t="s">
        <v>78</v>
      </c>
      <c r="Z180" s="22" t="s">
        <v>995</v>
      </c>
      <c r="AA180" s="22">
        <v>10</v>
      </c>
      <c r="AB180" s="22" t="s">
        <v>145</v>
      </c>
      <c r="AC180" cm="1">
        <f t="array" ref="AC180">_xlfn.IFS(AB180="mg/kg", AA180, AB180="ug/g", AA180, AB180="mg/100g", AA180*10, AB180="mg/g", AA180*1000, TRUE, "NA")</f>
        <v>10</v>
      </c>
      <c r="AD180" s="22" t="s">
        <v>9</v>
      </c>
      <c r="AE180" s="22" t="s">
        <v>8</v>
      </c>
      <c r="AF180" t="str" cm="1">
        <f t="array" ref="AF180">_xlfn.IFS(AD180="NA", "NA", AD180="NR", "NA", AE180="W/cm2", AD180, AE180="mW/mm2", AD180*0.1, AE180="mW/cm2", AD180*0.001, AE180="uW/cm2", AD180*0.000001, AE180="lux", AD180*0.00000014641, AE180="klux", AD180*0.00014641, TRUE, "NA")</f>
        <v>NA</v>
      </c>
      <c r="AG180" s="22" t="s">
        <v>231</v>
      </c>
      <c r="AH180" s="22" t="s">
        <v>9</v>
      </c>
      <c r="AI180" s="22">
        <v>549</v>
      </c>
      <c r="AJ180" s="22" t="s">
        <v>9</v>
      </c>
      <c r="AK180" s="22">
        <v>10</v>
      </c>
      <c r="AL180" s="34" t="s">
        <v>12</v>
      </c>
      <c r="AM180" s="22" t="s">
        <v>8</v>
      </c>
      <c r="AN180" s="22" t="s">
        <v>8</v>
      </c>
      <c r="AO180" s="22" t="s">
        <v>8</v>
      </c>
      <c r="AP180" s="22" t="s">
        <v>8</v>
      </c>
      <c r="AQ180" s="22" t="s">
        <v>8</v>
      </c>
      <c r="AR180" s="34" t="s">
        <v>8</v>
      </c>
      <c r="AS180" s="22" t="s">
        <v>8</v>
      </c>
      <c r="AT180" s="22" t="s">
        <v>8</v>
      </c>
      <c r="AU180" s="22" t="s">
        <v>8</v>
      </c>
      <c r="AV180" s="22" t="s">
        <v>8</v>
      </c>
      <c r="AW180" s="22" t="s">
        <v>8</v>
      </c>
      <c r="AX180" s="22" t="s">
        <v>8</v>
      </c>
      <c r="AY180" s="22" t="s">
        <v>8</v>
      </c>
      <c r="AZ180" s="22" t="s">
        <v>8</v>
      </c>
      <c r="BA180" s="22" t="s">
        <v>8</v>
      </c>
      <c r="BB180" t="str" cm="1">
        <f t="array" ref="BB180">_xlfn.IFS(AT180="NA", "NA", AT180="NR", "NA", AZ180="Direct rLV % whole brain", AT180, AZ180="Indirect rLV % whole brain", AT180, AZ180="Direct rLV % hemisphere", AT180/2, AZ180="Indirect rLV % hemisphere", AT180/2, AND(F180="Mouse", AZ180="mm3"), (AT180/508.91)*100, AND(F180="Rat", AZ180="mm3"), (AT180/1971)*100, AND(F180="Mouse", AZ180="ul"), (AT180/508.91)*100, AND(F180="Rat", AZ180="ul"), (AT180/1971)*100, AND(F180="Mouse", AZ180="nl"), (AT180/508910)*100, AND(F180="Rat", AZ180="nl"), (AT180/1971000)*100, AND(F180="Mouse", AZ180="cm3"), (AT180/0.50891)*100, AND(F180="Rat", AZ180="cm3"), (AT180/1.971)*100, TRUE, "NA")</f>
        <v>NA</v>
      </c>
      <c r="BC180" t="str" cm="1">
        <f t="array" ref="BC180">_xlfn.IFS(AV180="NA", "NA", AV180="NR", "NA", AZ180="Direct rLV % whole brain", AV180, AZ180="Indirect rLV % whole brain", AV180, AZ180="Direct rLV % hemisphere", AV180/2, AZ180="Indirect rLV % hemisphere", AV180/2, AND(F180="Mouse", AZ180="mm3"), (AV180/508.91)*100, AND(F180="Rat", AZ180="mm3"), (AV180/1971)*100, AND(F180="Mouse", AZ180="ul"), (AV180/508.91)*100, AND(F180="Rat", AZ180="ul"), (AV180/1971)*100, AND(F180="Mouse", AZ180="nl"), (AV180/508910)*100, AND(F180="Rat", AZ180="nl"), (AV180/1971000)*100, AND(F180="Mouse", AZ180="cm3"), (AV180/0.50891)*100, AND(F180="Rat", AZ180="cm3"), (AV180/1.971)*100, TRUE, "NA")</f>
        <v>NA</v>
      </c>
      <c r="BD180" t="str" cm="1">
        <f t="array" ref="BD180">_xlfn.IFS(AU180="NA", "NA", AU180="NR", "NA", R180="NR", "NA", BA180="SD", AU180, BA180="SE", AU180*(SQRT(R180)), BA180="SEM", AU180*(SQRT(R180)), TRUE, "NA")</f>
        <v>NA</v>
      </c>
      <c r="BE180" t="str" cm="1">
        <f t="array" ref="BE180">_xlfn.IFS(BD180="NA", "NA", AZ180="Direct rLV % whole brain", BD180, AZ180="Indirect rLV % whole brain", BD180, AZ180="Direct rLV % hemisphere", BD180/2, AZ180="Indirect rLV % hemisphere", BD180/2, AND(F180="Mouse", AZ180="mm3"), (BD180/508.91)*100, AND(F180="Rat", AZ180="mm3"), (BD180/1971)*100, AND(F180="Mouse", AZ180="ul"), (BD180/508.91)*100, AND(F180="Rat", AZ180="ul"), (BD180/1971)*100, AND(F180="Mouse", AZ180="nl"), (BD180/508910)*100, AND(F180="Rat", AZ180="nl"), (BD180/1971000)*100, AND(F180="Mouse", AZ180="cm3"), (BD180/0.50891)*100, AND(F180="Rat", AZ180="cm3"), (BD180/1.971)*100, TRUE, "NA")</f>
        <v>NA</v>
      </c>
      <c r="BF180" s="48" t="str" cm="1">
        <f t="array" ref="BF180">_xlfn.IFS(AW180="NA", "NA", AW180="NR", "NA", T180 = "NA", "NA", T180 = "NR", "NA", BA180="SD", AW180, BA180="SE", AW180*(SQRT(T180)), BA180="SEM", AW180*(SQRT(T180)), TRUE, "NA")</f>
        <v>NA</v>
      </c>
      <c r="BG180" s="34" t="s">
        <v>434</v>
      </c>
      <c r="BH180" s="22">
        <v>95.22</v>
      </c>
      <c r="BI180" s="22">
        <v>6.04</v>
      </c>
      <c r="BJ180" s="22" t="s">
        <v>8</v>
      </c>
      <c r="BK180" s="22" t="s">
        <v>8</v>
      </c>
      <c r="BL180" s="22" t="s">
        <v>196</v>
      </c>
      <c r="BM180" s="22">
        <v>24</v>
      </c>
      <c r="BN180" s="34" t="s">
        <v>272</v>
      </c>
      <c r="BO180" s="22" t="s">
        <v>273</v>
      </c>
      <c r="BP180" s="22" t="s">
        <v>996</v>
      </c>
    </row>
    <row r="181" spans="1:69" x14ac:dyDescent="0.3">
      <c r="A181" t="s">
        <v>1001</v>
      </c>
      <c r="B181" t="s">
        <v>1000</v>
      </c>
      <c r="C181">
        <v>2013</v>
      </c>
      <c r="D181" t="s">
        <v>1002</v>
      </c>
      <c r="E181" t="s">
        <v>141</v>
      </c>
      <c r="F181" s="35" t="s">
        <v>25</v>
      </c>
      <c r="G181" t="s">
        <v>1008</v>
      </c>
      <c r="H181" t="s">
        <v>36</v>
      </c>
      <c r="I181" t="s">
        <v>12</v>
      </c>
      <c r="J181" t="s">
        <v>8</v>
      </c>
      <c r="K181">
        <v>12</v>
      </c>
      <c r="L181">
        <f t="shared" si="29"/>
        <v>14</v>
      </c>
      <c r="M181">
        <v>16</v>
      </c>
      <c r="N181" t="s">
        <v>9</v>
      </c>
      <c r="O181" t="s">
        <v>9</v>
      </c>
      <c r="P181" t="s">
        <v>9</v>
      </c>
      <c r="Q181">
        <v>2</v>
      </c>
      <c r="R181" t="s">
        <v>9</v>
      </c>
      <c r="S181">
        <v>0</v>
      </c>
      <c r="T181" t="s">
        <v>8</v>
      </c>
      <c r="U181" t="str">
        <f t="shared" si="21"/>
        <v>NA</v>
      </c>
      <c r="V181" t="str">
        <f t="shared" si="22"/>
        <v>NA</v>
      </c>
      <c r="W181" s="35" t="s">
        <v>100</v>
      </c>
      <c r="X181" t="s">
        <v>936</v>
      </c>
      <c r="Y181" t="s">
        <v>2553</v>
      </c>
      <c r="Z181" t="s">
        <v>905</v>
      </c>
      <c r="AA181">
        <v>100</v>
      </c>
      <c r="AB181" t="s">
        <v>145</v>
      </c>
      <c r="AC181" cm="1">
        <f t="array" ref="AC181">_xlfn.IFS(AB181="mg/kg", AA181, AB181="ug/g", AA181, AB181="mg/100g", AA181*10, AB181="mg/g", AA181*1000, TRUE, "NA")</f>
        <v>100</v>
      </c>
      <c r="AD181" t="s">
        <v>9</v>
      </c>
      <c r="AE181" t="s">
        <v>8</v>
      </c>
      <c r="AF181" t="str" cm="1">
        <f t="array" ref="AF181">_xlfn.IFS(AD181="NA", "NA", AD181="NR", "NA", AE181="W/cm2", AD181, AE181="mW/mm2", AD181*0.1, AE181="mW/cm2", AD181*0.001, AE181="uW/cm2", AD181*0.000001, AE181="lux", AD181*0.00000014641, AE181="klux", AD181*0.00014641, TRUE, "NA")</f>
        <v>NA</v>
      </c>
      <c r="AG181" t="s">
        <v>47</v>
      </c>
      <c r="AH181" t="s">
        <v>47</v>
      </c>
      <c r="AI181" t="s">
        <v>9</v>
      </c>
      <c r="AJ181" t="s">
        <v>9</v>
      </c>
      <c r="AK181">
        <v>12</v>
      </c>
      <c r="AL181" s="35" t="s">
        <v>12</v>
      </c>
      <c r="AM181" t="s">
        <v>8</v>
      </c>
      <c r="AN181" t="s">
        <v>8</v>
      </c>
      <c r="AO181" t="s">
        <v>8</v>
      </c>
      <c r="AP181" t="s">
        <v>8</v>
      </c>
      <c r="AQ181" t="s">
        <v>8</v>
      </c>
      <c r="AR181" s="35">
        <v>24</v>
      </c>
      <c r="AS181" t="s">
        <v>876</v>
      </c>
      <c r="AT181">
        <v>1.8</v>
      </c>
      <c r="AU181">
        <v>0.22</v>
      </c>
      <c r="AV181" t="s">
        <v>8</v>
      </c>
      <c r="AW181" t="s">
        <v>8</v>
      </c>
      <c r="AX181" t="s">
        <v>8</v>
      </c>
      <c r="AY181" t="s">
        <v>8</v>
      </c>
      <c r="AZ181" t="s">
        <v>137</v>
      </c>
      <c r="BA181" t="s">
        <v>9</v>
      </c>
      <c r="BB181" cm="1">
        <f t="array" ref="BB181">_xlfn.IFS(AT181="NA", "NA", AT181="NR", "NA", AZ181="Direct rLV % whole brain", AT181, AZ181="Indirect rLV % whole brain", AT181, AZ181="Direct rLV % hemisphere", AT181/2, AZ181="Indirect rLV % hemisphere", AT181/2, AND(F181="Mouse", AZ181="mm3"), (AT181/508.91)*100, AND(F181="Rat", AZ181="mm3"), (AT181/1971)*100, AND(F181="Mouse", AZ181="ul"), (AT181/508.91)*100, AND(F181="Rat", AZ181="ul"), (AT181/1971)*100, AND(F181="Mouse", AZ181="nl"), (AT181/508910)*100, AND(F181="Rat", AZ181="nl"), (AT181/1971000)*100, AND(F181="Mouse", AZ181="cm3"), (AT181/0.50891)*100, AND(F181="Rat", AZ181="cm3"), (AT181/1.971)*100, TRUE, "NA")</f>
        <v>0.35369711736849341</v>
      </c>
      <c r="BC181" t="str" cm="1">
        <f t="array" ref="BC181">_xlfn.IFS(AV181="NA", "NA", AV181="NR", "NA", AZ181="Direct rLV % whole brain", AV181, AZ181="Indirect rLV % whole brain", AV181, AZ181="Direct rLV % hemisphere", AV181/2, AZ181="Indirect rLV % hemisphere", AV181/2, AND(F181="Mouse", AZ181="mm3"), (AV181/508.91)*100, AND(F181="Rat", AZ181="mm3"), (AV181/1971)*100, AND(F181="Mouse", AZ181="ul"), (AV181/508.91)*100, AND(F181="Rat", AZ181="ul"), (AV181/1971)*100, AND(F181="Mouse", AZ181="nl"), (AV181/508910)*100, AND(F181="Rat", AZ181="nl"), (AV181/1971000)*100, AND(F181="Mouse", AZ181="cm3"), (AV181/0.50891)*100, AND(F181="Rat", AZ181="cm3"), (AV181/1.971)*100, TRUE, "NA")</f>
        <v>NA</v>
      </c>
      <c r="BD181" t="str" cm="1">
        <f t="array" ref="BD181">_xlfn.IFS(AU181="NA", "NA", AU181="NR", "NA", R181="NR", "NA", BA181="SD", AU181, BA181="SE", AU181*(SQRT(R181)), BA181="SEM", AU181*(SQRT(R181)), TRUE, "NA")</f>
        <v>NA</v>
      </c>
      <c r="BE181" t="str" cm="1">
        <f t="array" ref="BE181">_xlfn.IFS(BD181="NA", "NA", AZ181="Direct rLV % whole brain", BD181, AZ181="Indirect rLV % whole brain", BD181, AZ181="Direct rLV % hemisphere", BD181/2, AZ181="Indirect rLV % hemisphere", BD181/2, AND(F181="Mouse", AZ181="mm3"), (BD181/508.91)*100, AND(F181="Rat", AZ181="mm3"), (BD181/1971)*100, AND(F181="Mouse", AZ181="ul"), (BD181/508.91)*100, AND(F181="Rat", AZ181="ul"), (BD181/1971)*100, AND(F181="Mouse", AZ181="nl"), (BD181/508910)*100, AND(F181="Rat", AZ181="nl"), (BD181/1971000)*100, AND(F181="Mouse", AZ181="cm3"), (BD181/0.50891)*100, AND(F181="Rat", AZ181="cm3"), (BD181/1.971)*100, TRUE, "NA")</f>
        <v>NA</v>
      </c>
      <c r="BF181" s="48" t="str" cm="1">
        <f t="array" ref="BF181">_xlfn.IFS(AW181="NA", "NA", AW181="NR", "NA", T181 = "NA", "NA", T181 = "NR", "NA", BA181="SD", AW181, BA181="SE", AW181*(SQRT(T181)), BA181="SEM", AW181*(SQRT(T181)), TRUE, "NA")</f>
        <v>NA</v>
      </c>
      <c r="BG181" s="35" t="s">
        <v>12</v>
      </c>
      <c r="BH181" t="s">
        <v>8</v>
      </c>
      <c r="BI181" t="s">
        <v>8</v>
      </c>
      <c r="BJ181" t="s">
        <v>8</v>
      </c>
      <c r="BK181" t="s">
        <v>8</v>
      </c>
      <c r="BL181" t="s">
        <v>8</v>
      </c>
      <c r="BM181" t="s">
        <v>8</v>
      </c>
      <c r="BN181" s="35" t="s">
        <v>273</v>
      </c>
      <c r="BO181" t="s">
        <v>273</v>
      </c>
      <c r="BQ181" t="s">
        <v>1004</v>
      </c>
    </row>
    <row r="182" spans="1:69" x14ac:dyDescent="0.3">
      <c r="A182" t="s">
        <v>1001</v>
      </c>
      <c r="B182" t="s">
        <v>1000</v>
      </c>
      <c r="C182">
        <v>2013</v>
      </c>
      <c r="D182" t="s">
        <v>1002</v>
      </c>
      <c r="E182" t="s">
        <v>143</v>
      </c>
      <c r="F182" s="35" t="s">
        <v>25</v>
      </c>
      <c r="G182" t="s">
        <v>1003</v>
      </c>
      <c r="H182" t="s">
        <v>36</v>
      </c>
      <c r="I182" t="s">
        <v>12</v>
      </c>
      <c r="J182" t="s">
        <v>8</v>
      </c>
      <c r="K182">
        <v>12</v>
      </c>
      <c r="L182">
        <f t="shared" si="29"/>
        <v>14</v>
      </c>
      <c r="M182">
        <v>16</v>
      </c>
      <c r="N182" t="s">
        <v>9</v>
      </c>
      <c r="O182" t="s">
        <v>9</v>
      </c>
      <c r="P182" t="s">
        <v>9</v>
      </c>
      <c r="Q182">
        <v>2</v>
      </c>
      <c r="R182" t="s">
        <v>9</v>
      </c>
      <c r="S182">
        <v>0</v>
      </c>
      <c r="T182" t="s">
        <v>8</v>
      </c>
      <c r="U182" t="str">
        <f t="shared" si="21"/>
        <v>NA</v>
      </c>
      <c r="V182" t="str">
        <f t="shared" si="22"/>
        <v>NA</v>
      </c>
      <c r="W182" s="35" t="s">
        <v>100</v>
      </c>
      <c r="X182" t="s">
        <v>936</v>
      </c>
      <c r="Y182" t="s">
        <v>2553</v>
      </c>
      <c r="Z182" t="s">
        <v>905</v>
      </c>
      <c r="AA182">
        <v>100</v>
      </c>
      <c r="AB182" t="s">
        <v>145</v>
      </c>
      <c r="AC182" cm="1">
        <f t="array" ref="AC182">_xlfn.IFS(AB182="mg/kg", AA182, AB182="ug/g", AA182, AB182="mg/100g", AA182*10, AB182="mg/g", AA182*1000, TRUE, "NA")</f>
        <v>100</v>
      </c>
      <c r="AD182" t="s">
        <v>9</v>
      </c>
      <c r="AE182" t="s">
        <v>8</v>
      </c>
      <c r="AF182" t="str" cm="1">
        <f t="array" ref="AF182">_xlfn.IFS(AD182="NA", "NA", AD182="NR", "NA", AE182="W/cm2", AD182, AE182="mW/mm2", AD182*0.1, AE182="mW/cm2", AD182*0.001, AE182="uW/cm2", AD182*0.000001, AE182="lux", AD182*0.00000014641, AE182="klux", AD182*0.00014641, TRUE, "NA")</f>
        <v>NA</v>
      </c>
      <c r="AG182" t="s">
        <v>47</v>
      </c>
      <c r="AH182" t="s">
        <v>47</v>
      </c>
      <c r="AI182" t="s">
        <v>9</v>
      </c>
      <c r="AJ182" t="s">
        <v>9</v>
      </c>
      <c r="AK182">
        <v>12</v>
      </c>
      <c r="AL182" s="35" t="s">
        <v>12</v>
      </c>
      <c r="AM182" t="s">
        <v>8</v>
      </c>
      <c r="AN182" t="s">
        <v>8</v>
      </c>
      <c r="AO182" t="s">
        <v>8</v>
      </c>
      <c r="AP182" t="s">
        <v>8</v>
      </c>
      <c r="AQ182" t="s">
        <v>8</v>
      </c>
      <c r="AR182" s="35">
        <v>24</v>
      </c>
      <c r="AS182" t="s">
        <v>876</v>
      </c>
      <c r="AT182">
        <v>0.93</v>
      </c>
      <c r="AU182">
        <v>0.17</v>
      </c>
      <c r="AV182" t="s">
        <v>8</v>
      </c>
      <c r="AW182" t="s">
        <v>8</v>
      </c>
      <c r="AX182" t="s">
        <v>8</v>
      </c>
      <c r="AY182" t="s">
        <v>8</v>
      </c>
      <c r="AZ182" t="s">
        <v>137</v>
      </c>
      <c r="BA182" t="s">
        <v>9</v>
      </c>
      <c r="BB182" cm="1">
        <f t="array" ref="BB182">_xlfn.IFS(AT182="NA", "NA", AT182="NR", "NA", AZ182="Direct rLV % whole brain", AT182, AZ182="Indirect rLV % whole brain", AT182, AZ182="Direct rLV % hemisphere", AT182/2, AZ182="Indirect rLV % hemisphere", AT182/2, AND(F182="Mouse", AZ182="mm3"), (AT182/508.91)*100, AND(F182="Rat", AZ182="mm3"), (AT182/1971)*100, AND(F182="Mouse", AZ182="ul"), (AT182/508.91)*100, AND(F182="Rat", AZ182="ul"), (AT182/1971)*100, AND(F182="Mouse", AZ182="nl"), (AT182/508910)*100, AND(F182="Rat", AZ182="nl"), (AT182/1971000)*100, AND(F182="Mouse", AZ182="cm3"), (AT182/0.50891)*100, AND(F182="Rat", AZ182="cm3"), (AT182/1.971)*100, TRUE, "NA")</f>
        <v>0.18274351064038827</v>
      </c>
      <c r="BC182" t="str" cm="1">
        <f t="array" ref="BC182">_xlfn.IFS(AV182="NA", "NA", AV182="NR", "NA", AZ182="Direct rLV % whole brain", AV182, AZ182="Indirect rLV % whole brain", AV182, AZ182="Direct rLV % hemisphere", AV182/2, AZ182="Indirect rLV % hemisphere", AV182/2, AND(F182="Mouse", AZ182="mm3"), (AV182/508.91)*100, AND(F182="Rat", AZ182="mm3"), (AV182/1971)*100, AND(F182="Mouse", AZ182="ul"), (AV182/508.91)*100, AND(F182="Rat", AZ182="ul"), (AV182/1971)*100, AND(F182="Mouse", AZ182="nl"), (AV182/508910)*100, AND(F182="Rat", AZ182="nl"), (AV182/1971000)*100, AND(F182="Mouse", AZ182="cm3"), (AV182/0.50891)*100, AND(F182="Rat", AZ182="cm3"), (AV182/1.971)*100, TRUE, "NA")</f>
        <v>NA</v>
      </c>
      <c r="BD182" t="str" cm="1">
        <f t="array" ref="BD182">_xlfn.IFS(AU182="NA", "NA", AU182="NR", "NA", R182="NR", "NA", BA182="SD", AU182, BA182="SE", AU182*(SQRT(R182)), BA182="SEM", AU182*(SQRT(R182)), TRUE, "NA")</f>
        <v>NA</v>
      </c>
      <c r="BE182" t="str" cm="1">
        <f t="array" ref="BE182">_xlfn.IFS(BD182="NA", "NA", AZ182="Direct rLV % whole brain", BD182, AZ182="Indirect rLV % whole brain", BD182, AZ182="Direct rLV % hemisphere", BD182/2, AZ182="Indirect rLV % hemisphere", BD182/2, AND(F182="Mouse", AZ182="mm3"), (BD182/508.91)*100, AND(F182="Rat", AZ182="mm3"), (BD182/1971)*100, AND(F182="Mouse", AZ182="ul"), (BD182/508.91)*100, AND(F182="Rat", AZ182="ul"), (BD182/1971)*100, AND(F182="Mouse", AZ182="nl"), (BD182/508910)*100, AND(F182="Rat", AZ182="nl"), (BD182/1971000)*100, AND(F182="Mouse", AZ182="cm3"), (BD182/0.50891)*100, AND(F182="Rat", AZ182="cm3"), (BD182/1.971)*100, TRUE, "NA")</f>
        <v>NA</v>
      </c>
      <c r="BF182" s="48" t="str" cm="1">
        <f t="array" ref="BF182">_xlfn.IFS(AW182="NA", "NA", AW182="NR", "NA", T182 = "NA", "NA", T182 = "NR", "NA", BA182="SD", AW182, BA182="SE", AW182*(SQRT(T182)), BA182="SEM", AW182*(SQRT(T182)), TRUE, "NA")</f>
        <v>NA</v>
      </c>
      <c r="BG182" s="35" t="s">
        <v>12</v>
      </c>
      <c r="BH182" t="s">
        <v>8</v>
      </c>
      <c r="BI182" t="s">
        <v>8</v>
      </c>
      <c r="BJ182" t="s">
        <v>8</v>
      </c>
      <c r="BK182" t="s">
        <v>8</v>
      </c>
      <c r="BL182" t="s">
        <v>8</v>
      </c>
      <c r="BM182" t="s">
        <v>8</v>
      </c>
      <c r="BN182" s="35" t="s">
        <v>273</v>
      </c>
      <c r="BO182" t="s">
        <v>273</v>
      </c>
      <c r="BQ182" t="s">
        <v>1004</v>
      </c>
    </row>
    <row r="183" spans="1:69" s="22" customFormat="1" x14ac:dyDescent="0.3">
      <c r="A183" s="22" t="s">
        <v>1006</v>
      </c>
      <c r="B183" s="22" t="s">
        <v>1005</v>
      </c>
      <c r="C183" s="22">
        <v>2018</v>
      </c>
      <c r="D183" s="22" t="s">
        <v>1007</v>
      </c>
      <c r="E183" s="22" t="s">
        <v>141</v>
      </c>
      <c r="F183" s="34" t="s">
        <v>25</v>
      </c>
      <c r="G183" s="22" t="s">
        <v>1008</v>
      </c>
      <c r="H183" s="22" t="s">
        <v>36</v>
      </c>
      <c r="I183" s="22" t="s">
        <v>12</v>
      </c>
      <c r="J183" s="22" t="s">
        <v>8</v>
      </c>
      <c r="K183" s="22">
        <v>8</v>
      </c>
      <c r="L183" s="22">
        <f t="shared" si="29"/>
        <v>10</v>
      </c>
      <c r="M183" s="22">
        <v>12</v>
      </c>
      <c r="N183" s="22" t="s">
        <v>9</v>
      </c>
      <c r="O183" s="22" t="s">
        <v>9</v>
      </c>
      <c r="P183" s="22" t="s">
        <v>9</v>
      </c>
      <c r="Q183" s="22">
        <v>1</v>
      </c>
      <c r="R183" s="22" t="s">
        <v>9</v>
      </c>
      <c r="S183" s="22">
        <v>2</v>
      </c>
      <c r="T183" s="22" t="s">
        <v>9</v>
      </c>
      <c r="U183" s="22">
        <f t="shared" si="21"/>
        <v>2</v>
      </c>
      <c r="V183" s="22" t="str">
        <f t="shared" si="22"/>
        <v>NA</v>
      </c>
      <c r="W183" s="34" t="s">
        <v>1009</v>
      </c>
      <c r="X183" s="22" t="s">
        <v>8</v>
      </c>
      <c r="Y183" s="22" t="s">
        <v>78</v>
      </c>
      <c r="Z183" s="22" t="s">
        <v>1010</v>
      </c>
      <c r="AA183" s="22">
        <v>15</v>
      </c>
      <c r="AB183" s="22" t="s">
        <v>320</v>
      </c>
      <c r="AC183" t="str" cm="1">
        <f t="array" ref="AC183">_xlfn.IFS(AB183="mg/kg", AA183, AB183="ug/g", AA183, AB183="mg/100g", AA183*10, AB183="mg/g", AA183*1000, TRUE, "NA")</f>
        <v>NA</v>
      </c>
      <c r="AD183" s="22">
        <v>50</v>
      </c>
      <c r="AE183" s="22" t="s">
        <v>221</v>
      </c>
      <c r="AF183" t="str" cm="1">
        <f t="array" ref="AF183">_xlfn.IFS(AD183="NA", "NA", AD183="NR", "NA", AE183="W/cm2", AD183, AE183="mW/mm2", AD183*0.1, AE183="mW/cm2", AD183*0.001, AE183="uW/cm2", AD183*0.000001, AE183="lux", AD183*0.00000014641, AE183="klux", AD183*0.00014641, TRUE, "NA")</f>
        <v>NA</v>
      </c>
      <c r="AG183" s="22" t="s">
        <v>9</v>
      </c>
      <c r="AH183" s="22" t="s">
        <v>9</v>
      </c>
      <c r="AI183" s="22">
        <v>532</v>
      </c>
      <c r="AJ183" s="22" t="s">
        <v>9</v>
      </c>
      <c r="AK183" s="22">
        <v>5</v>
      </c>
      <c r="AL183" s="34" t="s">
        <v>1011</v>
      </c>
      <c r="AM183" s="22" t="s">
        <v>219</v>
      </c>
      <c r="AN183" s="22">
        <v>5</v>
      </c>
      <c r="AO183" s="22" t="s">
        <v>145</v>
      </c>
      <c r="AP183" s="22">
        <v>0</v>
      </c>
      <c r="AQ183" s="22" t="s">
        <v>157</v>
      </c>
      <c r="AR183" s="34">
        <v>72</v>
      </c>
      <c r="AS183" s="22" t="s">
        <v>876</v>
      </c>
      <c r="AT183" s="22" t="s">
        <v>9</v>
      </c>
      <c r="AU183" s="22" t="s">
        <v>9</v>
      </c>
      <c r="AV183" s="22" t="s">
        <v>9</v>
      </c>
      <c r="AW183" s="22" t="s">
        <v>9</v>
      </c>
      <c r="AX183" s="22" t="s">
        <v>9</v>
      </c>
      <c r="AY183" s="22" t="s">
        <v>9</v>
      </c>
      <c r="AZ183" s="22" t="s">
        <v>9</v>
      </c>
      <c r="BA183" s="22" t="s">
        <v>9</v>
      </c>
      <c r="BB183" t="str" cm="1">
        <f t="array" ref="BB183">_xlfn.IFS(AT183="NA", "NA", AT183="NR", "NA", AZ183="Direct rLV % whole brain", AT183, AZ183="Indirect rLV % whole brain", AT183, AZ183="Direct rLV % hemisphere", AT183/2, AZ183="Indirect rLV % hemisphere", AT183/2, AND(F183="Mouse", AZ183="mm3"), (AT183/508.91)*100, AND(F183="Rat", AZ183="mm3"), (AT183/1971)*100, AND(F183="Mouse", AZ183="ul"), (AT183/508.91)*100, AND(F183="Rat", AZ183="ul"), (AT183/1971)*100, AND(F183="Mouse", AZ183="nl"), (AT183/508910)*100, AND(F183="Rat", AZ183="nl"), (AT183/1971000)*100, AND(F183="Mouse", AZ183="cm3"), (AT183/0.50891)*100, AND(F183="Rat", AZ183="cm3"), (AT183/1.971)*100, TRUE, "NA")</f>
        <v>NA</v>
      </c>
      <c r="BC183" t="str" cm="1">
        <f t="array" ref="BC183">_xlfn.IFS(AV183="NA", "NA", AV183="NR", "NA", AZ183="Direct rLV % whole brain", AV183, AZ183="Indirect rLV % whole brain", AV183, AZ183="Direct rLV % hemisphere", AV183/2, AZ183="Indirect rLV % hemisphere", AV183/2, AND(F183="Mouse", AZ183="mm3"), (AV183/508.91)*100, AND(F183="Rat", AZ183="mm3"), (AV183/1971)*100, AND(F183="Mouse", AZ183="ul"), (AV183/508.91)*100, AND(F183="Rat", AZ183="ul"), (AV183/1971)*100, AND(F183="Mouse", AZ183="nl"), (AV183/508910)*100, AND(F183="Rat", AZ183="nl"), (AV183/1971000)*100, AND(F183="Mouse", AZ183="cm3"), (AV183/0.50891)*100, AND(F183="Rat", AZ183="cm3"), (AV183/1.971)*100, TRUE, "NA")</f>
        <v>NA</v>
      </c>
      <c r="BD183" t="str" cm="1">
        <f t="array" ref="BD183">_xlfn.IFS(AU183="NA", "NA", AU183="NR", "NA", R183="NR", "NA", BA183="SD", AU183, BA183="SE", AU183*(SQRT(R183)), BA183="SEM", AU183*(SQRT(R183)), TRUE, "NA")</f>
        <v>NA</v>
      </c>
      <c r="BE183" t="str" cm="1">
        <f t="array" ref="BE183">_xlfn.IFS(BD183="NA", "NA", AZ183="Direct rLV % whole brain", BD183, AZ183="Indirect rLV % whole brain", BD183, AZ183="Direct rLV % hemisphere", BD183/2, AZ183="Indirect rLV % hemisphere", BD183/2, AND(F183="Mouse", AZ183="mm3"), (BD183/508.91)*100, AND(F183="Rat", AZ183="mm3"), (BD183/1971)*100, AND(F183="Mouse", AZ183="ul"), (BD183/508.91)*100, AND(F183="Rat", AZ183="ul"), (BD183/1971)*100, AND(F183="Mouse", AZ183="nl"), (BD183/508910)*100, AND(F183="Rat", AZ183="nl"), (BD183/1971000)*100, AND(F183="Mouse", AZ183="cm3"), (BD183/0.50891)*100, AND(F183="Rat", AZ183="cm3"), (BD183/1.971)*100, TRUE, "NA")</f>
        <v>NA</v>
      </c>
      <c r="BF183" s="48" t="str" cm="1">
        <f t="array" ref="BF183">_xlfn.IFS(AW183="NA", "NA", AW183="NR", "NA", T183 = "NA", "NA", T183 = "NR", "NA", BA183="SD", AW183, BA183="SE", AW183*(SQRT(T183)), BA183="SEM", AW183*(SQRT(T183)), TRUE, "NA")</f>
        <v>NA</v>
      </c>
      <c r="BG183" s="34" t="s">
        <v>12</v>
      </c>
      <c r="BH183" s="22" t="s">
        <v>8</v>
      </c>
      <c r="BI183" s="22" t="s">
        <v>8</v>
      </c>
      <c r="BJ183" s="22" t="s">
        <v>8</v>
      </c>
      <c r="BK183" s="22" t="s">
        <v>8</v>
      </c>
      <c r="BL183" s="22" t="s">
        <v>8</v>
      </c>
      <c r="BM183" s="22" t="s">
        <v>8</v>
      </c>
      <c r="BN183" s="34" t="s">
        <v>273</v>
      </c>
      <c r="BO183" s="22" t="s">
        <v>273</v>
      </c>
      <c r="BP183" s="22" t="s">
        <v>1014</v>
      </c>
      <c r="BQ183" s="22" t="s">
        <v>1013</v>
      </c>
    </row>
    <row r="184" spans="1:69" s="22" customFormat="1" x14ac:dyDescent="0.3">
      <c r="A184" s="22" t="s">
        <v>1006</v>
      </c>
      <c r="B184" s="22" t="s">
        <v>1005</v>
      </c>
      <c r="C184" s="22">
        <v>2018</v>
      </c>
      <c r="D184" s="22" t="s">
        <v>1007</v>
      </c>
      <c r="E184" s="22" t="s">
        <v>143</v>
      </c>
      <c r="F184" s="34" t="s">
        <v>25</v>
      </c>
      <c r="G184" s="22" t="s">
        <v>1008</v>
      </c>
      <c r="H184" s="22" t="s">
        <v>36</v>
      </c>
      <c r="I184" s="22" t="s">
        <v>12</v>
      </c>
      <c r="J184" s="22" t="s">
        <v>8</v>
      </c>
      <c r="K184" s="22">
        <v>8</v>
      </c>
      <c r="L184" s="22">
        <f t="shared" si="29"/>
        <v>10</v>
      </c>
      <c r="M184" s="22">
        <v>12</v>
      </c>
      <c r="N184" s="22" t="s">
        <v>9</v>
      </c>
      <c r="O184" s="22" t="s">
        <v>9</v>
      </c>
      <c r="P184" s="22" t="s">
        <v>9</v>
      </c>
      <c r="Q184" s="22">
        <v>1</v>
      </c>
      <c r="R184" s="22" t="s">
        <v>9</v>
      </c>
      <c r="S184" s="22">
        <v>2</v>
      </c>
      <c r="T184" s="22" t="s">
        <v>9</v>
      </c>
      <c r="U184" s="22">
        <f>IF(AND(Q184&lt;&gt;"", Q184&lt;&gt;0, Q184&lt;&gt;"NA", Q184&lt;&gt;"NR",S184&lt;&gt;"", S184&lt;&gt;0, S184&lt;&gt;"NA", S184&lt;&gt;"NR"), S184/Q184, "NA")</f>
        <v>2</v>
      </c>
      <c r="V184" s="22" t="str">
        <f>IF(AND(U184&lt;&gt;"", U184&lt;&gt;0, U184&lt;&gt;"NA", U184&lt;&gt;"NR",R184&lt;&gt;"", R184&lt;&gt;0, R184&lt;&gt;"NA", R184&lt;&gt;"NR"), R184/U184, "NA")</f>
        <v>NA</v>
      </c>
      <c r="W184" s="34" t="s">
        <v>1009</v>
      </c>
      <c r="X184" s="22" t="s">
        <v>8</v>
      </c>
      <c r="Y184" s="22" t="s">
        <v>78</v>
      </c>
      <c r="Z184" s="22" t="s">
        <v>1010</v>
      </c>
      <c r="AA184" s="22">
        <v>15</v>
      </c>
      <c r="AB184" s="22" t="s">
        <v>320</v>
      </c>
      <c r="AC184" t="str" cm="1">
        <f t="array" ref="AC184">_xlfn.IFS(AB184="mg/kg", AA184, AB184="ug/g", AA184, AB184="mg/100g", AA184*10, AB184="mg/g", AA184*1000, TRUE, "NA")</f>
        <v>NA</v>
      </c>
      <c r="AD184" s="22">
        <v>50</v>
      </c>
      <c r="AE184" s="22" t="s">
        <v>221</v>
      </c>
      <c r="AF184" t="str" cm="1">
        <f t="array" ref="AF184">_xlfn.IFS(AD184="NA", "NA", AD184="NR", "NA", AE184="W/cm2", AD184, AE184="mW/mm2", AD184*0.1, AE184="mW/cm2", AD184*0.001, AE184="uW/cm2", AD184*0.000001, AE184="lux", AD184*0.00000014641, AE184="klux", AD184*0.00014641, TRUE, "NA")</f>
        <v>NA</v>
      </c>
      <c r="AG184" s="22" t="s">
        <v>9</v>
      </c>
      <c r="AH184" s="22" t="s">
        <v>9</v>
      </c>
      <c r="AI184" s="22">
        <v>532</v>
      </c>
      <c r="AJ184" s="22" t="s">
        <v>9</v>
      </c>
      <c r="AK184" s="22">
        <v>5</v>
      </c>
      <c r="AL184" s="34" t="s">
        <v>1012</v>
      </c>
      <c r="AM184" s="22" t="s">
        <v>216</v>
      </c>
      <c r="AN184" s="22">
        <v>1</v>
      </c>
      <c r="AO184" s="22" t="s">
        <v>145</v>
      </c>
      <c r="AP184" s="22">
        <v>0</v>
      </c>
      <c r="AQ184" s="22" t="s">
        <v>157</v>
      </c>
      <c r="AR184" s="34">
        <v>72</v>
      </c>
      <c r="AS184" s="22" t="s">
        <v>876</v>
      </c>
      <c r="AT184" s="22" t="s">
        <v>9</v>
      </c>
      <c r="AU184" s="22" t="s">
        <v>9</v>
      </c>
      <c r="AV184" s="22" t="s">
        <v>9</v>
      </c>
      <c r="AW184" s="22" t="s">
        <v>9</v>
      </c>
      <c r="AX184" s="22" t="s">
        <v>9</v>
      </c>
      <c r="AY184" s="22" t="s">
        <v>9</v>
      </c>
      <c r="AZ184" s="22" t="s">
        <v>9</v>
      </c>
      <c r="BA184" s="22" t="s">
        <v>9</v>
      </c>
      <c r="BB184" t="str" cm="1">
        <f t="array" ref="BB184">_xlfn.IFS(AT184="NA", "NA", AT184="NR", "NA", AZ184="Direct rLV % whole brain", AT184, AZ184="Indirect rLV % whole brain", AT184, AZ184="Direct rLV % hemisphere", AT184/2, AZ184="Indirect rLV % hemisphere", AT184/2, AND(F184="Mouse", AZ184="mm3"), (AT184/508.91)*100, AND(F184="Rat", AZ184="mm3"), (AT184/1971)*100, AND(F184="Mouse", AZ184="ul"), (AT184/508.91)*100, AND(F184="Rat", AZ184="ul"), (AT184/1971)*100, AND(F184="Mouse", AZ184="nl"), (AT184/508910)*100, AND(F184="Rat", AZ184="nl"), (AT184/1971000)*100, AND(F184="Mouse", AZ184="cm3"), (AT184/0.50891)*100, AND(F184="Rat", AZ184="cm3"), (AT184/1.971)*100, TRUE, "NA")</f>
        <v>NA</v>
      </c>
      <c r="BC184" t="str" cm="1">
        <f t="array" ref="BC184">_xlfn.IFS(AV184="NA", "NA", AV184="NR", "NA", AZ184="Direct rLV % whole brain", AV184, AZ184="Indirect rLV % whole brain", AV184, AZ184="Direct rLV % hemisphere", AV184/2, AZ184="Indirect rLV % hemisphere", AV184/2, AND(F184="Mouse", AZ184="mm3"), (AV184/508.91)*100, AND(F184="Rat", AZ184="mm3"), (AV184/1971)*100, AND(F184="Mouse", AZ184="ul"), (AV184/508.91)*100, AND(F184="Rat", AZ184="ul"), (AV184/1971)*100, AND(F184="Mouse", AZ184="nl"), (AV184/508910)*100, AND(F184="Rat", AZ184="nl"), (AV184/1971000)*100, AND(F184="Mouse", AZ184="cm3"), (AV184/0.50891)*100, AND(F184="Rat", AZ184="cm3"), (AV184/1.971)*100, TRUE, "NA")</f>
        <v>NA</v>
      </c>
      <c r="BD184" t="str" cm="1">
        <f t="array" ref="BD184">_xlfn.IFS(AU184="NA", "NA", AU184="NR", "NA", R184="NR", "NA", BA184="SD", AU184, BA184="SE", AU184*(SQRT(R184)), BA184="SEM", AU184*(SQRT(R184)), TRUE, "NA")</f>
        <v>NA</v>
      </c>
      <c r="BE184" t="str" cm="1">
        <f t="array" ref="BE184">_xlfn.IFS(BD184="NA", "NA", AZ184="Direct rLV % whole brain", BD184, AZ184="Indirect rLV % whole brain", BD184, AZ184="Direct rLV % hemisphere", BD184/2, AZ184="Indirect rLV % hemisphere", BD184/2, AND(F184="Mouse", AZ184="mm3"), (BD184/508.91)*100, AND(F184="Rat", AZ184="mm3"), (BD184/1971)*100, AND(F184="Mouse", AZ184="ul"), (BD184/508.91)*100, AND(F184="Rat", AZ184="ul"), (BD184/1971)*100, AND(F184="Mouse", AZ184="nl"), (BD184/508910)*100, AND(F184="Rat", AZ184="nl"), (BD184/1971000)*100, AND(F184="Mouse", AZ184="cm3"), (BD184/0.50891)*100, AND(F184="Rat", AZ184="cm3"), (BD184/1.971)*100, TRUE, "NA")</f>
        <v>NA</v>
      </c>
      <c r="BF184" s="48" t="str" cm="1">
        <f t="array" ref="BF184">_xlfn.IFS(AW184="NA", "NA", AW184="NR", "NA", T184 = "NA", "NA", T184 = "NR", "NA", BA184="SD", AW184, BA184="SE", AW184*(SQRT(T184)), BA184="SEM", AW184*(SQRT(T184)), TRUE, "NA")</f>
        <v>NA</v>
      </c>
      <c r="BG184" s="34" t="s">
        <v>12</v>
      </c>
      <c r="BH184" s="22" t="s">
        <v>8</v>
      </c>
      <c r="BI184" s="22" t="s">
        <v>8</v>
      </c>
      <c r="BJ184" s="22" t="s">
        <v>8</v>
      </c>
      <c r="BK184" s="22" t="s">
        <v>8</v>
      </c>
      <c r="BL184" s="22" t="s">
        <v>8</v>
      </c>
      <c r="BM184" s="22" t="s">
        <v>8</v>
      </c>
      <c r="BN184" s="34" t="s">
        <v>273</v>
      </c>
      <c r="BO184" s="22" t="s">
        <v>273</v>
      </c>
      <c r="BP184" s="22" t="s">
        <v>1014</v>
      </c>
      <c r="BQ184" s="22" t="s">
        <v>1013</v>
      </c>
    </row>
    <row r="185" spans="1:69" x14ac:dyDescent="0.3">
      <c r="A185" t="s">
        <v>1017</v>
      </c>
      <c r="B185" t="s">
        <v>1015</v>
      </c>
      <c r="C185">
        <v>2018</v>
      </c>
      <c r="D185" t="s">
        <v>1016</v>
      </c>
      <c r="E185" t="s">
        <v>141</v>
      </c>
      <c r="F185" s="35" t="s">
        <v>24</v>
      </c>
      <c r="G185" t="s">
        <v>11</v>
      </c>
      <c r="H185" t="s">
        <v>36</v>
      </c>
      <c r="I185" t="s">
        <v>12</v>
      </c>
      <c r="J185" t="s">
        <v>8</v>
      </c>
      <c r="K185" t="s">
        <v>9</v>
      </c>
      <c r="L185" t="s">
        <v>9</v>
      </c>
      <c r="M185" t="s">
        <v>9</v>
      </c>
      <c r="N185">
        <v>225</v>
      </c>
      <c r="O185">
        <v>250</v>
      </c>
      <c r="P185">
        <v>275</v>
      </c>
      <c r="Q185">
        <v>1</v>
      </c>
      <c r="R185">
        <v>6</v>
      </c>
      <c r="S185">
        <v>0</v>
      </c>
      <c r="T185" t="s">
        <v>8</v>
      </c>
      <c r="U185" t="str">
        <f t="shared" si="21"/>
        <v>NA</v>
      </c>
      <c r="V185" t="str">
        <f t="shared" si="22"/>
        <v>NA</v>
      </c>
      <c r="W185" s="35" t="s">
        <v>100</v>
      </c>
      <c r="X185" t="s">
        <v>936</v>
      </c>
      <c r="Y185" t="s">
        <v>2553</v>
      </c>
      <c r="Z185" t="s">
        <v>1025</v>
      </c>
      <c r="AA185">
        <v>20</v>
      </c>
      <c r="AB185" t="s">
        <v>320</v>
      </c>
      <c r="AC185">
        <f>AA185*2</f>
        <v>40</v>
      </c>
      <c r="AD185" t="s">
        <v>9</v>
      </c>
      <c r="AE185" t="s">
        <v>8</v>
      </c>
      <c r="AF185" t="str" cm="1">
        <f t="array" ref="AF185">_xlfn.IFS(AD185="NA", "NA", AD185="NR", "NA", AE185="W/cm2", AD185, AE185="mW/mm2", AD185*0.1, AE185="mW/cm2", AD185*0.001, AE185="uW/cm2", AD185*0.000001, AE185="lux", AD185*0.00000014641, AE185="klux", AD185*0.00014641, TRUE, "NA")</f>
        <v>NA</v>
      </c>
      <c r="AG185" t="s">
        <v>729</v>
      </c>
      <c r="AH185" t="s">
        <v>729</v>
      </c>
      <c r="AI185">
        <v>523</v>
      </c>
      <c r="AJ185">
        <v>0.2</v>
      </c>
      <c r="AK185">
        <v>25</v>
      </c>
      <c r="AL185" s="35" t="s">
        <v>12</v>
      </c>
      <c r="AM185" t="s">
        <v>8</v>
      </c>
      <c r="AN185" t="s">
        <v>8</v>
      </c>
      <c r="AO185" t="s">
        <v>8</v>
      </c>
      <c r="AP185" t="s">
        <v>8</v>
      </c>
      <c r="AQ185" t="s">
        <v>8</v>
      </c>
      <c r="AR185" s="35">
        <v>24</v>
      </c>
      <c r="AS185" t="s">
        <v>875</v>
      </c>
      <c r="AT185">
        <v>6.55</v>
      </c>
      <c r="AU185">
        <v>0.44</v>
      </c>
      <c r="AV185" t="s">
        <v>8</v>
      </c>
      <c r="AW185" t="s">
        <v>8</v>
      </c>
      <c r="AX185" t="s">
        <v>8</v>
      </c>
      <c r="AY185" t="s">
        <v>8</v>
      </c>
      <c r="AZ185" t="s">
        <v>486</v>
      </c>
      <c r="BA185" t="s">
        <v>197</v>
      </c>
      <c r="BB185" cm="1">
        <f t="array" ref="BB185">_xlfn.IFS(AT185="NA", "NA", AT185="NR", "NA", AZ185="Direct rLV % whole brain", AT185, AZ185="Indirect rLV % whole brain", AT185, AZ185="Direct rLV % hemisphere", AT185/2, AZ185="Indirect rLV % hemisphere", AT185/2, AND(F185="Mouse", AZ185="mm3"), (AT185/508.91)*100, AND(F185="Rat", AZ185="mm3"), (AT185/1971)*100, AND(F185="Mouse", AZ185="ul"), (AT185/508.91)*100, AND(F185="Rat", AZ185="ul"), (AT185/1971)*100, AND(F185="Mouse", AZ185="nl"), (AT185/508910)*100, AND(F185="Rat", AZ185="nl"), (AT185/1971000)*100, AND(F185="Mouse", AZ185="cm3"), (AT185/0.50891)*100, AND(F185="Rat", AZ185="cm3"), (AT185/1.971)*100, TRUE, "NA")</f>
        <v>3.2749999999999999</v>
      </c>
      <c r="BC185" t="str" cm="1">
        <f t="array" ref="BC185">_xlfn.IFS(AV185="NA", "NA", AV185="NR", "NA", AZ185="Direct rLV % whole brain", AV185, AZ185="Indirect rLV % whole brain", AV185, AZ185="Direct rLV % hemisphere", AV185/2, AZ185="Indirect rLV % hemisphere", AV185/2, AND(F185="Mouse", AZ185="mm3"), (AV185/508.91)*100, AND(F185="Rat", AZ185="mm3"), (AV185/1971)*100, AND(F185="Mouse", AZ185="ul"), (AV185/508.91)*100, AND(F185="Rat", AZ185="ul"), (AV185/1971)*100, AND(F185="Mouse", AZ185="nl"), (AV185/508910)*100, AND(F185="Rat", AZ185="nl"), (AV185/1971000)*100, AND(F185="Mouse", AZ185="cm3"), (AV185/0.50891)*100, AND(F185="Rat", AZ185="cm3"), (AV185/1.971)*100, TRUE, "NA")</f>
        <v>NA</v>
      </c>
      <c r="BD185" cm="1">
        <f t="array" ref="BD185">_xlfn.IFS(AU185="NA", "NA", AU185="NR", "NA", R185="NR", "NA", BA185="SD", AU185, BA185="SE", AU185*(SQRT(R185)), BA185="SEM", AU185*(SQRT(R185)), TRUE, "NA")</f>
        <v>1.0777754868245983</v>
      </c>
      <c r="BE185" cm="1">
        <f t="array" ref="BE185">_xlfn.IFS(BD185="NA", "NA", AZ185="Direct rLV % whole brain", BD185, AZ185="Indirect rLV % whole brain", BD185, AZ185="Direct rLV % hemisphere", BD185/2, AZ185="Indirect rLV % hemisphere", BD185/2, AND(F185="Mouse", AZ185="mm3"), (BD185/508.91)*100, AND(F185="Rat", AZ185="mm3"), (BD185/1971)*100, AND(F185="Mouse", AZ185="ul"), (BD185/508.91)*100, AND(F185="Rat", AZ185="ul"), (BD185/1971)*100, AND(F185="Mouse", AZ185="nl"), (BD185/508910)*100, AND(F185="Rat", AZ185="nl"), (BD185/1971000)*100, AND(F185="Mouse", AZ185="cm3"), (BD185/0.50891)*100, AND(F185="Rat", AZ185="cm3"), (BD185/1.971)*100, TRUE, "NA")</f>
        <v>0.53888774341229917</v>
      </c>
      <c r="BF185" s="48" t="str" cm="1">
        <f t="array" ref="BF185">_xlfn.IFS(AW185="NA", "NA", AW185="NR", "NA", T185 = "NA", "NA", T185 = "NR", "NA", BA185="SD", AW185, BA185="SE", AW185*(SQRT(T185)), BA185="SEM", AW185*(SQRT(T185)), TRUE, "NA")</f>
        <v>NA</v>
      </c>
      <c r="BG185" s="35" t="s">
        <v>12</v>
      </c>
      <c r="BH185" t="s">
        <v>8</v>
      </c>
      <c r="BI185" t="s">
        <v>8</v>
      </c>
      <c r="BJ185" t="s">
        <v>8</v>
      </c>
      <c r="BK185" t="s">
        <v>8</v>
      </c>
      <c r="BL185" t="s">
        <v>8</v>
      </c>
      <c r="BM185" t="s">
        <v>8</v>
      </c>
      <c r="BN185" s="35" t="s">
        <v>273</v>
      </c>
      <c r="BO185" t="s">
        <v>273</v>
      </c>
    </row>
    <row r="186" spans="1:69" s="22" customFormat="1" x14ac:dyDescent="0.3">
      <c r="A186" s="22" t="s">
        <v>1021</v>
      </c>
      <c r="B186" s="22" t="s">
        <v>1015</v>
      </c>
      <c r="C186" s="22">
        <v>2018</v>
      </c>
      <c r="D186" s="22" t="s">
        <v>1022</v>
      </c>
      <c r="E186" s="22" t="s">
        <v>141</v>
      </c>
      <c r="F186" s="34" t="s">
        <v>24</v>
      </c>
      <c r="G186" s="22" t="s">
        <v>11</v>
      </c>
      <c r="H186" s="22" t="s">
        <v>36</v>
      </c>
      <c r="I186" s="22" t="s">
        <v>12</v>
      </c>
      <c r="J186" s="22" t="s">
        <v>8</v>
      </c>
      <c r="K186" s="22">
        <v>6</v>
      </c>
      <c r="L186" s="22">
        <f>AVERAGE(K186,M186)</f>
        <v>7</v>
      </c>
      <c r="M186" s="22">
        <v>8</v>
      </c>
      <c r="N186" s="22">
        <v>225</v>
      </c>
      <c r="O186" s="22">
        <v>250</v>
      </c>
      <c r="P186" s="22">
        <v>275</v>
      </c>
      <c r="Q186" s="22">
        <v>1</v>
      </c>
      <c r="R186" s="22">
        <v>6</v>
      </c>
      <c r="S186" s="22">
        <v>4</v>
      </c>
      <c r="T186" s="22">
        <v>6</v>
      </c>
      <c r="U186" s="22">
        <f t="shared" si="21"/>
        <v>4</v>
      </c>
      <c r="V186" s="22">
        <f t="shared" si="22"/>
        <v>1.5</v>
      </c>
      <c r="W186" s="34" t="s">
        <v>100</v>
      </c>
      <c r="X186" s="22" t="s">
        <v>936</v>
      </c>
      <c r="Y186" s="22" t="s">
        <v>2553</v>
      </c>
      <c r="Z186" s="22" t="s">
        <v>1025</v>
      </c>
      <c r="AA186" s="22">
        <v>20</v>
      </c>
      <c r="AB186" s="22" t="s">
        <v>320</v>
      </c>
      <c r="AC186">
        <f t="shared" ref="AC186:AC187" si="30">AA186*2</f>
        <v>40</v>
      </c>
      <c r="AD186" s="22" t="s">
        <v>9</v>
      </c>
      <c r="AE186" s="22" t="s">
        <v>8</v>
      </c>
      <c r="AF186" t="str" cm="1">
        <f t="array" ref="AF186">_xlfn.IFS(AD186="NA", "NA", AD186="NR", "NA", AE186="W/cm2", AD186, AE186="mW/mm2", AD186*0.1, AE186="mW/cm2", AD186*0.001, AE186="uW/cm2", AD186*0.000001, AE186="lux", AD186*0.00000014641, AE186="klux", AD186*0.00014641, TRUE, "NA")</f>
        <v>NA</v>
      </c>
      <c r="AG186" s="22" t="s">
        <v>9</v>
      </c>
      <c r="AH186" s="22" t="s">
        <v>9</v>
      </c>
      <c r="AI186" s="22">
        <v>523</v>
      </c>
      <c r="AJ186" s="22">
        <v>0.2</v>
      </c>
      <c r="AK186" s="22">
        <v>25</v>
      </c>
      <c r="AL186" s="34" t="s">
        <v>1023</v>
      </c>
      <c r="AM186" s="22" t="s">
        <v>216</v>
      </c>
      <c r="AN186" s="22">
        <v>5</v>
      </c>
      <c r="AO186" s="22" t="s">
        <v>2561</v>
      </c>
      <c r="AP186" s="22">
        <v>-48</v>
      </c>
      <c r="AQ186" s="22" t="s">
        <v>156</v>
      </c>
      <c r="AR186" s="34">
        <v>24</v>
      </c>
      <c r="AS186" s="22" t="s">
        <v>875</v>
      </c>
      <c r="AT186" s="22">
        <v>6.55</v>
      </c>
      <c r="AU186" s="22">
        <v>0.45</v>
      </c>
      <c r="AV186" s="22">
        <v>1.91</v>
      </c>
      <c r="AW186" s="22">
        <v>0.32</v>
      </c>
      <c r="AX186" s="22" t="s">
        <v>8</v>
      </c>
      <c r="AY186" s="22" t="s">
        <v>8</v>
      </c>
      <c r="AZ186" s="22" t="s">
        <v>486</v>
      </c>
      <c r="BA186" s="22" t="s">
        <v>197</v>
      </c>
      <c r="BB186" cm="1">
        <f t="array" ref="BB186">_xlfn.IFS(AT186="NA", "NA", AT186="NR", "NA", AZ186="Direct rLV % whole brain", AT186, AZ186="Indirect rLV % whole brain", AT186, AZ186="Direct rLV % hemisphere", AT186/2, AZ186="Indirect rLV % hemisphere", AT186/2, AND(F186="Mouse", AZ186="mm3"), (AT186/508.91)*100, AND(F186="Rat", AZ186="mm3"), (AT186/1971)*100, AND(F186="Mouse", AZ186="ul"), (AT186/508.91)*100, AND(F186="Rat", AZ186="ul"), (AT186/1971)*100, AND(F186="Mouse", AZ186="nl"), (AT186/508910)*100, AND(F186="Rat", AZ186="nl"), (AT186/1971000)*100, AND(F186="Mouse", AZ186="cm3"), (AT186/0.50891)*100, AND(F186="Rat", AZ186="cm3"), (AT186/1.971)*100, TRUE, "NA")</f>
        <v>3.2749999999999999</v>
      </c>
      <c r="BC186" cm="1">
        <f t="array" ref="BC186">_xlfn.IFS(AV186="NA", "NA", AV186="NR", "NA", AZ186="Direct rLV % whole brain", AV186, AZ186="Indirect rLV % whole brain", AV186, AZ186="Direct rLV % hemisphere", AV186/2, AZ186="Indirect rLV % hemisphere", AV186/2, AND(F186="Mouse", AZ186="mm3"), (AV186/508.91)*100, AND(F186="Rat", AZ186="mm3"), (AV186/1971)*100, AND(F186="Mouse", AZ186="ul"), (AV186/508.91)*100, AND(F186="Rat", AZ186="ul"), (AV186/1971)*100, AND(F186="Mouse", AZ186="nl"), (AV186/508910)*100, AND(F186="Rat", AZ186="nl"), (AV186/1971000)*100, AND(F186="Mouse", AZ186="cm3"), (AV186/0.50891)*100, AND(F186="Rat", AZ186="cm3"), (AV186/1.971)*100, TRUE, "NA")</f>
        <v>0.95499999999999996</v>
      </c>
      <c r="BD186" cm="1">
        <f t="array" ref="BD186">_xlfn.IFS(AU186="NA", "NA", AU186="NR", "NA", R186="NR", "NA", BA186="SD", AU186, BA186="SE", AU186*(SQRT(R186)), BA186="SEM", AU186*(SQRT(R186)), TRUE, "NA")</f>
        <v>1.1022703842524302</v>
      </c>
      <c r="BE186" cm="1">
        <f t="array" ref="BE186">_xlfn.IFS(BD186="NA", "NA", AZ186="Direct rLV % whole brain", BD186, AZ186="Indirect rLV % whole brain", BD186, AZ186="Direct rLV % hemisphere", BD186/2, AZ186="Indirect rLV % hemisphere", BD186/2, AND(F186="Mouse", AZ186="mm3"), (BD186/508.91)*100, AND(F186="Rat", AZ186="mm3"), (BD186/1971)*100, AND(F186="Mouse", AZ186="ul"), (BD186/508.91)*100, AND(F186="Rat", AZ186="ul"), (BD186/1971)*100, AND(F186="Mouse", AZ186="nl"), (BD186/508910)*100, AND(F186="Rat", AZ186="nl"), (BD186/1971000)*100, AND(F186="Mouse", AZ186="cm3"), (BD186/0.50891)*100, AND(F186="Rat", AZ186="cm3"), (BD186/1.971)*100, TRUE, "NA")</f>
        <v>0.55113519212621509</v>
      </c>
      <c r="BF186" s="48" cm="1">
        <f t="array" ref="BF186">_xlfn.IFS(AW186="NA", "NA", AW186="NR", "NA", T186 = "NA", "NA", T186 = "NR", "NA", BA186="SD", AW186, BA186="SE", AW186*(SQRT(T186)), BA186="SEM", AW186*(SQRT(T186)), TRUE, "NA")</f>
        <v>0.78383671769061691</v>
      </c>
      <c r="BG186" s="34" t="s">
        <v>12</v>
      </c>
      <c r="BH186" s="22" t="s">
        <v>8</v>
      </c>
      <c r="BI186" s="22" t="s">
        <v>8</v>
      </c>
      <c r="BJ186" s="22" t="s">
        <v>8</v>
      </c>
      <c r="BK186" s="22" t="s">
        <v>8</v>
      </c>
      <c r="BL186" s="22" t="s">
        <v>8</v>
      </c>
      <c r="BM186" s="22" t="s">
        <v>8</v>
      </c>
      <c r="BN186" s="34" t="s">
        <v>273</v>
      </c>
      <c r="BO186" s="22" t="s">
        <v>272</v>
      </c>
      <c r="BP186" s="22" t="s">
        <v>1026</v>
      </c>
    </row>
    <row r="187" spans="1:69" s="22" customFormat="1" x14ac:dyDescent="0.3">
      <c r="A187" s="22" t="s">
        <v>1021</v>
      </c>
      <c r="B187" s="22" t="s">
        <v>1015</v>
      </c>
      <c r="C187" s="22">
        <v>2018</v>
      </c>
      <c r="D187" s="22" t="s">
        <v>1022</v>
      </c>
      <c r="E187" s="22" t="s">
        <v>143</v>
      </c>
      <c r="F187" s="34" t="s">
        <v>24</v>
      </c>
      <c r="G187" s="22" t="s">
        <v>11</v>
      </c>
      <c r="H187" s="22" t="s">
        <v>36</v>
      </c>
      <c r="I187" s="22" t="s">
        <v>12</v>
      </c>
      <c r="J187" s="22" t="s">
        <v>8</v>
      </c>
      <c r="K187" s="22">
        <v>6</v>
      </c>
      <c r="L187" s="22">
        <f>AVERAGE(K187,M187)</f>
        <v>7</v>
      </c>
      <c r="M187" s="22">
        <v>8</v>
      </c>
      <c r="N187" s="22">
        <v>225</v>
      </c>
      <c r="O187" s="22">
        <v>250</v>
      </c>
      <c r="P187" s="22">
        <v>275</v>
      </c>
      <c r="Q187" s="22">
        <v>1</v>
      </c>
      <c r="R187" s="22">
        <v>6</v>
      </c>
      <c r="S187" s="22">
        <v>4</v>
      </c>
      <c r="T187" s="22">
        <v>6</v>
      </c>
      <c r="U187" s="22">
        <f t="shared" si="21"/>
        <v>4</v>
      </c>
      <c r="V187" s="22">
        <f t="shared" si="22"/>
        <v>1.5</v>
      </c>
      <c r="W187" s="34" t="s">
        <v>100</v>
      </c>
      <c r="X187" s="22" t="s">
        <v>936</v>
      </c>
      <c r="Y187" s="22" t="s">
        <v>2553</v>
      </c>
      <c r="Z187" s="22" t="s">
        <v>1025</v>
      </c>
      <c r="AA187" s="22">
        <v>20</v>
      </c>
      <c r="AB187" s="22" t="s">
        <v>320</v>
      </c>
      <c r="AC187">
        <f t="shared" si="30"/>
        <v>40</v>
      </c>
      <c r="AD187" s="22" t="s">
        <v>9</v>
      </c>
      <c r="AE187" s="22" t="s">
        <v>8</v>
      </c>
      <c r="AF187" t="str" cm="1">
        <f t="array" ref="AF187">_xlfn.IFS(AD187="NA", "NA", AD187="NR", "NA", AE187="W/cm2", AD187, AE187="mW/mm2", AD187*0.1, AE187="mW/cm2", AD187*0.001, AE187="uW/cm2", AD187*0.000001, AE187="lux", AD187*0.00000014641, AE187="klux", AD187*0.00014641, TRUE, "NA")</f>
        <v>NA</v>
      </c>
      <c r="AG187" s="22" t="s">
        <v>9</v>
      </c>
      <c r="AH187" s="22" t="s">
        <v>9</v>
      </c>
      <c r="AI187" s="22">
        <v>523</v>
      </c>
      <c r="AJ187" s="22">
        <v>0.2</v>
      </c>
      <c r="AK187" s="22">
        <v>25</v>
      </c>
      <c r="AL187" s="34" t="s">
        <v>1024</v>
      </c>
      <c r="AM187" s="22" t="s">
        <v>216</v>
      </c>
      <c r="AN187" s="22">
        <v>5</v>
      </c>
      <c r="AO187" s="22" t="s">
        <v>2561</v>
      </c>
      <c r="AP187" s="22">
        <v>-48</v>
      </c>
      <c r="AQ187" s="22" t="s">
        <v>156</v>
      </c>
      <c r="AR187" s="34">
        <v>24</v>
      </c>
      <c r="AS187" s="22" t="s">
        <v>875</v>
      </c>
      <c r="AT187" s="22">
        <v>6.55</v>
      </c>
      <c r="AU187" s="22">
        <v>0.45</v>
      </c>
      <c r="AV187" s="22">
        <v>2.4700000000000002</v>
      </c>
      <c r="AW187" s="22">
        <v>0.4</v>
      </c>
      <c r="AX187" s="22" t="s">
        <v>8</v>
      </c>
      <c r="AY187" s="22" t="s">
        <v>8</v>
      </c>
      <c r="AZ187" s="22" t="s">
        <v>486</v>
      </c>
      <c r="BA187" s="22" t="s">
        <v>197</v>
      </c>
      <c r="BB187" cm="1">
        <f t="array" ref="BB187">_xlfn.IFS(AT187="NA", "NA", AT187="NR", "NA", AZ187="Direct rLV % whole brain", AT187, AZ187="Indirect rLV % whole brain", AT187, AZ187="Direct rLV % hemisphere", AT187/2, AZ187="Indirect rLV % hemisphere", AT187/2, AND(F187="Mouse", AZ187="mm3"), (AT187/508.91)*100, AND(F187="Rat", AZ187="mm3"), (AT187/1971)*100, AND(F187="Mouse", AZ187="ul"), (AT187/508.91)*100, AND(F187="Rat", AZ187="ul"), (AT187/1971)*100, AND(F187="Mouse", AZ187="nl"), (AT187/508910)*100, AND(F187="Rat", AZ187="nl"), (AT187/1971000)*100, AND(F187="Mouse", AZ187="cm3"), (AT187/0.50891)*100, AND(F187="Rat", AZ187="cm3"), (AT187/1.971)*100, TRUE, "NA")</f>
        <v>3.2749999999999999</v>
      </c>
      <c r="BC187" cm="1">
        <f t="array" ref="BC187">_xlfn.IFS(AV187="NA", "NA", AV187="NR", "NA", AZ187="Direct rLV % whole brain", AV187, AZ187="Indirect rLV % whole brain", AV187, AZ187="Direct rLV % hemisphere", AV187/2, AZ187="Indirect rLV % hemisphere", AV187/2, AND(F187="Mouse", AZ187="mm3"), (AV187/508.91)*100, AND(F187="Rat", AZ187="mm3"), (AV187/1971)*100, AND(F187="Mouse", AZ187="ul"), (AV187/508.91)*100, AND(F187="Rat", AZ187="ul"), (AV187/1971)*100, AND(F187="Mouse", AZ187="nl"), (AV187/508910)*100, AND(F187="Rat", AZ187="nl"), (AV187/1971000)*100, AND(F187="Mouse", AZ187="cm3"), (AV187/0.50891)*100, AND(F187="Rat", AZ187="cm3"), (AV187/1.971)*100, TRUE, "NA")</f>
        <v>1.2350000000000001</v>
      </c>
      <c r="BD187" cm="1">
        <f t="array" ref="BD187">_xlfn.IFS(AU187="NA", "NA", AU187="NR", "NA", R187="NR", "NA", BA187="SD", AU187, BA187="SE", AU187*(SQRT(R187)), BA187="SEM", AU187*(SQRT(R187)), TRUE, "NA")</f>
        <v>1.1022703842524302</v>
      </c>
      <c r="BE187" cm="1">
        <f t="array" ref="BE187">_xlfn.IFS(BD187="NA", "NA", AZ187="Direct rLV % whole brain", BD187, AZ187="Indirect rLV % whole brain", BD187, AZ187="Direct rLV % hemisphere", BD187/2, AZ187="Indirect rLV % hemisphere", BD187/2, AND(F187="Mouse", AZ187="mm3"), (BD187/508.91)*100, AND(F187="Rat", AZ187="mm3"), (BD187/1971)*100, AND(F187="Mouse", AZ187="ul"), (BD187/508.91)*100, AND(F187="Rat", AZ187="ul"), (BD187/1971)*100, AND(F187="Mouse", AZ187="nl"), (BD187/508910)*100, AND(F187="Rat", AZ187="nl"), (BD187/1971000)*100, AND(F187="Mouse", AZ187="cm3"), (BD187/0.50891)*100, AND(F187="Rat", AZ187="cm3"), (BD187/1.971)*100, TRUE, "NA")</f>
        <v>0.55113519212621509</v>
      </c>
      <c r="BF187" s="48" cm="1">
        <f t="array" ref="BF187">_xlfn.IFS(AW187="NA", "NA", AW187="NR", "NA", T187 = "NA", "NA", T187 = "NR", "NA", BA187="SD", AW187, BA187="SE", AW187*(SQRT(T187)), BA187="SEM", AW187*(SQRT(T187)), TRUE, "NA")</f>
        <v>0.9797958971132712</v>
      </c>
      <c r="BG187" s="34" t="s">
        <v>12</v>
      </c>
      <c r="BH187" s="22" t="s">
        <v>8</v>
      </c>
      <c r="BI187" s="22" t="s">
        <v>8</v>
      </c>
      <c r="BJ187" s="22" t="s">
        <v>8</v>
      </c>
      <c r="BK187" s="22" t="s">
        <v>8</v>
      </c>
      <c r="BL187" s="22" t="s">
        <v>8</v>
      </c>
      <c r="BM187" s="22" t="s">
        <v>8</v>
      </c>
      <c r="BN187" s="34" t="s">
        <v>273</v>
      </c>
      <c r="BO187" s="22" t="s">
        <v>273</v>
      </c>
      <c r="BP187" s="22" t="s">
        <v>1026</v>
      </c>
    </row>
    <row r="188" spans="1:69" x14ac:dyDescent="0.3">
      <c r="A188" t="s">
        <v>1029</v>
      </c>
      <c r="B188" t="s">
        <v>1027</v>
      </c>
      <c r="C188">
        <v>2017</v>
      </c>
      <c r="D188" t="s">
        <v>1028</v>
      </c>
      <c r="E188" t="s">
        <v>141</v>
      </c>
      <c r="F188" s="35" t="s">
        <v>25</v>
      </c>
      <c r="G188" t="s">
        <v>1030</v>
      </c>
      <c r="H188" t="s">
        <v>37</v>
      </c>
      <c r="I188" t="s">
        <v>12</v>
      </c>
      <c r="J188" t="s">
        <v>8</v>
      </c>
      <c r="K188" t="s">
        <v>9</v>
      </c>
      <c r="L188">
        <v>12</v>
      </c>
      <c r="M188" t="s">
        <v>9</v>
      </c>
      <c r="N188">
        <v>22</v>
      </c>
      <c r="O188">
        <f>AVERAGE(N188,P188)</f>
        <v>23.5</v>
      </c>
      <c r="P188">
        <v>25</v>
      </c>
      <c r="Q188">
        <v>1</v>
      </c>
      <c r="R188">
        <v>18</v>
      </c>
      <c r="S188">
        <v>1</v>
      </c>
      <c r="T188">
        <v>20</v>
      </c>
      <c r="U188">
        <f t="shared" si="21"/>
        <v>1</v>
      </c>
      <c r="V188">
        <f t="shared" si="22"/>
        <v>18</v>
      </c>
      <c r="W188" s="35" t="s">
        <v>147</v>
      </c>
      <c r="X188" t="s">
        <v>97</v>
      </c>
      <c r="Y188" t="s">
        <v>78</v>
      </c>
      <c r="Z188" t="s">
        <v>1559</v>
      </c>
      <c r="AA188">
        <v>40</v>
      </c>
      <c r="AB188" t="s">
        <v>2555</v>
      </c>
      <c r="AC188" t="str" cm="1">
        <f t="array" ref="AC188">_xlfn.IFS(AB188="mg/kg", AA188, AB188="ug/g", AA188, AB188="mg/100g", AA188*10, AB188="mg/g", AA188*1000, TRUE, "NA")</f>
        <v>NA</v>
      </c>
      <c r="AD188">
        <v>150</v>
      </c>
      <c r="AE188" t="s">
        <v>292</v>
      </c>
      <c r="AF188" t="str" cm="1">
        <f t="array" ref="AF188">_xlfn.IFS(AD188="NA", "NA", AD188="NR", "NA", AE188="W/cm2", AD188, AE188="mW/mm2", AD188*0.1, AE188="mW/cm2", AD188*0.001, AE188="uW/cm2", AD188*0.000001, AE188="lux", AD188*0.00000014641, AE188="klux", AD188*0.00014641, TRUE, "NA")</f>
        <v>NA</v>
      </c>
      <c r="AG188" t="s">
        <v>231</v>
      </c>
      <c r="AH188" t="s">
        <v>9</v>
      </c>
      <c r="AI188" t="s">
        <v>9</v>
      </c>
      <c r="AJ188" t="s">
        <v>9</v>
      </c>
      <c r="AK188">
        <v>2</v>
      </c>
      <c r="AL188" s="35" t="s">
        <v>1032</v>
      </c>
      <c r="AM188" t="s">
        <v>218</v>
      </c>
      <c r="AN188">
        <v>10000</v>
      </c>
      <c r="AO188" t="s">
        <v>2559</v>
      </c>
      <c r="AP188" t="s">
        <v>9</v>
      </c>
      <c r="AQ188" t="s">
        <v>158</v>
      </c>
      <c r="AR188" s="35">
        <v>168</v>
      </c>
      <c r="AS188" t="s">
        <v>876</v>
      </c>
      <c r="AT188">
        <v>31.6</v>
      </c>
      <c r="AU188">
        <v>2.2400000000000002</v>
      </c>
      <c r="AV188">
        <v>23.88</v>
      </c>
      <c r="AW188">
        <v>2.1</v>
      </c>
      <c r="AX188" t="s">
        <v>8</v>
      </c>
      <c r="AY188" t="s">
        <v>8</v>
      </c>
      <c r="AZ188" t="s">
        <v>137</v>
      </c>
      <c r="BA188" t="s">
        <v>197</v>
      </c>
      <c r="BB188" cm="1">
        <f t="array" ref="BB188">_xlfn.IFS(AT188="NA", "NA", AT188="NR", "NA", AZ188="Direct rLV % whole brain", AT188, AZ188="Indirect rLV % whole brain", AT188, AZ188="Direct rLV % hemisphere", AT188/2, AZ188="Indirect rLV % hemisphere", AT188/2, AND(F188="Mouse", AZ188="mm3"), (AT188/508.91)*100, AND(F188="Rat", AZ188="mm3"), (AT188/1971)*100, AND(F188="Mouse", AZ188="ul"), (AT188/508.91)*100, AND(F188="Rat", AZ188="ul"), (AT188/1971)*100, AND(F188="Mouse", AZ188="nl"), (AT188/508910)*100, AND(F188="Rat", AZ188="nl"), (AT188/1971000)*100, AND(F188="Mouse", AZ188="cm3"), (AT188/0.50891)*100, AND(F188="Rat", AZ188="cm3"), (AT188/1.971)*100, TRUE, "NA")</f>
        <v>6.2093493938024409</v>
      </c>
      <c r="BC188" cm="1">
        <f t="array" ref="BC188">_xlfn.IFS(AV188="NA", "NA", AV188="NR", "NA", AZ188="Direct rLV % whole brain", AV188, AZ188="Indirect rLV % whole brain", AV188, AZ188="Direct rLV % hemisphere", AV188/2, AZ188="Indirect rLV % hemisphere", AV188/2, AND(F188="Mouse", AZ188="mm3"), (AV188/508.91)*100, AND(F188="Rat", AZ188="mm3"), (AV188/1971)*100, AND(F188="Mouse", AZ188="ul"), (AV188/508.91)*100, AND(F188="Rat", AZ188="ul"), (AV188/1971)*100, AND(F188="Mouse", AZ188="nl"), (AV188/508910)*100, AND(F188="Rat", AZ188="nl"), (AV188/1971000)*100, AND(F188="Mouse", AZ188="cm3"), (AV188/0.50891)*100, AND(F188="Rat", AZ188="cm3"), (AV188/1.971)*100, TRUE, "NA")</f>
        <v>4.6923817570886799</v>
      </c>
      <c r="BD188" cm="1">
        <f t="array" ref="BD188">_xlfn.IFS(AU188="NA", "NA", AU188="NR", "NA", R188="NR", "NA", BA188="SD", AU188, BA188="SE", AU188*(SQRT(R188)), BA188="SEM", AU188*(SQRT(R188)), TRUE, "NA")</f>
        <v>9.5035151391471988</v>
      </c>
      <c r="BE188" cm="1">
        <f t="array" ref="BE188">_xlfn.IFS(BD188="NA", "NA", AZ188="Direct rLV % whole brain", BD188, AZ188="Indirect rLV % whole brain", BD188, AZ188="Direct rLV % hemisphere", BD188/2, AZ188="Indirect rLV % hemisphere", BD188/2, AND(F188="Mouse", AZ188="mm3"), (BD188/508.91)*100, AND(F188="Rat", AZ188="mm3"), (BD188/1971)*100, AND(F188="Mouse", AZ188="ul"), (BD188/508.91)*100, AND(F188="Rat", AZ188="ul"), (BD188/1971)*100, AND(F188="Mouse", AZ188="nl"), (BD188/508910)*100, AND(F188="Rat", AZ188="nl"), (BD188/1971000)*100, AND(F188="Mouse", AZ188="cm3"), (BD188/0.50891)*100, AND(F188="Rat", AZ188="cm3"), (BD188/1.971)*100, TRUE, "NA")</f>
        <v>1.8674255053245561</v>
      </c>
      <c r="BF188" s="48" cm="1">
        <f t="array" ref="BF188">_xlfn.IFS(AW188="NA", "NA", AW188="NR", "NA", T188 = "NA", "NA", T188 = "NR", "NA", BA188="SD", AW188, BA188="SE", AW188*(SQRT(T188)), BA188="SEM", AW188*(SQRT(T188)), TRUE, "NA")</f>
        <v>9.3914855054991175</v>
      </c>
      <c r="BG188" s="35" t="s">
        <v>12</v>
      </c>
      <c r="BH188" t="s">
        <v>8</v>
      </c>
      <c r="BI188" t="s">
        <v>8</v>
      </c>
      <c r="BJ188" t="s">
        <v>8</v>
      </c>
      <c r="BK188" t="s">
        <v>8</v>
      </c>
      <c r="BL188" t="s">
        <v>8</v>
      </c>
      <c r="BM188" t="s">
        <v>8</v>
      </c>
      <c r="BN188" s="35" t="s">
        <v>273</v>
      </c>
      <c r="BO188" t="s">
        <v>273</v>
      </c>
      <c r="BP188" t="s">
        <v>1031</v>
      </c>
    </row>
    <row r="189" spans="1:69" s="22" customFormat="1" x14ac:dyDescent="0.3">
      <c r="A189" s="22" t="s">
        <v>1035</v>
      </c>
      <c r="B189" s="22" t="s">
        <v>1034</v>
      </c>
      <c r="C189" s="22">
        <v>1991</v>
      </c>
      <c r="D189" s="22" t="s">
        <v>1036</v>
      </c>
      <c r="E189" s="22" t="s">
        <v>141</v>
      </c>
      <c r="F189" s="34" t="s">
        <v>24</v>
      </c>
      <c r="G189" s="22" t="s">
        <v>11</v>
      </c>
      <c r="H189" s="22" t="s">
        <v>36</v>
      </c>
      <c r="I189" s="22" t="s">
        <v>12</v>
      </c>
      <c r="J189" s="22" t="s">
        <v>8</v>
      </c>
      <c r="K189" s="22" t="s">
        <v>9</v>
      </c>
      <c r="L189" s="22" t="s">
        <v>9</v>
      </c>
      <c r="M189" s="22" t="s">
        <v>9</v>
      </c>
      <c r="N189" s="22">
        <v>250</v>
      </c>
      <c r="O189" s="22">
        <f t="shared" ref="O189:O193" si="31">AVERAGE(N189,P189)</f>
        <v>325</v>
      </c>
      <c r="P189" s="22">
        <v>400</v>
      </c>
      <c r="Q189" s="22">
        <v>1</v>
      </c>
      <c r="R189" s="22">
        <v>9</v>
      </c>
      <c r="S189" s="22">
        <v>2</v>
      </c>
      <c r="T189" s="22">
        <v>10</v>
      </c>
      <c r="U189" s="22">
        <f t="shared" si="21"/>
        <v>2</v>
      </c>
      <c r="V189" s="22">
        <f t="shared" si="22"/>
        <v>4.5</v>
      </c>
      <c r="W189" s="34" t="s">
        <v>95</v>
      </c>
      <c r="X189" s="22" t="s">
        <v>8</v>
      </c>
      <c r="Y189" s="22" t="s">
        <v>9</v>
      </c>
      <c r="Z189" s="22" t="s">
        <v>709</v>
      </c>
      <c r="AA189" s="22">
        <v>20</v>
      </c>
      <c r="AB189" s="22" t="s">
        <v>145</v>
      </c>
      <c r="AC189" cm="1">
        <f t="array" ref="AC189">_xlfn.IFS(AB189="mg/kg", AA189, AB189="ug/g", AA189, AB189="mg/100g", AA189*10, AB189="mg/g", AA189*1000, TRUE, "NA")</f>
        <v>20</v>
      </c>
      <c r="AD189" s="22" t="s">
        <v>9</v>
      </c>
      <c r="AE189" s="22" t="s">
        <v>8</v>
      </c>
      <c r="AF189" t="str" cm="1">
        <f t="array" ref="AF189">_xlfn.IFS(AD189="NA", "NA", AD189="NR", "NA", AE189="W/cm2", AD189, AE189="mW/mm2", AD189*0.1, AE189="mW/cm2", AD189*0.001, AE189="uW/cm2", AD189*0.000001, AE189="lux", AD189*0.00000014641, AE189="klux", AD189*0.00014641, TRUE, "NA")</f>
        <v>NA</v>
      </c>
      <c r="AG189" s="22" t="s">
        <v>9</v>
      </c>
      <c r="AH189" s="22" t="s">
        <v>9</v>
      </c>
      <c r="AI189" s="22" t="s">
        <v>9</v>
      </c>
      <c r="AJ189" s="22" t="s">
        <v>9</v>
      </c>
      <c r="AK189" s="22">
        <v>7</v>
      </c>
      <c r="AL189" s="34" t="s">
        <v>419</v>
      </c>
      <c r="AM189" s="22" t="s">
        <v>220</v>
      </c>
      <c r="AN189" s="22">
        <v>2</v>
      </c>
      <c r="AO189" s="22" t="s">
        <v>145</v>
      </c>
      <c r="AP189" s="22" t="s">
        <v>9</v>
      </c>
      <c r="AQ189" s="22" t="s">
        <v>158</v>
      </c>
      <c r="AR189" s="34">
        <v>960</v>
      </c>
      <c r="AS189" s="22" t="s">
        <v>876</v>
      </c>
      <c r="AT189" s="22">
        <v>2.5</v>
      </c>
      <c r="AU189" s="22">
        <v>0.2</v>
      </c>
      <c r="AV189" s="22">
        <v>2</v>
      </c>
      <c r="AW189" s="22">
        <v>0.2</v>
      </c>
      <c r="AX189" s="22" t="s">
        <v>8</v>
      </c>
      <c r="AY189" s="22" t="s">
        <v>8</v>
      </c>
      <c r="AZ189" s="22" t="s">
        <v>301</v>
      </c>
      <c r="BA189" s="22" t="s">
        <v>197</v>
      </c>
      <c r="BB189" t="str" cm="1">
        <f t="array" ref="BB189">_xlfn.IFS(AT189="NA", "NA", AT189="NR", "NA", AZ189="Direct rLV % whole brain", AT189, AZ189="Indirect rLV % whole brain", AT189, AZ189="Direct rLV % hemisphere", AT189/2, AZ189="Indirect rLV % hemisphere", AT189/2, AND(F189="Mouse", AZ189="mm3"), (AT189/508.91)*100, AND(F189="Rat", AZ189="mm3"), (AT189/1971)*100, AND(F189="Mouse", AZ189="ul"), (AT189/508.91)*100, AND(F189="Rat", AZ189="ul"), (AT189/1971)*100, AND(F189="Mouse", AZ189="nl"), (AT189/508910)*100, AND(F189="Rat", AZ189="nl"), (AT189/1971000)*100, AND(F189="Mouse", AZ189="cm3"), (AT189/0.50891)*100, AND(F189="Rat", AZ189="cm3"), (AT189/1.971)*100, TRUE, "NA")</f>
        <v>NA</v>
      </c>
      <c r="BC189" t="str" cm="1">
        <f t="array" ref="BC189">_xlfn.IFS(AV189="NA", "NA", AV189="NR", "NA", AZ189="Direct rLV % whole brain", AV189, AZ189="Indirect rLV % whole brain", AV189, AZ189="Direct rLV % hemisphere", AV189/2, AZ189="Indirect rLV % hemisphere", AV189/2, AND(F189="Mouse", AZ189="mm3"), (AV189/508.91)*100, AND(F189="Rat", AZ189="mm3"), (AV189/1971)*100, AND(F189="Mouse", AZ189="ul"), (AV189/508.91)*100, AND(F189="Rat", AZ189="ul"), (AV189/1971)*100, AND(F189="Mouse", AZ189="nl"), (AV189/508910)*100, AND(F189="Rat", AZ189="nl"), (AV189/1971000)*100, AND(F189="Mouse", AZ189="cm3"), (AV189/0.50891)*100, AND(F189="Rat", AZ189="cm3"), (AV189/1.971)*100, TRUE, "NA")</f>
        <v>NA</v>
      </c>
      <c r="BD189" cm="1">
        <f t="array" ref="BD189">_xlfn.IFS(AU189="NA", "NA", AU189="NR", "NA", R189="NR", "NA", BA189="SD", AU189, BA189="SE", AU189*(SQRT(R189)), BA189="SEM", AU189*(SQRT(R189)), TRUE, "NA")</f>
        <v>0.60000000000000009</v>
      </c>
      <c r="BE189" t="str" cm="1">
        <f t="array" ref="BE189">_xlfn.IFS(BD189="NA", "NA", AZ189="Direct rLV % whole brain", BD189, AZ189="Indirect rLV % whole brain", BD189, AZ189="Direct rLV % hemisphere", BD189/2, AZ189="Indirect rLV % hemisphere", BD189/2, AND(F189="Mouse", AZ189="mm3"), (BD189/508.91)*100, AND(F189="Rat", AZ189="mm3"), (BD189/1971)*100, AND(F189="Mouse", AZ189="ul"), (BD189/508.91)*100, AND(F189="Rat", AZ189="ul"), (BD189/1971)*100, AND(F189="Mouse", AZ189="nl"), (BD189/508910)*100, AND(F189="Rat", AZ189="nl"), (BD189/1971000)*100, AND(F189="Mouse", AZ189="cm3"), (BD189/0.50891)*100, AND(F189="Rat", AZ189="cm3"), (BD189/1.971)*100, TRUE, "NA")</f>
        <v>NA</v>
      </c>
      <c r="BF189" s="48" cm="1">
        <f t="array" ref="BF189">_xlfn.IFS(AW189="NA", "NA", AW189="NR", "NA", T189 = "NA", "NA", T189 = "NR", "NA", BA189="SD", AW189, BA189="SE", AW189*(SQRT(T189)), BA189="SEM", AW189*(SQRT(T189)), TRUE, "NA")</f>
        <v>0.63245553203367599</v>
      </c>
      <c r="BG189" s="34" t="s">
        <v>12</v>
      </c>
      <c r="BH189" s="22" t="s">
        <v>8</v>
      </c>
      <c r="BI189" s="22" t="s">
        <v>8</v>
      </c>
      <c r="BJ189" s="22" t="s">
        <v>8</v>
      </c>
      <c r="BK189" s="22" t="s">
        <v>8</v>
      </c>
      <c r="BL189" s="22" t="s">
        <v>8</v>
      </c>
      <c r="BM189" s="22" t="s">
        <v>8</v>
      </c>
      <c r="BN189" s="34" t="s">
        <v>273</v>
      </c>
      <c r="BO189" s="22" t="s">
        <v>272</v>
      </c>
      <c r="BP189" s="22" t="s">
        <v>1037</v>
      </c>
      <c r="BQ189" s="22" t="s">
        <v>2595</v>
      </c>
    </row>
    <row r="190" spans="1:69" x14ac:dyDescent="0.3">
      <c r="A190" t="s">
        <v>1039</v>
      </c>
      <c r="B190" t="s">
        <v>1038</v>
      </c>
      <c r="C190">
        <v>2018</v>
      </c>
      <c r="D190" t="s">
        <v>1040</v>
      </c>
      <c r="E190" t="s">
        <v>141</v>
      </c>
      <c r="F190" s="35" t="s">
        <v>25</v>
      </c>
      <c r="G190" t="s">
        <v>1008</v>
      </c>
      <c r="H190" t="s">
        <v>36</v>
      </c>
      <c r="I190" t="s">
        <v>12</v>
      </c>
      <c r="J190" t="s">
        <v>8</v>
      </c>
      <c r="K190" t="s">
        <v>9</v>
      </c>
      <c r="L190" t="s">
        <v>9</v>
      </c>
      <c r="M190" t="s">
        <v>9</v>
      </c>
      <c r="N190">
        <v>20</v>
      </c>
      <c r="O190">
        <f t="shared" si="31"/>
        <v>22.5</v>
      </c>
      <c r="P190">
        <v>25</v>
      </c>
      <c r="Q190">
        <v>1</v>
      </c>
      <c r="R190">
        <v>4</v>
      </c>
      <c r="S190">
        <v>4</v>
      </c>
      <c r="T190">
        <v>4</v>
      </c>
      <c r="U190">
        <f t="shared" si="21"/>
        <v>4</v>
      </c>
      <c r="V190">
        <f t="shared" si="22"/>
        <v>1</v>
      </c>
      <c r="W190" s="35" t="s">
        <v>99</v>
      </c>
      <c r="X190" t="s">
        <v>8</v>
      </c>
      <c r="Y190" t="s">
        <v>78</v>
      </c>
      <c r="Z190" t="s">
        <v>9</v>
      </c>
      <c r="AA190">
        <v>10</v>
      </c>
      <c r="AB190" t="s">
        <v>320</v>
      </c>
      <c r="AC190">
        <f>(AA190*0.1)/(O190/1000)</f>
        <v>44.444444444444443</v>
      </c>
      <c r="AD190" t="s">
        <v>9</v>
      </c>
      <c r="AE190" t="s">
        <v>8</v>
      </c>
      <c r="AF190" t="str" cm="1">
        <f t="array" ref="AF190">_xlfn.IFS(AD190="NA", "NA", AD190="NR", "NA", AE190="W/cm2", AD190, AE190="mW/mm2", AD190*0.1, AE190="mW/cm2", AD190*0.001, AE190="uW/cm2", AD190*0.000001, AE190="lux", AD190*0.00000014641, AE190="klux", AD190*0.00014641, TRUE, "NA")</f>
        <v>NA</v>
      </c>
      <c r="AG190" t="s">
        <v>232</v>
      </c>
      <c r="AH190" t="s">
        <v>9</v>
      </c>
      <c r="AI190" t="s">
        <v>9</v>
      </c>
      <c r="AJ190">
        <v>4</v>
      </c>
      <c r="AK190">
        <v>15</v>
      </c>
      <c r="AL190" s="35" t="s">
        <v>1041</v>
      </c>
      <c r="AM190" t="s">
        <v>216</v>
      </c>
      <c r="AN190">
        <v>10</v>
      </c>
      <c r="AO190" t="s">
        <v>145</v>
      </c>
      <c r="AP190">
        <v>1</v>
      </c>
      <c r="AQ190" t="s">
        <v>158</v>
      </c>
      <c r="AR190" s="35">
        <v>24</v>
      </c>
      <c r="AS190" t="s">
        <v>875</v>
      </c>
      <c r="AT190">
        <v>63.15</v>
      </c>
      <c r="AU190">
        <v>4.67</v>
      </c>
      <c r="AV190">
        <v>17.260000000000002</v>
      </c>
      <c r="AW190">
        <v>6.7</v>
      </c>
      <c r="AX190" t="s">
        <v>8</v>
      </c>
      <c r="AY190" t="s">
        <v>8</v>
      </c>
      <c r="AZ190" t="s">
        <v>137</v>
      </c>
      <c r="BA190" t="s">
        <v>197</v>
      </c>
      <c r="BB190" cm="1">
        <f t="array" ref="BB190">_xlfn.IFS(AT190="NA", "NA", AT190="NR", "NA", AZ190="Direct rLV % whole brain", AT190, AZ190="Indirect rLV % whole brain", AT190, AZ190="Direct rLV % hemisphere", AT190/2, AZ190="Indirect rLV % hemisphere", AT190/2, AND(F190="Mouse", AZ190="mm3"), (AT190/508.91)*100, AND(F190="Rat", AZ190="mm3"), (AT190/1971)*100, AND(F190="Mouse", AZ190="ul"), (AT190/508.91)*100, AND(F190="Rat", AZ190="ul"), (AT190/1971)*100, AND(F190="Mouse", AZ190="nl"), (AT190/508910)*100, AND(F190="Rat", AZ190="nl"), (AT190/1971000)*100, AND(F190="Mouse", AZ190="cm3"), (AT190/0.50891)*100, AND(F190="Rat", AZ190="cm3"), (AT190/1.971)*100, TRUE, "NA")</f>
        <v>12.408873867677977</v>
      </c>
      <c r="BC190" cm="1">
        <f t="array" ref="BC190">_xlfn.IFS(AV190="NA", "NA", AV190="NR", "NA", AZ190="Direct rLV % whole brain", AV190, AZ190="Indirect rLV % whole brain", AV190, AZ190="Direct rLV % hemisphere", AV190/2, AZ190="Indirect rLV % hemisphere", AV190/2, AND(F190="Mouse", AZ190="mm3"), (AV190/508.91)*100, AND(F190="Rat", AZ190="mm3"), (AV190/1971)*100, AND(F190="Mouse", AZ190="ul"), (AV190/508.91)*100, AND(F190="Rat", AZ190="ul"), (AV190/1971)*100, AND(F190="Mouse", AZ190="nl"), (AV190/508910)*100, AND(F190="Rat", AZ190="nl"), (AV190/1971000)*100, AND(F190="Mouse", AZ190="cm3"), (AV190/0.50891)*100, AND(F190="Rat", AZ190="cm3"), (AV190/1.971)*100, TRUE, "NA")</f>
        <v>3.3915623587667763</v>
      </c>
      <c r="BD190" cm="1">
        <f t="array" ref="BD190">_xlfn.IFS(AU190="NA", "NA", AU190="NR", "NA", R190="NR", "NA", BA190="SD", AU190, BA190="SE", AU190*(SQRT(R190)), BA190="SEM", AU190*(SQRT(R190)), TRUE, "NA")</f>
        <v>9.34</v>
      </c>
      <c r="BE190" cm="1">
        <f t="array" ref="BE190">_xlfn.IFS(BD190="NA", "NA", AZ190="Direct rLV % whole brain", BD190, AZ190="Indirect rLV % whole brain", BD190, AZ190="Direct rLV % hemisphere", BD190/2, AZ190="Indirect rLV % hemisphere", BD190/2, AND(F190="Mouse", AZ190="mm3"), (BD190/508.91)*100, AND(F190="Rat", AZ190="mm3"), (BD190/1971)*100, AND(F190="Mouse", AZ190="ul"), (BD190/508.91)*100, AND(F190="Rat", AZ190="ul"), (BD190/1971)*100, AND(F190="Mouse", AZ190="nl"), (BD190/508910)*100, AND(F190="Rat", AZ190="nl"), (BD190/1971000)*100, AND(F190="Mouse", AZ190="cm3"), (BD190/0.50891)*100, AND(F190="Rat", AZ190="cm3"), (BD190/1.971)*100, TRUE, "NA")</f>
        <v>1.8352950423454046</v>
      </c>
      <c r="BF190" s="48" cm="1">
        <f t="array" ref="BF190">_xlfn.IFS(AW190="NA", "NA", AW190="NR", "NA", T190 = "NA", "NA", T190 = "NR", "NA", BA190="SD", AW190, BA190="SE", AW190*(SQRT(T190)), BA190="SEM", AW190*(SQRT(T190)), TRUE, "NA")</f>
        <v>13.4</v>
      </c>
      <c r="BG190" s="35" t="s">
        <v>12</v>
      </c>
      <c r="BH190" t="s">
        <v>8</v>
      </c>
      <c r="BI190" t="s">
        <v>8</v>
      </c>
      <c r="BJ190" t="s">
        <v>8</v>
      </c>
      <c r="BK190" t="s">
        <v>8</v>
      </c>
      <c r="BL190" t="s">
        <v>8</v>
      </c>
      <c r="BM190" t="s">
        <v>8</v>
      </c>
      <c r="BN190" s="35" t="s">
        <v>273</v>
      </c>
      <c r="BO190" t="s">
        <v>272</v>
      </c>
    </row>
    <row r="191" spans="1:69" s="22" customFormat="1" x14ac:dyDescent="0.3">
      <c r="A191" s="22" t="s">
        <v>1045</v>
      </c>
      <c r="B191" s="22" t="s">
        <v>1044</v>
      </c>
      <c r="C191" s="22">
        <v>2011</v>
      </c>
      <c r="D191" s="22" t="s">
        <v>1046</v>
      </c>
      <c r="E191" s="22" t="s">
        <v>141</v>
      </c>
      <c r="F191" s="34" t="s">
        <v>25</v>
      </c>
      <c r="G191" s="22" t="s">
        <v>1008</v>
      </c>
      <c r="H191" s="22" t="s">
        <v>36</v>
      </c>
      <c r="I191" s="22" t="s">
        <v>12</v>
      </c>
      <c r="J191" s="22" t="s">
        <v>8</v>
      </c>
      <c r="K191" s="22" t="s">
        <v>9</v>
      </c>
      <c r="L191" s="22">
        <v>8</v>
      </c>
      <c r="M191" s="22" t="s">
        <v>9</v>
      </c>
      <c r="N191" s="22">
        <v>22</v>
      </c>
      <c r="O191" s="22">
        <f t="shared" si="31"/>
        <v>24</v>
      </c>
      <c r="P191" s="22">
        <v>26</v>
      </c>
      <c r="Q191" s="22">
        <v>1</v>
      </c>
      <c r="R191" s="22">
        <v>10</v>
      </c>
      <c r="S191" s="22">
        <v>0</v>
      </c>
      <c r="T191" s="22" t="s">
        <v>8</v>
      </c>
      <c r="U191" s="22" t="str">
        <f t="shared" si="21"/>
        <v>NA</v>
      </c>
      <c r="V191" s="22" t="str">
        <f t="shared" si="22"/>
        <v>NA</v>
      </c>
      <c r="W191" s="34" t="s">
        <v>97</v>
      </c>
      <c r="X191" s="22" t="s">
        <v>8</v>
      </c>
      <c r="Y191" s="22" t="s">
        <v>78</v>
      </c>
      <c r="Z191" s="22" t="s">
        <v>91</v>
      </c>
      <c r="AA191" s="22">
        <v>20</v>
      </c>
      <c r="AB191" s="22" t="s">
        <v>145</v>
      </c>
      <c r="AC191" cm="1">
        <f t="array" ref="AC191">_xlfn.IFS(AB191="mg/kg", AA191, AB191="ug/g", AA191, AB191="mg/100g", AA191*10, AB191="mg/g", AA191*1000, TRUE, "NA")</f>
        <v>20</v>
      </c>
      <c r="AD191" s="22" t="s">
        <v>9</v>
      </c>
      <c r="AE191" s="22" t="s">
        <v>8</v>
      </c>
      <c r="AF191" t="str" cm="1">
        <f t="array" ref="AF191">_xlfn.IFS(AD191="NA", "NA", AD191="NR", "NA", AE191="W/cm2", AD191, AE191="mW/mm2", AD191*0.1, AE191="mW/cm2", AD191*0.001, AE191="uW/cm2", AD191*0.000001, AE191="lux", AD191*0.00000014641, AE191="klux", AD191*0.00014641, TRUE, "NA")</f>
        <v>NA</v>
      </c>
      <c r="AG191" s="22" t="s">
        <v>85</v>
      </c>
      <c r="AH191" s="22" t="s">
        <v>2656</v>
      </c>
      <c r="AI191" s="22">
        <v>540</v>
      </c>
      <c r="AJ191" s="22" t="s">
        <v>9</v>
      </c>
      <c r="AK191" s="22">
        <v>10</v>
      </c>
      <c r="AL191" s="34" t="s">
        <v>12</v>
      </c>
      <c r="AM191" s="22" t="s">
        <v>8</v>
      </c>
      <c r="AN191" s="22" t="s">
        <v>8</v>
      </c>
      <c r="AO191" s="22" t="s">
        <v>8</v>
      </c>
      <c r="AP191" s="22" t="s">
        <v>8</v>
      </c>
      <c r="AQ191" s="22" t="s">
        <v>8</v>
      </c>
      <c r="AR191" s="34">
        <v>24</v>
      </c>
      <c r="AS191" s="22" t="s">
        <v>875</v>
      </c>
      <c r="AT191" s="22">
        <v>23.3</v>
      </c>
      <c r="AU191" s="22">
        <v>1.4</v>
      </c>
      <c r="AV191" s="22" t="s">
        <v>8</v>
      </c>
      <c r="AW191" s="22" t="s">
        <v>8</v>
      </c>
      <c r="AX191" s="22" t="s">
        <v>8</v>
      </c>
      <c r="AY191" s="22" t="s">
        <v>8</v>
      </c>
      <c r="AZ191" s="22" t="s">
        <v>137</v>
      </c>
      <c r="BA191" s="22" t="s">
        <v>196</v>
      </c>
      <c r="BB191" cm="1">
        <f t="array" ref="BB191">_xlfn.IFS(AT191="NA", "NA", AT191="NR", "NA", AZ191="Direct rLV % whole brain", AT191, AZ191="Indirect rLV % whole brain", AT191, AZ191="Direct rLV % hemisphere", AT191/2, AZ191="Indirect rLV % hemisphere", AT191/2, AND(F191="Mouse", AZ191="mm3"), (AT191/508.91)*100, AND(F191="Rat", AZ191="mm3"), (AT191/1971)*100, AND(F191="Mouse", AZ191="ul"), (AT191/508.91)*100, AND(F191="Rat", AZ191="ul"), (AT191/1971)*100, AND(F191="Mouse", AZ191="nl"), (AT191/508910)*100, AND(F191="Rat", AZ191="nl"), (AT191/1971000)*100, AND(F191="Mouse", AZ191="cm3"), (AT191/0.50891)*100, AND(F191="Rat", AZ191="cm3"), (AT191/1.971)*100, TRUE, "NA")</f>
        <v>4.578412685936609</v>
      </c>
      <c r="BC191" t="str" cm="1">
        <f t="array" ref="BC191">_xlfn.IFS(AV191="NA", "NA", AV191="NR", "NA", AZ191="Direct rLV % whole brain", AV191, AZ191="Indirect rLV % whole brain", AV191, AZ191="Direct rLV % hemisphere", AV191/2, AZ191="Indirect rLV % hemisphere", AV191/2, AND(F191="Mouse", AZ191="mm3"), (AV191/508.91)*100, AND(F191="Rat", AZ191="mm3"), (AV191/1971)*100, AND(F191="Mouse", AZ191="ul"), (AV191/508.91)*100, AND(F191="Rat", AZ191="ul"), (AV191/1971)*100, AND(F191="Mouse", AZ191="nl"), (AV191/508910)*100, AND(F191="Rat", AZ191="nl"), (AV191/1971000)*100, AND(F191="Mouse", AZ191="cm3"), (AV191/0.50891)*100, AND(F191="Rat", AZ191="cm3"), (AV191/1.971)*100, TRUE, "NA")</f>
        <v>NA</v>
      </c>
      <c r="BD191" cm="1">
        <f t="array" ref="BD191">_xlfn.IFS(AU191="NA", "NA", AU191="NR", "NA", R191="NR", "NA", BA191="SD", AU191, BA191="SE", AU191*(SQRT(R191)), BA191="SEM", AU191*(SQRT(R191)), TRUE, "NA")</f>
        <v>1.4</v>
      </c>
      <c r="BE191" cm="1">
        <f t="array" ref="BE191">_xlfn.IFS(BD191="NA", "NA", AZ191="Direct rLV % whole brain", BD191, AZ191="Indirect rLV % whole brain", BD191, AZ191="Direct rLV % hemisphere", BD191/2, AZ191="Indirect rLV % hemisphere", BD191/2, AND(F191="Mouse", AZ191="mm3"), (BD191/508.91)*100, AND(F191="Rat", AZ191="mm3"), (BD191/1971)*100, AND(F191="Mouse", AZ191="ul"), (BD191/508.91)*100, AND(F191="Rat", AZ191="ul"), (BD191/1971)*100, AND(F191="Mouse", AZ191="nl"), (BD191/508910)*100, AND(F191="Rat", AZ191="nl"), (BD191/1971000)*100, AND(F191="Mouse", AZ191="cm3"), (BD191/0.50891)*100, AND(F191="Rat", AZ191="cm3"), (BD191/1.971)*100, TRUE, "NA")</f>
        <v>0.27509775795327263</v>
      </c>
      <c r="BF191" s="48" t="str" cm="1">
        <f t="array" ref="BF191">_xlfn.IFS(AW191="NA", "NA", AW191="NR", "NA", T191 = "NA", "NA", T191 = "NR", "NA", BA191="SD", AW191, BA191="SE", AW191*(SQRT(T191)), BA191="SEM", AW191*(SQRT(T191)), TRUE, "NA")</f>
        <v>NA</v>
      </c>
      <c r="BG191" s="34" t="s">
        <v>12</v>
      </c>
      <c r="BH191" s="22" t="s">
        <v>8</v>
      </c>
      <c r="BI191" s="22" t="s">
        <v>8</v>
      </c>
      <c r="BJ191" s="22" t="s">
        <v>8</v>
      </c>
      <c r="BK191" s="22" t="s">
        <v>8</v>
      </c>
      <c r="BL191" s="22" t="s">
        <v>8</v>
      </c>
      <c r="BM191" s="22" t="s">
        <v>8</v>
      </c>
      <c r="BN191" s="34" t="s">
        <v>273</v>
      </c>
      <c r="BO191" s="22" t="s">
        <v>273</v>
      </c>
    </row>
    <row r="192" spans="1:69" x14ac:dyDescent="0.3">
      <c r="A192" t="s">
        <v>1048</v>
      </c>
      <c r="B192" t="s">
        <v>1047</v>
      </c>
      <c r="C192">
        <v>2013</v>
      </c>
      <c r="D192" t="s">
        <v>1049</v>
      </c>
      <c r="E192" t="s">
        <v>141</v>
      </c>
      <c r="F192" s="35" t="s">
        <v>24</v>
      </c>
      <c r="G192" t="s">
        <v>11</v>
      </c>
      <c r="H192" t="s">
        <v>9</v>
      </c>
      <c r="I192" t="s">
        <v>12</v>
      </c>
      <c r="J192" t="s">
        <v>8</v>
      </c>
      <c r="K192" t="s">
        <v>9</v>
      </c>
      <c r="L192" t="s">
        <v>9</v>
      </c>
      <c r="M192" t="s">
        <v>9</v>
      </c>
      <c r="N192">
        <v>250</v>
      </c>
      <c r="O192">
        <f t="shared" si="31"/>
        <v>275</v>
      </c>
      <c r="P192">
        <v>300</v>
      </c>
      <c r="Q192">
        <v>1</v>
      </c>
      <c r="R192">
        <v>18</v>
      </c>
      <c r="S192">
        <v>1</v>
      </c>
      <c r="T192">
        <v>18</v>
      </c>
      <c r="U192">
        <f t="shared" si="21"/>
        <v>1</v>
      </c>
      <c r="V192">
        <f t="shared" si="22"/>
        <v>18</v>
      </c>
      <c r="W192" s="35" t="s">
        <v>97</v>
      </c>
      <c r="X192" t="s">
        <v>8</v>
      </c>
      <c r="Y192" t="s">
        <v>78</v>
      </c>
      <c r="Z192" t="s">
        <v>1559</v>
      </c>
      <c r="AA192">
        <v>20</v>
      </c>
      <c r="AB192" t="s">
        <v>145</v>
      </c>
      <c r="AC192" cm="1">
        <f t="array" ref="AC192">_xlfn.IFS(AB192="mg/kg", AA192, AB192="ug/g", AA192, AB192="mg/100g", AA192*10, AB192="mg/g", AA192*1000, TRUE, "NA")</f>
        <v>20</v>
      </c>
      <c r="AD192" t="s">
        <v>9</v>
      </c>
      <c r="AE192" t="s">
        <v>8</v>
      </c>
      <c r="AF192" t="str" cm="1">
        <f t="array" ref="AF192">_xlfn.IFS(AD192="NA", "NA", AD192="NR", "NA", AE192="W/cm2", AD192, AE192="mW/mm2", AD192*0.1, AE192="mW/cm2", AD192*0.001, AE192="uW/cm2", AD192*0.000001, AE192="lux", AD192*0.00000014641, AE192="klux", AD192*0.00014641, TRUE, "NA")</f>
        <v>NA</v>
      </c>
      <c r="AG192" t="s">
        <v>9</v>
      </c>
      <c r="AH192" t="s">
        <v>9</v>
      </c>
      <c r="AI192">
        <v>533</v>
      </c>
      <c r="AJ192">
        <v>10</v>
      </c>
      <c r="AK192" t="s">
        <v>9</v>
      </c>
      <c r="AL192" s="35" t="s">
        <v>1732</v>
      </c>
      <c r="AM192" t="s">
        <v>212</v>
      </c>
      <c r="AN192">
        <v>3</v>
      </c>
      <c r="AO192" t="s">
        <v>145</v>
      </c>
      <c r="AP192" t="s">
        <v>9</v>
      </c>
      <c r="AQ192" t="s">
        <v>158</v>
      </c>
      <c r="AR192" s="35">
        <v>168</v>
      </c>
      <c r="AS192" t="s">
        <v>876</v>
      </c>
      <c r="AT192">
        <v>33.299999999999997</v>
      </c>
      <c r="AU192">
        <v>2.66</v>
      </c>
      <c r="AV192">
        <v>17.399999999999999</v>
      </c>
      <c r="AW192">
        <v>1.39</v>
      </c>
      <c r="AX192" t="s">
        <v>8</v>
      </c>
      <c r="AY192" t="s">
        <v>8</v>
      </c>
      <c r="AZ192" t="s">
        <v>301</v>
      </c>
      <c r="BA192" t="s">
        <v>197</v>
      </c>
      <c r="BB192" t="str" cm="1">
        <f t="array" ref="BB192">_xlfn.IFS(AT192="NA", "NA", AT192="NR", "NA", AZ192="Direct rLV % whole brain", AT192, AZ192="Indirect rLV % whole brain", AT192, AZ192="Direct rLV % hemisphere", AT192/2, AZ192="Indirect rLV % hemisphere", AT192/2, AND(F192="Mouse", AZ192="mm3"), (AT192/508.91)*100, AND(F192="Rat", AZ192="mm3"), (AT192/1971)*100, AND(F192="Mouse", AZ192="ul"), (AT192/508.91)*100, AND(F192="Rat", AZ192="ul"), (AT192/1971)*100, AND(F192="Mouse", AZ192="nl"), (AT192/508910)*100, AND(F192="Rat", AZ192="nl"), (AT192/1971000)*100, AND(F192="Mouse", AZ192="cm3"), (AT192/0.50891)*100, AND(F192="Rat", AZ192="cm3"), (AT192/1.971)*100, TRUE, "NA")</f>
        <v>NA</v>
      </c>
      <c r="BC192" t="str" cm="1">
        <f t="array" ref="BC192">_xlfn.IFS(AV192="NA", "NA", AV192="NR", "NA", AZ192="Direct rLV % whole brain", AV192, AZ192="Indirect rLV % whole brain", AV192, AZ192="Direct rLV % hemisphere", AV192/2, AZ192="Indirect rLV % hemisphere", AV192/2, AND(F192="Mouse", AZ192="mm3"), (AV192/508.91)*100, AND(F192="Rat", AZ192="mm3"), (AV192/1971)*100, AND(F192="Mouse", AZ192="ul"), (AV192/508.91)*100, AND(F192="Rat", AZ192="ul"), (AV192/1971)*100, AND(F192="Mouse", AZ192="nl"), (AV192/508910)*100, AND(F192="Rat", AZ192="nl"), (AV192/1971000)*100, AND(F192="Mouse", AZ192="cm3"), (AV192/0.50891)*100, AND(F192="Rat", AZ192="cm3"), (AV192/1.971)*100, TRUE, "NA")</f>
        <v>NA</v>
      </c>
      <c r="BD192" cm="1">
        <f t="array" ref="BD192">_xlfn.IFS(AU192="NA", "NA", AU192="NR", "NA", R192="NR", "NA", BA192="SD", AU192, BA192="SE", AU192*(SQRT(R192)), BA192="SEM", AU192*(SQRT(R192)), TRUE, "NA")</f>
        <v>11.285424227737298</v>
      </c>
      <c r="BE192" t="str" cm="1">
        <f t="array" ref="BE192">_xlfn.IFS(BD192="NA", "NA", AZ192="Direct rLV % whole brain", BD192, AZ192="Indirect rLV % whole brain", BD192, AZ192="Direct rLV % hemisphere", BD192/2, AZ192="Indirect rLV % hemisphere", BD192/2, AND(F192="Mouse", AZ192="mm3"), (BD192/508.91)*100, AND(F192="Rat", AZ192="mm3"), (BD192/1971)*100, AND(F192="Mouse", AZ192="ul"), (BD192/508.91)*100, AND(F192="Rat", AZ192="ul"), (BD192/1971)*100, AND(F192="Mouse", AZ192="nl"), (BD192/508910)*100, AND(F192="Rat", AZ192="nl"), (BD192/1971000)*100, AND(F192="Mouse", AZ192="cm3"), (BD192/0.50891)*100, AND(F192="Rat", AZ192="cm3"), (BD192/1.971)*100, TRUE, "NA")</f>
        <v>NA</v>
      </c>
      <c r="BF192" s="48" cm="1">
        <f t="array" ref="BF192">_xlfn.IFS(AW192="NA", "NA", AW192="NR", "NA", T192 = "NA", "NA", T192 = "NR", "NA", BA192="SD", AW192, BA192="SE", AW192*(SQRT(T192)), BA192="SEM", AW192*(SQRT(T192)), TRUE, "NA")</f>
        <v>5.8972705550958056</v>
      </c>
      <c r="BG192" s="35" t="s">
        <v>420</v>
      </c>
      <c r="BH192">
        <v>2.4500000000000002</v>
      </c>
      <c r="BI192">
        <v>0.32</v>
      </c>
      <c r="BJ192">
        <v>4.2</v>
      </c>
      <c r="BK192">
        <v>0.28999999999999998</v>
      </c>
      <c r="BL192" t="s">
        <v>197</v>
      </c>
      <c r="BM192">
        <v>24</v>
      </c>
      <c r="BN192" s="35" t="s">
        <v>272</v>
      </c>
      <c r="BO192" t="s">
        <v>273</v>
      </c>
      <c r="BP192" t="s">
        <v>1050</v>
      </c>
    </row>
    <row r="193" spans="1:69" s="22" customFormat="1" x14ac:dyDescent="0.3">
      <c r="A193" s="22" t="s">
        <v>1053</v>
      </c>
      <c r="B193" s="22" t="s">
        <v>1047</v>
      </c>
      <c r="C193" s="22">
        <v>2013</v>
      </c>
      <c r="D193" s="22" t="s">
        <v>1054</v>
      </c>
      <c r="E193" s="22" t="s">
        <v>141</v>
      </c>
      <c r="F193" s="34" t="s">
        <v>24</v>
      </c>
      <c r="G193" s="22" t="s">
        <v>11</v>
      </c>
      <c r="H193" s="22" t="s">
        <v>36</v>
      </c>
      <c r="I193" s="22" t="s">
        <v>12</v>
      </c>
      <c r="J193" s="22" t="s">
        <v>8</v>
      </c>
      <c r="K193" s="22" t="s">
        <v>9</v>
      </c>
      <c r="L193" s="22">
        <v>8</v>
      </c>
      <c r="M193" s="22" t="s">
        <v>9</v>
      </c>
      <c r="N193" s="22">
        <v>250</v>
      </c>
      <c r="O193" s="22">
        <f t="shared" si="31"/>
        <v>275</v>
      </c>
      <c r="P193" s="22">
        <v>300</v>
      </c>
      <c r="Q193" s="22">
        <v>1</v>
      </c>
      <c r="R193" s="22">
        <v>10</v>
      </c>
      <c r="S193" s="22">
        <v>0</v>
      </c>
      <c r="T193" s="22" t="s">
        <v>8</v>
      </c>
      <c r="U193" s="22" t="str">
        <f t="shared" si="21"/>
        <v>NA</v>
      </c>
      <c r="V193" s="22" t="str">
        <f t="shared" si="22"/>
        <v>NA</v>
      </c>
      <c r="W193" s="34" t="s">
        <v>9</v>
      </c>
      <c r="X193" s="22" t="s">
        <v>8</v>
      </c>
      <c r="Y193" s="22" t="s">
        <v>78</v>
      </c>
      <c r="Z193" s="22" t="s">
        <v>1559</v>
      </c>
      <c r="AA193" s="22">
        <v>20</v>
      </c>
      <c r="AB193" s="22" t="s">
        <v>145</v>
      </c>
      <c r="AC193" cm="1">
        <f t="array" ref="AC193">_xlfn.IFS(AB193="mg/kg", AA193, AB193="ug/g", AA193, AB193="mg/100g", AA193*10, AB193="mg/g", AA193*1000, TRUE, "NA")</f>
        <v>20</v>
      </c>
      <c r="AD193" s="22" t="s">
        <v>9</v>
      </c>
      <c r="AE193" s="22" t="s">
        <v>8</v>
      </c>
      <c r="AF193" t="str" cm="1">
        <f t="array" ref="AF193">_xlfn.IFS(AD193="NA", "NA", AD193="NR", "NA", AE193="W/cm2", AD193, AE193="mW/mm2", AD193*0.1, AE193="mW/cm2", AD193*0.001, AE193="uW/cm2", AD193*0.000001, AE193="lux", AD193*0.00000014641, AE193="klux", AD193*0.00014641, TRUE, "NA")</f>
        <v>NA</v>
      </c>
      <c r="AG193" s="22" t="s">
        <v>9</v>
      </c>
      <c r="AH193" s="22" t="s">
        <v>9</v>
      </c>
      <c r="AI193" s="22">
        <v>533</v>
      </c>
      <c r="AJ193" s="22">
        <v>10</v>
      </c>
      <c r="AK193" s="22">
        <v>20</v>
      </c>
      <c r="AL193" s="34" t="s">
        <v>12</v>
      </c>
      <c r="AM193" s="22" t="s">
        <v>8</v>
      </c>
      <c r="AN193" s="22" t="s">
        <v>8</v>
      </c>
      <c r="AO193" s="22" t="s">
        <v>8</v>
      </c>
      <c r="AP193" s="22" t="s">
        <v>8</v>
      </c>
      <c r="AQ193" s="22" t="s">
        <v>8</v>
      </c>
      <c r="AR193" s="34">
        <v>672</v>
      </c>
      <c r="AS193" s="22" t="s">
        <v>876</v>
      </c>
      <c r="AT193" s="22">
        <v>39.9</v>
      </c>
      <c r="AU193" s="22">
        <v>3.3</v>
      </c>
      <c r="AV193" s="22" t="s">
        <v>8</v>
      </c>
      <c r="AW193" s="22" t="s">
        <v>8</v>
      </c>
      <c r="AX193" s="22" t="s">
        <v>8</v>
      </c>
      <c r="AY193" s="22" t="s">
        <v>8</v>
      </c>
      <c r="AZ193" s="22" t="s">
        <v>301</v>
      </c>
      <c r="BA193" s="22" t="s">
        <v>197</v>
      </c>
      <c r="BB193" t="str" cm="1">
        <f t="array" ref="BB193">_xlfn.IFS(AT193="NA", "NA", AT193="NR", "NA", AZ193="Direct rLV % whole brain", AT193, AZ193="Indirect rLV % whole brain", AT193, AZ193="Direct rLV % hemisphere", AT193/2, AZ193="Indirect rLV % hemisphere", AT193/2, AND(F193="Mouse", AZ193="mm3"), (AT193/508.91)*100, AND(F193="Rat", AZ193="mm3"), (AT193/1971)*100, AND(F193="Mouse", AZ193="ul"), (AT193/508.91)*100, AND(F193="Rat", AZ193="ul"), (AT193/1971)*100, AND(F193="Mouse", AZ193="nl"), (AT193/508910)*100, AND(F193="Rat", AZ193="nl"), (AT193/1971000)*100, AND(F193="Mouse", AZ193="cm3"), (AT193/0.50891)*100, AND(F193="Rat", AZ193="cm3"), (AT193/1.971)*100, TRUE, "NA")</f>
        <v>NA</v>
      </c>
      <c r="BC193" t="str" cm="1">
        <f t="array" ref="BC193">_xlfn.IFS(AV193="NA", "NA", AV193="NR", "NA", AZ193="Direct rLV % whole brain", AV193, AZ193="Indirect rLV % whole brain", AV193, AZ193="Direct rLV % hemisphere", AV193/2, AZ193="Indirect rLV % hemisphere", AV193/2, AND(F193="Mouse", AZ193="mm3"), (AV193/508.91)*100, AND(F193="Rat", AZ193="mm3"), (AV193/1971)*100, AND(F193="Mouse", AZ193="ul"), (AV193/508.91)*100, AND(F193="Rat", AZ193="ul"), (AV193/1971)*100, AND(F193="Mouse", AZ193="nl"), (AV193/508910)*100, AND(F193="Rat", AZ193="nl"), (AV193/1971000)*100, AND(F193="Mouse", AZ193="cm3"), (AV193/0.50891)*100, AND(F193="Rat", AZ193="cm3"), (AV193/1.971)*100, TRUE, "NA")</f>
        <v>NA</v>
      </c>
      <c r="BD193" cm="1">
        <f t="array" ref="BD193">_xlfn.IFS(AU193="NA", "NA", AU193="NR", "NA", R193="NR", "NA", BA193="SD", AU193, BA193="SE", AU193*(SQRT(R193)), BA193="SEM", AU193*(SQRT(R193)), TRUE, "NA")</f>
        <v>10.435516278555651</v>
      </c>
      <c r="BE193" t="str" cm="1">
        <f t="array" ref="BE193">_xlfn.IFS(BD193="NA", "NA", AZ193="Direct rLV % whole brain", BD193, AZ193="Indirect rLV % whole brain", BD193, AZ193="Direct rLV % hemisphere", BD193/2, AZ193="Indirect rLV % hemisphere", BD193/2, AND(F193="Mouse", AZ193="mm3"), (BD193/508.91)*100, AND(F193="Rat", AZ193="mm3"), (BD193/1971)*100, AND(F193="Mouse", AZ193="ul"), (BD193/508.91)*100, AND(F193="Rat", AZ193="ul"), (BD193/1971)*100, AND(F193="Mouse", AZ193="nl"), (BD193/508910)*100, AND(F193="Rat", AZ193="nl"), (BD193/1971000)*100, AND(F193="Mouse", AZ193="cm3"), (BD193/0.50891)*100, AND(F193="Rat", AZ193="cm3"), (BD193/1.971)*100, TRUE, "NA")</f>
        <v>NA</v>
      </c>
      <c r="BF193" s="48" t="str" cm="1">
        <f t="array" ref="BF193">_xlfn.IFS(AW193="NA", "NA", AW193="NR", "NA", T193 = "NA", "NA", T193 = "NR", "NA", BA193="SD", AW193, BA193="SE", AW193*(SQRT(T193)), BA193="SEM", AW193*(SQRT(T193)), TRUE, "NA")</f>
        <v>NA</v>
      </c>
      <c r="BG193" s="34" t="s">
        <v>420</v>
      </c>
      <c r="BH193" s="22">
        <v>1.69</v>
      </c>
      <c r="BI193" s="22">
        <v>0.24</v>
      </c>
      <c r="BJ193" s="22" t="s">
        <v>8</v>
      </c>
      <c r="BK193" s="22" t="s">
        <v>8</v>
      </c>
      <c r="BL193" s="22" t="s">
        <v>197</v>
      </c>
      <c r="BM193" s="22">
        <v>120</v>
      </c>
      <c r="BN193" s="34" t="s">
        <v>272</v>
      </c>
      <c r="BO193" s="22" t="s">
        <v>273</v>
      </c>
      <c r="BP193" s="22" t="s">
        <v>1055</v>
      </c>
    </row>
    <row r="194" spans="1:69" x14ac:dyDescent="0.3">
      <c r="A194" t="s">
        <v>1058</v>
      </c>
      <c r="B194" t="s">
        <v>1047</v>
      </c>
      <c r="C194">
        <v>2013</v>
      </c>
      <c r="D194" t="s">
        <v>1059</v>
      </c>
      <c r="E194" t="s">
        <v>141</v>
      </c>
      <c r="F194" s="35" t="s">
        <v>24</v>
      </c>
      <c r="G194" t="s">
        <v>11</v>
      </c>
      <c r="H194" t="s">
        <v>36</v>
      </c>
      <c r="I194" t="s">
        <v>12</v>
      </c>
      <c r="J194" t="s">
        <v>8</v>
      </c>
      <c r="K194" t="s">
        <v>9</v>
      </c>
      <c r="L194">
        <v>8</v>
      </c>
      <c r="M194" t="s">
        <v>9</v>
      </c>
      <c r="N194" t="s">
        <v>9</v>
      </c>
      <c r="O194" t="s">
        <v>9</v>
      </c>
      <c r="P194" t="s">
        <v>9</v>
      </c>
      <c r="Q194">
        <v>1</v>
      </c>
      <c r="R194">
        <v>8</v>
      </c>
      <c r="S194">
        <v>2</v>
      </c>
      <c r="T194">
        <v>8</v>
      </c>
      <c r="U194">
        <f t="shared" ref="U194:U256" si="32">IF(AND(Q194&lt;&gt;"", Q194&lt;&gt;0, Q194&lt;&gt;"NA", Q194&lt;&gt;"NR",S194&lt;&gt;"", S194&lt;&gt;0, S194&lt;&gt;"NA", S194&lt;&gt;"NR"), S194/Q194, "NA")</f>
        <v>2</v>
      </c>
      <c r="V194">
        <f t="shared" ref="V194:V256" si="33">IF(AND(U194&lt;&gt;"", U194&lt;&gt;0, U194&lt;&gt;"NA", U194&lt;&gt;"NR",R194&lt;&gt;"", R194&lt;&gt;0, R194&lt;&gt;"NA", R194&lt;&gt;"NR"), R194/U194, "NA")</f>
        <v>4</v>
      </c>
      <c r="W194" s="35" t="s">
        <v>175</v>
      </c>
      <c r="X194" t="s">
        <v>8</v>
      </c>
      <c r="Y194" t="s">
        <v>78</v>
      </c>
      <c r="Z194" t="s">
        <v>1559</v>
      </c>
      <c r="AA194">
        <v>20</v>
      </c>
      <c r="AB194" t="s">
        <v>145</v>
      </c>
      <c r="AC194" cm="1">
        <f t="array" ref="AC194">_xlfn.IFS(AB194="mg/kg", AA194, AB194="ug/g", AA194, AB194="mg/100g", AA194*10, AB194="mg/g", AA194*1000, TRUE, "NA")</f>
        <v>20</v>
      </c>
      <c r="AD194" t="s">
        <v>9</v>
      </c>
      <c r="AE194" t="s">
        <v>8</v>
      </c>
      <c r="AF194" t="str" cm="1">
        <f t="array" ref="AF194">_xlfn.IFS(AD194="NA", "NA", AD194="NR", "NA", AE194="W/cm2", AD194, AE194="mW/mm2", AD194*0.1, AE194="mW/cm2", AD194*0.001, AE194="uW/cm2", AD194*0.000001, AE194="lux", AD194*0.00000014641, AE194="klux", AD194*0.00014641, TRUE, "NA")</f>
        <v>NA</v>
      </c>
      <c r="AG194" t="s">
        <v>146</v>
      </c>
      <c r="AH194" t="s">
        <v>9</v>
      </c>
      <c r="AI194">
        <v>533</v>
      </c>
      <c r="AJ194">
        <v>10</v>
      </c>
      <c r="AK194">
        <v>20</v>
      </c>
      <c r="AL194" s="35" t="s">
        <v>1061</v>
      </c>
      <c r="AM194" t="s">
        <v>47</v>
      </c>
      <c r="AN194">
        <v>20</v>
      </c>
      <c r="AO194" t="s">
        <v>1060</v>
      </c>
      <c r="AP194" t="s">
        <v>9</v>
      </c>
      <c r="AQ194" t="s">
        <v>158</v>
      </c>
      <c r="AR194" s="35">
        <v>336</v>
      </c>
      <c r="AS194" t="s">
        <v>876</v>
      </c>
      <c r="AT194">
        <v>35.1</v>
      </c>
      <c r="AU194">
        <v>2.12</v>
      </c>
      <c r="AV194">
        <v>37.1</v>
      </c>
      <c r="AW194">
        <v>3.16</v>
      </c>
      <c r="AX194" t="s">
        <v>8</v>
      </c>
      <c r="AY194" t="s">
        <v>8</v>
      </c>
      <c r="AZ194" t="s">
        <v>301</v>
      </c>
      <c r="BA194" t="s">
        <v>196</v>
      </c>
      <c r="BB194" t="str" cm="1">
        <f t="array" ref="BB194">_xlfn.IFS(AT194="NA", "NA", AT194="NR", "NA", AZ194="Direct rLV % whole brain", AT194, AZ194="Indirect rLV % whole brain", AT194, AZ194="Direct rLV % hemisphere", AT194/2, AZ194="Indirect rLV % hemisphere", AT194/2, AND(F194="Mouse", AZ194="mm3"), (AT194/508.91)*100, AND(F194="Rat", AZ194="mm3"), (AT194/1971)*100, AND(F194="Mouse", AZ194="ul"), (AT194/508.91)*100, AND(F194="Rat", AZ194="ul"), (AT194/1971)*100, AND(F194="Mouse", AZ194="nl"), (AT194/508910)*100, AND(F194="Rat", AZ194="nl"), (AT194/1971000)*100, AND(F194="Mouse", AZ194="cm3"), (AT194/0.50891)*100, AND(F194="Rat", AZ194="cm3"), (AT194/1.971)*100, TRUE, "NA")</f>
        <v>NA</v>
      </c>
      <c r="BC194" t="str" cm="1">
        <f t="array" ref="BC194">_xlfn.IFS(AV194="NA", "NA", AV194="NR", "NA", AZ194="Direct rLV % whole brain", AV194, AZ194="Indirect rLV % whole brain", AV194, AZ194="Direct rLV % hemisphere", AV194/2, AZ194="Indirect rLV % hemisphere", AV194/2, AND(F194="Mouse", AZ194="mm3"), (AV194/508.91)*100, AND(F194="Rat", AZ194="mm3"), (AV194/1971)*100, AND(F194="Mouse", AZ194="ul"), (AV194/508.91)*100, AND(F194="Rat", AZ194="ul"), (AV194/1971)*100, AND(F194="Mouse", AZ194="nl"), (AV194/508910)*100, AND(F194="Rat", AZ194="nl"), (AV194/1971000)*100, AND(F194="Mouse", AZ194="cm3"), (AV194/0.50891)*100, AND(F194="Rat", AZ194="cm3"), (AV194/1.971)*100, TRUE, "NA")</f>
        <v>NA</v>
      </c>
      <c r="BD194" cm="1">
        <f t="array" ref="BD194">_xlfn.IFS(AU194="NA", "NA", AU194="NR", "NA", R194="NR", "NA", BA194="SD", AU194, BA194="SE", AU194*(SQRT(R194)), BA194="SEM", AU194*(SQRT(R194)), TRUE, "NA")</f>
        <v>2.12</v>
      </c>
      <c r="BE194" t="str" cm="1">
        <f t="array" ref="BE194">_xlfn.IFS(BD194="NA", "NA", AZ194="Direct rLV % whole brain", BD194, AZ194="Indirect rLV % whole brain", BD194, AZ194="Direct rLV % hemisphere", BD194/2, AZ194="Indirect rLV % hemisphere", BD194/2, AND(F194="Mouse", AZ194="mm3"), (BD194/508.91)*100, AND(F194="Rat", AZ194="mm3"), (BD194/1971)*100, AND(F194="Mouse", AZ194="ul"), (BD194/508.91)*100, AND(F194="Rat", AZ194="ul"), (BD194/1971)*100, AND(F194="Mouse", AZ194="nl"), (BD194/508910)*100, AND(F194="Rat", AZ194="nl"), (BD194/1971000)*100, AND(F194="Mouse", AZ194="cm3"), (BD194/0.50891)*100, AND(F194="Rat", AZ194="cm3"), (BD194/1.971)*100, TRUE, "NA")</f>
        <v>NA</v>
      </c>
      <c r="BF194" s="48" cm="1">
        <f t="array" ref="BF194">_xlfn.IFS(AW194="NA", "NA", AW194="NR", "NA", T194 = "NA", "NA", T194 = "NR", "NA", BA194="SD", AW194, BA194="SE", AW194*(SQRT(T194)), BA194="SEM", AW194*(SQRT(T194)), TRUE, "NA")</f>
        <v>3.16</v>
      </c>
      <c r="BG194" s="35" t="s">
        <v>420</v>
      </c>
      <c r="BH194">
        <v>2.38</v>
      </c>
      <c r="BI194">
        <v>0.26</v>
      </c>
      <c r="BJ194">
        <v>6.51</v>
      </c>
      <c r="BK194">
        <v>0.19</v>
      </c>
      <c r="BL194" t="s">
        <v>196</v>
      </c>
      <c r="BM194">
        <v>120</v>
      </c>
      <c r="BN194" s="35" t="s">
        <v>272</v>
      </c>
      <c r="BO194" t="s">
        <v>272</v>
      </c>
      <c r="BP194" t="s">
        <v>1062</v>
      </c>
    </row>
    <row r="195" spans="1:69" s="22" customFormat="1" x14ac:dyDescent="0.3">
      <c r="A195" s="22" t="s">
        <v>1066</v>
      </c>
      <c r="B195" s="22" t="s">
        <v>1065</v>
      </c>
      <c r="C195" s="22">
        <v>2005</v>
      </c>
      <c r="D195" s="22" t="s">
        <v>1067</v>
      </c>
      <c r="E195" s="22" t="s">
        <v>141</v>
      </c>
      <c r="F195" s="34" t="s">
        <v>24</v>
      </c>
      <c r="G195" s="22" t="s">
        <v>10</v>
      </c>
      <c r="H195" s="22" t="s">
        <v>36</v>
      </c>
      <c r="I195" s="22" t="s">
        <v>12</v>
      </c>
      <c r="J195" s="22" t="s">
        <v>8</v>
      </c>
      <c r="K195" s="22" t="s">
        <v>9</v>
      </c>
      <c r="L195" s="22" t="s">
        <v>9</v>
      </c>
      <c r="M195" s="22" t="s">
        <v>9</v>
      </c>
      <c r="N195" s="22">
        <v>260</v>
      </c>
      <c r="O195" s="22">
        <f>AVERAGE(N195,P195)</f>
        <v>290</v>
      </c>
      <c r="P195" s="22">
        <v>320</v>
      </c>
      <c r="Q195" s="22">
        <v>1</v>
      </c>
      <c r="R195" s="22">
        <v>8</v>
      </c>
      <c r="S195" s="22">
        <v>6</v>
      </c>
      <c r="T195" s="22">
        <v>5</v>
      </c>
      <c r="U195" s="22">
        <f t="shared" si="32"/>
        <v>6</v>
      </c>
      <c r="V195" s="22">
        <f t="shared" si="33"/>
        <v>1.3333333333333333</v>
      </c>
      <c r="W195" s="34" t="s">
        <v>9</v>
      </c>
      <c r="X195" s="22" t="s">
        <v>8</v>
      </c>
      <c r="Y195" s="22" t="s">
        <v>2553</v>
      </c>
      <c r="Z195" s="22" t="s">
        <v>91</v>
      </c>
      <c r="AA195" s="22">
        <v>20</v>
      </c>
      <c r="AB195" s="22" t="s">
        <v>145</v>
      </c>
      <c r="AC195" cm="1">
        <f t="array" ref="AC195">_xlfn.IFS(AB195="mg/kg", AA195, AB195="ug/g", AA195, AB195="mg/100g", AA195*10, AB195="mg/g", AA195*1000, TRUE, "NA")</f>
        <v>20</v>
      </c>
      <c r="AD195" s="22" t="s">
        <v>9</v>
      </c>
      <c r="AE195" s="22" t="s">
        <v>8</v>
      </c>
      <c r="AF195" t="str" cm="1">
        <f t="array" ref="AF195">_xlfn.IFS(AD195="NA", "NA", AD195="NR", "NA", AE195="W/cm2", AD195, AE195="mW/mm2", AD195*0.1, AE195="mW/cm2", AD195*0.001, AE195="uW/cm2", AD195*0.000001, AE195="lux", AD195*0.00000014641, AE195="klux", AD195*0.00014641, TRUE, "NA")</f>
        <v>NA</v>
      </c>
      <c r="AG195" s="22" t="s">
        <v>85</v>
      </c>
      <c r="AH195" s="22" t="s">
        <v>2656</v>
      </c>
      <c r="AI195" s="22">
        <v>540</v>
      </c>
      <c r="AJ195" s="22">
        <v>3</v>
      </c>
      <c r="AK195" s="22">
        <v>10</v>
      </c>
      <c r="AL195" s="34" t="s">
        <v>1068</v>
      </c>
      <c r="AM195" s="22" t="s">
        <v>216</v>
      </c>
      <c r="AN195" s="22">
        <v>3</v>
      </c>
      <c r="AO195" s="22" t="s">
        <v>1069</v>
      </c>
      <c r="AP195" s="22">
        <v>0</v>
      </c>
      <c r="AQ195" s="22" t="s">
        <v>158</v>
      </c>
      <c r="AR195" s="34">
        <v>24</v>
      </c>
      <c r="AS195" s="22" t="s">
        <v>875</v>
      </c>
      <c r="AT195" s="22">
        <v>44.76</v>
      </c>
      <c r="AU195" s="22">
        <v>3.12</v>
      </c>
      <c r="AV195" s="22">
        <v>31.17</v>
      </c>
      <c r="AW195" s="22">
        <v>1.87</v>
      </c>
      <c r="AX195" s="22" t="s">
        <v>8</v>
      </c>
      <c r="AY195" s="22" t="s">
        <v>8</v>
      </c>
      <c r="AZ195" s="22" t="s">
        <v>485</v>
      </c>
      <c r="BA195" s="22" t="s">
        <v>198</v>
      </c>
      <c r="BB195" cm="1">
        <f t="array" ref="BB195">_xlfn.IFS(AT195="NA", "NA", AT195="NR", "NA", AZ195="Direct rLV % whole brain", AT195, AZ195="Indirect rLV % whole brain", AT195, AZ195="Direct rLV % hemisphere", AT195/2, AZ195="Indirect rLV % hemisphere", AT195/2, AND(F195="Mouse", AZ195="mm3"), (AT195/508.91)*100, AND(F195="Rat", AZ195="mm3"), (AT195/1971)*100, AND(F195="Mouse", AZ195="ul"), (AT195/508.91)*100, AND(F195="Rat", AZ195="ul"), (AT195/1971)*100, AND(F195="Mouse", AZ195="nl"), (AT195/508910)*100, AND(F195="Rat", AZ195="nl"), (AT195/1971000)*100, AND(F195="Mouse", AZ195="cm3"), (AT195/0.50891)*100, AND(F195="Rat", AZ195="cm3"), (AT195/1.971)*100, TRUE, "NA")</f>
        <v>22.38</v>
      </c>
      <c r="BC195" cm="1">
        <f t="array" ref="BC195">_xlfn.IFS(AV195="NA", "NA", AV195="NR", "NA", AZ195="Direct rLV % whole brain", AV195, AZ195="Indirect rLV % whole brain", AV195, AZ195="Direct rLV % hemisphere", AV195/2, AZ195="Indirect rLV % hemisphere", AV195/2, AND(F195="Mouse", AZ195="mm3"), (AV195/508.91)*100, AND(F195="Rat", AZ195="mm3"), (AV195/1971)*100, AND(F195="Mouse", AZ195="ul"), (AV195/508.91)*100, AND(F195="Rat", AZ195="ul"), (AV195/1971)*100, AND(F195="Mouse", AZ195="nl"), (AV195/508910)*100, AND(F195="Rat", AZ195="nl"), (AV195/1971000)*100, AND(F195="Mouse", AZ195="cm3"), (AV195/0.50891)*100, AND(F195="Rat", AZ195="cm3"), (AV195/1.971)*100, TRUE, "NA")</f>
        <v>15.585000000000001</v>
      </c>
      <c r="BD195" cm="1">
        <f t="array" ref="BD195">_xlfn.IFS(AU195="NA", "NA", AU195="NR", "NA", R195="NR", "NA", BA195="SD", AU195, BA195="SE", AU195*(SQRT(R195)), BA195="SEM", AU195*(SQRT(R195)), TRUE, "NA")</f>
        <v>8.8246926292081138</v>
      </c>
      <c r="BE195" cm="1">
        <f t="array" ref="BE195">_xlfn.IFS(BD195="NA", "NA", AZ195="Direct rLV % whole brain", BD195, AZ195="Indirect rLV % whole brain", BD195, AZ195="Direct rLV % hemisphere", BD195/2, AZ195="Indirect rLV % hemisphere", BD195/2, AND(F195="Mouse", AZ195="mm3"), (BD195/508.91)*100, AND(F195="Rat", AZ195="mm3"), (BD195/1971)*100, AND(F195="Mouse", AZ195="ul"), (BD195/508.91)*100, AND(F195="Rat", AZ195="ul"), (BD195/1971)*100, AND(F195="Mouse", AZ195="nl"), (BD195/508910)*100, AND(F195="Rat", AZ195="nl"), (BD195/1971000)*100, AND(F195="Mouse", AZ195="cm3"), (BD195/0.50891)*100, AND(F195="Rat", AZ195="cm3"), (BD195/1.971)*100, TRUE, "NA")</f>
        <v>4.4123463146040569</v>
      </c>
      <c r="BF195" s="48" cm="1">
        <f t="array" ref="BF195">_xlfn.IFS(AW195="NA", "NA", AW195="NR", "NA", T195 = "NA", "NA", T195 = "NR", "NA", BA195="SD", AW195, BA195="SE", AW195*(SQRT(T195)), BA195="SEM", AW195*(SQRT(T195)), TRUE, "NA")</f>
        <v>4.1814471179246073</v>
      </c>
      <c r="BG195" s="34" t="s">
        <v>471</v>
      </c>
      <c r="BH195" s="22">
        <v>0.5</v>
      </c>
      <c r="BI195" s="22">
        <v>0.5</v>
      </c>
      <c r="BJ195" s="22">
        <v>1</v>
      </c>
      <c r="BK195" s="22">
        <v>0</v>
      </c>
      <c r="BL195" s="22" t="s">
        <v>196</v>
      </c>
      <c r="BM195" s="22">
        <v>24</v>
      </c>
      <c r="BN195" s="34" t="s">
        <v>272</v>
      </c>
      <c r="BO195" s="22" t="s">
        <v>272</v>
      </c>
    </row>
    <row r="196" spans="1:69" x14ac:dyDescent="0.3">
      <c r="A196" t="s">
        <v>1071</v>
      </c>
      <c r="B196" t="s">
        <v>1070</v>
      </c>
      <c r="C196">
        <v>1995</v>
      </c>
      <c r="D196" t="s">
        <v>1072</v>
      </c>
      <c r="E196" t="s">
        <v>141</v>
      </c>
      <c r="F196" s="35" t="s">
        <v>24</v>
      </c>
      <c r="G196" t="s">
        <v>10</v>
      </c>
      <c r="H196" t="s">
        <v>36</v>
      </c>
      <c r="I196" t="s">
        <v>12</v>
      </c>
      <c r="J196" t="s">
        <v>8</v>
      </c>
      <c r="K196" t="s">
        <v>9</v>
      </c>
      <c r="L196" t="s">
        <v>9</v>
      </c>
      <c r="M196" t="s">
        <v>9</v>
      </c>
      <c r="N196">
        <v>300</v>
      </c>
      <c r="O196">
        <f t="shared" ref="O196:O198" si="34">AVERAGE(N196,P196)</f>
        <v>350</v>
      </c>
      <c r="P196">
        <v>400</v>
      </c>
      <c r="Q196">
        <v>1</v>
      </c>
      <c r="R196">
        <v>5</v>
      </c>
      <c r="S196">
        <v>1</v>
      </c>
      <c r="T196">
        <v>5</v>
      </c>
      <c r="U196">
        <f t="shared" si="32"/>
        <v>1</v>
      </c>
      <c r="V196">
        <f t="shared" si="33"/>
        <v>5</v>
      </c>
      <c r="W196" s="35" t="s">
        <v>175</v>
      </c>
      <c r="X196" t="s">
        <v>8</v>
      </c>
      <c r="Y196" t="s">
        <v>2553</v>
      </c>
      <c r="Z196" t="s">
        <v>91</v>
      </c>
      <c r="AA196">
        <v>10</v>
      </c>
      <c r="AB196" t="s">
        <v>145</v>
      </c>
      <c r="AC196" cm="1">
        <f t="array" ref="AC196">_xlfn.IFS(AB196="mg/kg", AA196, AB196="ug/g", AA196, AB196="mg/100g", AA196*10, AB196="mg/g", AA196*1000, TRUE, "NA")</f>
        <v>10</v>
      </c>
      <c r="AD196">
        <v>500000</v>
      </c>
      <c r="AE196" t="s">
        <v>252</v>
      </c>
      <c r="AF196" cm="1">
        <f t="array" ref="AF196">_xlfn.IFS(AD196="NA", "NA", AD196="NR", "NA", AE196="W/cm2", AD196, AE196="mW/mm2", AD196*0.1, AE196="mW/cm2", AD196*0.001, AE196="uW/cm2", AD196*0.000001, AE196="lux", AD196*0.00000014641, AE196="klux", AD196*0.00014641, TRUE, "NA")</f>
        <v>7.3205000000000006E-2</v>
      </c>
      <c r="AG196" t="s">
        <v>85</v>
      </c>
      <c r="AH196" t="s">
        <v>2656</v>
      </c>
      <c r="AI196">
        <v>540</v>
      </c>
      <c r="AJ196">
        <v>3</v>
      </c>
      <c r="AK196">
        <v>4</v>
      </c>
      <c r="AL196" s="35" t="s">
        <v>1073</v>
      </c>
      <c r="AM196" t="s">
        <v>219</v>
      </c>
      <c r="AN196">
        <v>10</v>
      </c>
      <c r="AO196" t="s">
        <v>145</v>
      </c>
      <c r="AP196">
        <v>-1.5</v>
      </c>
      <c r="AQ196" t="s">
        <v>156</v>
      </c>
      <c r="AR196" s="35">
        <v>24</v>
      </c>
      <c r="AS196" t="s">
        <v>874</v>
      </c>
      <c r="AT196">
        <v>308</v>
      </c>
      <c r="AU196">
        <v>19</v>
      </c>
      <c r="AV196">
        <v>192</v>
      </c>
      <c r="AW196">
        <v>12</v>
      </c>
      <c r="AX196" t="s">
        <v>8</v>
      </c>
      <c r="AY196" t="s">
        <v>8</v>
      </c>
      <c r="AZ196" t="s">
        <v>137</v>
      </c>
      <c r="BA196" t="s">
        <v>197</v>
      </c>
      <c r="BB196" cm="1">
        <f t="array" ref="BB196">_xlfn.IFS(AT196="NA", "NA", AT196="NR", "NA", AZ196="Direct rLV % whole brain", AT196, AZ196="Indirect rLV % whole brain", AT196, AZ196="Direct rLV % hemisphere", AT196/2, AZ196="Indirect rLV % hemisphere", AT196/2, AND(F196="Mouse", AZ196="mm3"), (AT196/508.91)*100, AND(F196="Rat", AZ196="mm3"), (AT196/1971)*100, AND(F196="Mouse", AZ196="ul"), (AT196/508.91)*100, AND(F196="Rat", AZ196="ul"), (AT196/1971)*100, AND(F196="Mouse", AZ196="nl"), (AT196/508910)*100, AND(F196="Rat", AZ196="nl"), (AT196/1971000)*100, AND(F196="Mouse", AZ196="cm3"), (AT196/0.50891)*100, AND(F196="Rat", AZ196="cm3"), (AT196/1.971)*100, TRUE, "NA")</f>
        <v>15.626585489599186</v>
      </c>
      <c r="BC196" cm="1">
        <f t="array" ref="BC196">_xlfn.IFS(AV196="NA", "NA", AV196="NR", "NA", AZ196="Direct rLV % whole brain", AV196, AZ196="Indirect rLV % whole brain", AV196, AZ196="Direct rLV % hemisphere", AV196/2, AZ196="Indirect rLV % hemisphere", AV196/2, AND(F196="Mouse", AZ196="mm3"), (AV196/508.91)*100, AND(F196="Rat", AZ196="mm3"), (AV196/1971)*100, AND(F196="Mouse", AZ196="ul"), (AV196/508.91)*100, AND(F196="Rat", AZ196="ul"), (AV196/1971)*100, AND(F196="Mouse", AZ196="nl"), (AV196/508910)*100, AND(F196="Rat", AZ196="nl"), (AV196/1971000)*100, AND(F196="Mouse", AZ196="cm3"), (AV196/0.50891)*100, AND(F196="Rat", AZ196="cm3"), (AV196/1.971)*100, TRUE, "NA")</f>
        <v>9.7412480974124804</v>
      </c>
      <c r="BD196" cm="1">
        <f t="array" ref="BD196">_xlfn.IFS(AU196="NA", "NA", AU196="NR", "NA", R196="NR", "NA", BA196="SD", AU196, BA196="SE", AU196*(SQRT(R196)), BA196="SEM", AU196*(SQRT(R196)), TRUE, "NA")</f>
        <v>42.48529157249601</v>
      </c>
      <c r="BE196" cm="1">
        <f t="array" ref="BE196">_xlfn.IFS(BD196="NA", "NA", AZ196="Direct rLV % whole brain", BD196, AZ196="Indirect rLV % whole brain", BD196, AZ196="Direct rLV % hemisphere", BD196/2, AZ196="Indirect rLV % hemisphere", BD196/2, AND(F196="Mouse", AZ196="mm3"), (BD196/508.91)*100, AND(F196="Rat", AZ196="mm3"), (BD196/1971)*100, AND(F196="Mouse", AZ196="ul"), (BD196/508.91)*100, AND(F196="Rat", AZ196="ul"), (BD196/1971)*100, AND(F196="Mouse", AZ196="nl"), (BD196/508910)*100, AND(F196="Rat", AZ196="nl"), (BD196/1971000)*100, AND(F196="Mouse", AZ196="cm3"), (BD196/0.50891)*100, AND(F196="Rat", AZ196="cm3"), (BD196/1.971)*100, TRUE, "NA")</f>
        <v>2.1555196130134959</v>
      </c>
      <c r="BF196" s="48" cm="1">
        <f t="array" ref="BF196">_xlfn.IFS(AW196="NA", "NA", AW196="NR", "NA", T196 = "NA", "NA", T196 = "NR", "NA", BA196="SD", AW196, BA196="SE", AW196*(SQRT(T196)), BA196="SEM", AW196*(SQRT(T196)), TRUE, "NA")</f>
        <v>26.832815729997478</v>
      </c>
      <c r="BG196" s="35" t="s">
        <v>12</v>
      </c>
      <c r="BH196" t="s">
        <v>8</v>
      </c>
      <c r="BI196" t="s">
        <v>8</v>
      </c>
      <c r="BJ196" t="s">
        <v>8</v>
      </c>
      <c r="BK196" t="s">
        <v>8</v>
      </c>
      <c r="BL196" t="s">
        <v>8</v>
      </c>
      <c r="BM196" t="s">
        <v>8</v>
      </c>
      <c r="BN196" s="35" t="s">
        <v>273</v>
      </c>
      <c r="BO196" t="s">
        <v>272</v>
      </c>
      <c r="BP196" t="s">
        <v>1074</v>
      </c>
    </row>
    <row r="197" spans="1:69" s="22" customFormat="1" x14ac:dyDescent="0.3">
      <c r="A197" s="22" t="s">
        <v>1078</v>
      </c>
      <c r="B197" s="22" t="s">
        <v>1077</v>
      </c>
      <c r="C197" s="22">
        <v>2013</v>
      </c>
      <c r="D197" s="22" t="s">
        <v>1079</v>
      </c>
      <c r="E197" s="22" t="s">
        <v>141</v>
      </c>
      <c r="F197" s="34" t="s">
        <v>24</v>
      </c>
      <c r="G197" s="22" t="s">
        <v>11</v>
      </c>
      <c r="H197" s="22" t="s">
        <v>36</v>
      </c>
      <c r="I197" s="22" t="s">
        <v>12</v>
      </c>
      <c r="J197" s="22" t="s">
        <v>8</v>
      </c>
      <c r="K197" s="22" t="s">
        <v>9</v>
      </c>
      <c r="L197" s="22" t="s">
        <v>9</v>
      </c>
      <c r="M197" s="22" t="s">
        <v>9</v>
      </c>
      <c r="N197" s="22">
        <v>260</v>
      </c>
      <c r="O197" s="22">
        <f t="shared" si="34"/>
        <v>300</v>
      </c>
      <c r="P197" s="22">
        <v>340</v>
      </c>
      <c r="Q197" s="22">
        <v>1</v>
      </c>
      <c r="R197" s="22">
        <v>9</v>
      </c>
      <c r="S197" s="22">
        <v>4</v>
      </c>
      <c r="T197" s="22">
        <v>10</v>
      </c>
      <c r="U197" s="22">
        <f t="shared" si="32"/>
        <v>4</v>
      </c>
      <c r="V197" s="22">
        <f t="shared" si="33"/>
        <v>2.25</v>
      </c>
      <c r="W197" s="34" t="s">
        <v>99</v>
      </c>
      <c r="X197" s="22" t="s">
        <v>8</v>
      </c>
      <c r="Y197" s="22" t="s">
        <v>2553</v>
      </c>
      <c r="Z197" s="22" t="s">
        <v>925</v>
      </c>
      <c r="AA197" s="22">
        <v>50</v>
      </c>
      <c r="AB197" s="22" t="s">
        <v>145</v>
      </c>
      <c r="AC197" cm="1">
        <f t="array" ref="AC197">_xlfn.IFS(AB197="mg/kg", AA197, AB197="ug/g", AA197, AB197="mg/100g", AA197*10, AB197="mg/g", AA197*1000, TRUE, "NA")</f>
        <v>50</v>
      </c>
      <c r="AD197" s="22">
        <v>50</v>
      </c>
      <c r="AE197" s="22" t="s">
        <v>292</v>
      </c>
      <c r="AF197" t="str" cm="1">
        <f t="array" ref="AF197">_xlfn.IFS(AD197="NA", "NA", AD197="NR", "NA", AE197="W/cm2", AD197, AE197="mW/mm2", AD197*0.1, AE197="mW/cm2", AD197*0.001, AE197="uW/cm2", AD197*0.000001, AE197="lux", AD197*0.00000014641, AE197="klux", AD197*0.00014641, TRUE, "NA")</f>
        <v>NA</v>
      </c>
      <c r="AG197" s="22" t="s">
        <v>776</v>
      </c>
      <c r="AH197" s="22" t="s">
        <v>2655</v>
      </c>
      <c r="AI197" s="22">
        <v>540</v>
      </c>
      <c r="AJ197" s="22">
        <v>0.1</v>
      </c>
      <c r="AK197" s="22" t="s">
        <v>9</v>
      </c>
      <c r="AL197" s="34" t="s">
        <v>1080</v>
      </c>
      <c r="AM197" s="22" t="s">
        <v>217</v>
      </c>
      <c r="AN197" s="22">
        <v>200</v>
      </c>
      <c r="AO197" s="22" t="s">
        <v>145</v>
      </c>
      <c r="AP197" s="22">
        <v>-120</v>
      </c>
      <c r="AQ197" s="22" t="s">
        <v>156</v>
      </c>
      <c r="AR197" s="34">
        <v>48</v>
      </c>
      <c r="AS197" s="22" t="s">
        <v>876</v>
      </c>
      <c r="AT197" s="22">
        <v>8.84</v>
      </c>
      <c r="AU197" s="22">
        <v>1.94</v>
      </c>
      <c r="AV197" s="22">
        <v>6.44</v>
      </c>
      <c r="AW197" s="22">
        <v>0.95</v>
      </c>
      <c r="AX197" s="22" t="s">
        <v>8</v>
      </c>
      <c r="AY197" s="22" t="s">
        <v>8</v>
      </c>
      <c r="AZ197" s="22" t="s">
        <v>137</v>
      </c>
      <c r="BA197" s="22" t="s">
        <v>197</v>
      </c>
      <c r="BB197" cm="1">
        <f t="array" ref="BB197">_xlfn.IFS(AT197="NA", "NA", AT197="NR", "NA", AZ197="Direct rLV % whole brain", AT197, AZ197="Indirect rLV % whole brain", AT197, AZ197="Direct rLV % hemisphere", AT197/2, AZ197="Indirect rLV % hemisphere", AT197/2, AND(F197="Mouse", AZ197="mm3"), (AT197/508.91)*100, AND(F197="Rat", AZ197="mm3"), (AT197/1971)*100, AND(F197="Mouse", AZ197="ul"), (AT197/508.91)*100, AND(F197="Rat", AZ197="ul"), (AT197/1971)*100, AND(F197="Mouse", AZ197="nl"), (AT197/508910)*100, AND(F197="Rat", AZ197="nl"), (AT197/1971000)*100, AND(F197="Mouse", AZ197="cm3"), (AT197/0.50891)*100, AND(F197="Rat", AZ197="cm3"), (AT197/1.971)*100, TRUE, "NA")</f>
        <v>0.44850329781836634</v>
      </c>
      <c r="BC197" cm="1">
        <f t="array" ref="BC197">_xlfn.IFS(AV197="NA", "NA", AV197="NR", "NA", AZ197="Direct rLV % whole brain", AV197, AZ197="Indirect rLV % whole brain", AV197, AZ197="Direct rLV % hemisphere", AV197/2, AZ197="Indirect rLV % hemisphere", AV197/2, AND(F197="Mouse", AZ197="mm3"), (AV197/508.91)*100, AND(F197="Rat", AZ197="mm3"), (AV197/1971)*100, AND(F197="Mouse", AZ197="ul"), (AV197/508.91)*100, AND(F197="Rat", AZ197="ul"), (AV197/1971)*100, AND(F197="Mouse", AZ197="nl"), (AV197/508910)*100, AND(F197="Rat", AZ197="nl"), (AV197/1971000)*100, AND(F197="Mouse", AZ197="cm3"), (AV197/0.50891)*100, AND(F197="Rat", AZ197="cm3"), (AV197/1.971)*100, TRUE, "NA")</f>
        <v>0.32673769660071028</v>
      </c>
      <c r="BD197" cm="1">
        <f t="array" ref="BD197">_xlfn.IFS(AU197="NA", "NA", AU197="NR", "NA", R197="NR", "NA", BA197="SD", AU197, BA197="SE", AU197*(SQRT(R197)), BA197="SEM", AU197*(SQRT(R197)), TRUE, "NA")</f>
        <v>5.82</v>
      </c>
      <c r="BE197" cm="1">
        <f t="array" ref="BE197">_xlfn.IFS(BD197="NA", "NA", AZ197="Direct rLV % whole brain", BD197, AZ197="Indirect rLV % whole brain", BD197, AZ197="Direct rLV % hemisphere", BD197/2, AZ197="Indirect rLV % hemisphere", BD197/2, AND(F197="Mouse", AZ197="mm3"), (BD197/508.91)*100, AND(F197="Rat", AZ197="mm3"), (BD197/1971)*100, AND(F197="Mouse", AZ197="ul"), (BD197/508.91)*100, AND(F197="Rat", AZ197="ul"), (BD197/1971)*100, AND(F197="Mouse", AZ197="nl"), (BD197/508910)*100, AND(F197="Rat", AZ197="nl"), (BD197/1971000)*100, AND(F197="Mouse", AZ197="cm3"), (BD197/0.50891)*100, AND(F197="Rat", AZ197="cm3"), (BD197/1.971)*100, TRUE, "NA")</f>
        <v>0.29528158295281587</v>
      </c>
      <c r="BF197" s="48" cm="1">
        <f t="array" ref="BF197">_xlfn.IFS(AW197="NA", "NA", AW197="NR", "NA", T197 = "NA", "NA", T197 = "NR", "NA", BA197="SD", AW197, BA197="SE", AW197*(SQRT(T197)), BA197="SEM", AW197*(SQRT(T197)), TRUE, "NA")</f>
        <v>3.0041637771599605</v>
      </c>
      <c r="BG197" s="34" t="s">
        <v>12</v>
      </c>
      <c r="BH197" s="22" t="s">
        <v>8</v>
      </c>
      <c r="BI197" s="22" t="s">
        <v>8</v>
      </c>
      <c r="BJ197" s="22" t="s">
        <v>8</v>
      </c>
      <c r="BK197" s="22" t="s">
        <v>8</v>
      </c>
      <c r="BL197" s="22" t="s">
        <v>8</v>
      </c>
      <c r="BM197" s="22" t="s">
        <v>8</v>
      </c>
      <c r="BN197" s="34" t="s">
        <v>273</v>
      </c>
      <c r="BO197" s="22" t="s">
        <v>272</v>
      </c>
      <c r="BP197" s="22" t="s">
        <v>1081</v>
      </c>
    </row>
    <row r="198" spans="1:69" x14ac:dyDescent="0.3">
      <c r="A198" t="s">
        <v>1083</v>
      </c>
      <c r="B198" t="s">
        <v>1082</v>
      </c>
      <c r="C198">
        <v>2009</v>
      </c>
      <c r="D198" t="s">
        <v>1084</v>
      </c>
      <c r="E198" t="s">
        <v>141</v>
      </c>
      <c r="F198" s="35" t="s">
        <v>24</v>
      </c>
      <c r="G198" t="s">
        <v>50</v>
      </c>
      <c r="H198" t="s">
        <v>36</v>
      </c>
      <c r="I198" t="s">
        <v>210</v>
      </c>
      <c r="J198" t="s">
        <v>284</v>
      </c>
      <c r="K198">
        <v>20</v>
      </c>
      <c r="L198">
        <f>AVERAGE(K198,M198)</f>
        <v>26</v>
      </c>
      <c r="M198">
        <v>32</v>
      </c>
      <c r="N198">
        <v>360</v>
      </c>
      <c r="O198">
        <f t="shared" si="34"/>
        <v>400</v>
      </c>
      <c r="P198">
        <v>440</v>
      </c>
      <c r="Q198">
        <v>1</v>
      </c>
      <c r="R198">
        <v>6</v>
      </c>
      <c r="S198">
        <v>1</v>
      </c>
      <c r="T198">
        <v>6</v>
      </c>
      <c r="U198">
        <f t="shared" si="32"/>
        <v>1</v>
      </c>
      <c r="V198">
        <f t="shared" si="33"/>
        <v>6</v>
      </c>
      <c r="W198" s="35" t="s">
        <v>147</v>
      </c>
      <c r="X198" t="s">
        <v>95</v>
      </c>
      <c r="Y198" t="s">
        <v>2553</v>
      </c>
      <c r="Z198" t="s">
        <v>276</v>
      </c>
      <c r="AA198">
        <v>20</v>
      </c>
      <c r="AB198" t="s">
        <v>145</v>
      </c>
      <c r="AC198" cm="1">
        <f t="array" ref="AC198">_xlfn.IFS(AB198="mg/kg", AA198, AB198="ug/g", AA198, AB198="mg/100g", AA198*10, AB198="mg/g", AA198*1000, TRUE, "NA")</f>
        <v>20</v>
      </c>
      <c r="AD198">
        <v>20</v>
      </c>
      <c r="AE198" t="s">
        <v>221</v>
      </c>
      <c r="AF198" t="str" cm="1">
        <f t="array" ref="AF198">_xlfn.IFS(AD198="NA", "NA", AD198="NR", "NA", AE198="W/cm2", AD198, AE198="mW/mm2", AD198*0.1, AE198="mW/cm2", AD198*0.001, AE198="uW/cm2", AD198*0.000001, AE198="lux", AD198*0.00000014641, AE198="klux", AD198*0.00014641, TRUE, "NA")</f>
        <v>NA</v>
      </c>
      <c r="AG198" t="s">
        <v>651</v>
      </c>
      <c r="AH198" t="s">
        <v>651</v>
      </c>
      <c r="AI198">
        <v>568</v>
      </c>
      <c r="AJ198">
        <v>3</v>
      </c>
      <c r="AK198">
        <v>4</v>
      </c>
      <c r="AL198" s="35" t="s">
        <v>1086</v>
      </c>
      <c r="AM198" t="s">
        <v>218</v>
      </c>
      <c r="AN198">
        <v>30</v>
      </c>
      <c r="AO198" t="s">
        <v>2555</v>
      </c>
      <c r="AP198">
        <v>90</v>
      </c>
      <c r="AQ198" t="s">
        <v>158</v>
      </c>
      <c r="AR198" s="35">
        <v>168</v>
      </c>
      <c r="AS198" t="s">
        <v>876</v>
      </c>
      <c r="AT198">
        <v>87.8</v>
      </c>
      <c r="AU198">
        <v>23.8</v>
      </c>
      <c r="AV198">
        <v>58.5</v>
      </c>
      <c r="AW198">
        <v>18</v>
      </c>
      <c r="AX198" t="s">
        <v>8</v>
      </c>
      <c r="AY198" t="s">
        <v>8</v>
      </c>
      <c r="AZ198" t="s">
        <v>137</v>
      </c>
      <c r="BA198" t="s">
        <v>196</v>
      </c>
      <c r="BB198" cm="1">
        <f t="array" ref="BB198">_xlfn.IFS(AT198="NA", "NA", AT198="NR", "NA", AZ198="Direct rLV % whole brain", AT198, AZ198="Indirect rLV % whole brain", AT198, AZ198="Direct rLV % hemisphere", AT198/2, AZ198="Indirect rLV % hemisphere", AT198/2, AND(F198="Mouse", AZ198="mm3"), (AT198/508.91)*100, AND(F198="Rat", AZ198="mm3"), (AT198/1971)*100, AND(F198="Mouse", AZ198="ul"), (AT198/508.91)*100, AND(F198="Rat", AZ198="ul"), (AT198/1971)*100, AND(F198="Mouse", AZ198="nl"), (AT198/508910)*100, AND(F198="Rat", AZ198="nl"), (AT198/1971000)*100, AND(F198="Mouse", AZ198="cm3"), (AT198/0.50891)*100, AND(F198="Rat", AZ198="cm3"), (AT198/1.971)*100, TRUE, "NA")</f>
        <v>4.4545915778792491</v>
      </c>
      <c r="BC198" cm="1">
        <f t="array" ref="BC198">_xlfn.IFS(AV198="NA", "NA", AV198="NR", "NA", AZ198="Direct rLV % whole brain", AV198, AZ198="Indirect rLV % whole brain", AV198, AZ198="Direct rLV % hemisphere", AV198/2, AZ198="Indirect rLV % hemisphere", AV198/2, AND(F198="Mouse", AZ198="mm3"), (AV198/508.91)*100, AND(F198="Rat", AZ198="mm3"), (AV198/1971)*100, AND(F198="Mouse", AZ198="ul"), (AV198/508.91)*100, AND(F198="Rat", AZ198="ul"), (AV198/1971)*100, AND(F198="Mouse", AZ198="nl"), (AV198/508910)*100, AND(F198="Rat", AZ198="nl"), (AV198/1971000)*100, AND(F198="Mouse", AZ198="cm3"), (AV198/0.50891)*100, AND(F198="Rat", AZ198="cm3"), (AV198/1.971)*100, TRUE, "NA")</f>
        <v>2.968036529680365</v>
      </c>
      <c r="BD198" cm="1">
        <f t="array" ref="BD198">_xlfn.IFS(AU198="NA", "NA", AU198="NR", "NA", R198="NR", "NA", BA198="SD", AU198, BA198="SE", AU198*(SQRT(R198)), BA198="SEM", AU198*(SQRT(R198)), TRUE, "NA")</f>
        <v>23.8</v>
      </c>
      <c r="BE198" cm="1">
        <f t="array" ref="BE198">_xlfn.IFS(BD198="NA", "NA", AZ198="Direct rLV % whole brain", BD198, AZ198="Indirect rLV % whole brain", BD198, AZ198="Direct rLV % hemisphere", BD198/2, AZ198="Indirect rLV % hemisphere", BD198/2, AND(F198="Mouse", AZ198="mm3"), (BD198/508.91)*100, AND(F198="Rat", AZ198="mm3"), (BD198/1971)*100, AND(F198="Mouse", AZ198="ul"), (BD198/508.91)*100, AND(F198="Rat", AZ198="ul"), (BD198/1971)*100, AND(F198="Mouse", AZ198="nl"), (BD198/508910)*100, AND(F198="Rat", AZ198="nl"), (BD198/1971000)*100, AND(F198="Mouse", AZ198="cm3"), (BD198/0.50891)*100, AND(F198="Rat", AZ198="cm3"), (BD198/1.971)*100, TRUE, "NA")</f>
        <v>1.2075088787417554</v>
      </c>
      <c r="BF198" s="48" cm="1">
        <f t="array" ref="BF198">_xlfn.IFS(AW198="NA", "NA", AW198="NR", "NA", T198 = "NA", "NA", T198 = "NR", "NA", BA198="SD", AW198, BA198="SE", AW198*(SQRT(T198)), BA198="SEM", AW198*(SQRT(T198)), TRUE, "NA")</f>
        <v>18</v>
      </c>
      <c r="BG198" s="35" t="s">
        <v>12</v>
      </c>
      <c r="BH198" t="s">
        <v>8</v>
      </c>
      <c r="BI198" t="s">
        <v>8</v>
      </c>
      <c r="BJ198" t="s">
        <v>8</v>
      </c>
      <c r="BK198" t="s">
        <v>8</v>
      </c>
      <c r="BL198" t="s">
        <v>8</v>
      </c>
      <c r="BM198" t="s">
        <v>8</v>
      </c>
      <c r="BN198" s="35" t="s">
        <v>273</v>
      </c>
      <c r="BO198" t="s">
        <v>273</v>
      </c>
      <c r="BP198" t="s">
        <v>1087</v>
      </c>
    </row>
    <row r="199" spans="1:69" s="22" customFormat="1" x14ac:dyDescent="0.3">
      <c r="A199" s="22" t="s">
        <v>1091</v>
      </c>
      <c r="B199" s="22" t="s">
        <v>1090</v>
      </c>
      <c r="C199" s="22">
        <v>2010</v>
      </c>
      <c r="D199" s="22" t="s">
        <v>1092</v>
      </c>
      <c r="E199" s="22" t="s">
        <v>141</v>
      </c>
      <c r="F199" s="34" t="s">
        <v>24</v>
      </c>
      <c r="G199" s="22" t="s">
        <v>50</v>
      </c>
      <c r="H199" s="22" t="s">
        <v>36</v>
      </c>
      <c r="I199" s="22" t="s">
        <v>210</v>
      </c>
      <c r="J199" s="22" t="s">
        <v>284</v>
      </c>
      <c r="K199" s="22" t="s">
        <v>9</v>
      </c>
      <c r="L199" s="22">
        <v>20</v>
      </c>
      <c r="M199" s="22" t="s">
        <v>9</v>
      </c>
      <c r="N199" s="22">
        <v>313</v>
      </c>
      <c r="O199" s="22">
        <v>346</v>
      </c>
      <c r="P199" s="22">
        <v>379</v>
      </c>
      <c r="Q199" s="22">
        <v>2</v>
      </c>
      <c r="R199" s="22">
        <v>13</v>
      </c>
      <c r="S199" s="22">
        <v>6</v>
      </c>
      <c r="T199" s="22">
        <v>13</v>
      </c>
      <c r="U199" s="22">
        <f t="shared" si="32"/>
        <v>3</v>
      </c>
      <c r="V199" s="22">
        <f t="shared" si="33"/>
        <v>4.333333333333333</v>
      </c>
      <c r="W199" s="34" t="s">
        <v>147</v>
      </c>
      <c r="X199" s="22" t="s">
        <v>95</v>
      </c>
      <c r="Y199" s="22" t="s">
        <v>2553</v>
      </c>
      <c r="Z199" s="22" t="s">
        <v>276</v>
      </c>
      <c r="AA199" s="22">
        <v>20</v>
      </c>
      <c r="AB199" s="22" t="s">
        <v>145</v>
      </c>
      <c r="AC199" cm="1">
        <f t="array" ref="AC199">_xlfn.IFS(AB199="mg/kg", AA199, AB199="ug/g", AA199, AB199="mg/100g", AA199*10, AB199="mg/g", AA199*1000, TRUE, "NA")</f>
        <v>20</v>
      </c>
      <c r="AD199" s="22">
        <v>20</v>
      </c>
      <c r="AE199" s="22" t="s">
        <v>221</v>
      </c>
      <c r="AF199" t="str" cm="1">
        <f t="array" ref="AF199">_xlfn.IFS(AD199="NA", "NA", AD199="NR", "NA", AE199="W/cm2", AD199, AE199="mW/mm2", AD199*0.1, AE199="mW/cm2", AD199*0.001, AE199="uW/cm2", AD199*0.000001, AE199="lux", AD199*0.00000014641, AE199="klux", AD199*0.00014641, TRUE, "NA")</f>
        <v>NA</v>
      </c>
      <c r="AG199" s="22" t="s">
        <v>651</v>
      </c>
      <c r="AH199" s="22" t="s">
        <v>651</v>
      </c>
      <c r="AI199" s="22">
        <v>568</v>
      </c>
      <c r="AJ199" s="22">
        <v>3</v>
      </c>
      <c r="AK199" s="22">
        <v>4</v>
      </c>
      <c r="AL199" s="34" t="s">
        <v>1093</v>
      </c>
      <c r="AM199" s="22" t="s">
        <v>219</v>
      </c>
      <c r="AN199" s="22">
        <v>100</v>
      </c>
      <c r="AO199" s="22" t="s">
        <v>145</v>
      </c>
      <c r="AP199" s="22">
        <v>0.5</v>
      </c>
      <c r="AQ199" s="22" t="s">
        <v>158</v>
      </c>
      <c r="AR199" s="34">
        <v>24</v>
      </c>
      <c r="AS199" s="22" t="s">
        <v>875</v>
      </c>
      <c r="AT199" s="22">
        <v>102</v>
      </c>
      <c r="AU199" s="22">
        <v>28</v>
      </c>
      <c r="AV199" s="22">
        <v>67</v>
      </c>
      <c r="AW199" s="22">
        <v>33</v>
      </c>
      <c r="AX199" s="22" t="s">
        <v>8</v>
      </c>
      <c r="AY199" s="22" t="s">
        <v>8</v>
      </c>
      <c r="AZ199" s="22" t="s">
        <v>137</v>
      </c>
      <c r="BA199" s="22" t="s">
        <v>196</v>
      </c>
      <c r="BB199" cm="1">
        <f t="array" ref="BB199">_xlfn.IFS(AT199="NA", "NA", AT199="NR", "NA", AZ199="Direct rLV % whole brain", AT199, AZ199="Indirect rLV % whole brain", AT199, AZ199="Direct rLV % hemisphere", AT199/2, AZ199="Indirect rLV % hemisphere", AT199/2, AND(F199="Mouse", AZ199="mm3"), (AT199/508.91)*100, AND(F199="Rat", AZ199="mm3"), (AT199/1971)*100, AND(F199="Mouse", AZ199="ul"), (AT199/508.91)*100, AND(F199="Rat", AZ199="ul"), (AT199/1971)*100, AND(F199="Mouse", AZ199="nl"), (AT199/508910)*100, AND(F199="Rat", AZ199="nl"), (AT199/1971000)*100, AND(F199="Mouse", AZ199="cm3"), (AT199/0.50891)*100, AND(F199="Rat", AZ199="cm3"), (AT199/1.971)*100, TRUE, "NA")</f>
        <v>5.1750380517503807</v>
      </c>
      <c r="BC199" cm="1">
        <f t="array" ref="BC199">_xlfn.IFS(AV199="NA", "NA", AV199="NR", "NA", AZ199="Direct rLV % whole brain", AV199, AZ199="Indirect rLV % whole brain", AV199, AZ199="Direct rLV % hemisphere", AV199/2, AZ199="Indirect rLV % hemisphere", AV199/2, AND(F199="Mouse", AZ199="mm3"), (AV199/508.91)*100, AND(F199="Rat", AZ199="mm3"), (AV199/1971)*100, AND(F199="Mouse", AZ199="ul"), (AV199/508.91)*100, AND(F199="Rat", AZ199="ul"), (AV199/1971)*100, AND(F199="Mouse", AZ199="nl"), (AV199/508910)*100, AND(F199="Rat", AZ199="nl"), (AV199/1971000)*100, AND(F199="Mouse", AZ199="cm3"), (AV199/0.50891)*100, AND(F199="Rat", AZ199="cm3"), (AV199/1.971)*100, TRUE, "NA")</f>
        <v>3.3992897006595637</v>
      </c>
      <c r="BD199" cm="1">
        <f t="array" ref="BD199">_xlfn.IFS(AU199="NA", "NA", AU199="NR", "NA", R199="NR", "NA", BA199="SD", AU199, BA199="SE", AU199*(SQRT(R199)), BA199="SEM", AU199*(SQRT(R199)), TRUE, "NA")</f>
        <v>28</v>
      </c>
      <c r="BE199" cm="1">
        <f t="array" ref="BE199">_xlfn.IFS(BD199="NA", "NA", AZ199="Direct rLV % whole brain", BD199, AZ199="Indirect rLV % whole brain", BD199, AZ199="Direct rLV % hemisphere", BD199/2, AZ199="Indirect rLV % hemisphere", BD199/2, AND(F199="Mouse", AZ199="mm3"), (BD199/508.91)*100, AND(F199="Rat", AZ199="mm3"), (BD199/1971)*100, AND(F199="Mouse", AZ199="ul"), (BD199/508.91)*100, AND(F199="Rat", AZ199="ul"), (BD199/1971)*100, AND(F199="Mouse", AZ199="nl"), (BD199/508910)*100, AND(F199="Rat", AZ199="nl"), (BD199/1971000)*100, AND(F199="Mouse", AZ199="cm3"), (BD199/0.50891)*100, AND(F199="Rat", AZ199="cm3"), (BD199/1.971)*100, TRUE, "NA")</f>
        <v>1.4205986808726534</v>
      </c>
      <c r="BF199" s="48" cm="1">
        <f t="array" ref="BF199">_xlfn.IFS(AW199="NA", "NA", AW199="NR", "NA", T199 = "NA", "NA", T199 = "NR", "NA", BA199="SD", AW199, BA199="SE", AW199*(SQRT(T199)), BA199="SEM", AW199*(SQRT(T199)), TRUE, "NA")</f>
        <v>33</v>
      </c>
      <c r="BG199" s="34" t="s">
        <v>12</v>
      </c>
      <c r="BH199" s="22" t="s">
        <v>8</v>
      </c>
      <c r="BI199" s="22" t="s">
        <v>8</v>
      </c>
      <c r="BJ199" s="22" t="s">
        <v>8</v>
      </c>
      <c r="BK199" s="22" t="s">
        <v>8</v>
      </c>
      <c r="BL199" s="22" t="s">
        <v>8</v>
      </c>
      <c r="BM199" s="22" t="s">
        <v>8</v>
      </c>
      <c r="BN199" s="34" t="s">
        <v>273</v>
      </c>
      <c r="BO199" s="22" t="s">
        <v>272</v>
      </c>
      <c r="BP199" s="22" t="s">
        <v>1095</v>
      </c>
    </row>
    <row r="200" spans="1:69" s="22" customFormat="1" x14ac:dyDescent="0.3">
      <c r="A200" s="22" t="s">
        <v>1091</v>
      </c>
      <c r="B200" s="22" t="s">
        <v>1090</v>
      </c>
      <c r="C200" s="22">
        <v>2010</v>
      </c>
      <c r="D200" s="22" t="s">
        <v>1092</v>
      </c>
      <c r="E200" s="22" t="s">
        <v>143</v>
      </c>
      <c r="F200" s="34" t="s">
        <v>24</v>
      </c>
      <c r="G200" s="22" t="s">
        <v>50</v>
      </c>
      <c r="H200" s="22" t="s">
        <v>36</v>
      </c>
      <c r="I200" s="22" t="s">
        <v>210</v>
      </c>
      <c r="J200" s="22" t="s">
        <v>284</v>
      </c>
      <c r="K200" s="22" t="s">
        <v>9</v>
      </c>
      <c r="L200" s="22">
        <v>20</v>
      </c>
      <c r="M200" s="22" t="s">
        <v>9</v>
      </c>
      <c r="N200" s="22">
        <v>313</v>
      </c>
      <c r="O200" s="22">
        <v>346</v>
      </c>
      <c r="P200" s="22">
        <v>379</v>
      </c>
      <c r="Q200" s="22">
        <v>2</v>
      </c>
      <c r="R200" s="22">
        <v>10</v>
      </c>
      <c r="S200" s="22">
        <v>6</v>
      </c>
      <c r="T200" s="22">
        <v>10</v>
      </c>
      <c r="U200" s="22">
        <f t="shared" si="32"/>
        <v>3</v>
      </c>
      <c r="V200" s="22">
        <f t="shared" si="33"/>
        <v>3.3333333333333335</v>
      </c>
      <c r="W200" s="34" t="s">
        <v>147</v>
      </c>
      <c r="X200" s="22" t="s">
        <v>95</v>
      </c>
      <c r="Y200" s="22" t="s">
        <v>2553</v>
      </c>
      <c r="Z200" s="22" t="s">
        <v>276</v>
      </c>
      <c r="AA200" s="22">
        <v>20</v>
      </c>
      <c r="AB200" s="22" t="s">
        <v>145</v>
      </c>
      <c r="AC200" cm="1">
        <f t="array" ref="AC200">_xlfn.IFS(AB200="mg/kg", AA200, AB200="ug/g", AA200, AB200="mg/100g", AA200*10, AB200="mg/g", AA200*1000, TRUE, "NA")</f>
        <v>20</v>
      </c>
      <c r="AD200" s="22">
        <v>20</v>
      </c>
      <c r="AE200" s="22" t="s">
        <v>221</v>
      </c>
      <c r="AF200" t="str" cm="1">
        <f t="array" ref="AF200">_xlfn.IFS(AD200="NA", "NA", AD200="NR", "NA", AE200="W/cm2", AD200, AE200="mW/mm2", AD200*0.1, AE200="mW/cm2", AD200*0.001, AE200="uW/cm2", AD200*0.000001, AE200="lux", AD200*0.00000014641, AE200="klux", AD200*0.00014641, TRUE, "NA")</f>
        <v>NA</v>
      </c>
      <c r="AG200" s="22" t="s">
        <v>651</v>
      </c>
      <c r="AH200" s="22" t="s">
        <v>651</v>
      </c>
      <c r="AI200" s="22">
        <v>568</v>
      </c>
      <c r="AJ200" s="22">
        <v>3</v>
      </c>
      <c r="AK200" s="22">
        <v>4</v>
      </c>
      <c r="AL200" s="34" t="s">
        <v>1011</v>
      </c>
      <c r="AM200" s="22" t="s">
        <v>219</v>
      </c>
      <c r="AN200" s="22">
        <v>10</v>
      </c>
      <c r="AO200" s="22" t="s">
        <v>145</v>
      </c>
      <c r="AP200" s="22">
        <v>-2</v>
      </c>
      <c r="AQ200" s="22" t="s">
        <v>156</v>
      </c>
      <c r="AR200" s="34">
        <v>24</v>
      </c>
      <c r="AS200" s="22" t="s">
        <v>875</v>
      </c>
      <c r="AT200" s="22">
        <v>17.09</v>
      </c>
      <c r="AU200" s="22">
        <v>3.01</v>
      </c>
      <c r="AV200" s="22">
        <v>16.260000000000002</v>
      </c>
      <c r="AW200" s="22">
        <v>3.54</v>
      </c>
      <c r="AX200" s="22" t="s">
        <v>8</v>
      </c>
      <c r="AY200" s="22" t="s">
        <v>8</v>
      </c>
      <c r="AZ200" s="22" t="s">
        <v>301</v>
      </c>
      <c r="BA200" s="22" t="s">
        <v>196</v>
      </c>
      <c r="BB200" t="str" cm="1">
        <f t="array" ref="BB200">_xlfn.IFS(AT200="NA", "NA", AT200="NR", "NA", AZ200="Direct rLV % whole brain", AT200, AZ200="Indirect rLV % whole brain", AT200, AZ200="Direct rLV % hemisphere", AT200/2, AZ200="Indirect rLV % hemisphere", AT200/2, AND(F200="Mouse", AZ200="mm3"), (AT200/508.91)*100, AND(F200="Rat", AZ200="mm3"), (AT200/1971)*100, AND(F200="Mouse", AZ200="ul"), (AT200/508.91)*100, AND(F200="Rat", AZ200="ul"), (AT200/1971)*100, AND(F200="Mouse", AZ200="nl"), (AT200/508910)*100, AND(F200="Rat", AZ200="nl"), (AT200/1971000)*100, AND(F200="Mouse", AZ200="cm3"), (AT200/0.50891)*100, AND(F200="Rat", AZ200="cm3"), (AT200/1.971)*100, TRUE, "NA")</f>
        <v>NA</v>
      </c>
      <c r="BC200" t="str" cm="1">
        <f t="array" ref="BC200">_xlfn.IFS(AV200="NA", "NA", AV200="NR", "NA", AZ200="Direct rLV % whole brain", AV200, AZ200="Indirect rLV % whole brain", AV200, AZ200="Direct rLV % hemisphere", AV200/2, AZ200="Indirect rLV % hemisphere", AV200/2, AND(F200="Mouse", AZ200="mm3"), (AV200/508.91)*100, AND(F200="Rat", AZ200="mm3"), (AV200/1971)*100, AND(F200="Mouse", AZ200="ul"), (AV200/508.91)*100, AND(F200="Rat", AZ200="ul"), (AV200/1971)*100, AND(F200="Mouse", AZ200="nl"), (AV200/508910)*100, AND(F200="Rat", AZ200="nl"), (AV200/1971000)*100, AND(F200="Mouse", AZ200="cm3"), (AV200/0.50891)*100, AND(F200="Rat", AZ200="cm3"), (AV200/1.971)*100, TRUE, "NA")</f>
        <v>NA</v>
      </c>
      <c r="BD200" cm="1">
        <f t="array" ref="BD200">_xlfn.IFS(AU200="NA", "NA", AU200="NR", "NA", R200="NR", "NA", BA200="SD", AU200, BA200="SE", AU200*(SQRT(R200)), BA200="SEM", AU200*(SQRT(R200)), TRUE, "NA")</f>
        <v>3.01</v>
      </c>
      <c r="BE200" t="str" cm="1">
        <f t="array" ref="BE200">_xlfn.IFS(BD200="NA", "NA", AZ200="Direct rLV % whole brain", BD200, AZ200="Indirect rLV % whole brain", BD200, AZ200="Direct rLV % hemisphere", BD200/2, AZ200="Indirect rLV % hemisphere", BD200/2, AND(F200="Mouse", AZ200="mm3"), (BD200/508.91)*100, AND(F200="Rat", AZ200="mm3"), (BD200/1971)*100, AND(F200="Mouse", AZ200="ul"), (BD200/508.91)*100, AND(F200="Rat", AZ200="ul"), (BD200/1971)*100, AND(F200="Mouse", AZ200="nl"), (BD200/508910)*100, AND(F200="Rat", AZ200="nl"), (BD200/1971000)*100, AND(F200="Mouse", AZ200="cm3"), (BD200/0.50891)*100, AND(F200="Rat", AZ200="cm3"), (BD200/1.971)*100, TRUE, "NA")</f>
        <v>NA</v>
      </c>
      <c r="BF200" s="48" cm="1">
        <f t="array" ref="BF200">_xlfn.IFS(AW200="NA", "NA", AW200="NR", "NA", T200 = "NA", "NA", T200 = "NR", "NA", BA200="SD", AW200, BA200="SE", AW200*(SQRT(T200)), BA200="SEM", AW200*(SQRT(T200)), TRUE, "NA")</f>
        <v>3.54</v>
      </c>
      <c r="BG200" s="34" t="s">
        <v>12</v>
      </c>
      <c r="BH200" s="22" t="s">
        <v>8</v>
      </c>
      <c r="BI200" s="22" t="s">
        <v>8</v>
      </c>
      <c r="BJ200" s="22" t="s">
        <v>8</v>
      </c>
      <c r="BK200" s="22" t="s">
        <v>8</v>
      </c>
      <c r="BL200" s="22" t="s">
        <v>8</v>
      </c>
      <c r="BM200" s="22" t="s">
        <v>8</v>
      </c>
      <c r="BN200" s="34" t="s">
        <v>273</v>
      </c>
      <c r="BO200" s="22" t="s">
        <v>272</v>
      </c>
    </row>
    <row r="201" spans="1:69" s="22" customFormat="1" x14ac:dyDescent="0.3">
      <c r="A201" s="22" t="s">
        <v>1091</v>
      </c>
      <c r="B201" s="22" t="s">
        <v>1090</v>
      </c>
      <c r="C201" s="22">
        <v>2010</v>
      </c>
      <c r="D201" s="22" t="s">
        <v>1092</v>
      </c>
      <c r="E201" s="22" t="s">
        <v>144</v>
      </c>
      <c r="F201" s="34" t="s">
        <v>24</v>
      </c>
      <c r="G201" s="22" t="s">
        <v>50</v>
      </c>
      <c r="H201" s="22" t="s">
        <v>36</v>
      </c>
      <c r="I201" s="22" t="s">
        <v>210</v>
      </c>
      <c r="J201" s="22" t="s">
        <v>284</v>
      </c>
      <c r="K201" s="22" t="s">
        <v>9</v>
      </c>
      <c r="L201" s="22">
        <v>20</v>
      </c>
      <c r="M201" s="22" t="s">
        <v>9</v>
      </c>
      <c r="N201" s="22">
        <v>313</v>
      </c>
      <c r="O201" s="22">
        <v>346</v>
      </c>
      <c r="P201" s="22">
        <v>379</v>
      </c>
      <c r="Q201" s="22">
        <v>2</v>
      </c>
      <c r="R201" s="22">
        <v>10</v>
      </c>
      <c r="S201" s="22">
        <v>6</v>
      </c>
      <c r="T201" s="22">
        <v>10</v>
      </c>
      <c r="U201" s="22">
        <f t="shared" si="32"/>
        <v>3</v>
      </c>
      <c r="V201" s="22">
        <f t="shared" si="33"/>
        <v>3.3333333333333335</v>
      </c>
      <c r="W201" s="34" t="s">
        <v>147</v>
      </c>
      <c r="X201" s="22" t="s">
        <v>95</v>
      </c>
      <c r="Y201" s="22" t="s">
        <v>2553</v>
      </c>
      <c r="Z201" s="22" t="s">
        <v>276</v>
      </c>
      <c r="AA201" s="22">
        <v>20</v>
      </c>
      <c r="AB201" s="22" t="s">
        <v>145</v>
      </c>
      <c r="AC201" cm="1">
        <f t="array" ref="AC201">_xlfn.IFS(AB201="mg/kg", AA201, AB201="ug/g", AA201, AB201="mg/100g", AA201*10, AB201="mg/g", AA201*1000, TRUE, "NA")</f>
        <v>20</v>
      </c>
      <c r="AD201" s="22">
        <v>20</v>
      </c>
      <c r="AE201" s="22" t="s">
        <v>221</v>
      </c>
      <c r="AF201" t="str" cm="1">
        <f t="array" ref="AF201">_xlfn.IFS(AD201="NA", "NA", AD201="NR", "NA", AE201="W/cm2", AD201, AE201="mW/mm2", AD201*0.1, AE201="mW/cm2", AD201*0.001, AE201="uW/cm2", AD201*0.000001, AE201="lux", AD201*0.00000014641, AE201="klux", AD201*0.00014641, TRUE, "NA")</f>
        <v>NA</v>
      </c>
      <c r="AG201" s="22" t="s">
        <v>651</v>
      </c>
      <c r="AH201" s="22" t="s">
        <v>651</v>
      </c>
      <c r="AI201" s="22">
        <v>568</v>
      </c>
      <c r="AJ201" s="22">
        <v>3</v>
      </c>
      <c r="AK201" s="22">
        <v>4</v>
      </c>
      <c r="AL201" s="34" t="s">
        <v>1094</v>
      </c>
      <c r="AM201" s="22" t="s">
        <v>219</v>
      </c>
      <c r="AN201" s="22">
        <v>3</v>
      </c>
      <c r="AO201" s="22" t="s">
        <v>145</v>
      </c>
      <c r="AP201" s="22">
        <v>-2</v>
      </c>
      <c r="AQ201" s="22" t="s">
        <v>156</v>
      </c>
      <c r="AR201" s="34">
        <v>24</v>
      </c>
      <c r="AS201" s="22" t="s">
        <v>875</v>
      </c>
      <c r="AT201" s="22">
        <v>17.09</v>
      </c>
      <c r="AU201" s="22">
        <v>3.01</v>
      </c>
      <c r="AV201" s="22">
        <v>15.58</v>
      </c>
      <c r="AW201" s="22">
        <v>4.5599999999999996</v>
      </c>
      <c r="AX201" s="22" t="s">
        <v>8</v>
      </c>
      <c r="AY201" s="22" t="s">
        <v>8</v>
      </c>
      <c r="AZ201" s="22" t="s">
        <v>301</v>
      </c>
      <c r="BA201" s="22" t="s">
        <v>196</v>
      </c>
      <c r="BB201" t="str" cm="1">
        <f t="array" ref="BB201">_xlfn.IFS(AT201="NA", "NA", AT201="NR", "NA", AZ201="Direct rLV % whole brain", AT201, AZ201="Indirect rLV % whole brain", AT201, AZ201="Direct rLV % hemisphere", AT201/2, AZ201="Indirect rLV % hemisphere", AT201/2, AND(F201="Mouse", AZ201="mm3"), (AT201/508.91)*100, AND(F201="Rat", AZ201="mm3"), (AT201/1971)*100, AND(F201="Mouse", AZ201="ul"), (AT201/508.91)*100, AND(F201="Rat", AZ201="ul"), (AT201/1971)*100, AND(F201="Mouse", AZ201="nl"), (AT201/508910)*100, AND(F201="Rat", AZ201="nl"), (AT201/1971000)*100, AND(F201="Mouse", AZ201="cm3"), (AT201/0.50891)*100, AND(F201="Rat", AZ201="cm3"), (AT201/1.971)*100, TRUE, "NA")</f>
        <v>NA</v>
      </c>
      <c r="BC201" t="str" cm="1">
        <f t="array" ref="BC201">_xlfn.IFS(AV201="NA", "NA", AV201="NR", "NA", AZ201="Direct rLV % whole brain", AV201, AZ201="Indirect rLV % whole brain", AV201, AZ201="Direct rLV % hemisphere", AV201/2, AZ201="Indirect rLV % hemisphere", AV201/2, AND(F201="Mouse", AZ201="mm3"), (AV201/508.91)*100, AND(F201="Rat", AZ201="mm3"), (AV201/1971)*100, AND(F201="Mouse", AZ201="ul"), (AV201/508.91)*100, AND(F201="Rat", AZ201="ul"), (AV201/1971)*100, AND(F201="Mouse", AZ201="nl"), (AV201/508910)*100, AND(F201="Rat", AZ201="nl"), (AV201/1971000)*100, AND(F201="Mouse", AZ201="cm3"), (AV201/0.50891)*100, AND(F201="Rat", AZ201="cm3"), (AV201/1.971)*100, TRUE, "NA")</f>
        <v>NA</v>
      </c>
      <c r="BD201" cm="1">
        <f t="array" ref="BD201">_xlfn.IFS(AU201="NA", "NA", AU201="NR", "NA", R201="NR", "NA", BA201="SD", AU201, BA201="SE", AU201*(SQRT(R201)), BA201="SEM", AU201*(SQRT(R201)), TRUE, "NA")</f>
        <v>3.01</v>
      </c>
      <c r="BE201" t="str" cm="1">
        <f t="array" ref="BE201">_xlfn.IFS(BD201="NA", "NA", AZ201="Direct rLV % whole brain", BD201, AZ201="Indirect rLV % whole brain", BD201, AZ201="Direct rLV % hemisphere", BD201/2, AZ201="Indirect rLV % hemisphere", BD201/2, AND(F201="Mouse", AZ201="mm3"), (BD201/508.91)*100, AND(F201="Rat", AZ201="mm3"), (BD201/1971)*100, AND(F201="Mouse", AZ201="ul"), (BD201/508.91)*100, AND(F201="Rat", AZ201="ul"), (BD201/1971)*100, AND(F201="Mouse", AZ201="nl"), (BD201/508910)*100, AND(F201="Rat", AZ201="nl"), (BD201/1971000)*100, AND(F201="Mouse", AZ201="cm3"), (BD201/0.50891)*100, AND(F201="Rat", AZ201="cm3"), (BD201/1.971)*100, TRUE, "NA")</f>
        <v>NA</v>
      </c>
      <c r="BF201" s="48" cm="1">
        <f t="array" ref="BF201">_xlfn.IFS(AW201="NA", "NA", AW201="NR", "NA", T201 = "NA", "NA", T201 = "NR", "NA", BA201="SD", AW201, BA201="SE", AW201*(SQRT(T201)), BA201="SEM", AW201*(SQRT(T201)), TRUE, "NA")</f>
        <v>4.5599999999999996</v>
      </c>
      <c r="BG201" s="34" t="s">
        <v>12</v>
      </c>
      <c r="BH201" s="22" t="s">
        <v>8</v>
      </c>
      <c r="BI201" s="22" t="s">
        <v>8</v>
      </c>
      <c r="BJ201" s="22" t="s">
        <v>8</v>
      </c>
      <c r="BK201" s="22" t="s">
        <v>8</v>
      </c>
      <c r="BL201" s="22" t="s">
        <v>8</v>
      </c>
      <c r="BM201" s="22" t="s">
        <v>8</v>
      </c>
      <c r="BN201" s="34" t="s">
        <v>273</v>
      </c>
      <c r="BO201" s="22" t="s">
        <v>272</v>
      </c>
    </row>
    <row r="202" spans="1:69" x14ac:dyDescent="0.3">
      <c r="A202" t="s">
        <v>1097</v>
      </c>
      <c r="B202" t="s">
        <v>1096</v>
      </c>
      <c r="C202">
        <v>2003</v>
      </c>
      <c r="D202" t="s">
        <v>1098</v>
      </c>
      <c r="E202" t="s">
        <v>141</v>
      </c>
      <c r="F202" s="35" t="s">
        <v>24</v>
      </c>
      <c r="G202" t="s">
        <v>11</v>
      </c>
      <c r="H202" t="s">
        <v>36</v>
      </c>
      <c r="I202" t="s">
        <v>12</v>
      </c>
      <c r="J202" t="s">
        <v>8</v>
      </c>
      <c r="K202">
        <v>8</v>
      </c>
      <c r="L202">
        <f>AVERAGE(K202,M202)</f>
        <v>9</v>
      </c>
      <c r="M202">
        <v>10</v>
      </c>
      <c r="N202">
        <v>274</v>
      </c>
      <c r="O202">
        <f>AVERAGE(N202,P202)</f>
        <v>327</v>
      </c>
      <c r="P202">
        <v>380</v>
      </c>
      <c r="Q202">
        <v>1</v>
      </c>
      <c r="R202">
        <v>9</v>
      </c>
      <c r="S202">
        <v>2</v>
      </c>
      <c r="T202">
        <v>7</v>
      </c>
      <c r="U202">
        <f t="shared" si="32"/>
        <v>2</v>
      </c>
      <c r="V202">
        <f t="shared" si="33"/>
        <v>4.5</v>
      </c>
      <c r="W202" s="35" t="s">
        <v>95</v>
      </c>
      <c r="X202" t="s">
        <v>8</v>
      </c>
      <c r="Y202" t="s">
        <v>2553</v>
      </c>
      <c r="Z202" t="s">
        <v>91</v>
      </c>
      <c r="AA202">
        <v>10</v>
      </c>
      <c r="AB202" t="s">
        <v>145</v>
      </c>
      <c r="AC202" cm="1">
        <f t="array" ref="AC202">_xlfn.IFS(AB202="mg/kg", AA202, AB202="ug/g", AA202, AB202="mg/100g", AA202*10, AB202="mg/g", AA202*1000, TRUE, "NA")</f>
        <v>10</v>
      </c>
      <c r="AD202" t="s">
        <v>9</v>
      </c>
      <c r="AE202" t="s">
        <v>8</v>
      </c>
      <c r="AF202" t="str" cm="1">
        <f t="array" ref="AF202">_xlfn.IFS(AD202="NA", "NA", AD202="NR", "NA", AE202="W/cm2", AD202, AE202="mW/mm2", AD202*0.1, AE202="mW/cm2", AD202*0.001, AE202="uW/cm2", AD202*0.000001, AE202="lux", AD202*0.00000014641, AE202="klux", AD202*0.00014641, TRUE, "NA")</f>
        <v>NA</v>
      </c>
      <c r="AG202" t="s">
        <v>85</v>
      </c>
      <c r="AH202" t="s">
        <v>2656</v>
      </c>
      <c r="AI202">
        <v>540</v>
      </c>
      <c r="AJ202">
        <v>3</v>
      </c>
      <c r="AK202">
        <v>10</v>
      </c>
      <c r="AL202" s="35" t="s">
        <v>1099</v>
      </c>
      <c r="AM202" t="s">
        <v>212</v>
      </c>
      <c r="AN202">
        <v>1.07</v>
      </c>
      <c r="AO202" t="s">
        <v>1069</v>
      </c>
      <c r="AP202">
        <v>0</v>
      </c>
      <c r="AQ202" t="s">
        <v>157</v>
      </c>
      <c r="AR202" s="35">
        <v>24</v>
      </c>
      <c r="AS202" t="s">
        <v>875</v>
      </c>
      <c r="AT202">
        <v>15.792999999999999</v>
      </c>
      <c r="AU202">
        <v>4.46</v>
      </c>
      <c r="AV202">
        <v>10.78</v>
      </c>
      <c r="AW202">
        <v>1.1100000000000001</v>
      </c>
      <c r="AX202">
        <v>-36</v>
      </c>
      <c r="AY202" t="s">
        <v>8</v>
      </c>
      <c r="AZ202" t="s">
        <v>137</v>
      </c>
      <c r="BA202" t="s">
        <v>197</v>
      </c>
      <c r="BB202" cm="1">
        <f t="array" ref="BB202">_xlfn.IFS(AT202="NA", "NA", AT202="NR", "NA", AZ202="Direct rLV % whole brain", AT202, AZ202="Indirect rLV % whole brain", AT202, AZ202="Direct rLV % hemisphere", AT202/2, AZ202="Indirect rLV % hemisphere", AT202/2, AND(F202="Mouse", AZ202="mm3"), (AT202/508.91)*100, AND(F202="Rat", AZ202="mm3"), (AT202/1971)*100, AND(F202="Mouse", AZ202="ul"), (AT202/508.91)*100, AND(F202="Rat", AZ202="ul"), (AT202/1971)*100, AND(F202="Mouse", AZ202="nl"), (AT202/508910)*100, AND(F202="Rat", AZ202="nl"), (AT202/1971000)*100, AND(F202="Mouse", AZ202="cm3"), (AT202/0.50891)*100, AND(F202="Rat", AZ202="cm3"), (AT202/1.971)*100, TRUE, "NA")</f>
        <v>0.80126839167935049</v>
      </c>
      <c r="BC202" cm="1">
        <f t="array" ref="BC202">_xlfn.IFS(AV202="NA", "NA", AV202="NR", "NA", AZ202="Direct rLV % whole brain", AV202, AZ202="Indirect rLV % whole brain", AV202, AZ202="Direct rLV % hemisphere", AV202/2, AZ202="Indirect rLV % hemisphere", AV202/2, AND(F202="Mouse", AZ202="mm3"), (AV202/508.91)*100, AND(F202="Rat", AZ202="mm3"), (AV202/1971)*100, AND(F202="Mouse", AZ202="ul"), (AV202/508.91)*100, AND(F202="Rat", AZ202="ul"), (AV202/1971)*100, AND(F202="Mouse", AZ202="nl"), (AV202/508910)*100, AND(F202="Rat", AZ202="nl"), (AV202/1971000)*100, AND(F202="Mouse", AZ202="cm3"), (AV202/0.50891)*100, AND(F202="Rat", AZ202="cm3"), (AV202/1.971)*100, TRUE, "NA")</f>
        <v>0.54693049213597156</v>
      </c>
      <c r="BD202" cm="1">
        <f t="array" ref="BD202">_xlfn.IFS(AU202="NA", "NA", AU202="NR", "NA", R202="NR", "NA", BA202="SD", AU202, BA202="SE", AU202*(SQRT(R202)), BA202="SEM", AU202*(SQRT(R202)), TRUE, "NA")</f>
        <v>13.379999999999999</v>
      </c>
      <c r="BE202" cm="1">
        <f t="array" ref="BE202">_xlfn.IFS(BD202="NA", "NA", AZ202="Direct rLV % whole brain", BD202, AZ202="Indirect rLV % whole brain", BD202, AZ202="Direct rLV % hemisphere", BD202/2, AZ202="Indirect rLV % hemisphere", BD202/2, AND(F202="Mouse", AZ202="mm3"), (BD202/508.91)*100, AND(F202="Rat", AZ202="mm3"), (BD202/1971)*100, AND(F202="Mouse", AZ202="ul"), (BD202/508.91)*100, AND(F202="Rat", AZ202="ul"), (BD202/1971)*100, AND(F202="Mouse", AZ202="nl"), (BD202/508910)*100, AND(F202="Rat", AZ202="nl"), (BD202/1971000)*100, AND(F202="Mouse", AZ202="cm3"), (BD202/0.50891)*100, AND(F202="Rat", AZ202="cm3"), (BD202/1.971)*100, TRUE, "NA")</f>
        <v>0.67884322678843223</v>
      </c>
      <c r="BF202" s="48" cm="1">
        <f t="array" ref="BF202">_xlfn.IFS(AW202="NA", "NA", AW202="NR", "NA", T202 = "NA", "NA", T202 = "NR", "NA", BA202="SD", AW202, BA202="SE", AW202*(SQRT(T202)), BA202="SEM", AW202*(SQRT(T202)), TRUE, "NA")</f>
        <v>2.9367839552816961</v>
      </c>
      <c r="BG202" s="35" t="s">
        <v>12</v>
      </c>
      <c r="BH202" t="s">
        <v>8</v>
      </c>
      <c r="BI202" t="s">
        <v>8</v>
      </c>
      <c r="BJ202" t="s">
        <v>8</v>
      </c>
      <c r="BK202" t="s">
        <v>8</v>
      </c>
      <c r="BL202" t="s">
        <v>8</v>
      </c>
      <c r="BM202" t="s">
        <v>8</v>
      </c>
      <c r="BN202" s="35" t="s">
        <v>273</v>
      </c>
      <c r="BO202" t="s">
        <v>272</v>
      </c>
    </row>
    <row r="203" spans="1:69" s="22" customFormat="1" x14ac:dyDescent="0.3">
      <c r="A203" s="22" t="s">
        <v>1102</v>
      </c>
      <c r="B203" s="22" t="s">
        <v>1101</v>
      </c>
      <c r="C203" s="22">
        <v>2012</v>
      </c>
      <c r="D203" s="22" t="s">
        <v>1103</v>
      </c>
      <c r="E203" s="22" t="s">
        <v>141</v>
      </c>
      <c r="F203" s="34" t="s">
        <v>24</v>
      </c>
      <c r="G203" s="22" t="s">
        <v>11</v>
      </c>
      <c r="H203" s="22" t="s">
        <v>36</v>
      </c>
      <c r="I203" s="22" t="s">
        <v>12</v>
      </c>
      <c r="J203" s="22" t="s">
        <v>8</v>
      </c>
      <c r="K203" s="22" t="s">
        <v>9</v>
      </c>
      <c r="L203" s="22" t="s">
        <v>9</v>
      </c>
      <c r="M203" s="22" t="s">
        <v>9</v>
      </c>
      <c r="N203" s="22" t="s">
        <v>9</v>
      </c>
      <c r="O203" s="22">
        <v>230</v>
      </c>
      <c r="P203" s="22" t="s">
        <v>9</v>
      </c>
      <c r="Q203" s="22">
        <v>1</v>
      </c>
      <c r="R203" s="22">
        <v>7</v>
      </c>
      <c r="S203" s="22" t="s">
        <v>9</v>
      </c>
      <c r="T203" s="22" t="s">
        <v>9</v>
      </c>
      <c r="U203" s="22" t="str">
        <f t="shared" si="32"/>
        <v>NA</v>
      </c>
      <c r="V203" s="22" t="str">
        <f t="shared" si="33"/>
        <v>NA</v>
      </c>
      <c r="W203" s="34" t="s">
        <v>97</v>
      </c>
      <c r="X203" s="22" t="s">
        <v>8</v>
      </c>
      <c r="Y203" s="22" t="s">
        <v>78</v>
      </c>
      <c r="Z203" s="22" t="s">
        <v>9</v>
      </c>
      <c r="AA203" s="22">
        <v>10</v>
      </c>
      <c r="AB203" s="22" t="s">
        <v>145</v>
      </c>
      <c r="AC203" cm="1">
        <f t="array" ref="AC203">_xlfn.IFS(AB203="mg/kg", AA203, AB203="ug/g", AA203, AB203="mg/100g", AA203*10, AB203="mg/g", AA203*1000, TRUE, "NA")</f>
        <v>10</v>
      </c>
      <c r="AD203" s="22" t="s">
        <v>9</v>
      </c>
      <c r="AE203" s="22" t="s">
        <v>8</v>
      </c>
      <c r="AF203" t="str" cm="1">
        <f t="array" ref="AF203">_xlfn.IFS(AD203="NA", "NA", AD203="NR", "NA", AE203="W/cm2", AD203, AE203="mW/mm2", AD203*0.1, AE203="mW/cm2", AD203*0.001, AE203="uW/cm2", AD203*0.000001, AE203="lux", AD203*0.00000014641, AE203="klux", AD203*0.00014641, TRUE, "NA")</f>
        <v>NA</v>
      </c>
      <c r="AG203" s="22" t="s">
        <v>231</v>
      </c>
      <c r="AH203" s="22" t="s">
        <v>9</v>
      </c>
      <c r="AI203" s="22" t="s">
        <v>9</v>
      </c>
      <c r="AJ203" s="22">
        <v>1.5</v>
      </c>
      <c r="AK203" s="22">
        <v>20</v>
      </c>
      <c r="AL203" s="34" t="s">
        <v>1104</v>
      </c>
      <c r="AM203" s="22" t="s">
        <v>216</v>
      </c>
      <c r="AN203" s="22" t="s">
        <v>9</v>
      </c>
      <c r="AO203" s="22" t="s">
        <v>8</v>
      </c>
      <c r="AP203" s="22" t="s">
        <v>9</v>
      </c>
      <c r="AQ203" s="22" t="s">
        <v>8</v>
      </c>
      <c r="AR203" s="34">
        <v>720</v>
      </c>
      <c r="AS203" s="22" t="s">
        <v>876</v>
      </c>
      <c r="AT203" s="22">
        <v>0.8</v>
      </c>
      <c r="AU203" s="22">
        <v>0.3</v>
      </c>
      <c r="AV203" s="22">
        <v>0.6</v>
      </c>
      <c r="AW203" s="22">
        <v>0.3</v>
      </c>
      <c r="AX203" s="22" t="s">
        <v>8</v>
      </c>
      <c r="AY203" s="22" t="s">
        <v>8</v>
      </c>
      <c r="AZ203" s="22" t="s">
        <v>137</v>
      </c>
      <c r="BA203" s="22" t="s">
        <v>196</v>
      </c>
      <c r="BB203" cm="1">
        <f t="array" ref="BB203">_xlfn.IFS(AT203="NA", "NA", AT203="NR", "NA", AZ203="Direct rLV % whole brain", AT203, AZ203="Indirect rLV % whole brain", AT203, AZ203="Direct rLV % hemisphere", AT203/2, AZ203="Indirect rLV % hemisphere", AT203/2, AND(F203="Mouse", AZ203="mm3"), (AT203/508.91)*100, AND(F203="Rat", AZ203="mm3"), (AT203/1971)*100, AND(F203="Mouse", AZ203="ul"), (AT203/508.91)*100, AND(F203="Rat", AZ203="ul"), (AT203/1971)*100, AND(F203="Mouse", AZ203="nl"), (AT203/508910)*100, AND(F203="Rat", AZ203="nl"), (AT203/1971000)*100, AND(F203="Mouse", AZ203="cm3"), (AT203/0.50891)*100, AND(F203="Rat", AZ203="cm3"), (AT203/1.971)*100, TRUE, "NA")</f>
        <v>4.0588533739218668E-2</v>
      </c>
      <c r="BC203" cm="1">
        <f t="array" ref="BC203">_xlfn.IFS(AV203="NA", "NA", AV203="NR", "NA", AZ203="Direct rLV % whole brain", AV203, AZ203="Indirect rLV % whole brain", AV203, AZ203="Direct rLV % hemisphere", AV203/2, AZ203="Indirect rLV % hemisphere", AV203/2, AND(F203="Mouse", AZ203="mm3"), (AV203/508.91)*100, AND(F203="Rat", AZ203="mm3"), (AV203/1971)*100, AND(F203="Mouse", AZ203="ul"), (AV203/508.91)*100, AND(F203="Rat", AZ203="ul"), (AV203/1971)*100, AND(F203="Mouse", AZ203="nl"), (AV203/508910)*100, AND(F203="Rat", AZ203="nl"), (AV203/1971000)*100, AND(F203="Mouse", AZ203="cm3"), (AV203/0.50891)*100, AND(F203="Rat", AZ203="cm3"), (AV203/1.971)*100, TRUE, "NA")</f>
        <v>3.0441400304414001E-2</v>
      </c>
      <c r="BD203" cm="1">
        <f t="array" ref="BD203">_xlfn.IFS(AU203="NA", "NA", AU203="NR", "NA", R203="NR", "NA", BA203="SD", AU203, BA203="SE", AU203*(SQRT(R203)), BA203="SEM", AU203*(SQRT(R203)), TRUE, "NA")</f>
        <v>0.3</v>
      </c>
      <c r="BE203" cm="1">
        <f t="array" ref="BE203">_xlfn.IFS(BD203="NA", "NA", AZ203="Direct rLV % whole brain", BD203, AZ203="Indirect rLV % whole brain", BD203, AZ203="Direct rLV % hemisphere", BD203/2, AZ203="Indirect rLV % hemisphere", BD203/2, AND(F203="Mouse", AZ203="mm3"), (BD203/508.91)*100, AND(F203="Rat", AZ203="mm3"), (BD203/1971)*100, AND(F203="Mouse", AZ203="ul"), (BD203/508.91)*100, AND(F203="Rat", AZ203="ul"), (BD203/1971)*100, AND(F203="Mouse", AZ203="nl"), (BD203/508910)*100, AND(F203="Rat", AZ203="nl"), (BD203/1971000)*100, AND(F203="Mouse", AZ203="cm3"), (BD203/0.50891)*100, AND(F203="Rat", AZ203="cm3"), (BD203/1.971)*100, TRUE, "NA")</f>
        <v>1.5220700152207001E-2</v>
      </c>
      <c r="BF203" s="48" t="str" cm="1">
        <f t="array" ref="BF203">_xlfn.IFS(AW203="NA", "NA", AW203="NR", "NA", T203 = "NA", "NA", T203 = "NR", "NA", BA203="SD", AW203, BA203="SE", AW203*(SQRT(T203)), BA203="SEM", AW203*(SQRT(T203)), TRUE, "NA")</f>
        <v>NA</v>
      </c>
      <c r="BG203" s="34" t="s">
        <v>12</v>
      </c>
      <c r="BH203" s="22" t="s">
        <v>8</v>
      </c>
      <c r="BI203" s="22" t="s">
        <v>8</v>
      </c>
      <c r="BJ203" s="22" t="s">
        <v>8</v>
      </c>
      <c r="BK203" s="22" t="s">
        <v>8</v>
      </c>
      <c r="BL203" s="22" t="s">
        <v>8</v>
      </c>
      <c r="BM203" s="22" t="s">
        <v>8</v>
      </c>
      <c r="BN203" s="34" t="s">
        <v>273</v>
      </c>
      <c r="BO203" s="22" t="s">
        <v>272</v>
      </c>
      <c r="BP203" s="22" t="s">
        <v>2593</v>
      </c>
      <c r="BQ203" s="22" t="s">
        <v>2594</v>
      </c>
    </row>
    <row r="204" spans="1:69" s="16" customFormat="1" x14ac:dyDescent="0.3">
      <c r="A204" s="16" t="s">
        <v>1107</v>
      </c>
      <c r="B204" s="16" t="s">
        <v>1106</v>
      </c>
      <c r="C204" s="16">
        <v>2006</v>
      </c>
      <c r="D204" s="16" t="s">
        <v>1108</v>
      </c>
      <c r="E204" s="47" t="s">
        <v>141</v>
      </c>
      <c r="F204" s="44" t="s">
        <v>24</v>
      </c>
      <c r="G204" s="16" t="s">
        <v>11</v>
      </c>
      <c r="H204" s="16" t="s">
        <v>36</v>
      </c>
      <c r="I204" s="16" t="s">
        <v>12</v>
      </c>
      <c r="J204" s="16" t="s">
        <v>8</v>
      </c>
      <c r="K204" s="45" t="s">
        <v>9</v>
      </c>
      <c r="L204" s="45" t="s">
        <v>9</v>
      </c>
      <c r="M204" s="45" t="s">
        <v>9</v>
      </c>
      <c r="N204" s="45" t="s">
        <v>9</v>
      </c>
      <c r="O204" s="45">
        <v>230</v>
      </c>
      <c r="P204" s="45" t="s">
        <v>9</v>
      </c>
      <c r="Q204" s="45">
        <v>1</v>
      </c>
      <c r="R204" s="45">
        <v>5</v>
      </c>
      <c r="S204" s="45">
        <v>0</v>
      </c>
      <c r="T204" s="16" t="s">
        <v>8</v>
      </c>
      <c r="U204" s="16" t="str">
        <f t="shared" si="32"/>
        <v>NA</v>
      </c>
      <c r="V204" s="16" t="str">
        <f t="shared" si="33"/>
        <v>NA</v>
      </c>
      <c r="W204" s="44" t="s">
        <v>97</v>
      </c>
      <c r="X204" s="16" t="s">
        <v>8</v>
      </c>
      <c r="Y204" s="16" t="s">
        <v>76</v>
      </c>
      <c r="Z204" s="16" t="s">
        <v>1109</v>
      </c>
      <c r="AA204" s="16">
        <v>10</v>
      </c>
      <c r="AB204" s="16" t="s">
        <v>320</v>
      </c>
      <c r="AC204" t="str" cm="1">
        <f t="array" ref="AC204">_xlfn.IFS(AB204="mg/kg", AA204, AB204="ug/g", AA204, AB204="mg/100g", AA204*10, AB204="mg/g", AA204*1000, TRUE, "NA")</f>
        <v>NA</v>
      </c>
      <c r="AD204" s="16" t="s">
        <v>9</v>
      </c>
      <c r="AE204" s="16" t="s">
        <v>8</v>
      </c>
      <c r="AF204" t="str" cm="1">
        <f t="array" ref="AF204">_xlfn.IFS(AD204="NA", "NA", AD204="NR", "NA", AE204="W/cm2", AD204, AE204="mW/mm2", AD204*0.1, AE204="mW/cm2", AD204*0.001, AE204="uW/cm2", AD204*0.000001, AE204="lux", AD204*0.00000014641, AE204="klux", AD204*0.00014641, TRUE, "NA")</f>
        <v>NA</v>
      </c>
      <c r="AG204" s="16" t="s">
        <v>146</v>
      </c>
      <c r="AH204" s="16" t="s">
        <v>9</v>
      </c>
      <c r="AI204" s="16" t="s">
        <v>9</v>
      </c>
      <c r="AJ204" s="16">
        <v>3</v>
      </c>
      <c r="AK204" s="16">
        <v>20</v>
      </c>
      <c r="AL204" s="44" t="s">
        <v>12</v>
      </c>
      <c r="AM204" s="46" t="s">
        <v>8</v>
      </c>
      <c r="AN204" s="16" t="s">
        <v>8</v>
      </c>
      <c r="AO204" s="16" t="s">
        <v>8</v>
      </c>
      <c r="AP204" s="16" t="s">
        <v>8</v>
      </c>
      <c r="AQ204" s="16" t="s">
        <v>8</v>
      </c>
      <c r="AR204" s="44">
        <v>168</v>
      </c>
      <c r="AS204" s="16" t="s">
        <v>876</v>
      </c>
      <c r="AT204" s="16">
        <v>3.5</v>
      </c>
      <c r="AU204" s="16" t="s">
        <v>9</v>
      </c>
      <c r="AV204" s="16" t="s">
        <v>8</v>
      </c>
      <c r="AW204" s="16" t="s">
        <v>8</v>
      </c>
      <c r="AX204" s="16" t="s">
        <v>8</v>
      </c>
      <c r="AY204" s="16" t="s">
        <v>8</v>
      </c>
      <c r="AZ204" s="16" t="s">
        <v>301</v>
      </c>
      <c r="BA204" s="16" t="s">
        <v>9</v>
      </c>
      <c r="BB204" t="str" cm="1">
        <f t="array" ref="BB204">_xlfn.IFS(AT204="NA", "NA", AT204="NR", "NA", AZ204="Direct rLV % whole brain", AT204, AZ204="Indirect rLV % whole brain", AT204, AZ204="Direct rLV % hemisphere", AT204/2, AZ204="Indirect rLV % hemisphere", AT204/2, AND(F204="Mouse", AZ204="mm3"), (AT204/508.91)*100, AND(F204="Rat", AZ204="mm3"), (AT204/1971)*100, AND(F204="Mouse", AZ204="ul"), (AT204/508.91)*100, AND(F204="Rat", AZ204="ul"), (AT204/1971)*100, AND(F204="Mouse", AZ204="nl"), (AT204/508910)*100, AND(F204="Rat", AZ204="nl"), (AT204/1971000)*100, AND(F204="Mouse", AZ204="cm3"), (AT204/0.50891)*100, AND(F204="Rat", AZ204="cm3"), (AT204/1.971)*100, TRUE, "NA")</f>
        <v>NA</v>
      </c>
      <c r="BC204" t="str" cm="1">
        <f t="array" ref="BC204">_xlfn.IFS(AV204="NA", "NA", AV204="NR", "NA", AZ204="Direct rLV % whole brain", AV204, AZ204="Indirect rLV % whole brain", AV204, AZ204="Direct rLV % hemisphere", AV204/2, AZ204="Indirect rLV % hemisphere", AV204/2, AND(F204="Mouse", AZ204="mm3"), (AV204/508.91)*100, AND(F204="Rat", AZ204="mm3"), (AV204/1971)*100, AND(F204="Mouse", AZ204="ul"), (AV204/508.91)*100, AND(F204="Rat", AZ204="ul"), (AV204/1971)*100, AND(F204="Mouse", AZ204="nl"), (AV204/508910)*100, AND(F204="Rat", AZ204="nl"), (AV204/1971000)*100, AND(F204="Mouse", AZ204="cm3"), (AV204/0.50891)*100, AND(F204="Rat", AZ204="cm3"), (AV204/1.971)*100, TRUE, "NA")</f>
        <v>NA</v>
      </c>
      <c r="BD204" t="str" cm="1">
        <f t="array" ref="BD204">_xlfn.IFS(AU204="NA", "NA", AU204="NR", "NA", R204="NR", "NA", BA204="SD", AU204, BA204="SE", AU204*(SQRT(R204)), BA204="SEM", AU204*(SQRT(R204)), TRUE, "NA")</f>
        <v>NA</v>
      </c>
      <c r="BE204" t="str" cm="1">
        <f t="array" ref="BE204">_xlfn.IFS(BD204="NA", "NA", AZ204="Direct rLV % whole brain", BD204, AZ204="Indirect rLV % whole brain", BD204, AZ204="Direct rLV % hemisphere", BD204/2, AZ204="Indirect rLV % hemisphere", BD204/2, AND(F204="Mouse", AZ204="mm3"), (BD204/508.91)*100, AND(F204="Rat", AZ204="mm3"), (BD204/1971)*100, AND(F204="Mouse", AZ204="ul"), (BD204/508.91)*100, AND(F204="Rat", AZ204="ul"), (BD204/1971)*100, AND(F204="Mouse", AZ204="nl"), (BD204/508910)*100, AND(F204="Rat", AZ204="nl"), (BD204/1971000)*100, AND(F204="Mouse", AZ204="cm3"), (BD204/0.50891)*100, AND(F204="Rat", AZ204="cm3"), (BD204/1.971)*100, TRUE, "NA")</f>
        <v>NA</v>
      </c>
      <c r="BF204" s="48" t="str" cm="1">
        <f t="array" ref="BF204">_xlfn.IFS(AW204="NA", "NA", AW204="NR", "NA", T204 = "NA", "NA", T204 = "NR", "NA", BA204="SD", AW204, BA204="SE", AW204*(SQRT(T204)), BA204="SEM", AW204*(SQRT(T204)), TRUE, "NA")</f>
        <v>NA</v>
      </c>
      <c r="BG204" s="44" t="s">
        <v>12</v>
      </c>
      <c r="BH204" s="16" t="s">
        <v>8</v>
      </c>
      <c r="BI204" s="45" t="s">
        <v>8</v>
      </c>
      <c r="BJ204" s="16" t="s">
        <v>8</v>
      </c>
      <c r="BK204" s="16" t="s">
        <v>8</v>
      </c>
      <c r="BL204" s="16" t="s">
        <v>8</v>
      </c>
      <c r="BM204" s="16" t="s">
        <v>8</v>
      </c>
      <c r="BN204" s="44" t="s">
        <v>273</v>
      </c>
      <c r="BO204" s="46" t="s">
        <v>273</v>
      </c>
      <c r="BQ204" s="16" t="s">
        <v>2620</v>
      </c>
    </row>
    <row r="205" spans="1:69" s="22" customFormat="1" x14ac:dyDescent="0.3">
      <c r="A205" s="22" t="s">
        <v>1114</v>
      </c>
      <c r="B205" s="22" t="s">
        <v>1113</v>
      </c>
      <c r="C205" s="22">
        <v>2018</v>
      </c>
      <c r="D205" s="22" t="s">
        <v>1115</v>
      </c>
      <c r="E205" s="22" t="s">
        <v>141</v>
      </c>
      <c r="F205" s="34" t="s">
        <v>25</v>
      </c>
      <c r="G205" s="22" t="s">
        <v>1116</v>
      </c>
      <c r="H205" s="22" t="s">
        <v>36</v>
      </c>
      <c r="I205" s="22" t="s">
        <v>12</v>
      </c>
      <c r="J205" s="22" t="s">
        <v>8</v>
      </c>
      <c r="K205" s="22" t="s">
        <v>9</v>
      </c>
      <c r="L205" s="22">
        <v>84</v>
      </c>
      <c r="M205" s="22" t="s">
        <v>9</v>
      </c>
      <c r="N205" s="22" t="s">
        <v>9</v>
      </c>
      <c r="O205" s="22" t="s">
        <v>9</v>
      </c>
      <c r="P205" s="22" t="s">
        <v>9</v>
      </c>
      <c r="Q205" s="22">
        <v>2</v>
      </c>
      <c r="R205" s="22">
        <v>17</v>
      </c>
      <c r="S205" s="22">
        <v>0</v>
      </c>
      <c r="T205" s="22" t="s">
        <v>8</v>
      </c>
      <c r="U205" s="22" t="str">
        <f t="shared" si="32"/>
        <v>NA</v>
      </c>
      <c r="V205" s="22" t="str">
        <f t="shared" si="33"/>
        <v>NA</v>
      </c>
      <c r="W205" s="34" t="s">
        <v>147</v>
      </c>
      <c r="X205" s="22" t="s">
        <v>97</v>
      </c>
      <c r="Y205" s="22" t="s">
        <v>78</v>
      </c>
      <c r="Z205" s="22" t="s">
        <v>1559</v>
      </c>
      <c r="AA205" s="22">
        <v>10</v>
      </c>
      <c r="AB205" s="22" t="s">
        <v>145</v>
      </c>
      <c r="AC205" cm="1">
        <f t="array" ref="AC205">_xlfn.IFS(AB205="mg/kg", AA205, AB205="ug/g", AA205, AB205="mg/100g", AA205*10, AB205="mg/g", AA205*1000, TRUE, "NA")</f>
        <v>10</v>
      </c>
      <c r="AD205" s="22" t="s">
        <v>9</v>
      </c>
      <c r="AE205" s="22" t="s">
        <v>8</v>
      </c>
      <c r="AF205" t="str" cm="1">
        <f t="array" ref="AF205">_xlfn.IFS(AD205="NA", "NA", AD205="NR", "NA", AE205="W/cm2", AD205, AE205="mW/mm2", AD205*0.1, AE205="mW/cm2", AD205*0.001, AE205="uW/cm2", AD205*0.000001, AE205="lux", AD205*0.00000014641, AE205="klux", AD205*0.00014641, TRUE, "NA")</f>
        <v>NA</v>
      </c>
      <c r="AG205" s="22" t="s">
        <v>9</v>
      </c>
      <c r="AH205" s="22" t="s">
        <v>9</v>
      </c>
      <c r="AI205" s="22">
        <v>532</v>
      </c>
      <c r="AJ205" s="22" t="s">
        <v>9</v>
      </c>
      <c r="AK205" s="22">
        <v>15</v>
      </c>
      <c r="AL205" s="34" t="s">
        <v>12</v>
      </c>
      <c r="AM205" s="22" t="s">
        <v>8</v>
      </c>
      <c r="AN205" s="22" t="s">
        <v>8</v>
      </c>
      <c r="AO205" s="22" t="s">
        <v>8</v>
      </c>
      <c r="AP205" s="22" t="s">
        <v>8</v>
      </c>
      <c r="AQ205" s="22" t="s">
        <v>8</v>
      </c>
      <c r="AR205" s="34">
        <v>1344</v>
      </c>
      <c r="AS205" s="22" t="s">
        <v>876</v>
      </c>
      <c r="AT205" s="22">
        <v>0.21</v>
      </c>
      <c r="AU205" s="22">
        <v>0.09</v>
      </c>
      <c r="AV205" s="22" t="s">
        <v>8</v>
      </c>
      <c r="AW205" s="22" t="s">
        <v>8</v>
      </c>
      <c r="AX205" s="22" t="s">
        <v>8</v>
      </c>
      <c r="AY205" s="22" t="s">
        <v>8</v>
      </c>
      <c r="AZ205" s="22" t="s">
        <v>137</v>
      </c>
      <c r="BA205" s="22" t="s">
        <v>197</v>
      </c>
      <c r="BB205" cm="1">
        <f t="array" ref="BB205">_xlfn.IFS(AT205="NA", "NA", AT205="NR", "NA", AZ205="Direct rLV % whole brain", AT205, AZ205="Indirect rLV % whole brain", AT205, AZ205="Direct rLV % hemisphere", AT205/2, AZ205="Indirect rLV % hemisphere", AT205/2, AND(F205="Mouse", AZ205="mm3"), (AT205/508.91)*100, AND(F205="Rat", AZ205="mm3"), (AT205/1971)*100, AND(F205="Mouse", AZ205="ul"), (AT205/508.91)*100, AND(F205="Rat", AZ205="ul"), (AT205/1971)*100, AND(F205="Mouse", AZ205="nl"), (AT205/508910)*100, AND(F205="Rat", AZ205="nl"), (AT205/1971000)*100, AND(F205="Mouse", AZ205="cm3"), (AT205/0.50891)*100, AND(F205="Rat", AZ205="cm3"), (AT205/1.971)*100, TRUE, "NA")</f>
        <v>4.1264663692990901E-2</v>
      </c>
      <c r="BC205" t="str" cm="1">
        <f t="array" ref="BC205">_xlfn.IFS(AV205="NA", "NA", AV205="NR", "NA", AZ205="Direct rLV % whole brain", AV205, AZ205="Indirect rLV % whole brain", AV205, AZ205="Direct rLV % hemisphere", AV205/2, AZ205="Indirect rLV % hemisphere", AV205/2, AND(F205="Mouse", AZ205="mm3"), (AV205/508.91)*100, AND(F205="Rat", AZ205="mm3"), (AV205/1971)*100, AND(F205="Mouse", AZ205="ul"), (AV205/508.91)*100, AND(F205="Rat", AZ205="ul"), (AV205/1971)*100, AND(F205="Mouse", AZ205="nl"), (AV205/508910)*100, AND(F205="Rat", AZ205="nl"), (AV205/1971000)*100, AND(F205="Mouse", AZ205="cm3"), (AV205/0.50891)*100, AND(F205="Rat", AZ205="cm3"), (AV205/1.971)*100, TRUE, "NA")</f>
        <v>NA</v>
      </c>
      <c r="BD205" cm="1">
        <f t="array" ref="BD205">_xlfn.IFS(AU205="NA", "NA", AU205="NR", "NA", R205="NR", "NA", BA205="SD", AU205, BA205="SE", AU205*(SQRT(R205)), BA205="SEM", AU205*(SQRT(R205)), TRUE, "NA")</f>
        <v>0.37107950630558945</v>
      </c>
      <c r="BE205" cm="1">
        <f t="array" ref="BE205">_xlfn.IFS(BD205="NA", "NA", AZ205="Direct rLV % whole brain", BD205, AZ205="Indirect rLV % whole brain", BD205, AZ205="Direct rLV % hemisphere", BD205/2, AZ205="Indirect rLV % hemisphere", BD205/2, AND(F205="Mouse", AZ205="mm3"), (BD205/508.91)*100, AND(F205="Rat", AZ205="mm3"), (BD205/1971)*100, AND(F205="Mouse", AZ205="ul"), (BD205/508.91)*100, AND(F205="Rat", AZ205="ul"), (BD205/1971)*100, AND(F205="Mouse", AZ205="nl"), (BD205/508910)*100, AND(F205="Rat", AZ205="nl"), (BD205/1971000)*100, AND(F205="Mouse", AZ205="cm3"), (BD205/0.50891)*100, AND(F205="Rat", AZ205="cm3"), (BD205/1.971)*100, TRUE, "NA")</f>
        <v>7.2916528719339263E-2</v>
      </c>
      <c r="BF205" s="48" t="str" cm="1">
        <f t="array" ref="BF205">_xlfn.IFS(AW205="NA", "NA", AW205="NR", "NA", T205 = "NA", "NA", T205 = "NR", "NA", BA205="SD", AW205, BA205="SE", AW205*(SQRT(T205)), BA205="SEM", AW205*(SQRT(T205)), TRUE, "NA")</f>
        <v>NA</v>
      </c>
      <c r="BG205" s="34" t="s">
        <v>12</v>
      </c>
      <c r="BH205" s="22" t="s">
        <v>8</v>
      </c>
      <c r="BI205" s="22" t="s">
        <v>8</v>
      </c>
      <c r="BJ205" s="22" t="s">
        <v>8</v>
      </c>
      <c r="BK205" s="22" t="s">
        <v>8</v>
      </c>
      <c r="BL205" s="22" t="s">
        <v>8</v>
      </c>
      <c r="BM205" s="22" t="s">
        <v>8</v>
      </c>
      <c r="BN205" s="34" t="s">
        <v>273</v>
      </c>
      <c r="BO205" s="22" t="s">
        <v>273</v>
      </c>
    </row>
    <row r="206" spans="1:69" s="22" customFormat="1" x14ac:dyDescent="0.3">
      <c r="A206" s="22" t="s">
        <v>1114</v>
      </c>
      <c r="B206" s="22" t="s">
        <v>1113</v>
      </c>
      <c r="C206" s="22">
        <v>2018</v>
      </c>
      <c r="D206" s="22" t="s">
        <v>1115</v>
      </c>
      <c r="E206" s="22" t="s">
        <v>143</v>
      </c>
      <c r="F206" s="34" t="s">
        <v>25</v>
      </c>
      <c r="G206" s="22" t="s">
        <v>1117</v>
      </c>
      <c r="H206" s="22" t="s">
        <v>36</v>
      </c>
      <c r="I206" s="22" t="s">
        <v>12</v>
      </c>
      <c r="J206" s="22" t="s">
        <v>8</v>
      </c>
      <c r="K206" s="22" t="s">
        <v>9</v>
      </c>
      <c r="L206" s="22">
        <v>84</v>
      </c>
      <c r="M206" s="22" t="s">
        <v>9</v>
      </c>
      <c r="N206" s="22" t="s">
        <v>9</v>
      </c>
      <c r="O206" s="22" t="s">
        <v>9</v>
      </c>
      <c r="P206" s="22" t="s">
        <v>9</v>
      </c>
      <c r="Q206" s="22">
        <v>2</v>
      </c>
      <c r="R206" s="22">
        <v>16</v>
      </c>
      <c r="S206" s="22">
        <v>0</v>
      </c>
      <c r="T206" s="22" t="s">
        <v>8</v>
      </c>
      <c r="U206" s="22" t="str">
        <f t="shared" si="32"/>
        <v>NA</v>
      </c>
      <c r="V206" s="22" t="str">
        <f t="shared" si="33"/>
        <v>NA</v>
      </c>
      <c r="W206" s="34" t="s">
        <v>147</v>
      </c>
      <c r="X206" s="22" t="s">
        <v>97</v>
      </c>
      <c r="Y206" s="22" t="s">
        <v>78</v>
      </c>
      <c r="Z206" s="22" t="s">
        <v>1559</v>
      </c>
      <c r="AA206" s="22">
        <v>10</v>
      </c>
      <c r="AB206" s="22" t="s">
        <v>145</v>
      </c>
      <c r="AC206" cm="1">
        <f t="array" ref="AC206">_xlfn.IFS(AB206="mg/kg", AA206, AB206="ug/g", AA206, AB206="mg/100g", AA206*10, AB206="mg/g", AA206*1000, TRUE, "NA")</f>
        <v>10</v>
      </c>
      <c r="AD206" s="22" t="s">
        <v>9</v>
      </c>
      <c r="AE206" s="22" t="s">
        <v>8</v>
      </c>
      <c r="AF206" t="str" cm="1">
        <f t="array" ref="AF206">_xlfn.IFS(AD206="NA", "NA", AD206="NR", "NA", AE206="W/cm2", AD206, AE206="mW/mm2", AD206*0.1, AE206="mW/cm2", AD206*0.001, AE206="uW/cm2", AD206*0.000001, AE206="lux", AD206*0.00000014641, AE206="klux", AD206*0.00014641, TRUE, "NA")</f>
        <v>NA</v>
      </c>
      <c r="AG206" s="22" t="s">
        <v>9</v>
      </c>
      <c r="AH206" s="22" t="s">
        <v>9</v>
      </c>
      <c r="AI206" s="22">
        <v>532</v>
      </c>
      <c r="AJ206" s="22" t="s">
        <v>9</v>
      </c>
      <c r="AK206" s="22">
        <v>15</v>
      </c>
      <c r="AL206" s="34" t="s">
        <v>12</v>
      </c>
      <c r="AM206" s="22" t="s">
        <v>8</v>
      </c>
      <c r="AN206" s="22" t="s">
        <v>8</v>
      </c>
      <c r="AO206" s="22" t="s">
        <v>8</v>
      </c>
      <c r="AP206" s="22" t="s">
        <v>8</v>
      </c>
      <c r="AQ206" s="22" t="s">
        <v>8</v>
      </c>
      <c r="AR206" s="34">
        <v>1344</v>
      </c>
      <c r="AS206" s="22" t="s">
        <v>876</v>
      </c>
      <c r="AT206" s="22">
        <v>0.28999999999999998</v>
      </c>
      <c r="AU206" s="22">
        <v>0.15</v>
      </c>
      <c r="AV206" s="22" t="s">
        <v>8</v>
      </c>
      <c r="AW206" s="22" t="s">
        <v>8</v>
      </c>
      <c r="AX206" s="22" t="s">
        <v>8</v>
      </c>
      <c r="AY206" s="22" t="s">
        <v>8</v>
      </c>
      <c r="AZ206" s="22" t="s">
        <v>137</v>
      </c>
      <c r="BA206" s="22" t="s">
        <v>197</v>
      </c>
      <c r="BB206" cm="1">
        <f t="array" ref="BB206">_xlfn.IFS(AT206="NA", "NA", AT206="NR", "NA", AZ206="Direct rLV % whole brain", AT206, AZ206="Indirect rLV % whole brain", AT206, AZ206="Direct rLV % hemisphere", AT206/2, AZ206="Indirect rLV % hemisphere", AT206/2, AND(F206="Mouse", AZ206="mm3"), (AT206/508.91)*100, AND(F206="Rat", AZ206="mm3"), (AT206/1971)*100, AND(F206="Mouse", AZ206="ul"), (AT206/508.91)*100, AND(F206="Rat", AZ206="ul"), (AT206/1971)*100, AND(F206="Mouse", AZ206="nl"), (AT206/508910)*100, AND(F206="Rat", AZ206="nl"), (AT206/1971000)*100, AND(F206="Mouse", AZ206="cm3"), (AT206/0.50891)*100, AND(F206="Rat", AZ206="cm3"), (AT206/1.971)*100, TRUE, "NA")</f>
        <v>5.6984535576035049E-2</v>
      </c>
      <c r="BC206" t="str" cm="1">
        <f t="array" ref="BC206">_xlfn.IFS(AV206="NA", "NA", AV206="NR", "NA", AZ206="Direct rLV % whole brain", AV206, AZ206="Indirect rLV % whole brain", AV206, AZ206="Direct rLV % hemisphere", AV206/2, AZ206="Indirect rLV % hemisphere", AV206/2, AND(F206="Mouse", AZ206="mm3"), (AV206/508.91)*100, AND(F206="Rat", AZ206="mm3"), (AV206/1971)*100, AND(F206="Mouse", AZ206="ul"), (AV206/508.91)*100, AND(F206="Rat", AZ206="ul"), (AV206/1971)*100, AND(F206="Mouse", AZ206="nl"), (AV206/508910)*100, AND(F206="Rat", AZ206="nl"), (AV206/1971000)*100, AND(F206="Mouse", AZ206="cm3"), (AV206/0.50891)*100, AND(F206="Rat", AZ206="cm3"), (AV206/1.971)*100, TRUE, "NA")</f>
        <v>NA</v>
      </c>
      <c r="BD206" cm="1">
        <f t="array" ref="BD206">_xlfn.IFS(AU206="NA", "NA", AU206="NR", "NA", R206="NR", "NA", BA206="SD", AU206, BA206="SE", AU206*(SQRT(R206)), BA206="SEM", AU206*(SQRT(R206)), TRUE, "NA")</f>
        <v>0.6</v>
      </c>
      <c r="BE206" cm="1">
        <f t="array" ref="BE206">_xlfn.IFS(BD206="NA", "NA", AZ206="Direct rLV % whole brain", BD206, AZ206="Indirect rLV % whole brain", BD206, AZ206="Direct rLV % hemisphere", BD206/2, AZ206="Indirect rLV % hemisphere", BD206/2, AND(F206="Mouse", AZ206="mm3"), (BD206/508.91)*100, AND(F206="Rat", AZ206="mm3"), (BD206/1971)*100, AND(F206="Mouse", AZ206="ul"), (BD206/508.91)*100, AND(F206="Rat", AZ206="ul"), (BD206/1971)*100, AND(F206="Mouse", AZ206="nl"), (BD206/508910)*100, AND(F206="Rat", AZ206="nl"), (BD206/1971000)*100, AND(F206="Mouse", AZ206="cm3"), (BD206/0.50891)*100, AND(F206="Rat", AZ206="cm3"), (BD206/1.971)*100, TRUE, "NA")</f>
        <v>0.11789903912283115</v>
      </c>
      <c r="BF206" s="48" t="str" cm="1">
        <f t="array" ref="BF206">_xlfn.IFS(AW206="NA", "NA", AW206="NR", "NA", T206 = "NA", "NA", T206 = "NR", "NA", BA206="SD", AW206, BA206="SE", AW206*(SQRT(T206)), BA206="SEM", AW206*(SQRT(T206)), TRUE, "NA")</f>
        <v>NA</v>
      </c>
      <c r="BG206" s="34" t="s">
        <v>12</v>
      </c>
      <c r="BH206" s="22" t="s">
        <v>8</v>
      </c>
      <c r="BI206" s="22" t="s">
        <v>8</v>
      </c>
      <c r="BJ206" s="22" t="s">
        <v>8</v>
      </c>
      <c r="BK206" s="22" t="s">
        <v>8</v>
      </c>
      <c r="BL206" s="22" t="s">
        <v>8</v>
      </c>
      <c r="BM206" s="22" t="s">
        <v>8</v>
      </c>
      <c r="BN206" s="34" t="s">
        <v>273</v>
      </c>
      <c r="BO206" s="22" t="s">
        <v>273</v>
      </c>
    </row>
    <row r="207" spans="1:69" x14ac:dyDescent="0.3">
      <c r="A207" t="s">
        <v>1119</v>
      </c>
      <c r="B207" t="s">
        <v>1118</v>
      </c>
      <c r="C207">
        <v>2014</v>
      </c>
      <c r="D207" t="s">
        <v>1120</v>
      </c>
      <c r="E207" t="s">
        <v>141</v>
      </c>
      <c r="F207" s="35" t="s">
        <v>25</v>
      </c>
      <c r="G207" t="s">
        <v>1008</v>
      </c>
      <c r="H207" t="s">
        <v>36</v>
      </c>
      <c r="I207" t="s">
        <v>12</v>
      </c>
      <c r="J207" t="s">
        <v>8</v>
      </c>
      <c r="K207" t="s">
        <v>9</v>
      </c>
      <c r="L207">
        <v>6</v>
      </c>
      <c r="M207" t="s">
        <v>9</v>
      </c>
      <c r="N207">
        <v>20</v>
      </c>
      <c r="O207">
        <f>AVERAGE(N207,P207)</f>
        <v>22.5</v>
      </c>
      <c r="P207">
        <v>25</v>
      </c>
      <c r="Q207">
        <v>1</v>
      </c>
      <c r="R207">
        <v>9</v>
      </c>
      <c r="S207">
        <v>2</v>
      </c>
      <c r="T207">
        <v>9</v>
      </c>
      <c r="U207">
        <f t="shared" si="32"/>
        <v>2</v>
      </c>
      <c r="V207">
        <f t="shared" si="33"/>
        <v>4.5</v>
      </c>
      <c r="W207" s="35" t="s">
        <v>97</v>
      </c>
      <c r="X207" t="s">
        <v>8</v>
      </c>
      <c r="Y207" t="s">
        <v>78</v>
      </c>
      <c r="Z207" t="s">
        <v>9</v>
      </c>
      <c r="AA207">
        <v>1</v>
      </c>
      <c r="AB207" t="s">
        <v>180</v>
      </c>
      <c r="AC207">
        <f>AA207/(O207/1000)</f>
        <v>44.444444444444443</v>
      </c>
      <c r="AD207">
        <v>75</v>
      </c>
      <c r="AE207" t="s">
        <v>9</v>
      </c>
      <c r="AF207" t="str" cm="1">
        <f t="array" ref="AF207">_xlfn.IFS(AD207="NA", "NA", AD207="NR", "NA", AE207="W/cm2", AD207, AE207="mW/mm2", AD207*0.1, AE207="mW/cm2", AD207*0.001, AE207="uW/cm2", AD207*0.000001, AE207="lux", AD207*0.00000014641, AE207="klux", AD207*0.00014641, TRUE, "NA")</f>
        <v>NA</v>
      </c>
      <c r="AG207" t="s">
        <v>87</v>
      </c>
      <c r="AH207" t="s">
        <v>87</v>
      </c>
      <c r="AI207" t="s">
        <v>9</v>
      </c>
      <c r="AJ207">
        <v>4</v>
      </c>
      <c r="AK207">
        <v>15</v>
      </c>
      <c r="AL207" s="35" t="s">
        <v>1121</v>
      </c>
      <c r="AM207" t="s">
        <v>218</v>
      </c>
      <c r="AN207">
        <v>3</v>
      </c>
      <c r="AO207" t="s">
        <v>145</v>
      </c>
      <c r="AP207">
        <v>-0.5</v>
      </c>
      <c r="AQ207" t="s">
        <v>156</v>
      </c>
      <c r="AR207" s="35">
        <v>24</v>
      </c>
      <c r="AS207" t="s">
        <v>875</v>
      </c>
      <c r="AT207">
        <v>55.6</v>
      </c>
      <c r="AU207">
        <v>5.36</v>
      </c>
      <c r="AV207">
        <v>31.13</v>
      </c>
      <c r="AW207">
        <v>7.08</v>
      </c>
      <c r="AX207" t="s">
        <v>8</v>
      </c>
      <c r="AY207" t="s">
        <v>8</v>
      </c>
      <c r="AZ207" t="s">
        <v>137</v>
      </c>
      <c r="BA207" t="s">
        <v>197</v>
      </c>
      <c r="BB207" cm="1">
        <f t="array" ref="BB207">_xlfn.IFS(AT207="NA", "NA", AT207="NR", "NA", AZ207="Direct rLV % whole brain", AT207, AZ207="Indirect rLV % whole brain", AT207, AZ207="Direct rLV % hemisphere", AT207/2, AZ207="Indirect rLV % hemisphere", AT207/2, AND(F207="Mouse", AZ207="mm3"), (AT207/508.91)*100, AND(F207="Rat", AZ207="mm3"), (AT207/1971)*100, AND(F207="Mouse", AZ207="ul"), (AT207/508.91)*100, AND(F207="Rat", AZ207="ul"), (AT207/1971)*100, AND(F207="Mouse", AZ207="nl"), (AT207/508910)*100, AND(F207="Rat", AZ207="nl"), (AT207/1971000)*100, AND(F207="Mouse", AZ207="cm3"), (AT207/0.50891)*100, AND(F207="Rat", AZ207="cm3"), (AT207/1.971)*100, TRUE, "NA")</f>
        <v>10.925310958715686</v>
      </c>
      <c r="BC207" cm="1">
        <f t="array" ref="BC207">_xlfn.IFS(AV207="NA", "NA", AV207="NR", "NA", AZ207="Direct rLV % whole brain", AV207, AZ207="Indirect rLV % whole brain", AV207, AZ207="Direct rLV % hemisphere", AV207/2, AZ207="Indirect rLV % hemisphere", AV207/2, AND(F207="Mouse", AZ207="mm3"), (AV207/508.91)*100, AND(F207="Rat", AZ207="mm3"), (AV207/1971)*100, AND(F207="Mouse", AZ207="ul"), (AV207/508.91)*100, AND(F207="Rat", AZ207="ul"), (AV207/1971)*100, AND(F207="Mouse", AZ207="nl"), (AV207/508910)*100, AND(F207="Rat", AZ207="nl"), (AV207/1971000)*100, AND(F207="Mouse", AZ207="cm3"), (AV207/0.50891)*100, AND(F207="Rat", AZ207="cm3"), (AV207/1.971)*100, TRUE, "NA")</f>
        <v>6.1169951464895549</v>
      </c>
      <c r="BD207" cm="1">
        <f t="array" ref="BD207">_xlfn.IFS(AU207="NA", "NA", AU207="NR", "NA", R207="NR", "NA", BA207="SD", AU207, BA207="SE", AU207*(SQRT(R207)), BA207="SEM", AU207*(SQRT(R207)), TRUE, "NA")</f>
        <v>16.080000000000002</v>
      </c>
      <c r="BE207" cm="1">
        <f t="array" ref="BE207">_xlfn.IFS(BD207="NA", "NA", AZ207="Direct rLV % whole brain", BD207, AZ207="Indirect rLV % whole brain", BD207, AZ207="Direct rLV % hemisphere", BD207/2, AZ207="Indirect rLV % hemisphere", BD207/2, AND(F207="Mouse", AZ207="mm3"), (BD207/508.91)*100, AND(F207="Rat", AZ207="mm3"), (BD207/1971)*100, AND(F207="Mouse", AZ207="ul"), (BD207/508.91)*100, AND(F207="Rat", AZ207="ul"), (BD207/1971)*100, AND(F207="Mouse", AZ207="nl"), (BD207/508910)*100, AND(F207="Rat", AZ207="nl"), (BD207/1971000)*100, AND(F207="Mouse", AZ207="cm3"), (BD207/0.50891)*100, AND(F207="Rat", AZ207="cm3"), (BD207/1.971)*100, TRUE, "NA")</f>
        <v>3.1596942484918746</v>
      </c>
      <c r="BF207" s="48" cm="1">
        <f t="array" ref="BF207">_xlfn.IFS(AW207="NA", "NA", AW207="NR", "NA", T207 = "NA", "NA", T207 = "NR", "NA", BA207="SD", AW207, BA207="SE", AW207*(SQRT(T207)), BA207="SEM", AW207*(SQRT(T207)), TRUE, "NA")</f>
        <v>21.240000000000002</v>
      </c>
      <c r="BG207" s="35" t="s">
        <v>183</v>
      </c>
      <c r="BH207">
        <v>1.22</v>
      </c>
      <c r="BI207">
        <v>0.15</v>
      </c>
      <c r="BJ207">
        <v>0.1</v>
      </c>
      <c r="BK207">
        <v>0.1</v>
      </c>
      <c r="BL207" t="s">
        <v>197</v>
      </c>
      <c r="BM207">
        <v>24</v>
      </c>
      <c r="BN207" s="35" t="s">
        <v>273</v>
      </c>
      <c r="BO207" t="s">
        <v>272</v>
      </c>
    </row>
    <row r="208" spans="1:69" s="22" customFormat="1" x14ac:dyDescent="0.3">
      <c r="A208" s="22" t="s">
        <v>1125</v>
      </c>
      <c r="B208" s="22" t="s">
        <v>1124</v>
      </c>
      <c r="C208" s="22">
        <v>2017</v>
      </c>
      <c r="D208" s="22" t="s">
        <v>1126</v>
      </c>
      <c r="E208" s="22" t="s">
        <v>141</v>
      </c>
      <c r="F208" s="34" t="s">
        <v>24</v>
      </c>
      <c r="G208" s="22" t="s">
        <v>10</v>
      </c>
      <c r="H208" s="22" t="s">
        <v>36</v>
      </c>
      <c r="I208" s="22" t="s">
        <v>12</v>
      </c>
      <c r="J208" s="22" t="s">
        <v>8</v>
      </c>
      <c r="K208" s="22">
        <v>12</v>
      </c>
      <c r="L208" s="22">
        <f>AVERAGE(K208,M208)</f>
        <v>13</v>
      </c>
      <c r="M208" s="22">
        <v>14</v>
      </c>
      <c r="N208" s="22">
        <v>300</v>
      </c>
      <c r="O208" s="22">
        <f>AVERAGE(N208,P208)</f>
        <v>325</v>
      </c>
      <c r="P208" s="22">
        <v>350</v>
      </c>
      <c r="Q208" s="22">
        <v>2</v>
      </c>
      <c r="R208" s="22">
        <v>9</v>
      </c>
      <c r="S208" s="22">
        <v>2</v>
      </c>
      <c r="T208" s="22">
        <v>9</v>
      </c>
      <c r="U208" s="22">
        <f t="shared" si="32"/>
        <v>1</v>
      </c>
      <c r="V208" s="22">
        <f t="shared" si="33"/>
        <v>9</v>
      </c>
      <c r="W208" s="34" t="s">
        <v>175</v>
      </c>
      <c r="X208" s="22" t="s">
        <v>8</v>
      </c>
      <c r="Y208" s="22" t="s">
        <v>78</v>
      </c>
      <c r="Z208" s="22" t="s">
        <v>527</v>
      </c>
      <c r="AA208" s="22">
        <v>20</v>
      </c>
      <c r="AB208" s="22" t="s">
        <v>145</v>
      </c>
      <c r="AC208" cm="1">
        <f t="array" ref="AC208">_xlfn.IFS(AB208="mg/kg", AA208, AB208="ug/g", AA208, AB208="mg/100g", AA208*10, AB208="mg/g", AA208*1000, TRUE, "NA")</f>
        <v>20</v>
      </c>
      <c r="AD208" s="22" t="s">
        <v>9</v>
      </c>
      <c r="AE208" s="22" t="s">
        <v>8</v>
      </c>
      <c r="AF208" t="str" cm="1">
        <f t="array" ref="AF208">_xlfn.IFS(AD208="NA", "NA", AD208="NR", "NA", AE208="W/cm2", AD208, AE208="mW/mm2", AD208*0.1, AE208="mW/cm2", AD208*0.001, AE208="uW/cm2", AD208*0.000001, AE208="lux", AD208*0.00000014641, AE208="klux", AD208*0.00014641, TRUE, "NA")</f>
        <v>NA</v>
      </c>
      <c r="AG208" s="22" t="s">
        <v>231</v>
      </c>
      <c r="AH208" s="22" t="s">
        <v>9</v>
      </c>
      <c r="AI208" s="22" t="s">
        <v>9</v>
      </c>
      <c r="AJ208" s="22">
        <v>4</v>
      </c>
      <c r="AK208" s="22">
        <v>15</v>
      </c>
      <c r="AL208" s="34" t="s">
        <v>1127</v>
      </c>
      <c r="AM208" s="22" t="s">
        <v>220</v>
      </c>
      <c r="AN208" s="22">
        <v>2</v>
      </c>
      <c r="AO208" s="22" t="s">
        <v>145</v>
      </c>
      <c r="AP208" s="22">
        <v>0.17</v>
      </c>
      <c r="AQ208" s="22" t="s">
        <v>158</v>
      </c>
      <c r="AR208" s="34">
        <v>240</v>
      </c>
      <c r="AS208" s="22" t="s">
        <v>876</v>
      </c>
      <c r="AT208" s="22">
        <v>23.56</v>
      </c>
      <c r="AU208" s="22">
        <v>2.14</v>
      </c>
      <c r="AV208" s="22">
        <v>15.7</v>
      </c>
      <c r="AW208" s="22">
        <v>2.91</v>
      </c>
      <c r="AX208" s="22" t="s">
        <v>8</v>
      </c>
      <c r="AY208" s="22" t="s">
        <v>8</v>
      </c>
      <c r="AZ208" s="22" t="s">
        <v>137</v>
      </c>
      <c r="BA208" s="22" t="s">
        <v>197</v>
      </c>
      <c r="BB208" cm="1">
        <f t="array" ref="BB208">_xlfn.IFS(AT208="NA", "NA", AT208="NR", "NA", AZ208="Direct rLV % whole brain", AT208, AZ208="Indirect rLV % whole brain", AT208, AZ208="Direct rLV % hemisphere", AT208/2, AZ208="Indirect rLV % hemisphere", AT208/2, AND(F208="Mouse", AZ208="mm3"), (AT208/508.91)*100, AND(F208="Rat", AZ208="mm3"), (AT208/1971)*100, AND(F208="Mouse", AZ208="ul"), (AT208/508.91)*100, AND(F208="Rat", AZ208="ul"), (AT208/1971)*100, AND(F208="Mouse", AZ208="nl"), (AT208/508910)*100, AND(F208="Rat", AZ208="nl"), (AT208/1971000)*100, AND(F208="Mouse", AZ208="cm3"), (AT208/0.50891)*100, AND(F208="Rat", AZ208="cm3"), (AT208/1.971)*100, TRUE, "NA")</f>
        <v>1.1953323186199898</v>
      </c>
      <c r="BC208" cm="1">
        <f t="array" ref="BC208">_xlfn.IFS(AV208="NA", "NA", AV208="NR", "NA", AZ208="Direct rLV % whole brain", AV208, AZ208="Indirect rLV % whole brain", AV208, AZ208="Direct rLV % hemisphere", AV208/2, AZ208="Indirect rLV % hemisphere", AV208/2, AND(F208="Mouse", AZ208="mm3"), (AV208/508.91)*100, AND(F208="Rat", AZ208="mm3"), (AV208/1971)*100, AND(F208="Mouse", AZ208="ul"), (AV208/508.91)*100, AND(F208="Rat", AZ208="ul"), (AV208/1971)*100, AND(F208="Mouse", AZ208="nl"), (AV208/508910)*100, AND(F208="Rat", AZ208="nl"), (AV208/1971000)*100, AND(F208="Mouse", AZ208="cm3"), (AV208/0.50891)*100, AND(F208="Rat", AZ208="cm3"), (AV208/1.971)*100, TRUE, "NA")</f>
        <v>0.79654997463216637</v>
      </c>
      <c r="BD208" cm="1">
        <f t="array" ref="BD208">_xlfn.IFS(AU208="NA", "NA", AU208="NR", "NA", R208="NR", "NA", BA208="SD", AU208, BA208="SE", AU208*(SQRT(R208)), BA208="SEM", AU208*(SQRT(R208)), TRUE, "NA")</f>
        <v>6.42</v>
      </c>
      <c r="BE208" cm="1">
        <f t="array" ref="BE208">_xlfn.IFS(BD208="NA", "NA", AZ208="Direct rLV % whole brain", BD208, AZ208="Indirect rLV % whole brain", BD208, AZ208="Direct rLV % hemisphere", BD208/2, AZ208="Indirect rLV % hemisphere", BD208/2, AND(F208="Mouse", AZ208="mm3"), (BD208/508.91)*100, AND(F208="Rat", AZ208="mm3"), (BD208/1971)*100, AND(F208="Mouse", AZ208="ul"), (BD208/508.91)*100, AND(F208="Rat", AZ208="ul"), (BD208/1971)*100, AND(F208="Mouse", AZ208="nl"), (BD208/508910)*100, AND(F208="Rat", AZ208="nl"), (BD208/1971000)*100, AND(F208="Mouse", AZ208="cm3"), (BD208/0.50891)*100, AND(F208="Rat", AZ208="cm3"), (BD208/1.971)*100, TRUE, "NA")</f>
        <v>0.32572298325722981</v>
      </c>
      <c r="BF208" s="48" cm="1">
        <f t="array" ref="BF208">_xlfn.IFS(AW208="NA", "NA", AW208="NR", "NA", T208 = "NA", "NA", T208 = "NR", "NA", BA208="SD", AW208, BA208="SE", AW208*(SQRT(T208)), BA208="SEM", AW208*(SQRT(T208)), TRUE, "NA")</f>
        <v>8.73</v>
      </c>
      <c r="BG208" s="34" t="s">
        <v>12</v>
      </c>
      <c r="BH208" s="22" t="s">
        <v>8</v>
      </c>
      <c r="BI208" s="22" t="s">
        <v>8</v>
      </c>
      <c r="BJ208" s="22" t="s">
        <v>8</v>
      </c>
      <c r="BK208" s="22" t="s">
        <v>8</v>
      </c>
      <c r="BL208" s="22" t="s">
        <v>8</v>
      </c>
      <c r="BM208" s="22" t="s">
        <v>8</v>
      </c>
      <c r="BN208" s="34" t="s">
        <v>272</v>
      </c>
      <c r="BO208" s="22" t="s">
        <v>273</v>
      </c>
    </row>
    <row r="209" spans="1:69" x14ac:dyDescent="0.3">
      <c r="A209" t="s">
        <v>1132</v>
      </c>
      <c r="B209" t="s">
        <v>1130</v>
      </c>
      <c r="C209">
        <v>2017</v>
      </c>
      <c r="D209" t="s">
        <v>1131</v>
      </c>
      <c r="E209" t="s">
        <v>141</v>
      </c>
      <c r="F209" s="35" t="s">
        <v>25</v>
      </c>
      <c r="G209" t="s">
        <v>1008</v>
      </c>
      <c r="H209" t="s">
        <v>36</v>
      </c>
      <c r="I209" t="s">
        <v>12</v>
      </c>
      <c r="J209" t="s">
        <v>8</v>
      </c>
      <c r="K209" t="s">
        <v>9</v>
      </c>
      <c r="L209">
        <v>12</v>
      </c>
      <c r="M209" t="s">
        <v>9</v>
      </c>
      <c r="N209" t="s">
        <v>9</v>
      </c>
      <c r="O209" t="s">
        <v>9</v>
      </c>
      <c r="P209" t="s">
        <v>9</v>
      </c>
      <c r="Q209">
        <v>1</v>
      </c>
      <c r="R209">
        <v>18</v>
      </c>
      <c r="S209">
        <v>0</v>
      </c>
      <c r="T209" t="s">
        <v>8</v>
      </c>
      <c r="U209" t="str">
        <f t="shared" si="32"/>
        <v>NA</v>
      </c>
      <c r="V209" t="str">
        <f t="shared" si="33"/>
        <v>NA</v>
      </c>
      <c r="W209" s="35" t="s">
        <v>99</v>
      </c>
      <c r="X209" t="s">
        <v>8</v>
      </c>
      <c r="Y209" t="s">
        <v>78</v>
      </c>
      <c r="Z209" t="s">
        <v>94</v>
      </c>
      <c r="AA209">
        <v>150</v>
      </c>
      <c r="AB209" t="s">
        <v>145</v>
      </c>
      <c r="AC209" cm="1">
        <f t="array" ref="AC209">_xlfn.IFS(AB209="mg/kg", AA209, AB209="ug/g", AA209, AB209="mg/100g", AA209*10, AB209="mg/g", AA209*1000, TRUE, "NA")</f>
        <v>150</v>
      </c>
      <c r="AD209">
        <v>150</v>
      </c>
      <c r="AE209" t="s">
        <v>292</v>
      </c>
      <c r="AF209" t="str" cm="1">
        <f t="array" ref="AF209">_xlfn.IFS(AD209="NA", "NA", AD209="NR", "NA", AE209="W/cm2", AD209, AE209="mW/mm2", AD209*0.1, AE209="mW/cm2", AD209*0.001, AE209="uW/cm2", AD209*0.000001, AE209="lux", AD209*0.00000014641, AE209="klux", AD209*0.00014641, TRUE, "NA")</f>
        <v>NA</v>
      </c>
      <c r="AG209" t="s">
        <v>232</v>
      </c>
      <c r="AH209" t="s">
        <v>9</v>
      </c>
      <c r="AI209">
        <v>560</v>
      </c>
      <c r="AJ209">
        <v>1.5</v>
      </c>
      <c r="AK209">
        <v>15</v>
      </c>
      <c r="AL209" s="35" t="s">
        <v>12</v>
      </c>
      <c r="AM209" t="s">
        <v>8</v>
      </c>
      <c r="AN209" t="s">
        <v>8</v>
      </c>
      <c r="AO209" t="s">
        <v>8</v>
      </c>
      <c r="AP209" t="s">
        <v>8</v>
      </c>
      <c r="AQ209" t="s">
        <v>8</v>
      </c>
      <c r="AR209" s="35">
        <v>1344</v>
      </c>
      <c r="AS209" t="s">
        <v>875</v>
      </c>
      <c r="AT209">
        <v>4.22</v>
      </c>
      <c r="AU209">
        <v>0.41</v>
      </c>
      <c r="AV209" t="s">
        <v>8</v>
      </c>
      <c r="AW209" t="s">
        <v>8</v>
      </c>
      <c r="AX209" t="s">
        <v>8</v>
      </c>
      <c r="AY209" t="s">
        <v>8</v>
      </c>
      <c r="AZ209" t="s">
        <v>137</v>
      </c>
      <c r="BA209" t="s">
        <v>197</v>
      </c>
      <c r="BB209" cm="1">
        <f t="array" ref="BB209">_xlfn.IFS(AT209="NA", "NA", AT209="NR", "NA", AZ209="Direct rLV % whole brain", AT209, AZ209="Indirect rLV % whole brain", AT209, AZ209="Direct rLV % hemisphere", AT209/2, AZ209="Indirect rLV % hemisphere", AT209/2, AND(F209="Mouse", AZ209="mm3"), (AT209/508.91)*100, AND(F209="Rat", AZ209="mm3"), (AT209/1971)*100, AND(F209="Mouse", AZ209="ul"), (AT209/508.91)*100, AND(F209="Rat", AZ209="ul"), (AT209/1971)*100, AND(F209="Mouse", AZ209="nl"), (AT209/508910)*100, AND(F209="Rat", AZ209="nl"), (AT209/1971000)*100, AND(F209="Mouse", AZ209="cm3"), (AT209/0.50891)*100, AND(F209="Rat", AZ209="cm3"), (AT209/1.971)*100, TRUE, "NA")</f>
        <v>0.82922324183057894</v>
      </c>
      <c r="BC209" t="str" cm="1">
        <f t="array" ref="BC209">_xlfn.IFS(AV209="NA", "NA", AV209="NR", "NA", AZ209="Direct rLV % whole brain", AV209, AZ209="Indirect rLV % whole brain", AV209, AZ209="Direct rLV % hemisphere", AV209/2, AZ209="Indirect rLV % hemisphere", AV209/2, AND(F209="Mouse", AZ209="mm3"), (AV209/508.91)*100, AND(F209="Rat", AZ209="mm3"), (AV209/1971)*100, AND(F209="Mouse", AZ209="ul"), (AV209/508.91)*100, AND(F209="Rat", AZ209="ul"), (AV209/1971)*100, AND(F209="Mouse", AZ209="nl"), (AV209/508910)*100, AND(F209="Rat", AZ209="nl"), (AV209/1971000)*100, AND(F209="Mouse", AZ209="cm3"), (AV209/0.50891)*100, AND(F209="Rat", AZ209="cm3"), (AV209/1.971)*100, TRUE, "NA")</f>
        <v>NA</v>
      </c>
      <c r="BD209" cm="1">
        <f t="array" ref="BD209">_xlfn.IFS(AU209="NA", "NA", AU209="NR", "NA", R209="NR", "NA", BA209="SD", AU209, BA209="SE", AU209*(SQRT(R209)), BA209="SEM", AU209*(SQRT(R209)), TRUE, "NA")</f>
        <v>1.7394826817189066</v>
      </c>
      <c r="BE209" cm="1">
        <f t="array" ref="BE209">_xlfn.IFS(BD209="NA", "NA", AZ209="Direct rLV % whole brain", BD209, AZ209="Indirect rLV % whole brain", BD209, AZ209="Direct rLV % hemisphere", BD209/2, AZ209="Indirect rLV % hemisphere", BD209/2, AND(F209="Mouse", AZ209="mm3"), (BD209/508.91)*100, AND(F209="Rat", AZ209="mm3"), (BD209/1971)*100, AND(F209="Mouse", AZ209="ul"), (BD209/508.91)*100, AND(F209="Rat", AZ209="ul"), (BD209/1971)*100, AND(F209="Mouse", AZ209="nl"), (BD209/508910)*100, AND(F209="Rat", AZ209="nl"), (BD209/1971000)*100, AND(F209="Mouse", AZ209="cm3"), (BD209/0.50891)*100, AND(F209="Rat", AZ209="cm3"), (BD209/1.971)*100, TRUE, "NA")</f>
        <v>0.34180556124244099</v>
      </c>
      <c r="BF209" s="48" t="str" cm="1">
        <f t="array" ref="BF209">_xlfn.IFS(AW209="NA", "NA", AW209="NR", "NA", T209 = "NA", "NA", T209 = "NR", "NA", BA209="SD", AW209, BA209="SE", AW209*(SQRT(T209)), BA209="SEM", AW209*(SQRT(T209)), TRUE, "NA")</f>
        <v>NA</v>
      </c>
      <c r="BG209" s="35" t="s">
        <v>138</v>
      </c>
      <c r="BH209">
        <v>5.0599999999999996</v>
      </c>
      <c r="BI209">
        <v>0.92</v>
      </c>
      <c r="BJ209" t="s">
        <v>8</v>
      </c>
      <c r="BK209" t="s">
        <v>8</v>
      </c>
      <c r="BL209" t="s">
        <v>197</v>
      </c>
      <c r="BM209">
        <v>24</v>
      </c>
      <c r="BN209" s="35" t="s">
        <v>272</v>
      </c>
      <c r="BO209" t="s">
        <v>273</v>
      </c>
      <c r="BP209" t="s">
        <v>1133</v>
      </c>
    </row>
    <row r="210" spans="1:69" s="22" customFormat="1" x14ac:dyDescent="0.3">
      <c r="A210" s="22" t="s">
        <v>1135</v>
      </c>
      <c r="B210" s="22" t="s">
        <v>1134</v>
      </c>
      <c r="C210" s="22">
        <v>2010</v>
      </c>
      <c r="D210" s="22" t="s">
        <v>1136</v>
      </c>
      <c r="E210" s="22" t="s">
        <v>141</v>
      </c>
      <c r="F210" s="34" t="s">
        <v>24</v>
      </c>
      <c r="G210" s="22" t="s">
        <v>10</v>
      </c>
      <c r="H210" s="22" t="s">
        <v>36</v>
      </c>
      <c r="I210" s="22" t="s">
        <v>12</v>
      </c>
      <c r="J210" s="22" t="s">
        <v>8</v>
      </c>
      <c r="K210" s="22" t="s">
        <v>9</v>
      </c>
      <c r="L210" s="22" t="s">
        <v>9</v>
      </c>
      <c r="M210" s="22" t="s">
        <v>9</v>
      </c>
      <c r="N210" s="22">
        <v>200</v>
      </c>
      <c r="O210" s="22">
        <f>AVERAGE(N210,P210)</f>
        <v>225</v>
      </c>
      <c r="P210" s="22">
        <v>250</v>
      </c>
      <c r="Q210" s="22">
        <v>1</v>
      </c>
      <c r="R210" s="22">
        <v>15</v>
      </c>
      <c r="S210" s="22">
        <v>1</v>
      </c>
      <c r="T210" s="22">
        <v>15</v>
      </c>
      <c r="U210" s="22">
        <f t="shared" si="32"/>
        <v>1</v>
      </c>
      <c r="V210" s="22">
        <f t="shared" si="33"/>
        <v>15</v>
      </c>
      <c r="W210" s="34" t="s">
        <v>100</v>
      </c>
      <c r="X210" s="22" t="s">
        <v>936</v>
      </c>
      <c r="Y210" s="22" t="s">
        <v>78</v>
      </c>
      <c r="Z210" s="22" t="s">
        <v>93</v>
      </c>
      <c r="AA210" s="22">
        <v>20</v>
      </c>
      <c r="AB210" s="22" t="s">
        <v>145</v>
      </c>
      <c r="AC210" cm="1">
        <f t="array" ref="AC210">_xlfn.IFS(AB210="mg/kg", AA210, AB210="ug/g", AA210, AB210="mg/100g", AA210*10, AB210="mg/g", AA210*1000, TRUE, "NA")</f>
        <v>20</v>
      </c>
      <c r="AD210" s="22" t="s">
        <v>9</v>
      </c>
      <c r="AE210" s="22" t="s">
        <v>8</v>
      </c>
      <c r="AF210" t="str" cm="1">
        <f t="array" ref="AF210">_xlfn.IFS(AD210="NA", "NA", AD210="NR", "NA", AE210="W/cm2", AD210, AE210="mW/mm2", AD210*0.1, AE210="mW/cm2", AD210*0.001, AE210="uW/cm2", AD210*0.000001, AE210="lux", AD210*0.00000014641, AE210="klux", AD210*0.00014641, TRUE, "NA")</f>
        <v>NA</v>
      </c>
      <c r="AG210" s="22" t="s">
        <v>231</v>
      </c>
      <c r="AH210" s="22" t="s">
        <v>9</v>
      </c>
      <c r="AI210" s="22" t="s">
        <v>9</v>
      </c>
      <c r="AJ210" s="22">
        <v>4</v>
      </c>
      <c r="AK210" s="22">
        <v>20</v>
      </c>
      <c r="AL210" s="34" t="s">
        <v>1137</v>
      </c>
      <c r="AM210" s="22" t="s">
        <v>47</v>
      </c>
      <c r="AN210" s="22">
        <v>10</v>
      </c>
      <c r="AO210" s="22" t="s">
        <v>1138</v>
      </c>
      <c r="AP210" s="22">
        <v>24</v>
      </c>
      <c r="AQ210" s="22" t="s">
        <v>158</v>
      </c>
      <c r="AR210" s="34">
        <v>144</v>
      </c>
      <c r="AS210" s="22" t="s">
        <v>875</v>
      </c>
      <c r="AT210" s="22">
        <v>6.8</v>
      </c>
      <c r="AU210" s="22">
        <v>1</v>
      </c>
      <c r="AV210" s="22">
        <v>12.6</v>
      </c>
      <c r="AW210" s="22">
        <v>2</v>
      </c>
      <c r="AX210" s="22" t="s">
        <v>8</v>
      </c>
      <c r="AY210" s="22" t="s">
        <v>8</v>
      </c>
      <c r="AZ210" s="22" t="s">
        <v>486</v>
      </c>
      <c r="BA210" s="22" t="s">
        <v>196</v>
      </c>
      <c r="BB210" cm="1">
        <f t="array" ref="BB210">_xlfn.IFS(AT210="NA", "NA", AT210="NR", "NA", AZ210="Direct rLV % whole brain", AT210, AZ210="Indirect rLV % whole brain", AT210, AZ210="Direct rLV % hemisphere", AT210/2, AZ210="Indirect rLV % hemisphere", AT210/2, AND(F210="Mouse", AZ210="mm3"), (AT210/508.91)*100, AND(F210="Rat", AZ210="mm3"), (AT210/1971)*100, AND(F210="Mouse", AZ210="ul"), (AT210/508.91)*100, AND(F210="Rat", AZ210="ul"), (AT210/1971)*100, AND(F210="Mouse", AZ210="nl"), (AT210/508910)*100, AND(F210="Rat", AZ210="nl"), (AT210/1971000)*100, AND(F210="Mouse", AZ210="cm3"), (AT210/0.50891)*100, AND(F210="Rat", AZ210="cm3"), (AT210/1.971)*100, TRUE, "NA")</f>
        <v>3.4</v>
      </c>
      <c r="BC210" cm="1">
        <f t="array" ref="BC210">_xlfn.IFS(AV210="NA", "NA", AV210="NR", "NA", AZ210="Direct rLV % whole brain", AV210, AZ210="Indirect rLV % whole brain", AV210, AZ210="Direct rLV % hemisphere", AV210/2, AZ210="Indirect rLV % hemisphere", AV210/2, AND(F210="Mouse", AZ210="mm3"), (AV210/508.91)*100, AND(F210="Rat", AZ210="mm3"), (AV210/1971)*100, AND(F210="Mouse", AZ210="ul"), (AV210/508.91)*100, AND(F210="Rat", AZ210="ul"), (AV210/1971)*100, AND(F210="Mouse", AZ210="nl"), (AV210/508910)*100, AND(F210="Rat", AZ210="nl"), (AV210/1971000)*100, AND(F210="Mouse", AZ210="cm3"), (AV210/0.50891)*100, AND(F210="Rat", AZ210="cm3"), (AV210/1.971)*100, TRUE, "NA")</f>
        <v>6.3</v>
      </c>
      <c r="BD210" cm="1">
        <f t="array" ref="BD210">_xlfn.IFS(AU210="NA", "NA", AU210="NR", "NA", R210="NR", "NA", BA210="SD", AU210, BA210="SE", AU210*(SQRT(R210)), BA210="SEM", AU210*(SQRT(R210)), TRUE, "NA")</f>
        <v>1</v>
      </c>
      <c r="BE210" cm="1">
        <f t="array" ref="BE210">_xlfn.IFS(BD210="NA", "NA", AZ210="Direct rLV % whole brain", BD210, AZ210="Indirect rLV % whole brain", BD210, AZ210="Direct rLV % hemisphere", BD210/2, AZ210="Indirect rLV % hemisphere", BD210/2, AND(F210="Mouse", AZ210="mm3"), (BD210/508.91)*100, AND(F210="Rat", AZ210="mm3"), (BD210/1971)*100, AND(F210="Mouse", AZ210="ul"), (BD210/508.91)*100, AND(F210="Rat", AZ210="ul"), (BD210/1971)*100, AND(F210="Mouse", AZ210="nl"), (BD210/508910)*100, AND(F210="Rat", AZ210="nl"), (BD210/1971000)*100, AND(F210="Mouse", AZ210="cm3"), (BD210/0.50891)*100, AND(F210="Rat", AZ210="cm3"), (BD210/1.971)*100, TRUE, "NA")</f>
        <v>0.5</v>
      </c>
      <c r="BF210" s="48" cm="1">
        <f t="array" ref="BF210">_xlfn.IFS(AW210="NA", "NA", AW210="NR", "NA", T210 = "NA", "NA", T210 = "NR", "NA", BA210="SD", AW210, BA210="SE", AW210*(SQRT(T210)), BA210="SEM", AW210*(SQRT(T210)), TRUE, "NA")</f>
        <v>2</v>
      </c>
      <c r="BG210" s="34" t="s">
        <v>12</v>
      </c>
      <c r="BH210" s="22" t="s">
        <v>8</v>
      </c>
      <c r="BI210" s="22" t="s">
        <v>8</v>
      </c>
      <c r="BJ210" s="22" t="s">
        <v>8</v>
      </c>
      <c r="BK210" s="22" t="s">
        <v>8</v>
      </c>
      <c r="BL210" s="22" t="s">
        <v>8</v>
      </c>
      <c r="BM210" s="22" t="s">
        <v>8</v>
      </c>
      <c r="BN210" s="34" t="s">
        <v>273</v>
      </c>
      <c r="BO210" s="22" t="s">
        <v>273</v>
      </c>
      <c r="BP210" s="22" t="s">
        <v>1141</v>
      </c>
    </row>
    <row r="211" spans="1:69" x14ac:dyDescent="0.3">
      <c r="A211" t="s">
        <v>1144</v>
      </c>
      <c r="B211" t="s">
        <v>1142</v>
      </c>
      <c r="C211">
        <v>2007</v>
      </c>
      <c r="D211" t="s">
        <v>1143</v>
      </c>
      <c r="E211" t="s">
        <v>141</v>
      </c>
      <c r="F211" s="35" t="s">
        <v>24</v>
      </c>
      <c r="G211" t="s">
        <v>11</v>
      </c>
      <c r="H211" t="s">
        <v>36</v>
      </c>
      <c r="I211" t="s">
        <v>12</v>
      </c>
      <c r="J211" t="s">
        <v>8</v>
      </c>
      <c r="K211">
        <v>12</v>
      </c>
      <c r="L211">
        <f>AVERAGE(K211,M211)</f>
        <v>14</v>
      </c>
      <c r="M211">
        <v>16</v>
      </c>
      <c r="N211" t="s">
        <v>9</v>
      </c>
      <c r="O211" t="s">
        <v>9</v>
      </c>
      <c r="P211" t="s">
        <v>9</v>
      </c>
      <c r="Q211">
        <v>1</v>
      </c>
      <c r="R211">
        <v>16</v>
      </c>
      <c r="S211">
        <v>0</v>
      </c>
      <c r="T211" t="s">
        <v>8</v>
      </c>
      <c r="U211" t="str">
        <f t="shared" si="32"/>
        <v>NA</v>
      </c>
      <c r="V211" t="str">
        <f t="shared" si="33"/>
        <v>NA</v>
      </c>
      <c r="W211" s="35" t="s">
        <v>147</v>
      </c>
      <c r="X211" t="s">
        <v>95</v>
      </c>
      <c r="Y211" t="s">
        <v>78</v>
      </c>
      <c r="Z211" t="s">
        <v>93</v>
      </c>
      <c r="AA211">
        <v>20</v>
      </c>
      <c r="AB211" t="s">
        <v>145</v>
      </c>
      <c r="AC211" cm="1">
        <f t="array" ref="AC211">_xlfn.IFS(AB211="mg/kg", AA211, AB211="ug/g", AA211, AB211="mg/100g", AA211*10, AB211="mg/g", AA211*1000, TRUE, "NA")</f>
        <v>20</v>
      </c>
      <c r="AD211" t="s">
        <v>9</v>
      </c>
      <c r="AE211" t="s">
        <v>8</v>
      </c>
      <c r="AF211" t="str" cm="1">
        <f t="array" ref="AF211">_xlfn.IFS(AD211="NA", "NA", AD211="NR", "NA", AE211="W/cm2", AD211, AE211="mW/mm2", AD211*0.1, AE211="mW/cm2", AD211*0.001, AE211="uW/cm2", AD211*0.000001, AE211="lux", AD211*0.00000014641, AE211="klux", AD211*0.00014641, TRUE, "NA")</f>
        <v>NA</v>
      </c>
      <c r="AG211" t="s">
        <v>231</v>
      </c>
      <c r="AH211" t="s">
        <v>9</v>
      </c>
      <c r="AI211" t="s">
        <v>9</v>
      </c>
      <c r="AJ211">
        <v>4</v>
      </c>
      <c r="AK211">
        <v>10</v>
      </c>
      <c r="AL211" s="35" t="s">
        <v>12</v>
      </c>
      <c r="AM211" t="s">
        <v>8</v>
      </c>
      <c r="AN211" t="s">
        <v>8</v>
      </c>
      <c r="AO211" t="s">
        <v>8</v>
      </c>
      <c r="AP211" t="s">
        <v>8</v>
      </c>
      <c r="AQ211" t="s">
        <v>8</v>
      </c>
      <c r="AR211" s="35">
        <v>48</v>
      </c>
      <c r="AS211" t="s">
        <v>874</v>
      </c>
      <c r="AT211">
        <v>49.97</v>
      </c>
      <c r="AU211">
        <v>2.83</v>
      </c>
      <c r="AV211" t="s">
        <v>8</v>
      </c>
      <c r="AW211" t="s">
        <v>8</v>
      </c>
      <c r="AX211" t="s">
        <v>8</v>
      </c>
      <c r="AY211" t="s">
        <v>8</v>
      </c>
      <c r="AZ211" t="s">
        <v>137</v>
      </c>
      <c r="BA211" t="s">
        <v>9</v>
      </c>
      <c r="BB211" cm="1">
        <f t="array" ref="BB211">_xlfn.IFS(AT211="NA", "NA", AT211="NR", "NA", AZ211="Direct rLV % whole brain", AT211, AZ211="Indirect rLV % whole brain", AT211, AZ211="Direct rLV % hemisphere", AT211/2, AZ211="Indirect rLV % hemisphere", AT211/2, AND(F211="Mouse", AZ211="mm3"), (AT211/508.91)*100, AND(F211="Rat", AZ211="mm3"), (AT211/1971)*100, AND(F211="Mouse", AZ211="ul"), (AT211/508.91)*100, AND(F211="Rat", AZ211="ul"), (AT211/1971)*100, AND(F211="Mouse", AZ211="nl"), (AT211/508910)*100, AND(F211="Rat", AZ211="nl"), (AT211/1971000)*100, AND(F211="Mouse", AZ211="cm3"), (AT211/0.50891)*100, AND(F211="Rat", AZ211="cm3"), (AT211/1.971)*100, TRUE, "NA")</f>
        <v>2.535261288685946</v>
      </c>
      <c r="BC211" t="str" cm="1">
        <f t="array" ref="BC211">_xlfn.IFS(AV211="NA", "NA", AV211="NR", "NA", AZ211="Direct rLV % whole brain", AV211, AZ211="Indirect rLV % whole brain", AV211, AZ211="Direct rLV % hemisphere", AV211/2, AZ211="Indirect rLV % hemisphere", AV211/2, AND(F211="Mouse", AZ211="mm3"), (AV211/508.91)*100, AND(F211="Rat", AZ211="mm3"), (AV211/1971)*100, AND(F211="Mouse", AZ211="ul"), (AV211/508.91)*100, AND(F211="Rat", AZ211="ul"), (AV211/1971)*100, AND(F211="Mouse", AZ211="nl"), (AV211/508910)*100, AND(F211="Rat", AZ211="nl"), (AV211/1971000)*100, AND(F211="Mouse", AZ211="cm3"), (AV211/0.50891)*100, AND(F211="Rat", AZ211="cm3"), (AV211/1.971)*100, TRUE, "NA")</f>
        <v>NA</v>
      </c>
      <c r="BD211" t="str" cm="1">
        <f t="array" ref="BD211">_xlfn.IFS(AU211="NA", "NA", AU211="NR", "NA", R211="NR", "NA", BA211="SD", AU211, BA211="SE", AU211*(SQRT(R211)), BA211="SEM", AU211*(SQRT(R211)), TRUE, "NA")</f>
        <v>NA</v>
      </c>
      <c r="BE211" t="str" cm="1">
        <f t="array" ref="BE211">_xlfn.IFS(BD211="NA", "NA", AZ211="Direct rLV % whole brain", BD211, AZ211="Indirect rLV % whole brain", BD211, AZ211="Direct rLV % hemisphere", BD211/2, AZ211="Indirect rLV % hemisphere", BD211/2, AND(F211="Mouse", AZ211="mm3"), (BD211/508.91)*100, AND(F211="Rat", AZ211="mm3"), (BD211/1971)*100, AND(F211="Mouse", AZ211="ul"), (BD211/508.91)*100, AND(F211="Rat", AZ211="ul"), (BD211/1971)*100, AND(F211="Mouse", AZ211="nl"), (BD211/508910)*100, AND(F211="Rat", AZ211="nl"), (BD211/1971000)*100, AND(F211="Mouse", AZ211="cm3"), (BD211/0.50891)*100, AND(F211="Rat", AZ211="cm3"), (BD211/1.971)*100, TRUE, "NA")</f>
        <v>NA</v>
      </c>
      <c r="BF211" s="48" t="str" cm="1">
        <f t="array" ref="BF211">_xlfn.IFS(AW211="NA", "NA", AW211="NR", "NA", T211 = "NA", "NA", T211 = "NR", "NA", BA211="SD", AW211, BA211="SE", AW211*(SQRT(T211)), BA211="SEM", AW211*(SQRT(T211)), TRUE, "NA")</f>
        <v>NA</v>
      </c>
      <c r="BG211" s="35" t="s">
        <v>12</v>
      </c>
      <c r="BH211" t="s">
        <v>8</v>
      </c>
      <c r="BI211" t="s">
        <v>8</v>
      </c>
      <c r="BJ211" t="s">
        <v>8</v>
      </c>
      <c r="BK211" t="s">
        <v>8</v>
      </c>
      <c r="BL211" t="s">
        <v>8</v>
      </c>
      <c r="BM211" t="s">
        <v>8</v>
      </c>
      <c r="BN211" s="35" t="s">
        <v>272</v>
      </c>
      <c r="BO211" t="s">
        <v>273</v>
      </c>
      <c r="BP211" t="s">
        <v>1145</v>
      </c>
      <c r="BQ211" t="s">
        <v>1146</v>
      </c>
    </row>
    <row r="212" spans="1:69" s="22" customFormat="1" x14ac:dyDescent="0.3">
      <c r="A212" s="22" t="s">
        <v>1148</v>
      </c>
      <c r="B212" s="22" t="s">
        <v>1147</v>
      </c>
      <c r="C212" s="22">
        <v>2003</v>
      </c>
      <c r="D212" s="22" t="s">
        <v>1149</v>
      </c>
      <c r="E212" s="22" t="s">
        <v>141</v>
      </c>
      <c r="F212" s="34" t="s">
        <v>24</v>
      </c>
      <c r="G212" s="22" t="s">
        <v>11</v>
      </c>
      <c r="H212" s="22" t="s">
        <v>36</v>
      </c>
      <c r="I212" s="22" t="s">
        <v>12</v>
      </c>
      <c r="J212" s="22" t="s">
        <v>8</v>
      </c>
      <c r="K212" s="22" t="s">
        <v>9</v>
      </c>
      <c r="L212" s="22" t="s">
        <v>9</v>
      </c>
      <c r="M212" s="22" t="s">
        <v>9</v>
      </c>
      <c r="N212" s="22">
        <v>278</v>
      </c>
      <c r="O212" s="22">
        <v>345.7</v>
      </c>
      <c r="P212" s="22">
        <v>430</v>
      </c>
      <c r="Q212" s="22">
        <v>2</v>
      </c>
      <c r="R212" s="22">
        <v>5</v>
      </c>
      <c r="S212" s="22">
        <v>2</v>
      </c>
      <c r="T212" s="22">
        <v>5</v>
      </c>
      <c r="U212" s="22">
        <f t="shared" si="32"/>
        <v>1</v>
      </c>
      <c r="V212" s="22">
        <f t="shared" si="33"/>
        <v>5</v>
      </c>
      <c r="W212" s="34" t="s">
        <v>1150</v>
      </c>
      <c r="X212" s="22" t="s">
        <v>984</v>
      </c>
      <c r="Y212" s="22" t="s">
        <v>2553</v>
      </c>
      <c r="Z212" s="22" t="s">
        <v>925</v>
      </c>
      <c r="AA212" s="22">
        <v>50</v>
      </c>
      <c r="AB212" s="22" t="s">
        <v>145</v>
      </c>
      <c r="AC212" cm="1">
        <f t="array" ref="AC212">_xlfn.IFS(AB212="mg/kg", AA212, AB212="ug/g", AA212, AB212="mg/100g", AA212*10, AB212="mg/g", AA212*1000, TRUE, "NA")</f>
        <v>50</v>
      </c>
      <c r="AD212" s="22">
        <v>50</v>
      </c>
      <c r="AE212" s="22" t="s">
        <v>292</v>
      </c>
      <c r="AF212" t="str" cm="1">
        <f t="array" ref="AF212">_xlfn.IFS(AD212="NA", "NA", AD212="NR", "NA", AE212="W/cm2", AD212, AE212="mW/mm2", AD212*0.1, AE212="mW/cm2", AD212*0.001, AE212="uW/cm2", AD212*0.000001, AE212="lux", AD212*0.00000014641, AE212="klux", AD212*0.00014641, TRUE, "NA")</f>
        <v>NA</v>
      </c>
      <c r="AG212" s="22" t="s">
        <v>776</v>
      </c>
      <c r="AH212" s="22" t="s">
        <v>2655</v>
      </c>
      <c r="AI212" s="22">
        <v>540</v>
      </c>
      <c r="AJ212" s="22" t="s">
        <v>9</v>
      </c>
      <c r="AK212" s="22">
        <v>10</v>
      </c>
      <c r="AL212" s="34" t="s">
        <v>1151</v>
      </c>
      <c r="AM212" s="22" t="s">
        <v>216</v>
      </c>
      <c r="AN212" s="22">
        <v>12</v>
      </c>
      <c r="AO212" s="22" t="s">
        <v>174</v>
      </c>
      <c r="AP212" s="22">
        <v>0</v>
      </c>
      <c r="AQ212" s="22" t="s">
        <v>157</v>
      </c>
      <c r="AR212" s="34">
        <v>168</v>
      </c>
      <c r="AS212" s="22" t="s">
        <v>876</v>
      </c>
      <c r="AT212" s="22">
        <v>1.76</v>
      </c>
      <c r="AU212" s="22">
        <v>0.31</v>
      </c>
      <c r="AV212" s="22">
        <v>2.27</v>
      </c>
      <c r="AW212" s="22">
        <v>0.43</v>
      </c>
      <c r="AX212" s="22" t="s">
        <v>8</v>
      </c>
      <c r="AY212" s="22" t="s">
        <v>8</v>
      </c>
      <c r="AZ212" s="22" t="s">
        <v>137</v>
      </c>
      <c r="BA212" s="22" t="s">
        <v>197</v>
      </c>
      <c r="BB212" cm="1">
        <f t="array" ref="BB212">_xlfn.IFS(AT212="NA", "NA", AT212="NR", "NA", AZ212="Direct rLV % whole brain", AT212, AZ212="Indirect rLV % whole brain", AT212, AZ212="Direct rLV % hemisphere", AT212/2, AZ212="Indirect rLV % hemisphere", AT212/2, AND(F212="Mouse", AZ212="mm3"), (AT212/508.91)*100, AND(F212="Rat", AZ212="mm3"), (AT212/1971)*100, AND(F212="Mouse", AZ212="ul"), (AT212/508.91)*100, AND(F212="Rat", AZ212="ul"), (AT212/1971)*100, AND(F212="Mouse", AZ212="nl"), (AT212/508910)*100, AND(F212="Rat", AZ212="nl"), (AT212/1971000)*100, AND(F212="Mouse", AZ212="cm3"), (AT212/0.50891)*100, AND(F212="Rat", AZ212="cm3"), (AT212/1.971)*100, TRUE, "NA")</f>
        <v>8.9294774226281071E-2</v>
      </c>
      <c r="BC212" cm="1">
        <f t="array" ref="BC212">_xlfn.IFS(AV212="NA", "NA", AV212="NR", "NA", AZ212="Direct rLV % whole brain", AV212, AZ212="Indirect rLV % whole brain", AV212, AZ212="Direct rLV % hemisphere", AV212/2, AZ212="Indirect rLV % hemisphere", AV212/2, AND(F212="Mouse", AZ212="mm3"), (AV212/508.91)*100, AND(F212="Rat", AZ212="mm3"), (AV212/1971)*100, AND(F212="Mouse", AZ212="ul"), (AV212/508.91)*100, AND(F212="Rat", AZ212="ul"), (AV212/1971)*100, AND(F212="Mouse", AZ212="nl"), (AV212/508910)*100, AND(F212="Rat", AZ212="nl"), (AV212/1971000)*100, AND(F212="Mouse", AZ212="cm3"), (AV212/0.50891)*100, AND(F212="Rat", AZ212="cm3"), (AV212/1.971)*100, TRUE, "NA")</f>
        <v>0.11516996448503297</v>
      </c>
      <c r="BD212" cm="1">
        <f t="array" ref="BD212">_xlfn.IFS(AU212="NA", "NA", AU212="NR", "NA", R212="NR", "NA", BA212="SD", AU212, BA212="SE", AU212*(SQRT(R212)), BA212="SEM", AU212*(SQRT(R212)), TRUE, "NA")</f>
        <v>0.69318107302493481</v>
      </c>
      <c r="BE212" cm="1">
        <f t="array" ref="BE212">_xlfn.IFS(BD212="NA", "NA", AZ212="Direct rLV % whole brain", BD212, AZ212="Indirect rLV % whole brain", BD212, AZ212="Direct rLV % hemisphere", BD212/2, AZ212="Indirect rLV % hemisphere", BD212/2, AND(F212="Mouse", AZ212="mm3"), (BD212/508.91)*100, AND(F212="Rat", AZ212="mm3"), (BD212/1971)*100, AND(F212="Mouse", AZ212="ul"), (BD212/508.91)*100, AND(F212="Rat", AZ212="ul"), (BD212/1971)*100, AND(F212="Mouse", AZ212="nl"), (BD212/508910)*100, AND(F212="Rat", AZ212="nl"), (BD212/1971000)*100, AND(F212="Mouse", AZ212="cm3"), (BD212/0.50891)*100, AND(F212="Rat", AZ212="cm3"), (BD212/1.971)*100, TRUE, "NA")</f>
        <v>3.516900421232546E-2</v>
      </c>
      <c r="BF212" s="48" cm="1">
        <f t="array" ref="BF212">_xlfn.IFS(AW212="NA", "NA", AW212="NR", "NA", T212 = "NA", "NA", T212 = "NR", "NA", BA212="SD", AW212, BA212="SE", AW212*(SQRT(T212)), BA212="SEM", AW212*(SQRT(T212)), TRUE, "NA")</f>
        <v>0.96150923032490965</v>
      </c>
      <c r="BG212" s="34" t="s">
        <v>12</v>
      </c>
      <c r="BH212" s="22" t="s">
        <v>8</v>
      </c>
      <c r="BI212" s="22" t="s">
        <v>8</v>
      </c>
      <c r="BJ212" s="22" t="s">
        <v>8</v>
      </c>
      <c r="BK212" s="22" t="s">
        <v>8</v>
      </c>
      <c r="BL212" s="22" t="s">
        <v>8</v>
      </c>
      <c r="BM212" s="22" t="s">
        <v>8</v>
      </c>
      <c r="BN212" s="34" t="s">
        <v>273</v>
      </c>
      <c r="BO212" s="22" t="s">
        <v>272</v>
      </c>
    </row>
    <row r="213" spans="1:69" x14ac:dyDescent="0.3">
      <c r="A213" t="s">
        <v>1155</v>
      </c>
      <c r="B213" t="s">
        <v>1154</v>
      </c>
      <c r="C213">
        <v>1997</v>
      </c>
      <c r="D213" t="s">
        <v>1156</v>
      </c>
      <c r="E213" t="s">
        <v>141</v>
      </c>
      <c r="F213" s="35" t="s">
        <v>24</v>
      </c>
      <c r="G213" t="s">
        <v>11</v>
      </c>
      <c r="H213" t="s">
        <v>36</v>
      </c>
      <c r="I213" t="s">
        <v>12</v>
      </c>
      <c r="J213" t="s">
        <v>8</v>
      </c>
      <c r="K213" t="s">
        <v>9</v>
      </c>
      <c r="L213" t="s">
        <v>9</v>
      </c>
      <c r="M213" t="s">
        <v>9</v>
      </c>
      <c r="N213">
        <v>220</v>
      </c>
      <c r="O213">
        <f>AVERAGE(N213,P213)</f>
        <v>245</v>
      </c>
      <c r="P213">
        <v>270</v>
      </c>
      <c r="Q213">
        <v>1</v>
      </c>
      <c r="R213">
        <v>8</v>
      </c>
      <c r="S213">
        <v>3</v>
      </c>
      <c r="T213">
        <v>8</v>
      </c>
      <c r="U213">
        <f t="shared" si="32"/>
        <v>3</v>
      </c>
      <c r="V213">
        <f t="shared" si="33"/>
        <v>2.6666666666666665</v>
      </c>
      <c r="W213" s="35" t="s">
        <v>95</v>
      </c>
      <c r="X213" t="s">
        <v>8</v>
      </c>
      <c r="Y213" t="s">
        <v>2553</v>
      </c>
      <c r="Z213" t="s">
        <v>91</v>
      </c>
      <c r="AA213">
        <v>7.5</v>
      </c>
      <c r="AB213" t="s">
        <v>145</v>
      </c>
      <c r="AC213" cm="1">
        <f t="array" ref="AC213">_xlfn.IFS(AB213="mg/kg", AA213, AB213="ug/g", AA213, AB213="mg/100g", AA213*10, AB213="mg/g", AA213*1000, TRUE, "NA")</f>
        <v>7.5</v>
      </c>
      <c r="AD213" t="s">
        <v>9</v>
      </c>
      <c r="AE213" t="s">
        <v>8</v>
      </c>
      <c r="AF213" t="str" cm="1">
        <f t="array" ref="AF213">_xlfn.IFS(AD213="NA", "NA", AD213="NR", "NA", AE213="W/cm2", AD213, AE213="mW/mm2", AD213*0.1, AE213="mW/cm2", AD213*0.001, AE213="uW/cm2", AD213*0.000001, AE213="lux", AD213*0.00000014641, AE213="klux", AD213*0.00014641, TRUE, "NA")</f>
        <v>NA</v>
      </c>
      <c r="AG213" t="s">
        <v>85</v>
      </c>
      <c r="AH213" t="s">
        <v>2656</v>
      </c>
      <c r="AI213">
        <v>540</v>
      </c>
      <c r="AJ213">
        <v>3</v>
      </c>
      <c r="AK213">
        <v>10</v>
      </c>
      <c r="AL213" s="35" t="s">
        <v>1157</v>
      </c>
      <c r="AM213" t="s">
        <v>219</v>
      </c>
      <c r="AN213">
        <v>1</v>
      </c>
      <c r="AO213" t="s">
        <v>145</v>
      </c>
      <c r="AP213">
        <v>0</v>
      </c>
      <c r="AQ213" t="s">
        <v>157</v>
      </c>
      <c r="AR213" s="35">
        <v>24</v>
      </c>
      <c r="AS213" t="s">
        <v>875</v>
      </c>
      <c r="AT213">
        <v>12.6</v>
      </c>
      <c r="AU213">
        <v>1.68</v>
      </c>
      <c r="AV213">
        <v>3.58</v>
      </c>
      <c r="AW213">
        <v>2.08</v>
      </c>
      <c r="AX213" t="s">
        <v>8</v>
      </c>
      <c r="AY213" t="s">
        <v>8</v>
      </c>
      <c r="AZ213" t="s">
        <v>485</v>
      </c>
      <c r="BA213" t="s">
        <v>197</v>
      </c>
      <c r="BB213" cm="1">
        <f t="array" ref="BB213">_xlfn.IFS(AT213="NA", "NA", AT213="NR", "NA", AZ213="Direct rLV % whole brain", AT213, AZ213="Indirect rLV % whole brain", AT213, AZ213="Direct rLV % hemisphere", AT213/2, AZ213="Indirect rLV % hemisphere", AT213/2, AND(F213="Mouse", AZ213="mm3"), (AT213/508.91)*100, AND(F213="Rat", AZ213="mm3"), (AT213/1971)*100, AND(F213="Mouse", AZ213="ul"), (AT213/508.91)*100, AND(F213="Rat", AZ213="ul"), (AT213/1971)*100, AND(F213="Mouse", AZ213="nl"), (AT213/508910)*100, AND(F213="Rat", AZ213="nl"), (AT213/1971000)*100, AND(F213="Mouse", AZ213="cm3"), (AT213/0.50891)*100, AND(F213="Rat", AZ213="cm3"), (AT213/1.971)*100, TRUE, "NA")</f>
        <v>6.3</v>
      </c>
      <c r="BC213" cm="1">
        <f t="array" ref="BC213">_xlfn.IFS(AV213="NA", "NA", AV213="NR", "NA", AZ213="Direct rLV % whole brain", AV213, AZ213="Indirect rLV % whole brain", AV213, AZ213="Direct rLV % hemisphere", AV213/2, AZ213="Indirect rLV % hemisphere", AV213/2, AND(F213="Mouse", AZ213="mm3"), (AV213/508.91)*100, AND(F213="Rat", AZ213="mm3"), (AV213/1971)*100, AND(F213="Mouse", AZ213="ul"), (AV213/508.91)*100, AND(F213="Rat", AZ213="ul"), (AV213/1971)*100, AND(F213="Mouse", AZ213="nl"), (AV213/508910)*100, AND(F213="Rat", AZ213="nl"), (AV213/1971000)*100, AND(F213="Mouse", AZ213="cm3"), (AV213/0.50891)*100, AND(F213="Rat", AZ213="cm3"), (AV213/1.971)*100, TRUE, "NA")</f>
        <v>1.79</v>
      </c>
      <c r="BD213" cm="1">
        <f t="array" ref="BD213">_xlfn.IFS(AU213="NA", "NA", AU213="NR", "NA", R213="NR", "NA", BA213="SD", AU213, BA213="SE", AU213*(SQRT(R213)), BA213="SEM", AU213*(SQRT(R213)), TRUE, "NA")</f>
        <v>4.7517575695735994</v>
      </c>
      <c r="BE213" cm="1">
        <f t="array" ref="BE213">_xlfn.IFS(BD213="NA", "NA", AZ213="Direct rLV % whole brain", BD213, AZ213="Indirect rLV % whole brain", BD213, AZ213="Direct rLV % hemisphere", BD213/2, AZ213="Indirect rLV % hemisphere", BD213/2, AND(F213="Mouse", AZ213="mm3"), (BD213/508.91)*100, AND(F213="Rat", AZ213="mm3"), (BD213/1971)*100, AND(F213="Mouse", AZ213="ul"), (BD213/508.91)*100, AND(F213="Rat", AZ213="ul"), (BD213/1971)*100, AND(F213="Mouse", AZ213="nl"), (BD213/508910)*100, AND(F213="Rat", AZ213="nl"), (BD213/1971000)*100, AND(F213="Mouse", AZ213="cm3"), (BD213/0.50891)*100, AND(F213="Rat", AZ213="cm3"), (BD213/1.971)*100, TRUE, "NA")</f>
        <v>2.3758787847867997</v>
      </c>
      <c r="BF213" s="48" cm="1">
        <f t="array" ref="BF213">_xlfn.IFS(AW213="NA", "NA", AW213="NR", "NA", T213 = "NA", "NA", T213 = "NR", "NA", BA213="SD", AW213, BA213="SE", AW213*(SQRT(T213)), BA213="SEM", AW213*(SQRT(T213)), TRUE, "NA")</f>
        <v>5.8831284194720759</v>
      </c>
      <c r="BG213" s="35" t="s">
        <v>12</v>
      </c>
      <c r="BH213" t="s">
        <v>8</v>
      </c>
      <c r="BI213" t="s">
        <v>8</v>
      </c>
      <c r="BJ213" t="s">
        <v>8</v>
      </c>
      <c r="BK213" t="s">
        <v>8</v>
      </c>
      <c r="BL213" t="s">
        <v>8</v>
      </c>
      <c r="BM213" t="s">
        <v>8</v>
      </c>
      <c r="BN213" s="35" t="s">
        <v>273</v>
      </c>
      <c r="BO213" t="s">
        <v>272</v>
      </c>
    </row>
    <row r="214" spans="1:69" s="22" customFormat="1" x14ac:dyDescent="0.3">
      <c r="A214" s="22" t="s">
        <v>1158</v>
      </c>
      <c r="B214" s="22" t="s">
        <v>1154</v>
      </c>
      <c r="C214" s="22">
        <v>1998</v>
      </c>
      <c r="D214" s="22" t="s">
        <v>1159</v>
      </c>
      <c r="E214" s="22" t="s">
        <v>141</v>
      </c>
      <c r="F214" s="34" t="s">
        <v>40</v>
      </c>
      <c r="G214" s="22" t="s">
        <v>1160</v>
      </c>
      <c r="H214" s="22" t="s">
        <v>9</v>
      </c>
      <c r="I214" s="22" t="s">
        <v>12</v>
      </c>
      <c r="J214" s="22" t="s">
        <v>8</v>
      </c>
      <c r="K214" s="22" t="s">
        <v>9</v>
      </c>
      <c r="L214" s="22" t="s">
        <v>9</v>
      </c>
      <c r="M214" s="22" t="s">
        <v>9</v>
      </c>
      <c r="N214" s="22">
        <v>535</v>
      </c>
      <c r="O214" s="22">
        <f t="shared" ref="O214:O217" si="35">AVERAGE(N214,P214)</f>
        <v>725</v>
      </c>
      <c r="P214" s="22">
        <v>915</v>
      </c>
      <c r="Q214" s="22">
        <v>1</v>
      </c>
      <c r="R214" s="22">
        <v>5</v>
      </c>
      <c r="S214" s="22">
        <v>4</v>
      </c>
      <c r="T214" s="22">
        <v>5</v>
      </c>
      <c r="U214" s="22">
        <f t="shared" si="32"/>
        <v>4</v>
      </c>
      <c r="V214" s="22">
        <f t="shared" si="33"/>
        <v>1.25</v>
      </c>
      <c r="W214" s="34" t="s">
        <v>100</v>
      </c>
      <c r="X214" s="22" t="s">
        <v>95</v>
      </c>
      <c r="Y214" s="22" t="s">
        <v>2553</v>
      </c>
      <c r="Z214" s="22" t="s">
        <v>91</v>
      </c>
      <c r="AA214" s="22">
        <v>20</v>
      </c>
      <c r="AB214" s="22" t="s">
        <v>145</v>
      </c>
      <c r="AC214" cm="1">
        <f t="array" ref="AC214">_xlfn.IFS(AB214="mg/kg", AA214, AB214="ug/g", AA214, AB214="mg/100g", AA214*10, AB214="mg/g", AA214*1000, TRUE, "NA")</f>
        <v>20</v>
      </c>
      <c r="AD214" s="22" t="s">
        <v>9</v>
      </c>
      <c r="AE214" s="22" t="s">
        <v>8</v>
      </c>
      <c r="AF214" t="str" cm="1">
        <f t="array" ref="AF214">_xlfn.IFS(AD214="NA", "NA", AD214="NR", "NA", AE214="W/cm2", AD214, AE214="mW/mm2", AD214*0.1, AE214="mW/cm2", AD214*0.001, AE214="uW/cm2", AD214*0.000001, AE214="lux", AD214*0.00000014641, AE214="klux", AD214*0.00014641, TRUE, "NA")</f>
        <v>NA</v>
      </c>
      <c r="AG214" s="22" t="s">
        <v>85</v>
      </c>
      <c r="AH214" s="22" t="s">
        <v>2656</v>
      </c>
      <c r="AI214" s="22">
        <v>540</v>
      </c>
      <c r="AJ214" s="22">
        <v>3</v>
      </c>
      <c r="AK214" s="22">
        <v>20</v>
      </c>
      <c r="AL214" s="34" t="s">
        <v>1161</v>
      </c>
      <c r="AM214" s="22" t="s">
        <v>219</v>
      </c>
      <c r="AN214" s="22">
        <v>1</v>
      </c>
      <c r="AO214" s="22" t="s">
        <v>145</v>
      </c>
      <c r="AP214" s="22">
        <v>-0.25</v>
      </c>
      <c r="AQ214" s="22" t="s">
        <v>156</v>
      </c>
      <c r="AR214" s="34">
        <v>24</v>
      </c>
      <c r="AS214" s="22" t="s">
        <v>876</v>
      </c>
      <c r="AT214" s="22">
        <v>23.44</v>
      </c>
      <c r="AU214" s="22">
        <v>4.88</v>
      </c>
      <c r="AV214" s="22">
        <v>9.82</v>
      </c>
      <c r="AW214" s="22">
        <v>1.65</v>
      </c>
      <c r="AX214" s="22" t="s">
        <v>8</v>
      </c>
      <c r="AY214" s="22" t="s">
        <v>8</v>
      </c>
      <c r="AZ214" s="22" t="s">
        <v>485</v>
      </c>
      <c r="BA214" s="22" t="s">
        <v>197</v>
      </c>
      <c r="BB214" cm="1">
        <f t="array" ref="BB214">_xlfn.IFS(AT214="NA", "NA", AT214="NR", "NA", AZ214="Direct rLV % whole brain", AT214, AZ214="Indirect rLV % whole brain", AT214, AZ214="Direct rLV % hemisphere", AT214/2, AZ214="Indirect rLV % hemisphere", AT214/2, AND(F214="Mouse", AZ214="mm3"), (AT214/508.91)*100, AND(F214="Rat", AZ214="mm3"), (AT214/1971)*100, AND(F214="Mouse", AZ214="ul"), (AT214/508.91)*100, AND(F214="Rat", AZ214="ul"), (AT214/1971)*100, AND(F214="Mouse", AZ214="nl"), (AT214/508910)*100, AND(F214="Rat", AZ214="nl"), (AT214/1971000)*100, AND(F214="Mouse", AZ214="cm3"), (AT214/0.50891)*100, AND(F214="Rat", AZ214="cm3"), (AT214/1.971)*100, TRUE, "NA")</f>
        <v>11.72</v>
      </c>
      <c r="BC214" cm="1">
        <f t="array" ref="BC214">_xlfn.IFS(AV214="NA", "NA", AV214="NR", "NA", AZ214="Direct rLV % whole brain", AV214, AZ214="Indirect rLV % whole brain", AV214, AZ214="Direct rLV % hemisphere", AV214/2, AZ214="Indirect rLV % hemisphere", AV214/2, AND(F214="Mouse", AZ214="mm3"), (AV214/508.91)*100, AND(F214="Rat", AZ214="mm3"), (AV214/1971)*100, AND(F214="Mouse", AZ214="ul"), (AV214/508.91)*100, AND(F214="Rat", AZ214="ul"), (AV214/1971)*100, AND(F214="Mouse", AZ214="nl"), (AV214/508910)*100, AND(F214="Rat", AZ214="nl"), (AV214/1971000)*100, AND(F214="Mouse", AZ214="cm3"), (AV214/0.50891)*100, AND(F214="Rat", AZ214="cm3"), (AV214/1.971)*100, TRUE, "NA")</f>
        <v>4.91</v>
      </c>
      <c r="BD214" cm="1">
        <f t="array" ref="BD214">_xlfn.IFS(AU214="NA", "NA", AU214="NR", "NA", R214="NR", "NA", BA214="SD", AU214, BA214="SE", AU214*(SQRT(R214)), BA214="SEM", AU214*(SQRT(R214)), TRUE, "NA")</f>
        <v>10.912011730198975</v>
      </c>
      <c r="BE214" cm="1">
        <f t="array" ref="BE214">_xlfn.IFS(BD214="NA", "NA", AZ214="Direct rLV % whole brain", BD214, AZ214="Indirect rLV % whole brain", BD214, AZ214="Direct rLV % hemisphere", BD214/2, AZ214="Indirect rLV % hemisphere", BD214/2, AND(F214="Mouse", AZ214="mm3"), (BD214/508.91)*100, AND(F214="Rat", AZ214="mm3"), (BD214/1971)*100, AND(F214="Mouse", AZ214="ul"), (BD214/508.91)*100, AND(F214="Rat", AZ214="ul"), (BD214/1971)*100, AND(F214="Mouse", AZ214="nl"), (BD214/508910)*100, AND(F214="Rat", AZ214="nl"), (BD214/1971000)*100, AND(F214="Mouse", AZ214="cm3"), (BD214/0.50891)*100, AND(F214="Rat", AZ214="cm3"), (BD214/1.971)*100, TRUE, "NA")</f>
        <v>5.4560058650994874</v>
      </c>
      <c r="BF214" s="48" cm="1">
        <f t="array" ref="BF214">_xlfn.IFS(AW214="NA", "NA", AW214="NR", "NA", T214 = "NA", "NA", T214 = "NR", "NA", BA214="SD", AW214, BA214="SE", AW214*(SQRT(T214)), BA214="SEM", AW214*(SQRT(T214)), TRUE, "NA")</f>
        <v>3.689512162874653</v>
      </c>
      <c r="BG214" s="34" t="s">
        <v>1162</v>
      </c>
      <c r="BH214" s="22">
        <v>2.2000000000000002</v>
      </c>
      <c r="BI214" s="22">
        <v>0.98</v>
      </c>
      <c r="BJ214" s="22">
        <v>0.2</v>
      </c>
      <c r="BK214" s="22">
        <v>0.4</v>
      </c>
      <c r="BL214" s="22" t="s">
        <v>196</v>
      </c>
      <c r="BM214" s="22">
        <v>24</v>
      </c>
      <c r="BN214" s="34" t="s">
        <v>273</v>
      </c>
      <c r="BO214" s="22" t="s">
        <v>272</v>
      </c>
      <c r="BP214" s="22" t="s">
        <v>1163</v>
      </c>
    </row>
    <row r="215" spans="1:69" s="22" customFormat="1" x14ac:dyDescent="0.3">
      <c r="A215" s="22" t="s">
        <v>1158</v>
      </c>
      <c r="B215" s="22" t="s">
        <v>1154</v>
      </c>
      <c r="C215" s="22">
        <v>1998</v>
      </c>
      <c r="D215" s="22" t="s">
        <v>1159</v>
      </c>
      <c r="E215" s="22" t="s">
        <v>143</v>
      </c>
      <c r="F215" s="34" t="s">
        <v>40</v>
      </c>
      <c r="G215" s="22" t="s">
        <v>1160</v>
      </c>
      <c r="H215" s="22" t="s">
        <v>9</v>
      </c>
      <c r="I215" s="22" t="s">
        <v>12</v>
      </c>
      <c r="J215" s="22" t="s">
        <v>8</v>
      </c>
      <c r="K215" s="22" t="s">
        <v>9</v>
      </c>
      <c r="L215" s="22" t="s">
        <v>9</v>
      </c>
      <c r="M215" s="22" t="s">
        <v>9</v>
      </c>
      <c r="N215" s="22">
        <v>535</v>
      </c>
      <c r="O215" s="22">
        <f t="shared" si="35"/>
        <v>725</v>
      </c>
      <c r="P215" s="22">
        <v>915</v>
      </c>
      <c r="Q215" s="22">
        <v>1</v>
      </c>
      <c r="R215" s="22">
        <v>5</v>
      </c>
      <c r="S215" s="22">
        <v>4</v>
      </c>
      <c r="T215" s="22">
        <v>5</v>
      </c>
      <c r="U215" s="22">
        <f t="shared" si="32"/>
        <v>4</v>
      </c>
      <c r="V215" s="22">
        <f t="shared" si="33"/>
        <v>1.25</v>
      </c>
      <c r="W215" s="34" t="s">
        <v>100</v>
      </c>
      <c r="X215" s="22" t="s">
        <v>95</v>
      </c>
      <c r="Y215" s="22" t="s">
        <v>2553</v>
      </c>
      <c r="Z215" s="22" t="s">
        <v>91</v>
      </c>
      <c r="AA215" s="22">
        <v>20</v>
      </c>
      <c r="AB215" s="22" t="s">
        <v>145</v>
      </c>
      <c r="AC215" cm="1">
        <f t="array" ref="AC215">_xlfn.IFS(AB215="mg/kg", AA215, AB215="ug/g", AA215, AB215="mg/100g", AA215*10, AB215="mg/g", AA215*1000, TRUE, "NA")</f>
        <v>20</v>
      </c>
      <c r="AD215" s="22" t="s">
        <v>9</v>
      </c>
      <c r="AE215" s="22" t="s">
        <v>8</v>
      </c>
      <c r="AF215" t="str" cm="1">
        <f t="array" ref="AF215">_xlfn.IFS(AD215="NA", "NA", AD215="NR", "NA", AE215="W/cm2", AD215, AE215="mW/mm2", AD215*0.1, AE215="mW/cm2", AD215*0.001, AE215="uW/cm2", AD215*0.000001, AE215="lux", AD215*0.00000014641, AE215="klux", AD215*0.00014641, TRUE, "NA")</f>
        <v>NA</v>
      </c>
      <c r="AG215" s="22" t="s">
        <v>85</v>
      </c>
      <c r="AH215" s="22" t="s">
        <v>2656</v>
      </c>
      <c r="AI215" s="22">
        <v>540</v>
      </c>
      <c r="AJ215" s="22">
        <v>3</v>
      </c>
      <c r="AK215" s="22">
        <v>20</v>
      </c>
      <c r="AL215" s="34" t="s">
        <v>258</v>
      </c>
      <c r="AM215" s="22" t="s">
        <v>219</v>
      </c>
      <c r="AN215" s="22">
        <v>10</v>
      </c>
      <c r="AO215" s="22" t="s">
        <v>145</v>
      </c>
      <c r="AP215" s="22">
        <v>-0.25</v>
      </c>
      <c r="AQ215" s="22" t="s">
        <v>156</v>
      </c>
      <c r="AR215" s="34">
        <v>24</v>
      </c>
      <c r="AS215" s="22" t="s">
        <v>876</v>
      </c>
      <c r="AT215" s="22">
        <v>23.44</v>
      </c>
      <c r="AU215" s="22">
        <v>4.88</v>
      </c>
      <c r="AV215" s="22">
        <v>14.59</v>
      </c>
      <c r="AW215" s="22">
        <v>2.89</v>
      </c>
      <c r="AX215" s="22" t="s">
        <v>8</v>
      </c>
      <c r="AY215" s="22" t="s">
        <v>8</v>
      </c>
      <c r="AZ215" s="22" t="s">
        <v>485</v>
      </c>
      <c r="BA215" s="22" t="s">
        <v>197</v>
      </c>
      <c r="BB215" cm="1">
        <f t="array" ref="BB215">_xlfn.IFS(AT215="NA", "NA", AT215="NR", "NA", AZ215="Direct rLV % whole brain", AT215, AZ215="Indirect rLV % whole brain", AT215, AZ215="Direct rLV % hemisphere", AT215/2, AZ215="Indirect rLV % hemisphere", AT215/2, AND(F215="Mouse", AZ215="mm3"), (AT215/508.91)*100, AND(F215="Rat", AZ215="mm3"), (AT215/1971)*100, AND(F215="Mouse", AZ215="ul"), (AT215/508.91)*100, AND(F215="Rat", AZ215="ul"), (AT215/1971)*100, AND(F215="Mouse", AZ215="nl"), (AT215/508910)*100, AND(F215="Rat", AZ215="nl"), (AT215/1971000)*100, AND(F215="Mouse", AZ215="cm3"), (AT215/0.50891)*100, AND(F215="Rat", AZ215="cm3"), (AT215/1.971)*100, TRUE, "NA")</f>
        <v>11.72</v>
      </c>
      <c r="BC215" cm="1">
        <f t="array" ref="BC215">_xlfn.IFS(AV215="NA", "NA", AV215="NR", "NA", AZ215="Direct rLV % whole brain", AV215, AZ215="Indirect rLV % whole brain", AV215, AZ215="Direct rLV % hemisphere", AV215/2, AZ215="Indirect rLV % hemisphere", AV215/2, AND(F215="Mouse", AZ215="mm3"), (AV215/508.91)*100, AND(F215="Rat", AZ215="mm3"), (AV215/1971)*100, AND(F215="Mouse", AZ215="ul"), (AV215/508.91)*100, AND(F215="Rat", AZ215="ul"), (AV215/1971)*100, AND(F215="Mouse", AZ215="nl"), (AV215/508910)*100, AND(F215="Rat", AZ215="nl"), (AV215/1971000)*100, AND(F215="Mouse", AZ215="cm3"), (AV215/0.50891)*100, AND(F215="Rat", AZ215="cm3"), (AV215/1.971)*100, TRUE, "NA")</f>
        <v>7.2949999999999999</v>
      </c>
      <c r="BD215" cm="1">
        <f t="array" ref="BD215">_xlfn.IFS(AU215="NA", "NA", AU215="NR", "NA", R215="NR", "NA", BA215="SD", AU215, BA215="SE", AU215*(SQRT(R215)), BA215="SEM", AU215*(SQRT(R215)), TRUE, "NA")</f>
        <v>10.912011730198975</v>
      </c>
      <c r="BE215" cm="1">
        <f t="array" ref="BE215">_xlfn.IFS(BD215="NA", "NA", AZ215="Direct rLV % whole brain", BD215, AZ215="Indirect rLV % whole brain", BD215, AZ215="Direct rLV % hemisphere", BD215/2, AZ215="Indirect rLV % hemisphere", BD215/2, AND(F215="Mouse", AZ215="mm3"), (BD215/508.91)*100, AND(F215="Rat", AZ215="mm3"), (BD215/1971)*100, AND(F215="Mouse", AZ215="ul"), (BD215/508.91)*100, AND(F215="Rat", AZ215="ul"), (BD215/1971)*100, AND(F215="Mouse", AZ215="nl"), (BD215/508910)*100, AND(F215="Rat", AZ215="nl"), (BD215/1971000)*100, AND(F215="Mouse", AZ215="cm3"), (BD215/0.50891)*100, AND(F215="Rat", AZ215="cm3"), (BD215/1.971)*100, TRUE, "NA")</f>
        <v>5.4560058650994874</v>
      </c>
      <c r="BF215" s="48" cm="1">
        <f t="array" ref="BF215">_xlfn.IFS(AW215="NA", "NA", AW215="NR", "NA", T215 = "NA", "NA", T215 = "NR", "NA", BA215="SD", AW215, BA215="SE", AW215*(SQRT(T215)), BA215="SEM", AW215*(SQRT(T215)), TRUE, "NA")</f>
        <v>6.4622364549743931</v>
      </c>
      <c r="BG215" s="34" t="s">
        <v>1162</v>
      </c>
      <c r="BH215" s="22">
        <v>2.2000000000000002</v>
      </c>
      <c r="BI215" s="22">
        <v>0.98</v>
      </c>
      <c r="BJ215" s="22">
        <v>0.8</v>
      </c>
      <c r="BK215" s="22">
        <v>0.4</v>
      </c>
      <c r="BL215" s="22" t="s">
        <v>196</v>
      </c>
      <c r="BM215" s="22">
        <v>24</v>
      </c>
      <c r="BN215" s="34" t="s">
        <v>273</v>
      </c>
      <c r="BO215" s="22" t="s">
        <v>272</v>
      </c>
      <c r="BP215" s="22" t="s">
        <v>1163</v>
      </c>
    </row>
    <row r="216" spans="1:69" x14ac:dyDescent="0.3">
      <c r="A216" t="s">
        <v>1169</v>
      </c>
      <c r="B216" t="s">
        <v>1164</v>
      </c>
      <c r="C216">
        <v>2015</v>
      </c>
      <c r="D216" t="s">
        <v>1165</v>
      </c>
      <c r="E216" t="s">
        <v>141</v>
      </c>
      <c r="F216" s="35" t="s">
        <v>25</v>
      </c>
      <c r="G216" t="s">
        <v>1008</v>
      </c>
      <c r="H216" t="s">
        <v>36</v>
      </c>
      <c r="I216" t="s">
        <v>12</v>
      </c>
      <c r="J216" t="s">
        <v>8</v>
      </c>
      <c r="K216" t="s">
        <v>9</v>
      </c>
      <c r="L216" t="s">
        <v>9</v>
      </c>
      <c r="M216" t="s">
        <v>9</v>
      </c>
      <c r="N216">
        <v>20</v>
      </c>
      <c r="O216">
        <f t="shared" si="35"/>
        <v>22.5</v>
      </c>
      <c r="P216">
        <v>25</v>
      </c>
      <c r="Q216">
        <v>1</v>
      </c>
      <c r="R216">
        <v>9</v>
      </c>
      <c r="S216">
        <v>2</v>
      </c>
      <c r="T216">
        <v>9</v>
      </c>
      <c r="U216">
        <f t="shared" si="32"/>
        <v>2</v>
      </c>
      <c r="V216">
        <f t="shared" si="33"/>
        <v>4.5</v>
      </c>
      <c r="W216" s="35" t="s">
        <v>147</v>
      </c>
      <c r="X216" t="s">
        <v>97</v>
      </c>
      <c r="Y216" t="s">
        <v>78</v>
      </c>
      <c r="Z216" t="s">
        <v>9</v>
      </c>
      <c r="AA216">
        <v>10</v>
      </c>
      <c r="AB216" t="s">
        <v>320</v>
      </c>
      <c r="AC216">
        <f>(AA216*0.1)/(O216/1000)</f>
        <v>44.444444444444443</v>
      </c>
      <c r="AD216" t="s">
        <v>9</v>
      </c>
      <c r="AE216" t="s">
        <v>8</v>
      </c>
      <c r="AF216" t="str" cm="1">
        <f t="array" ref="AF216">_xlfn.IFS(AD216="NA", "NA", AD216="NR", "NA", AE216="W/cm2", AD216, AE216="mW/mm2", AD216*0.1, AE216="mW/cm2", AD216*0.001, AE216="uW/cm2", AD216*0.000001, AE216="lux", AD216*0.00000014641, AE216="klux", AD216*0.00014641, TRUE, "NA")</f>
        <v>NA</v>
      </c>
      <c r="AG216" t="s">
        <v>232</v>
      </c>
      <c r="AH216" t="s">
        <v>9</v>
      </c>
      <c r="AI216" t="s">
        <v>9</v>
      </c>
      <c r="AJ216">
        <v>4</v>
      </c>
      <c r="AK216">
        <v>15</v>
      </c>
      <c r="AL216" s="35" t="s">
        <v>1166</v>
      </c>
      <c r="AM216" t="s">
        <v>213</v>
      </c>
      <c r="AN216">
        <v>100</v>
      </c>
      <c r="AO216" t="s">
        <v>145</v>
      </c>
      <c r="AP216">
        <v>-0.5</v>
      </c>
      <c r="AQ216" t="s">
        <v>156</v>
      </c>
      <c r="AR216" s="35">
        <v>48</v>
      </c>
      <c r="AS216" t="s">
        <v>875</v>
      </c>
      <c r="AT216">
        <v>61.23</v>
      </c>
      <c r="AU216">
        <v>6.14</v>
      </c>
      <c r="AV216">
        <v>41.5</v>
      </c>
      <c r="AW216">
        <v>2.65</v>
      </c>
      <c r="AX216" t="s">
        <v>8</v>
      </c>
      <c r="AY216" t="s">
        <v>8</v>
      </c>
      <c r="AZ216" t="s">
        <v>137</v>
      </c>
      <c r="BA216" t="s">
        <v>197</v>
      </c>
      <c r="BB216" cm="1">
        <f t="array" ref="BB216">_xlfn.IFS(AT216="NA", "NA", AT216="NR", "NA", AZ216="Direct rLV % whole brain", AT216, AZ216="Indirect rLV % whole brain", AT216, AZ216="Direct rLV % hemisphere", AT216/2, AZ216="Indirect rLV % hemisphere", AT216/2, AND(F216="Mouse", AZ216="mm3"), (AT216/508.91)*100, AND(F216="Rat", AZ216="mm3"), (AT216/1971)*100, AND(F216="Mouse", AZ216="ul"), (AT216/508.91)*100, AND(F216="Rat", AZ216="ul"), (AT216/1971)*100, AND(F216="Mouse", AZ216="nl"), (AT216/508910)*100, AND(F216="Rat", AZ216="nl"), (AT216/1971000)*100, AND(F216="Mouse", AZ216="cm3"), (AT216/0.50891)*100, AND(F216="Rat", AZ216="cm3"), (AT216/1.971)*100, TRUE, "NA")</f>
        <v>12.031596942484917</v>
      </c>
      <c r="BC216" cm="1">
        <f t="array" ref="BC216">_xlfn.IFS(AV216="NA", "NA", AV216="NR", "NA", AZ216="Direct rLV % whole brain", AV216, AZ216="Indirect rLV % whole brain", AV216, AZ216="Direct rLV % hemisphere", AV216/2, AZ216="Indirect rLV % hemisphere", AV216/2, AND(F216="Mouse", AZ216="mm3"), (AV216/508.91)*100, AND(F216="Rat", AZ216="mm3"), (AV216/1971)*100, AND(F216="Mouse", AZ216="ul"), (AV216/508.91)*100, AND(F216="Rat", AZ216="ul"), (AV216/1971)*100, AND(F216="Mouse", AZ216="nl"), (AV216/508910)*100, AND(F216="Rat", AZ216="nl"), (AV216/1971000)*100, AND(F216="Mouse", AZ216="cm3"), (AV216/0.50891)*100, AND(F216="Rat", AZ216="cm3"), (AV216/1.971)*100, TRUE, "NA")</f>
        <v>8.1546835393291541</v>
      </c>
      <c r="BD216" cm="1">
        <f t="array" ref="BD216">_xlfn.IFS(AU216="NA", "NA", AU216="NR", "NA", R216="NR", "NA", BA216="SD", AU216, BA216="SE", AU216*(SQRT(R216)), BA216="SEM", AU216*(SQRT(R216)), TRUE, "NA")</f>
        <v>18.419999999999998</v>
      </c>
      <c r="BE216" cm="1">
        <f t="array" ref="BE216">_xlfn.IFS(BD216="NA", "NA", AZ216="Direct rLV % whole brain", BD216, AZ216="Indirect rLV % whole brain", BD216, AZ216="Direct rLV % hemisphere", BD216/2, AZ216="Indirect rLV % hemisphere", BD216/2, AND(F216="Mouse", AZ216="mm3"), (BD216/508.91)*100, AND(F216="Rat", AZ216="mm3"), (BD216/1971)*100, AND(F216="Mouse", AZ216="ul"), (BD216/508.91)*100, AND(F216="Rat", AZ216="ul"), (BD216/1971)*100, AND(F216="Mouse", AZ216="nl"), (BD216/508910)*100, AND(F216="Rat", AZ216="nl"), (BD216/1971000)*100, AND(F216="Mouse", AZ216="cm3"), (BD216/0.50891)*100, AND(F216="Rat", AZ216="cm3"), (BD216/1.971)*100, TRUE, "NA")</f>
        <v>3.6195005010709158</v>
      </c>
      <c r="BF216" s="48" cm="1">
        <f t="array" ref="BF216">_xlfn.IFS(AW216="NA", "NA", AW216="NR", "NA", T216 = "NA", "NA", T216 = "NR", "NA", BA216="SD", AW216, BA216="SE", AW216*(SQRT(T216)), BA216="SEM", AW216*(SQRT(T216)), TRUE, "NA")</f>
        <v>7.9499999999999993</v>
      </c>
      <c r="BG216" s="35" t="s">
        <v>183</v>
      </c>
      <c r="BH216">
        <v>0.83</v>
      </c>
      <c r="BI216">
        <v>0.17</v>
      </c>
      <c r="BJ216">
        <v>0.17</v>
      </c>
      <c r="BK216">
        <v>0.17</v>
      </c>
      <c r="BL216" t="s">
        <v>197</v>
      </c>
      <c r="BM216">
        <v>48</v>
      </c>
      <c r="BN216" s="35" t="s">
        <v>273</v>
      </c>
      <c r="BO216" t="s">
        <v>272</v>
      </c>
    </row>
    <row r="217" spans="1:69" s="22" customFormat="1" x14ac:dyDescent="0.3">
      <c r="A217" s="22" t="s">
        <v>1171</v>
      </c>
      <c r="B217" s="22" t="s">
        <v>1170</v>
      </c>
      <c r="C217" s="22">
        <v>2013</v>
      </c>
      <c r="D217" s="22" t="s">
        <v>1172</v>
      </c>
      <c r="E217" s="22" t="s">
        <v>141</v>
      </c>
      <c r="F217" s="34" t="s">
        <v>24</v>
      </c>
      <c r="G217" s="22" t="s">
        <v>10</v>
      </c>
      <c r="H217" s="22" t="s">
        <v>36</v>
      </c>
      <c r="I217" s="22" t="s">
        <v>12</v>
      </c>
      <c r="J217" s="22" t="s">
        <v>8</v>
      </c>
      <c r="K217" s="22" t="s">
        <v>9</v>
      </c>
      <c r="L217" s="22" t="s">
        <v>9</v>
      </c>
      <c r="M217" s="22" t="s">
        <v>9</v>
      </c>
      <c r="N217" s="22">
        <v>250</v>
      </c>
      <c r="O217" s="22">
        <f t="shared" si="35"/>
        <v>275</v>
      </c>
      <c r="P217" s="22">
        <v>300</v>
      </c>
      <c r="Q217" s="22">
        <v>1</v>
      </c>
      <c r="R217" s="22">
        <v>9</v>
      </c>
      <c r="S217" s="22">
        <v>1</v>
      </c>
      <c r="T217" s="22">
        <v>10</v>
      </c>
      <c r="U217" s="22">
        <f t="shared" si="32"/>
        <v>1</v>
      </c>
      <c r="V217" s="22">
        <v>6</v>
      </c>
      <c r="W217" s="34" t="s">
        <v>100</v>
      </c>
      <c r="X217" s="22" t="s">
        <v>936</v>
      </c>
      <c r="Y217" s="22" t="s">
        <v>47</v>
      </c>
      <c r="Z217" s="22" t="s">
        <v>93</v>
      </c>
      <c r="AA217" s="22">
        <v>20</v>
      </c>
      <c r="AB217" s="22" t="s">
        <v>145</v>
      </c>
      <c r="AC217" cm="1">
        <f t="array" ref="AC217">_xlfn.IFS(AB217="mg/kg", AA217, AB217="ug/g", AA217, AB217="mg/100g", AA217*10, AB217="mg/g", AA217*1000, TRUE, "NA")</f>
        <v>20</v>
      </c>
      <c r="AD217" s="22">
        <v>1</v>
      </c>
      <c r="AE217" s="22" t="s">
        <v>461</v>
      </c>
      <c r="AF217" cm="1">
        <f t="array" ref="AF217">_xlfn.IFS(AD217="NA", "NA", AD217="NR", "NA", AE217="W/cm2", AD217, AE217="mW/mm2", AD217*0.1, AE217="mW/cm2", AD217*0.001, AE217="uW/cm2", AD217*0.000001, AE217="lux", AD217*0.00000014641, AE217="klux", AD217*0.00014641, TRUE, "NA")</f>
        <v>1</v>
      </c>
      <c r="AG217" s="22" t="s">
        <v>86</v>
      </c>
      <c r="AH217" s="22" t="s">
        <v>2654</v>
      </c>
      <c r="AI217" s="22" t="s">
        <v>9</v>
      </c>
      <c r="AJ217" s="22">
        <v>4</v>
      </c>
      <c r="AK217" s="22">
        <v>16</v>
      </c>
      <c r="AL217" s="34" t="s">
        <v>1173</v>
      </c>
      <c r="AM217" s="22" t="s">
        <v>47</v>
      </c>
      <c r="AN217" s="22">
        <v>50</v>
      </c>
      <c r="AO217" s="22" t="s">
        <v>1174</v>
      </c>
      <c r="AP217" s="22" t="s">
        <v>9</v>
      </c>
      <c r="AQ217" s="22" t="s">
        <v>9</v>
      </c>
      <c r="AR217" s="34" t="s">
        <v>8</v>
      </c>
      <c r="AS217" s="22" t="s">
        <v>8</v>
      </c>
      <c r="AT217" s="22" t="s">
        <v>8</v>
      </c>
      <c r="AU217" s="22" t="s">
        <v>8</v>
      </c>
      <c r="AV217" s="22" t="s">
        <v>8</v>
      </c>
      <c r="AW217" s="22" t="s">
        <v>8</v>
      </c>
      <c r="AX217" s="22" t="s">
        <v>8</v>
      </c>
      <c r="AY217" s="22" t="s">
        <v>8</v>
      </c>
      <c r="AZ217" s="22" t="s">
        <v>8</v>
      </c>
      <c r="BA217" s="22" t="s">
        <v>8</v>
      </c>
      <c r="BB217" t="str" cm="1">
        <f t="array" ref="BB217">_xlfn.IFS(AT217="NA", "NA", AT217="NR", "NA", AZ217="Direct rLV % whole brain", AT217, AZ217="Indirect rLV % whole brain", AT217, AZ217="Direct rLV % hemisphere", AT217/2, AZ217="Indirect rLV % hemisphere", AT217/2, AND(F217="Mouse", AZ217="mm3"), (AT217/508.91)*100, AND(F217="Rat", AZ217="mm3"), (AT217/1971)*100, AND(F217="Mouse", AZ217="ul"), (AT217/508.91)*100, AND(F217="Rat", AZ217="ul"), (AT217/1971)*100, AND(F217="Mouse", AZ217="nl"), (AT217/508910)*100, AND(F217="Rat", AZ217="nl"), (AT217/1971000)*100, AND(F217="Mouse", AZ217="cm3"), (AT217/0.50891)*100, AND(F217="Rat", AZ217="cm3"), (AT217/1.971)*100, TRUE, "NA")</f>
        <v>NA</v>
      </c>
      <c r="BC217" t="str" cm="1">
        <f t="array" ref="BC217">_xlfn.IFS(AV217="NA", "NA", AV217="NR", "NA", AZ217="Direct rLV % whole brain", AV217, AZ217="Indirect rLV % whole brain", AV217, AZ217="Direct rLV % hemisphere", AV217/2, AZ217="Indirect rLV % hemisphere", AV217/2, AND(F217="Mouse", AZ217="mm3"), (AV217/508.91)*100, AND(F217="Rat", AZ217="mm3"), (AV217/1971)*100, AND(F217="Mouse", AZ217="ul"), (AV217/508.91)*100, AND(F217="Rat", AZ217="ul"), (AV217/1971)*100, AND(F217="Mouse", AZ217="nl"), (AV217/508910)*100, AND(F217="Rat", AZ217="nl"), (AV217/1971000)*100, AND(F217="Mouse", AZ217="cm3"), (AV217/0.50891)*100, AND(F217="Rat", AZ217="cm3"), (AV217/1.971)*100, TRUE, "NA")</f>
        <v>NA</v>
      </c>
      <c r="BD217" t="str" cm="1">
        <f t="array" ref="BD217">_xlfn.IFS(AU217="NA", "NA", AU217="NR", "NA", R217="NR", "NA", BA217="SD", AU217, BA217="SE", AU217*(SQRT(R217)), BA217="SEM", AU217*(SQRT(R217)), TRUE, "NA")</f>
        <v>NA</v>
      </c>
      <c r="BE217" t="str" cm="1">
        <f t="array" ref="BE217">_xlfn.IFS(BD217="NA", "NA", AZ217="Direct rLV % whole brain", BD217, AZ217="Indirect rLV % whole brain", BD217, AZ217="Direct rLV % hemisphere", BD217/2, AZ217="Indirect rLV % hemisphere", BD217/2, AND(F217="Mouse", AZ217="mm3"), (BD217/508.91)*100, AND(F217="Rat", AZ217="mm3"), (BD217/1971)*100, AND(F217="Mouse", AZ217="ul"), (BD217/508.91)*100, AND(F217="Rat", AZ217="ul"), (BD217/1971)*100, AND(F217="Mouse", AZ217="nl"), (BD217/508910)*100, AND(F217="Rat", AZ217="nl"), (BD217/1971000)*100, AND(F217="Mouse", AZ217="cm3"), (BD217/0.50891)*100, AND(F217="Rat", AZ217="cm3"), (BD217/1.971)*100, TRUE, "NA")</f>
        <v>NA</v>
      </c>
      <c r="BF217" s="48" t="str" cm="1">
        <f t="array" ref="BF217">_xlfn.IFS(AW217="NA", "NA", AW217="NR", "NA", T217 = "NA", "NA", T217 = "NR", "NA", BA217="SD", AW217, BA217="SE", AW217*(SQRT(T217)), BA217="SEM", AW217*(SQRT(T217)), TRUE, "NA")</f>
        <v>NA</v>
      </c>
      <c r="BG217" s="34" t="s">
        <v>183</v>
      </c>
      <c r="BH217" s="22">
        <v>3.27</v>
      </c>
      <c r="BI217" s="22" t="s">
        <v>9</v>
      </c>
      <c r="BJ217" s="22">
        <v>3.81</v>
      </c>
      <c r="BK217" s="22" t="s">
        <v>9</v>
      </c>
      <c r="BL217" s="22" t="s">
        <v>9</v>
      </c>
      <c r="BM217" s="22">
        <v>48</v>
      </c>
      <c r="BN217" s="34" t="s">
        <v>272</v>
      </c>
      <c r="BO217" s="22" t="s">
        <v>273</v>
      </c>
      <c r="BP217" s="22" t="s">
        <v>1177</v>
      </c>
      <c r="BQ217" s="22" t="s">
        <v>1176</v>
      </c>
    </row>
    <row r="218" spans="1:69" x14ac:dyDescent="0.3">
      <c r="A218" t="s">
        <v>1181</v>
      </c>
      <c r="B218" t="s">
        <v>1180</v>
      </c>
      <c r="C218">
        <v>2015</v>
      </c>
      <c r="D218" t="s">
        <v>1182</v>
      </c>
      <c r="E218" t="s">
        <v>141</v>
      </c>
      <c r="F218" s="35" t="s">
        <v>25</v>
      </c>
      <c r="G218" t="s">
        <v>1008</v>
      </c>
      <c r="H218" t="s">
        <v>36</v>
      </c>
      <c r="I218" t="s">
        <v>12</v>
      </c>
      <c r="J218" t="s">
        <v>8</v>
      </c>
      <c r="K218" t="s">
        <v>9</v>
      </c>
      <c r="L218" t="s">
        <v>9</v>
      </c>
      <c r="M218" t="s">
        <v>9</v>
      </c>
      <c r="N218" t="s">
        <v>9</v>
      </c>
      <c r="O218" t="s">
        <v>9</v>
      </c>
      <c r="P218" t="s">
        <v>9</v>
      </c>
      <c r="Q218">
        <v>3</v>
      </c>
      <c r="R218">
        <v>4</v>
      </c>
      <c r="S218">
        <v>0</v>
      </c>
      <c r="T218" t="s">
        <v>8</v>
      </c>
      <c r="U218" t="str">
        <f t="shared" si="32"/>
        <v>NA</v>
      </c>
      <c r="V218" t="str">
        <f t="shared" si="33"/>
        <v>NA</v>
      </c>
      <c r="W218" s="35" t="s">
        <v>510</v>
      </c>
      <c r="X218" t="s">
        <v>936</v>
      </c>
      <c r="Y218" t="s">
        <v>78</v>
      </c>
      <c r="Z218" t="s">
        <v>9</v>
      </c>
      <c r="AA218">
        <v>0.1</v>
      </c>
      <c r="AB218" t="s">
        <v>1183</v>
      </c>
      <c r="AC218" t="str" cm="1">
        <f t="array" ref="AC218">_xlfn.IFS(AB218="mg/kg", AA218, AB218="ug/g", AA218, AB218="mg/100g", AA218*10, AB218="mg/g", AA218*1000, TRUE, "NA")</f>
        <v>NA</v>
      </c>
      <c r="AD218">
        <v>150</v>
      </c>
      <c r="AE218" t="s">
        <v>292</v>
      </c>
      <c r="AF218" t="str" cm="1">
        <f t="array" ref="AF218">_xlfn.IFS(AD218="NA", "NA", AD218="NR", "NA", AE218="W/cm2", AD218, AE218="mW/mm2", AD218*0.1, AE218="mW/cm2", AD218*0.001, AE218="uW/cm2", AD218*0.000001, AE218="lux", AD218*0.00000014641, AE218="klux", AD218*0.00014641, TRUE, "NA")</f>
        <v>NA</v>
      </c>
      <c r="AG218" t="s">
        <v>232</v>
      </c>
      <c r="AH218" t="s">
        <v>9</v>
      </c>
      <c r="AI218" t="s">
        <v>9</v>
      </c>
      <c r="AJ218">
        <v>3</v>
      </c>
      <c r="AK218">
        <v>3</v>
      </c>
      <c r="AL218" s="35" t="s">
        <v>12</v>
      </c>
      <c r="AM218" t="s">
        <v>8</v>
      </c>
      <c r="AN218" t="s">
        <v>8</v>
      </c>
      <c r="AO218" t="s">
        <v>8</v>
      </c>
      <c r="AP218" t="s">
        <v>8</v>
      </c>
      <c r="AQ218" t="s">
        <v>8</v>
      </c>
      <c r="AR218" s="35">
        <v>24</v>
      </c>
      <c r="AS218" t="s">
        <v>875</v>
      </c>
      <c r="AT218">
        <v>16.18</v>
      </c>
      <c r="AU218">
        <v>1.24</v>
      </c>
      <c r="AV218" t="s">
        <v>8</v>
      </c>
      <c r="AW218" t="s">
        <v>8</v>
      </c>
      <c r="AX218" t="s">
        <v>8</v>
      </c>
      <c r="AY218" t="s">
        <v>8</v>
      </c>
      <c r="AZ218" t="s">
        <v>301</v>
      </c>
      <c r="BA218" t="s">
        <v>197</v>
      </c>
      <c r="BB218" t="str" cm="1">
        <f t="array" ref="BB218">_xlfn.IFS(AT218="NA", "NA", AT218="NR", "NA", AZ218="Direct rLV % whole brain", AT218, AZ218="Indirect rLV % whole brain", AT218, AZ218="Direct rLV % hemisphere", AT218/2, AZ218="Indirect rLV % hemisphere", AT218/2, AND(F218="Mouse", AZ218="mm3"), (AT218/508.91)*100, AND(F218="Rat", AZ218="mm3"), (AT218/1971)*100, AND(F218="Mouse", AZ218="ul"), (AT218/508.91)*100, AND(F218="Rat", AZ218="ul"), (AT218/1971)*100, AND(F218="Mouse", AZ218="nl"), (AT218/508910)*100, AND(F218="Rat", AZ218="nl"), (AT218/1971000)*100, AND(F218="Mouse", AZ218="cm3"), (AT218/0.50891)*100, AND(F218="Rat", AZ218="cm3"), (AT218/1.971)*100, TRUE, "NA")</f>
        <v>NA</v>
      </c>
      <c r="BC218" t="str" cm="1">
        <f t="array" ref="BC218">_xlfn.IFS(AV218="NA", "NA", AV218="NR", "NA", AZ218="Direct rLV % whole brain", AV218, AZ218="Indirect rLV % whole brain", AV218, AZ218="Direct rLV % hemisphere", AV218/2, AZ218="Indirect rLV % hemisphere", AV218/2, AND(F218="Mouse", AZ218="mm3"), (AV218/508.91)*100, AND(F218="Rat", AZ218="mm3"), (AV218/1971)*100, AND(F218="Mouse", AZ218="ul"), (AV218/508.91)*100, AND(F218="Rat", AZ218="ul"), (AV218/1971)*100, AND(F218="Mouse", AZ218="nl"), (AV218/508910)*100, AND(F218="Rat", AZ218="nl"), (AV218/1971000)*100, AND(F218="Mouse", AZ218="cm3"), (AV218/0.50891)*100, AND(F218="Rat", AZ218="cm3"), (AV218/1.971)*100, TRUE, "NA")</f>
        <v>NA</v>
      </c>
      <c r="BD218" cm="1">
        <f t="array" ref="BD218">_xlfn.IFS(AU218="NA", "NA", AU218="NR", "NA", R218="NR", "NA", BA218="SD", AU218, BA218="SE", AU218*(SQRT(R218)), BA218="SEM", AU218*(SQRT(R218)), TRUE, "NA")</f>
        <v>2.48</v>
      </c>
      <c r="BE218" t="str" cm="1">
        <f t="array" ref="BE218">_xlfn.IFS(BD218="NA", "NA", AZ218="Direct rLV % whole brain", BD218, AZ218="Indirect rLV % whole brain", BD218, AZ218="Direct rLV % hemisphere", BD218/2, AZ218="Indirect rLV % hemisphere", BD218/2, AND(F218="Mouse", AZ218="mm3"), (BD218/508.91)*100, AND(F218="Rat", AZ218="mm3"), (BD218/1971)*100, AND(F218="Mouse", AZ218="ul"), (BD218/508.91)*100, AND(F218="Rat", AZ218="ul"), (BD218/1971)*100, AND(F218="Mouse", AZ218="nl"), (BD218/508910)*100, AND(F218="Rat", AZ218="nl"), (BD218/1971000)*100, AND(F218="Mouse", AZ218="cm3"), (BD218/0.50891)*100, AND(F218="Rat", AZ218="cm3"), (BD218/1.971)*100, TRUE, "NA")</f>
        <v>NA</v>
      </c>
      <c r="BF218" s="48" t="str" cm="1">
        <f t="array" ref="BF218">_xlfn.IFS(AW218="NA", "NA", AW218="NR", "NA", T218 = "NA", "NA", T218 = "NR", "NA", BA218="SD", AW218, BA218="SE", AW218*(SQRT(T218)), BA218="SEM", AW218*(SQRT(T218)), TRUE, "NA")</f>
        <v>NA</v>
      </c>
      <c r="BG218" s="35" t="s">
        <v>12</v>
      </c>
      <c r="BH218" t="s">
        <v>8</v>
      </c>
      <c r="BI218" t="s">
        <v>8</v>
      </c>
      <c r="BJ218" t="s">
        <v>8</v>
      </c>
      <c r="BK218" t="s">
        <v>8</v>
      </c>
      <c r="BL218" t="s">
        <v>8</v>
      </c>
      <c r="BM218" t="s">
        <v>8</v>
      </c>
      <c r="BN218" s="35" t="s">
        <v>272</v>
      </c>
      <c r="BO218" t="s">
        <v>273</v>
      </c>
    </row>
    <row r="219" spans="1:69" s="22" customFormat="1" x14ac:dyDescent="0.3">
      <c r="A219" s="22" t="s">
        <v>1185</v>
      </c>
      <c r="B219" s="22" t="s">
        <v>1184</v>
      </c>
      <c r="C219" s="22">
        <v>2014</v>
      </c>
      <c r="D219" s="22" t="s">
        <v>1186</v>
      </c>
      <c r="E219" s="22" t="s">
        <v>141</v>
      </c>
      <c r="F219" s="34" t="s">
        <v>24</v>
      </c>
      <c r="G219" s="22" t="s">
        <v>10</v>
      </c>
      <c r="H219" s="22" t="s">
        <v>36</v>
      </c>
      <c r="I219" s="22" t="s">
        <v>12</v>
      </c>
      <c r="J219" s="22" t="s">
        <v>8</v>
      </c>
      <c r="K219" s="22" t="s">
        <v>9</v>
      </c>
      <c r="L219" s="22" t="s">
        <v>9</v>
      </c>
      <c r="M219" s="22" t="s">
        <v>9</v>
      </c>
      <c r="N219" s="22">
        <v>250</v>
      </c>
      <c r="O219" s="22">
        <f>AVERAGE(N219,P219)</f>
        <v>325</v>
      </c>
      <c r="P219" s="22">
        <v>400</v>
      </c>
      <c r="Q219" s="22">
        <v>5</v>
      </c>
      <c r="R219" s="22">
        <v>6</v>
      </c>
      <c r="S219" s="22">
        <v>0</v>
      </c>
      <c r="T219" s="22" t="s">
        <v>8</v>
      </c>
      <c r="U219" s="22" t="str">
        <f t="shared" si="32"/>
        <v>NA</v>
      </c>
      <c r="V219" s="22" t="str">
        <f t="shared" si="33"/>
        <v>NA</v>
      </c>
      <c r="W219" s="34" t="s">
        <v>100</v>
      </c>
      <c r="X219" s="22" t="s">
        <v>936</v>
      </c>
      <c r="Y219" s="22" t="s">
        <v>2553</v>
      </c>
      <c r="Z219" s="22" t="s">
        <v>319</v>
      </c>
      <c r="AA219" s="22">
        <v>10</v>
      </c>
      <c r="AB219" s="22" t="s">
        <v>145</v>
      </c>
      <c r="AC219" cm="1">
        <f t="array" ref="AC219">_xlfn.IFS(AB219="mg/kg", AA219, AB219="ug/g", AA219, AB219="mg/100g", AA219*10, AB219="mg/g", AA219*1000, TRUE, "NA")</f>
        <v>10</v>
      </c>
      <c r="AD219" s="22">
        <v>10</v>
      </c>
      <c r="AE219" s="22" t="s">
        <v>221</v>
      </c>
      <c r="AF219" t="str" cm="1">
        <f t="array" ref="AF219">_xlfn.IFS(AD219="NA", "NA", AD219="NR", "NA", AE219="W/cm2", AD219, AE219="mW/mm2", AD219*0.1, AE219="mW/cm2", AD219*0.001, AE219="uW/cm2", AD219*0.000001, AE219="lux", AD219*0.00000014641, AE219="klux", AD219*0.00014641, TRUE, "NA")</f>
        <v>NA</v>
      </c>
      <c r="AG219" s="22" t="s">
        <v>84</v>
      </c>
      <c r="AH219" s="22" t="s">
        <v>719</v>
      </c>
      <c r="AI219" s="22">
        <v>532</v>
      </c>
      <c r="AJ219" s="22">
        <v>0.2</v>
      </c>
      <c r="AK219" s="22">
        <v>10</v>
      </c>
      <c r="AL219" s="34" t="s">
        <v>12</v>
      </c>
      <c r="AM219" s="22" t="s">
        <v>8</v>
      </c>
      <c r="AN219" s="22" t="s">
        <v>8</v>
      </c>
      <c r="AO219" s="22" t="s">
        <v>8</v>
      </c>
      <c r="AP219" s="22" t="s">
        <v>8</v>
      </c>
      <c r="AQ219" s="22" t="s">
        <v>8</v>
      </c>
      <c r="AR219" s="34">
        <v>24</v>
      </c>
      <c r="AS219" s="22" t="s">
        <v>874</v>
      </c>
      <c r="AT219" s="22">
        <v>13.5</v>
      </c>
      <c r="AU219" s="22">
        <v>2.08</v>
      </c>
      <c r="AV219" s="22" t="s">
        <v>8</v>
      </c>
      <c r="AW219" s="22" t="s">
        <v>8</v>
      </c>
      <c r="AX219" s="22" t="s">
        <v>8</v>
      </c>
      <c r="AY219" s="22" t="s">
        <v>8</v>
      </c>
      <c r="AZ219" s="22" t="s">
        <v>137</v>
      </c>
      <c r="BA219" s="22" t="s">
        <v>196</v>
      </c>
      <c r="BB219" cm="1">
        <f t="array" ref="BB219">_xlfn.IFS(AT219="NA", "NA", AT219="NR", "NA", AZ219="Direct rLV % whole brain", AT219, AZ219="Indirect rLV % whole brain", AT219, AZ219="Direct rLV % hemisphere", AT219/2, AZ219="Indirect rLV % hemisphere", AT219/2, AND(F219="Mouse", AZ219="mm3"), (AT219/508.91)*100, AND(F219="Rat", AZ219="mm3"), (AT219/1971)*100, AND(F219="Mouse", AZ219="ul"), (AT219/508.91)*100, AND(F219="Rat", AZ219="ul"), (AT219/1971)*100, AND(F219="Mouse", AZ219="nl"), (AT219/508910)*100, AND(F219="Rat", AZ219="nl"), (AT219/1971000)*100, AND(F219="Mouse", AZ219="cm3"), (AT219/0.50891)*100, AND(F219="Rat", AZ219="cm3"), (AT219/1.971)*100, TRUE, "NA")</f>
        <v>0.68493150684931503</v>
      </c>
      <c r="BC219" t="str" cm="1">
        <f t="array" ref="BC219">_xlfn.IFS(AV219="NA", "NA", AV219="NR", "NA", AZ219="Direct rLV % whole brain", AV219, AZ219="Indirect rLV % whole brain", AV219, AZ219="Direct rLV % hemisphere", AV219/2, AZ219="Indirect rLV % hemisphere", AV219/2, AND(F219="Mouse", AZ219="mm3"), (AV219/508.91)*100, AND(F219="Rat", AZ219="mm3"), (AV219/1971)*100, AND(F219="Mouse", AZ219="ul"), (AV219/508.91)*100, AND(F219="Rat", AZ219="ul"), (AV219/1971)*100, AND(F219="Mouse", AZ219="nl"), (AV219/508910)*100, AND(F219="Rat", AZ219="nl"), (AV219/1971000)*100, AND(F219="Mouse", AZ219="cm3"), (AV219/0.50891)*100, AND(F219="Rat", AZ219="cm3"), (AV219/1.971)*100, TRUE, "NA")</f>
        <v>NA</v>
      </c>
      <c r="BD219" cm="1">
        <f t="array" ref="BD219">_xlfn.IFS(AU219="NA", "NA", AU219="NR", "NA", R219="NR", "NA", BA219="SD", AU219, BA219="SE", AU219*(SQRT(R219)), BA219="SEM", AU219*(SQRT(R219)), TRUE, "NA")</f>
        <v>2.08</v>
      </c>
      <c r="BE219" cm="1">
        <f t="array" ref="BE219">_xlfn.IFS(BD219="NA", "NA", AZ219="Direct rLV % whole brain", BD219, AZ219="Indirect rLV % whole brain", BD219, AZ219="Direct rLV % hemisphere", BD219/2, AZ219="Indirect rLV % hemisphere", BD219/2, AND(F219="Mouse", AZ219="mm3"), (BD219/508.91)*100, AND(F219="Rat", AZ219="mm3"), (BD219/1971)*100, AND(F219="Mouse", AZ219="ul"), (BD219/508.91)*100, AND(F219="Rat", AZ219="ul"), (BD219/1971)*100, AND(F219="Mouse", AZ219="nl"), (BD219/508910)*100, AND(F219="Rat", AZ219="nl"), (BD219/1971000)*100, AND(F219="Mouse", AZ219="cm3"), (BD219/0.50891)*100, AND(F219="Rat", AZ219="cm3"), (BD219/1.971)*100, TRUE, "NA")</f>
        <v>0.10553018772196854</v>
      </c>
      <c r="BF219" s="48" t="str" cm="1">
        <f t="array" ref="BF219">_xlfn.IFS(AW219="NA", "NA", AW219="NR", "NA", T219 = "NA", "NA", T219 = "NR", "NA", BA219="SD", AW219, BA219="SE", AW219*(SQRT(T219)), BA219="SEM", AW219*(SQRT(T219)), TRUE, "NA")</f>
        <v>NA</v>
      </c>
      <c r="BG219" s="34" t="s">
        <v>12</v>
      </c>
      <c r="BH219" s="22" t="s">
        <v>8</v>
      </c>
      <c r="BI219" s="22" t="s">
        <v>8</v>
      </c>
      <c r="BJ219" s="22" t="s">
        <v>8</v>
      </c>
      <c r="BK219" s="22" t="s">
        <v>8</v>
      </c>
      <c r="BL219" s="22" t="s">
        <v>8</v>
      </c>
      <c r="BM219" s="22" t="s">
        <v>8</v>
      </c>
      <c r="BN219" s="34" t="s">
        <v>272</v>
      </c>
      <c r="BO219" s="22" t="s">
        <v>273</v>
      </c>
      <c r="BP219" s="22" t="s">
        <v>1187</v>
      </c>
    </row>
    <row r="220" spans="1:69" s="22" customFormat="1" x14ac:dyDescent="0.3">
      <c r="A220" s="22" t="s">
        <v>1185</v>
      </c>
      <c r="B220" s="22" t="s">
        <v>1184</v>
      </c>
      <c r="C220" s="22">
        <v>2014</v>
      </c>
      <c r="D220" s="22" t="s">
        <v>1186</v>
      </c>
      <c r="E220" s="22" t="s">
        <v>143</v>
      </c>
      <c r="F220" s="34" t="s">
        <v>24</v>
      </c>
      <c r="G220" s="22" t="s">
        <v>10</v>
      </c>
      <c r="H220" s="22" t="s">
        <v>36</v>
      </c>
      <c r="I220" s="22" t="s">
        <v>12</v>
      </c>
      <c r="J220" s="22" t="s">
        <v>8</v>
      </c>
      <c r="K220" s="22" t="s">
        <v>9</v>
      </c>
      <c r="L220" s="22" t="s">
        <v>9</v>
      </c>
      <c r="M220" s="22" t="s">
        <v>9</v>
      </c>
      <c r="N220" s="22">
        <v>250</v>
      </c>
      <c r="O220" s="22">
        <f t="shared" ref="O220:O223" si="36">AVERAGE(N220,P220)</f>
        <v>325</v>
      </c>
      <c r="P220" s="22">
        <v>400</v>
      </c>
      <c r="Q220" s="22">
        <v>5</v>
      </c>
      <c r="R220" s="22">
        <v>6</v>
      </c>
      <c r="S220" s="22">
        <v>0</v>
      </c>
      <c r="T220" s="22" t="s">
        <v>8</v>
      </c>
      <c r="U220" s="22" t="str">
        <f t="shared" si="32"/>
        <v>NA</v>
      </c>
      <c r="V220" s="22" t="str">
        <f t="shared" si="33"/>
        <v>NA</v>
      </c>
      <c r="W220" s="34" t="s">
        <v>100</v>
      </c>
      <c r="X220" s="22" t="s">
        <v>936</v>
      </c>
      <c r="Y220" s="22" t="s">
        <v>2553</v>
      </c>
      <c r="Z220" s="22" t="s">
        <v>319</v>
      </c>
      <c r="AA220" s="22">
        <v>20</v>
      </c>
      <c r="AB220" s="22" t="s">
        <v>145</v>
      </c>
      <c r="AC220" cm="1">
        <f t="array" ref="AC220">_xlfn.IFS(AB220="mg/kg", AA220, AB220="ug/g", AA220, AB220="mg/100g", AA220*10, AB220="mg/g", AA220*1000, TRUE, "NA")</f>
        <v>20</v>
      </c>
      <c r="AD220" s="22">
        <v>10</v>
      </c>
      <c r="AE220" s="22" t="s">
        <v>221</v>
      </c>
      <c r="AF220" t="str" cm="1">
        <f t="array" ref="AF220">_xlfn.IFS(AD220="NA", "NA", AD220="NR", "NA", AE220="W/cm2", AD220, AE220="mW/mm2", AD220*0.1, AE220="mW/cm2", AD220*0.001, AE220="uW/cm2", AD220*0.000001, AE220="lux", AD220*0.00000014641, AE220="klux", AD220*0.00014641, TRUE, "NA")</f>
        <v>NA</v>
      </c>
      <c r="AG220" s="22" t="s">
        <v>84</v>
      </c>
      <c r="AH220" s="22" t="s">
        <v>719</v>
      </c>
      <c r="AI220" s="22">
        <v>532</v>
      </c>
      <c r="AJ220" s="22">
        <v>0.2</v>
      </c>
      <c r="AK220" s="22">
        <v>10</v>
      </c>
      <c r="AL220" s="34" t="s">
        <v>12</v>
      </c>
      <c r="AM220" s="22" t="s">
        <v>8</v>
      </c>
      <c r="AN220" s="22" t="s">
        <v>8</v>
      </c>
      <c r="AO220" s="22" t="s">
        <v>8</v>
      </c>
      <c r="AP220" s="22" t="s">
        <v>8</v>
      </c>
      <c r="AQ220" s="22" t="s">
        <v>8</v>
      </c>
      <c r="AR220" s="34">
        <v>24</v>
      </c>
      <c r="AS220" s="22" t="s">
        <v>874</v>
      </c>
      <c r="AT220" s="22">
        <v>38.97</v>
      </c>
      <c r="AU220" s="22">
        <v>6.16</v>
      </c>
      <c r="AV220" s="22" t="s">
        <v>8</v>
      </c>
      <c r="AW220" s="22" t="s">
        <v>8</v>
      </c>
      <c r="AX220" s="22" t="s">
        <v>8</v>
      </c>
      <c r="AY220" s="22" t="s">
        <v>8</v>
      </c>
      <c r="AZ220" s="22" t="s">
        <v>137</v>
      </c>
      <c r="BA220" s="22" t="s">
        <v>196</v>
      </c>
      <c r="BB220" cm="1">
        <f t="array" ref="BB220">_xlfn.IFS(AT220="NA", "NA", AT220="NR", "NA", AZ220="Direct rLV % whole brain", AT220, AZ220="Indirect rLV % whole brain", AT220, AZ220="Direct rLV % hemisphere", AT220/2, AZ220="Indirect rLV % hemisphere", AT220/2, AND(F220="Mouse", AZ220="mm3"), (AT220/508.91)*100, AND(F220="Rat", AZ220="mm3"), (AT220/1971)*100, AND(F220="Mouse", AZ220="ul"), (AT220/508.91)*100, AND(F220="Rat", AZ220="ul"), (AT220/1971)*100, AND(F220="Mouse", AZ220="nl"), (AT220/508910)*100, AND(F220="Rat", AZ220="nl"), (AT220/1971000)*100, AND(F220="Mouse", AZ220="cm3"), (AT220/0.50891)*100, AND(F220="Rat", AZ220="cm3"), (AT220/1.971)*100, TRUE, "NA")</f>
        <v>1.9771689497716893</v>
      </c>
      <c r="BC220" t="str" cm="1">
        <f t="array" ref="BC220">_xlfn.IFS(AV220="NA", "NA", AV220="NR", "NA", AZ220="Direct rLV % whole brain", AV220, AZ220="Indirect rLV % whole brain", AV220, AZ220="Direct rLV % hemisphere", AV220/2, AZ220="Indirect rLV % hemisphere", AV220/2, AND(F220="Mouse", AZ220="mm3"), (AV220/508.91)*100, AND(F220="Rat", AZ220="mm3"), (AV220/1971)*100, AND(F220="Mouse", AZ220="ul"), (AV220/508.91)*100, AND(F220="Rat", AZ220="ul"), (AV220/1971)*100, AND(F220="Mouse", AZ220="nl"), (AV220/508910)*100, AND(F220="Rat", AZ220="nl"), (AV220/1971000)*100, AND(F220="Mouse", AZ220="cm3"), (AV220/0.50891)*100, AND(F220="Rat", AZ220="cm3"), (AV220/1.971)*100, TRUE, "NA")</f>
        <v>NA</v>
      </c>
      <c r="BD220" cm="1">
        <f t="array" ref="BD220">_xlfn.IFS(AU220="NA", "NA", AU220="NR", "NA", R220="NR", "NA", BA220="SD", AU220, BA220="SE", AU220*(SQRT(R220)), BA220="SEM", AU220*(SQRT(R220)), TRUE, "NA")</f>
        <v>6.16</v>
      </c>
      <c r="BE220" cm="1">
        <f t="array" ref="BE220">_xlfn.IFS(BD220="NA", "NA", AZ220="Direct rLV % whole brain", BD220, AZ220="Indirect rLV % whole brain", BD220, AZ220="Direct rLV % hemisphere", BD220/2, AZ220="Indirect rLV % hemisphere", BD220/2, AND(F220="Mouse", AZ220="mm3"), (BD220/508.91)*100, AND(F220="Rat", AZ220="mm3"), (BD220/1971)*100, AND(F220="Mouse", AZ220="ul"), (BD220/508.91)*100, AND(F220="Rat", AZ220="ul"), (BD220/1971)*100, AND(F220="Mouse", AZ220="nl"), (BD220/508910)*100, AND(F220="Rat", AZ220="nl"), (BD220/1971000)*100, AND(F220="Mouse", AZ220="cm3"), (BD220/0.50891)*100, AND(F220="Rat", AZ220="cm3"), (BD220/1.971)*100, TRUE, "NA")</f>
        <v>0.3125317097919838</v>
      </c>
      <c r="BF220" s="48" t="str" cm="1">
        <f t="array" ref="BF220">_xlfn.IFS(AW220="NA", "NA", AW220="NR", "NA", T220 = "NA", "NA", T220 = "NR", "NA", BA220="SD", AW220, BA220="SE", AW220*(SQRT(T220)), BA220="SEM", AW220*(SQRT(T220)), TRUE, "NA")</f>
        <v>NA</v>
      </c>
      <c r="BG220" s="34" t="s">
        <v>12</v>
      </c>
      <c r="BH220" s="22" t="s">
        <v>8</v>
      </c>
      <c r="BI220" s="22" t="s">
        <v>8</v>
      </c>
      <c r="BJ220" s="22" t="s">
        <v>8</v>
      </c>
      <c r="BK220" s="22" t="s">
        <v>8</v>
      </c>
      <c r="BL220" s="22" t="s">
        <v>8</v>
      </c>
      <c r="BM220" s="22" t="s">
        <v>8</v>
      </c>
      <c r="BN220" s="34" t="s">
        <v>272</v>
      </c>
      <c r="BO220" s="22" t="s">
        <v>273</v>
      </c>
      <c r="BP220" s="22" t="s">
        <v>1187</v>
      </c>
    </row>
    <row r="221" spans="1:69" s="22" customFormat="1" x14ac:dyDescent="0.3">
      <c r="A221" s="22" t="s">
        <v>1185</v>
      </c>
      <c r="B221" s="22" t="s">
        <v>1184</v>
      </c>
      <c r="C221" s="22">
        <v>2014</v>
      </c>
      <c r="D221" s="22" t="s">
        <v>1186</v>
      </c>
      <c r="E221" s="22" t="s">
        <v>144</v>
      </c>
      <c r="F221" s="34" t="s">
        <v>24</v>
      </c>
      <c r="G221" s="22" t="s">
        <v>10</v>
      </c>
      <c r="H221" s="22" t="s">
        <v>36</v>
      </c>
      <c r="I221" s="22" t="s">
        <v>12</v>
      </c>
      <c r="J221" s="22" t="s">
        <v>8</v>
      </c>
      <c r="K221" s="22" t="s">
        <v>9</v>
      </c>
      <c r="L221" s="22" t="s">
        <v>9</v>
      </c>
      <c r="M221" s="22" t="s">
        <v>9</v>
      </c>
      <c r="N221" s="22">
        <v>250</v>
      </c>
      <c r="O221" s="22">
        <f t="shared" si="36"/>
        <v>325</v>
      </c>
      <c r="P221" s="22">
        <v>400</v>
      </c>
      <c r="Q221" s="22">
        <v>5</v>
      </c>
      <c r="R221" s="22">
        <v>5</v>
      </c>
      <c r="S221" s="22">
        <v>0</v>
      </c>
      <c r="T221" s="22" t="s">
        <v>8</v>
      </c>
      <c r="U221" s="22" t="str">
        <f t="shared" si="32"/>
        <v>NA</v>
      </c>
      <c r="V221" s="22" t="str">
        <f t="shared" si="33"/>
        <v>NA</v>
      </c>
      <c r="W221" s="34" t="s">
        <v>100</v>
      </c>
      <c r="X221" s="22" t="s">
        <v>936</v>
      </c>
      <c r="Y221" s="22" t="s">
        <v>2553</v>
      </c>
      <c r="Z221" s="22" t="s">
        <v>319</v>
      </c>
      <c r="AA221" s="22">
        <v>10</v>
      </c>
      <c r="AB221" s="22" t="s">
        <v>145</v>
      </c>
      <c r="AC221" cm="1">
        <f t="array" ref="AC221">_xlfn.IFS(AB221="mg/kg", AA221, AB221="ug/g", AA221, AB221="mg/100g", AA221*10, AB221="mg/g", AA221*1000, TRUE, "NA")</f>
        <v>10</v>
      </c>
      <c r="AD221" s="22">
        <v>20</v>
      </c>
      <c r="AE221" s="22" t="s">
        <v>221</v>
      </c>
      <c r="AF221" t="str" cm="1">
        <f t="array" ref="AF221">_xlfn.IFS(AD221="NA", "NA", AD221="NR", "NA", AE221="W/cm2", AD221, AE221="mW/mm2", AD221*0.1, AE221="mW/cm2", AD221*0.001, AE221="uW/cm2", AD221*0.000001, AE221="lux", AD221*0.00000014641, AE221="klux", AD221*0.00014641, TRUE, "NA")</f>
        <v>NA</v>
      </c>
      <c r="AG221" s="22" t="s">
        <v>84</v>
      </c>
      <c r="AH221" s="22" t="s">
        <v>719</v>
      </c>
      <c r="AI221" s="22">
        <v>532</v>
      </c>
      <c r="AJ221" s="22">
        <v>0.2</v>
      </c>
      <c r="AK221" s="22">
        <v>10</v>
      </c>
      <c r="AL221" s="34" t="s">
        <v>12</v>
      </c>
      <c r="AM221" s="22" t="s">
        <v>8</v>
      </c>
      <c r="AN221" s="22" t="s">
        <v>8</v>
      </c>
      <c r="AO221" s="22" t="s">
        <v>8</v>
      </c>
      <c r="AP221" s="22" t="s">
        <v>8</v>
      </c>
      <c r="AQ221" s="22" t="s">
        <v>8</v>
      </c>
      <c r="AR221" s="34">
        <v>24</v>
      </c>
      <c r="AS221" s="22" t="s">
        <v>874</v>
      </c>
      <c r="AT221" s="22">
        <v>36.32</v>
      </c>
      <c r="AU221" s="22">
        <v>8.34</v>
      </c>
      <c r="AV221" s="22" t="s">
        <v>8</v>
      </c>
      <c r="AW221" s="22" t="s">
        <v>8</v>
      </c>
      <c r="AX221" s="22" t="s">
        <v>8</v>
      </c>
      <c r="AY221" s="22" t="s">
        <v>8</v>
      </c>
      <c r="AZ221" s="22" t="s">
        <v>137</v>
      </c>
      <c r="BA221" s="22" t="s">
        <v>196</v>
      </c>
      <c r="BB221" cm="1">
        <f t="array" ref="BB221">_xlfn.IFS(AT221="NA", "NA", AT221="NR", "NA", AZ221="Direct rLV % whole brain", AT221, AZ221="Indirect rLV % whole brain", AT221, AZ221="Direct rLV % hemisphere", AT221/2, AZ221="Indirect rLV % hemisphere", AT221/2, AND(F221="Mouse", AZ221="mm3"), (AT221/508.91)*100, AND(F221="Rat", AZ221="mm3"), (AT221/1971)*100, AND(F221="Mouse", AZ221="ul"), (AT221/508.91)*100, AND(F221="Rat", AZ221="ul"), (AT221/1971)*100, AND(F221="Mouse", AZ221="nl"), (AT221/508910)*100, AND(F221="Rat", AZ221="nl"), (AT221/1971000)*100, AND(F221="Mouse", AZ221="cm3"), (AT221/0.50891)*100, AND(F221="Rat", AZ221="cm3"), (AT221/1.971)*100, TRUE, "NA")</f>
        <v>1.8427194317605275</v>
      </c>
      <c r="BC221" t="str" cm="1">
        <f t="array" ref="BC221">_xlfn.IFS(AV221="NA", "NA", AV221="NR", "NA", AZ221="Direct rLV % whole brain", AV221, AZ221="Indirect rLV % whole brain", AV221, AZ221="Direct rLV % hemisphere", AV221/2, AZ221="Indirect rLV % hemisphere", AV221/2, AND(F221="Mouse", AZ221="mm3"), (AV221/508.91)*100, AND(F221="Rat", AZ221="mm3"), (AV221/1971)*100, AND(F221="Mouse", AZ221="ul"), (AV221/508.91)*100, AND(F221="Rat", AZ221="ul"), (AV221/1971)*100, AND(F221="Mouse", AZ221="nl"), (AV221/508910)*100, AND(F221="Rat", AZ221="nl"), (AV221/1971000)*100, AND(F221="Mouse", AZ221="cm3"), (AV221/0.50891)*100, AND(F221="Rat", AZ221="cm3"), (AV221/1.971)*100, TRUE, "NA")</f>
        <v>NA</v>
      </c>
      <c r="BD221" cm="1">
        <f t="array" ref="BD221">_xlfn.IFS(AU221="NA", "NA", AU221="NR", "NA", R221="NR", "NA", BA221="SD", AU221, BA221="SE", AU221*(SQRT(R221)), BA221="SEM", AU221*(SQRT(R221)), TRUE, "NA")</f>
        <v>8.34</v>
      </c>
      <c r="BE221" cm="1">
        <f t="array" ref="BE221">_xlfn.IFS(BD221="NA", "NA", AZ221="Direct rLV % whole brain", BD221, AZ221="Indirect rLV % whole brain", BD221, AZ221="Direct rLV % hemisphere", BD221/2, AZ221="Indirect rLV % hemisphere", BD221/2, AND(F221="Mouse", AZ221="mm3"), (BD221/508.91)*100, AND(F221="Rat", AZ221="mm3"), (BD221/1971)*100, AND(F221="Mouse", AZ221="ul"), (BD221/508.91)*100, AND(F221="Rat", AZ221="ul"), (BD221/1971)*100, AND(F221="Mouse", AZ221="nl"), (BD221/508910)*100, AND(F221="Rat", AZ221="nl"), (BD221/1971000)*100, AND(F221="Mouse", AZ221="cm3"), (BD221/0.50891)*100, AND(F221="Rat", AZ221="cm3"), (BD221/1.971)*100, TRUE, "NA")</f>
        <v>0.42313546423135467</v>
      </c>
      <c r="BF221" s="48" t="str" cm="1">
        <f t="array" ref="BF221">_xlfn.IFS(AW221="NA", "NA", AW221="NR", "NA", T221 = "NA", "NA", T221 = "NR", "NA", BA221="SD", AW221, BA221="SE", AW221*(SQRT(T221)), BA221="SEM", AW221*(SQRT(T221)), TRUE, "NA")</f>
        <v>NA</v>
      </c>
      <c r="BG221" s="34" t="s">
        <v>12</v>
      </c>
      <c r="BH221" s="22" t="s">
        <v>8</v>
      </c>
      <c r="BI221" s="22" t="s">
        <v>8</v>
      </c>
      <c r="BJ221" s="22" t="s">
        <v>8</v>
      </c>
      <c r="BK221" s="22" t="s">
        <v>8</v>
      </c>
      <c r="BL221" s="22" t="s">
        <v>8</v>
      </c>
      <c r="BM221" s="22" t="s">
        <v>8</v>
      </c>
      <c r="BN221" s="34" t="s">
        <v>272</v>
      </c>
      <c r="BO221" s="22" t="s">
        <v>273</v>
      </c>
      <c r="BP221" s="22" t="s">
        <v>1187</v>
      </c>
    </row>
    <row r="222" spans="1:69" s="22" customFormat="1" x14ac:dyDescent="0.3">
      <c r="A222" s="22" t="s">
        <v>1185</v>
      </c>
      <c r="B222" s="22" t="s">
        <v>1184</v>
      </c>
      <c r="C222" s="22">
        <v>2014</v>
      </c>
      <c r="D222" s="22" t="s">
        <v>1186</v>
      </c>
      <c r="E222" s="22" t="s">
        <v>263</v>
      </c>
      <c r="F222" s="34" t="s">
        <v>24</v>
      </c>
      <c r="G222" s="22" t="s">
        <v>10</v>
      </c>
      <c r="H222" s="22" t="s">
        <v>36</v>
      </c>
      <c r="I222" s="22" t="s">
        <v>12</v>
      </c>
      <c r="J222" s="22" t="s">
        <v>8</v>
      </c>
      <c r="K222" s="22" t="s">
        <v>9</v>
      </c>
      <c r="L222" s="22" t="s">
        <v>9</v>
      </c>
      <c r="M222" s="22" t="s">
        <v>9</v>
      </c>
      <c r="N222" s="22">
        <v>250</v>
      </c>
      <c r="O222" s="22">
        <f t="shared" si="36"/>
        <v>325</v>
      </c>
      <c r="P222" s="22">
        <v>400</v>
      </c>
      <c r="Q222" s="22">
        <v>5</v>
      </c>
      <c r="R222" s="22">
        <v>5</v>
      </c>
      <c r="S222" s="22">
        <v>0</v>
      </c>
      <c r="T222" s="22" t="s">
        <v>8</v>
      </c>
      <c r="U222" s="22" t="str">
        <f t="shared" si="32"/>
        <v>NA</v>
      </c>
      <c r="V222" s="22" t="str">
        <f t="shared" si="33"/>
        <v>NA</v>
      </c>
      <c r="W222" s="34" t="s">
        <v>100</v>
      </c>
      <c r="X222" s="22" t="s">
        <v>936</v>
      </c>
      <c r="Y222" s="22" t="s">
        <v>2553</v>
      </c>
      <c r="Z222" s="22" t="s">
        <v>319</v>
      </c>
      <c r="AA222" s="22">
        <v>10</v>
      </c>
      <c r="AB222" s="22" t="s">
        <v>145</v>
      </c>
      <c r="AC222" cm="1">
        <f t="array" ref="AC222">_xlfn.IFS(AB222="mg/kg", AA222, AB222="ug/g", AA222, AB222="mg/100g", AA222*10, AB222="mg/g", AA222*1000, TRUE, "NA")</f>
        <v>10</v>
      </c>
      <c r="AD222" s="22">
        <v>30</v>
      </c>
      <c r="AE222" s="22" t="s">
        <v>221</v>
      </c>
      <c r="AF222" t="str" cm="1">
        <f t="array" ref="AF222">_xlfn.IFS(AD222="NA", "NA", AD222="NR", "NA", AE222="W/cm2", AD222, AE222="mW/mm2", AD222*0.1, AE222="mW/cm2", AD222*0.001, AE222="uW/cm2", AD222*0.000001, AE222="lux", AD222*0.00000014641, AE222="klux", AD222*0.00014641, TRUE, "NA")</f>
        <v>NA</v>
      </c>
      <c r="AG222" s="22" t="s">
        <v>84</v>
      </c>
      <c r="AH222" s="22" t="s">
        <v>719</v>
      </c>
      <c r="AI222" s="22">
        <v>532</v>
      </c>
      <c r="AJ222" s="22">
        <v>0.2</v>
      </c>
      <c r="AK222" s="22">
        <v>10</v>
      </c>
      <c r="AL222" s="34" t="s">
        <v>12</v>
      </c>
      <c r="AM222" s="22" t="s">
        <v>8</v>
      </c>
      <c r="AN222" s="22" t="s">
        <v>8</v>
      </c>
      <c r="AO222" s="22" t="s">
        <v>8</v>
      </c>
      <c r="AP222" s="22" t="s">
        <v>8</v>
      </c>
      <c r="AQ222" s="22" t="s">
        <v>8</v>
      </c>
      <c r="AR222" s="34">
        <v>24</v>
      </c>
      <c r="AS222" s="22" t="s">
        <v>874</v>
      </c>
      <c r="AT222" s="22">
        <v>47.59</v>
      </c>
      <c r="AU222" s="22">
        <v>5.78</v>
      </c>
      <c r="AV222" s="22" t="s">
        <v>8</v>
      </c>
      <c r="AW222" s="22" t="s">
        <v>8</v>
      </c>
      <c r="AX222" s="22" t="s">
        <v>8</v>
      </c>
      <c r="AY222" s="22" t="s">
        <v>8</v>
      </c>
      <c r="AZ222" s="22" t="s">
        <v>137</v>
      </c>
      <c r="BA222" s="22" t="s">
        <v>196</v>
      </c>
      <c r="BB222" cm="1">
        <f t="array" ref="BB222">_xlfn.IFS(AT222="NA", "NA", AT222="NR", "NA", AZ222="Direct rLV % whole brain", AT222, AZ222="Indirect rLV % whole brain", AT222, AZ222="Direct rLV % hemisphere", AT222/2, AZ222="Indirect rLV % hemisphere", AT222/2, AND(F222="Mouse", AZ222="mm3"), (AT222/508.91)*100, AND(F222="Rat", AZ222="mm3"), (AT222/1971)*100, AND(F222="Mouse", AZ222="ul"), (AT222/508.91)*100, AND(F222="Rat", AZ222="ul"), (AT222/1971)*100, AND(F222="Mouse", AZ222="nl"), (AT222/508910)*100, AND(F222="Rat", AZ222="nl"), (AT222/1971000)*100, AND(F222="Mouse", AZ222="cm3"), (AT222/0.50891)*100, AND(F222="Rat", AZ222="cm3"), (AT222/1.971)*100, TRUE, "NA")</f>
        <v>2.4145104008117708</v>
      </c>
      <c r="BC222" t="str" cm="1">
        <f t="array" ref="BC222">_xlfn.IFS(AV222="NA", "NA", AV222="NR", "NA", AZ222="Direct rLV % whole brain", AV222, AZ222="Indirect rLV % whole brain", AV222, AZ222="Direct rLV % hemisphere", AV222/2, AZ222="Indirect rLV % hemisphere", AV222/2, AND(F222="Mouse", AZ222="mm3"), (AV222/508.91)*100, AND(F222="Rat", AZ222="mm3"), (AV222/1971)*100, AND(F222="Mouse", AZ222="ul"), (AV222/508.91)*100, AND(F222="Rat", AZ222="ul"), (AV222/1971)*100, AND(F222="Mouse", AZ222="nl"), (AV222/508910)*100, AND(F222="Rat", AZ222="nl"), (AV222/1971000)*100, AND(F222="Mouse", AZ222="cm3"), (AV222/0.50891)*100, AND(F222="Rat", AZ222="cm3"), (AV222/1.971)*100, TRUE, "NA")</f>
        <v>NA</v>
      </c>
      <c r="BD222" cm="1">
        <f t="array" ref="BD222">_xlfn.IFS(AU222="NA", "NA", AU222="NR", "NA", R222="NR", "NA", BA222="SD", AU222, BA222="SE", AU222*(SQRT(R222)), BA222="SEM", AU222*(SQRT(R222)), TRUE, "NA")</f>
        <v>5.78</v>
      </c>
      <c r="BE222" cm="1">
        <f t="array" ref="BE222">_xlfn.IFS(BD222="NA", "NA", AZ222="Direct rLV % whole brain", BD222, AZ222="Indirect rLV % whole brain", BD222, AZ222="Direct rLV % hemisphere", BD222/2, AZ222="Indirect rLV % hemisphere", BD222/2, AND(F222="Mouse", AZ222="mm3"), (BD222/508.91)*100, AND(F222="Rat", AZ222="mm3"), (BD222/1971)*100, AND(F222="Mouse", AZ222="ul"), (BD222/508.91)*100, AND(F222="Rat", AZ222="ul"), (BD222/1971)*100, AND(F222="Mouse", AZ222="nl"), (BD222/508910)*100, AND(F222="Rat", AZ222="nl"), (BD222/1971000)*100, AND(F222="Mouse", AZ222="cm3"), (BD222/0.50891)*100, AND(F222="Rat", AZ222="cm3"), (BD222/1.971)*100, TRUE, "NA")</f>
        <v>0.29325215626585494</v>
      </c>
      <c r="BF222" s="48" t="str" cm="1">
        <f t="array" ref="BF222">_xlfn.IFS(AW222="NA", "NA", AW222="NR", "NA", T222 = "NA", "NA", T222 = "NR", "NA", BA222="SD", AW222, BA222="SE", AW222*(SQRT(T222)), BA222="SEM", AW222*(SQRT(T222)), TRUE, "NA")</f>
        <v>NA</v>
      </c>
      <c r="BG222" s="34" t="s">
        <v>12</v>
      </c>
      <c r="BH222" s="22" t="s">
        <v>8</v>
      </c>
      <c r="BI222" s="22" t="s">
        <v>8</v>
      </c>
      <c r="BJ222" s="22" t="s">
        <v>8</v>
      </c>
      <c r="BK222" s="22" t="s">
        <v>8</v>
      </c>
      <c r="BL222" s="22" t="s">
        <v>8</v>
      </c>
      <c r="BM222" s="22" t="s">
        <v>8</v>
      </c>
      <c r="BN222" s="34" t="s">
        <v>272</v>
      </c>
      <c r="BO222" s="22" t="s">
        <v>273</v>
      </c>
      <c r="BP222" s="22" t="s">
        <v>1187</v>
      </c>
    </row>
    <row r="223" spans="1:69" s="22" customFormat="1" x14ac:dyDescent="0.3">
      <c r="A223" s="22" t="s">
        <v>1185</v>
      </c>
      <c r="B223" s="22" t="s">
        <v>1184</v>
      </c>
      <c r="C223" s="22">
        <v>2014</v>
      </c>
      <c r="D223" s="22" t="s">
        <v>1186</v>
      </c>
      <c r="E223" s="22" t="s">
        <v>264</v>
      </c>
      <c r="F223" s="34" t="s">
        <v>24</v>
      </c>
      <c r="G223" s="22" t="s">
        <v>10</v>
      </c>
      <c r="H223" s="22" t="s">
        <v>36</v>
      </c>
      <c r="I223" s="22" t="s">
        <v>12</v>
      </c>
      <c r="J223" s="22" t="s">
        <v>8</v>
      </c>
      <c r="K223" s="22" t="s">
        <v>9</v>
      </c>
      <c r="L223" s="22" t="s">
        <v>9</v>
      </c>
      <c r="M223" s="22" t="s">
        <v>9</v>
      </c>
      <c r="N223" s="22">
        <v>250</v>
      </c>
      <c r="O223" s="22">
        <f t="shared" si="36"/>
        <v>325</v>
      </c>
      <c r="P223" s="22">
        <v>400</v>
      </c>
      <c r="Q223" s="22">
        <v>5</v>
      </c>
      <c r="R223" s="22">
        <v>6</v>
      </c>
      <c r="S223" s="22">
        <v>0</v>
      </c>
      <c r="T223" s="22" t="s">
        <v>8</v>
      </c>
      <c r="U223" s="22" t="str">
        <f t="shared" si="32"/>
        <v>NA</v>
      </c>
      <c r="V223" s="22" t="str">
        <f t="shared" si="33"/>
        <v>NA</v>
      </c>
      <c r="W223" s="34" t="s">
        <v>100</v>
      </c>
      <c r="X223" s="22" t="s">
        <v>936</v>
      </c>
      <c r="Y223" s="22" t="s">
        <v>2553</v>
      </c>
      <c r="Z223" s="22" t="s">
        <v>319</v>
      </c>
      <c r="AA223" s="22">
        <v>10</v>
      </c>
      <c r="AB223" s="22" t="s">
        <v>145</v>
      </c>
      <c r="AC223" cm="1">
        <f t="array" ref="AC223">_xlfn.IFS(AB223="mg/kg", AA223, AB223="ug/g", AA223, AB223="mg/100g", AA223*10, AB223="mg/g", AA223*1000, TRUE, "NA")</f>
        <v>10</v>
      </c>
      <c r="AD223" s="22">
        <v>10</v>
      </c>
      <c r="AE223" s="22" t="s">
        <v>221</v>
      </c>
      <c r="AF223" t="str" cm="1">
        <f t="array" ref="AF223">_xlfn.IFS(AD223="NA", "NA", AD223="NR", "NA", AE223="W/cm2", AD223, AE223="mW/mm2", AD223*0.1, AE223="mW/cm2", AD223*0.001, AE223="uW/cm2", AD223*0.000001, AE223="lux", AD223*0.00000014641, AE223="klux", AD223*0.00014641, TRUE, "NA")</f>
        <v>NA</v>
      </c>
      <c r="AG223" s="22" t="s">
        <v>84</v>
      </c>
      <c r="AH223" s="22" t="s">
        <v>719</v>
      </c>
      <c r="AI223" s="22">
        <v>532</v>
      </c>
      <c r="AJ223" s="22">
        <v>0.2</v>
      </c>
      <c r="AK223" s="22">
        <v>20</v>
      </c>
      <c r="AL223" s="34" t="s">
        <v>12</v>
      </c>
      <c r="AM223" s="22" t="s">
        <v>8</v>
      </c>
      <c r="AN223" s="22" t="s">
        <v>8</v>
      </c>
      <c r="AO223" s="22" t="s">
        <v>8</v>
      </c>
      <c r="AP223" s="22" t="s">
        <v>8</v>
      </c>
      <c r="AQ223" s="22" t="s">
        <v>8</v>
      </c>
      <c r="AR223" s="34">
        <v>24</v>
      </c>
      <c r="AS223" s="22" t="s">
        <v>874</v>
      </c>
      <c r="AT223" s="22">
        <v>16.809999999999999</v>
      </c>
      <c r="AU223" s="22">
        <v>2.65</v>
      </c>
      <c r="AV223" s="22" t="s">
        <v>8</v>
      </c>
      <c r="AW223" s="22" t="s">
        <v>8</v>
      </c>
      <c r="AX223" s="22" t="s">
        <v>8</v>
      </c>
      <c r="AY223" s="22" t="s">
        <v>8</v>
      </c>
      <c r="AZ223" s="22" t="s">
        <v>137</v>
      </c>
      <c r="BA223" s="22" t="s">
        <v>196</v>
      </c>
      <c r="BB223" cm="1">
        <f t="array" ref="BB223">_xlfn.IFS(AT223="NA", "NA", AT223="NR", "NA", AZ223="Direct rLV % whole brain", AT223, AZ223="Indirect rLV % whole brain", AT223, AZ223="Direct rLV % hemisphere", AT223/2, AZ223="Indirect rLV % hemisphere", AT223/2, AND(F223="Mouse", AZ223="mm3"), (AT223/508.91)*100, AND(F223="Rat", AZ223="mm3"), (AT223/1971)*100, AND(F223="Mouse", AZ223="ul"), (AT223/508.91)*100, AND(F223="Rat", AZ223="ul"), (AT223/1971)*100, AND(F223="Mouse", AZ223="nl"), (AT223/508910)*100, AND(F223="Rat", AZ223="nl"), (AT223/1971000)*100, AND(F223="Mouse", AZ223="cm3"), (AT223/0.50891)*100, AND(F223="Rat", AZ223="cm3"), (AT223/1.971)*100, TRUE, "NA")</f>
        <v>0.85286656519533222</v>
      </c>
      <c r="BC223" t="str" cm="1">
        <f t="array" ref="BC223">_xlfn.IFS(AV223="NA", "NA", AV223="NR", "NA", AZ223="Direct rLV % whole brain", AV223, AZ223="Indirect rLV % whole brain", AV223, AZ223="Direct rLV % hemisphere", AV223/2, AZ223="Indirect rLV % hemisphere", AV223/2, AND(F223="Mouse", AZ223="mm3"), (AV223/508.91)*100, AND(F223="Rat", AZ223="mm3"), (AV223/1971)*100, AND(F223="Mouse", AZ223="ul"), (AV223/508.91)*100, AND(F223="Rat", AZ223="ul"), (AV223/1971)*100, AND(F223="Mouse", AZ223="nl"), (AV223/508910)*100, AND(F223="Rat", AZ223="nl"), (AV223/1971000)*100, AND(F223="Mouse", AZ223="cm3"), (AV223/0.50891)*100, AND(F223="Rat", AZ223="cm3"), (AV223/1.971)*100, TRUE, "NA")</f>
        <v>NA</v>
      </c>
      <c r="BD223" cm="1">
        <f t="array" ref="BD223">_xlfn.IFS(AU223="NA", "NA", AU223="NR", "NA", R223="NR", "NA", BA223="SD", AU223, BA223="SE", AU223*(SQRT(R223)), BA223="SEM", AU223*(SQRT(R223)), TRUE, "NA")</f>
        <v>2.65</v>
      </c>
      <c r="BE223" cm="1">
        <f t="array" ref="BE223">_xlfn.IFS(BD223="NA", "NA", AZ223="Direct rLV % whole brain", BD223, AZ223="Indirect rLV % whole brain", BD223, AZ223="Direct rLV % hemisphere", BD223/2, AZ223="Indirect rLV % hemisphere", BD223/2, AND(F223="Mouse", AZ223="mm3"), (BD223/508.91)*100, AND(F223="Rat", AZ223="mm3"), (BD223/1971)*100, AND(F223="Mouse", AZ223="ul"), (BD223/508.91)*100, AND(F223="Rat", AZ223="ul"), (BD223/1971)*100, AND(F223="Mouse", AZ223="nl"), (BD223/508910)*100, AND(F223="Rat", AZ223="nl"), (BD223/1971000)*100, AND(F223="Mouse", AZ223="cm3"), (BD223/0.50891)*100, AND(F223="Rat", AZ223="cm3"), (BD223/1.971)*100, TRUE, "NA")</f>
        <v>0.13444951801116184</v>
      </c>
      <c r="BF223" s="48" t="str" cm="1">
        <f t="array" ref="BF223">_xlfn.IFS(AW223="NA", "NA", AW223="NR", "NA", T223 = "NA", "NA", T223 = "NR", "NA", BA223="SD", AW223, BA223="SE", AW223*(SQRT(T223)), BA223="SEM", AW223*(SQRT(T223)), TRUE, "NA")</f>
        <v>NA</v>
      </c>
      <c r="BG223" s="34" t="s">
        <v>12</v>
      </c>
      <c r="BH223" s="22" t="s">
        <v>8</v>
      </c>
      <c r="BI223" s="22" t="s">
        <v>8</v>
      </c>
      <c r="BJ223" s="22" t="s">
        <v>8</v>
      </c>
      <c r="BK223" s="22" t="s">
        <v>8</v>
      </c>
      <c r="BL223" s="22" t="s">
        <v>8</v>
      </c>
      <c r="BM223" s="22" t="s">
        <v>8</v>
      </c>
      <c r="BN223" s="34" t="s">
        <v>272</v>
      </c>
      <c r="BO223" s="22" t="s">
        <v>273</v>
      </c>
      <c r="BP223" s="22" t="s">
        <v>1187</v>
      </c>
    </row>
    <row r="224" spans="1:69" x14ac:dyDescent="0.3">
      <c r="A224" t="s">
        <v>1189</v>
      </c>
      <c r="B224" t="s">
        <v>1188</v>
      </c>
      <c r="C224">
        <v>2002</v>
      </c>
      <c r="D224" t="s">
        <v>1190</v>
      </c>
      <c r="E224" t="s">
        <v>141</v>
      </c>
      <c r="F224" s="35" t="s">
        <v>24</v>
      </c>
      <c r="G224" t="s">
        <v>11</v>
      </c>
      <c r="H224" t="s">
        <v>36</v>
      </c>
      <c r="I224" t="s">
        <v>12</v>
      </c>
      <c r="J224" t="s">
        <v>8</v>
      </c>
      <c r="K224" t="s">
        <v>9</v>
      </c>
      <c r="L224">
        <v>11</v>
      </c>
      <c r="M224" t="s">
        <v>9</v>
      </c>
      <c r="N224" t="s">
        <v>9</v>
      </c>
      <c r="O224" t="s">
        <v>9</v>
      </c>
      <c r="P224" t="s">
        <v>9</v>
      </c>
      <c r="Q224">
        <v>2</v>
      </c>
      <c r="R224">
        <v>10</v>
      </c>
      <c r="S224">
        <v>0</v>
      </c>
      <c r="T224" t="s">
        <v>8</v>
      </c>
      <c r="U224" t="str">
        <f t="shared" si="32"/>
        <v>NA</v>
      </c>
      <c r="V224" t="str">
        <f t="shared" si="33"/>
        <v>NA</v>
      </c>
      <c r="W224" s="35" t="s">
        <v>95</v>
      </c>
      <c r="X224" t="s">
        <v>8</v>
      </c>
      <c r="Y224" t="s">
        <v>2553</v>
      </c>
      <c r="Z224" t="s">
        <v>91</v>
      </c>
      <c r="AA224">
        <v>20</v>
      </c>
      <c r="AB224" t="s">
        <v>145</v>
      </c>
      <c r="AC224" cm="1">
        <f t="array" ref="AC224">_xlfn.IFS(AB224="mg/kg", AA224, AB224="ug/g", AA224, AB224="mg/100g", AA224*10, AB224="mg/g", AA224*1000, TRUE, "NA")</f>
        <v>20</v>
      </c>
      <c r="AD224" t="s">
        <v>9</v>
      </c>
      <c r="AE224" t="s">
        <v>8</v>
      </c>
      <c r="AF224" t="str" cm="1">
        <f t="array" ref="AF224">_xlfn.IFS(AD224="NA", "NA", AD224="NR", "NA", AE224="W/cm2", AD224, AE224="mW/mm2", AD224*0.1, AE224="mW/cm2", AD224*0.001, AE224="uW/cm2", AD224*0.000001, AE224="lux", AD224*0.00000014641, AE224="klux", AD224*0.00014641, TRUE, "NA")</f>
        <v>NA</v>
      </c>
      <c r="AG224" t="s">
        <v>85</v>
      </c>
      <c r="AH224" t="s">
        <v>2656</v>
      </c>
      <c r="AI224">
        <v>540</v>
      </c>
      <c r="AJ224" t="s">
        <v>9</v>
      </c>
      <c r="AK224">
        <v>10</v>
      </c>
      <c r="AL224" s="35" t="s">
        <v>12</v>
      </c>
      <c r="AM224" t="s">
        <v>8</v>
      </c>
      <c r="AN224" t="s">
        <v>8</v>
      </c>
      <c r="AO224" t="s">
        <v>8</v>
      </c>
      <c r="AP224" t="s">
        <v>8</v>
      </c>
      <c r="AQ224" t="s">
        <v>8</v>
      </c>
      <c r="AR224" s="35">
        <v>24</v>
      </c>
      <c r="AS224" t="s">
        <v>876</v>
      </c>
      <c r="AT224">
        <v>51.3</v>
      </c>
      <c r="AU224">
        <v>5.2</v>
      </c>
      <c r="AV224" t="s">
        <v>8</v>
      </c>
      <c r="AW224" t="s">
        <v>8</v>
      </c>
      <c r="AX224" t="s">
        <v>8</v>
      </c>
      <c r="AY224" t="s">
        <v>8</v>
      </c>
      <c r="AZ224" t="s">
        <v>137</v>
      </c>
      <c r="BA224" s="22" t="s">
        <v>9</v>
      </c>
      <c r="BB224" cm="1">
        <f t="array" ref="BB224">_xlfn.IFS(AT224="NA", "NA", AT224="NR", "NA", AZ224="Direct rLV % whole brain", AT224, AZ224="Indirect rLV % whole brain", AT224, AZ224="Direct rLV % hemisphere", AT224/2, AZ224="Indirect rLV % hemisphere", AT224/2, AND(F224="Mouse", AZ224="mm3"), (AT224/508.91)*100, AND(F224="Rat", AZ224="mm3"), (AT224/1971)*100, AND(F224="Mouse", AZ224="ul"), (AT224/508.91)*100, AND(F224="Rat", AZ224="ul"), (AT224/1971)*100, AND(F224="Mouse", AZ224="nl"), (AT224/508910)*100, AND(F224="Rat", AZ224="nl"), (AT224/1971000)*100, AND(F224="Mouse", AZ224="cm3"), (AT224/0.50891)*100, AND(F224="Rat", AZ224="cm3"), (AT224/1.971)*100, TRUE, "NA")</f>
        <v>2.602739726027397</v>
      </c>
      <c r="BC224" t="str" cm="1">
        <f t="array" ref="BC224">_xlfn.IFS(AV224="NA", "NA", AV224="NR", "NA", AZ224="Direct rLV % whole brain", AV224, AZ224="Indirect rLV % whole brain", AV224, AZ224="Direct rLV % hemisphere", AV224/2, AZ224="Indirect rLV % hemisphere", AV224/2, AND(F224="Mouse", AZ224="mm3"), (AV224/508.91)*100, AND(F224="Rat", AZ224="mm3"), (AV224/1971)*100, AND(F224="Mouse", AZ224="ul"), (AV224/508.91)*100, AND(F224="Rat", AZ224="ul"), (AV224/1971)*100, AND(F224="Mouse", AZ224="nl"), (AV224/508910)*100, AND(F224="Rat", AZ224="nl"), (AV224/1971000)*100, AND(F224="Mouse", AZ224="cm3"), (AV224/0.50891)*100, AND(F224="Rat", AZ224="cm3"), (AV224/1.971)*100, TRUE, "NA")</f>
        <v>NA</v>
      </c>
      <c r="BD224" t="str" cm="1">
        <f t="array" ref="BD224">_xlfn.IFS(AU224="NA", "NA", AU224="NR", "NA", R224="NR", "NA", BA224="SD", AU224, BA224="SE", AU224*(SQRT(R224)), BA224="SEM", AU224*(SQRT(R224)), TRUE, "NA")</f>
        <v>NA</v>
      </c>
      <c r="BE224" t="str" cm="1">
        <f t="array" ref="BE224">_xlfn.IFS(BD224="NA", "NA", AZ224="Direct rLV % whole brain", BD224, AZ224="Indirect rLV % whole brain", BD224, AZ224="Direct rLV % hemisphere", BD224/2, AZ224="Indirect rLV % hemisphere", BD224/2, AND(F224="Mouse", AZ224="mm3"), (BD224/508.91)*100, AND(F224="Rat", AZ224="mm3"), (BD224/1971)*100, AND(F224="Mouse", AZ224="ul"), (BD224/508.91)*100, AND(F224="Rat", AZ224="ul"), (BD224/1971)*100, AND(F224="Mouse", AZ224="nl"), (BD224/508910)*100, AND(F224="Rat", AZ224="nl"), (BD224/1971000)*100, AND(F224="Mouse", AZ224="cm3"), (BD224/0.50891)*100, AND(F224="Rat", AZ224="cm3"), (BD224/1.971)*100, TRUE, "NA")</f>
        <v>NA</v>
      </c>
      <c r="BF224" s="48" t="str" cm="1">
        <f t="array" ref="BF224">_xlfn.IFS(AW224="NA", "NA", AW224="NR", "NA", T224 = "NA", "NA", T224 = "NR", "NA", BA224="SD", AW224, BA224="SE", AW224*(SQRT(T224)), BA224="SEM", AW224*(SQRT(T224)), TRUE, "NA")</f>
        <v>NA</v>
      </c>
      <c r="BG224" s="35" t="s">
        <v>12</v>
      </c>
      <c r="BH224" t="s">
        <v>8</v>
      </c>
      <c r="BI224" t="s">
        <v>8</v>
      </c>
      <c r="BJ224" t="s">
        <v>8</v>
      </c>
      <c r="BK224" t="s">
        <v>8</v>
      </c>
      <c r="BL224" t="s">
        <v>8</v>
      </c>
      <c r="BM224" t="s">
        <v>8</v>
      </c>
      <c r="BN224" s="35" t="s">
        <v>273</v>
      </c>
      <c r="BO224" t="s">
        <v>273</v>
      </c>
      <c r="BQ224" t="s">
        <v>2601</v>
      </c>
    </row>
    <row r="225" spans="1:69" x14ac:dyDescent="0.3">
      <c r="A225" t="s">
        <v>1189</v>
      </c>
      <c r="B225" t="s">
        <v>1188</v>
      </c>
      <c r="C225">
        <v>2002</v>
      </c>
      <c r="D225" t="s">
        <v>1190</v>
      </c>
      <c r="E225" t="s">
        <v>143</v>
      </c>
      <c r="F225" s="35" t="s">
        <v>24</v>
      </c>
      <c r="G225" t="s">
        <v>1191</v>
      </c>
      <c r="H225" t="s">
        <v>36</v>
      </c>
      <c r="I225" t="s">
        <v>210</v>
      </c>
      <c r="J225" t="s">
        <v>284</v>
      </c>
      <c r="K225">
        <v>10</v>
      </c>
      <c r="L225">
        <f>AVERAGE(K225,M225)</f>
        <v>11</v>
      </c>
      <c r="M225">
        <v>12</v>
      </c>
      <c r="N225" t="s">
        <v>9</v>
      </c>
      <c r="O225" t="s">
        <v>9</v>
      </c>
      <c r="P225" t="s">
        <v>9</v>
      </c>
      <c r="Q225">
        <v>2</v>
      </c>
      <c r="R225">
        <v>10</v>
      </c>
      <c r="S225">
        <v>0</v>
      </c>
      <c r="T225" t="s">
        <v>8</v>
      </c>
      <c r="U225" t="str">
        <f t="shared" si="32"/>
        <v>NA</v>
      </c>
      <c r="V225" t="str">
        <f t="shared" si="33"/>
        <v>NA</v>
      </c>
      <c r="W225" s="35" t="s">
        <v>95</v>
      </c>
      <c r="X225" t="s">
        <v>8</v>
      </c>
      <c r="Y225" t="s">
        <v>2553</v>
      </c>
      <c r="Z225" t="s">
        <v>91</v>
      </c>
      <c r="AA225">
        <v>20</v>
      </c>
      <c r="AB225" t="s">
        <v>145</v>
      </c>
      <c r="AC225" cm="1">
        <f t="array" ref="AC225">_xlfn.IFS(AB225="mg/kg", AA225, AB225="ug/g", AA225, AB225="mg/100g", AA225*10, AB225="mg/g", AA225*1000, TRUE, "NA")</f>
        <v>20</v>
      </c>
      <c r="AD225" t="s">
        <v>9</v>
      </c>
      <c r="AE225" t="s">
        <v>8</v>
      </c>
      <c r="AF225" t="str" cm="1">
        <f t="array" ref="AF225">_xlfn.IFS(AD225="NA", "NA", AD225="NR", "NA", AE225="W/cm2", AD225, AE225="mW/mm2", AD225*0.1, AE225="mW/cm2", AD225*0.001, AE225="uW/cm2", AD225*0.000001, AE225="lux", AD225*0.00000014641, AE225="klux", AD225*0.00014641, TRUE, "NA")</f>
        <v>NA</v>
      </c>
      <c r="AG225" t="s">
        <v>85</v>
      </c>
      <c r="AH225" t="s">
        <v>2656</v>
      </c>
      <c r="AI225">
        <v>540</v>
      </c>
      <c r="AJ225" t="s">
        <v>9</v>
      </c>
      <c r="AK225">
        <v>10</v>
      </c>
      <c r="AL225" s="35" t="s">
        <v>12</v>
      </c>
      <c r="AM225" t="s">
        <v>8</v>
      </c>
      <c r="AN225" t="s">
        <v>8</v>
      </c>
      <c r="AO225" t="s">
        <v>8</v>
      </c>
      <c r="AP225" t="s">
        <v>8</v>
      </c>
      <c r="AQ225" t="s">
        <v>8</v>
      </c>
      <c r="AR225" s="35">
        <v>24</v>
      </c>
      <c r="AS225" t="s">
        <v>876</v>
      </c>
      <c r="AT225">
        <v>136</v>
      </c>
      <c r="AU225">
        <v>7.8</v>
      </c>
      <c r="AV225" t="s">
        <v>8</v>
      </c>
      <c r="AW225" t="s">
        <v>8</v>
      </c>
      <c r="AX225" t="s">
        <v>8</v>
      </c>
      <c r="AY225" t="s">
        <v>8</v>
      </c>
      <c r="AZ225" t="s">
        <v>137</v>
      </c>
      <c r="BA225" s="22" t="s">
        <v>9</v>
      </c>
      <c r="BB225" cm="1">
        <f t="array" ref="BB225">_xlfn.IFS(AT225="NA", "NA", AT225="NR", "NA", AZ225="Direct rLV % whole brain", AT225, AZ225="Indirect rLV % whole brain", AT225, AZ225="Direct rLV % hemisphere", AT225/2, AZ225="Indirect rLV % hemisphere", AT225/2, AND(F225="Mouse", AZ225="mm3"), (AT225/508.91)*100, AND(F225="Rat", AZ225="mm3"), (AT225/1971)*100, AND(F225="Mouse", AZ225="ul"), (AT225/508.91)*100, AND(F225="Rat", AZ225="ul"), (AT225/1971)*100, AND(F225="Mouse", AZ225="nl"), (AT225/508910)*100, AND(F225="Rat", AZ225="nl"), (AT225/1971000)*100, AND(F225="Mouse", AZ225="cm3"), (AT225/0.50891)*100, AND(F225="Rat", AZ225="cm3"), (AT225/1.971)*100, TRUE, "NA")</f>
        <v>6.9000507356671736</v>
      </c>
      <c r="BC225" t="str" cm="1">
        <f t="array" ref="BC225">_xlfn.IFS(AV225="NA", "NA", AV225="NR", "NA", AZ225="Direct rLV % whole brain", AV225, AZ225="Indirect rLV % whole brain", AV225, AZ225="Direct rLV % hemisphere", AV225/2, AZ225="Indirect rLV % hemisphere", AV225/2, AND(F225="Mouse", AZ225="mm3"), (AV225/508.91)*100, AND(F225="Rat", AZ225="mm3"), (AV225/1971)*100, AND(F225="Mouse", AZ225="ul"), (AV225/508.91)*100, AND(F225="Rat", AZ225="ul"), (AV225/1971)*100, AND(F225="Mouse", AZ225="nl"), (AV225/508910)*100, AND(F225="Rat", AZ225="nl"), (AV225/1971000)*100, AND(F225="Mouse", AZ225="cm3"), (AV225/0.50891)*100, AND(F225="Rat", AZ225="cm3"), (AV225/1.971)*100, TRUE, "NA")</f>
        <v>NA</v>
      </c>
      <c r="BD225" t="str" cm="1">
        <f t="array" ref="BD225">_xlfn.IFS(AU225="NA", "NA", AU225="NR", "NA", R225="NR", "NA", BA225="SD", AU225, BA225="SE", AU225*(SQRT(R225)), BA225="SEM", AU225*(SQRT(R225)), TRUE, "NA")</f>
        <v>NA</v>
      </c>
      <c r="BE225" t="str" cm="1">
        <f t="array" ref="BE225">_xlfn.IFS(BD225="NA", "NA", AZ225="Direct rLV % whole brain", BD225, AZ225="Indirect rLV % whole brain", BD225, AZ225="Direct rLV % hemisphere", BD225/2, AZ225="Indirect rLV % hemisphere", BD225/2, AND(F225="Mouse", AZ225="mm3"), (BD225/508.91)*100, AND(F225="Rat", AZ225="mm3"), (BD225/1971)*100, AND(F225="Mouse", AZ225="ul"), (BD225/508.91)*100, AND(F225="Rat", AZ225="ul"), (BD225/1971)*100, AND(F225="Mouse", AZ225="nl"), (BD225/508910)*100, AND(F225="Rat", AZ225="nl"), (BD225/1971000)*100, AND(F225="Mouse", AZ225="cm3"), (BD225/0.50891)*100, AND(F225="Rat", AZ225="cm3"), (BD225/1.971)*100, TRUE, "NA")</f>
        <v>NA</v>
      </c>
      <c r="BF225" s="48" t="str" cm="1">
        <f t="array" ref="BF225">_xlfn.IFS(AW225="NA", "NA", AW225="NR", "NA", T225 = "NA", "NA", T225 = "NR", "NA", BA225="SD", AW225, BA225="SE", AW225*(SQRT(T225)), BA225="SEM", AW225*(SQRT(T225)), TRUE, "NA")</f>
        <v>NA</v>
      </c>
      <c r="BG225" s="35" t="s">
        <v>12</v>
      </c>
      <c r="BH225" t="s">
        <v>8</v>
      </c>
      <c r="BI225" t="s">
        <v>8</v>
      </c>
      <c r="BJ225" t="s">
        <v>8</v>
      </c>
      <c r="BK225" t="s">
        <v>8</v>
      </c>
      <c r="BL225" t="s">
        <v>8</v>
      </c>
      <c r="BM225" t="s">
        <v>8</v>
      </c>
      <c r="BN225" s="35" t="s">
        <v>273</v>
      </c>
      <c r="BO225" t="s">
        <v>273</v>
      </c>
      <c r="BQ225" t="s">
        <v>2601</v>
      </c>
    </row>
    <row r="226" spans="1:69" x14ac:dyDescent="0.3">
      <c r="A226" t="s">
        <v>1189</v>
      </c>
      <c r="B226" t="s">
        <v>1188</v>
      </c>
      <c r="C226">
        <v>2002</v>
      </c>
      <c r="D226" t="s">
        <v>1190</v>
      </c>
      <c r="E226" t="s">
        <v>144</v>
      </c>
      <c r="F226" s="35" t="s">
        <v>24</v>
      </c>
      <c r="G226" t="s">
        <v>1191</v>
      </c>
      <c r="H226" t="s">
        <v>36</v>
      </c>
      <c r="I226" t="s">
        <v>210</v>
      </c>
      <c r="J226" t="s">
        <v>284</v>
      </c>
      <c r="K226">
        <v>10</v>
      </c>
      <c r="L226">
        <f t="shared" ref="L226:L227" si="37">AVERAGE(K226,M226)</f>
        <v>11</v>
      </c>
      <c r="M226">
        <v>12</v>
      </c>
      <c r="N226" t="s">
        <v>9</v>
      </c>
      <c r="O226" t="s">
        <v>9</v>
      </c>
      <c r="P226" t="s">
        <v>9</v>
      </c>
      <c r="Q226">
        <v>1</v>
      </c>
      <c r="R226">
        <v>13</v>
      </c>
      <c r="S226">
        <v>3</v>
      </c>
      <c r="T226">
        <v>13</v>
      </c>
      <c r="U226">
        <f t="shared" si="32"/>
        <v>3</v>
      </c>
      <c r="V226">
        <f t="shared" si="33"/>
        <v>4.333333333333333</v>
      </c>
      <c r="W226" s="35" t="s">
        <v>95</v>
      </c>
      <c r="X226" t="s">
        <v>8</v>
      </c>
      <c r="Y226" t="s">
        <v>2553</v>
      </c>
      <c r="Z226" t="s">
        <v>91</v>
      </c>
      <c r="AA226">
        <v>20</v>
      </c>
      <c r="AB226" t="s">
        <v>145</v>
      </c>
      <c r="AC226" cm="1">
        <f t="array" ref="AC226">_xlfn.IFS(AB226="mg/kg", AA226, AB226="ug/g", AA226, AB226="mg/100g", AA226*10, AB226="mg/g", AA226*1000, TRUE, "NA")</f>
        <v>20</v>
      </c>
      <c r="AD226" t="s">
        <v>9</v>
      </c>
      <c r="AE226" t="s">
        <v>8</v>
      </c>
      <c r="AF226" t="str" cm="1">
        <f t="array" ref="AF226">_xlfn.IFS(AD226="NA", "NA", AD226="NR", "NA", AE226="W/cm2", AD226, AE226="mW/mm2", AD226*0.1, AE226="mW/cm2", AD226*0.001, AE226="uW/cm2", AD226*0.000001, AE226="lux", AD226*0.00000014641, AE226="klux", AD226*0.00014641, TRUE, "NA")</f>
        <v>NA</v>
      </c>
      <c r="AG226" t="s">
        <v>85</v>
      </c>
      <c r="AH226" t="s">
        <v>2656</v>
      </c>
      <c r="AI226">
        <v>540</v>
      </c>
      <c r="AJ226" t="s">
        <v>9</v>
      </c>
      <c r="AK226">
        <v>10</v>
      </c>
      <c r="AL226" s="35" t="s">
        <v>1192</v>
      </c>
      <c r="AM226" t="s">
        <v>219</v>
      </c>
      <c r="AN226">
        <v>2700</v>
      </c>
      <c r="AO226" t="s">
        <v>1195</v>
      </c>
      <c r="AP226">
        <v>0</v>
      </c>
      <c r="AQ226" t="s">
        <v>157</v>
      </c>
      <c r="AR226" s="35">
        <v>24</v>
      </c>
      <c r="AS226" t="s">
        <v>876</v>
      </c>
      <c r="AT226">
        <v>116.2</v>
      </c>
      <c r="AU226">
        <v>7.8</v>
      </c>
      <c r="AV226">
        <v>88.6</v>
      </c>
      <c r="AW226">
        <v>8.6</v>
      </c>
      <c r="AX226" t="s">
        <v>8</v>
      </c>
      <c r="AY226" t="s">
        <v>8</v>
      </c>
      <c r="AZ226" t="s">
        <v>137</v>
      </c>
      <c r="BA226" s="22" t="s">
        <v>9</v>
      </c>
      <c r="BB226" cm="1">
        <f t="array" ref="BB226">_xlfn.IFS(AT226="NA", "NA", AT226="NR", "NA", AZ226="Direct rLV % whole brain", AT226, AZ226="Indirect rLV % whole brain", AT226, AZ226="Direct rLV % hemisphere", AT226/2, AZ226="Indirect rLV % hemisphere", AT226/2, AND(F226="Mouse", AZ226="mm3"), (AT226/508.91)*100, AND(F226="Rat", AZ226="mm3"), (AT226/1971)*100, AND(F226="Mouse", AZ226="ul"), (AT226/508.91)*100, AND(F226="Rat", AZ226="ul"), (AT226/1971)*100, AND(F226="Mouse", AZ226="nl"), (AT226/508910)*100, AND(F226="Rat", AZ226="nl"), (AT226/1971000)*100, AND(F226="Mouse", AZ226="cm3"), (AT226/0.50891)*100, AND(F226="Rat", AZ226="cm3"), (AT226/1.971)*100, TRUE, "NA")</f>
        <v>5.8954845256215114</v>
      </c>
      <c r="BC226" cm="1">
        <f t="array" ref="BC226">_xlfn.IFS(AV226="NA", "NA", AV226="NR", "NA", AZ226="Direct rLV % whole brain", AV226, AZ226="Indirect rLV % whole brain", AV226, AZ226="Direct rLV % hemisphere", AV226/2, AZ226="Indirect rLV % hemisphere", AV226/2, AND(F226="Mouse", AZ226="mm3"), (AV226/508.91)*100, AND(F226="Rat", AZ226="mm3"), (AV226/1971)*100, AND(F226="Mouse", AZ226="ul"), (AV226/508.91)*100, AND(F226="Rat", AZ226="ul"), (AV226/1971)*100, AND(F226="Mouse", AZ226="nl"), (AV226/508910)*100, AND(F226="Rat", AZ226="nl"), (AV226/1971000)*100, AND(F226="Mouse", AZ226="cm3"), (AV226/0.50891)*100, AND(F226="Rat", AZ226="cm3"), (AV226/1.971)*100, TRUE, "NA")</f>
        <v>4.4951801116184669</v>
      </c>
      <c r="BD226" t="str" cm="1">
        <f t="array" ref="BD226">_xlfn.IFS(AU226="NA", "NA", AU226="NR", "NA", R226="NR", "NA", BA226="SD", AU226, BA226="SE", AU226*(SQRT(R226)), BA226="SEM", AU226*(SQRT(R226)), TRUE, "NA")</f>
        <v>NA</v>
      </c>
      <c r="BE226" t="str" cm="1">
        <f t="array" ref="BE226">_xlfn.IFS(BD226="NA", "NA", AZ226="Direct rLV % whole brain", BD226, AZ226="Indirect rLV % whole brain", BD226, AZ226="Direct rLV % hemisphere", BD226/2, AZ226="Indirect rLV % hemisphere", BD226/2, AND(F226="Mouse", AZ226="mm3"), (BD226/508.91)*100, AND(F226="Rat", AZ226="mm3"), (BD226/1971)*100, AND(F226="Mouse", AZ226="ul"), (BD226/508.91)*100, AND(F226="Rat", AZ226="ul"), (BD226/1971)*100, AND(F226="Mouse", AZ226="nl"), (BD226/508910)*100, AND(F226="Rat", AZ226="nl"), (BD226/1971000)*100, AND(F226="Mouse", AZ226="cm3"), (BD226/0.50891)*100, AND(F226="Rat", AZ226="cm3"), (BD226/1.971)*100, TRUE, "NA")</f>
        <v>NA</v>
      </c>
      <c r="BF226" s="48" t="str" cm="1">
        <f t="array" ref="BF226">_xlfn.IFS(AW226="NA", "NA", AW226="NR", "NA", T226 = "NA", "NA", T226 = "NR", "NA", BA226="SD", AW226, BA226="SE", AW226*(SQRT(T226)), BA226="SEM", AW226*(SQRT(T226)), TRUE, "NA")</f>
        <v>NA</v>
      </c>
      <c r="BG226" s="35" t="s">
        <v>12</v>
      </c>
      <c r="BH226" t="s">
        <v>8</v>
      </c>
      <c r="BI226" t="s">
        <v>8</v>
      </c>
      <c r="BJ226" t="s">
        <v>8</v>
      </c>
      <c r="BK226" t="s">
        <v>8</v>
      </c>
      <c r="BL226" t="s">
        <v>8</v>
      </c>
      <c r="BM226" t="s">
        <v>8</v>
      </c>
      <c r="BN226" s="35" t="s">
        <v>273</v>
      </c>
      <c r="BO226" t="s">
        <v>272</v>
      </c>
      <c r="BP226" t="s">
        <v>1193</v>
      </c>
      <c r="BQ226" t="s">
        <v>2601</v>
      </c>
    </row>
    <row r="227" spans="1:69" x14ac:dyDescent="0.3">
      <c r="A227" t="s">
        <v>1189</v>
      </c>
      <c r="B227" t="s">
        <v>1188</v>
      </c>
      <c r="C227">
        <v>2002</v>
      </c>
      <c r="D227" t="s">
        <v>1190</v>
      </c>
      <c r="E227" t="s">
        <v>263</v>
      </c>
      <c r="F227" s="35" t="s">
        <v>24</v>
      </c>
      <c r="G227" t="s">
        <v>1191</v>
      </c>
      <c r="H227" t="s">
        <v>36</v>
      </c>
      <c r="I227" t="s">
        <v>210</v>
      </c>
      <c r="J227" t="s">
        <v>284</v>
      </c>
      <c r="K227">
        <v>10</v>
      </c>
      <c r="L227">
        <f t="shared" si="37"/>
        <v>11</v>
      </c>
      <c r="M227">
        <v>12</v>
      </c>
      <c r="N227" t="s">
        <v>9</v>
      </c>
      <c r="O227" t="s">
        <v>9</v>
      </c>
      <c r="P227" t="s">
        <v>9</v>
      </c>
      <c r="Q227">
        <v>1</v>
      </c>
      <c r="R227">
        <v>15</v>
      </c>
      <c r="S227">
        <v>3</v>
      </c>
      <c r="T227">
        <v>15</v>
      </c>
      <c r="U227">
        <f t="shared" si="32"/>
        <v>3</v>
      </c>
      <c r="V227">
        <f t="shared" si="33"/>
        <v>5</v>
      </c>
      <c r="W227" s="35" t="s">
        <v>95</v>
      </c>
      <c r="X227" t="s">
        <v>8</v>
      </c>
      <c r="Y227" t="s">
        <v>2553</v>
      </c>
      <c r="Z227" t="s">
        <v>91</v>
      </c>
      <c r="AA227">
        <v>20</v>
      </c>
      <c r="AB227" t="s">
        <v>145</v>
      </c>
      <c r="AC227" cm="1">
        <f t="array" ref="AC227">_xlfn.IFS(AB227="mg/kg", AA227, AB227="ug/g", AA227, AB227="mg/100g", AA227*10, AB227="mg/g", AA227*1000, TRUE, "NA")</f>
        <v>20</v>
      </c>
      <c r="AD227" t="s">
        <v>9</v>
      </c>
      <c r="AE227" t="s">
        <v>8</v>
      </c>
      <c r="AF227" t="str" cm="1">
        <f t="array" ref="AF227">_xlfn.IFS(AD227="NA", "NA", AD227="NR", "NA", AE227="W/cm2", AD227, AE227="mW/mm2", AD227*0.1, AE227="mW/cm2", AD227*0.001, AE227="uW/cm2", AD227*0.000001, AE227="lux", AD227*0.00000014641, AE227="klux", AD227*0.00014641, TRUE, "NA")</f>
        <v>NA</v>
      </c>
      <c r="AG227" t="s">
        <v>85</v>
      </c>
      <c r="AH227" t="s">
        <v>2656</v>
      </c>
      <c r="AI227">
        <v>540</v>
      </c>
      <c r="AJ227" t="s">
        <v>9</v>
      </c>
      <c r="AK227">
        <v>10</v>
      </c>
      <c r="AL227" s="35" t="s">
        <v>258</v>
      </c>
      <c r="AM227" t="s">
        <v>219</v>
      </c>
      <c r="AN227">
        <v>27</v>
      </c>
      <c r="AO227" t="s">
        <v>145</v>
      </c>
      <c r="AP227">
        <v>0</v>
      </c>
      <c r="AQ227" t="s">
        <v>157</v>
      </c>
      <c r="AR227" s="35">
        <v>24</v>
      </c>
      <c r="AS227" t="s">
        <v>876</v>
      </c>
      <c r="AT227">
        <v>114.4</v>
      </c>
      <c r="AU227">
        <v>6</v>
      </c>
      <c r="AV227">
        <v>67.900000000000006</v>
      </c>
      <c r="AW227">
        <v>10.199999999999999</v>
      </c>
      <c r="AX227" t="s">
        <v>8</v>
      </c>
      <c r="AY227" t="s">
        <v>8</v>
      </c>
      <c r="AZ227" t="s">
        <v>137</v>
      </c>
      <c r="BA227" s="22" t="s">
        <v>9</v>
      </c>
      <c r="BB227" cm="1">
        <f t="array" ref="BB227">_xlfn.IFS(AT227="NA", "NA", AT227="NR", "NA", AZ227="Direct rLV % whole brain", AT227, AZ227="Indirect rLV % whole brain", AT227, AZ227="Direct rLV % hemisphere", AT227/2, AZ227="Indirect rLV % hemisphere", AT227/2, AND(F227="Mouse", AZ227="mm3"), (AT227/508.91)*100, AND(F227="Rat", AZ227="mm3"), (AT227/1971)*100, AND(F227="Mouse", AZ227="ul"), (AT227/508.91)*100, AND(F227="Rat", AZ227="ul"), (AT227/1971)*100, AND(F227="Mouse", AZ227="nl"), (AT227/508910)*100, AND(F227="Rat", AZ227="nl"), (AT227/1971000)*100, AND(F227="Mouse", AZ227="cm3"), (AT227/0.50891)*100, AND(F227="Rat", AZ227="cm3"), (AT227/1.971)*100, TRUE, "NA")</f>
        <v>5.8041603247082696</v>
      </c>
      <c r="BC227" cm="1">
        <f t="array" ref="BC227">_xlfn.IFS(AV227="NA", "NA", AV227="NR", "NA", AZ227="Direct rLV % whole brain", AV227, AZ227="Indirect rLV % whole brain", AV227, AZ227="Direct rLV % hemisphere", AV227/2, AZ227="Indirect rLV % hemisphere", AV227/2, AND(F227="Mouse", AZ227="mm3"), (AV227/508.91)*100, AND(F227="Rat", AZ227="mm3"), (AV227/1971)*100, AND(F227="Mouse", AZ227="ul"), (AV227/508.91)*100, AND(F227="Rat", AZ227="ul"), (AV227/1971)*100, AND(F227="Mouse", AZ227="nl"), (AV227/508910)*100, AND(F227="Rat", AZ227="nl"), (AV227/1971000)*100, AND(F227="Mouse", AZ227="cm3"), (AV227/0.50891)*100, AND(F227="Rat", AZ227="cm3"), (AV227/1.971)*100, TRUE, "NA")</f>
        <v>3.4449518011161846</v>
      </c>
      <c r="BD227" t="str" cm="1">
        <f t="array" ref="BD227">_xlfn.IFS(AU227="NA", "NA", AU227="NR", "NA", R227="NR", "NA", BA227="SD", AU227, BA227="SE", AU227*(SQRT(R227)), BA227="SEM", AU227*(SQRT(R227)), TRUE, "NA")</f>
        <v>NA</v>
      </c>
      <c r="BE227" t="str" cm="1">
        <f t="array" ref="BE227">_xlfn.IFS(BD227="NA", "NA", AZ227="Direct rLV % whole brain", BD227, AZ227="Indirect rLV % whole brain", BD227, AZ227="Direct rLV % hemisphere", BD227/2, AZ227="Indirect rLV % hemisphere", BD227/2, AND(F227="Mouse", AZ227="mm3"), (BD227/508.91)*100, AND(F227="Rat", AZ227="mm3"), (BD227/1971)*100, AND(F227="Mouse", AZ227="ul"), (BD227/508.91)*100, AND(F227="Rat", AZ227="ul"), (BD227/1971)*100, AND(F227="Mouse", AZ227="nl"), (BD227/508910)*100, AND(F227="Rat", AZ227="nl"), (BD227/1971000)*100, AND(F227="Mouse", AZ227="cm3"), (BD227/0.50891)*100, AND(F227="Rat", AZ227="cm3"), (BD227/1.971)*100, TRUE, "NA")</f>
        <v>NA</v>
      </c>
      <c r="BF227" s="48" t="str" cm="1">
        <f t="array" ref="BF227">_xlfn.IFS(AW227="NA", "NA", AW227="NR", "NA", T227 = "NA", "NA", T227 = "NR", "NA", BA227="SD", AW227, BA227="SE", AW227*(SQRT(T227)), BA227="SEM", AW227*(SQRT(T227)), TRUE, "NA")</f>
        <v>NA</v>
      </c>
      <c r="BG227" s="35" t="s">
        <v>12</v>
      </c>
      <c r="BH227" t="s">
        <v>8</v>
      </c>
      <c r="BI227" t="s">
        <v>8</v>
      </c>
      <c r="BJ227" t="s">
        <v>8</v>
      </c>
      <c r="BK227" t="s">
        <v>8</v>
      </c>
      <c r="BL227" t="s">
        <v>8</v>
      </c>
      <c r="BM227" t="s">
        <v>8</v>
      </c>
      <c r="BN227" s="35" t="s">
        <v>273</v>
      </c>
      <c r="BO227" t="s">
        <v>272</v>
      </c>
      <c r="BP227" t="s">
        <v>1194</v>
      </c>
      <c r="BQ227" t="s">
        <v>2601</v>
      </c>
    </row>
    <row r="228" spans="1:69" s="22" customFormat="1" x14ac:dyDescent="0.3">
      <c r="A228" s="22" t="s">
        <v>1197</v>
      </c>
      <c r="B228" s="22" t="s">
        <v>1196</v>
      </c>
      <c r="C228" s="22">
        <v>2011</v>
      </c>
      <c r="D228" s="22" t="s">
        <v>1198</v>
      </c>
      <c r="E228" s="22" t="s">
        <v>141</v>
      </c>
      <c r="F228" s="34" t="s">
        <v>24</v>
      </c>
      <c r="G228" s="22" t="s">
        <v>11</v>
      </c>
      <c r="H228" s="22" t="s">
        <v>36</v>
      </c>
      <c r="I228" s="22" t="s">
        <v>12</v>
      </c>
      <c r="J228" s="22" t="s">
        <v>8</v>
      </c>
      <c r="K228" s="22" t="s">
        <v>9</v>
      </c>
      <c r="L228" s="22">
        <v>12</v>
      </c>
      <c r="M228" s="22" t="s">
        <v>9</v>
      </c>
      <c r="N228" s="22">
        <v>260</v>
      </c>
      <c r="O228" s="22">
        <f>AVERAGE(N228,P228)</f>
        <v>270</v>
      </c>
      <c r="P228" s="22">
        <v>280</v>
      </c>
      <c r="Q228" s="22">
        <v>5</v>
      </c>
      <c r="R228" s="22">
        <v>5</v>
      </c>
      <c r="S228" s="22">
        <v>0</v>
      </c>
      <c r="T228" s="22" t="s">
        <v>8</v>
      </c>
      <c r="U228" s="22" t="str">
        <f t="shared" si="32"/>
        <v>NA</v>
      </c>
      <c r="V228" s="22" t="str">
        <f t="shared" si="33"/>
        <v>NA</v>
      </c>
      <c r="W228" s="34" t="s">
        <v>97</v>
      </c>
      <c r="X228" s="22" t="s">
        <v>8</v>
      </c>
      <c r="Y228" s="22" t="s">
        <v>78</v>
      </c>
      <c r="Z228" s="22" t="s">
        <v>9</v>
      </c>
      <c r="AA228" s="22">
        <v>10</v>
      </c>
      <c r="AB228" s="22" t="s">
        <v>320</v>
      </c>
      <c r="AC228">
        <f>(AA228*0.4)/(O228/1000)</f>
        <v>14.814814814814813</v>
      </c>
      <c r="AD228" s="22">
        <v>2750</v>
      </c>
      <c r="AE228" s="22" t="s">
        <v>528</v>
      </c>
      <c r="AF228" t="str" cm="1">
        <f t="array" ref="AF228">_xlfn.IFS(AD228="NA", "NA", AD228="NR", "NA", AE228="W/cm2", AD228, AE228="mW/mm2", AD228*0.1, AE228="mW/cm2", AD228*0.001, AE228="uW/cm2", AD228*0.000001, AE228="lux", AD228*0.00000014641, AE228="klux", AD228*0.00014641, TRUE, "NA")</f>
        <v>NA</v>
      </c>
      <c r="AG228" s="22" t="s">
        <v>232</v>
      </c>
      <c r="AH228" s="22" t="s">
        <v>9</v>
      </c>
      <c r="AI228" s="22">
        <v>560</v>
      </c>
      <c r="AJ228" s="22">
        <v>1.5</v>
      </c>
      <c r="AK228" s="22">
        <v>20</v>
      </c>
      <c r="AL228" s="34" t="s">
        <v>12</v>
      </c>
      <c r="AM228" s="22" t="s">
        <v>8</v>
      </c>
      <c r="AN228" s="22" t="s">
        <v>8</v>
      </c>
      <c r="AO228" s="22" t="s">
        <v>8</v>
      </c>
      <c r="AP228" s="22" t="s">
        <v>8</v>
      </c>
      <c r="AQ228" s="22" t="s">
        <v>8</v>
      </c>
      <c r="AR228" s="34">
        <v>1</v>
      </c>
      <c r="AS228" s="22" t="s">
        <v>876</v>
      </c>
      <c r="AT228" s="22">
        <v>17.98</v>
      </c>
      <c r="AU228" s="22">
        <v>1.27</v>
      </c>
      <c r="AV228" s="22" t="s">
        <v>8</v>
      </c>
      <c r="AW228" s="22" t="s">
        <v>8</v>
      </c>
      <c r="AX228" s="22" t="s">
        <v>8</v>
      </c>
      <c r="AY228" s="22" t="s">
        <v>8</v>
      </c>
      <c r="AZ228" s="22" t="s">
        <v>137</v>
      </c>
      <c r="BA228" s="22" t="s">
        <v>9</v>
      </c>
      <c r="BB228" cm="1">
        <f t="array" ref="BB228">_xlfn.IFS(AT228="NA", "NA", AT228="NR", "NA", AZ228="Direct rLV % whole brain", AT228, AZ228="Indirect rLV % whole brain", AT228, AZ228="Direct rLV % hemisphere", AT228/2, AZ228="Indirect rLV % hemisphere", AT228/2, AND(F228="Mouse", AZ228="mm3"), (AT228/508.91)*100, AND(F228="Rat", AZ228="mm3"), (AT228/1971)*100, AND(F228="Mouse", AZ228="ul"), (AT228/508.91)*100, AND(F228="Rat", AZ228="ul"), (AT228/1971)*100, AND(F228="Mouse", AZ228="nl"), (AT228/508910)*100, AND(F228="Rat", AZ228="nl"), (AT228/1971000)*100, AND(F228="Mouse", AZ228="cm3"), (AT228/0.50891)*100, AND(F228="Rat", AZ228="cm3"), (AT228/1.971)*100, TRUE, "NA")</f>
        <v>0.91222729578893968</v>
      </c>
      <c r="BC228" t="str" cm="1">
        <f t="array" ref="BC228">_xlfn.IFS(AV228="NA", "NA", AV228="NR", "NA", AZ228="Direct rLV % whole brain", AV228, AZ228="Indirect rLV % whole brain", AV228, AZ228="Direct rLV % hemisphere", AV228/2, AZ228="Indirect rLV % hemisphere", AV228/2, AND(F228="Mouse", AZ228="mm3"), (AV228/508.91)*100, AND(F228="Rat", AZ228="mm3"), (AV228/1971)*100, AND(F228="Mouse", AZ228="ul"), (AV228/508.91)*100, AND(F228="Rat", AZ228="ul"), (AV228/1971)*100, AND(F228="Mouse", AZ228="nl"), (AV228/508910)*100, AND(F228="Rat", AZ228="nl"), (AV228/1971000)*100, AND(F228="Mouse", AZ228="cm3"), (AV228/0.50891)*100, AND(F228="Rat", AZ228="cm3"), (AV228/1.971)*100, TRUE, "NA")</f>
        <v>NA</v>
      </c>
      <c r="BD228" t="str" cm="1">
        <f t="array" ref="BD228">_xlfn.IFS(AU228="NA", "NA", AU228="NR", "NA", R228="NR", "NA", BA228="SD", AU228, BA228="SE", AU228*(SQRT(R228)), BA228="SEM", AU228*(SQRT(R228)), TRUE, "NA")</f>
        <v>NA</v>
      </c>
      <c r="BE228" t="str" cm="1">
        <f t="array" ref="BE228">_xlfn.IFS(BD228="NA", "NA", AZ228="Direct rLV % whole brain", BD228, AZ228="Indirect rLV % whole brain", BD228, AZ228="Direct rLV % hemisphere", BD228/2, AZ228="Indirect rLV % hemisphere", BD228/2, AND(F228="Mouse", AZ228="mm3"), (BD228/508.91)*100, AND(F228="Rat", AZ228="mm3"), (BD228/1971)*100, AND(F228="Mouse", AZ228="ul"), (BD228/508.91)*100, AND(F228="Rat", AZ228="ul"), (BD228/1971)*100, AND(F228="Mouse", AZ228="nl"), (BD228/508910)*100, AND(F228="Rat", AZ228="nl"), (BD228/1971000)*100, AND(F228="Mouse", AZ228="cm3"), (BD228/0.50891)*100, AND(F228="Rat", AZ228="cm3"), (BD228/1.971)*100, TRUE, "NA")</f>
        <v>NA</v>
      </c>
      <c r="BF228" s="48" t="str" cm="1">
        <f t="array" ref="BF228">_xlfn.IFS(AW228="NA", "NA", AW228="NR", "NA", T228 = "NA", "NA", T228 = "NR", "NA", BA228="SD", AW228, BA228="SE", AW228*(SQRT(T228)), BA228="SEM", AW228*(SQRT(T228)), TRUE, "NA")</f>
        <v>NA</v>
      </c>
      <c r="BG228" s="34" t="s">
        <v>12</v>
      </c>
      <c r="BH228" s="22" t="s">
        <v>8</v>
      </c>
      <c r="BI228" s="22" t="s">
        <v>8</v>
      </c>
      <c r="BJ228" s="22" t="s">
        <v>8</v>
      </c>
      <c r="BK228" s="22" t="s">
        <v>8</v>
      </c>
      <c r="BL228" s="22" t="s">
        <v>8</v>
      </c>
      <c r="BM228" s="22" t="s">
        <v>8</v>
      </c>
      <c r="BN228" s="34" t="s">
        <v>272</v>
      </c>
      <c r="BO228" s="22" t="s">
        <v>273</v>
      </c>
      <c r="BP228" s="22" t="s">
        <v>1199</v>
      </c>
      <c r="BQ228" t="s">
        <v>2601</v>
      </c>
    </row>
    <row r="229" spans="1:69" x14ac:dyDescent="0.3">
      <c r="A229" t="s">
        <v>1201</v>
      </c>
      <c r="B229" t="s">
        <v>1200</v>
      </c>
      <c r="C229">
        <v>2018</v>
      </c>
      <c r="D229" t="s">
        <v>1202</v>
      </c>
      <c r="E229" t="s">
        <v>141</v>
      </c>
      <c r="F229" s="35" t="s">
        <v>25</v>
      </c>
      <c r="G229" t="s">
        <v>1008</v>
      </c>
      <c r="H229" t="s">
        <v>36</v>
      </c>
      <c r="I229" t="s">
        <v>12</v>
      </c>
      <c r="J229" t="s">
        <v>8</v>
      </c>
      <c r="K229" t="s">
        <v>9</v>
      </c>
      <c r="L229">
        <v>12</v>
      </c>
      <c r="M229" t="s">
        <v>9</v>
      </c>
      <c r="N229" t="s">
        <v>9</v>
      </c>
      <c r="O229" t="s">
        <v>9</v>
      </c>
      <c r="P229" t="s">
        <v>9</v>
      </c>
      <c r="Q229">
        <v>2</v>
      </c>
      <c r="R229">
        <v>7</v>
      </c>
      <c r="S229">
        <v>0</v>
      </c>
      <c r="T229" t="s">
        <v>8</v>
      </c>
      <c r="U229" t="str">
        <f t="shared" si="32"/>
        <v>NA</v>
      </c>
      <c r="V229" t="str">
        <f t="shared" si="33"/>
        <v>NA</v>
      </c>
      <c r="W229" s="35" t="s">
        <v>97</v>
      </c>
      <c r="X229" t="s">
        <v>8</v>
      </c>
      <c r="Y229" t="s">
        <v>78</v>
      </c>
      <c r="Z229" t="s">
        <v>925</v>
      </c>
      <c r="AA229">
        <v>10</v>
      </c>
      <c r="AB229" t="s">
        <v>320</v>
      </c>
      <c r="AC229" t="str" cm="1">
        <f t="array" ref="AC229">_xlfn.IFS(AB229="mg/kg", AA229, AB229="ug/g", AA229, AB229="mg/100g", AA229*10, AB229="mg/g", AA229*1000, TRUE, "NA")</f>
        <v>NA</v>
      </c>
      <c r="AD229">
        <v>50</v>
      </c>
      <c r="AE229" t="s">
        <v>221</v>
      </c>
      <c r="AF229" t="str" cm="1">
        <f t="array" ref="AF229">_xlfn.IFS(AD229="NA", "NA", AD229="NR", "NA", AE229="W/cm2", AD229, AE229="mW/mm2", AD229*0.1, AE229="mW/cm2", AD229*0.001, AE229="uW/cm2", AD229*0.000001, AE229="lux", AD229*0.00000014641, AE229="klux", AD229*0.00014641, TRUE, "NA")</f>
        <v>NA</v>
      </c>
      <c r="AG229" t="s">
        <v>9</v>
      </c>
      <c r="AH229" t="s">
        <v>9</v>
      </c>
      <c r="AI229">
        <v>561</v>
      </c>
      <c r="AJ229" t="s">
        <v>9</v>
      </c>
      <c r="AK229">
        <v>10</v>
      </c>
      <c r="AL229" s="35" t="s">
        <v>12</v>
      </c>
      <c r="AM229" t="s">
        <v>8</v>
      </c>
      <c r="AN229" t="s">
        <v>8</v>
      </c>
      <c r="AO229" t="s">
        <v>8</v>
      </c>
      <c r="AP229" t="s">
        <v>8</v>
      </c>
      <c r="AQ229" t="s">
        <v>8</v>
      </c>
      <c r="AR229" s="35">
        <v>96</v>
      </c>
      <c r="AS229" t="s">
        <v>876</v>
      </c>
      <c r="AT229">
        <v>0.61</v>
      </c>
      <c r="AU229">
        <v>0.1</v>
      </c>
      <c r="AV229" t="s">
        <v>8</v>
      </c>
      <c r="AW229" t="s">
        <v>8</v>
      </c>
      <c r="AX229" t="s">
        <v>8</v>
      </c>
      <c r="AY229" t="s">
        <v>8</v>
      </c>
      <c r="AZ229" t="s">
        <v>137</v>
      </c>
      <c r="BA229" t="s">
        <v>197</v>
      </c>
      <c r="BB229" cm="1">
        <f t="array" ref="BB229">_xlfn.IFS(AT229="NA", "NA", AT229="NR", "NA", AZ229="Direct rLV % whole brain", AT229, AZ229="Indirect rLV % whole brain", AT229, AZ229="Direct rLV % hemisphere", AT229/2, AZ229="Indirect rLV % hemisphere", AT229/2, AND(F229="Mouse", AZ229="mm3"), (AT229/508.91)*100, AND(F229="Rat", AZ229="mm3"), (AT229/1971)*100, AND(F229="Mouse", AZ229="ul"), (AT229/508.91)*100, AND(F229="Rat", AZ229="ul"), (AT229/1971)*100, AND(F229="Mouse", AZ229="nl"), (AT229/508910)*100, AND(F229="Rat", AZ229="nl"), (AT229/1971000)*100, AND(F229="Mouse", AZ229="cm3"), (AT229/0.50891)*100, AND(F229="Rat", AZ229="cm3"), (AT229/1.971)*100, TRUE, "NA")</f>
        <v>0.11986402310821165</v>
      </c>
      <c r="BC229" t="str" cm="1">
        <f t="array" ref="BC229">_xlfn.IFS(AV229="NA", "NA", AV229="NR", "NA", AZ229="Direct rLV % whole brain", AV229, AZ229="Indirect rLV % whole brain", AV229, AZ229="Direct rLV % hemisphere", AV229/2, AZ229="Indirect rLV % hemisphere", AV229/2, AND(F229="Mouse", AZ229="mm3"), (AV229/508.91)*100, AND(F229="Rat", AZ229="mm3"), (AV229/1971)*100, AND(F229="Mouse", AZ229="ul"), (AV229/508.91)*100, AND(F229="Rat", AZ229="ul"), (AV229/1971)*100, AND(F229="Mouse", AZ229="nl"), (AV229/508910)*100, AND(F229="Rat", AZ229="nl"), (AV229/1971000)*100, AND(F229="Mouse", AZ229="cm3"), (AV229/0.50891)*100, AND(F229="Rat", AZ229="cm3"), (AV229/1.971)*100, TRUE, "NA")</f>
        <v>NA</v>
      </c>
      <c r="BD229" cm="1">
        <f t="array" ref="BD229">_xlfn.IFS(AU229="NA", "NA", AU229="NR", "NA", R229="NR", "NA", BA229="SD", AU229, BA229="SE", AU229*(SQRT(R229)), BA229="SEM", AU229*(SQRT(R229)), TRUE, "NA")</f>
        <v>0.26457513110645908</v>
      </c>
      <c r="BE229" cm="1">
        <f t="array" ref="BE229">_xlfn.IFS(BD229="NA", "NA", AZ229="Direct rLV % whole brain", BD229, AZ229="Indirect rLV % whole brain", BD229, AZ229="Direct rLV % hemisphere", BD229/2, AZ229="Indirect rLV % hemisphere", BD229/2, AND(F229="Mouse", AZ229="mm3"), (BD229/508.91)*100, AND(F229="Rat", AZ229="mm3"), (BD229/1971)*100, AND(F229="Mouse", AZ229="ul"), (BD229/508.91)*100, AND(F229="Rat", AZ229="ul"), (BD229/1971)*100, AND(F229="Mouse", AZ229="nl"), (BD229/508910)*100, AND(F229="Rat", AZ229="nl"), (BD229/1971000)*100, AND(F229="Mouse", AZ229="cm3"), (BD229/0.50891)*100, AND(F229="Rat", AZ229="cm3"), (BD229/1.971)*100, TRUE, "NA")</f>
        <v>5.1988589555414327E-2</v>
      </c>
      <c r="BF229" s="48" t="str" cm="1">
        <f t="array" ref="BF229">_xlfn.IFS(AW229="NA", "NA", AW229="NR", "NA", T229 = "NA", "NA", T229 = "NR", "NA", BA229="SD", AW229, BA229="SE", AW229*(SQRT(T229)), BA229="SEM", AW229*(SQRT(T229)), TRUE, "NA")</f>
        <v>NA</v>
      </c>
      <c r="BG229" s="35" t="s">
        <v>12</v>
      </c>
      <c r="BH229" t="s">
        <v>8</v>
      </c>
      <c r="BI229" t="s">
        <v>8</v>
      </c>
      <c r="BJ229" t="s">
        <v>8</v>
      </c>
      <c r="BK229" t="s">
        <v>8</v>
      </c>
      <c r="BL229" t="s">
        <v>8</v>
      </c>
      <c r="BM229" t="s">
        <v>8</v>
      </c>
      <c r="BN229" s="35" t="s">
        <v>273</v>
      </c>
      <c r="BO229" t="s">
        <v>273</v>
      </c>
      <c r="BP229" t="s">
        <v>1204</v>
      </c>
    </row>
    <row r="230" spans="1:69" x14ac:dyDescent="0.3">
      <c r="A230" t="s">
        <v>1201</v>
      </c>
      <c r="B230" t="s">
        <v>1200</v>
      </c>
      <c r="C230">
        <v>2018</v>
      </c>
      <c r="D230" t="s">
        <v>1202</v>
      </c>
      <c r="E230" t="s">
        <v>143</v>
      </c>
      <c r="F230" s="35" t="s">
        <v>25</v>
      </c>
      <c r="G230" t="s">
        <v>1203</v>
      </c>
      <c r="H230" t="s">
        <v>36</v>
      </c>
      <c r="I230" t="s">
        <v>12</v>
      </c>
      <c r="J230" t="s">
        <v>8</v>
      </c>
      <c r="K230" t="s">
        <v>9</v>
      </c>
      <c r="L230">
        <v>12</v>
      </c>
      <c r="M230" t="s">
        <v>9</v>
      </c>
      <c r="N230" t="s">
        <v>9</v>
      </c>
      <c r="O230" t="s">
        <v>9</v>
      </c>
      <c r="P230" t="s">
        <v>9</v>
      </c>
      <c r="Q230">
        <v>2</v>
      </c>
      <c r="R230">
        <v>6</v>
      </c>
      <c r="S230">
        <v>0</v>
      </c>
      <c r="T230" t="s">
        <v>8</v>
      </c>
      <c r="U230" t="str">
        <f t="shared" si="32"/>
        <v>NA</v>
      </c>
      <c r="V230" t="str">
        <f t="shared" si="33"/>
        <v>NA</v>
      </c>
      <c r="W230" s="35" t="s">
        <v>97</v>
      </c>
      <c r="X230" t="s">
        <v>8</v>
      </c>
      <c r="Y230" t="s">
        <v>78</v>
      </c>
      <c r="Z230" t="s">
        <v>925</v>
      </c>
      <c r="AA230">
        <v>10</v>
      </c>
      <c r="AB230" t="s">
        <v>320</v>
      </c>
      <c r="AC230" t="str" cm="1">
        <f t="array" ref="AC230">_xlfn.IFS(AB230="mg/kg", AA230, AB230="ug/g", AA230, AB230="mg/100g", AA230*10, AB230="mg/g", AA230*1000, TRUE, "NA")</f>
        <v>NA</v>
      </c>
      <c r="AD230">
        <v>50</v>
      </c>
      <c r="AE230" t="s">
        <v>221</v>
      </c>
      <c r="AF230" t="str" cm="1">
        <f t="array" ref="AF230">_xlfn.IFS(AD230="NA", "NA", AD230="NR", "NA", AE230="W/cm2", AD230, AE230="mW/mm2", AD230*0.1, AE230="mW/cm2", AD230*0.001, AE230="uW/cm2", AD230*0.000001, AE230="lux", AD230*0.00000014641, AE230="klux", AD230*0.00014641, TRUE, "NA")</f>
        <v>NA</v>
      </c>
      <c r="AG230" t="s">
        <v>9</v>
      </c>
      <c r="AH230" t="s">
        <v>9</v>
      </c>
      <c r="AI230">
        <v>561</v>
      </c>
      <c r="AJ230" t="s">
        <v>9</v>
      </c>
      <c r="AK230">
        <v>10</v>
      </c>
      <c r="AL230" s="35" t="s">
        <v>12</v>
      </c>
      <c r="AM230" t="s">
        <v>8</v>
      </c>
      <c r="AN230" t="s">
        <v>8</v>
      </c>
      <c r="AO230" t="s">
        <v>8</v>
      </c>
      <c r="AP230" t="s">
        <v>8</v>
      </c>
      <c r="AQ230" t="s">
        <v>8</v>
      </c>
      <c r="AR230" s="35">
        <v>96</v>
      </c>
      <c r="AS230" t="s">
        <v>876</v>
      </c>
      <c r="AT230">
        <v>0.96</v>
      </c>
      <c r="AU230">
        <v>7.0000000000000007E-2</v>
      </c>
      <c r="AV230" t="s">
        <v>8</v>
      </c>
      <c r="AW230" t="s">
        <v>8</v>
      </c>
      <c r="AX230" t="s">
        <v>8</v>
      </c>
      <c r="AY230" t="s">
        <v>8</v>
      </c>
      <c r="AZ230" t="s">
        <v>137</v>
      </c>
      <c r="BA230" t="s">
        <v>197</v>
      </c>
      <c r="BB230" cm="1">
        <f t="array" ref="BB230">_xlfn.IFS(AT230="NA", "NA", AT230="NR", "NA", AZ230="Direct rLV % whole brain", AT230, AZ230="Indirect rLV % whole brain", AT230, AZ230="Direct rLV % hemisphere", AT230/2, AZ230="Indirect rLV % hemisphere", AT230/2, AND(F230="Mouse", AZ230="mm3"), (AT230/508.91)*100, AND(F230="Rat", AZ230="mm3"), (AT230/1971)*100, AND(F230="Mouse", AZ230="ul"), (AT230/508.91)*100, AND(F230="Rat", AZ230="ul"), (AT230/1971)*100, AND(F230="Mouse", AZ230="nl"), (AT230/508910)*100, AND(F230="Rat", AZ230="nl"), (AT230/1971000)*100, AND(F230="Mouse", AZ230="cm3"), (AT230/0.50891)*100, AND(F230="Rat", AZ230="cm3"), (AT230/1.971)*100, TRUE, "NA")</f>
        <v>0.18863846259652983</v>
      </c>
      <c r="BC230" t="str" cm="1">
        <f t="array" ref="BC230">_xlfn.IFS(AV230="NA", "NA", AV230="NR", "NA", AZ230="Direct rLV % whole brain", AV230, AZ230="Indirect rLV % whole brain", AV230, AZ230="Direct rLV % hemisphere", AV230/2, AZ230="Indirect rLV % hemisphere", AV230/2, AND(F230="Mouse", AZ230="mm3"), (AV230/508.91)*100, AND(F230="Rat", AZ230="mm3"), (AV230/1971)*100, AND(F230="Mouse", AZ230="ul"), (AV230/508.91)*100, AND(F230="Rat", AZ230="ul"), (AV230/1971)*100, AND(F230="Mouse", AZ230="nl"), (AV230/508910)*100, AND(F230="Rat", AZ230="nl"), (AV230/1971000)*100, AND(F230="Mouse", AZ230="cm3"), (AV230/0.50891)*100, AND(F230="Rat", AZ230="cm3"), (AV230/1.971)*100, TRUE, "NA")</f>
        <v>NA</v>
      </c>
      <c r="BD230" cm="1">
        <f t="array" ref="BD230">_xlfn.IFS(AU230="NA", "NA", AU230="NR", "NA", R230="NR", "NA", BA230="SD", AU230, BA230="SE", AU230*(SQRT(R230)), BA230="SEM", AU230*(SQRT(R230)), TRUE, "NA")</f>
        <v>0.17146428199482247</v>
      </c>
      <c r="BE230" cm="1">
        <f t="array" ref="BE230">_xlfn.IFS(BD230="NA", "NA", AZ230="Direct rLV % whole brain", BD230, AZ230="Indirect rLV % whole brain", BD230, AZ230="Direct rLV % hemisphere", BD230/2, AZ230="Indirect rLV % hemisphere", BD230/2, AND(F230="Mouse", AZ230="mm3"), (BD230/508.91)*100, AND(F230="Rat", AZ230="mm3"), (BD230/1971)*100, AND(F230="Mouse", AZ230="ul"), (BD230/508.91)*100, AND(F230="Rat", AZ230="ul"), (BD230/1971)*100, AND(F230="Mouse", AZ230="nl"), (BD230/508910)*100, AND(F230="Rat", AZ230="nl"), (BD230/1971000)*100, AND(F230="Mouse", AZ230="cm3"), (BD230/0.50891)*100, AND(F230="Rat", AZ230="cm3"), (BD230/1.971)*100, TRUE, "NA")</f>
        <v>3.3692456818459546E-2</v>
      </c>
      <c r="BF230" s="48" t="str" cm="1">
        <f t="array" ref="BF230">_xlfn.IFS(AW230="NA", "NA", AW230="NR", "NA", T230 = "NA", "NA", T230 = "NR", "NA", BA230="SD", AW230, BA230="SE", AW230*(SQRT(T230)), BA230="SEM", AW230*(SQRT(T230)), TRUE, "NA")</f>
        <v>NA</v>
      </c>
      <c r="BG230" s="35" t="s">
        <v>12</v>
      </c>
      <c r="BH230" t="s">
        <v>8</v>
      </c>
      <c r="BI230" t="s">
        <v>8</v>
      </c>
      <c r="BJ230" t="s">
        <v>8</v>
      </c>
      <c r="BK230" t="s">
        <v>8</v>
      </c>
      <c r="BL230" t="s">
        <v>8</v>
      </c>
      <c r="BM230" t="s">
        <v>8</v>
      </c>
      <c r="BN230" s="35" t="s">
        <v>273</v>
      </c>
      <c r="BO230" t="s">
        <v>273</v>
      </c>
      <c r="BP230" t="s">
        <v>1204</v>
      </c>
    </row>
    <row r="231" spans="1:69" s="22" customFormat="1" x14ac:dyDescent="0.3">
      <c r="A231" s="22" t="s">
        <v>1206</v>
      </c>
      <c r="B231" s="22" t="s">
        <v>1205</v>
      </c>
      <c r="C231" s="22">
        <v>2007</v>
      </c>
      <c r="D231" s="22" t="s">
        <v>1207</v>
      </c>
      <c r="E231" s="22" t="s">
        <v>141</v>
      </c>
      <c r="F231" s="34" t="s">
        <v>24</v>
      </c>
      <c r="G231" s="22" t="s">
        <v>10</v>
      </c>
      <c r="H231" s="22" t="s">
        <v>36</v>
      </c>
      <c r="I231" s="22" t="s">
        <v>12</v>
      </c>
      <c r="J231" s="22" t="s">
        <v>8</v>
      </c>
      <c r="K231" s="22">
        <v>10</v>
      </c>
      <c r="L231" s="22">
        <f>AVERAGE(K231,M231)</f>
        <v>11</v>
      </c>
      <c r="M231" s="22">
        <v>12</v>
      </c>
      <c r="N231" s="22">
        <v>270</v>
      </c>
      <c r="O231" s="22">
        <v>283</v>
      </c>
      <c r="P231" s="22">
        <v>300</v>
      </c>
      <c r="Q231" s="22">
        <v>2</v>
      </c>
      <c r="R231" s="22">
        <v>6</v>
      </c>
      <c r="S231" s="22">
        <v>2</v>
      </c>
      <c r="T231" s="22">
        <v>7</v>
      </c>
      <c r="U231" s="22">
        <f t="shared" si="32"/>
        <v>1</v>
      </c>
      <c r="V231" s="22">
        <f t="shared" si="33"/>
        <v>6</v>
      </c>
      <c r="W231" s="34" t="s">
        <v>95</v>
      </c>
      <c r="X231" s="22" t="s">
        <v>8</v>
      </c>
      <c r="Y231" s="22" t="s">
        <v>2553</v>
      </c>
      <c r="Z231" s="22" t="s">
        <v>91</v>
      </c>
      <c r="AA231" s="22">
        <v>20</v>
      </c>
      <c r="AB231" s="22" t="s">
        <v>145</v>
      </c>
      <c r="AC231" cm="1">
        <f t="array" ref="AC231">_xlfn.IFS(AB231="mg/kg", AA231, AB231="ug/g", AA231, AB231="mg/100g", AA231*10, AB231="mg/g", AA231*1000, TRUE, "NA")</f>
        <v>20</v>
      </c>
      <c r="AD231" s="22" t="s">
        <v>9</v>
      </c>
      <c r="AE231" s="22" t="s">
        <v>8</v>
      </c>
      <c r="AF231" t="str" cm="1">
        <f t="array" ref="AF231">_xlfn.IFS(AD231="NA", "NA", AD231="NR", "NA", AE231="W/cm2", AD231, AE231="mW/mm2", AD231*0.1, AE231="mW/cm2", AD231*0.001, AE231="uW/cm2", AD231*0.000001, AE231="lux", AD231*0.00000014641, AE231="klux", AD231*0.00014641, TRUE, "NA")</f>
        <v>NA</v>
      </c>
      <c r="AG231" s="22" t="s">
        <v>85</v>
      </c>
      <c r="AH231" s="22" t="s">
        <v>2656</v>
      </c>
      <c r="AI231" s="22">
        <v>540</v>
      </c>
      <c r="AJ231" s="22">
        <v>3</v>
      </c>
      <c r="AK231" s="22">
        <v>10</v>
      </c>
      <c r="AL231" s="34" t="s">
        <v>1208</v>
      </c>
      <c r="AM231" s="22" t="s">
        <v>217</v>
      </c>
      <c r="AN231" s="22">
        <v>10</v>
      </c>
      <c r="AO231" s="22" t="s">
        <v>1100</v>
      </c>
      <c r="AP231" s="22">
        <v>0</v>
      </c>
      <c r="AQ231" s="22" t="s">
        <v>157</v>
      </c>
      <c r="AR231" s="34">
        <v>24</v>
      </c>
      <c r="AS231" s="22" t="s">
        <v>875</v>
      </c>
      <c r="AT231" s="22">
        <v>12.91</v>
      </c>
      <c r="AU231" s="22">
        <v>2.35</v>
      </c>
      <c r="AV231" s="22">
        <v>10</v>
      </c>
      <c r="AW231" s="22">
        <v>1.35</v>
      </c>
      <c r="AX231" s="22" t="s">
        <v>8</v>
      </c>
      <c r="AY231" s="22" t="s">
        <v>8</v>
      </c>
      <c r="AZ231" s="22" t="s">
        <v>483</v>
      </c>
      <c r="BA231" s="22" t="s">
        <v>9</v>
      </c>
      <c r="BB231" cm="1">
        <f t="array" ref="BB231">_xlfn.IFS(AT231="NA", "NA", AT231="NR", "NA", AZ231="Direct rLV % whole brain", AT231, AZ231="Indirect rLV % whole brain", AT231, AZ231="Direct rLV % hemisphere", AT231/2, AZ231="Indirect rLV % hemisphere", AT231/2, AND(F231="Mouse", AZ231="mm3"), (AT231/508.91)*100, AND(F231="Rat", AZ231="mm3"), (AT231/1971)*100, AND(F231="Mouse", AZ231="ul"), (AT231/508.91)*100, AND(F231="Rat", AZ231="ul"), (AT231/1971)*100, AND(F231="Mouse", AZ231="nl"), (AT231/508910)*100, AND(F231="Rat", AZ231="nl"), (AT231/1971000)*100, AND(F231="Mouse", AZ231="cm3"), (AT231/0.50891)*100, AND(F231="Rat", AZ231="cm3"), (AT231/1.971)*100, TRUE, "NA")</f>
        <v>12.91</v>
      </c>
      <c r="BC231" cm="1">
        <f t="array" ref="BC231">_xlfn.IFS(AV231="NA", "NA", AV231="NR", "NA", AZ231="Direct rLV % whole brain", AV231, AZ231="Indirect rLV % whole brain", AV231, AZ231="Direct rLV % hemisphere", AV231/2, AZ231="Indirect rLV % hemisphere", AV231/2, AND(F231="Mouse", AZ231="mm3"), (AV231/508.91)*100, AND(F231="Rat", AZ231="mm3"), (AV231/1971)*100, AND(F231="Mouse", AZ231="ul"), (AV231/508.91)*100, AND(F231="Rat", AZ231="ul"), (AV231/1971)*100, AND(F231="Mouse", AZ231="nl"), (AV231/508910)*100, AND(F231="Rat", AZ231="nl"), (AV231/1971000)*100, AND(F231="Mouse", AZ231="cm3"), (AV231/0.50891)*100, AND(F231="Rat", AZ231="cm3"), (AV231/1.971)*100, TRUE, "NA")</f>
        <v>10</v>
      </c>
      <c r="BD231" t="str" cm="1">
        <f t="array" ref="BD231">_xlfn.IFS(AU231="NA", "NA", AU231="NR", "NA", R231="NR", "NA", BA231="SD", AU231, BA231="SE", AU231*(SQRT(R231)), BA231="SEM", AU231*(SQRT(R231)), TRUE, "NA")</f>
        <v>NA</v>
      </c>
      <c r="BE231" t="str" cm="1">
        <f t="array" ref="BE231">_xlfn.IFS(BD231="NA", "NA", AZ231="Direct rLV % whole brain", BD231, AZ231="Indirect rLV % whole brain", BD231, AZ231="Direct rLV % hemisphere", BD231/2, AZ231="Indirect rLV % hemisphere", BD231/2, AND(F231="Mouse", AZ231="mm3"), (BD231/508.91)*100, AND(F231="Rat", AZ231="mm3"), (BD231/1971)*100, AND(F231="Mouse", AZ231="ul"), (BD231/508.91)*100, AND(F231="Rat", AZ231="ul"), (BD231/1971)*100, AND(F231="Mouse", AZ231="nl"), (BD231/508910)*100, AND(F231="Rat", AZ231="nl"), (BD231/1971000)*100, AND(F231="Mouse", AZ231="cm3"), (BD231/0.50891)*100, AND(F231="Rat", AZ231="cm3"), (BD231/1.971)*100, TRUE, "NA")</f>
        <v>NA</v>
      </c>
      <c r="BF231" s="48" t="str" cm="1">
        <f t="array" ref="BF231">_xlfn.IFS(AW231="NA", "NA", AW231="NR", "NA", T231 = "NA", "NA", T231 = "NR", "NA", BA231="SD", AW231, BA231="SE", AW231*(SQRT(T231)), BA231="SEM", AW231*(SQRT(T231)), TRUE, "NA")</f>
        <v>NA</v>
      </c>
      <c r="BG231" s="34" t="s">
        <v>12</v>
      </c>
      <c r="BH231" s="22" t="s">
        <v>8</v>
      </c>
      <c r="BI231" s="22" t="s">
        <v>8</v>
      </c>
      <c r="BJ231" s="22" t="s">
        <v>8</v>
      </c>
      <c r="BK231" s="22" t="s">
        <v>8</v>
      </c>
      <c r="BL231" s="22" t="s">
        <v>8</v>
      </c>
      <c r="BM231" s="22" t="s">
        <v>8</v>
      </c>
      <c r="BN231" s="34" t="s">
        <v>273</v>
      </c>
      <c r="BO231" s="22" t="s">
        <v>272</v>
      </c>
      <c r="BP231" s="22" t="s">
        <v>1215</v>
      </c>
      <c r="BQ231" t="s">
        <v>2601</v>
      </c>
    </row>
    <row r="232" spans="1:69" s="22" customFormat="1" x14ac:dyDescent="0.3">
      <c r="A232" s="22" t="s">
        <v>1206</v>
      </c>
      <c r="B232" s="22" t="s">
        <v>1205</v>
      </c>
      <c r="C232" s="22">
        <v>2007</v>
      </c>
      <c r="D232" s="22" t="s">
        <v>1207</v>
      </c>
      <c r="E232" s="22" t="s">
        <v>143</v>
      </c>
      <c r="F232" s="34" t="s">
        <v>24</v>
      </c>
      <c r="G232" s="22" t="s">
        <v>10</v>
      </c>
      <c r="H232" s="22" t="s">
        <v>36</v>
      </c>
      <c r="I232" s="22" t="s">
        <v>12</v>
      </c>
      <c r="J232" s="22" t="s">
        <v>8</v>
      </c>
      <c r="K232" s="22">
        <v>10</v>
      </c>
      <c r="L232" s="22">
        <f t="shared" ref="L232:L234" si="38">AVERAGE(K232,M232)</f>
        <v>11</v>
      </c>
      <c r="M232" s="22">
        <v>12</v>
      </c>
      <c r="N232" s="22">
        <v>270</v>
      </c>
      <c r="O232" s="22">
        <v>283</v>
      </c>
      <c r="P232" s="22">
        <v>300</v>
      </c>
      <c r="Q232" s="22">
        <v>2</v>
      </c>
      <c r="R232" s="22">
        <v>5</v>
      </c>
      <c r="S232" s="22">
        <v>2</v>
      </c>
      <c r="T232" s="22">
        <v>6</v>
      </c>
      <c r="U232" s="22">
        <f>IF(AND(Q232&lt;&gt;"", Q232&lt;&gt;0, Q232&lt;&gt;"NA", Q232&lt;&gt;"NR",S232&lt;&gt;"", S232&lt;&gt;0, S232&lt;&gt;"NA", S232&lt;&gt;"NR"), S232/Q232, "NA")</f>
        <v>1</v>
      </c>
      <c r="V232" s="22">
        <f>IF(AND(U232&lt;&gt;"", U232&lt;&gt;0, U232&lt;&gt;"NA", U232&lt;&gt;"NR",R232&lt;&gt;"", R232&lt;&gt;0, R232&lt;&gt;"NA", R232&lt;&gt;"NR"), R232/U232, "NA")</f>
        <v>5</v>
      </c>
      <c r="W232" s="34" t="s">
        <v>95</v>
      </c>
      <c r="X232" s="22" t="s">
        <v>8</v>
      </c>
      <c r="Y232" s="22" t="s">
        <v>2553</v>
      </c>
      <c r="Z232" s="22" t="s">
        <v>91</v>
      </c>
      <c r="AA232" s="22">
        <v>20</v>
      </c>
      <c r="AB232" s="22" t="s">
        <v>145</v>
      </c>
      <c r="AC232" cm="1">
        <f t="array" ref="AC232">_xlfn.IFS(AB232="mg/kg", AA232, AB232="ug/g", AA232, AB232="mg/100g", AA232*10, AB232="mg/g", AA232*1000, TRUE, "NA")</f>
        <v>20</v>
      </c>
      <c r="AD232" s="22" t="s">
        <v>9</v>
      </c>
      <c r="AE232" s="22" t="s">
        <v>8</v>
      </c>
      <c r="AF232" t="str" cm="1">
        <f t="array" ref="AF232">_xlfn.IFS(AD232="NA", "NA", AD232="NR", "NA", AE232="W/cm2", AD232, AE232="mW/mm2", AD232*0.1, AE232="mW/cm2", AD232*0.001, AE232="uW/cm2", AD232*0.000001, AE232="lux", AD232*0.00000014641, AE232="klux", AD232*0.00014641, TRUE, "NA")</f>
        <v>NA</v>
      </c>
      <c r="AG232" s="22" t="s">
        <v>85</v>
      </c>
      <c r="AH232" s="22" t="s">
        <v>2656</v>
      </c>
      <c r="AI232" s="22">
        <v>540</v>
      </c>
      <c r="AJ232" s="22">
        <v>3</v>
      </c>
      <c r="AK232" s="22">
        <v>10</v>
      </c>
      <c r="AL232" s="34" t="s">
        <v>1209</v>
      </c>
      <c r="AM232" s="22" t="s">
        <v>2634</v>
      </c>
      <c r="AN232" s="22">
        <v>10</v>
      </c>
      <c r="AO232" s="22" t="s">
        <v>1100</v>
      </c>
      <c r="AP232" s="22">
        <v>0</v>
      </c>
      <c r="AQ232" s="22" t="s">
        <v>157</v>
      </c>
      <c r="AR232" s="34">
        <v>24</v>
      </c>
      <c r="AS232" s="22" t="s">
        <v>875</v>
      </c>
      <c r="AT232" s="22">
        <v>12.01</v>
      </c>
      <c r="AU232" s="22">
        <v>0.3</v>
      </c>
      <c r="AV232" s="22">
        <v>13.01</v>
      </c>
      <c r="AW232" s="22">
        <v>2.2000000000000002</v>
      </c>
      <c r="AX232" s="22" t="s">
        <v>8</v>
      </c>
      <c r="AY232" s="22" t="s">
        <v>8</v>
      </c>
      <c r="AZ232" s="22" t="s">
        <v>483</v>
      </c>
      <c r="BA232" s="22" t="s">
        <v>9</v>
      </c>
      <c r="BB232" cm="1">
        <f t="array" ref="BB232">_xlfn.IFS(AT232="NA", "NA", AT232="NR", "NA", AZ232="Direct rLV % whole brain", AT232, AZ232="Indirect rLV % whole brain", AT232, AZ232="Direct rLV % hemisphere", AT232/2, AZ232="Indirect rLV % hemisphere", AT232/2, AND(F232="Mouse", AZ232="mm3"), (AT232/508.91)*100, AND(F232="Rat", AZ232="mm3"), (AT232/1971)*100, AND(F232="Mouse", AZ232="ul"), (AT232/508.91)*100, AND(F232="Rat", AZ232="ul"), (AT232/1971)*100, AND(F232="Mouse", AZ232="nl"), (AT232/508910)*100, AND(F232="Rat", AZ232="nl"), (AT232/1971000)*100, AND(F232="Mouse", AZ232="cm3"), (AT232/0.50891)*100, AND(F232="Rat", AZ232="cm3"), (AT232/1.971)*100, TRUE, "NA")</f>
        <v>12.01</v>
      </c>
      <c r="BC232" cm="1">
        <f t="array" ref="BC232">_xlfn.IFS(AV232="NA", "NA", AV232="NR", "NA", AZ232="Direct rLV % whole brain", AV232, AZ232="Indirect rLV % whole brain", AV232, AZ232="Direct rLV % hemisphere", AV232/2, AZ232="Indirect rLV % hemisphere", AV232/2, AND(F232="Mouse", AZ232="mm3"), (AV232/508.91)*100, AND(F232="Rat", AZ232="mm3"), (AV232/1971)*100, AND(F232="Mouse", AZ232="ul"), (AV232/508.91)*100, AND(F232="Rat", AZ232="ul"), (AV232/1971)*100, AND(F232="Mouse", AZ232="nl"), (AV232/508910)*100, AND(F232="Rat", AZ232="nl"), (AV232/1971000)*100, AND(F232="Mouse", AZ232="cm3"), (AV232/0.50891)*100, AND(F232="Rat", AZ232="cm3"), (AV232/1.971)*100, TRUE, "NA")</f>
        <v>13.01</v>
      </c>
      <c r="BD232" t="str" cm="1">
        <f t="array" ref="BD232">_xlfn.IFS(AU232="NA", "NA", AU232="NR", "NA", R232="NR", "NA", BA232="SD", AU232, BA232="SE", AU232*(SQRT(R232)), BA232="SEM", AU232*(SQRT(R232)), TRUE, "NA")</f>
        <v>NA</v>
      </c>
      <c r="BE232" t="str" cm="1">
        <f t="array" ref="BE232">_xlfn.IFS(BD232="NA", "NA", AZ232="Direct rLV % whole brain", BD232, AZ232="Indirect rLV % whole brain", BD232, AZ232="Direct rLV % hemisphere", BD232/2, AZ232="Indirect rLV % hemisphere", BD232/2, AND(F232="Mouse", AZ232="mm3"), (BD232/508.91)*100, AND(F232="Rat", AZ232="mm3"), (BD232/1971)*100, AND(F232="Mouse", AZ232="ul"), (BD232/508.91)*100, AND(F232="Rat", AZ232="ul"), (BD232/1971)*100, AND(F232="Mouse", AZ232="nl"), (BD232/508910)*100, AND(F232="Rat", AZ232="nl"), (BD232/1971000)*100, AND(F232="Mouse", AZ232="cm3"), (BD232/0.50891)*100, AND(F232="Rat", AZ232="cm3"), (BD232/1.971)*100, TRUE, "NA")</f>
        <v>NA</v>
      </c>
      <c r="BF232" s="48" t="str" cm="1">
        <f t="array" ref="BF232">_xlfn.IFS(AW232="NA", "NA", AW232="NR", "NA", T232 = "NA", "NA", T232 = "NR", "NA", BA232="SD", AW232, BA232="SE", AW232*(SQRT(T232)), BA232="SEM", AW232*(SQRT(T232)), TRUE, "NA")</f>
        <v>NA</v>
      </c>
      <c r="BG232" s="34" t="s">
        <v>12</v>
      </c>
      <c r="BH232" s="22" t="s">
        <v>8</v>
      </c>
      <c r="BI232" s="22" t="s">
        <v>8</v>
      </c>
      <c r="BJ232" s="22" t="s">
        <v>8</v>
      </c>
      <c r="BK232" s="22" t="s">
        <v>8</v>
      </c>
      <c r="BL232" s="22" t="s">
        <v>8</v>
      </c>
      <c r="BM232" s="22" t="s">
        <v>8</v>
      </c>
      <c r="BN232" s="34" t="s">
        <v>273</v>
      </c>
      <c r="BO232" s="22" t="s">
        <v>273</v>
      </c>
      <c r="BP232" s="22" t="s">
        <v>1215</v>
      </c>
      <c r="BQ232" t="s">
        <v>2601</v>
      </c>
    </row>
    <row r="233" spans="1:69" x14ac:dyDescent="0.3">
      <c r="A233" t="s">
        <v>1211</v>
      </c>
      <c r="B233" t="s">
        <v>1205</v>
      </c>
      <c r="C233">
        <v>2009</v>
      </c>
      <c r="D233" t="s">
        <v>1212</v>
      </c>
      <c r="E233" t="s">
        <v>141</v>
      </c>
      <c r="F233" s="35" t="s">
        <v>24</v>
      </c>
      <c r="G233" t="s">
        <v>10</v>
      </c>
      <c r="H233" t="s">
        <v>36</v>
      </c>
      <c r="I233" t="s">
        <v>12</v>
      </c>
      <c r="J233" t="s">
        <v>8</v>
      </c>
      <c r="K233">
        <v>10</v>
      </c>
      <c r="L233">
        <f t="shared" si="38"/>
        <v>10.5</v>
      </c>
      <c r="M233">
        <v>11</v>
      </c>
      <c r="N233">
        <v>270</v>
      </c>
      <c r="O233">
        <v>285</v>
      </c>
      <c r="P233">
        <v>300</v>
      </c>
      <c r="Q233">
        <v>1</v>
      </c>
      <c r="R233">
        <v>15</v>
      </c>
      <c r="S233">
        <v>3</v>
      </c>
      <c r="T233">
        <v>7</v>
      </c>
      <c r="U233">
        <f t="shared" si="32"/>
        <v>3</v>
      </c>
      <c r="V233">
        <f t="shared" si="33"/>
        <v>5</v>
      </c>
      <c r="W233" s="35" t="s">
        <v>95</v>
      </c>
      <c r="X233" t="s">
        <v>8</v>
      </c>
      <c r="Y233" t="s">
        <v>2553</v>
      </c>
      <c r="Z233" t="s">
        <v>91</v>
      </c>
      <c r="AA233">
        <v>20</v>
      </c>
      <c r="AB233" t="s">
        <v>145</v>
      </c>
      <c r="AC233" cm="1">
        <f t="array" ref="AC233">_xlfn.IFS(AB233="mg/kg", AA233, AB233="ug/g", AA233, AB233="mg/100g", AA233*10, AB233="mg/g", AA233*1000, TRUE, "NA")</f>
        <v>20</v>
      </c>
      <c r="AD233" t="s">
        <v>9</v>
      </c>
      <c r="AE233" t="s">
        <v>8</v>
      </c>
      <c r="AF233" t="str" cm="1">
        <f t="array" ref="AF233">_xlfn.IFS(AD233="NA", "NA", AD233="NR", "NA", AE233="W/cm2", AD233, AE233="mW/mm2", AD233*0.1, AE233="mW/cm2", AD233*0.001, AE233="uW/cm2", AD233*0.000001, AE233="lux", AD233*0.00000014641, AE233="klux", AD233*0.00014641, TRUE, "NA")</f>
        <v>NA</v>
      </c>
      <c r="AG233" t="s">
        <v>85</v>
      </c>
      <c r="AH233" t="s">
        <v>2656</v>
      </c>
      <c r="AI233">
        <v>540</v>
      </c>
      <c r="AJ233">
        <v>3</v>
      </c>
      <c r="AK233">
        <v>10</v>
      </c>
      <c r="AL233" s="35" t="s">
        <v>1213</v>
      </c>
      <c r="AM233" t="s">
        <v>217</v>
      </c>
      <c r="AN233">
        <v>0.4</v>
      </c>
      <c r="AO233" t="s">
        <v>1100</v>
      </c>
      <c r="AP233">
        <v>0</v>
      </c>
      <c r="AQ233" t="s">
        <v>157</v>
      </c>
      <c r="AR233" s="35">
        <v>24</v>
      </c>
      <c r="AS233" t="s">
        <v>875</v>
      </c>
      <c r="AT233">
        <v>10.34</v>
      </c>
      <c r="AU233">
        <v>2.73</v>
      </c>
      <c r="AV233">
        <v>7.58</v>
      </c>
      <c r="AW233">
        <v>1.55</v>
      </c>
      <c r="AX233" t="s">
        <v>8</v>
      </c>
      <c r="AY233" t="s">
        <v>8</v>
      </c>
      <c r="AZ233" t="s">
        <v>483</v>
      </c>
      <c r="BA233" t="s">
        <v>196</v>
      </c>
      <c r="BB233" cm="1">
        <f t="array" ref="BB233">_xlfn.IFS(AT233="NA", "NA", AT233="NR", "NA", AZ233="Direct rLV % whole brain", AT233, AZ233="Indirect rLV % whole brain", AT233, AZ233="Direct rLV % hemisphere", AT233/2, AZ233="Indirect rLV % hemisphere", AT233/2, AND(F233="Mouse", AZ233="mm3"), (AT233/508.91)*100, AND(F233="Rat", AZ233="mm3"), (AT233/1971)*100, AND(F233="Mouse", AZ233="ul"), (AT233/508.91)*100, AND(F233="Rat", AZ233="ul"), (AT233/1971)*100, AND(F233="Mouse", AZ233="nl"), (AT233/508910)*100, AND(F233="Rat", AZ233="nl"), (AT233/1971000)*100, AND(F233="Mouse", AZ233="cm3"), (AT233/0.50891)*100, AND(F233="Rat", AZ233="cm3"), (AT233/1.971)*100, TRUE, "NA")</f>
        <v>10.34</v>
      </c>
      <c r="BC233" cm="1">
        <f t="array" ref="BC233">_xlfn.IFS(AV233="NA", "NA", AV233="NR", "NA", AZ233="Direct rLV % whole brain", AV233, AZ233="Indirect rLV % whole brain", AV233, AZ233="Direct rLV % hemisphere", AV233/2, AZ233="Indirect rLV % hemisphere", AV233/2, AND(F233="Mouse", AZ233="mm3"), (AV233/508.91)*100, AND(F233="Rat", AZ233="mm3"), (AV233/1971)*100, AND(F233="Mouse", AZ233="ul"), (AV233/508.91)*100, AND(F233="Rat", AZ233="ul"), (AV233/1971)*100, AND(F233="Mouse", AZ233="nl"), (AV233/508910)*100, AND(F233="Rat", AZ233="nl"), (AV233/1971000)*100, AND(F233="Mouse", AZ233="cm3"), (AV233/0.50891)*100, AND(F233="Rat", AZ233="cm3"), (AV233/1.971)*100, TRUE, "NA")</f>
        <v>7.58</v>
      </c>
      <c r="BD233" cm="1">
        <f t="array" ref="BD233">_xlfn.IFS(AU233="NA", "NA", AU233="NR", "NA", R233="NR", "NA", BA233="SD", AU233, BA233="SE", AU233*(SQRT(R233)), BA233="SEM", AU233*(SQRT(R233)), TRUE, "NA")</f>
        <v>2.73</v>
      </c>
      <c r="BE233" cm="1">
        <f t="array" ref="BE233">_xlfn.IFS(BD233="NA", "NA", AZ233="Direct rLV % whole brain", BD233, AZ233="Indirect rLV % whole brain", BD233, AZ233="Direct rLV % hemisphere", BD233/2, AZ233="Indirect rLV % hemisphere", BD233/2, AND(F233="Mouse", AZ233="mm3"), (BD233/508.91)*100, AND(F233="Rat", AZ233="mm3"), (BD233/1971)*100, AND(F233="Mouse", AZ233="ul"), (BD233/508.91)*100, AND(F233="Rat", AZ233="ul"), (BD233/1971)*100, AND(F233="Mouse", AZ233="nl"), (BD233/508910)*100, AND(F233="Rat", AZ233="nl"), (BD233/1971000)*100, AND(F233="Mouse", AZ233="cm3"), (BD233/0.50891)*100, AND(F233="Rat", AZ233="cm3"), (BD233/1.971)*100, TRUE, "NA")</f>
        <v>2.73</v>
      </c>
      <c r="BF233" s="48" cm="1">
        <f t="array" ref="BF233">_xlfn.IFS(AW233="NA", "NA", AW233="NR", "NA", T233 = "NA", "NA", T233 = "NR", "NA", BA233="SD", AW233, BA233="SE", AW233*(SQRT(T233)), BA233="SEM", AW233*(SQRT(T233)), TRUE, "NA")</f>
        <v>1.55</v>
      </c>
      <c r="BG233" s="35" t="s">
        <v>1217</v>
      </c>
      <c r="BH233">
        <v>2</v>
      </c>
      <c r="BI233">
        <v>0.19</v>
      </c>
      <c r="BJ233">
        <v>2</v>
      </c>
      <c r="BK233">
        <v>0</v>
      </c>
      <c r="BL233" t="s">
        <v>9</v>
      </c>
      <c r="BM233">
        <v>24</v>
      </c>
      <c r="BN233" s="35" t="s">
        <v>273</v>
      </c>
      <c r="BO233" t="s">
        <v>272</v>
      </c>
      <c r="BP233" t="s">
        <v>1218</v>
      </c>
      <c r="BQ233" t="s">
        <v>2612</v>
      </c>
    </row>
    <row r="234" spans="1:69" x14ac:dyDescent="0.3">
      <c r="A234" t="s">
        <v>1211</v>
      </c>
      <c r="B234" t="s">
        <v>1205</v>
      </c>
      <c r="C234">
        <v>2009</v>
      </c>
      <c r="D234" t="s">
        <v>1212</v>
      </c>
      <c r="E234" t="s">
        <v>143</v>
      </c>
      <c r="F234" s="35" t="s">
        <v>24</v>
      </c>
      <c r="G234" t="s">
        <v>10</v>
      </c>
      <c r="H234" t="s">
        <v>36</v>
      </c>
      <c r="I234" t="s">
        <v>12</v>
      </c>
      <c r="J234" t="s">
        <v>8</v>
      </c>
      <c r="K234">
        <v>10</v>
      </c>
      <c r="L234">
        <f t="shared" si="38"/>
        <v>10.5</v>
      </c>
      <c r="M234">
        <v>11</v>
      </c>
      <c r="N234">
        <v>270</v>
      </c>
      <c r="O234">
        <v>285</v>
      </c>
      <c r="P234">
        <v>300</v>
      </c>
      <c r="Q234">
        <v>1</v>
      </c>
      <c r="R234">
        <v>10</v>
      </c>
      <c r="S234">
        <v>3</v>
      </c>
      <c r="T234">
        <v>8</v>
      </c>
      <c r="U234">
        <f t="shared" si="32"/>
        <v>3</v>
      </c>
      <c r="V234">
        <f t="shared" si="33"/>
        <v>3.3333333333333335</v>
      </c>
      <c r="W234" s="35" t="s">
        <v>95</v>
      </c>
      <c r="X234" t="s">
        <v>8</v>
      </c>
      <c r="Y234" t="s">
        <v>2553</v>
      </c>
      <c r="Z234" t="s">
        <v>91</v>
      </c>
      <c r="AA234">
        <v>20</v>
      </c>
      <c r="AB234" t="s">
        <v>145</v>
      </c>
      <c r="AC234" cm="1">
        <f t="array" ref="AC234">_xlfn.IFS(AB234="mg/kg", AA234, AB234="ug/g", AA234, AB234="mg/100g", AA234*10, AB234="mg/g", AA234*1000, TRUE, "NA")</f>
        <v>20</v>
      </c>
      <c r="AD234" t="s">
        <v>9</v>
      </c>
      <c r="AE234" t="s">
        <v>8</v>
      </c>
      <c r="AF234" t="str" cm="1">
        <f t="array" ref="AF234">_xlfn.IFS(AD234="NA", "NA", AD234="NR", "NA", AE234="W/cm2", AD234, AE234="mW/mm2", AD234*0.1, AE234="mW/cm2", AD234*0.001, AE234="uW/cm2", AD234*0.000001, AE234="lux", AD234*0.00000014641, AE234="klux", AD234*0.00014641, TRUE, "NA")</f>
        <v>NA</v>
      </c>
      <c r="AG234" t="s">
        <v>85</v>
      </c>
      <c r="AH234" t="s">
        <v>2656</v>
      </c>
      <c r="AI234">
        <v>540</v>
      </c>
      <c r="AJ234">
        <v>3</v>
      </c>
      <c r="AK234">
        <v>10</v>
      </c>
      <c r="AL234" s="35" t="s">
        <v>1214</v>
      </c>
      <c r="AM234" t="s">
        <v>217</v>
      </c>
      <c r="AN234">
        <v>0.4</v>
      </c>
      <c r="AO234" t="s">
        <v>1100</v>
      </c>
      <c r="AP234">
        <v>0</v>
      </c>
      <c r="AQ234" t="s">
        <v>157</v>
      </c>
      <c r="AR234" s="35">
        <v>24</v>
      </c>
      <c r="AS234" t="s">
        <v>875</v>
      </c>
      <c r="AT234">
        <v>9.5500000000000007</v>
      </c>
      <c r="AU234">
        <v>2.29</v>
      </c>
      <c r="AV234">
        <v>11.38</v>
      </c>
      <c r="AW234">
        <v>3.59</v>
      </c>
      <c r="AX234" t="s">
        <v>8</v>
      </c>
      <c r="AY234" t="s">
        <v>8</v>
      </c>
      <c r="AZ234" t="s">
        <v>483</v>
      </c>
      <c r="BA234" t="s">
        <v>196</v>
      </c>
      <c r="BB234" cm="1">
        <f t="array" ref="BB234">_xlfn.IFS(AT234="NA", "NA", AT234="NR", "NA", AZ234="Direct rLV % whole brain", AT234, AZ234="Indirect rLV % whole brain", AT234, AZ234="Direct rLV % hemisphere", AT234/2, AZ234="Indirect rLV % hemisphere", AT234/2, AND(F234="Mouse", AZ234="mm3"), (AT234/508.91)*100, AND(F234="Rat", AZ234="mm3"), (AT234/1971)*100, AND(F234="Mouse", AZ234="ul"), (AT234/508.91)*100, AND(F234="Rat", AZ234="ul"), (AT234/1971)*100, AND(F234="Mouse", AZ234="nl"), (AT234/508910)*100, AND(F234="Rat", AZ234="nl"), (AT234/1971000)*100, AND(F234="Mouse", AZ234="cm3"), (AT234/0.50891)*100, AND(F234="Rat", AZ234="cm3"), (AT234/1.971)*100, TRUE, "NA")</f>
        <v>9.5500000000000007</v>
      </c>
      <c r="BC234" cm="1">
        <f t="array" ref="BC234">_xlfn.IFS(AV234="NA", "NA", AV234="NR", "NA", AZ234="Direct rLV % whole brain", AV234, AZ234="Indirect rLV % whole brain", AV234, AZ234="Direct rLV % hemisphere", AV234/2, AZ234="Indirect rLV % hemisphere", AV234/2, AND(F234="Mouse", AZ234="mm3"), (AV234/508.91)*100, AND(F234="Rat", AZ234="mm3"), (AV234/1971)*100, AND(F234="Mouse", AZ234="ul"), (AV234/508.91)*100, AND(F234="Rat", AZ234="ul"), (AV234/1971)*100, AND(F234="Mouse", AZ234="nl"), (AV234/508910)*100, AND(F234="Rat", AZ234="nl"), (AV234/1971000)*100, AND(F234="Mouse", AZ234="cm3"), (AV234/0.50891)*100, AND(F234="Rat", AZ234="cm3"), (AV234/1.971)*100, TRUE, "NA")</f>
        <v>11.38</v>
      </c>
      <c r="BD234" cm="1">
        <f t="array" ref="BD234">_xlfn.IFS(AU234="NA", "NA", AU234="NR", "NA", R234="NR", "NA", BA234="SD", AU234, BA234="SE", AU234*(SQRT(R234)), BA234="SEM", AU234*(SQRT(R234)), TRUE, "NA")</f>
        <v>2.29</v>
      </c>
      <c r="BE234" cm="1">
        <f t="array" ref="BE234">_xlfn.IFS(BD234="NA", "NA", AZ234="Direct rLV % whole brain", BD234, AZ234="Indirect rLV % whole brain", BD234, AZ234="Direct rLV % hemisphere", BD234/2, AZ234="Indirect rLV % hemisphere", BD234/2, AND(F234="Mouse", AZ234="mm3"), (BD234/508.91)*100, AND(F234="Rat", AZ234="mm3"), (BD234/1971)*100, AND(F234="Mouse", AZ234="ul"), (BD234/508.91)*100, AND(F234="Rat", AZ234="ul"), (BD234/1971)*100, AND(F234="Mouse", AZ234="nl"), (BD234/508910)*100, AND(F234="Rat", AZ234="nl"), (BD234/1971000)*100, AND(F234="Mouse", AZ234="cm3"), (BD234/0.50891)*100, AND(F234="Rat", AZ234="cm3"), (BD234/1.971)*100, TRUE, "NA")</f>
        <v>2.29</v>
      </c>
      <c r="BF234" s="48" cm="1">
        <f t="array" ref="BF234">_xlfn.IFS(AW234="NA", "NA", AW234="NR", "NA", T234 = "NA", "NA", T234 = "NR", "NA", BA234="SD", AW234, BA234="SE", AW234*(SQRT(T234)), BA234="SEM", AW234*(SQRT(T234)), TRUE, "NA")</f>
        <v>3.59</v>
      </c>
      <c r="BG234" s="35" t="s">
        <v>1217</v>
      </c>
      <c r="BH234">
        <v>2</v>
      </c>
      <c r="BI234">
        <v>0.19</v>
      </c>
      <c r="BJ234">
        <v>2.25</v>
      </c>
      <c r="BK234">
        <v>0.38</v>
      </c>
      <c r="BL234" t="s">
        <v>9</v>
      </c>
      <c r="BM234">
        <v>24</v>
      </c>
      <c r="BN234" s="35" t="s">
        <v>273</v>
      </c>
      <c r="BO234" t="s">
        <v>272</v>
      </c>
      <c r="BP234" t="s">
        <v>1218</v>
      </c>
      <c r="BQ234" t="s">
        <v>2612</v>
      </c>
    </row>
    <row r="235" spans="1:69" s="22" customFormat="1" x14ac:dyDescent="0.3">
      <c r="A235" s="22" t="s">
        <v>1220</v>
      </c>
      <c r="B235" s="22" t="s">
        <v>1219</v>
      </c>
      <c r="C235" s="22">
        <v>1995</v>
      </c>
      <c r="D235" s="22" t="s">
        <v>1221</v>
      </c>
      <c r="E235" s="22" t="s">
        <v>141</v>
      </c>
      <c r="F235" s="34" t="s">
        <v>24</v>
      </c>
      <c r="G235" s="22" t="s">
        <v>11</v>
      </c>
      <c r="H235" s="22" t="s">
        <v>36</v>
      </c>
      <c r="I235" s="22" t="s">
        <v>12</v>
      </c>
      <c r="J235" s="22" t="s">
        <v>8</v>
      </c>
      <c r="K235" s="22" t="s">
        <v>9</v>
      </c>
      <c r="L235" s="22" t="s">
        <v>9</v>
      </c>
      <c r="M235" s="22" t="s">
        <v>9</v>
      </c>
      <c r="N235" s="22">
        <v>240</v>
      </c>
      <c r="O235" s="22">
        <f>AVERAGE(N235,P235)</f>
        <v>250</v>
      </c>
      <c r="P235" s="22">
        <v>260</v>
      </c>
      <c r="Q235" s="22">
        <v>2</v>
      </c>
      <c r="R235" s="22">
        <v>6</v>
      </c>
      <c r="S235" s="22">
        <v>2</v>
      </c>
      <c r="T235" s="22">
        <v>6</v>
      </c>
      <c r="U235" s="22">
        <f t="shared" si="32"/>
        <v>1</v>
      </c>
      <c r="V235" s="22">
        <f t="shared" si="33"/>
        <v>6</v>
      </c>
      <c r="W235" s="34" t="s">
        <v>175</v>
      </c>
      <c r="X235" s="22" t="s">
        <v>8</v>
      </c>
      <c r="Y235" s="22" t="s">
        <v>2553</v>
      </c>
      <c r="Z235" s="22" t="s">
        <v>1222</v>
      </c>
      <c r="AA235" s="22">
        <v>20</v>
      </c>
      <c r="AB235" s="22" t="s">
        <v>145</v>
      </c>
      <c r="AC235" cm="1">
        <f t="array" ref="AC235">_xlfn.IFS(AB235="mg/kg", AA235, AB235="ug/g", AA235, AB235="mg/100g", AA235*10, AB235="mg/g", AA235*1000, TRUE, "NA")</f>
        <v>20</v>
      </c>
      <c r="AD235" s="22">
        <v>0.62</v>
      </c>
      <c r="AE235" s="22" t="s">
        <v>461</v>
      </c>
      <c r="AF235" cm="1">
        <f t="array" ref="AF235">_xlfn.IFS(AD235="NA", "NA", AD235="NR", "NA", AE235="W/cm2", AD235, AE235="mW/mm2", AD235*0.1, AE235="mW/cm2", AD235*0.001, AE235="uW/cm2", AD235*0.000001, AE235="lux", AD235*0.00000014641, AE235="klux", AD235*0.00014641, TRUE, "NA")</f>
        <v>0.62</v>
      </c>
      <c r="AG235" s="22" t="s">
        <v>85</v>
      </c>
      <c r="AH235" s="22" t="s">
        <v>2656</v>
      </c>
      <c r="AI235" s="22">
        <v>540</v>
      </c>
      <c r="AJ235" s="22">
        <v>3</v>
      </c>
      <c r="AK235" s="22">
        <v>10</v>
      </c>
      <c r="AL235" s="34" t="s">
        <v>1223</v>
      </c>
      <c r="AM235" s="22" t="s">
        <v>219</v>
      </c>
      <c r="AN235" s="22">
        <v>40</v>
      </c>
      <c r="AO235" s="22" t="s">
        <v>145</v>
      </c>
      <c r="AP235" s="22">
        <v>3</v>
      </c>
      <c r="AQ235" s="22" t="s">
        <v>158</v>
      </c>
      <c r="AR235" s="34">
        <v>6</v>
      </c>
      <c r="AS235" s="22" t="s">
        <v>876</v>
      </c>
      <c r="AT235" s="22">
        <v>13.78</v>
      </c>
      <c r="AU235" s="22">
        <v>1.95</v>
      </c>
      <c r="AV235" s="22">
        <v>6.96</v>
      </c>
      <c r="AW235" s="22">
        <v>0.33</v>
      </c>
      <c r="AX235" s="22" t="s">
        <v>8</v>
      </c>
      <c r="AY235" s="22" t="s">
        <v>8</v>
      </c>
      <c r="AZ235" s="22" t="s">
        <v>483</v>
      </c>
      <c r="BA235" s="22" t="s">
        <v>197</v>
      </c>
      <c r="BB235" cm="1">
        <f t="array" ref="BB235">_xlfn.IFS(AT235="NA", "NA", AT235="NR", "NA", AZ235="Direct rLV % whole brain", AT235, AZ235="Indirect rLV % whole brain", AT235, AZ235="Direct rLV % hemisphere", AT235/2, AZ235="Indirect rLV % hemisphere", AT235/2, AND(F235="Mouse", AZ235="mm3"), (AT235/508.91)*100, AND(F235="Rat", AZ235="mm3"), (AT235/1971)*100, AND(F235="Mouse", AZ235="ul"), (AT235/508.91)*100, AND(F235="Rat", AZ235="ul"), (AT235/1971)*100, AND(F235="Mouse", AZ235="nl"), (AT235/508910)*100, AND(F235="Rat", AZ235="nl"), (AT235/1971000)*100, AND(F235="Mouse", AZ235="cm3"), (AT235/0.50891)*100, AND(F235="Rat", AZ235="cm3"), (AT235/1.971)*100, TRUE, "NA")</f>
        <v>13.78</v>
      </c>
      <c r="BC235" cm="1">
        <f t="array" ref="BC235">_xlfn.IFS(AV235="NA", "NA", AV235="NR", "NA", AZ235="Direct rLV % whole brain", AV235, AZ235="Indirect rLV % whole brain", AV235, AZ235="Direct rLV % hemisphere", AV235/2, AZ235="Indirect rLV % hemisphere", AV235/2, AND(F235="Mouse", AZ235="mm3"), (AV235/508.91)*100, AND(F235="Rat", AZ235="mm3"), (AV235/1971)*100, AND(F235="Mouse", AZ235="ul"), (AV235/508.91)*100, AND(F235="Rat", AZ235="ul"), (AV235/1971)*100, AND(F235="Mouse", AZ235="nl"), (AV235/508910)*100, AND(F235="Rat", AZ235="nl"), (AV235/1971000)*100, AND(F235="Mouse", AZ235="cm3"), (AV235/0.50891)*100, AND(F235="Rat", AZ235="cm3"), (AV235/1.971)*100, TRUE, "NA")</f>
        <v>6.96</v>
      </c>
      <c r="BD235" cm="1">
        <f t="array" ref="BD235">_xlfn.IFS(AU235="NA", "NA", AU235="NR", "NA", R235="NR", "NA", BA235="SD", AU235, BA235="SE", AU235*(SQRT(R235)), BA235="SEM", AU235*(SQRT(R235)), TRUE, "NA")</f>
        <v>4.776504998427197</v>
      </c>
      <c r="BE235" cm="1">
        <f t="array" ref="BE235">_xlfn.IFS(BD235="NA", "NA", AZ235="Direct rLV % whole brain", BD235, AZ235="Indirect rLV % whole brain", BD235, AZ235="Direct rLV % hemisphere", BD235/2, AZ235="Indirect rLV % hemisphere", BD235/2, AND(F235="Mouse", AZ235="mm3"), (BD235/508.91)*100, AND(F235="Rat", AZ235="mm3"), (BD235/1971)*100, AND(F235="Mouse", AZ235="ul"), (BD235/508.91)*100, AND(F235="Rat", AZ235="ul"), (BD235/1971)*100, AND(F235="Mouse", AZ235="nl"), (BD235/508910)*100, AND(F235="Rat", AZ235="nl"), (BD235/1971000)*100, AND(F235="Mouse", AZ235="cm3"), (BD235/0.50891)*100, AND(F235="Rat", AZ235="cm3"), (BD235/1.971)*100, TRUE, "NA")</f>
        <v>4.776504998427197</v>
      </c>
      <c r="BF235" s="48" cm="1">
        <f t="array" ref="BF235">_xlfn.IFS(AW235="NA", "NA", AW235="NR", "NA", T235 = "NA", "NA", T235 = "NR", "NA", BA235="SD", AW235, BA235="SE", AW235*(SQRT(T235)), BA235="SEM", AW235*(SQRT(T235)), TRUE, "NA")</f>
        <v>0.80833161511844875</v>
      </c>
      <c r="BG235" s="34" t="s">
        <v>12</v>
      </c>
      <c r="BH235" s="22" t="s">
        <v>8</v>
      </c>
      <c r="BI235" s="22" t="s">
        <v>8</v>
      </c>
      <c r="BJ235" s="22" t="s">
        <v>8</v>
      </c>
      <c r="BK235" s="22" t="s">
        <v>8</v>
      </c>
      <c r="BL235" s="22" t="s">
        <v>8</v>
      </c>
      <c r="BM235" s="22" t="s">
        <v>8</v>
      </c>
      <c r="BN235" s="34" t="s">
        <v>272</v>
      </c>
      <c r="BO235" s="22" t="s">
        <v>273</v>
      </c>
      <c r="BP235" s="22" t="s">
        <v>1224</v>
      </c>
    </row>
    <row r="236" spans="1:69" x14ac:dyDescent="0.3">
      <c r="A236" t="s">
        <v>1228</v>
      </c>
      <c r="B236" t="s">
        <v>1227</v>
      </c>
      <c r="C236">
        <v>1998</v>
      </c>
      <c r="D236" t="s">
        <v>1229</v>
      </c>
      <c r="E236" t="s">
        <v>141</v>
      </c>
      <c r="F236" s="35" t="s">
        <v>39</v>
      </c>
      <c r="G236" t="s">
        <v>1230</v>
      </c>
      <c r="H236" t="s">
        <v>36</v>
      </c>
      <c r="I236" t="s">
        <v>12</v>
      </c>
      <c r="J236" t="s">
        <v>8</v>
      </c>
      <c r="K236" t="s">
        <v>9</v>
      </c>
      <c r="L236" t="s">
        <v>9</v>
      </c>
      <c r="M236" t="s">
        <v>9</v>
      </c>
      <c r="N236">
        <v>300</v>
      </c>
      <c r="O236">
        <f t="shared" ref="O236:O248" si="39">AVERAGE(N236,P236)</f>
        <v>375</v>
      </c>
      <c r="P236">
        <v>450</v>
      </c>
      <c r="Q236">
        <v>4</v>
      </c>
      <c r="R236">
        <v>6</v>
      </c>
      <c r="S236">
        <v>0</v>
      </c>
      <c r="T236" t="s">
        <v>8</v>
      </c>
      <c r="U236" t="str">
        <f t="shared" si="32"/>
        <v>NA</v>
      </c>
      <c r="V236" t="str">
        <f t="shared" si="33"/>
        <v>NA</v>
      </c>
      <c r="W236" s="35" t="s">
        <v>147</v>
      </c>
      <c r="X236" t="s">
        <v>97</v>
      </c>
      <c r="Y236" t="s">
        <v>2553</v>
      </c>
      <c r="Z236" t="s">
        <v>1222</v>
      </c>
      <c r="AA236">
        <v>20</v>
      </c>
      <c r="AB236" t="s">
        <v>145</v>
      </c>
      <c r="AC236" cm="1">
        <f t="array" ref="AC236">_xlfn.IFS(AB236="mg/kg", AA236, AB236="ug/g", AA236, AB236="mg/100g", AA236*10, AB236="mg/g", AA236*1000, TRUE, "NA")</f>
        <v>20</v>
      </c>
      <c r="AD236">
        <v>0.63600000000000001</v>
      </c>
      <c r="AE236" t="s">
        <v>1231</v>
      </c>
      <c r="AF236" t="str" cm="1">
        <f t="array" ref="AF236">_xlfn.IFS(AD236="NA", "NA", AD236="NR", "NA", AE236="W/cm2", AD236, AE236="mW/mm2", AD236*0.1, AE236="mW/cm2", AD236*0.001, AE236="uW/cm2", AD236*0.000001, AE236="lux", AD236*0.00000014641, AE236="klux", AD236*0.00014641, TRUE, "NA")</f>
        <v>NA</v>
      </c>
      <c r="AG236" t="s">
        <v>85</v>
      </c>
      <c r="AH236" t="s">
        <v>2656</v>
      </c>
      <c r="AI236">
        <v>570</v>
      </c>
      <c r="AJ236">
        <v>3</v>
      </c>
      <c r="AK236">
        <v>10</v>
      </c>
      <c r="AL236" s="35" t="s">
        <v>12</v>
      </c>
      <c r="AM236" t="s">
        <v>8</v>
      </c>
      <c r="AN236" t="s">
        <v>8</v>
      </c>
      <c r="AO236" t="s">
        <v>8</v>
      </c>
      <c r="AP236" t="s">
        <v>8</v>
      </c>
      <c r="AQ236" t="s">
        <v>8</v>
      </c>
      <c r="AR236" s="35">
        <v>24</v>
      </c>
      <c r="AS236" t="s">
        <v>875</v>
      </c>
      <c r="AT236">
        <v>124.9</v>
      </c>
      <c r="AU236">
        <v>11.8</v>
      </c>
      <c r="AV236" t="s">
        <v>8</v>
      </c>
      <c r="AW236" t="s">
        <v>8</v>
      </c>
      <c r="AX236" t="s">
        <v>8</v>
      </c>
      <c r="AY236" t="s">
        <v>8</v>
      </c>
      <c r="AZ236" t="s">
        <v>137</v>
      </c>
      <c r="BA236" t="s">
        <v>198</v>
      </c>
      <c r="BB236" t="str" cm="1">
        <f t="array" ref="BB236">_xlfn.IFS(AT236="NA", "NA", AT236="NR", "NA", AZ236="Direct rLV % whole brain", AT236, AZ236="Indirect rLV % whole brain", AT236, AZ236="Direct rLV % hemisphere", AT236/2, AZ236="Indirect rLV % hemisphere", AT236/2, AND(F236="Mouse", AZ236="mm3"), (AT236/508.91)*100, AND(F236="Rat", AZ236="mm3"), (AT236/1971)*100, AND(F236="Mouse", AZ236="ul"), (AT236/508.91)*100, AND(F236="Rat", AZ236="ul"), (AT236/1971)*100, AND(F236="Mouse", AZ236="nl"), (AT236/508910)*100, AND(F236="Rat", AZ236="nl"), (AT236/1971000)*100, AND(F236="Mouse", AZ236="cm3"), (AT236/0.50891)*100, AND(F236="Rat", AZ236="cm3"), (AT236/1.971)*100, TRUE, "NA")</f>
        <v>NA</v>
      </c>
      <c r="BC236" t="str" cm="1">
        <f t="array" ref="BC236">_xlfn.IFS(AV236="NA", "NA", AV236="NR", "NA", AZ236="Direct rLV % whole brain", AV236, AZ236="Indirect rLV % whole brain", AV236, AZ236="Direct rLV % hemisphere", AV236/2, AZ236="Indirect rLV % hemisphere", AV236/2, AND(F236="Mouse", AZ236="mm3"), (AV236/508.91)*100, AND(F236="Rat", AZ236="mm3"), (AV236/1971)*100, AND(F236="Mouse", AZ236="ul"), (AV236/508.91)*100, AND(F236="Rat", AZ236="ul"), (AV236/1971)*100, AND(F236="Mouse", AZ236="nl"), (AV236/508910)*100, AND(F236="Rat", AZ236="nl"), (AV236/1971000)*100, AND(F236="Mouse", AZ236="cm3"), (AV236/0.50891)*100, AND(F236="Rat", AZ236="cm3"), (AV236/1.971)*100, TRUE, "NA")</f>
        <v>NA</v>
      </c>
      <c r="BD236" cm="1">
        <f t="array" ref="BD236">_xlfn.IFS(AU236="NA", "NA", AU236="NR", "NA", R236="NR", "NA", BA236="SD", AU236, BA236="SE", AU236*(SQRT(R236)), BA236="SEM", AU236*(SQRT(R236)), TRUE, "NA")</f>
        <v>28.9039789648415</v>
      </c>
      <c r="BE236" t="str" cm="1">
        <f t="array" ref="BE236">_xlfn.IFS(BD236="NA", "NA", AZ236="Direct rLV % whole brain", BD236, AZ236="Indirect rLV % whole brain", BD236, AZ236="Direct rLV % hemisphere", BD236/2, AZ236="Indirect rLV % hemisphere", BD236/2, AND(F236="Mouse", AZ236="mm3"), (BD236/508.91)*100, AND(F236="Rat", AZ236="mm3"), (BD236/1971)*100, AND(F236="Mouse", AZ236="ul"), (BD236/508.91)*100, AND(F236="Rat", AZ236="ul"), (BD236/1971)*100, AND(F236="Mouse", AZ236="nl"), (BD236/508910)*100, AND(F236="Rat", AZ236="nl"), (BD236/1971000)*100, AND(F236="Mouse", AZ236="cm3"), (BD236/0.50891)*100, AND(F236="Rat", AZ236="cm3"), (BD236/1.971)*100, TRUE, "NA")</f>
        <v>NA</v>
      </c>
      <c r="BF236" s="48" t="str" cm="1">
        <f t="array" ref="BF236">_xlfn.IFS(AW236="NA", "NA", AW236="NR", "NA", T236 = "NA", "NA", T236 = "NR", "NA", BA236="SD", AW236, BA236="SE", AW236*(SQRT(T236)), BA236="SEM", AW236*(SQRT(T236)), TRUE, "NA")</f>
        <v>NA</v>
      </c>
      <c r="BG236" s="35" t="s">
        <v>12</v>
      </c>
      <c r="BH236" t="s">
        <v>8</v>
      </c>
      <c r="BI236" t="s">
        <v>8</v>
      </c>
      <c r="BJ236" t="s">
        <v>8</v>
      </c>
      <c r="BK236" t="s">
        <v>8</v>
      </c>
      <c r="BL236" t="s">
        <v>8</v>
      </c>
      <c r="BM236" t="s">
        <v>8</v>
      </c>
      <c r="BN236" s="35" t="s">
        <v>273</v>
      </c>
      <c r="BO236" t="s">
        <v>273</v>
      </c>
    </row>
    <row r="237" spans="1:69" x14ac:dyDescent="0.3">
      <c r="A237" t="s">
        <v>1228</v>
      </c>
      <c r="B237" t="s">
        <v>1227</v>
      </c>
      <c r="C237">
        <v>1998</v>
      </c>
      <c r="D237" t="s">
        <v>1229</v>
      </c>
      <c r="E237" t="s">
        <v>143</v>
      </c>
      <c r="F237" s="35" t="s">
        <v>39</v>
      </c>
      <c r="G237" t="s">
        <v>1230</v>
      </c>
      <c r="H237" t="s">
        <v>36</v>
      </c>
      <c r="I237" t="s">
        <v>12</v>
      </c>
      <c r="J237" t="s">
        <v>8</v>
      </c>
      <c r="K237" t="s">
        <v>9</v>
      </c>
      <c r="L237" t="s">
        <v>9</v>
      </c>
      <c r="M237" t="s">
        <v>9</v>
      </c>
      <c r="N237">
        <v>300</v>
      </c>
      <c r="O237">
        <f t="shared" si="39"/>
        <v>375</v>
      </c>
      <c r="P237">
        <v>450</v>
      </c>
      <c r="Q237">
        <v>4</v>
      </c>
      <c r="R237">
        <v>6</v>
      </c>
      <c r="S237">
        <v>0</v>
      </c>
      <c r="T237" t="s">
        <v>8</v>
      </c>
      <c r="U237" t="str">
        <f t="shared" si="32"/>
        <v>NA</v>
      </c>
      <c r="V237" t="str">
        <f t="shared" si="33"/>
        <v>NA</v>
      </c>
      <c r="W237" s="35" t="s">
        <v>147</v>
      </c>
      <c r="X237" t="s">
        <v>97</v>
      </c>
      <c r="Y237" t="s">
        <v>2553</v>
      </c>
      <c r="Z237" t="s">
        <v>1222</v>
      </c>
      <c r="AA237">
        <v>20</v>
      </c>
      <c r="AB237" t="s">
        <v>145</v>
      </c>
      <c r="AC237" cm="1">
        <f t="array" ref="AC237">_xlfn.IFS(AB237="mg/kg", AA237, AB237="ug/g", AA237, AB237="mg/100g", AA237*10, AB237="mg/g", AA237*1000, TRUE, "NA")</f>
        <v>20</v>
      </c>
      <c r="AD237">
        <v>0.63600000000000001</v>
      </c>
      <c r="AE237" t="s">
        <v>1231</v>
      </c>
      <c r="AF237" t="str" cm="1">
        <f t="array" ref="AF237">_xlfn.IFS(AD237="NA", "NA", AD237="NR", "NA", AE237="W/cm2", AD237, AE237="mW/mm2", AD237*0.1, AE237="mW/cm2", AD237*0.001, AE237="uW/cm2", AD237*0.000001, AE237="lux", AD237*0.00000014641, AE237="klux", AD237*0.00014641, TRUE, "NA")</f>
        <v>NA</v>
      </c>
      <c r="AG237" t="s">
        <v>85</v>
      </c>
      <c r="AH237" t="s">
        <v>2656</v>
      </c>
      <c r="AI237">
        <v>570</v>
      </c>
      <c r="AJ237">
        <v>3</v>
      </c>
      <c r="AK237">
        <v>15</v>
      </c>
      <c r="AL237" s="35" t="s">
        <v>12</v>
      </c>
      <c r="AM237" t="s">
        <v>8</v>
      </c>
      <c r="AN237" t="s">
        <v>8</v>
      </c>
      <c r="AO237" t="s">
        <v>8</v>
      </c>
      <c r="AP237" t="s">
        <v>8</v>
      </c>
      <c r="AQ237" t="s">
        <v>8</v>
      </c>
      <c r="AR237" s="35">
        <v>24</v>
      </c>
      <c r="AS237" t="s">
        <v>875</v>
      </c>
      <c r="AT237">
        <v>158.30000000000001</v>
      </c>
      <c r="AU237">
        <v>10.8</v>
      </c>
      <c r="AV237" t="s">
        <v>8</v>
      </c>
      <c r="AW237" t="s">
        <v>8</v>
      </c>
      <c r="AX237" t="s">
        <v>8</v>
      </c>
      <c r="AY237" t="s">
        <v>8</v>
      </c>
      <c r="AZ237" t="s">
        <v>137</v>
      </c>
      <c r="BA237" t="s">
        <v>198</v>
      </c>
      <c r="BB237" t="str" cm="1">
        <f t="array" ref="BB237">_xlfn.IFS(AT237="NA", "NA", AT237="NR", "NA", AZ237="Direct rLV % whole brain", AT237, AZ237="Indirect rLV % whole brain", AT237, AZ237="Direct rLV % hemisphere", AT237/2, AZ237="Indirect rLV % hemisphere", AT237/2, AND(F237="Mouse", AZ237="mm3"), (AT237/508.91)*100, AND(F237="Rat", AZ237="mm3"), (AT237/1971)*100, AND(F237="Mouse", AZ237="ul"), (AT237/508.91)*100, AND(F237="Rat", AZ237="ul"), (AT237/1971)*100, AND(F237="Mouse", AZ237="nl"), (AT237/508910)*100, AND(F237="Rat", AZ237="nl"), (AT237/1971000)*100, AND(F237="Mouse", AZ237="cm3"), (AT237/0.50891)*100, AND(F237="Rat", AZ237="cm3"), (AT237/1.971)*100, TRUE, "NA")</f>
        <v>NA</v>
      </c>
      <c r="BC237" t="str" cm="1">
        <f t="array" ref="BC237">_xlfn.IFS(AV237="NA", "NA", AV237="NR", "NA", AZ237="Direct rLV % whole brain", AV237, AZ237="Indirect rLV % whole brain", AV237, AZ237="Direct rLV % hemisphere", AV237/2, AZ237="Indirect rLV % hemisphere", AV237/2, AND(F237="Mouse", AZ237="mm3"), (AV237/508.91)*100, AND(F237="Rat", AZ237="mm3"), (AV237/1971)*100, AND(F237="Mouse", AZ237="ul"), (AV237/508.91)*100, AND(F237="Rat", AZ237="ul"), (AV237/1971)*100, AND(F237="Mouse", AZ237="nl"), (AV237/508910)*100, AND(F237="Rat", AZ237="nl"), (AV237/1971000)*100, AND(F237="Mouse", AZ237="cm3"), (AV237/0.50891)*100, AND(F237="Rat", AZ237="cm3"), (AV237/1.971)*100, TRUE, "NA")</f>
        <v>NA</v>
      </c>
      <c r="BD237" cm="1">
        <f t="array" ref="BD237">_xlfn.IFS(AU237="NA", "NA", AU237="NR", "NA", R237="NR", "NA", BA237="SD", AU237, BA237="SE", AU237*(SQRT(R237)), BA237="SEM", AU237*(SQRT(R237)), TRUE, "NA")</f>
        <v>26.454489222058324</v>
      </c>
      <c r="BE237" t="str" cm="1">
        <f t="array" ref="BE237">_xlfn.IFS(BD237="NA", "NA", AZ237="Direct rLV % whole brain", BD237, AZ237="Indirect rLV % whole brain", BD237, AZ237="Direct rLV % hemisphere", BD237/2, AZ237="Indirect rLV % hemisphere", BD237/2, AND(F237="Mouse", AZ237="mm3"), (BD237/508.91)*100, AND(F237="Rat", AZ237="mm3"), (BD237/1971)*100, AND(F237="Mouse", AZ237="ul"), (BD237/508.91)*100, AND(F237="Rat", AZ237="ul"), (BD237/1971)*100, AND(F237="Mouse", AZ237="nl"), (BD237/508910)*100, AND(F237="Rat", AZ237="nl"), (BD237/1971000)*100, AND(F237="Mouse", AZ237="cm3"), (BD237/0.50891)*100, AND(F237="Rat", AZ237="cm3"), (BD237/1.971)*100, TRUE, "NA")</f>
        <v>NA</v>
      </c>
      <c r="BF237" s="48" t="str" cm="1">
        <f t="array" ref="BF237">_xlfn.IFS(AW237="NA", "NA", AW237="NR", "NA", T237 = "NA", "NA", T237 = "NR", "NA", BA237="SD", AW237, BA237="SE", AW237*(SQRT(T237)), BA237="SEM", AW237*(SQRT(T237)), TRUE, "NA")</f>
        <v>NA</v>
      </c>
      <c r="BG237" s="35" t="s">
        <v>12</v>
      </c>
      <c r="BH237" t="s">
        <v>8</v>
      </c>
      <c r="BI237" t="s">
        <v>8</v>
      </c>
      <c r="BJ237" t="s">
        <v>8</v>
      </c>
      <c r="BK237" t="s">
        <v>8</v>
      </c>
      <c r="BL237" t="s">
        <v>8</v>
      </c>
      <c r="BM237" t="s">
        <v>8</v>
      </c>
      <c r="BN237" s="35" t="s">
        <v>273</v>
      </c>
      <c r="BO237" t="s">
        <v>273</v>
      </c>
    </row>
    <row r="238" spans="1:69" x14ac:dyDescent="0.3">
      <c r="A238" t="s">
        <v>1228</v>
      </c>
      <c r="B238" t="s">
        <v>1227</v>
      </c>
      <c r="C238">
        <v>1998</v>
      </c>
      <c r="D238" t="s">
        <v>1229</v>
      </c>
      <c r="E238" t="s">
        <v>144</v>
      </c>
      <c r="F238" s="35" t="s">
        <v>39</v>
      </c>
      <c r="G238" t="s">
        <v>1230</v>
      </c>
      <c r="H238" t="s">
        <v>36</v>
      </c>
      <c r="I238" t="s">
        <v>12</v>
      </c>
      <c r="J238" t="s">
        <v>8</v>
      </c>
      <c r="K238" t="s">
        <v>9</v>
      </c>
      <c r="L238" t="s">
        <v>9</v>
      </c>
      <c r="M238" t="s">
        <v>9</v>
      </c>
      <c r="N238">
        <v>300</v>
      </c>
      <c r="O238">
        <f t="shared" si="39"/>
        <v>375</v>
      </c>
      <c r="P238">
        <v>450</v>
      </c>
      <c r="Q238">
        <v>4</v>
      </c>
      <c r="R238">
        <v>6</v>
      </c>
      <c r="S238">
        <v>0</v>
      </c>
      <c r="T238" t="s">
        <v>8</v>
      </c>
      <c r="U238" t="str">
        <f t="shared" si="32"/>
        <v>NA</v>
      </c>
      <c r="V238" t="str">
        <f t="shared" si="33"/>
        <v>NA</v>
      </c>
      <c r="W238" s="35" t="s">
        <v>147</v>
      </c>
      <c r="X238" t="s">
        <v>97</v>
      </c>
      <c r="Y238" t="s">
        <v>2553</v>
      </c>
      <c r="Z238" t="s">
        <v>1222</v>
      </c>
      <c r="AA238">
        <v>20</v>
      </c>
      <c r="AB238" t="s">
        <v>145</v>
      </c>
      <c r="AC238" cm="1">
        <f t="array" ref="AC238">_xlfn.IFS(AB238="mg/kg", AA238, AB238="ug/g", AA238, AB238="mg/100g", AA238*10, AB238="mg/g", AA238*1000, TRUE, "NA")</f>
        <v>20</v>
      </c>
      <c r="AD238">
        <v>0.63600000000000001</v>
      </c>
      <c r="AE238" t="s">
        <v>1231</v>
      </c>
      <c r="AF238" t="str" cm="1">
        <f t="array" ref="AF238">_xlfn.IFS(AD238="NA", "NA", AD238="NR", "NA", AE238="W/cm2", AD238, AE238="mW/mm2", AD238*0.1, AE238="mW/cm2", AD238*0.001, AE238="uW/cm2", AD238*0.000001, AE238="lux", AD238*0.00000014641, AE238="klux", AD238*0.00014641, TRUE, "NA")</f>
        <v>NA</v>
      </c>
      <c r="AG238" t="s">
        <v>85</v>
      </c>
      <c r="AH238" t="s">
        <v>2656</v>
      </c>
      <c r="AI238">
        <v>570</v>
      </c>
      <c r="AJ238">
        <v>3</v>
      </c>
      <c r="AK238">
        <v>20</v>
      </c>
      <c r="AL238" s="35" t="s">
        <v>12</v>
      </c>
      <c r="AM238" t="s">
        <v>8</v>
      </c>
      <c r="AN238" t="s">
        <v>8</v>
      </c>
      <c r="AO238" t="s">
        <v>8</v>
      </c>
      <c r="AP238" t="s">
        <v>8</v>
      </c>
      <c r="AQ238" t="s">
        <v>8</v>
      </c>
      <c r="AR238" s="35">
        <v>24</v>
      </c>
      <c r="AS238" t="s">
        <v>875</v>
      </c>
      <c r="AT238">
        <v>174.3</v>
      </c>
      <c r="AU238">
        <v>17.7</v>
      </c>
      <c r="AV238" t="s">
        <v>8</v>
      </c>
      <c r="AW238" t="s">
        <v>8</v>
      </c>
      <c r="AX238" t="s">
        <v>8</v>
      </c>
      <c r="AY238" t="s">
        <v>8</v>
      </c>
      <c r="AZ238" t="s">
        <v>137</v>
      </c>
      <c r="BA238" t="s">
        <v>198</v>
      </c>
      <c r="BB238" t="str" cm="1">
        <f t="array" ref="BB238">_xlfn.IFS(AT238="NA", "NA", AT238="NR", "NA", AZ238="Direct rLV % whole brain", AT238, AZ238="Indirect rLV % whole brain", AT238, AZ238="Direct rLV % hemisphere", AT238/2, AZ238="Indirect rLV % hemisphere", AT238/2, AND(F238="Mouse", AZ238="mm3"), (AT238/508.91)*100, AND(F238="Rat", AZ238="mm3"), (AT238/1971)*100, AND(F238="Mouse", AZ238="ul"), (AT238/508.91)*100, AND(F238="Rat", AZ238="ul"), (AT238/1971)*100, AND(F238="Mouse", AZ238="nl"), (AT238/508910)*100, AND(F238="Rat", AZ238="nl"), (AT238/1971000)*100, AND(F238="Mouse", AZ238="cm3"), (AT238/0.50891)*100, AND(F238="Rat", AZ238="cm3"), (AT238/1.971)*100, TRUE, "NA")</f>
        <v>NA</v>
      </c>
      <c r="BC238" t="str" cm="1">
        <f t="array" ref="BC238">_xlfn.IFS(AV238="NA", "NA", AV238="NR", "NA", AZ238="Direct rLV % whole brain", AV238, AZ238="Indirect rLV % whole brain", AV238, AZ238="Direct rLV % hemisphere", AV238/2, AZ238="Indirect rLV % hemisphere", AV238/2, AND(F238="Mouse", AZ238="mm3"), (AV238/508.91)*100, AND(F238="Rat", AZ238="mm3"), (AV238/1971)*100, AND(F238="Mouse", AZ238="ul"), (AV238/508.91)*100, AND(F238="Rat", AZ238="ul"), (AV238/1971)*100, AND(F238="Mouse", AZ238="nl"), (AV238/508910)*100, AND(F238="Rat", AZ238="nl"), (AV238/1971000)*100, AND(F238="Mouse", AZ238="cm3"), (AV238/0.50891)*100, AND(F238="Rat", AZ238="cm3"), (AV238/1.971)*100, TRUE, "NA")</f>
        <v>NA</v>
      </c>
      <c r="BD238" cm="1">
        <f t="array" ref="BD238">_xlfn.IFS(AU238="NA", "NA", AU238="NR", "NA", R238="NR", "NA", BA238="SD", AU238, BA238="SE", AU238*(SQRT(R238)), BA238="SEM", AU238*(SQRT(R238)), TRUE, "NA")</f>
        <v>43.355968447262249</v>
      </c>
      <c r="BE238" t="str" cm="1">
        <f t="array" ref="BE238">_xlfn.IFS(BD238="NA", "NA", AZ238="Direct rLV % whole brain", BD238, AZ238="Indirect rLV % whole brain", BD238, AZ238="Direct rLV % hemisphere", BD238/2, AZ238="Indirect rLV % hemisphere", BD238/2, AND(F238="Mouse", AZ238="mm3"), (BD238/508.91)*100, AND(F238="Rat", AZ238="mm3"), (BD238/1971)*100, AND(F238="Mouse", AZ238="ul"), (BD238/508.91)*100, AND(F238="Rat", AZ238="ul"), (BD238/1971)*100, AND(F238="Mouse", AZ238="nl"), (BD238/508910)*100, AND(F238="Rat", AZ238="nl"), (BD238/1971000)*100, AND(F238="Mouse", AZ238="cm3"), (BD238/0.50891)*100, AND(F238="Rat", AZ238="cm3"), (BD238/1.971)*100, TRUE, "NA")</f>
        <v>NA</v>
      </c>
      <c r="BF238" s="48" t="str" cm="1">
        <f t="array" ref="BF238">_xlfn.IFS(AW238="NA", "NA", AW238="NR", "NA", T238 = "NA", "NA", T238 = "NR", "NA", BA238="SD", AW238, BA238="SE", AW238*(SQRT(T238)), BA238="SEM", AW238*(SQRT(T238)), TRUE, "NA")</f>
        <v>NA</v>
      </c>
      <c r="BG238" s="35" t="s">
        <v>12</v>
      </c>
      <c r="BH238" t="s">
        <v>8</v>
      </c>
      <c r="BI238" t="s">
        <v>8</v>
      </c>
      <c r="BJ238" t="s">
        <v>8</v>
      </c>
      <c r="BK238" t="s">
        <v>8</v>
      </c>
      <c r="BL238" t="s">
        <v>8</v>
      </c>
      <c r="BM238" t="s">
        <v>8</v>
      </c>
      <c r="BN238" s="35" t="s">
        <v>273</v>
      </c>
      <c r="BO238" t="s">
        <v>273</v>
      </c>
    </row>
    <row r="239" spans="1:69" x14ac:dyDescent="0.3">
      <c r="A239" t="s">
        <v>1228</v>
      </c>
      <c r="B239" t="s">
        <v>1227</v>
      </c>
      <c r="C239">
        <v>1998</v>
      </c>
      <c r="D239" t="s">
        <v>1229</v>
      </c>
      <c r="E239" t="s">
        <v>263</v>
      </c>
      <c r="F239" s="35" t="s">
        <v>39</v>
      </c>
      <c r="G239" t="s">
        <v>1230</v>
      </c>
      <c r="H239" t="s">
        <v>36</v>
      </c>
      <c r="I239" t="s">
        <v>12</v>
      </c>
      <c r="J239" t="s">
        <v>8</v>
      </c>
      <c r="K239" t="s">
        <v>9</v>
      </c>
      <c r="L239" t="s">
        <v>9</v>
      </c>
      <c r="M239" t="s">
        <v>9</v>
      </c>
      <c r="N239">
        <v>300</v>
      </c>
      <c r="O239">
        <f t="shared" si="39"/>
        <v>375</v>
      </c>
      <c r="P239">
        <v>450</v>
      </c>
      <c r="Q239">
        <v>4</v>
      </c>
      <c r="R239">
        <v>6</v>
      </c>
      <c r="S239">
        <v>0</v>
      </c>
      <c r="T239" t="s">
        <v>8</v>
      </c>
      <c r="U239" t="str">
        <f t="shared" si="32"/>
        <v>NA</v>
      </c>
      <c r="V239" t="str">
        <f t="shared" si="33"/>
        <v>NA</v>
      </c>
      <c r="W239" s="35" t="s">
        <v>147</v>
      </c>
      <c r="X239" t="s">
        <v>97</v>
      </c>
      <c r="Y239" t="s">
        <v>2553</v>
      </c>
      <c r="Z239" t="s">
        <v>1222</v>
      </c>
      <c r="AA239">
        <v>20</v>
      </c>
      <c r="AB239" t="s">
        <v>145</v>
      </c>
      <c r="AC239" cm="1">
        <f t="array" ref="AC239">_xlfn.IFS(AB239="mg/kg", AA239, AB239="ug/g", AA239, AB239="mg/100g", AA239*10, AB239="mg/g", AA239*1000, TRUE, "NA")</f>
        <v>20</v>
      </c>
      <c r="AD239">
        <v>0.63600000000000001</v>
      </c>
      <c r="AE239" t="s">
        <v>1231</v>
      </c>
      <c r="AF239" t="str" cm="1">
        <f t="array" ref="AF239">_xlfn.IFS(AD239="NA", "NA", AD239="NR", "NA", AE239="W/cm2", AD239, AE239="mW/mm2", AD239*0.1, AE239="mW/cm2", AD239*0.001, AE239="uW/cm2", AD239*0.000001, AE239="lux", AD239*0.00000014641, AE239="klux", AD239*0.00014641, TRUE, "NA")</f>
        <v>NA</v>
      </c>
      <c r="AG239" t="s">
        <v>85</v>
      </c>
      <c r="AH239" t="s">
        <v>2656</v>
      </c>
      <c r="AI239">
        <v>570</v>
      </c>
      <c r="AJ239">
        <v>3</v>
      </c>
      <c r="AK239">
        <v>30</v>
      </c>
      <c r="AL239" s="35" t="s">
        <v>12</v>
      </c>
      <c r="AM239" t="s">
        <v>8</v>
      </c>
      <c r="AN239" t="s">
        <v>8</v>
      </c>
      <c r="AO239" t="s">
        <v>8</v>
      </c>
      <c r="AP239" t="s">
        <v>8</v>
      </c>
      <c r="AQ239" t="s">
        <v>8</v>
      </c>
      <c r="AR239" s="35">
        <v>24</v>
      </c>
      <c r="AS239" t="s">
        <v>875</v>
      </c>
      <c r="AT239">
        <v>205.3</v>
      </c>
      <c r="AU239">
        <v>4.7</v>
      </c>
      <c r="AV239" t="s">
        <v>8</v>
      </c>
      <c r="AW239" t="s">
        <v>8</v>
      </c>
      <c r="AX239" t="s">
        <v>8</v>
      </c>
      <c r="AY239" t="s">
        <v>8</v>
      </c>
      <c r="AZ239" t="s">
        <v>137</v>
      </c>
      <c r="BA239" t="s">
        <v>198</v>
      </c>
      <c r="BB239" t="str" cm="1">
        <f t="array" ref="BB239">_xlfn.IFS(AT239="NA", "NA", AT239="NR", "NA", AZ239="Direct rLV % whole brain", AT239, AZ239="Indirect rLV % whole brain", AT239, AZ239="Direct rLV % hemisphere", AT239/2, AZ239="Indirect rLV % hemisphere", AT239/2, AND(F239="Mouse", AZ239="mm3"), (AT239/508.91)*100, AND(F239="Rat", AZ239="mm3"), (AT239/1971)*100, AND(F239="Mouse", AZ239="ul"), (AT239/508.91)*100, AND(F239="Rat", AZ239="ul"), (AT239/1971)*100, AND(F239="Mouse", AZ239="nl"), (AT239/508910)*100, AND(F239="Rat", AZ239="nl"), (AT239/1971000)*100, AND(F239="Mouse", AZ239="cm3"), (AT239/0.50891)*100, AND(F239="Rat", AZ239="cm3"), (AT239/1.971)*100, TRUE, "NA")</f>
        <v>NA</v>
      </c>
      <c r="BC239" t="str" cm="1">
        <f t="array" ref="BC239">_xlfn.IFS(AV239="NA", "NA", AV239="NR", "NA", AZ239="Direct rLV % whole brain", AV239, AZ239="Indirect rLV % whole brain", AV239, AZ239="Direct rLV % hemisphere", AV239/2, AZ239="Indirect rLV % hemisphere", AV239/2, AND(F239="Mouse", AZ239="mm3"), (AV239/508.91)*100, AND(F239="Rat", AZ239="mm3"), (AV239/1971)*100, AND(F239="Mouse", AZ239="ul"), (AV239/508.91)*100, AND(F239="Rat", AZ239="ul"), (AV239/1971)*100, AND(F239="Mouse", AZ239="nl"), (AV239/508910)*100, AND(F239="Rat", AZ239="nl"), (AV239/1971000)*100, AND(F239="Mouse", AZ239="cm3"), (AV239/0.50891)*100, AND(F239="Rat", AZ239="cm3"), (AV239/1.971)*100, TRUE, "NA")</f>
        <v>NA</v>
      </c>
      <c r="BD239" cm="1">
        <f t="array" ref="BD239">_xlfn.IFS(AU239="NA", "NA", AU239="NR", "NA", R239="NR", "NA", BA239="SD", AU239, BA239="SE", AU239*(SQRT(R239)), BA239="SEM", AU239*(SQRT(R239)), TRUE, "NA")</f>
        <v>11.512601791080936</v>
      </c>
      <c r="BE239" t="str" cm="1">
        <f t="array" ref="BE239">_xlfn.IFS(BD239="NA", "NA", AZ239="Direct rLV % whole brain", BD239, AZ239="Indirect rLV % whole brain", BD239, AZ239="Direct rLV % hemisphere", BD239/2, AZ239="Indirect rLV % hemisphere", BD239/2, AND(F239="Mouse", AZ239="mm3"), (BD239/508.91)*100, AND(F239="Rat", AZ239="mm3"), (BD239/1971)*100, AND(F239="Mouse", AZ239="ul"), (BD239/508.91)*100, AND(F239="Rat", AZ239="ul"), (BD239/1971)*100, AND(F239="Mouse", AZ239="nl"), (BD239/508910)*100, AND(F239="Rat", AZ239="nl"), (BD239/1971000)*100, AND(F239="Mouse", AZ239="cm3"), (BD239/0.50891)*100, AND(F239="Rat", AZ239="cm3"), (BD239/1.971)*100, TRUE, "NA")</f>
        <v>NA</v>
      </c>
      <c r="BF239" s="48" t="str" cm="1">
        <f t="array" ref="BF239">_xlfn.IFS(AW239="NA", "NA", AW239="NR", "NA", T239 = "NA", "NA", T239 = "NR", "NA", BA239="SD", AW239, BA239="SE", AW239*(SQRT(T239)), BA239="SEM", AW239*(SQRT(T239)), TRUE, "NA")</f>
        <v>NA</v>
      </c>
      <c r="BG239" s="35" t="s">
        <v>12</v>
      </c>
      <c r="BH239" t="s">
        <v>8</v>
      </c>
      <c r="BI239" t="s">
        <v>8</v>
      </c>
      <c r="BJ239" t="s">
        <v>8</v>
      </c>
      <c r="BK239" t="s">
        <v>8</v>
      </c>
      <c r="BL239" t="s">
        <v>8</v>
      </c>
      <c r="BM239" t="s">
        <v>8</v>
      </c>
      <c r="BN239" s="35" t="s">
        <v>273</v>
      </c>
      <c r="BO239" t="s">
        <v>273</v>
      </c>
    </row>
    <row r="240" spans="1:69" s="32" customFormat="1" x14ac:dyDescent="0.3">
      <c r="A240" s="32" t="s">
        <v>1234</v>
      </c>
      <c r="B240" s="32" t="s">
        <v>1227</v>
      </c>
      <c r="C240" s="32">
        <v>1999</v>
      </c>
      <c r="D240" s="32" t="s">
        <v>1235</v>
      </c>
      <c r="E240" s="32" t="s">
        <v>141</v>
      </c>
      <c r="F240" s="36" t="s">
        <v>39</v>
      </c>
      <c r="G240" s="32" t="s">
        <v>1230</v>
      </c>
      <c r="H240" s="32" t="s">
        <v>36</v>
      </c>
      <c r="I240" s="32" t="s">
        <v>12</v>
      </c>
      <c r="J240" s="32" t="s">
        <v>8</v>
      </c>
      <c r="K240" s="32" t="s">
        <v>9</v>
      </c>
      <c r="L240" s="32" t="s">
        <v>9</v>
      </c>
      <c r="M240" s="32" t="s">
        <v>9</v>
      </c>
      <c r="N240" s="32">
        <v>300</v>
      </c>
      <c r="O240" s="22">
        <f t="shared" si="39"/>
        <v>375</v>
      </c>
      <c r="P240" s="32">
        <v>450</v>
      </c>
      <c r="Q240" s="32">
        <v>1</v>
      </c>
      <c r="R240" s="32">
        <v>10</v>
      </c>
      <c r="S240" s="32">
        <v>6</v>
      </c>
      <c r="T240" s="32">
        <v>10</v>
      </c>
      <c r="U240" s="32">
        <f t="shared" si="32"/>
        <v>6</v>
      </c>
      <c r="V240" s="32">
        <f t="shared" si="33"/>
        <v>1.6666666666666667</v>
      </c>
      <c r="W240" s="36" t="s">
        <v>147</v>
      </c>
      <c r="X240" s="32" t="s">
        <v>97</v>
      </c>
      <c r="Y240" s="32" t="s">
        <v>2553</v>
      </c>
      <c r="Z240" s="32" t="s">
        <v>91</v>
      </c>
      <c r="AA240" s="32">
        <v>20</v>
      </c>
      <c r="AB240" s="32" t="s">
        <v>145</v>
      </c>
      <c r="AC240" cm="1">
        <f t="array" ref="AC240">_xlfn.IFS(AB240="mg/kg", AA240, AB240="ug/g", AA240, AB240="mg/100g", AA240*10, AB240="mg/g", AA240*1000, TRUE, "NA")</f>
        <v>20</v>
      </c>
      <c r="AD240" s="32">
        <v>0.63600000000000001</v>
      </c>
      <c r="AE240" s="32" t="s">
        <v>1231</v>
      </c>
      <c r="AF240" t="str" cm="1">
        <f t="array" ref="AF240">_xlfn.IFS(AD240="NA", "NA", AD240="NR", "NA", AE240="W/cm2", AD240, AE240="mW/mm2", AD240*0.1, AE240="mW/cm2", AD240*0.001, AE240="uW/cm2", AD240*0.000001, AE240="lux", AD240*0.00000014641, AE240="klux", AD240*0.00014641, TRUE, "NA")</f>
        <v>NA</v>
      </c>
      <c r="AG240" s="32" t="s">
        <v>85</v>
      </c>
      <c r="AH240" s="32" t="s">
        <v>2656</v>
      </c>
      <c r="AI240" s="32">
        <v>570</v>
      </c>
      <c r="AJ240" s="32">
        <v>3</v>
      </c>
      <c r="AK240" s="32">
        <v>10</v>
      </c>
      <c r="AL240" s="36" t="s">
        <v>1236</v>
      </c>
      <c r="AM240" s="32" t="s">
        <v>219</v>
      </c>
      <c r="AN240" s="32">
        <v>3</v>
      </c>
      <c r="AO240" s="32" t="s">
        <v>145</v>
      </c>
      <c r="AP240" s="32">
        <v>-0.17</v>
      </c>
      <c r="AQ240" s="32" t="s">
        <v>156</v>
      </c>
      <c r="AR240" s="36">
        <v>24</v>
      </c>
      <c r="AS240" s="32" t="s">
        <v>876</v>
      </c>
      <c r="AT240" s="32">
        <v>16.63</v>
      </c>
      <c r="AU240" s="32">
        <v>1.43</v>
      </c>
      <c r="AV240" s="32">
        <v>7.03</v>
      </c>
      <c r="AW240" s="32">
        <v>1.9</v>
      </c>
      <c r="AX240" s="32" t="s">
        <v>8</v>
      </c>
      <c r="AY240" s="32" t="s">
        <v>8</v>
      </c>
      <c r="AZ240" s="32" t="s">
        <v>483</v>
      </c>
      <c r="BA240" s="32" t="s">
        <v>198</v>
      </c>
      <c r="BB240" cm="1">
        <f t="array" ref="BB240">_xlfn.IFS(AT240="NA", "NA", AT240="NR", "NA", AZ240="Direct rLV % whole brain", AT240, AZ240="Indirect rLV % whole brain", AT240, AZ240="Direct rLV % hemisphere", AT240/2, AZ240="Indirect rLV % hemisphere", AT240/2, AND(F240="Mouse", AZ240="mm3"), (AT240/508.91)*100, AND(F240="Rat", AZ240="mm3"), (AT240/1971)*100, AND(F240="Mouse", AZ240="ul"), (AT240/508.91)*100, AND(F240="Rat", AZ240="ul"), (AT240/1971)*100, AND(F240="Mouse", AZ240="nl"), (AT240/508910)*100, AND(F240="Rat", AZ240="nl"), (AT240/1971000)*100, AND(F240="Mouse", AZ240="cm3"), (AT240/0.50891)*100, AND(F240="Rat", AZ240="cm3"), (AT240/1.971)*100, TRUE, "NA")</f>
        <v>16.63</v>
      </c>
      <c r="BC240" cm="1">
        <f t="array" ref="BC240">_xlfn.IFS(AV240="NA", "NA", AV240="NR", "NA", AZ240="Direct rLV % whole brain", AV240, AZ240="Indirect rLV % whole brain", AV240, AZ240="Direct rLV % hemisphere", AV240/2, AZ240="Indirect rLV % hemisphere", AV240/2, AND(F240="Mouse", AZ240="mm3"), (AV240/508.91)*100, AND(F240="Rat", AZ240="mm3"), (AV240/1971)*100, AND(F240="Mouse", AZ240="ul"), (AV240/508.91)*100, AND(F240="Rat", AZ240="ul"), (AV240/1971)*100, AND(F240="Mouse", AZ240="nl"), (AV240/508910)*100, AND(F240="Rat", AZ240="nl"), (AV240/1971000)*100, AND(F240="Mouse", AZ240="cm3"), (AV240/0.50891)*100, AND(F240="Rat", AZ240="cm3"), (AV240/1.971)*100, TRUE, "NA")</f>
        <v>7.03</v>
      </c>
      <c r="BD240" cm="1">
        <f t="array" ref="BD240">_xlfn.IFS(AU240="NA", "NA", AU240="NR", "NA", R240="NR", "NA", BA240="SD", AU240, BA240="SE", AU240*(SQRT(R240)), BA240="SEM", AU240*(SQRT(R240)), TRUE, "NA")</f>
        <v>4.5220570540407827</v>
      </c>
      <c r="BE240" cm="1">
        <f t="array" ref="BE240">_xlfn.IFS(BD240="NA", "NA", AZ240="Direct rLV % whole brain", BD240, AZ240="Indirect rLV % whole brain", BD240, AZ240="Direct rLV % hemisphere", BD240/2, AZ240="Indirect rLV % hemisphere", BD240/2, AND(F240="Mouse", AZ240="mm3"), (BD240/508.91)*100, AND(F240="Rat", AZ240="mm3"), (BD240/1971)*100, AND(F240="Mouse", AZ240="ul"), (BD240/508.91)*100, AND(F240="Rat", AZ240="ul"), (BD240/1971)*100, AND(F240="Mouse", AZ240="nl"), (BD240/508910)*100, AND(F240="Rat", AZ240="nl"), (BD240/1971000)*100, AND(F240="Mouse", AZ240="cm3"), (BD240/0.50891)*100, AND(F240="Rat", AZ240="cm3"), (BD240/1.971)*100, TRUE, "NA")</f>
        <v>4.5220570540407827</v>
      </c>
      <c r="BF240" s="48" cm="1">
        <f t="array" ref="BF240">_xlfn.IFS(AW240="NA", "NA", AW240="NR", "NA", T240 = "NA", "NA", T240 = "NR", "NA", BA240="SD", AW240, BA240="SE", AW240*(SQRT(T240)), BA240="SEM", AW240*(SQRT(T240)), TRUE, "NA")</f>
        <v>6.008327554319921</v>
      </c>
      <c r="BG240" s="36" t="s">
        <v>47</v>
      </c>
      <c r="BH240" s="32" t="s">
        <v>9</v>
      </c>
      <c r="BI240" s="32" t="s">
        <v>9</v>
      </c>
      <c r="BJ240" s="32" t="s">
        <v>9</v>
      </c>
      <c r="BK240" s="32" t="s">
        <v>9</v>
      </c>
      <c r="BL240" s="32" t="s">
        <v>9</v>
      </c>
      <c r="BM240" s="32">
        <v>24</v>
      </c>
      <c r="BN240" s="36" t="s">
        <v>273</v>
      </c>
      <c r="BO240" s="32" t="s">
        <v>272</v>
      </c>
      <c r="BP240" s="32" t="s">
        <v>1237</v>
      </c>
      <c r="BQ240" s="32" t="s">
        <v>2611</v>
      </c>
    </row>
    <row r="241" spans="1:69" s="32" customFormat="1" x14ac:dyDescent="0.3">
      <c r="A241" s="32" t="s">
        <v>1234</v>
      </c>
      <c r="B241" s="32" t="s">
        <v>1227</v>
      </c>
      <c r="C241" s="32">
        <v>1999</v>
      </c>
      <c r="D241" s="32" t="s">
        <v>1235</v>
      </c>
      <c r="E241" s="32" t="s">
        <v>143</v>
      </c>
      <c r="F241" s="36" t="s">
        <v>39</v>
      </c>
      <c r="G241" s="32" t="s">
        <v>1230</v>
      </c>
      <c r="H241" s="32" t="s">
        <v>36</v>
      </c>
      <c r="I241" s="32" t="s">
        <v>12</v>
      </c>
      <c r="J241" s="32" t="s">
        <v>8</v>
      </c>
      <c r="K241" s="32" t="s">
        <v>9</v>
      </c>
      <c r="L241" s="32" t="s">
        <v>9</v>
      </c>
      <c r="M241" s="32" t="s">
        <v>9</v>
      </c>
      <c r="N241" s="32">
        <v>300</v>
      </c>
      <c r="O241" s="22">
        <f t="shared" si="39"/>
        <v>375</v>
      </c>
      <c r="P241" s="32">
        <v>450</v>
      </c>
      <c r="Q241" s="32">
        <v>1</v>
      </c>
      <c r="R241" s="32">
        <v>10</v>
      </c>
      <c r="S241" s="32">
        <v>6</v>
      </c>
      <c r="T241" s="32">
        <v>10</v>
      </c>
      <c r="U241" s="32">
        <f t="shared" si="32"/>
        <v>6</v>
      </c>
      <c r="V241" s="32">
        <f t="shared" si="33"/>
        <v>1.6666666666666667</v>
      </c>
      <c r="W241" s="36" t="s">
        <v>147</v>
      </c>
      <c r="X241" s="32" t="s">
        <v>97</v>
      </c>
      <c r="Y241" s="32" t="s">
        <v>2553</v>
      </c>
      <c r="Z241" s="32" t="s">
        <v>91</v>
      </c>
      <c r="AA241" s="32">
        <v>20</v>
      </c>
      <c r="AB241" s="32" t="s">
        <v>145</v>
      </c>
      <c r="AC241" cm="1">
        <f t="array" ref="AC241">_xlfn.IFS(AB241="mg/kg", AA241, AB241="ug/g", AA241, AB241="mg/100g", AA241*10, AB241="mg/g", AA241*1000, TRUE, "NA")</f>
        <v>20</v>
      </c>
      <c r="AD241" s="32">
        <v>0.63600000000000001</v>
      </c>
      <c r="AE241" s="32" t="s">
        <v>1231</v>
      </c>
      <c r="AF241" t="str" cm="1">
        <f t="array" ref="AF241">_xlfn.IFS(AD241="NA", "NA", AD241="NR", "NA", AE241="W/cm2", AD241, AE241="mW/mm2", AD241*0.1, AE241="mW/cm2", AD241*0.001, AE241="uW/cm2", AD241*0.000001, AE241="lux", AD241*0.00000014641, AE241="klux", AD241*0.00014641, TRUE, "NA")</f>
        <v>NA</v>
      </c>
      <c r="AG241" s="32" t="s">
        <v>85</v>
      </c>
      <c r="AH241" s="32" t="s">
        <v>2656</v>
      </c>
      <c r="AI241" s="32">
        <v>570</v>
      </c>
      <c r="AJ241" s="32">
        <v>3</v>
      </c>
      <c r="AK241" s="32">
        <v>10</v>
      </c>
      <c r="AL241" s="36" t="s">
        <v>258</v>
      </c>
      <c r="AM241" s="32" t="s">
        <v>219</v>
      </c>
      <c r="AN241" s="32">
        <v>30</v>
      </c>
      <c r="AO241" s="32" t="s">
        <v>145</v>
      </c>
      <c r="AP241" s="32">
        <v>-0.17</v>
      </c>
      <c r="AQ241" s="32" t="s">
        <v>156</v>
      </c>
      <c r="AR241" s="36">
        <v>24</v>
      </c>
      <c r="AS241" s="32" t="s">
        <v>876</v>
      </c>
      <c r="AT241" s="32">
        <v>16.63</v>
      </c>
      <c r="AU241" s="32">
        <v>1.43</v>
      </c>
      <c r="AV241" s="32">
        <v>12.2</v>
      </c>
      <c r="AW241" s="32">
        <v>1.1000000000000001</v>
      </c>
      <c r="AX241" s="32" t="s">
        <v>8</v>
      </c>
      <c r="AY241" s="32" t="s">
        <v>8</v>
      </c>
      <c r="AZ241" s="32" t="s">
        <v>483</v>
      </c>
      <c r="BA241" s="32" t="s">
        <v>198</v>
      </c>
      <c r="BB241" cm="1">
        <f t="array" ref="BB241">_xlfn.IFS(AT241="NA", "NA", AT241="NR", "NA", AZ241="Direct rLV % whole brain", AT241, AZ241="Indirect rLV % whole brain", AT241, AZ241="Direct rLV % hemisphere", AT241/2, AZ241="Indirect rLV % hemisphere", AT241/2, AND(F241="Mouse", AZ241="mm3"), (AT241/508.91)*100, AND(F241="Rat", AZ241="mm3"), (AT241/1971)*100, AND(F241="Mouse", AZ241="ul"), (AT241/508.91)*100, AND(F241="Rat", AZ241="ul"), (AT241/1971)*100, AND(F241="Mouse", AZ241="nl"), (AT241/508910)*100, AND(F241="Rat", AZ241="nl"), (AT241/1971000)*100, AND(F241="Mouse", AZ241="cm3"), (AT241/0.50891)*100, AND(F241="Rat", AZ241="cm3"), (AT241/1.971)*100, TRUE, "NA")</f>
        <v>16.63</v>
      </c>
      <c r="BC241" cm="1">
        <f t="array" ref="BC241">_xlfn.IFS(AV241="NA", "NA", AV241="NR", "NA", AZ241="Direct rLV % whole brain", AV241, AZ241="Indirect rLV % whole brain", AV241, AZ241="Direct rLV % hemisphere", AV241/2, AZ241="Indirect rLV % hemisphere", AV241/2, AND(F241="Mouse", AZ241="mm3"), (AV241/508.91)*100, AND(F241="Rat", AZ241="mm3"), (AV241/1971)*100, AND(F241="Mouse", AZ241="ul"), (AV241/508.91)*100, AND(F241="Rat", AZ241="ul"), (AV241/1971)*100, AND(F241="Mouse", AZ241="nl"), (AV241/508910)*100, AND(F241="Rat", AZ241="nl"), (AV241/1971000)*100, AND(F241="Mouse", AZ241="cm3"), (AV241/0.50891)*100, AND(F241="Rat", AZ241="cm3"), (AV241/1.971)*100, TRUE, "NA")</f>
        <v>12.2</v>
      </c>
      <c r="BD241" cm="1">
        <f t="array" ref="BD241">_xlfn.IFS(AU241="NA", "NA", AU241="NR", "NA", R241="NR", "NA", BA241="SD", AU241, BA241="SE", AU241*(SQRT(R241)), BA241="SEM", AU241*(SQRT(R241)), TRUE, "NA")</f>
        <v>4.5220570540407827</v>
      </c>
      <c r="BE241" cm="1">
        <f t="array" ref="BE241">_xlfn.IFS(BD241="NA", "NA", AZ241="Direct rLV % whole brain", BD241, AZ241="Indirect rLV % whole brain", BD241, AZ241="Direct rLV % hemisphere", BD241/2, AZ241="Indirect rLV % hemisphere", BD241/2, AND(F241="Mouse", AZ241="mm3"), (BD241/508.91)*100, AND(F241="Rat", AZ241="mm3"), (BD241/1971)*100, AND(F241="Mouse", AZ241="ul"), (BD241/508.91)*100, AND(F241="Rat", AZ241="ul"), (BD241/1971)*100, AND(F241="Mouse", AZ241="nl"), (BD241/508910)*100, AND(F241="Rat", AZ241="nl"), (BD241/1971000)*100, AND(F241="Mouse", AZ241="cm3"), (BD241/0.50891)*100, AND(F241="Rat", AZ241="cm3"), (BD241/1.971)*100, TRUE, "NA")</f>
        <v>4.5220570540407827</v>
      </c>
      <c r="BF241" s="48" cm="1">
        <f t="array" ref="BF241">_xlfn.IFS(AW241="NA", "NA", AW241="NR", "NA", T241 = "NA", "NA", T241 = "NR", "NA", BA241="SD", AW241, BA241="SE", AW241*(SQRT(T241)), BA241="SEM", AW241*(SQRT(T241)), TRUE, "NA")</f>
        <v>3.478505426185218</v>
      </c>
      <c r="BG241" s="36" t="s">
        <v>47</v>
      </c>
      <c r="BH241" s="32" t="s">
        <v>9</v>
      </c>
      <c r="BI241" s="32" t="s">
        <v>9</v>
      </c>
      <c r="BJ241" s="32" t="s">
        <v>9</v>
      </c>
      <c r="BK241" s="32" t="s">
        <v>9</v>
      </c>
      <c r="BL241" s="32" t="s">
        <v>9</v>
      </c>
      <c r="BM241" s="32">
        <v>24</v>
      </c>
      <c r="BN241" s="36" t="s">
        <v>273</v>
      </c>
      <c r="BO241" s="32" t="s">
        <v>272</v>
      </c>
      <c r="BP241" s="32" t="s">
        <v>1237</v>
      </c>
      <c r="BQ241" s="32" t="s">
        <v>2611</v>
      </c>
    </row>
    <row r="242" spans="1:69" s="32" customFormat="1" x14ac:dyDescent="0.3">
      <c r="A242" s="32" t="s">
        <v>1234</v>
      </c>
      <c r="B242" s="32" t="s">
        <v>1227</v>
      </c>
      <c r="C242" s="32">
        <v>1999</v>
      </c>
      <c r="D242" s="32" t="s">
        <v>1235</v>
      </c>
      <c r="E242" s="32" t="s">
        <v>144</v>
      </c>
      <c r="F242" s="36" t="s">
        <v>39</v>
      </c>
      <c r="G242" s="32" t="s">
        <v>1230</v>
      </c>
      <c r="H242" s="32" t="s">
        <v>36</v>
      </c>
      <c r="I242" s="32" t="s">
        <v>12</v>
      </c>
      <c r="J242" s="32" t="s">
        <v>8</v>
      </c>
      <c r="K242" s="32" t="s">
        <v>9</v>
      </c>
      <c r="L242" s="32" t="s">
        <v>9</v>
      </c>
      <c r="M242" s="32" t="s">
        <v>9</v>
      </c>
      <c r="N242" s="32">
        <v>300</v>
      </c>
      <c r="O242" s="22">
        <f t="shared" si="39"/>
        <v>375</v>
      </c>
      <c r="P242" s="32">
        <v>450</v>
      </c>
      <c r="Q242" s="32">
        <v>1</v>
      </c>
      <c r="R242" s="32">
        <v>10</v>
      </c>
      <c r="S242" s="32">
        <v>6</v>
      </c>
      <c r="T242" s="32">
        <v>10</v>
      </c>
      <c r="U242" s="32">
        <f t="shared" si="32"/>
        <v>6</v>
      </c>
      <c r="V242" s="32">
        <f t="shared" si="33"/>
        <v>1.6666666666666667</v>
      </c>
      <c r="W242" s="36" t="s">
        <v>147</v>
      </c>
      <c r="X242" s="32" t="s">
        <v>97</v>
      </c>
      <c r="Y242" s="32" t="s">
        <v>2553</v>
      </c>
      <c r="Z242" s="32" t="s">
        <v>91</v>
      </c>
      <c r="AA242" s="32">
        <v>20</v>
      </c>
      <c r="AB242" s="32" t="s">
        <v>145</v>
      </c>
      <c r="AC242" cm="1">
        <f t="array" ref="AC242">_xlfn.IFS(AB242="mg/kg", AA242, AB242="ug/g", AA242, AB242="mg/100g", AA242*10, AB242="mg/g", AA242*1000, TRUE, "NA")</f>
        <v>20</v>
      </c>
      <c r="AD242" s="32">
        <v>0.63600000000000001</v>
      </c>
      <c r="AE242" s="32" t="s">
        <v>1231</v>
      </c>
      <c r="AF242" t="str" cm="1">
        <f t="array" ref="AF242">_xlfn.IFS(AD242="NA", "NA", AD242="NR", "NA", AE242="W/cm2", AD242, AE242="mW/mm2", AD242*0.1, AE242="mW/cm2", AD242*0.001, AE242="uW/cm2", AD242*0.000001, AE242="lux", AD242*0.00000014641, AE242="klux", AD242*0.00014641, TRUE, "NA")</f>
        <v>NA</v>
      </c>
      <c r="AG242" s="32" t="s">
        <v>85</v>
      </c>
      <c r="AH242" s="32" t="s">
        <v>2656</v>
      </c>
      <c r="AI242" s="32">
        <v>570</v>
      </c>
      <c r="AJ242" s="32">
        <v>3</v>
      </c>
      <c r="AK242" s="32">
        <v>10</v>
      </c>
      <c r="AL242" s="36" t="s">
        <v>1011</v>
      </c>
      <c r="AM242" s="32" t="s">
        <v>219</v>
      </c>
      <c r="AN242" s="32">
        <v>30</v>
      </c>
      <c r="AO242" s="32" t="s">
        <v>145</v>
      </c>
      <c r="AP242" s="32">
        <v>-0.17</v>
      </c>
      <c r="AQ242" s="32" t="s">
        <v>156</v>
      </c>
      <c r="AR242" s="36">
        <v>24</v>
      </c>
      <c r="AS242" s="32" t="s">
        <v>876</v>
      </c>
      <c r="AT242" s="32">
        <v>16.63</v>
      </c>
      <c r="AU242" s="32">
        <v>1.43</v>
      </c>
      <c r="AV242" s="32">
        <v>15.46</v>
      </c>
      <c r="AW242" s="32">
        <v>1.79</v>
      </c>
      <c r="AX242" s="32" t="s">
        <v>8</v>
      </c>
      <c r="AY242" s="32" t="s">
        <v>8</v>
      </c>
      <c r="AZ242" s="32" t="s">
        <v>483</v>
      </c>
      <c r="BA242" s="32" t="s">
        <v>198</v>
      </c>
      <c r="BB242" cm="1">
        <f t="array" ref="BB242">_xlfn.IFS(AT242="NA", "NA", AT242="NR", "NA", AZ242="Direct rLV % whole brain", AT242, AZ242="Indirect rLV % whole brain", AT242, AZ242="Direct rLV % hemisphere", AT242/2, AZ242="Indirect rLV % hemisphere", AT242/2, AND(F242="Mouse", AZ242="mm3"), (AT242/508.91)*100, AND(F242="Rat", AZ242="mm3"), (AT242/1971)*100, AND(F242="Mouse", AZ242="ul"), (AT242/508.91)*100, AND(F242="Rat", AZ242="ul"), (AT242/1971)*100, AND(F242="Mouse", AZ242="nl"), (AT242/508910)*100, AND(F242="Rat", AZ242="nl"), (AT242/1971000)*100, AND(F242="Mouse", AZ242="cm3"), (AT242/0.50891)*100, AND(F242="Rat", AZ242="cm3"), (AT242/1.971)*100, TRUE, "NA")</f>
        <v>16.63</v>
      </c>
      <c r="BC242" cm="1">
        <f t="array" ref="BC242">_xlfn.IFS(AV242="NA", "NA", AV242="NR", "NA", AZ242="Direct rLV % whole brain", AV242, AZ242="Indirect rLV % whole brain", AV242, AZ242="Direct rLV % hemisphere", AV242/2, AZ242="Indirect rLV % hemisphere", AV242/2, AND(F242="Mouse", AZ242="mm3"), (AV242/508.91)*100, AND(F242="Rat", AZ242="mm3"), (AV242/1971)*100, AND(F242="Mouse", AZ242="ul"), (AV242/508.91)*100, AND(F242="Rat", AZ242="ul"), (AV242/1971)*100, AND(F242="Mouse", AZ242="nl"), (AV242/508910)*100, AND(F242="Rat", AZ242="nl"), (AV242/1971000)*100, AND(F242="Mouse", AZ242="cm3"), (AV242/0.50891)*100, AND(F242="Rat", AZ242="cm3"), (AV242/1.971)*100, TRUE, "NA")</f>
        <v>15.46</v>
      </c>
      <c r="BD242" cm="1">
        <f t="array" ref="BD242">_xlfn.IFS(AU242="NA", "NA", AU242="NR", "NA", R242="NR", "NA", BA242="SD", AU242, BA242="SE", AU242*(SQRT(R242)), BA242="SEM", AU242*(SQRT(R242)), TRUE, "NA")</f>
        <v>4.5220570540407827</v>
      </c>
      <c r="BE242" cm="1">
        <f t="array" ref="BE242">_xlfn.IFS(BD242="NA", "NA", AZ242="Direct rLV % whole brain", BD242, AZ242="Indirect rLV % whole brain", BD242, AZ242="Direct rLV % hemisphere", BD242/2, AZ242="Indirect rLV % hemisphere", BD242/2, AND(F242="Mouse", AZ242="mm3"), (BD242/508.91)*100, AND(F242="Rat", AZ242="mm3"), (BD242/1971)*100, AND(F242="Mouse", AZ242="ul"), (BD242/508.91)*100, AND(F242="Rat", AZ242="ul"), (BD242/1971)*100, AND(F242="Mouse", AZ242="nl"), (BD242/508910)*100, AND(F242="Rat", AZ242="nl"), (BD242/1971000)*100, AND(F242="Mouse", AZ242="cm3"), (BD242/0.50891)*100, AND(F242="Rat", AZ242="cm3"), (BD242/1.971)*100, TRUE, "NA")</f>
        <v>4.5220570540407827</v>
      </c>
      <c r="BF242" s="48" cm="1">
        <f t="array" ref="BF242">_xlfn.IFS(AW242="NA", "NA", AW242="NR", "NA", T242 = "NA", "NA", T242 = "NR", "NA", BA242="SD", AW242, BA242="SE", AW242*(SQRT(T242)), BA242="SEM", AW242*(SQRT(T242)), TRUE, "NA")</f>
        <v>5.6604770117013992</v>
      </c>
      <c r="BG242" s="36" t="s">
        <v>47</v>
      </c>
      <c r="BH242" s="32" t="s">
        <v>9</v>
      </c>
      <c r="BI242" s="32" t="s">
        <v>9</v>
      </c>
      <c r="BJ242" s="32" t="s">
        <v>9</v>
      </c>
      <c r="BK242" s="32" t="s">
        <v>9</v>
      </c>
      <c r="BL242" s="32" t="s">
        <v>9</v>
      </c>
      <c r="BM242" s="32">
        <v>24</v>
      </c>
      <c r="BN242" s="36" t="s">
        <v>273</v>
      </c>
      <c r="BO242" s="32" t="s">
        <v>273</v>
      </c>
      <c r="BP242" s="32" t="s">
        <v>1237</v>
      </c>
      <c r="BQ242" s="32" t="s">
        <v>2611</v>
      </c>
    </row>
    <row r="243" spans="1:69" x14ac:dyDescent="0.3">
      <c r="A243" t="s">
        <v>1239</v>
      </c>
      <c r="B243" t="s">
        <v>1238</v>
      </c>
      <c r="C243">
        <v>2000</v>
      </c>
      <c r="D243" t="s">
        <v>1240</v>
      </c>
      <c r="E243" t="s">
        <v>141</v>
      </c>
      <c r="F243" s="35" t="s">
        <v>42</v>
      </c>
      <c r="G243" t="s">
        <v>1241</v>
      </c>
      <c r="H243" t="s">
        <v>36</v>
      </c>
      <c r="I243" t="s">
        <v>12</v>
      </c>
      <c r="J243" t="s">
        <v>8</v>
      </c>
      <c r="K243" t="s">
        <v>9</v>
      </c>
      <c r="L243" t="s">
        <v>9</v>
      </c>
      <c r="M243" t="s">
        <v>9</v>
      </c>
      <c r="N243">
        <v>2000</v>
      </c>
      <c r="O243">
        <f t="shared" si="39"/>
        <v>2500</v>
      </c>
      <c r="P243">
        <v>3000</v>
      </c>
      <c r="Q243">
        <v>1</v>
      </c>
      <c r="R243">
        <v>10</v>
      </c>
      <c r="S243">
        <v>5</v>
      </c>
      <c r="T243">
        <v>11</v>
      </c>
      <c r="U243">
        <f t="shared" si="32"/>
        <v>5</v>
      </c>
      <c r="V243">
        <f t="shared" si="33"/>
        <v>2</v>
      </c>
      <c r="W243" s="35" t="s">
        <v>147</v>
      </c>
      <c r="X243" t="s">
        <v>97</v>
      </c>
      <c r="Y243" t="s">
        <v>2553</v>
      </c>
      <c r="Z243" t="s">
        <v>91</v>
      </c>
      <c r="AA243">
        <v>20</v>
      </c>
      <c r="AB243" t="s">
        <v>145</v>
      </c>
      <c r="AC243" cm="1">
        <f t="array" ref="AC243">_xlfn.IFS(AB243="mg/kg", AA243, AB243="ug/g", AA243, AB243="mg/100g", AA243*10, AB243="mg/g", AA243*1000, TRUE, "NA")</f>
        <v>20</v>
      </c>
      <c r="AD243">
        <v>0.63600000000000001</v>
      </c>
      <c r="AE243" t="s">
        <v>461</v>
      </c>
      <c r="AF243" cm="1">
        <f t="array" ref="AF243">_xlfn.IFS(AD243="NA", "NA", AD243="NR", "NA", AE243="W/cm2", AD243, AE243="mW/mm2", AD243*0.1, AE243="mW/cm2", AD243*0.001, AE243="uW/cm2", AD243*0.000001, AE243="lux", AD243*0.00000014641, AE243="klux", AD243*0.00014641, TRUE, "NA")</f>
        <v>0.63600000000000001</v>
      </c>
      <c r="AG243" t="s">
        <v>85</v>
      </c>
      <c r="AH243" t="s">
        <v>2656</v>
      </c>
      <c r="AI243">
        <v>570</v>
      </c>
      <c r="AJ243">
        <v>3</v>
      </c>
      <c r="AK243">
        <v>20</v>
      </c>
      <c r="AL243" s="35" t="s">
        <v>1236</v>
      </c>
      <c r="AM243" t="s">
        <v>219</v>
      </c>
      <c r="AN243">
        <v>12.6</v>
      </c>
      <c r="AO243" t="s">
        <v>145</v>
      </c>
      <c r="AP243">
        <v>0.5</v>
      </c>
      <c r="AQ243" t="s">
        <v>158</v>
      </c>
      <c r="AR243" s="35">
        <v>24</v>
      </c>
      <c r="AS243" t="s">
        <v>875</v>
      </c>
      <c r="AT243">
        <v>23.6</v>
      </c>
      <c r="AU243">
        <v>8.09</v>
      </c>
      <c r="AV243">
        <v>12.9</v>
      </c>
      <c r="AW243">
        <v>6.63</v>
      </c>
      <c r="AX243" t="s">
        <v>8</v>
      </c>
      <c r="AY243" t="s">
        <v>8</v>
      </c>
      <c r="AZ243" t="s">
        <v>483</v>
      </c>
      <c r="BA243" t="s">
        <v>196</v>
      </c>
      <c r="BB243" cm="1">
        <f t="array" ref="BB243">_xlfn.IFS(AT243="NA", "NA", AT243="NR", "NA", AZ243="Direct rLV % whole brain", AT243, AZ243="Indirect rLV % whole brain", AT243, AZ243="Direct rLV % hemisphere", AT243/2, AZ243="Indirect rLV % hemisphere", AT243/2, AND(F243="Mouse", AZ243="mm3"), (AT243/508.91)*100, AND(F243="Rat", AZ243="mm3"), (AT243/1971)*100, AND(F243="Mouse", AZ243="ul"), (AT243/508.91)*100, AND(F243="Rat", AZ243="ul"), (AT243/1971)*100, AND(F243="Mouse", AZ243="nl"), (AT243/508910)*100, AND(F243="Rat", AZ243="nl"), (AT243/1971000)*100, AND(F243="Mouse", AZ243="cm3"), (AT243/0.50891)*100, AND(F243="Rat", AZ243="cm3"), (AT243/1.971)*100, TRUE, "NA")</f>
        <v>23.6</v>
      </c>
      <c r="BC243" cm="1">
        <f t="array" ref="BC243">_xlfn.IFS(AV243="NA", "NA", AV243="NR", "NA", AZ243="Direct rLV % whole brain", AV243, AZ243="Indirect rLV % whole brain", AV243, AZ243="Direct rLV % hemisphere", AV243/2, AZ243="Indirect rLV % hemisphere", AV243/2, AND(F243="Mouse", AZ243="mm3"), (AV243/508.91)*100, AND(F243="Rat", AZ243="mm3"), (AV243/1971)*100, AND(F243="Mouse", AZ243="ul"), (AV243/508.91)*100, AND(F243="Rat", AZ243="ul"), (AV243/1971)*100, AND(F243="Mouse", AZ243="nl"), (AV243/508910)*100, AND(F243="Rat", AZ243="nl"), (AV243/1971000)*100, AND(F243="Mouse", AZ243="cm3"), (AV243/0.50891)*100, AND(F243="Rat", AZ243="cm3"), (AV243/1.971)*100, TRUE, "NA")</f>
        <v>12.9</v>
      </c>
      <c r="BD243" cm="1">
        <f t="array" ref="BD243">_xlfn.IFS(AU243="NA", "NA", AU243="NR", "NA", R243="NR", "NA", BA243="SD", AU243, BA243="SE", AU243*(SQRT(R243)), BA243="SEM", AU243*(SQRT(R243)), TRUE, "NA")</f>
        <v>8.09</v>
      </c>
      <c r="BE243" cm="1">
        <f t="array" ref="BE243">_xlfn.IFS(BD243="NA", "NA", AZ243="Direct rLV % whole brain", BD243, AZ243="Indirect rLV % whole brain", BD243, AZ243="Direct rLV % hemisphere", BD243/2, AZ243="Indirect rLV % hemisphere", BD243/2, AND(F243="Mouse", AZ243="mm3"), (BD243/508.91)*100, AND(F243="Rat", AZ243="mm3"), (BD243/1971)*100, AND(F243="Mouse", AZ243="ul"), (BD243/508.91)*100, AND(F243="Rat", AZ243="ul"), (BD243/1971)*100, AND(F243="Mouse", AZ243="nl"), (BD243/508910)*100, AND(F243="Rat", AZ243="nl"), (BD243/1971000)*100, AND(F243="Mouse", AZ243="cm3"), (BD243/0.50891)*100, AND(F243="Rat", AZ243="cm3"), (BD243/1.971)*100, TRUE, "NA")</f>
        <v>8.09</v>
      </c>
      <c r="BF243" s="48" cm="1">
        <f t="array" ref="BF243">_xlfn.IFS(AW243="NA", "NA", AW243="NR", "NA", T243 = "NA", "NA", T243 = "NR", "NA", BA243="SD", AW243, BA243="SE", AW243*(SQRT(T243)), BA243="SEM", AW243*(SQRT(T243)), TRUE, "NA")</f>
        <v>6.63</v>
      </c>
      <c r="BG243" s="35" t="s">
        <v>47</v>
      </c>
      <c r="BH243">
        <v>8</v>
      </c>
      <c r="BI243">
        <v>2.38</v>
      </c>
      <c r="BJ243">
        <v>4</v>
      </c>
      <c r="BK243">
        <v>3</v>
      </c>
      <c r="BL243" t="s">
        <v>196</v>
      </c>
      <c r="BM243">
        <v>24</v>
      </c>
      <c r="BN243" s="35" t="s">
        <v>273</v>
      </c>
      <c r="BO243" t="s">
        <v>272</v>
      </c>
      <c r="BP243" t="s">
        <v>1242</v>
      </c>
    </row>
    <row r="244" spans="1:69" x14ac:dyDescent="0.3">
      <c r="A244" t="s">
        <v>1239</v>
      </c>
      <c r="B244" t="s">
        <v>1238</v>
      </c>
      <c r="C244">
        <v>2000</v>
      </c>
      <c r="D244" t="s">
        <v>1240</v>
      </c>
      <c r="E244" t="s">
        <v>143</v>
      </c>
      <c r="F244" s="35" t="s">
        <v>42</v>
      </c>
      <c r="G244" t="s">
        <v>1241</v>
      </c>
      <c r="H244" t="s">
        <v>36</v>
      </c>
      <c r="I244" t="s">
        <v>12</v>
      </c>
      <c r="J244" t="s">
        <v>8</v>
      </c>
      <c r="K244" t="s">
        <v>9</v>
      </c>
      <c r="L244" t="s">
        <v>9</v>
      </c>
      <c r="M244" t="s">
        <v>9</v>
      </c>
      <c r="N244">
        <v>2000</v>
      </c>
      <c r="O244">
        <f t="shared" si="39"/>
        <v>2500</v>
      </c>
      <c r="P244">
        <v>3000</v>
      </c>
      <c r="Q244">
        <v>1</v>
      </c>
      <c r="R244">
        <v>10</v>
      </c>
      <c r="S244">
        <v>5</v>
      </c>
      <c r="T244">
        <v>12</v>
      </c>
      <c r="U244">
        <f t="shared" si="32"/>
        <v>5</v>
      </c>
      <c r="V244">
        <f t="shared" si="33"/>
        <v>2</v>
      </c>
      <c r="W244" s="35" t="s">
        <v>147</v>
      </c>
      <c r="X244" t="s">
        <v>97</v>
      </c>
      <c r="Y244" t="s">
        <v>2553</v>
      </c>
      <c r="Z244" t="s">
        <v>91</v>
      </c>
      <c r="AA244">
        <v>20</v>
      </c>
      <c r="AB244" t="s">
        <v>145</v>
      </c>
      <c r="AC244" cm="1">
        <f t="array" ref="AC244">_xlfn.IFS(AB244="mg/kg", AA244, AB244="ug/g", AA244, AB244="mg/100g", AA244*10, AB244="mg/g", AA244*1000, TRUE, "NA")</f>
        <v>20</v>
      </c>
      <c r="AD244">
        <v>0.63600000000000001</v>
      </c>
      <c r="AE244" t="s">
        <v>461</v>
      </c>
      <c r="AF244" cm="1">
        <f t="array" ref="AF244">_xlfn.IFS(AD244="NA", "NA", AD244="NR", "NA", AE244="W/cm2", AD244, AE244="mW/mm2", AD244*0.1, AE244="mW/cm2", AD244*0.001, AE244="uW/cm2", AD244*0.000001, AE244="lux", AD244*0.00000014641, AE244="klux", AD244*0.00014641, TRUE, "NA")</f>
        <v>0.63600000000000001</v>
      </c>
      <c r="AG244" t="s">
        <v>85</v>
      </c>
      <c r="AH244" t="s">
        <v>2656</v>
      </c>
      <c r="AI244">
        <v>570</v>
      </c>
      <c r="AJ244">
        <v>3</v>
      </c>
      <c r="AK244">
        <v>20</v>
      </c>
      <c r="AL244" s="35" t="s">
        <v>1011</v>
      </c>
      <c r="AM244" t="s">
        <v>219</v>
      </c>
      <c r="AN244">
        <v>20</v>
      </c>
      <c r="AO244" t="s">
        <v>145</v>
      </c>
      <c r="AP244">
        <v>0.5</v>
      </c>
      <c r="AQ244" t="s">
        <v>158</v>
      </c>
      <c r="AR244" s="35">
        <v>24</v>
      </c>
      <c r="AS244" t="s">
        <v>875</v>
      </c>
      <c r="AT244">
        <v>23.6</v>
      </c>
      <c r="AU244">
        <v>8.09</v>
      </c>
      <c r="AV244">
        <v>15.6</v>
      </c>
      <c r="AW244">
        <v>7.01</v>
      </c>
      <c r="AX244" t="s">
        <v>8</v>
      </c>
      <c r="AY244" t="s">
        <v>8</v>
      </c>
      <c r="AZ244" t="s">
        <v>483</v>
      </c>
      <c r="BA244" t="s">
        <v>196</v>
      </c>
      <c r="BB244" cm="1">
        <f t="array" ref="BB244">_xlfn.IFS(AT244="NA", "NA", AT244="NR", "NA", AZ244="Direct rLV % whole brain", AT244, AZ244="Indirect rLV % whole brain", AT244, AZ244="Direct rLV % hemisphere", AT244/2, AZ244="Indirect rLV % hemisphere", AT244/2, AND(F244="Mouse", AZ244="mm3"), (AT244/508.91)*100, AND(F244="Rat", AZ244="mm3"), (AT244/1971)*100, AND(F244="Mouse", AZ244="ul"), (AT244/508.91)*100, AND(F244="Rat", AZ244="ul"), (AT244/1971)*100, AND(F244="Mouse", AZ244="nl"), (AT244/508910)*100, AND(F244="Rat", AZ244="nl"), (AT244/1971000)*100, AND(F244="Mouse", AZ244="cm3"), (AT244/0.50891)*100, AND(F244="Rat", AZ244="cm3"), (AT244/1.971)*100, TRUE, "NA")</f>
        <v>23.6</v>
      </c>
      <c r="BC244" cm="1">
        <f t="array" ref="BC244">_xlfn.IFS(AV244="NA", "NA", AV244="NR", "NA", AZ244="Direct rLV % whole brain", AV244, AZ244="Indirect rLV % whole brain", AV244, AZ244="Direct rLV % hemisphere", AV244/2, AZ244="Indirect rLV % hemisphere", AV244/2, AND(F244="Mouse", AZ244="mm3"), (AV244/508.91)*100, AND(F244="Rat", AZ244="mm3"), (AV244/1971)*100, AND(F244="Mouse", AZ244="ul"), (AV244/508.91)*100, AND(F244="Rat", AZ244="ul"), (AV244/1971)*100, AND(F244="Mouse", AZ244="nl"), (AV244/508910)*100, AND(F244="Rat", AZ244="nl"), (AV244/1971000)*100, AND(F244="Mouse", AZ244="cm3"), (AV244/0.50891)*100, AND(F244="Rat", AZ244="cm3"), (AV244/1.971)*100, TRUE, "NA")</f>
        <v>15.6</v>
      </c>
      <c r="BD244" cm="1">
        <f t="array" ref="BD244">_xlfn.IFS(AU244="NA", "NA", AU244="NR", "NA", R244="NR", "NA", BA244="SD", AU244, BA244="SE", AU244*(SQRT(R244)), BA244="SEM", AU244*(SQRT(R244)), TRUE, "NA")</f>
        <v>8.09</v>
      </c>
      <c r="BE244" cm="1">
        <f t="array" ref="BE244">_xlfn.IFS(BD244="NA", "NA", AZ244="Direct rLV % whole brain", BD244, AZ244="Indirect rLV % whole brain", BD244, AZ244="Direct rLV % hemisphere", BD244/2, AZ244="Indirect rLV % hemisphere", BD244/2, AND(F244="Mouse", AZ244="mm3"), (BD244/508.91)*100, AND(F244="Rat", AZ244="mm3"), (BD244/1971)*100, AND(F244="Mouse", AZ244="ul"), (BD244/508.91)*100, AND(F244="Rat", AZ244="ul"), (BD244/1971)*100, AND(F244="Mouse", AZ244="nl"), (BD244/508910)*100, AND(F244="Rat", AZ244="nl"), (BD244/1971000)*100, AND(F244="Mouse", AZ244="cm3"), (BD244/0.50891)*100, AND(F244="Rat", AZ244="cm3"), (BD244/1.971)*100, TRUE, "NA")</f>
        <v>8.09</v>
      </c>
      <c r="BF244" s="48" cm="1">
        <f t="array" ref="BF244">_xlfn.IFS(AW244="NA", "NA", AW244="NR", "NA", T244 = "NA", "NA", T244 = "NR", "NA", BA244="SD", AW244, BA244="SE", AW244*(SQRT(T244)), BA244="SEM", AW244*(SQRT(T244)), TRUE, "NA")</f>
        <v>7.01</v>
      </c>
      <c r="BG244" s="35" t="s">
        <v>47</v>
      </c>
      <c r="BH244">
        <v>8</v>
      </c>
      <c r="BI244">
        <v>2.38</v>
      </c>
      <c r="BJ244">
        <v>5.42</v>
      </c>
      <c r="BK244">
        <v>2.29</v>
      </c>
      <c r="BL244" t="s">
        <v>196</v>
      </c>
      <c r="BM244">
        <v>24</v>
      </c>
      <c r="BN244" s="35" t="s">
        <v>273</v>
      </c>
      <c r="BO244" t="s">
        <v>273</v>
      </c>
      <c r="BP244" t="s">
        <v>1242</v>
      </c>
    </row>
    <row r="245" spans="1:69" x14ac:dyDescent="0.3">
      <c r="A245" t="s">
        <v>1239</v>
      </c>
      <c r="B245" t="s">
        <v>1238</v>
      </c>
      <c r="C245">
        <v>2000</v>
      </c>
      <c r="D245" t="s">
        <v>1240</v>
      </c>
      <c r="E245" t="s">
        <v>144</v>
      </c>
      <c r="F245" s="35" t="s">
        <v>42</v>
      </c>
      <c r="G245" t="s">
        <v>1241</v>
      </c>
      <c r="H245" t="s">
        <v>36</v>
      </c>
      <c r="I245" t="s">
        <v>12</v>
      </c>
      <c r="J245" t="s">
        <v>8</v>
      </c>
      <c r="K245" t="s">
        <v>9</v>
      </c>
      <c r="L245" t="s">
        <v>9</v>
      </c>
      <c r="M245" t="s">
        <v>9</v>
      </c>
      <c r="N245">
        <v>2000</v>
      </c>
      <c r="O245">
        <f t="shared" si="39"/>
        <v>2500</v>
      </c>
      <c r="P245">
        <v>3000</v>
      </c>
      <c r="Q245">
        <v>1</v>
      </c>
      <c r="R245">
        <v>10</v>
      </c>
      <c r="S245">
        <v>5</v>
      </c>
      <c r="T245">
        <v>11</v>
      </c>
      <c r="U245">
        <f t="shared" si="32"/>
        <v>5</v>
      </c>
      <c r="V245">
        <f t="shared" si="33"/>
        <v>2</v>
      </c>
      <c r="W245" s="35" t="s">
        <v>147</v>
      </c>
      <c r="X245" t="s">
        <v>97</v>
      </c>
      <c r="Y245" t="s">
        <v>2553</v>
      </c>
      <c r="Z245" t="s">
        <v>91</v>
      </c>
      <c r="AA245">
        <v>20</v>
      </c>
      <c r="AB245" t="s">
        <v>145</v>
      </c>
      <c r="AC245" cm="1">
        <f t="array" ref="AC245">_xlfn.IFS(AB245="mg/kg", AA245, AB245="ug/g", AA245, AB245="mg/100g", AA245*10, AB245="mg/g", AA245*1000, TRUE, "NA")</f>
        <v>20</v>
      </c>
      <c r="AD245">
        <v>0.63600000000000001</v>
      </c>
      <c r="AE245" t="s">
        <v>461</v>
      </c>
      <c r="AF245" cm="1">
        <f t="array" ref="AF245">_xlfn.IFS(AD245="NA", "NA", AD245="NR", "NA", AE245="W/cm2", AD245, AE245="mW/mm2", AD245*0.1, AE245="mW/cm2", AD245*0.001, AE245="uW/cm2", AD245*0.000001, AE245="lux", AD245*0.00000014641, AE245="klux", AD245*0.00014641, TRUE, "NA")</f>
        <v>0.63600000000000001</v>
      </c>
      <c r="AG245" t="s">
        <v>85</v>
      </c>
      <c r="AH245" t="s">
        <v>2656</v>
      </c>
      <c r="AI245">
        <v>570</v>
      </c>
      <c r="AJ245">
        <v>3</v>
      </c>
      <c r="AK245">
        <v>20</v>
      </c>
      <c r="AL245" s="35" t="s">
        <v>258</v>
      </c>
      <c r="AM245" t="s">
        <v>219</v>
      </c>
      <c r="AN245">
        <v>49</v>
      </c>
      <c r="AO245" t="s">
        <v>145</v>
      </c>
      <c r="AP245">
        <v>0.5</v>
      </c>
      <c r="AQ245" t="s">
        <v>158</v>
      </c>
      <c r="AR245" s="35">
        <v>24</v>
      </c>
      <c r="AS245" t="s">
        <v>875</v>
      </c>
      <c r="AT245">
        <v>23.6</v>
      </c>
      <c r="AU245">
        <v>8.09</v>
      </c>
      <c r="AV245">
        <v>17.850000000000001</v>
      </c>
      <c r="AW245">
        <v>7.41</v>
      </c>
      <c r="AX245" t="s">
        <v>8</v>
      </c>
      <c r="AY245" t="s">
        <v>8</v>
      </c>
      <c r="AZ245" t="s">
        <v>483</v>
      </c>
      <c r="BA245" t="s">
        <v>196</v>
      </c>
      <c r="BB245" cm="1">
        <f t="array" ref="BB245">_xlfn.IFS(AT245="NA", "NA", AT245="NR", "NA", AZ245="Direct rLV % whole brain", AT245, AZ245="Indirect rLV % whole brain", AT245, AZ245="Direct rLV % hemisphere", AT245/2, AZ245="Indirect rLV % hemisphere", AT245/2, AND(F245="Mouse", AZ245="mm3"), (AT245/508.91)*100, AND(F245="Rat", AZ245="mm3"), (AT245/1971)*100, AND(F245="Mouse", AZ245="ul"), (AT245/508.91)*100, AND(F245="Rat", AZ245="ul"), (AT245/1971)*100, AND(F245="Mouse", AZ245="nl"), (AT245/508910)*100, AND(F245="Rat", AZ245="nl"), (AT245/1971000)*100, AND(F245="Mouse", AZ245="cm3"), (AT245/0.50891)*100, AND(F245="Rat", AZ245="cm3"), (AT245/1.971)*100, TRUE, "NA")</f>
        <v>23.6</v>
      </c>
      <c r="BC245" cm="1">
        <f t="array" ref="BC245">_xlfn.IFS(AV245="NA", "NA", AV245="NR", "NA", AZ245="Direct rLV % whole brain", AV245, AZ245="Indirect rLV % whole brain", AV245, AZ245="Direct rLV % hemisphere", AV245/2, AZ245="Indirect rLV % hemisphere", AV245/2, AND(F245="Mouse", AZ245="mm3"), (AV245/508.91)*100, AND(F245="Rat", AZ245="mm3"), (AV245/1971)*100, AND(F245="Mouse", AZ245="ul"), (AV245/508.91)*100, AND(F245="Rat", AZ245="ul"), (AV245/1971)*100, AND(F245="Mouse", AZ245="nl"), (AV245/508910)*100, AND(F245="Rat", AZ245="nl"), (AV245/1971000)*100, AND(F245="Mouse", AZ245="cm3"), (AV245/0.50891)*100, AND(F245="Rat", AZ245="cm3"), (AV245/1.971)*100, TRUE, "NA")</f>
        <v>17.850000000000001</v>
      </c>
      <c r="BD245" cm="1">
        <f t="array" ref="BD245">_xlfn.IFS(AU245="NA", "NA", AU245="NR", "NA", R245="NR", "NA", BA245="SD", AU245, BA245="SE", AU245*(SQRT(R245)), BA245="SEM", AU245*(SQRT(R245)), TRUE, "NA")</f>
        <v>8.09</v>
      </c>
      <c r="BE245" cm="1">
        <f t="array" ref="BE245">_xlfn.IFS(BD245="NA", "NA", AZ245="Direct rLV % whole brain", BD245, AZ245="Indirect rLV % whole brain", BD245, AZ245="Direct rLV % hemisphere", BD245/2, AZ245="Indirect rLV % hemisphere", BD245/2, AND(F245="Mouse", AZ245="mm3"), (BD245/508.91)*100, AND(F245="Rat", AZ245="mm3"), (BD245/1971)*100, AND(F245="Mouse", AZ245="ul"), (BD245/508.91)*100, AND(F245="Rat", AZ245="ul"), (BD245/1971)*100, AND(F245="Mouse", AZ245="nl"), (BD245/508910)*100, AND(F245="Rat", AZ245="nl"), (BD245/1971000)*100, AND(F245="Mouse", AZ245="cm3"), (BD245/0.50891)*100, AND(F245="Rat", AZ245="cm3"), (BD245/1.971)*100, TRUE, "NA")</f>
        <v>8.09</v>
      </c>
      <c r="BF245" s="48" cm="1">
        <f t="array" ref="BF245">_xlfn.IFS(AW245="NA", "NA", AW245="NR", "NA", T245 = "NA", "NA", T245 = "NR", "NA", BA245="SD", AW245, BA245="SE", AW245*(SQRT(T245)), BA245="SEM", AW245*(SQRT(T245)), TRUE, "NA")</f>
        <v>7.41</v>
      </c>
      <c r="BG245" s="35" t="s">
        <v>47</v>
      </c>
      <c r="BH245">
        <v>8</v>
      </c>
      <c r="BI245">
        <v>2.38</v>
      </c>
      <c r="BJ245">
        <v>5.67</v>
      </c>
      <c r="BK245">
        <v>2.9</v>
      </c>
      <c r="BL245" t="s">
        <v>196</v>
      </c>
      <c r="BM245">
        <v>24</v>
      </c>
      <c r="BN245" s="35" t="s">
        <v>273</v>
      </c>
      <c r="BO245" t="s">
        <v>273</v>
      </c>
      <c r="BP245" t="s">
        <v>1242</v>
      </c>
    </row>
    <row r="246" spans="1:69" s="22" customFormat="1" x14ac:dyDescent="0.3">
      <c r="A246" s="22" t="s">
        <v>1244</v>
      </c>
      <c r="B246" s="22" t="s">
        <v>1243</v>
      </c>
      <c r="C246" s="22">
        <v>2008</v>
      </c>
      <c r="D246" s="22" t="s">
        <v>1245</v>
      </c>
      <c r="E246" s="22" t="s">
        <v>141</v>
      </c>
      <c r="F246" s="34" t="s">
        <v>24</v>
      </c>
      <c r="G246" s="22" t="s">
        <v>11</v>
      </c>
      <c r="H246" s="22" t="s">
        <v>36</v>
      </c>
      <c r="I246" s="22" t="s">
        <v>12</v>
      </c>
      <c r="J246" s="22" t="s">
        <v>8</v>
      </c>
      <c r="K246" s="22" t="s">
        <v>9</v>
      </c>
      <c r="L246" s="22">
        <v>12</v>
      </c>
      <c r="M246" s="22" t="s">
        <v>9</v>
      </c>
      <c r="N246" s="22">
        <v>250</v>
      </c>
      <c r="O246" s="22">
        <f t="shared" si="39"/>
        <v>275</v>
      </c>
      <c r="P246" s="22">
        <v>300</v>
      </c>
      <c r="Q246" s="22">
        <v>1</v>
      </c>
      <c r="R246" s="22">
        <v>6</v>
      </c>
      <c r="S246" s="22">
        <v>2</v>
      </c>
      <c r="T246" s="22">
        <v>7</v>
      </c>
      <c r="U246" s="22">
        <f t="shared" si="32"/>
        <v>2</v>
      </c>
      <c r="V246" s="22">
        <f t="shared" si="33"/>
        <v>3</v>
      </c>
      <c r="W246" s="34" t="s">
        <v>147</v>
      </c>
      <c r="X246" s="22" t="s">
        <v>642</v>
      </c>
      <c r="Y246" s="22" t="s">
        <v>78</v>
      </c>
      <c r="Z246" s="22" t="s">
        <v>905</v>
      </c>
      <c r="AA246" s="22">
        <v>10</v>
      </c>
      <c r="AB246" s="22" t="s">
        <v>320</v>
      </c>
      <c r="AC246" t="str" cm="1">
        <f t="array" ref="AC246">_xlfn.IFS(AB246="mg/kg", AA246, AB246="ug/g", AA246, AB246="mg/100g", AA246*10, AB246="mg/g", AA246*1000, TRUE, "NA")</f>
        <v>NA</v>
      </c>
      <c r="AD246" s="22">
        <v>15</v>
      </c>
      <c r="AE246" s="22" t="s">
        <v>461</v>
      </c>
      <c r="AF246" cm="1">
        <f t="array" ref="AF246">_xlfn.IFS(AD246="NA", "NA", AD246="NR", "NA", AE246="W/cm2", AD246, AE246="mW/mm2", AD246*0.1, AE246="mW/cm2", AD246*0.001, AE246="uW/cm2", AD246*0.000001, AE246="lux", AD246*0.00000014641, AE246="klux", AD246*0.00014641, TRUE, "NA")</f>
        <v>15</v>
      </c>
      <c r="AG246" s="22" t="s">
        <v>231</v>
      </c>
      <c r="AH246" s="22" t="s">
        <v>9</v>
      </c>
      <c r="AI246" s="22" t="s">
        <v>9</v>
      </c>
      <c r="AJ246" s="22">
        <v>3</v>
      </c>
      <c r="AK246" s="22">
        <v>20</v>
      </c>
      <c r="AL246" s="34" t="s">
        <v>906</v>
      </c>
      <c r="AM246" s="22" t="s">
        <v>47</v>
      </c>
      <c r="AN246" s="22">
        <v>10</v>
      </c>
      <c r="AO246" s="22" t="s">
        <v>1246</v>
      </c>
      <c r="AP246" s="22">
        <v>24</v>
      </c>
      <c r="AQ246" s="22" t="s">
        <v>158</v>
      </c>
      <c r="AR246" s="34">
        <v>240</v>
      </c>
      <c r="AS246" s="22" t="s">
        <v>876</v>
      </c>
      <c r="AT246" s="22">
        <v>15.28</v>
      </c>
      <c r="AU246" s="22">
        <v>2.41</v>
      </c>
      <c r="AV246" s="22">
        <v>18.32</v>
      </c>
      <c r="AW246" s="22">
        <v>3.13</v>
      </c>
      <c r="AX246" s="22" t="s">
        <v>8</v>
      </c>
      <c r="AY246" s="22" t="s">
        <v>8</v>
      </c>
      <c r="AZ246" s="22" t="s">
        <v>137</v>
      </c>
      <c r="BA246" s="22" t="s">
        <v>196</v>
      </c>
      <c r="BB246" cm="1">
        <f t="array" ref="BB246">_xlfn.IFS(AT246="NA", "NA", AT246="NR", "NA", AZ246="Direct rLV % whole brain", AT246, AZ246="Indirect rLV % whole brain", AT246, AZ246="Direct rLV % hemisphere", AT246/2, AZ246="Indirect rLV % hemisphere", AT246/2, AND(F246="Mouse", AZ246="mm3"), (AT246/508.91)*100, AND(F246="Rat", AZ246="mm3"), (AT246/1971)*100, AND(F246="Mouse", AZ246="ul"), (AT246/508.91)*100, AND(F246="Rat", AZ246="ul"), (AT246/1971)*100, AND(F246="Mouse", AZ246="nl"), (AT246/508910)*100, AND(F246="Rat", AZ246="nl"), (AT246/1971000)*100, AND(F246="Mouse", AZ246="cm3"), (AT246/0.50891)*100, AND(F246="Rat", AZ246="cm3"), (AT246/1.971)*100, TRUE, "NA")</f>
        <v>0.77524099441907657</v>
      </c>
      <c r="BC246" cm="1">
        <f t="array" ref="BC246">_xlfn.IFS(AV246="NA", "NA", AV246="NR", "NA", AZ246="Direct rLV % whole brain", AV246, AZ246="Indirect rLV % whole brain", AV246, AZ246="Direct rLV % hemisphere", AV246/2, AZ246="Indirect rLV % hemisphere", AV246/2, AND(F246="Mouse", AZ246="mm3"), (AV246/508.91)*100, AND(F246="Rat", AZ246="mm3"), (AV246/1971)*100, AND(F246="Mouse", AZ246="ul"), (AV246/508.91)*100, AND(F246="Rat", AZ246="ul"), (AV246/1971)*100, AND(F246="Mouse", AZ246="nl"), (AV246/508910)*100, AND(F246="Rat", AZ246="nl"), (AV246/1971000)*100, AND(F246="Mouse", AZ246="cm3"), (AV246/0.50891)*100, AND(F246="Rat", AZ246="cm3"), (AV246/1.971)*100, TRUE, "NA")</f>
        <v>0.92947742262810762</v>
      </c>
      <c r="BD246" cm="1">
        <f t="array" ref="BD246">_xlfn.IFS(AU246="NA", "NA", AU246="NR", "NA", R246="NR", "NA", BA246="SD", AU246, BA246="SE", AU246*(SQRT(R246)), BA246="SEM", AU246*(SQRT(R246)), TRUE, "NA")</f>
        <v>2.41</v>
      </c>
      <c r="BE246" cm="1">
        <f t="array" ref="BE246">_xlfn.IFS(BD246="NA", "NA", AZ246="Direct rLV % whole brain", BD246, AZ246="Indirect rLV % whole brain", BD246, AZ246="Direct rLV % hemisphere", BD246/2, AZ246="Indirect rLV % hemisphere", BD246/2, AND(F246="Mouse", AZ246="mm3"), (BD246/508.91)*100, AND(F246="Rat", AZ246="mm3"), (BD246/1971)*100, AND(F246="Mouse", AZ246="ul"), (BD246/508.91)*100, AND(F246="Rat", AZ246="ul"), (BD246/1971)*100, AND(F246="Mouse", AZ246="nl"), (BD246/508910)*100, AND(F246="Rat", AZ246="nl"), (BD246/1971000)*100, AND(F246="Mouse", AZ246="cm3"), (BD246/0.50891)*100, AND(F246="Rat", AZ246="cm3"), (BD246/1.971)*100, TRUE, "NA")</f>
        <v>0.12227295788939625</v>
      </c>
      <c r="BF246" s="48" cm="1">
        <f t="array" ref="BF246">_xlfn.IFS(AW246="NA", "NA", AW246="NR", "NA", T246 = "NA", "NA", T246 = "NR", "NA", BA246="SD", AW246, BA246="SE", AW246*(SQRT(T246)), BA246="SEM", AW246*(SQRT(T246)), TRUE, "NA")</f>
        <v>3.13</v>
      </c>
      <c r="BG246" s="34" t="s">
        <v>12</v>
      </c>
      <c r="BH246" s="22" t="s">
        <v>8</v>
      </c>
      <c r="BI246" s="22" t="s">
        <v>8</v>
      </c>
      <c r="BJ246" s="22" t="s">
        <v>8</v>
      </c>
      <c r="BK246" s="22" t="s">
        <v>8</v>
      </c>
      <c r="BL246" s="22" t="s">
        <v>8</v>
      </c>
      <c r="BM246" s="22" t="s">
        <v>8</v>
      </c>
      <c r="BN246" s="34" t="s">
        <v>272</v>
      </c>
      <c r="BO246" s="22" t="s">
        <v>273</v>
      </c>
      <c r="BP246" s="22" t="s">
        <v>1247</v>
      </c>
    </row>
    <row r="247" spans="1:69" s="22" customFormat="1" x14ac:dyDescent="0.3">
      <c r="A247" s="22" t="s">
        <v>1244</v>
      </c>
      <c r="B247" s="22" t="s">
        <v>1243</v>
      </c>
      <c r="C247" s="22">
        <v>2008</v>
      </c>
      <c r="D247" s="22" t="s">
        <v>1245</v>
      </c>
      <c r="E247" s="22" t="s">
        <v>143</v>
      </c>
      <c r="F247" s="34" t="s">
        <v>24</v>
      </c>
      <c r="G247" s="22" t="s">
        <v>11</v>
      </c>
      <c r="H247" s="22" t="s">
        <v>36</v>
      </c>
      <c r="I247" s="22" t="s">
        <v>12</v>
      </c>
      <c r="J247" s="22" t="s">
        <v>8</v>
      </c>
      <c r="K247" s="22" t="s">
        <v>9</v>
      </c>
      <c r="L247" s="22">
        <v>12</v>
      </c>
      <c r="M247" s="22" t="s">
        <v>9</v>
      </c>
      <c r="N247" s="22">
        <v>250</v>
      </c>
      <c r="O247" s="22">
        <f t="shared" si="39"/>
        <v>275</v>
      </c>
      <c r="P247" s="22">
        <v>300</v>
      </c>
      <c r="Q247" s="22">
        <v>1</v>
      </c>
      <c r="R247" s="22">
        <v>6</v>
      </c>
      <c r="S247" s="22">
        <v>2</v>
      </c>
      <c r="T247" s="22">
        <v>10</v>
      </c>
      <c r="U247" s="22">
        <f t="shared" si="32"/>
        <v>2</v>
      </c>
      <c r="V247" s="22">
        <f t="shared" si="33"/>
        <v>3</v>
      </c>
      <c r="W247" s="34" t="s">
        <v>147</v>
      </c>
      <c r="X247" s="22" t="s">
        <v>642</v>
      </c>
      <c r="Y247" s="22" t="s">
        <v>78</v>
      </c>
      <c r="Z247" s="22" t="s">
        <v>905</v>
      </c>
      <c r="AA247" s="22">
        <v>10</v>
      </c>
      <c r="AB247" s="22" t="s">
        <v>320</v>
      </c>
      <c r="AC247" t="str" cm="1">
        <f t="array" ref="AC247">_xlfn.IFS(AB247="mg/kg", AA247, AB247="ug/g", AA247, AB247="mg/100g", AA247*10, AB247="mg/g", AA247*1000, TRUE, "NA")</f>
        <v>NA</v>
      </c>
      <c r="AD247" s="22">
        <v>15</v>
      </c>
      <c r="AE247" s="22" t="s">
        <v>461</v>
      </c>
      <c r="AF247" cm="1">
        <f t="array" ref="AF247">_xlfn.IFS(AD247="NA", "NA", AD247="NR", "NA", AE247="W/cm2", AD247, AE247="mW/mm2", AD247*0.1, AE247="mW/cm2", AD247*0.001, AE247="uW/cm2", AD247*0.000001, AE247="lux", AD247*0.00000014641, AE247="klux", AD247*0.00014641, TRUE, "NA")</f>
        <v>15</v>
      </c>
      <c r="AG247" s="22" t="s">
        <v>231</v>
      </c>
      <c r="AH247" s="22" t="s">
        <v>9</v>
      </c>
      <c r="AI247" s="22" t="s">
        <v>9</v>
      </c>
      <c r="AJ247" s="22">
        <v>3</v>
      </c>
      <c r="AK247" s="22">
        <v>20</v>
      </c>
      <c r="AL247" s="34" t="s">
        <v>517</v>
      </c>
      <c r="AM247" s="22" t="s">
        <v>47</v>
      </c>
      <c r="AN247" s="22">
        <v>10</v>
      </c>
      <c r="AO247" s="22" t="s">
        <v>1246</v>
      </c>
      <c r="AP247" s="22">
        <v>24</v>
      </c>
      <c r="AQ247" s="22" t="s">
        <v>158</v>
      </c>
      <c r="AR247" s="34">
        <v>240</v>
      </c>
      <c r="AS247" s="22" t="s">
        <v>876</v>
      </c>
      <c r="AT247" s="22">
        <v>15.28</v>
      </c>
      <c r="AU247" s="22">
        <v>2.41</v>
      </c>
      <c r="AV247" s="22">
        <v>18.440000000000001</v>
      </c>
      <c r="AW247" s="22">
        <v>2.72</v>
      </c>
      <c r="AX247" s="22" t="s">
        <v>8</v>
      </c>
      <c r="AY247" s="22" t="s">
        <v>8</v>
      </c>
      <c r="AZ247" s="22" t="s">
        <v>137</v>
      </c>
      <c r="BA247" s="22" t="s">
        <v>196</v>
      </c>
      <c r="BB247" cm="1">
        <f t="array" ref="BB247">_xlfn.IFS(AT247="NA", "NA", AT247="NR", "NA", AZ247="Direct rLV % whole brain", AT247, AZ247="Indirect rLV % whole brain", AT247, AZ247="Direct rLV % hemisphere", AT247/2, AZ247="Indirect rLV % hemisphere", AT247/2, AND(F247="Mouse", AZ247="mm3"), (AT247/508.91)*100, AND(F247="Rat", AZ247="mm3"), (AT247/1971)*100, AND(F247="Mouse", AZ247="ul"), (AT247/508.91)*100, AND(F247="Rat", AZ247="ul"), (AT247/1971)*100, AND(F247="Mouse", AZ247="nl"), (AT247/508910)*100, AND(F247="Rat", AZ247="nl"), (AT247/1971000)*100, AND(F247="Mouse", AZ247="cm3"), (AT247/0.50891)*100, AND(F247="Rat", AZ247="cm3"), (AT247/1.971)*100, TRUE, "NA")</f>
        <v>0.77524099441907657</v>
      </c>
      <c r="BC247" cm="1">
        <f t="array" ref="BC247">_xlfn.IFS(AV247="NA", "NA", AV247="NR", "NA", AZ247="Direct rLV % whole brain", AV247, AZ247="Indirect rLV % whole brain", AV247, AZ247="Direct rLV % hemisphere", AV247/2, AZ247="Indirect rLV % hemisphere", AV247/2, AND(F247="Mouse", AZ247="mm3"), (AV247/508.91)*100, AND(F247="Rat", AZ247="mm3"), (AV247/1971)*100, AND(F247="Mouse", AZ247="ul"), (AV247/508.91)*100, AND(F247="Rat", AZ247="ul"), (AV247/1971)*100, AND(F247="Mouse", AZ247="nl"), (AV247/508910)*100, AND(F247="Rat", AZ247="nl"), (AV247/1971000)*100, AND(F247="Mouse", AZ247="cm3"), (AV247/0.50891)*100, AND(F247="Rat", AZ247="cm3"), (AV247/1.971)*100, TRUE, "NA")</f>
        <v>0.93556570268899053</v>
      </c>
      <c r="BD247" cm="1">
        <f t="array" ref="BD247">_xlfn.IFS(AU247="NA", "NA", AU247="NR", "NA", R247="NR", "NA", BA247="SD", AU247, BA247="SE", AU247*(SQRT(R247)), BA247="SEM", AU247*(SQRT(R247)), TRUE, "NA")</f>
        <v>2.41</v>
      </c>
      <c r="BE247" cm="1">
        <f t="array" ref="BE247">_xlfn.IFS(BD247="NA", "NA", AZ247="Direct rLV % whole brain", BD247, AZ247="Indirect rLV % whole brain", BD247, AZ247="Direct rLV % hemisphere", BD247/2, AZ247="Indirect rLV % hemisphere", BD247/2, AND(F247="Mouse", AZ247="mm3"), (BD247/508.91)*100, AND(F247="Rat", AZ247="mm3"), (BD247/1971)*100, AND(F247="Mouse", AZ247="ul"), (BD247/508.91)*100, AND(F247="Rat", AZ247="ul"), (BD247/1971)*100, AND(F247="Mouse", AZ247="nl"), (BD247/508910)*100, AND(F247="Rat", AZ247="nl"), (BD247/1971000)*100, AND(F247="Mouse", AZ247="cm3"), (BD247/0.50891)*100, AND(F247="Rat", AZ247="cm3"), (BD247/1.971)*100, TRUE, "NA")</f>
        <v>0.12227295788939625</v>
      </c>
      <c r="BF247" s="48" cm="1">
        <f t="array" ref="BF247">_xlfn.IFS(AW247="NA", "NA", AW247="NR", "NA", T247 = "NA", "NA", T247 = "NR", "NA", BA247="SD", AW247, BA247="SE", AW247*(SQRT(T247)), BA247="SEM", AW247*(SQRT(T247)), TRUE, "NA")</f>
        <v>2.72</v>
      </c>
      <c r="BG247" s="34" t="s">
        <v>12</v>
      </c>
      <c r="BH247" s="22" t="s">
        <v>8</v>
      </c>
      <c r="BI247" s="22" t="s">
        <v>8</v>
      </c>
      <c r="BJ247" s="22" t="s">
        <v>8</v>
      </c>
      <c r="BK247" s="22" t="s">
        <v>8</v>
      </c>
      <c r="BL247" s="22" t="s">
        <v>8</v>
      </c>
      <c r="BM247" s="22" t="s">
        <v>8</v>
      </c>
      <c r="BN247" s="34" t="s">
        <v>272</v>
      </c>
      <c r="BO247" s="22" t="s">
        <v>273</v>
      </c>
      <c r="BP247" s="22" t="s">
        <v>1247</v>
      </c>
    </row>
    <row r="248" spans="1:69" x14ac:dyDescent="0.3">
      <c r="A248" t="s">
        <v>1248</v>
      </c>
      <c r="B248" t="s">
        <v>1243</v>
      </c>
      <c r="C248">
        <v>2009</v>
      </c>
      <c r="D248" t="s">
        <v>1249</v>
      </c>
      <c r="E248" t="s">
        <v>141</v>
      </c>
      <c r="F248" s="35" t="s">
        <v>24</v>
      </c>
      <c r="G248" t="s">
        <v>11</v>
      </c>
      <c r="H248" t="s">
        <v>36</v>
      </c>
      <c r="I248" t="s">
        <v>12</v>
      </c>
      <c r="J248" t="s">
        <v>8</v>
      </c>
      <c r="K248">
        <v>12</v>
      </c>
      <c r="L248">
        <f>AVERAGE(K248,M248)</f>
        <v>13</v>
      </c>
      <c r="M248">
        <v>14</v>
      </c>
      <c r="N248">
        <v>250</v>
      </c>
      <c r="O248">
        <f t="shared" si="39"/>
        <v>275</v>
      </c>
      <c r="P248">
        <v>300</v>
      </c>
      <c r="Q248">
        <v>1</v>
      </c>
      <c r="R248">
        <v>14</v>
      </c>
      <c r="S248">
        <v>1</v>
      </c>
      <c r="T248">
        <v>14</v>
      </c>
      <c r="U248">
        <f t="shared" si="32"/>
        <v>1</v>
      </c>
      <c r="V248">
        <f t="shared" si="33"/>
        <v>14</v>
      </c>
      <c r="W248" s="35" t="s">
        <v>147</v>
      </c>
      <c r="X248" t="s">
        <v>97</v>
      </c>
      <c r="Y248" t="s">
        <v>47</v>
      </c>
      <c r="Z248" t="s">
        <v>1559</v>
      </c>
      <c r="AA248">
        <v>10</v>
      </c>
      <c r="AB248" t="s">
        <v>320</v>
      </c>
      <c r="AC248" t="str" cm="1">
        <f t="array" ref="AC248">_xlfn.IFS(AB248="mg/kg", AA248, AB248="ug/g", AA248, AB248="mg/100g", AA248*10, AB248="mg/g", AA248*1000, TRUE, "NA")</f>
        <v>NA</v>
      </c>
      <c r="AD248">
        <v>15</v>
      </c>
      <c r="AE248" t="s">
        <v>461</v>
      </c>
      <c r="AF248" cm="1">
        <f t="array" ref="AF248">_xlfn.IFS(AD248="NA", "NA", AD248="NR", "NA", AE248="W/cm2", AD248, AE248="mW/mm2", AD248*0.1, AE248="mW/cm2", AD248*0.001, AE248="uW/cm2", AD248*0.000001, AE248="lux", AD248*0.00000014641, AE248="klux", AD248*0.00014641, TRUE, "NA")</f>
        <v>15</v>
      </c>
      <c r="AG248" t="s">
        <v>231</v>
      </c>
      <c r="AH248" t="s">
        <v>9</v>
      </c>
      <c r="AI248" t="s">
        <v>9</v>
      </c>
      <c r="AJ248">
        <v>4</v>
      </c>
      <c r="AK248">
        <v>20</v>
      </c>
      <c r="AL248" s="35" t="s">
        <v>1251</v>
      </c>
      <c r="AM248" t="s">
        <v>218</v>
      </c>
      <c r="AN248">
        <v>1</v>
      </c>
      <c r="AO248" t="s">
        <v>2567</v>
      </c>
      <c r="AP248" t="s">
        <v>9</v>
      </c>
      <c r="AQ248" t="s">
        <v>158</v>
      </c>
      <c r="AR248" s="35">
        <v>42</v>
      </c>
      <c r="AS248" t="s">
        <v>876</v>
      </c>
      <c r="AT248">
        <v>6.39</v>
      </c>
      <c r="AU248">
        <v>1.28</v>
      </c>
      <c r="AV248">
        <v>8.1999999999999993</v>
      </c>
      <c r="AW248">
        <v>2.8</v>
      </c>
      <c r="AX248" t="s">
        <v>8</v>
      </c>
      <c r="AY248" t="s">
        <v>8</v>
      </c>
      <c r="AZ248" t="s">
        <v>137</v>
      </c>
      <c r="BA248" t="s">
        <v>196</v>
      </c>
      <c r="BB248" cm="1">
        <f t="array" ref="BB248">_xlfn.IFS(AT248="NA", "NA", AT248="NR", "NA", AZ248="Direct rLV % whole brain", AT248, AZ248="Indirect rLV % whole brain", AT248, AZ248="Direct rLV % hemisphere", AT248/2, AZ248="Indirect rLV % hemisphere", AT248/2, AND(F248="Mouse", AZ248="mm3"), (AT248/508.91)*100, AND(F248="Rat", AZ248="mm3"), (AT248/1971)*100, AND(F248="Mouse", AZ248="ul"), (AT248/508.91)*100, AND(F248="Rat", AZ248="ul"), (AT248/1971)*100, AND(F248="Mouse", AZ248="nl"), (AT248/508910)*100, AND(F248="Rat", AZ248="nl"), (AT248/1971000)*100, AND(F248="Mouse", AZ248="cm3"), (AT248/0.50891)*100, AND(F248="Rat", AZ248="cm3"), (AT248/1.971)*100, TRUE, "NA")</f>
        <v>0.32420091324200911</v>
      </c>
      <c r="BC248" cm="1">
        <f t="array" ref="BC248">_xlfn.IFS(AV248="NA", "NA", AV248="NR", "NA", AZ248="Direct rLV % whole brain", AV248, AZ248="Indirect rLV % whole brain", AV248, AZ248="Direct rLV % hemisphere", AV248/2, AZ248="Indirect rLV % hemisphere", AV248/2, AND(F248="Mouse", AZ248="mm3"), (AV248/508.91)*100, AND(F248="Rat", AZ248="mm3"), (AV248/1971)*100, AND(F248="Mouse", AZ248="ul"), (AV248/508.91)*100, AND(F248="Rat", AZ248="ul"), (AV248/1971)*100, AND(F248="Mouse", AZ248="nl"), (AV248/508910)*100, AND(F248="Rat", AZ248="nl"), (AV248/1971000)*100, AND(F248="Mouse", AZ248="cm3"), (AV248/0.50891)*100, AND(F248="Rat", AZ248="cm3"), (AV248/1.971)*100, TRUE, "NA")</f>
        <v>0.4160324708269913</v>
      </c>
      <c r="BD248" cm="1">
        <f t="array" ref="BD248">_xlfn.IFS(AU248="NA", "NA", AU248="NR", "NA", R248="NR", "NA", BA248="SD", AU248, BA248="SE", AU248*(SQRT(R248)), BA248="SEM", AU248*(SQRT(R248)), TRUE, "NA")</f>
        <v>1.28</v>
      </c>
      <c r="BE248" cm="1">
        <f t="array" ref="BE248">_xlfn.IFS(BD248="NA", "NA", AZ248="Direct rLV % whole brain", BD248, AZ248="Indirect rLV % whole brain", BD248, AZ248="Direct rLV % hemisphere", BD248/2, AZ248="Indirect rLV % hemisphere", BD248/2, AND(F248="Mouse", AZ248="mm3"), (BD248/508.91)*100, AND(F248="Rat", AZ248="mm3"), (BD248/1971)*100, AND(F248="Mouse", AZ248="ul"), (BD248/508.91)*100, AND(F248="Rat", AZ248="ul"), (BD248/1971)*100, AND(F248="Mouse", AZ248="nl"), (BD248/508910)*100, AND(F248="Rat", AZ248="nl"), (BD248/1971000)*100, AND(F248="Mouse", AZ248="cm3"), (BD248/0.50891)*100, AND(F248="Rat", AZ248="cm3"), (BD248/1.971)*100, TRUE, "NA")</f>
        <v>6.4941653982749883E-2</v>
      </c>
      <c r="BF248" s="48" cm="1">
        <f t="array" ref="BF248">_xlfn.IFS(AW248="NA", "NA", AW248="NR", "NA", T248 = "NA", "NA", T248 = "NR", "NA", BA248="SD", AW248, BA248="SE", AW248*(SQRT(T248)), BA248="SEM", AW248*(SQRT(T248)), TRUE, "NA")</f>
        <v>2.8</v>
      </c>
      <c r="BG248" s="35" t="s">
        <v>12</v>
      </c>
      <c r="BH248" t="s">
        <v>8</v>
      </c>
      <c r="BI248" t="s">
        <v>8</v>
      </c>
      <c r="BJ248" t="s">
        <v>8</v>
      </c>
      <c r="BK248" t="s">
        <v>8</v>
      </c>
      <c r="BL248" t="s">
        <v>8</v>
      </c>
      <c r="BM248" t="s">
        <v>8</v>
      </c>
      <c r="BN248" s="35" t="s">
        <v>272</v>
      </c>
      <c r="BO248" t="s">
        <v>273</v>
      </c>
      <c r="BP248" t="s">
        <v>1250</v>
      </c>
    </row>
    <row r="249" spans="1:69" s="22" customFormat="1" x14ac:dyDescent="0.3">
      <c r="A249" s="22" t="s">
        <v>1256</v>
      </c>
      <c r="B249" s="22" t="s">
        <v>1255</v>
      </c>
      <c r="C249" s="22">
        <v>2001</v>
      </c>
      <c r="D249" s="22" t="s">
        <v>1257</v>
      </c>
      <c r="E249" s="22" t="s">
        <v>141</v>
      </c>
      <c r="F249" s="34" t="s">
        <v>24</v>
      </c>
      <c r="G249" s="22" t="s">
        <v>51</v>
      </c>
      <c r="H249" s="22" t="s">
        <v>36</v>
      </c>
      <c r="I249" s="22" t="s">
        <v>337</v>
      </c>
      <c r="J249" s="22" t="s">
        <v>8</v>
      </c>
      <c r="K249" s="22">
        <v>8</v>
      </c>
      <c r="L249" s="22">
        <f t="shared" ref="L249:L250" si="40">AVERAGE(K249,M249)</f>
        <v>68</v>
      </c>
      <c r="M249" s="22">
        <v>128</v>
      </c>
      <c r="N249" s="22" t="s">
        <v>9</v>
      </c>
      <c r="O249" s="22" t="s">
        <v>9</v>
      </c>
      <c r="P249" s="22" t="s">
        <v>9</v>
      </c>
      <c r="Q249" s="22">
        <v>9</v>
      </c>
      <c r="R249" s="22">
        <v>5</v>
      </c>
      <c r="S249" s="22">
        <v>0</v>
      </c>
      <c r="T249" s="22" t="s">
        <v>8</v>
      </c>
      <c r="U249" s="22" t="str">
        <f t="shared" si="32"/>
        <v>NA</v>
      </c>
      <c r="V249" s="22" t="str">
        <f t="shared" si="33"/>
        <v>NA</v>
      </c>
      <c r="W249" s="34" t="s">
        <v>1259</v>
      </c>
      <c r="X249" s="22" t="s">
        <v>8</v>
      </c>
      <c r="Y249" s="22" t="s">
        <v>78</v>
      </c>
      <c r="Z249" s="22" t="s">
        <v>355</v>
      </c>
      <c r="AA249" s="22">
        <v>80</v>
      </c>
      <c r="AB249" s="22" t="s">
        <v>145</v>
      </c>
      <c r="AC249" cm="1">
        <f t="array" ref="AC249">_xlfn.IFS(AB249="mg/kg", AA249, AB249="ug/g", AA249, AB249="mg/100g", AA249*10, AB249="mg/g", AA249*1000, TRUE, "NA")</f>
        <v>80</v>
      </c>
      <c r="AD249" s="22">
        <v>100</v>
      </c>
      <c r="AE249" s="22" t="s">
        <v>292</v>
      </c>
      <c r="AF249" t="str" cm="1">
        <f t="array" ref="AF249">_xlfn.IFS(AD249="NA", "NA", AD249="NR", "NA", AE249="W/cm2", AD249, AE249="mW/mm2", AD249*0.1, AE249="mW/cm2", AD249*0.001, AE249="uW/cm2", AD249*0.000001, AE249="lux", AD249*0.00000014641, AE249="klux", AD249*0.00014641, TRUE, "NA")</f>
        <v>NA</v>
      </c>
      <c r="AG249" s="22" t="s">
        <v>86</v>
      </c>
      <c r="AH249" s="22" t="s">
        <v>2654</v>
      </c>
      <c r="AI249" s="22">
        <v>800</v>
      </c>
      <c r="AJ249" s="22">
        <v>6</v>
      </c>
      <c r="AK249" s="22">
        <v>10</v>
      </c>
      <c r="AL249" s="34" t="s">
        <v>12</v>
      </c>
      <c r="AM249" s="22" t="s">
        <v>8</v>
      </c>
      <c r="AN249" s="22" t="s">
        <v>8</v>
      </c>
      <c r="AO249" s="22" t="s">
        <v>8</v>
      </c>
      <c r="AP249" s="22" t="s">
        <v>8</v>
      </c>
      <c r="AQ249" s="22" t="s">
        <v>8</v>
      </c>
      <c r="AR249" s="34">
        <v>720</v>
      </c>
      <c r="AS249" s="22" t="s">
        <v>876</v>
      </c>
      <c r="AT249" s="22">
        <v>4.25</v>
      </c>
      <c r="AU249" s="22">
        <v>0.25</v>
      </c>
      <c r="AV249" s="22" t="s">
        <v>8</v>
      </c>
      <c r="AW249" s="22" t="s">
        <v>8</v>
      </c>
      <c r="AX249" s="22" t="s">
        <v>8</v>
      </c>
      <c r="AY249" s="22" t="s">
        <v>8</v>
      </c>
      <c r="AZ249" s="22" t="s">
        <v>137</v>
      </c>
      <c r="BA249" s="22" t="s">
        <v>197</v>
      </c>
      <c r="BB249" cm="1">
        <f t="array" ref="BB249">_xlfn.IFS(AT249="NA", "NA", AT249="NR", "NA", AZ249="Direct rLV % whole brain", AT249, AZ249="Indirect rLV % whole brain", AT249, AZ249="Direct rLV % hemisphere", AT249/2, AZ249="Indirect rLV % hemisphere", AT249/2, AND(F249="Mouse", AZ249="mm3"), (AT249/508.91)*100, AND(F249="Rat", AZ249="mm3"), (AT249/1971)*100, AND(F249="Mouse", AZ249="ul"), (AT249/508.91)*100, AND(F249="Rat", AZ249="ul"), (AT249/1971)*100, AND(F249="Mouse", AZ249="nl"), (AT249/508910)*100, AND(F249="Rat", AZ249="nl"), (AT249/1971000)*100, AND(F249="Mouse", AZ249="cm3"), (AT249/0.50891)*100, AND(F249="Rat", AZ249="cm3"), (AT249/1.971)*100, TRUE, "NA")</f>
        <v>0.21562658548959918</v>
      </c>
      <c r="BC249" t="str" cm="1">
        <f t="array" ref="BC249">_xlfn.IFS(AV249="NA", "NA", AV249="NR", "NA", AZ249="Direct rLV % whole brain", AV249, AZ249="Indirect rLV % whole brain", AV249, AZ249="Direct rLV % hemisphere", AV249/2, AZ249="Indirect rLV % hemisphere", AV249/2, AND(F249="Mouse", AZ249="mm3"), (AV249/508.91)*100, AND(F249="Rat", AZ249="mm3"), (AV249/1971)*100, AND(F249="Mouse", AZ249="ul"), (AV249/508.91)*100, AND(F249="Rat", AZ249="ul"), (AV249/1971)*100, AND(F249="Mouse", AZ249="nl"), (AV249/508910)*100, AND(F249="Rat", AZ249="nl"), (AV249/1971000)*100, AND(F249="Mouse", AZ249="cm3"), (AV249/0.50891)*100, AND(F249="Rat", AZ249="cm3"), (AV249/1.971)*100, TRUE, "NA")</f>
        <v>NA</v>
      </c>
      <c r="BD249" cm="1">
        <f t="array" ref="BD249">_xlfn.IFS(AU249="NA", "NA", AU249="NR", "NA", R249="NR", "NA", BA249="SD", AU249, BA249="SE", AU249*(SQRT(R249)), BA249="SEM", AU249*(SQRT(R249)), TRUE, "NA")</f>
        <v>0.55901699437494745</v>
      </c>
      <c r="BE249" cm="1">
        <f t="array" ref="BE249">_xlfn.IFS(BD249="NA", "NA", AZ249="Direct rLV % whole brain", BD249, AZ249="Indirect rLV % whole brain", BD249, AZ249="Direct rLV % hemisphere", BD249/2, AZ249="Indirect rLV % hemisphere", BD249/2, AND(F249="Mouse", AZ249="mm3"), (BD249/508.91)*100, AND(F249="Rat", AZ249="mm3"), (BD249/1971)*100, AND(F249="Mouse", AZ249="ul"), (BD249/508.91)*100, AND(F249="Rat", AZ249="ul"), (BD249/1971)*100, AND(F249="Mouse", AZ249="nl"), (BD249/508910)*100, AND(F249="Rat", AZ249="nl"), (BD249/1971000)*100, AND(F249="Mouse", AZ249="cm3"), (BD249/0.50891)*100, AND(F249="Rat", AZ249="cm3"), (BD249/1.971)*100, TRUE, "NA")</f>
        <v>2.8362100171230208E-2</v>
      </c>
      <c r="BF249" s="48" t="str" cm="1">
        <f t="array" ref="BF249">_xlfn.IFS(AW249="NA", "NA", AW249="NR", "NA", T249 = "NA", "NA", T249 = "NR", "NA", BA249="SD", AW249, BA249="SE", AW249*(SQRT(T249)), BA249="SEM", AW249*(SQRT(T249)), TRUE, "NA")</f>
        <v>NA</v>
      </c>
      <c r="BG249" s="34" t="s">
        <v>12</v>
      </c>
      <c r="BH249" s="22" t="s">
        <v>8</v>
      </c>
      <c r="BI249" s="22" t="s">
        <v>8</v>
      </c>
      <c r="BJ249" s="22" t="s">
        <v>8</v>
      </c>
      <c r="BK249" s="22" t="s">
        <v>8</v>
      </c>
      <c r="BL249" s="22" t="s">
        <v>8</v>
      </c>
      <c r="BM249" s="22" t="s">
        <v>8</v>
      </c>
      <c r="BN249" s="34" t="s">
        <v>273</v>
      </c>
      <c r="BO249" s="22" t="s">
        <v>273</v>
      </c>
      <c r="BP249" s="22" t="s">
        <v>1280</v>
      </c>
    </row>
    <row r="250" spans="1:69" s="22" customFormat="1" x14ac:dyDescent="0.3">
      <c r="A250" s="22" t="s">
        <v>1256</v>
      </c>
      <c r="B250" s="22" t="s">
        <v>1255</v>
      </c>
      <c r="C250" s="22">
        <v>2001</v>
      </c>
      <c r="D250" s="22" t="s">
        <v>1257</v>
      </c>
      <c r="E250" s="22" t="s">
        <v>143</v>
      </c>
      <c r="F250" s="34" t="s">
        <v>24</v>
      </c>
      <c r="G250" s="22" t="s">
        <v>51</v>
      </c>
      <c r="H250" s="22" t="s">
        <v>36</v>
      </c>
      <c r="I250" s="22" t="s">
        <v>337</v>
      </c>
      <c r="J250" s="22" t="s">
        <v>8</v>
      </c>
      <c r="K250" s="22">
        <v>12</v>
      </c>
      <c r="L250" s="22">
        <f t="shared" si="40"/>
        <v>58</v>
      </c>
      <c r="M250" s="22">
        <v>104</v>
      </c>
      <c r="N250" s="22" t="s">
        <v>9</v>
      </c>
      <c r="O250" s="22" t="s">
        <v>9</v>
      </c>
      <c r="P250" s="22" t="s">
        <v>9</v>
      </c>
      <c r="Q250" s="22">
        <v>9</v>
      </c>
      <c r="R250" s="22">
        <v>3</v>
      </c>
      <c r="S250" s="22">
        <v>0</v>
      </c>
      <c r="T250" s="22" t="s">
        <v>8</v>
      </c>
      <c r="U250" s="22" t="str">
        <f t="shared" si="32"/>
        <v>NA</v>
      </c>
      <c r="V250" s="22" t="str">
        <f t="shared" si="33"/>
        <v>NA</v>
      </c>
      <c r="W250" s="34" t="s">
        <v>1259</v>
      </c>
      <c r="X250" s="22" t="s">
        <v>8</v>
      </c>
      <c r="Y250" s="22" t="s">
        <v>78</v>
      </c>
      <c r="Z250" s="22" t="s">
        <v>355</v>
      </c>
      <c r="AA250" s="22">
        <v>80</v>
      </c>
      <c r="AB250" s="22" t="s">
        <v>145</v>
      </c>
      <c r="AC250" cm="1">
        <f t="array" ref="AC250">_xlfn.IFS(AB250="mg/kg", AA250, AB250="ug/g", AA250, AB250="mg/100g", AA250*10, AB250="mg/g", AA250*1000, TRUE, "NA")</f>
        <v>80</v>
      </c>
      <c r="AD250" s="22">
        <v>100</v>
      </c>
      <c r="AE250" s="22" t="s">
        <v>292</v>
      </c>
      <c r="AF250" t="str" cm="1">
        <f t="array" ref="AF250">_xlfn.IFS(AD250="NA", "NA", AD250="NR", "NA", AE250="W/cm2", AD250, AE250="mW/mm2", AD250*0.1, AE250="mW/cm2", AD250*0.001, AE250="uW/cm2", AD250*0.000001, AE250="lux", AD250*0.00000014641, AE250="klux", AD250*0.00014641, TRUE, "NA")</f>
        <v>NA</v>
      </c>
      <c r="AG250" s="22" t="s">
        <v>86</v>
      </c>
      <c r="AH250" s="22" t="s">
        <v>2654</v>
      </c>
      <c r="AI250" s="22">
        <v>800</v>
      </c>
      <c r="AJ250" s="22">
        <v>3</v>
      </c>
      <c r="AK250" s="22">
        <v>10</v>
      </c>
      <c r="AL250" s="34" t="s">
        <v>12</v>
      </c>
      <c r="AM250" s="22" t="s">
        <v>8</v>
      </c>
      <c r="AN250" s="22" t="s">
        <v>8</v>
      </c>
      <c r="AO250" s="22" t="s">
        <v>8</v>
      </c>
      <c r="AP250" s="22" t="s">
        <v>8</v>
      </c>
      <c r="AQ250" s="22" t="s">
        <v>8</v>
      </c>
      <c r="AR250" s="34">
        <v>720</v>
      </c>
      <c r="AS250" s="22" t="s">
        <v>876</v>
      </c>
      <c r="AT250" s="22">
        <v>0.69</v>
      </c>
      <c r="AU250" s="22">
        <v>0.09</v>
      </c>
      <c r="AV250" s="22" t="s">
        <v>8</v>
      </c>
      <c r="AW250" s="22" t="s">
        <v>8</v>
      </c>
      <c r="AX250" s="22" t="s">
        <v>8</v>
      </c>
      <c r="AY250" s="22" t="s">
        <v>8</v>
      </c>
      <c r="AZ250" s="22" t="s">
        <v>137</v>
      </c>
      <c r="BA250" s="22" t="s">
        <v>197</v>
      </c>
      <c r="BB250" cm="1">
        <f t="array" ref="BB250">_xlfn.IFS(AT250="NA", "NA", AT250="NR", "NA", AZ250="Direct rLV % whole brain", AT250, AZ250="Indirect rLV % whole brain", AT250, AZ250="Direct rLV % hemisphere", AT250/2, AZ250="Indirect rLV % hemisphere", AT250/2, AND(F250="Mouse", AZ250="mm3"), (AT250/508.91)*100, AND(F250="Rat", AZ250="mm3"), (AT250/1971)*100, AND(F250="Mouse", AZ250="ul"), (AT250/508.91)*100, AND(F250="Rat", AZ250="ul"), (AT250/1971)*100, AND(F250="Mouse", AZ250="nl"), (AT250/508910)*100, AND(F250="Rat", AZ250="nl"), (AT250/1971000)*100, AND(F250="Mouse", AZ250="cm3"), (AT250/0.50891)*100, AND(F250="Rat", AZ250="cm3"), (AT250/1.971)*100, TRUE, "NA")</f>
        <v>3.5007610350076102E-2</v>
      </c>
      <c r="BC250" t="str" cm="1">
        <f t="array" ref="BC250">_xlfn.IFS(AV250="NA", "NA", AV250="NR", "NA", AZ250="Direct rLV % whole brain", AV250, AZ250="Indirect rLV % whole brain", AV250, AZ250="Direct rLV % hemisphere", AV250/2, AZ250="Indirect rLV % hemisphere", AV250/2, AND(F250="Mouse", AZ250="mm3"), (AV250/508.91)*100, AND(F250="Rat", AZ250="mm3"), (AV250/1971)*100, AND(F250="Mouse", AZ250="ul"), (AV250/508.91)*100, AND(F250="Rat", AZ250="ul"), (AV250/1971)*100, AND(F250="Mouse", AZ250="nl"), (AV250/508910)*100, AND(F250="Rat", AZ250="nl"), (AV250/1971000)*100, AND(F250="Mouse", AZ250="cm3"), (AV250/0.50891)*100, AND(F250="Rat", AZ250="cm3"), (AV250/1.971)*100, TRUE, "NA")</f>
        <v>NA</v>
      </c>
      <c r="BD250" cm="1">
        <f t="array" ref="BD250">_xlfn.IFS(AU250="NA", "NA", AU250="NR", "NA", R250="NR", "NA", BA250="SD", AU250, BA250="SE", AU250*(SQRT(R250)), BA250="SEM", AU250*(SQRT(R250)), TRUE, "NA")</f>
        <v>0.15588457268119893</v>
      </c>
      <c r="BE250" cm="1">
        <f t="array" ref="BE250">_xlfn.IFS(BD250="NA", "NA", AZ250="Direct rLV % whole brain", BD250, AZ250="Indirect rLV % whole brain", BD250, AZ250="Direct rLV % hemisphere", BD250/2, AZ250="Indirect rLV % hemisphere", BD250/2, AND(F250="Mouse", AZ250="mm3"), (BD250/508.91)*100, AND(F250="Rat", AZ250="mm3"), (BD250/1971)*100, AND(F250="Mouse", AZ250="ul"), (BD250/508.91)*100, AND(F250="Rat", AZ250="ul"), (BD250/1971)*100, AND(F250="Mouse", AZ250="nl"), (BD250/508910)*100, AND(F250="Rat", AZ250="nl"), (BD250/1971000)*100, AND(F250="Mouse", AZ250="cm3"), (BD250/0.50891)*100, AND(F250="Rat", AZ250="cm3"), (BD250/1.971)*100, TRUE, "NA")</f>
        <v>7.9089077971181594E-3</v>
      </c>
      <c r="BF250" s="48" t="str" cm="1">
        <f t="array" ref="BF250">_xlfn.IFS(AW250="NA", "NA", AW250="NR", "NA", T250 = "NA", "NA", T250 = "NR", "NA", BA250="SD", AW250, BA250="SE", AW250*(SQRT(T250)), BA250="SEM", AW250*(SQRT(T250)), TRUE, "NA")</f>
        <v>NA</v>
      </c>
      <c r="BG250" s="34" t="s">
        <v>12</v>
      </c>
      <c r="BH250" s="22" t="s">
        <v>8</v>
      </c>
      <c r="BI250" s="22" t="s">
        <v>8</v>
      </c>
      <c r="BJ250" s="22" t="s">
        <v>8</v>
      </c>
      <c r="BK250" s="22" t="s">
        <v>8</v>
      </c>
      <c r="BL250" s="22" t="s">
        <v>8</v>
      </c>
      <c r="BM250" s="22" t="s">
        <v>8</v>
      </c>
      <c r="BN250" s="34" t="s">
        <v>273</v>
      </c>
      <c r="BO250" s="22" t="s">
        <v>273</v>
      </c>
      <c r="BP250" s="22" t="s">
        <v>1280</v>
      </c>
    </row>
    <row r="251" spans="1:69" x14ac:dyDescent="0.3">
      <c r="A251" t="s">
        <v>1261</v>
      </c>
      <c r="B251" t="s">
        <v>1260</v>
      </c>
      <c r="C251">
        <v>1997</v>
      </c>
      <c r="D251" t="s">
        <v>1262</v>
      </c>
      <c r="E251" t="s">
        <v>141</v>
      </c>
      <c r="F251" s="35" t="s">
        <v>24</v>
      </c>
      <c r="G251" t="s">
        <v>10</v>
      </c>
      <c r="H251" t="s">
        <v>36</v>
      </c>
      <c r="I251" t="s">
        <v>12</v>
      </c>
      <c r="J251" t="s">
        <v>8</v>
      </c>
      <c r="K251" t="s">
        <v>9</v>
      </c>
      <c r="L251" t="s">
        <v>9</v>
      </c>
      <c r="M251" t="s">
        <v>9</v>
      </c>
      <c r="N251">
        <v>260</v>
      </c>
      <c r="O251">
        <f>AVERAGE(N251,P251)</f>
        <v>280</v>
      </c>
      <c r="P251">
        <v>300</v>
      </c>
      <c r="Q251">
        <v>1</v>
      </c>
      <c r="R251">
        <v>10</v>
      </c>
      <c r="S251">
        <v>1</v>
      </c>
      <c r="T251">
        <v>10</v>
      </c>
      <c r="U251">
        <f t="shared" si="32"/>
        <v>1</v>
      </c>
      <c r="V251">
        <f t="shared" si="33"/>
        <v>10</v>
      </c>
      <c r="W251" s="35" t="s">
        <v>9</v>
      </c>
      <c r="X251" t="s">
        <v>8</v>
      </c>
      <c r="Y251" s="22" t="s">
        <v>9</v>
      </c>
      <c r="Z251" t="s">
        <v>9</v>
      </c>
      <c r="AA251">
        <v>80</v>
      </c>
      <c r="AB251" t="s">
        <v>145</v>
      </c>
      <c r="AC251" cm="1">
        <f t="array" ref="AC251">_xlfn.IFS(AB251="mg/kg", AA251, AB251="ug/g", AA251, AB251="mg/100g", AA251*10, AB251="mg/g", AA251*1000, TRUE, "NA")</f>
        <v>80</v>
      </c>
      <c r="AD251" t="s">
        <v>9</v>
      </c>
      <c r="AE251" t="s">
        <v>8</v>
      </c>
      <c r="AF251" t="str" cm="1">
        <f t="array" ref="AF251">_xlfn.IFS(AD251="NA", "NA", AD251="NR", "NA", AE251="W/cm2", AD251, AE251="mW/mm2", AD251*0.1, AE251="mW/cm2", AD251*0.001, AE251="uW/cm2", AD251*0.000001, AE251="lux", AD251*0.00000014641, AE251="klux", AD251*0.00014641, TRUE, "NA")</f>
        <v>NA</v>
      </c>
      <c r="AG251" t="s">
        <v>9</v>
      </c>
      <c r="AH251" t="s">
        <v>9</v>
      </c>
      <c r="AI251" t="s">
        <v>9</v>
      </c>
      <c r="AJ251" t="s">
        <v>9</v>
      </c>
      <c r="AK251" t="s">
        <v>9</v>
      </c>
      <c r="AL251" s="35" t="s">
        <v>1263</v>
      </c>
      <c r="AM251" t="s">
        <v>218</v>
      </c>
      <c r="AN251">
        <v>2.5</v>
      </c>
      <c r="AO251" t="s">
        <v>145</v>
      </c>
      <c r="AP251">
        <v>-1</v>
      </c>
      <c r="AQ251" t="s">
        <v>156</v>
      </c>
      <c r="AR251" s="35">
        <v>24</v>
      </c>
      <c r="AS251" t="s">
        <v>876</v>
      </c>
      <c r="AT251">
        <v>12.86</v>
      </c>
      <c r="AU251">
        <v>0.9</v>
      </c>
      <c r="AV251">
        <v>7.93</v>
      </c>
      <c r="AW251">
        <v>2.0099999999999998</v>
      </c>
      <c r="AX251" t="s">
        <v>8</v>
      </c>
      <c r="AY251" t="s">
        <v>8</v>
      </c>
      <c r="AZ251" t="s">
        <v>137</v>
      </c>
      <c r="BA251" t="s">
        <v>197</v>
      </c>
      <c r="BB251" cm="1">
        <f t="array" ref="BB251">_xlfn.IFS(AT251="NA", "NA", AT251="NR", "NA", AZ251="Direct rLV % whole brain", AT251, AZ251="Indirect rLV % whole brain", AT251, AZ251="Direct rLV % hemisphere", AT251/2, AZ251="Indirect rLV % hemisphere", AT251/2, AND(F251="Mouse", AZ251="mm3"), (AT251/508.91)*100, AND(F251="Rat", AZ251="mm3"), (AT251/1971)*100, AND(F251="Mouse", AZ251="ul"), (AT251/508.91)*100, AND(F251="Rat", AZ251="ul"), (AT251/1971)*100, AND(F251="Mouse", AZ251="nl"), (AT251/508910)*100, AND(F251="Rat", AZ251="nl"), (AT251/1971000)*100, AND(F251="Mouse", AZ251="cm3"), (AT251/0.50891)*100, AND(F251="Rat", AZ251="cm3"), (AT251/1.971)*100, TRUE, "NA")</f>
        <v>0.6524606798579401</v>
      </c>
      <c r="BC251" cm="1">
        <f t="array" ref="BC251">_xlfn.IFS(AV251="NA", "NA", AV251="NR", "NA", AZ251="Direct rLV % whole brain", AV251, AZ251="Indirect rLV % whole brain", AV251, AZ251="Direct rLV % hemisphere", AV251/2, AZ251="Indirect rLV % hemisphere", AV251/2, AND(F251="Mouse", AZ251="mm3"), (AV251/508.91)*100, AND(F251="Rat", AZ251="mm3"), (AV251/1971)*100, AND(F251="Mouse", AZ251="ul"), (AV251/508.91)*100, AND(F251="Rat", AZ251="ul"), (AV251/1971)*100, AND(F251="Mouse", AZ251="nl"), (AV251/508910)*100, AND(F251="Rat", AZ251="nl"), (AV251/1971000)*100, AND(F251="Mouse", AZ251="cm3"), (AV251/0.50891)*100, AND(F251="Rat", AZ251="cm3"), (AV251/1.971)*100, TRUE, "NA")</f>
        <v>0.40233384069000505</v>
      </c>
      <c r="BD251" cm="1">
        <f t="array" ref="BD251">_xlfn.IFS(AU251="NA", "NA", AU251="NR", "NA", R251="NR", "NA", BA251="SD", AU251, BA251="SE", AU251*(SQRT(R251)), BA251="SEM", AU251*(SQRT(R251)), TRUE, "NA")</f>
        <v>2.8460498941515415</v>
      </c>
      <c r="BE251" cm="1">
        <f t="array" ref="BE251">_xlfn.IFS(BD251="NA", "NA", AZ251="Direct rLV % whole brain", BD251, AZ251="Indirect rLV % whole brain", BD251, AZ251="Direct rLV % hemisphere", BD251/2, AZ251="Indirect rLV % hemisphere", BD251/2, AND(F251="Mouse", AZ251="mm3"), (BD251/508.91)*100, AND(F251="Rat", AZ251="mm3"), (BD251/1971)*100, AND(F251="Mouse", AZ251="ul"), (BD251/508.91)*100, AND(F251="Rat", AZ251="ul"), (BD251/1971)*100, AND(F251="Mouse", AZ251="nl"), (BD251/508910)*100, AND(F251="Rat", AZ251="nl"), (BD251/1971000)*100, AND(F251="Mouse", AZ251="cm3"), (BD251/0.50891)*100, AND(F251="Rat", AZ251="cm3"), (BD251/1.971)*100, TRUE, "NA")</f>
        <v>0.14439624019033695</v>
      </c>
      <c r="BF251" s="48" cm="1">
        <f t="array" ref="BF251">_xlfn.IFS(AW251="NA", "NA", AW251="NR", "NA", T251 = "NA", "NA", T251 = "NR", "NA", BA251="SD", AW251, BA251="SE", AW251*(SQRT(T251)), BA251="SEM", AW251*(SQRT(T251)), TRUE, "NA")</f>
        <v>6.356178096938442</v>
      </c>
      <c r="BG251" s="35" t="s">
        <v>12</v>
      </c>
      <c r="BH251" t="s">
        <v>8</v>
      </c>
      <c r="BI251" t="s">
        <v>8</v>
      </c>
      <c r="BJ251" t="s">
        <v>8</v>
      </c>
      <c r="BK251" t="s">
        <v>8</v>
      </c>
      <c r="BL251" t="s">
        <v>8</v>
      </c>
      <c r="BM251" t="s">
        <v>8</v>
      </c>
      <c r="BN251" s="35" t="s">
        <v>273</v>
      </c>
      <c r="BO251" t="s">
        <v>273</v>
      </c>
      <c r="BQ251" t="s">
        <v>1264</v>
      </c>
    </row>
    <row r="252" spans="1:69" s="22" customFormat="1" x14ac:dyDescent="0.3">
      <c r="A252" s="22" t="s">
        <v>1267</v>
      </c>
      <c r="B252" s="22" t="s">
        <v>1260</v>
      </c>
      <c r="C252" s="22">
        <v>2000</v>
      </c>
      <c r="D252" s="22" t="s">
        <v>1268</v>
      </c>
      <c r="E252" s="22" t="s">
        <v>141</v>
      </c>
      <c r="F252" s="34" t="s">
        <v>24</v>
      </c>
      <c r="G252" s="22" t="s">
        <v>51</v>
      </c>
      <c r="H252" s="22" t="s">
        <v>9</v>
      </c>
      <c r="I252" s="22" t="s">
        <v>12</v>
      </c>
      <c r="J252" s="22" t="s">
        <v>8</v>
      </c>
      <c r="K252" s="22" t="s">
        <v>9</v>
      </c>
      <c r="L252" s="22">
        <v>17</v>
      </c>
      <c r="M252" s="22" t="s">
        <v>9</v>
      </c>
      <c r="N252" s="22" t="s">
        <v>9</v>
      </c>
      <c r="O252" s="22" t="s">
        <v>9</v>
      </c>
      <c r="P252" s="22" t="s">
        <v>9</v>
      </c>
      <c r="Q252" s="22">
        <v>3</v>
      </c>
      <c r="R252" s="22" t="s">
        <v>9</v>
      </c>
      <c r="S252" s="22">
        <v>0</v>
      </c>
      <c r="T252" s="22" t="s">
        <v>9</v>
      </c>
      <c r="U252" s="22" t="str">
        <f t="shared" si="32"/>
        <v>NA</v>
      </c>
      <c r="V252" s="22" t="str">
        <f t="shared" si="33"/>
        <v>NA</v>
      </c>
      <c r="W252" s="34" t="s">
        <v>1259</v>
      </c>
      <c r="X252" s="22" t="s">
        <v>8</v>
      </c>
      <c r="Y252" s="22" t="s">
        <v>78</v>
      </c>
      <c r="Z252" s="22" t="s">
        <v>676</v>
      </c>
      <c r="AA252" s="22">
        <v>80</v>
      </c>
      <c r="AB252" s="22" t="s">
        <v>145</v>
      </c>
      <c r="AC252" cm="1">
        <f t="array" ref="AC252">_xlfn.IFS(AB252="mg/kg", AA252, AB252="ug/g", AA252, AB252="mg/100g", AA252*10, AB252="mg/g", AA252*1000, TRUE, "NA")</f>
        <v>80</v>
      </c>
      <c r="AD252" s="22" t="s">
        <v>9</v>
      </c>
      <c r="AE252" s="22" t="s">
        <v>8</v>
      </c>
      <c r="AF252" t="str" cm="1">
        <f t="array" ref="AF252">_xlfn.IFS(AD252="NA", "NA", AD252="NR", "NA", AE252="W/cm2", AD252, AE252="mW/mm2", AD252*0.1, AE252="mW/cm2", AD252*0.001, AE252="uW/cm2", AD252*0.000001, AE252="lux", AD252*0.00000014641, AE252="klux", AD252*0.00014641, TRUE, "NA")</f>
        <v>NA</v>
      </c>
      <c r="AG252" s="22" t="s">
        <v>231</v>
      </c>
      <c r="AH252" s="22" t="s">
        <v>9</v>
      </c>
      <c r="AI252" s="22" t="s">
        <v>9</v>
      </c>
      <c r="AJ252" s="22" t="s">
        <v>9</v>
      </c>
      <c r="AK252" s="22">
        <v>10</v>
      </c>
      <c r="AL252" s="34" t="s">
        <v>12</v>
      </c>
      <c r="AM252" s="22" t="s">
        <v>8</v>
      </c>
      <c r="AN252" s="22" t="s">
        <v>8</v>
      </c>
      <c r="AO252" s="22" t="s">
        <v>8</v>
      </c>
      <c r="AP252" s="22" t="s">
        <v>8</v>
      </c>
      <c r="AQ252" s="22" t="s">
        <v>8</v>
      </c>
      <c r="AR252" s="34">
        <v>168</v>
      </c>
      <c r="AS252" s="22" t="s">
        <v>876</v>
      </c>
      <c r="AT252" s="22">
        <v>27.47</v>
      </c>
      <c r="AU252" s="22" t="s">
        <v>9</v>
      </c>
      <c r="AV252" s="22" t="s">
        <v>8</v>
      </c>
      <c r="AW252" s="22" t="s">
        <v>8</v>
      </c>
      <c r="AX252" s="22" t="s">
        <v>8</v>
      </c>
      <c r="AY252" s="22" t="s">
        <v>8</v>
      </c>
      <c r="AZ252" s="22" t="s">
        <v>137</v>
      </c>
      <c r="BA252" s="22" t="s">
        <v>9</v>
      </c>
      <c r="BB252" cm="1">
        <f t="array" ref="BB252">_xlfn.IFS(AT252="NA", "NA", AT252="NR", "NA", AZ252="Direct rLV % whole brain", AT252, AZ252="Indirect rLV % whole brain", AT252, AZ252="Direct rLV % hemisphere", AT252/2, AZ252="Indirect rLV % hemisphere", AT252/2, AND(F252="Mouse", AZ252="mm3"), (AT252/508.91)*100, AND(F252="Rat", AZ252="mm3"), (AT252/1971)*100, AND(F252="Mouse", AZ252="ul"), (AT252/508.91)*100, AND(F252="Rat", AZ252="ul"), (AT252/1971)*100, AND(F252="Mouse", AZ252="nl"), (AT252/508910)*100, AND(F252="Rat", AZ252="nl"), (AT252/1971000)*100, AND(F252="Mouse", AZ252="cm3"), (AT252/0.50891)*100, AND(F252="Rat", AZ252="cm3"), (AT252/1.971)*100, TRUE, "NA")</f>
        <v>1.3937087772704211</v>
      </c>
      <c r="BC252" t="str" cm="1">
        <f t="array" ref="BC252">_xlfn.IFS(AV252="NA", "NA", AV252="NR", "NA", AZ252="Direct rLV % whole brain", AV252, AZ252="Indirect rLV % whole brain", AV252, AZ252="Direct rLV % hemisphere", AV252/2, AZ252="Indirect rLV % hemisphere", AV252/2, AND(F252="Mouse", AZ252="mm3"), (AV252/508.91)*100, AND(F252="Rat", AZ252="mm3"), (AV252/1971)*100, AND(F252="Mouse", AZ252="ul"), (AV252/508.91)*100, AND(F252="Rat", AZ252="ul"), (AV252/1971)*100, AND(F252="Mouse", AZ252="nl"), (AV252/508910)*100, AND(F252="Rat", AZ252="nl"), (AV252/1971000)*100, AND(F252="Mouse", AZ252="cm3"), (AV252/0.50891)*100, AND(F252="Rat", AZ252="cm3"), (AV252/1.971)*100, TRUE, "NA")</f>
        <v>NA</v>
      </c>
      <c r="BD252" t="str" cm="1">
        <f t="array" ref="BD252">_xlfn.IFS(AU252="NA", "NA", AU252="NR", "NA", R252="NR", "NA", BA252="SD", AU252, BA252="SE", AU252*(SQRT(R252)), BA252="SEM", AU252*(SQRT(R252)), TRUE, "NA")</f>
        <v>NA</v>
      </c>
      <c r="BE252" t="str" cm="1">
        <f t="array" ref="BE252">_xlfn.IFS(BD252="NA", "NA", AZ252="Direct rLV % whole brain", BD252, AZ252="Indirect rLV % whole brain", BD252, AZ252="Direct rLV % hemisphere", BD252/2, AZ252="Indirect rLV % hemisphere", BD252/2, AND(F252="Mouse", AZ252="mm3"), (BD252/508.91)*100, AND(F252="Rat", AZ252="mm3"), (BD252/1971)*100, AND(F252="Mouse", AZ252="ul"), (BD252/508.91)*100, AND(F252="Rat", AZ252="ul"), (BD252/1971)*100, AND(F252="Mouse", AZ252="nl"), (BD252/508910)*100, AND(F252="Rat", AZ252="nl"), (BD252/1971000)*100, AND(F252="Mouse", AZ252="cm3"), (BD252/0.50891)*100, AND(F252="Rat", AZ252="cm3"), (BD252/1.971)*100, TRUE, "NA")</f>
        <v>NA</v>
      </c>
      <c r="BF252" s="48" t="str" cm="1">
        <f t="array" ref="BF252">_xlfn.IFS(AW252="NA", "NA", AW252="NR", "NA", T252 = "NA", "NA", T252 = "NR", "NA", BA252="SD", AW252, BA252="SE", AW252*(SQRT(T252)), BA252="SEM", AW252*(SQRT(T252)), TRUE, "NA")</f>
        <v>NA</v>
      </c>
      <c r="BG252" s="34" t="s">
        <v>12</v>
      </c>
      <c r="BH252" s="22" t="s">
        <v>8</v>
      </c>
      <c r="BI252" s="22" t="s">
        <v>8</v>
      </c>
      <c r="BJ252" s="22" t="s">
        <v>8</v>
      </c>
      <c r="BK252" s="22" t="s">
        <v>8</v>
      </c>
      <c r="BL252" s="22" t="s">
        <v>8</v>
      </c>
      <c r="BM252" s="22" t="s">
        <v>8</v>
      </c>
      <c r="BN252" s="34" t="s">
        <v>272</v>
      </c>
      <c r="BO252" s="22" t="s">
        <v>273</v>
      </c>
      <c r="BP252" s="22" t="s">
        <v>1269</v>
      </c>
      <c r="BQ252" s="22" t="s">
        <v>1270</v>
      </c>
    </row>
    <row r="253" spans="1:69" s="22" customFormat="1" x14ac:dyDescent="0.3">
      <c r="A253" s="22" t="s">
        <v>1267</v>
      </c>
      <c r="B253" s="22" t="s">
        <v>1260</v>
      </c>
      <c r="C253" s="22">
        <v>2000</v>
      </c>
      <c r="D253" s="22" t="s">
        <v>1268</v>
      </c>
      <c r="E253" s="22" t="s">
        <v>143</v>
      </c>
      <c r="F253" s="34" t="s">
        <v>24</v>
      </c>
      <c r="G253" s="22" t="s">
        <v>51</v>
      </c>
      <c r="H253" s="22" t="s">
        <v>9</v>
      </c>
      <c r="I253" s="22" t="s">
        <v>337</v>
      </c>
      <c r="J253" s="22" t="s">
        <v>8</v>
      </c>
      <c r="K253" s="22" t="s">
        <v>9</v>
      </c>
      <c r="L253" s="22">
        <v>89</v>
      </c>
      <c r="M253" s="22" t="s">
        <v>9</v>
      </c>
      <c r="N253" s="22" t="s">
        <v>9</v>
      </c>
      <c r="O253" s="22" t="s">
        <v>9</v>
      </c>
      <c r="P253" s="22" t="s">
        <v>9</v>
      </c>
      <c r="Q253" s="22">
        <v>3</v>
      </c>
      <c r="R253" s="22" t="s">
        <v>9</v>
      </c>
      <c r="S253" s="22">
        <v>0</v>
      </c>
      <c r="T253" s="22" t="s">
        <v>9</v>
      </c>
      <c r="U253" s="22" t="str">
        <f t="shared" si="32"/>
        <v>NA</v>
      </c>
      <c r="V253" s="22" t="str">
        <f t="shared" si="33"/>
        <v>NA</v>
      </c>
      <c r="W253" s="34" t="s">
        <v>1259</v>
      </c>
      <c r="X253" s="22" t="s">
        <v>8</v>
      </c>
      <c r="Y253" s="22" t="s">
        <v>78</v>
      </c>
      <c r="Z253" s="22" t="s">
        <v>676</v>
      </c>
      <c r="AA253" s="22">
        <v>80</v>
      </c>
      <c r="AB253" s="22" t="s">
        <v>145</v>
      </c>
      <c r="AC253" cm="1">
        <f t="array" ref="AC253">_xlfn.IFS(AB253="mg/kg", AA253, AB253="ug/g", AA253, AB253="mg/100g", AA253*10, AB253="mg/g", AA253*1000, TRUE, "NA")</f>
        <v>80</v>
      </c>
      <c r="AD253" s="22" t="s">
        <v>9</v>
      </c>
      <c r="AE253" s="22" t="s">
        <v>8</v>
      </c>
      <c r="AF253" t="str" cm="1">
        <f t="array" ref="AF253">_xlfn.IFS(AD253="NA", "NA", AD253="NR", "NA", AE253="W/cm2", AD253, AE253="mW/mm2", AD253*0.1, AE253="mW/cm2", AD253*0.001, AE253="uW/cm2", AD253*0.000001, AE253="lux", AD253*0.00000014641, AE253="klux", AD253*0.00014641, TRUE, "NA")</f>
        <v>NA</v>
      </c>
      <c r="AG253" s="22" t="s">
        <v>231</v>
      </c>
      <c r="AH253" s="22" t="s">
        <v>9</v>
      </c>
      <c r="AI253" s="22" t="s">
        <v>9</v>
      </c>
      <c r="AJ253" s="22" t="s">
        <v>9</v>
      </c>
      <c r="AK253" s="22">
        <v>10</v>
      </c>
      <c r="AL253" s="34" t="s">
        <v>12</v>
      </c>
      <c r="AM253" s="22" t="s">
        <v>8</v>
      </c>
      <c r="AN253" s="22" t="s">
        <v>8</v>
      </c>
      <c r="AO253" s="22" t="s">
        <v>8</v>
      </c>
      <c r="AP253" s="22" t="s">
        <v>8</v>
      </c>
      <c r="AQ253" s="22" t="s">
        <v>8</v>
      </c>
      <c r="AR253" s="34">
        <v>168</v>
      </c>
      <c r="AS253" s="22" t="s">
        <v>876</v>
      </c>
      <c r="AT253" s="22">
        <v>45.6</v>
      </c>
      <c r="AU253" s="22" t="s">
        <v>9</v>
      </c>
      <c r="AV253" s="22" t="s">
        <v>8</v>
      </c>
      <c r="AW253" s="22" t="s">
        <v>8</v>
      </c>
      <c r="AX253" s="22" t="s">
        <v>8</v>
      </c>
      <c r="AY253" s="22" t="s">
        <v>8</v>
      </c>
      <c r="AZ253" s="22" t="s">
        <v>137</v>
      </c>
      <c r="BA253" s="22" t="s">
        <v>9</v>
      </c>
      <c r="BB253" cm="1">
        <f t="array" ref="BB253">_xlfn.IFS(AT253="NA", "NA", AT253="NR", "NA", AZ253="Direct rLV % whole brain", AT253, AZ253="Indirect rLV % whole brain", AT253, AZ253="Direct rLV % hemisphere", AT253/2, AZ253="Indirect rLV % hemisphere", AT253/2, AND(F253="Mouse", AZ253="mm3"), (AT253/508.91)*100, AND(F253="Rat", AZ253="mm3"), (AT253/1971)*100, AND(F253="Mouse", AZ253="ul"), (AT253/508.91)*100, AND(F253="Rat", AZ253="ul"), (AT253/1971)*100, AND(F253="Mouse", AZ253="nl"), (AT253/508910)*100, AND(F253="Rat", AZ253="nl"), (AT253/1971000)*100, AND(F253="Mouse", AZ253="cm3"), (AT253/0.50891)*100, AND(F253="Rat", AZ253="cm3"), (AT253/1.971)*100, TRUE, "NA")</f>
        <v>2.3135464231354641</v>
      </c>
      <c r="BC253" t="str" cm="1">
        <f t="array" ref="BC253">_xlfn.IFS(AV253="NA", "NA", AV253="NR", "NA", AZ253="Direct rLV % whole brain", AV253, AZ253="Indirect rLV % whole brain", AV253, AZ253="Direct rLV % hemisphere", AV253/2, AZ253="Indirect rLV % hemisphere", AV253/2, AND(F253="Mouse", AZ253="mm3"), (AV253/508.91)*100, AND(F253="Rat", AZ253="mm3"), (AV253/1971)*100, AND(F253="Mouse", AZ253="ul"), (AV253/508.91)*100, AND(F253="Rat", AZ253="ul"), (AV253/1971)*100, AND(F253="Mouse", AZ253="nl"), (AV253/508910)*100, AND(F253="Rat", AZ253="nl"), (AV253/1971000)*100, AND(F253="Mouse", AZ253="cm3"), (AV253/0.50891)*100, AND(F253="Rat", AZ253="cm3"), (AV253/1.971)*100, TRUE, "NA")</f>
        <v>NA</v>
      </c>
      <c r="BD253" t="str" cm="1">
        <f t="array" ref="BD253">_xlfn.IFS(AU253="NA", "NA", AU253="NR", "NA", R253="NR", "NA", BA253="SD", AU253, BA253="SE", AU253*(SQRT(R253)), BA253="SEM", AU253*(SQRT(R253)), TRUE, "NA")</f>
        <v>NA</v>
      </c>
      <c r="BE253" t="str" cm="1">
        <f t="array" ref="BE253">_xlfn.IFS(BD253="NA", "NA", AZ253="Direct rLV % whole brain", BD253, AZ253="Indirect rLV % whole brain", BD253, AZ253="Direct rLV % hemisphere", BD253/2, AZ253="Indirect rLV % hemisphere", BD253/2, AND(F253="Mouse", AZ253="mm3"), (BD253/508.91)*100, AND(F253="Rat", AZ253="mm3"), (BD253/1971)*100, AND(F253="Mouse", AZ253="ul"), (BD253/508.91)*100, AND(F253="Rat", AZ253="ul"), (BD253/1971)*100, AND(F253="Mouse", AZ253="nl"), (BD253/508910)*100, AND(F253="Rat", AZ253="nl"), (BD253/1971000)*100, AND(F253="Mouse", AZ253="cm3"), (BD253/0.50891)*100, AND(F253="Rat", AZ253="cm3"), (BD253/1.971)*100, TRUE, "NA")</f>
        <v>NA</v>
      </c>
      <c r="BF253" s="48" t="str" cm="1">
        <f t="array" ref="BF253">_xlfn.IFS(AW253="NA", "NA", AW253="NR", "NA", T253 = "NA", "NA", T253 = "NR", "NA", BA253="SD", AW253, BA253="SE", AW253*(SQRT(T253)), BA253="SEM", AW253*(SQRT(T253)), TRUE, "NA")</f>
        <v>NA</v>
      </c>
      <c r="BG253" s="34" t="s">
        <v>12</v>
      </c>
      <c r="BH253" s="22" t="s">
        <v>8</v>
      </c>
      <c r="BI253" s="22" t="s">
        <v>8</v>
      </c>
      <c r="BJ253" s="22" t="s">
        <v>8</v>
      </c>
      <c r="BK253" s="22" t="s">
        <v>8</v>
      </c>
      <c r="BL253" s="22" t="s">
        <v>8</v>
      </c>
      <c r="BM253" s="22" t="s">
        <v>8</v>
      </c>
      <c r="BN253" s="34" t="s">
        <v>272</v>
      </c>
      <c r="BO253" s="22" t="s">
        <v>273</v>
      </c>
      <c r="BP253" s="22" t="s">
        <v>1269</v>
      </c>
      <c r="BQ253" s="22" t="s">
        <v>1270</v>
      </c>
    </row>
    <row r="254" spans="1:69" s="22" customFormat="1" x14ac:dyDescent="0.3">
      <c r="A254" s="22" t="s">
        <v>1267</v>
      </c>
      <c r="B254" s="22" t="s">
        <v>1260</v>
      </c>
      <c r="C254" s="22">
        <v>2000</v>
      </c>
      <c r="D254" s="22" t="s">
        <v>1268</v>
      </c>
      <c r="E254" s="22" t="s">
        <v>144</v>
      </c>
      <c r="F254" s="34" t="s">
        <v>24</v>
      </c>
      <c r="G254" s="22" t="s">
        <v>51</v>
      </c>
      <c r="H254" s="22" t="s">
        <v>9</v>
      </c>
      <c r="I254" s="22" t="s">
        <v>337</v>
      </c>
      <c r="J254" s="22" t="s">
        <v>8</v>
      </c>
      <c r="K254" s="22" t="s">
        <v>9</v>
      </c>
      <c r="L254" s="22">
        <v>117</v>
      </c>
      <c r="M254" s="22" t="s">
        <v>9</v>
      </c>
      <c r="N254" s="22" t="s">
        <v>9</v>
      </c>
      <c r="O254" s="22" t="s">
        <v>9</v>
      </c>
      <c r="P254" s="22" t="s">
        <v>9</v>
      </c>
      <c r="Q254" s="22">
        <v>3</v>
      </c>
      <c r="R254" s="22" t="s">
        <v>9</v>
      </c>
      <c r="S254" s="22">
        <v>0</v>
      </c>
      <c r="T254" s="22" t="s">
        <v>9</v>
      </c>
      <c r="U254" s="22" t="str">
        <f t="shared" si="32"/>
        <v>NA</v>
      </c>
      <c r="V254" s="22" t="str">
        <f t="shared" si="33"/>
        <v>NA</v>
      </c>
      <c r="W254" s="34" t="s">
        <v>1259</v>
      </c>
      <c r="X254" s="22" t="s">
        <v>8</v>
      </c>
      <c r="Y254" s="22" t="s">
        <v>78</v>
      </c>
      <c r="Z254" s="22" t="s">
        <v>676</v>
      </c>
      <c r="AA254" s="22">
        <v>80</v>
      </c>
      <c r="AB254" s="22" t="s">
        <v>145</v>
      </c>
      <c r="AC254" cm="1">
        <f t="array" ref="AC254">_xlfn.IFS(AB254="mg/kg", AA254, AB254="ug/g", AA254, AB254="mg/100g", AA254*10, AB254="mg/g", AA254*1000, TRUE, "NA")</f>
        <v>80</v>
      </c>
      <c r="AD254" s="22" t="s">
        <v>9</v>
      </c>
      <c r="AE254" s="22" t="s">
        <v>8</v>
      </c>
      <c r="AF254" t="str" cm="1">
        <f t="array" ref="AF254">_xlfn.IFS(AD254="NA", "NA", AD254="NR", "NA", AE254="W/cm2", AD254, AE254="mW/mm2", AD254*0.1, AE254="mW/cm2", AD254*0.001, AE254="uW/cm2", AD254*0.000001, AE254="lux", AD254*0.00000014641, AE254="klux", AD254*0.00014641, TRUE, "NA")</f>
        <v>NA</v>
      </c>
      <c r="AG254" s="22" t="s">
        <v>231</v>
      </c>
      <c r="AH254" s="22" t="s">
        <v>9</v>
      </c>
      <c r="AI254" s="22" t="s">
        <v>9</v>
      </c>
      <c r="AJ254" s="22" t="s">
        <v>9</v>
      </c>
      <c r="AK254" s="22">
        <v>10</v>
      </c>
      <c r="AL254" s="34" t="s">
        <v>12</v>
      </c>
      <c r="AM254" s="22" t="s">
        <v>8</v>
      </c>
      <c r="AN254" s="22" t="s">
        <v>8</v>
      </c>
      <c r="AO254" s="22" t="s">
        <v>8</v>
      </c>
      <c r="AP254" s="22" t="s">
        <v>8</v>
      </c>
      <c r="AQ254" s="22" t="s">
        <v>8</v>
      </c>
      <c r="AR254" s="34">
        <v>168</v>
      </c>
      <c r="AS254" s="22" t="s">
        <v>876</v>
      </c>
      <c r="AT254" s="22">
        <v>46.51</v>
      </c>
      <c r="AU254" s="22" t="s">
        <v>9</v>
      </c>
      <c r="AV254" s="22" t="s">
        <v>8</v>
      </c>
      <c r="AW254" s="22" t="s">
        <v>8</v>
      </c>
      <c r="AX254" s="22" t="s">
        <v>8</v>
      </c>
      <c r="AY254" s="22" t="s">
        <v>8</v>
      </c>
      <c r="AZ254" s="22" t="s">
        <v>137</v>
      </c>
      <c r="BA254" s="22" t="s">
        <v>9</v>
      </c>
      <c r="BB254" cm="1">
        <f t="array" ref="BB254">_xlfn.IFS(AT254="NA", "NA", AT254="NR", "NA", AZ254="Direct rLV % whole brain", AT254, AZ254="Indirect rLV % whole brain", AT254, AZ254="Direct rLV % hemisphere", AT254/2, AZ254="Indirect rLV % hemisphere", AT254/2, AND(F254="Mouse", AZ254="mm3"), (AT254/508.91)*100, AND(F254="Rat", AZ254="mm3"), (AT254/1971)*100, AND(F254="Mouse", AZ254="ul"), (AT254/508.91)*100, AND(F254="Rat", AZ254="ul"), (AT254/1971)*100, AND(F254="Mouse", AZ254="nl"), (AT254/508910)*100, AND(F254="Rat", AZ254="nl"), (AT254/1971000)*100, AND(F254="Mouse", AZ254="cm3"), (AT254/0.50891)*100, AND(F254="Rat", AZ254="cm3"), (AT254/1.971)*100, TRUE, "NA")</f>
        <v>2.3597158802638254</v>
      </c>
      <c r="BC254" t="str" cm="1">
        <f t="array" ref="BC254">_xlfn.IFS(AV254="NA", "NA", AV254="NR", "NA", AZ254="Direct rLV % whole brain", AV254, AZ254="Indirect rLV % whole brain", AV254, AZ254="Direct rLV % hemisphere", AV254/2, AZ254="Indirect rLV % hemisphere", AV254/2, AND(F254="Mouse", AZ254="mm3"), (AV254/508.91)*100, AND(F254="Rat", AZ254="mm3"), (AV254/1971)*100, AND(F254="Mouse", AZ254="ul"), (AV254/508.91)*100, AND(F254="Rat", AZ254="ul"), (AV254/1971)*100, AND(F254="Mouse", AZ254="nl"), (AV254/508910)*100, AND(F254="Rat", AZ254="nl"), (AV254/1971000)*100, AND(F254="Mouse", AZ254="cm3"), (AV254/0.50891)*100, AND(F254="Rat", AZ254="cm3"), (AV254/1.971)*100, TRUE, "NA")</f>
        <v>NA</v>
      </c>
      <c r="BD254" t="str" cm="1">
        <f t="array" ref="BD254">_xlfn.IFS(AU254="NA", "NA", AU254="NR", "NA", R254="NR", "NA", BA254="SD", AU254, BA254="SE", AU254*(SQRT(R254)), BA254="SEM", AU254*(SQRT(R254)), TRUE, "NA")</f>
        <v>NA</v>
      </c>
      <c r="BE254" t="str" cm="1">
        <f t="array" ref="BE254">_xlfn.IFS(BD254="NA", "NA", AZ254="Direct rLV % whole brain", BD254, AZ254="Indirect rLV % whole brain", BD254, AZ254="Direct rLV % hemisphere", BD254/2, AZ254="Indirect rLV % hemisphere", BD254/2, AND(F254="Mouse", AZ254="mm3"), (BD254/508.91)*100, AND(F254="Rat", AZ254="mm3"), (BD254/1971)*100, AND(F254="Mouse", AZ254="ul"), (BD254/508.91)*100, AND(F254="Rat", AZ254="ul"), (BD254/1971)*100, AND(F254="Mouse", AZ254="nl"), (BD254/508910)*100, AND(F254="Rat", AZ254="nl"), (BD254/1971000)*100, AND(F254="Mouse", AZ254="cm3"), (BD254/0.50891)*100, AND(F254="Rat", AZ254="cm3"), (BD254/1.971)*100, TRUE, "NA")</f>
        <v>NA</v>
      </c>
      <c r="BF254" s="48" t="str" cm="1">
        <f t="array" ref="BF254">_xlfn.IFS(AW254="NA", "NA", AW254="NR", "NA", T254 = "NA", "NA", T254 = "NR", "NA", BA254="SD", AW254, BA254="SE", AW254*(SQRT(T254)), BA254="SEM", AW254*(SQRT(T254)), TRUE, "NA")</f>
        <v>NA</v>
      </c>
      <c r="BG254" s="34" t="s">
        <v>12</v>
      </c>
      <c r="BH254" s="22" t="s">
        <v>8</v>
      </c>
      <c r="BI254" s="22" t="s">
        <v>8</v>
      </c>
      <c r="BJ254" s="22" t="s">
        <v>8</v>
      </c>
      <c r="BK254" s="22" t="s">
        <v>8</v>
      </c>
      <c r="BL254" s="22" t="s">
        <v>8</v>
      </c>
      <c r="BM254" s="22" t="s">
        <v>8</v>
      </c>
      <c r="BN254" s="34" t="s">
        <v>272</v>
      </c>
      <c r="BO254" s="22" t="s">
        <v>273</v>
      </c>
      <c r="BP254" s="22" t="s">
        <v>1269</v>
      </c>
      <c r="BQ254" s="22" t="s">
        <v>1270</v>
      </c>
    </row>
    <row r="255" spans="1:69" x14ac:dyDescent="0.3">
      <c r="A255" t="s">
        <v>1273</v>
      </c>
      <c r="B255" t="s">
        <v>1260</v>
      </c>
      <c r="C255">
        <v>1994</v>
      </c>
      <c r="D255" t="s">
        <v>1274</v>
      </c>
      <c r="E255" t="s">
        <v>141</v>
      </c>
      <c r="F255" s="35" t="s">
        <v>24</v>
      </c>
      <c r="G255" t="s">
        <v>9</v>
      </c>
      <c r="H255" t="s">
        <v>9</v>
      </c>
      <c r="I255" t="s">
        <v>12</v>
      </c>
      <c r="J255" t="s">
        <v>8</v>
      </c>
      <c r="K255" t="s">
        <v>9</v>
      </c>
      <c r="L255" t="s">
        <v>9</v>
      </c>
      <c r="M255" t="s">
        <v>9</v>
      </c>
      <c r="N255" t="s">
        <v>9</v>
      </c>
      <c r="O255" t="s">
        <v>9</v>
      </c>
      <c r="P255" t="s">
        <v>9</v>
      </c>
      <c r="Q255">
        <v>2</v>
      </c>
      <c r="R255">
        <v>10</v>
      </c>
      <c r="S255">
        <v>3</v>
      </c>
      <c r="T255">
        <v>10</v>
      </c>
      <c r="U255">
        <f t="shared" si="32"/>
        <v>1.5</v>
      </c>
      <c r="V255">
        <f t="shared" si="33"/>
        <v>6.666666666666667</v>
      </c>
      <c r="W255" s="35" t="s">
        <v>9</v>
      </c>
      <c r="X255" t="s">
        <v>8</v>
      </c>
      <c r="Y255" t="s">
        <v>78</v>
      </c>
      <c r="Z255" t="s">
        <v>676</v>
      </c>
      <c r="AA255" t="s">
        <v>9</v>
      </c>
      <c r="AB255" t="s">
        <v>9</v>
      </c>
      <c r="AC255" t="str" cm="1">
        <f t="array" ref="AC255">_xlfn.IFS(AB255="mg/kg", AA255, AB255="ug/g", AA255, AB255="mg/100g", AA255*10, AB255="mg/g", AA255*1000, TRUE, "NA")</f>
        <v>NA</v>
      </c>
      <c r="AD255" t="s">
        <v>9</v>
      </c>
      <c r="AE255" t="s">
        <v>8</v>
      </c>
      <c r="AF255" t="str" cm="1">
        <f t="array" ref="AF255">_xlfn.IFS(AD255="NA", "NA", AD255="NR", "NA", AE255="W/cm2", AD255, AE255="mW/mm2", AD255*0.1, AE255="mW/cm2", AD255*0.001, AE255="uW/cm2", AD255*0.000001, AE255="lux", AD255*0.00000014641, AE255="klux", AD255*0.00014641, TRUE, "NA")</f>
        <v>NA</v>
      </c>
      <c r="AG255" t="s">
        <v>9</v>
      </c>
      <c r="AH255" t="s">
        <v>9</v>
      </c>
      <c r="AI255" t="s">
        <v>9</v>
      </c>
      <c r="AJ255">
        <v>3</v>
      </c>
      <c r="AK255">
        <v>10</v>
      </c>
      <c r="AL255" s="35" t="s">
        <v>1275</v>
      </c>
      <c r="AM255" t="s">
        <v>211</v>
      </c>
      <c r="AN255">
        <v>294</v>
      </c>
      <c r="AO255" t="s">
        <v>2571</v>
      </c>
      <c r="AP255">
        <v>1</v>
      </c>
      <c r="AQ255" t="s">
        <v>158</v>
      </c>
      <c r="AR255" s="35">
        <v>168</v>
      </c>
      <c r="AS255" t="s">
        <v>876</v>
      </c>
      <c r="AT255">
        <v>27</v>
      </c>
      <c r="AU255">
        <v>2.5</v>
      </c>
      <c r="AV255">
        <v>17</v>
      </c>
      <c r="AW255">
        <v>3.7</v>
      </c>
      <c r="AX255" t="s">
        <v>8</v>
      </c>
      <c r="AY255" t="s">
        <v>8</v>
      </c>
      <c r="AZ255" t="s">
        <v>137</v>
      </c>
      <c r="BA255" t="s">
        <v>198</v>
      </c>
      <c r="BB255" cm="1">
        <f t="array" ref="BB255">_xlfn.IFS(AT255="NA", "NA", AT255="NR", "NA", AZ255="Direct rLV % whole brain", AT255, AZ255="Indirect rLV % whole brain", AT255, AZ255="Direct rLV % hemisphere", AT255/2, AZ255="Indirect rLV % hemisphere", AT255/2, AND(F255="Mouse", AZ255="mm3"), (AT255/508.91)*100, AND(F255="Rat", AZ255="mm3"), (AT255/1971)*100, AND(F255="Mouse", AZ255="ul"), (AT255/508.91)*100, AND(F255="Rat", AZ255="ul"), (AT255/1971)*100, AND(F255="Mouse", AZ255="nl"), (AT255/508910)*100, AND(F255="Rat", AZ255="nl"), (AT255/1971000)*100, AND(F255="Mouse", AZ255="cm3"), (AT255/0.50891)*100, AND(F255="Rat", AZ255="cm3"), (AT255/1.971)*100, TRUE, "NA")</f>
        <v>1.3698630136986301</v>
      </c>
      <c r="BC255" cm="1">
        <f t="array" ref="BC255">_xlfn.IFS(AV255="NA", "NA", AV255="NR", "NA", AZ255="Direct rLV % whole brain", AV255, AZ255="Indirect rLV % whole brain", AV255, AZ255="Direct rLV % hemisphere", AV255/2, AZ255="Indirect rLV % hemisphere", AV255/2, AND(F255="Mouse", AZ255="mm3"), (AV255/508.91)*100, AND(F255="Rat", AZ255="mm3"), (AV255/1971)*100, AND(F255="Mouse", AZ255="ul"), (AV255/508.91)*100, AND(F255="Rat", AZ255="ul"), (AV255/1971)*100, AND(F255="Mouse", AZ255="nl"), (AV255/508910)*100, AND(F255="Rat", AZ255="nl"), (AV255/1971000)*100, AND(F255="Mouse", AZ255="cm3"), (AV255/0.50891)*100, AND(F255="Rat", AZ255="cm3"), (AV255/1.971)*100, TRUE, "NA")</f>
        <v>0.86250634195839671</v>
      </c>
      <c r="BD255" cm="1">
        <f t="array" ref="BD255">_xlfn.IFS(AU255="NA", "NA", AU255="NR", "NA", R255="NR", "NA", BA255="SD", AU255, BA255="SE", AU255*(SQRT(R255)), BA255="SEM", AU255*(SQRT(R255)), TRUE, "NA")</f>
        <v>7.905694150420949</v>
      </c>
      <c r="BE255" cm="1">
        <f t="array" ref="BE255">_xlfn.IFS(BD255="NA", "NA", AZ255="Direct rLV % whole brain", BD255, AZ255="Indirect rLV % whole brain", BD255, AZ255="Direct rLV % hemisphere", BD255/2, AZ255="Indirect rLV % hemisphere", BD255/2, AND(F255="Mouse", AZ255="mm3"), (BD255/508.91)*100, AND(F255="Rat", AZ255="mm3"), (BD255/1971)*100, AND(F255="Mouse", AZ255="ul"), (BD255/508.91)*100, AND(F255="Rat", AZ255="ul"), (BD255/1971)*100, AND(F255="Mouse", AZ255="nl"), (BD255/508910)*100, AND(F255="Rat", AZ255="nl"), (BD255/1971000)*100, AND(F255="Mouse", AZ255="cm3"), (BD255/0.50891)*100, AND(F255="Rat", AZ255="cm3"), (BD255/1.971)*100, TRUE, "NA")</f>
        <v>0.40110066719538046</v>
      </c>
      <c r="BF255" s="48" cm="1">
        <f t="array" ref="BF255">_xlfn.IFS(AW255="NA", "NA", AW255="NR", "NA", T255 = "NA", "NA", T255 = "NR", "NA", BA255="SD", AW255, BA255="SE", AW255*(SQRT(T255)), BA255="SEM", AW255*(SQRT(T255)), TRUE, "NA")</f>
        <v>11.700427342623005</v>
      </c>
      <c r="BG255" s="35" t="s">
        <v>12</v>
      </c>
      <c r="BH255" t="s">
        <v>8</v>
      </c>
      <c r="BI255" t="s">
        <v>8</v>
      </c>
      <c r="BJ255" t="s">
        <v>8</v>
      </c>
      <c r="BK255" t="s">
        <v>8</v>
      </c>
      <c r="BL255" t="s">
        <v>8</v>
      </c>
      <c r="BM255" t="s">
        <v>8</v>
      </c>
      <c r="BN255" s="35" t="s">
        <v>273</v>
      </c>
      <c r="BO255" t="s">
        <v>272</v>
      </c>
      <c r="BP255" t="s">
        <v>1277</v>
      </c>
      <c r="BQ255" t="s">
        <v>1264</v>
      </c>
    </row>
    <row r="256" spans="1:69" x14ac:dyDescent="0.3">
      <c r="A256" t="s">
        <v>1273</v>
      </c>
      <c r="B256" t="s">
        <v>1260</v>
      </c>
      <c r="C256">
        <v>1994</v>
      </c>
      <c r="D256" t="s">
        <v>1274</v>
      </c>
      <c r="E256" t="s">
        <v>143</v>
      </c>
      <c r="F256" s="35" t="s">
        <v>24</v>
      </c>
      <c r="G256" t="s">
        <v>9</v>
      </c>
      <c r="H256" t="s">
        <v>9</v>
      </c>
      <c r="I256" t="s">
        <v>12</v>
      </c>
      <c r="J256" t="s">
        <v>8</v>
      </c>
      <c r="K256" t="s">
        <v>9</v>
      </c>
      <c r="L256" t="s">
        <v>9</v>
      </c>
      <c r="M256" t="s">
        <v>9</v>
      </c>
      <c r="N256" t="s">
        <v>9</v>
      </c>
      <c r="O256" t="s">
        <v>9</v>
      </c>
      <c r="P256" t="s">
        <v>9</v>
      </c>
      <c r="Q256">
        <v>2</v>
      </c>
      <c r="R256">
        <v>10</v>
      </c>
      <c r="S256">
        <v>3</v>
      </c>
      <c r="T256">
        <v>10</v>
      </c>
      <c r="U256">
        <f t="shared" si="32"/>
        <v>1.5</v>
      </c>
      <c r="V256">
        <f t="shared" si="33"/>
        <v>6.666666666666667</v>
      </c>
      <c r="W256" s="35" t="s">
        <v>9</v>
      </c>
      <c r="X256" t="s">
        <v>8</v>
      </c>
      <c r="Y256" t="s">
        <v>78</v>
      </c>
      <c r="Z256" t="s">
        <v>676</v>
      </c>
      <c r="AA256" t="s">
        <v>9</v>
      </c>
      <c r="AB256" t="s">
        <v>9</v>
      </c>
      <c r="AC256" t="str" cm="1">
        <f t="array" ref="AC256">_xlfn.IFS(AB256="mg/kg", AA256, AB256="ug/g", AA256, AB256="mg/100g", AA256*10, AB256="mg/g", AA256*1000, TRUE, "NA")</f>
        <v>NA</v>
      </c>
      <c r="AD256" t="s">
        <v>9</v>
      </c>
      <c r="AE256" t="s">
        <v>8</v>
      </c>
      <c r="AF256" t="str" cm="1">
        <f t="array" ref="AF256">_xlfn.IFS(AD256="NA", "NA", AD256="NR", "NA", AE256="W/cm2", AD256, AE256="mW/mm2", AD256*0.1, AE256="mW/cm2", AD256*0.001, AE256="uW/cm2", AD256*0.000001, AE256="lux", AD256*0.00000014641, AE256="klux", AD256*0.00014641, TRUE, "NA")</f>
        <v>NA</v>
      </c>
      <c r="AG256" t="s">
        <v>9</v>
      </c>
      <c r="AH256" t="s">
        <v>9</v>
      </c>
      <c r="AI256" t="s">
        <v>9</v>
      </c>
      <c r="AJ256">
        <v>3</v>
      </c>
      <c r="AK256">
        <v>10</v>
      </c>
      <c r="AL256" s="35" t="s">
        <v>360</v>
      </c>
      <c r="AM256" t="s">
        <v>211</v>
      </c>
      <c r="AN256">
        <v>8.3000000000000007</v>
      </c>
      <c r="AO256" t="s">
        <v>2571</v>
      </c>
      <c r="AP256">
        <v>-1</v>
      </c>
      <c r="AQ256" t="s">
        <v>156</v>
      </c>
      <c r="AR256" s="35">
        <v>168</v>
      </c>
      <c r="AS256" t="s">
        <v>876</v>
      </c>
      <c r="AT256">
        <v>25</v>
      </c>
      <c r="AU256">
        <v>3.3</v>
      </c>
      <c r="AV256">
        <v>20</v>
      </c>
      <c r="AW256">
        <v>5.8</v>
      </c>
      <c r="AX256" t="s">
        <v>8</v>
      </c>
      <c r="AY256" t="s">
        <v>8</v>
      </c>
      <c r="AZ256" t="s">
        <v>137</v>
      </c>
      <c r="BA256" t="s">
        <v>198</v>
      </c>
      <c r="BB256" cm="1">
        <f t="array" ref="BB256">_xlfn.IFS(AT256="NA", "NA", AT256="NR", "NA", AZ256="Direct rLV % whole brain", AT256, AZ256="Indirect rLV % whole brain", AT256, AZ256="Direct rLV % hemisphere", AT256/2, AZ256="Indirect rLV % hemisphere", AT256/2, AND(F256="Mouse", AZ256="mm3"), (AT256/508.91)*100, AND(F256="Rat", AZ256="mm3"), (AT256/1971)*100, AND(F256="Mouse", AZ256="ul"), (AT256/508.91)*100, AND(F256="Rat", AZ256="ul"), (AT256/1971)*100, AND(F256="Mouse", AZ256="nl"), (AT256/508910)*100, AND(F256="Rat", AZ256="nl"), (AT256/1971000)*100, AND(F256="Mouse", AZ256="cm3"), (AT256/0.50891)*100, AND(F256="Rat", AZ256="cm3"), (AT256/1.971)*100, TRUE, "NA")</f>
        <v>1.2683916793505834</v>
      </c>
      <c r="BC256" cm="1">
        <f t="array" ref="BC256">_xlfn.IFS(AV256="NA", "NA", AV256="NR", "NA", AZ256="Direct rLV % whole brain", AV256, AZ256="Indirect rLV % whole brain", AV256, AZ256="Direct rLV % hemisphere", AV256/2, AZ256="Indirect rLV % hemisphere", AV256/2, AND(F256="Mouse", AZ256="mm3"), (AV256/508.91)*100, AND(F256="Rat", AZ256="mm3"), (AV256/1971)*100, AND(F256="Mouse", AZ256="ul"), (AV256/508.91)*100, AND(F256="Rat", AZ256="ul"), (AV256/1971)*100, AND(F256="Mouse", AZ256="nl"), (AV256/508910)*100, AND(F256="Rat", AZ256="nl"), (AV256/1971000)*100, AND(F256="Mouse", AZ256="cm3"), (AV256/0.50891)*100, AND(F256="Rat", AZ256="cm3"), (AV256/1.971)*100, TRUE, "NA")</f>
        <v>1.0147133434804667</v>
      </c>
      <c r="BD256" cm="1">
        <f t="array" ref="BD256">_xlfn.IFS(AU256="NA", "NA", AU256="NR", "NA", R256="NR", "NA", BA256="SD", AU256, BA256="SE", AU256*(SQRT(R256)), BA256="SEM", AU256*(SQRT(R256)), TRUE, "NA")</f>
        <v>10.435516278555651</v>
      </c>
      <c r="BE256" cm="1">
        <f t="array" ref="BE256">_xlfn.IFS(BD256="NA", "NA", AZ256="Direct rLV % whole brain", BD256, AZ256="Indirect rLV % whole brain", BD256, AZ256="Direct rLV % hemisphere", BD256/2, AZ256="Indirect rLV % hemisphere", BD256/2, AND(F256="Mouse", AZ256="mm3"), (BD256/508.91)*100, AND(F256="Rat", AZ256="mm3"), (BD256/1971)*100, AND(F256="Mouse", AZ256="ul"), (BD256/508.91)*100, AND(F256="Rat", AZ256="ul"), (BD256/1971)*100, AND(F256="Mouse", AZ256="nl"), (BD256/508910)*100, AND(F256="Rat", AZ256="nl"), (BD256/1971000)*100, AND(F256="Mouse", AZ256="cm3"), (BD256/0.50891)*100, AND(F256="Rat", AZ256="cm3"), (BD256/1.971)*100, TRUE, "NA")</f>
        <v>0.5294528806979022</v>
      </c>
      <c r="BF256" s="48" cm="1">
        <f t="array" ref="BF256">_xlfn.IFS(AW256="NA", "NA", AW256="NR", "NA", T256 = "NA", "NA", T256 = "NR", "NA", BA256="SD", AW256, BA256="SE", AW256*(SQRT(T256)), BA256="SEM", AW256*(SQRT(T256)), TRUE, "NA")</f>
        <v>18.341210428976602</v>
      </c>
      <c r="BG256" s="35" t="s">
        <v>12</v>
      </c>
      <c r="BH256" t="s">
        <v>8</v>
      </c>
      <c r="BI256" t="s">
        <v>8</v>
      </c>
      <c r="BJ256" t="s">
        <v>8</v>
      </c>
      <c r="BK256" t="s">
        <v>8</v>
      </c>
      <c r="BL256" t="s">
        <v>8</v>
      </c>
      <c r="BM256" t="s">
        <v>8</v>
      </c>
      <c r="BN256" s="35" t="s">
        <v>273</v>
      </c>
      <c r="BO256" t="s">
        <v>273</v>
      </c>
      <c r="BQ256" t="s">
        <v>1264</v>
      </c>
    </row>
    <row r="257" spans="1:69" s="22" customFormat="1" x14ac:dyDescent="0.3">
      <c r="A257" s="22" t="s">
        <v>1284</v>
      </c>
      <c r="B257" s="22" t="s">
        <v>1283</v>
      </c>
      <c r="C257" s="22">
        <v>2015</v>
      </c>
      <c r="D257" s="22" t="s">
        <v>1285</v>
      </c>
      <c r="E257" s="22" t="s">
        <v>141</v>
      </c>
      <c r="F257" s="34" t="s">
        <v>24</v>
      </c>
      <c r="G257" s="22" t="s">
        <v>10</v>
      </c>
      <c r="H257" s="22" t="s">
        <v>9</v>
      </c>
      <c r="I257" s="22" t="s">
        <v>12</v>
      </c>
      <c r="J257" s="22" t="s">
        <v>8</v>
      </c>
      <c r="K257" s="22" t="s">
        <v>9</v>
      </c>
      <c r="L257" s="22">
        <v>9</v>
      </c>
      <c r="M257" s="22" t="s">
        <v>9</v>
      </c>
      <c r="N257" s="22" t="s">
        <v>9</v>
      </c>
      <c r="O257" s="22" t="s">
        <v>9</v>
      </c>
      <c r="P257" s="22" t="s">
        <v>9</v>
      </c>
      <c r="Q257" s="22">
        <v>2</v>
      </c>
      <c r="R257" s="22">
        <v>7</v>
      </c>
      <c r="S257" s="22">
        <v>0</v>
      </c>
      <c r="T257" s="22" t="s">
        <v>8</v>
      </c>
      <c r="U257" s="22" t="str">
        <f t="shared" ref="U257:U318" si="41">IF(AND(Q257&lt;&gt;"", Q257&lt;&gt;0, Q257&lt;&gt;"NA", Q257&lt;&gt;"NR",S257&lt;&gt;"", S257&lt;&gt;0, S257&lt;&gt;"NA", S257&lt;&gt;"NR"), S257/Q257, "NA")</f>
        <v>NA</v>
      </c>
      <c r="V257" s="22" t="str">
        <f t="shared" ref="V257:V318" si="42">IF(AND(U257&lt;&gt;"", U257&lt;&gt;0, U257&lt;&gt;"NA", U257&lt;&gt;"NR",R257&lt;&gt;"", R257&lt;&gt;0, R257&lt;&gt;"NA", R257&lt;&gt;"NR"), R257/U257, "NA")</f>
        <v>NA</v>
      </c>
      <c r="W257" s="34" t="s">
        <v>100</v>
      </c>
      <c r="X257" s="22" t="s">
        <v>936</v>
      </c>
      <c r="Y257" s="22" t="s">
        <v>2553</v>
      </c>
      <c r="Z257" s="22" t="s">
        <v>503</v>
      </c>
      <c r="AA257" s="22">
        <v>20</v>
      </c>
      <c r="AB257" s="22" t="s">
        <v>145</v>
      </c>
      <c r="AC257" cm="1">
        <f t="array" ref="AC257">_xlfn.IFS(AB257="mg/kg", AA257, AB257="ug/g", AA257, AB257="mg/100g", AA257*10, AB257="mg/g", AA257*1000, TRUE, "NA")</f>
        <v>20</v>
      </c>
      <c r="AD257" s="22">
        <v>4</v>
      </c>
      <c r="AE257" s="22" t="s">
        <v>221</v>
      </c>
      <c r="AF257" t="str" cm="1">
        <f t="array" ref="AF257">_xlfn.IFS(AD257="NA", "NA", AD257="NR", "NA", AE257="W/cm2", AD257, AE257="mW/mm2", AD257*0.1, AE257="mW/cm2", AD257*0.001, AE257="uW/cm2", AD257*0.000001, AE257="lux", AD257*0.00000014641, AE257="klux", AD257*0.00014641, TRUE, "NA")</f>
        <v>NA</v>
      </c>
      <c r="AG257" s="22" t="s">
        <v>84</v>
      </c>
      <c r="AH257" s="22" t="s">
        <v>719</v>
      </c>
      <c r="AI257" s="22" t="s">
        <v>9</v>
      </c>
      <c r="AJ257" s="22">
        <v>6.25E-2</v>
      </c>
      <c r="AK257" s="22">
        <v>1.5</v>
      </c>
      <c r="AL257" s="34" t="s">
        <v>12</v>
      </c>
      <c r="AM257" s="22" t="s">
        <v>8</v>
      </c>
      <c r="AN257" s="22" t="s">
        <v>8</v>
      </c>
      <c r="AO257" s="22" t="s">
        <v>8</v>
      </c>
      <c r="AP257" s="22" t="s">
        <v>8</v>
      </c>
      <c r="AQ257" s="22" t="s">
        <v>8</v>
      </c>
      <c r="AR257" s="34">
        <v>504</v>
      </c>
      <c r="AS257" s="22" t="s">
        <v>876</v>
      </c>
      <c r="AT257" s="22">
        <v>0.8</v>
      </c>
      <c r="AU257" s="22">
        <v>0.5</v>
      </c>
      <c r="AV257" s="22" t="s">
        <v>8</v>
      </c>
      <c r="AW257" s="22" t="s">
        <v>8</v>
      </c>
      <c r="AX257" s="22" t="s">
        <v>8</v>
      </c>
      <c r="AY257" s="22" t="s">
        <v>8</v>
      </c>
      <c r="AZ257" s="22" t="s">
        <v>137</v>
      </c>
      <c r="BA257" s="22" t="s">
        <v>196</v>
      </c>
      <c r="BB257" cm="1">
        <f t="array" ref="BB257">_xlfn.IFS(AT257="NA", "NA", AT257="NR", "NA", AZ257="Direct rLV % whole brain", AT257, AZ257="Indirect rLV % whole brain", AT257, AZ257="Direct rLV % hemisphere", AT257/2, AZ257="Indirect rLV % hemisphere", AT257/2, AND(F257="Mouse", AZ257="mm3"), (AT257/508.91)*100, AND(F257="Rat", AZ257="mm3"), (AT257/1971)*100, AND(F257="Mouse", AZ257="ul"), (AT257/508.91)*100, AND(F257="Rat", AZ257="ul"), (AT257/1971)*100, AND(F257="Mouse", AZ257="nl"), (AT257/508910)*100, AND(F257="Rat", AZ257="nl"), (AT257/1971000)*100, AND(F257="Mouse", AZ257="cm3"), (AT257/0.50891)*100, AND(F257="Rat", AZ257="cm3"), (AT257/1.971)*100, TRUE, "NA")</f>
        <v>4.0588533739218668E-2</v>
      </c>
      <c r="BC257" t="str" cm="1">
        <f t="array" ref="BC257">_xlfn.IFS(AV257="NA", "NA", AV257="NR", "NA", AZ257="Direct rLV % whole brain", AV257, AZ257="Indirect rLV % whole brain", AV257, AZ257="Direct rLV % hemisphere", AV257/2, AZ257="Indirect rLV % hemisphere", AV257/2, AND(F257="Mouse", AZ257="mm3"), (AV257/508.91)*100, AND(F257="Rat", AZ257="mm3"), (AV257/1971)*100, AND(F257="Mouse", AZ257="ul"), (AV257/508.91)*100, AND(F257="Rat", AZ257="ul"), (AV257/1971)*100, AND(F257="Mouse", AZ257="nl"), (AV257/508910)*100, AND(F257="Rat", AZ257="nl"), (AV257/1971000)*100, AND(F257="Mouse", AZ257="cm3"), (AV257/0.50891)*100, AND(F257="Rat", AZ257="cm3"), (AV257/1.971)*100, TRUE, "NA")</f>
        <v>NA</v>
      </c>
      <c r="BD257" cm="1">
        <f t="array" ref="BD257">_xlfn.IFS(AU257="NA", "NA", AU257="NR", "NA", R257="NR", "NA", BA257="SD", AU257, BA257="SE", AU257*(SQRT(R257)), BA257="SEM", AU257*(SQRT(R257)), TRUE, "NA")</f>
        <v>0.5</v>
      </c>
      <c r="BE257" cm="1">
        <f t="array" ref="BE257">_xlfn.IFS(BD257="NA", "NA", AZ257="Direct rLV % whole brain", BD257, AZ257="Indirect rLV % whole brain", BD257, AZ257="Direct rLV % hemisphere", BD257/2, AZ257="Indirect rLV % hemisphere", BD257/2, AND(F257="Mouse", AZ257="mm3"), (BD257/508.91)*100, AND(F257="Rat", AZ257="mm3"), (BD257/1971)*100, AND(F257="Mouse", AZ257="ul"), (BD257/508.91)*100, AND(F257="Rat", AZ257="ul"), (BD257/1971)*100, AND(F257="Mouse", AZ257="nl"), (BD257/508910)*100, AND(F257="Rat", AZ257="nl"), (BD257/1971000)*100, AND(F257="Mouse", AZ257="cm3"), (BD257/0.50891)*100, AND(F257="Rat", AZ257="cm3"), (BD257/1.971)*100, TRUE, "NA")</f>
        <v>2.5367833587011668E-2</v>
      </c>
      <c r="BF257" s="48" t="str" cm="1">
        <f t="array" ref="BF257">_xlfn.IFS(AW257="NA", "NA", AW257="NR", "NA", T257 = "NA", "NA", T257 = "NR", "NA", BA257="SD", AW257, BA257="SE", AW257*(SQRT(T257)), BA257="SEM", AW257*(SQRT(T257)), TRUE, "NA")</f>
        <v>NA</v>
      </c>
      <c r="BG257" s="34" t="s">
        <v>12</v>
      </c>
      <c r="BH257" s="22" t="s">
        <v>8</v>
      </c>
      <c r="BI257" s="22" t="s">
        <v>8</v>
      </c>
      <c r="BJ257" s="22" t="s">
        <v>8</v>
      </c>
      <c r="BK257" s="22" t="s">
        <v>8</v>
      </c>
      <c r="BL257" s="22" t="s">
        <v>8</v>
      </c>
      <c r="BM257" s="22" t="s">
        <v>8</v>
      </c>
      <c r="BN257" s="34" t="s">
        <v>273</v>
      </c>
      <c r="BO257" s="22" t="s">
        <v>273</v>
      </c>
      <c r="BP257" s="22" t="s">
        <v>1287</v>
      </c>
    </row>
    <row r="258" spans="1:69" x14ac:dyDescent="0.3">
      <c r="A258" t="s">
        <v>1289</v>
      </c>
      <c r="B258" t="s">
        <v>1288</v>
      </c>
      <c r="C258">
        <v>2000</v>
      </c>
      <c r="D258" t="s">
        <v>1290</v>
      </c>
      <c r="E258" t="s">
        <v>141</v>
      </c>
      <c r="F258" s="35" t="s">
        <v>25</v>
      </c>
      <c r="G258" t="s">
        <v>456</v>
      </c>
      <c r="H258" t="s">
        <v>36</v>
      </c>
      <c r="I258" t="s">
        <v>12</v>
      </c>
      <c r="J258" t="s">
        <v>8</v>
      </c>
      <c r="K258" t="s">
        <v>9</v>
      </c>
      <c r="L258">
        <v>12</v>
      </c>
      <c r="M258" t="s">
        <v>9</v>
      </c>
      <c r="N258">
        <v>35</v>
      </c>
      <c r="O258">
        <f>AVERAGE(N258,P258)</f>
        <v>37.5</v>
      </c>
      <c r="P258">
        <v>40</v>
      </c>
      <c r="Q258">
        <v>2</v>
      </c>
      <c r="R258">
        <v>15</v>
      </c>
      <c r="S258">
        <v>2</v>
      </c>
      <c r="T258">
        <v>15</v>
      </c>
      <c r="U258">
        <f t="shared" si="41"/>
        <v>1</v>
      </c>
      <c r="V258">
        <f t="shared" si="42"/>
        <v>15</v>
      </c>
      <c r="W258" s="35" t="s">
        <v>99</v>
      </c>
      <c r="X258" t="s">
        <v>936</v>
      </c>
      <c r="Y258" t="s">
        <v>78</v>
      </c>
      <c r="Z258" t="s">
        <v>9</v>
      </c>
      <c r="AA258">
        <v>30</v>
      </c>
      <c r="AB258" t="s">
        <v>145</v>
      </c>
      <c r="AC258" cm="1">
        <f t="array" ref="AC258">_xlfn.IFS(AB258="mg/kg", AA258, AB258="ug/g", AA258, AB258="mg/100g", AA258*10, AB258="mg/g", AA258*1000, TRUE, "NA")</f>
        <v>30</v>
      </c>
      <c r="AD258">
        <v>0.33</v>
      </c>
      <c r="AE258" t="s">
        <v>209</v>
      </c>
      <c r="AF258" cm="1">
        <f t="array" ref="AF258">_xlfn.IFS(AD258="NA", "NA", AD258="NR", "NA", AE258="W/cm2", AD258, AE258="mW/mm2", AD258*0.1, AE258="mW/cm2", AD258*0.001, AE258="uW/cm2", AD258*0.000001, AE258="lux", AD258*0.00000014641, AE258="klux", AD258*0.00014641, TRUE, "NA")</f>
        <v>3.3E-4</v>
      </c>
      <c r="AG258" t="s">
        <v>86</v>
      </c>
      <c r="AH258" t="s">
        <v>2654</v>
      </c>
      <c r="AI258">
        <v>560</v>
      </c>
      <c r="AJ258">
        <v>1.4</v>
      </c>
      <c r="AK258">
        <v>5</v>
      </c>
      <c r="AL258" s="35" t="s">
        <v>1291</v>
      </c>
      <c r="AM258" t="s">
        <v>212</v>
      </c>
      <c r="AN258">
        <v>10</v>
      </c>
      <c r="AO258" t="s">
        <v>145</v>
      </c>
      <c r="AP258">
        <v>-0.5</v>
      </c>
      <c r="AQ258" t="s">
        <v>156</v>
      </c>
      <c r="AR258" s="35">
        <v>72</v>
      </c>
      <c r="AS258" t="s">
        <v>876</v>
      </c>
      <c r="AT258">
        <v>18</v>
      </c>
      <c r="AU258">
        <v>4.3</v>
      </c>
      <c r="AV258">
        <v>9.9</v>
      </c>
      <c r="AW258">
        <v>3.2</v>
      </c>
      <c r="AX258" t="s">
        <v>8</v>
      </c>
      <c r="AY258" t="s">
        <v>8</v>
      </c>
      <c r="AZ258" t="s">
        <v>137</v>
      </c>
      <c r="BA258" t="s">
        <v>196</v>
      </c>
      <c r="BB258" cm="1">
        <f t="array" ref="BB258">_xlfn.IFS(AT258="NA", "NA", AT258="NR", "NA", AZ258="Direct rLV % whole brain", AT258, AZ258="Indirect rLV % whole brain", AT258, AZ258="Direct rLV % hemisphere", AT258/2, AZ258="Indirect rLV % hemisphere", AT258/2, AND(F258="Mouse", AZ258="mm3"), (AT258/508.91)*100, AND(F258="Rat", AZ258="mm3"), (AT258/1971)*100, AND(F258="Mouse", AZ258="ul"), (AT258/508.91)*100, AND(F258="Rat", AZ258="ul"), (AT258/1971)*100, AND(F258="Mouse", AZ258="nl"), (AT258/508910)*100, AND(F258="Rat", AZ258="nl"), (AT258/1971000)*100, AND(F258="Mouse", AZ258="cm3"), (AT258/0.50891)*100, AND(F258="Rat", AZ258="cm3"), (AT258/1.971)*100, TRUE, "NA")</f>
        <v>3.5369711736849343</v>
      </c>
      <c r="BC258" cm="1">
        <f t="array" ref="BC258">_xlfn.IFS(AV258="NA", "NA", AV258="NR", "NA", AZ258="Direct rLV % whole brain", AV258, AZ258="Indirect rLV % whole brain", AV258, AZ258="Direct rLV % hemisphere", AV258/2, AZ258="Indirect rLV % hemisphere", AV258/2, AND(F258="Mouse", AZ258="mm3"), (AV258/508.91)*100, AND(F258="Rat", AZ258="mm3"), (AV258/1971)*100, AND(F258="Mouse", AZ258="ul"), (AV258/508.91)*100, AND(F258="Rat", AZ258="ul"), (AV258/1971)*100, AND(F258="Mouse", AZ258="nl"), (AV258/508910)*100, AND(F258="Rat", AZ258="nl"), (AV258/1971000)*100, AND(F258="Mouse", AZ258="cm3"), (AV258/0.50891)*100, AND(F258="Rat", AZ258="cm3"), (AV258/1.971)*100, TRUE, "NA")</f>
        <v>1.9453341455267139</v>
      </c>
      <c r="BD258" cm="1">
        <f t="array" ref="BD258">_xlfn.IFS(AU258="NA", "NA", AU258="NR", "NA", R258="NR", "NA", BA258="SD", AU258, BA258="SE", AU258*(SQRT(R258)), BA258="SEM", AU258*(SQRT(R258)), TRUE, "NA")</f>
        <v>4.3</v>
      </c>
      <c r="BE258" cm="1">
        <f t="array" ref="BE258">_xlfn.IFS(BD258="NA", "NA", AZ258="Direct rLV % whole brain", BD258, AZ258="Indirect rLV % whole brain", BD258, AZ258="Direct rLV % hemisphere", BD258/2, AZ258="Indirect rLV % hemisphere", BD258/2, AND(F258="Mouse", AZ258="mm3"), (BD258/508.91)*100, AND(F258="Rat", AZ258="mm3"), (BD258/1971)*100, AND(F258="Mouse", AZ258="ul"), (BD258/508.91)*100, AND(F258="Rat", AZ258="ul"), (BD258/1971)*100, AND(F258="Mouse", AZ258="nl"), (BD258/508910)*100, AND(F258="Rat", AZ258="nl"), (BD258/1971000)*100, AND(F258="Mouse", AZ258="cm3"), (BD258/0.50891)*100, AND(F258="Rat", AZ258="cm3"), (BD258/1.971)*100, TRUE, "NA")</f>
        <v>0.84494311371362318</v>
      </c>
      <c r="BF258" s="48" cm="1">
        <f t="array" ref="BF258">_xlfn.IFS(AW258="NA", "NA", AW258="NR", "NA", T258 = "NA", "NA", T258 = "NR", "NA", BA258="SD", AW258, BA258="SE", AW258*(SQRT(T258)), BA258="SEM", AW258*(SQRT(T258)), TRUE, "NA")</f>
        <v>3.2</v>
      </c>
      <c r="BG258" s="35" t="s">
        <v>12</v>
      </c>
      <c r="BH258" t="s">
        <v>8</v>
      </c>
      <c r="BI258" t="s">
        <v>8</v>
      </c>
      <c r="BJ258" t="s">
        <v>8</v>
      </c>
      <c r="BK258" t="s">
        <v>8</v>
      </c>
      <c r="BL258" t="s">
        <v>8</v>
      </c>
      <c r="BM258" t="s">
        <v>8</v>
      </c>
      <c r="BN258" s="35" t="s">
        <v>272</v>
      </c>
      <c r="BO258" t="s">
        <v>273</v>
      </c>
      <c r="BP258" t="s">
        <v>1292</v>
      </c>
    </row>
    <row r="259" spans="1:69" s="22" customFormat="1" x14ac:dyDescent="0.3">
      <c r="A259" s="22" t="s">
        <v>1294</v>
      </c>
      <c r="B259" s="22" t="s">
        <v>1293</v>
      </c>
      <c r="C259" s="22">
        <v>2014</v>
      </c>
      <c r="D259" s="22" t="s">
        <v>1295</v>
      </c>
      <c r="E259" s="22" t="s">
        <v>141</v>
      </c>
      <c r="F259" s="34" t="s">
        <v>24</v>
      </c>
      <c r="G259" s="22" t="s">
        <v>10</v>
      </c>
      <c r="H259" s="22" t="s">
        <v>36</v>
      </c>
      <c r="I259" s="22" t="s">
        <v>12</v>
      </c>
      <c r="J259" s="22" t="s">
        <v>8</v>
      </c>
      <c r="K259" s="22">
        <v>8</v>
      </c>
      <c r="L259" s="22">
        <f>AVERAGE(K259,M259)</f>
        <v>8.5</v>
      </c>
      <c r="M259" s="22">
        <v>9</v>
      </c>
      <c r="N259" s="22" t="s">
        <v>9</v>
      </c>
      <c r="O259" s="22" t="s">
        <v>9</v>
      </c>
      <c r="P259" s="22" t="s">
        <v>9</v>
      </c>
      <c r="Q259" s="22">
        <v>2</v>
      </c>
      <c r="R259" s="22">
        <v>7</v>
      </c>
      <c r="S259" s="22">
        <v>0</v>
      </c>
      <c r="T259" s="22" t="s">
        <v>8</v>
      </c>
      <c r="U259" s="22" t="str">
        <f t="shared" si="41"/>
        <v>NA</v>
      </c>
      <c r="V259" s="22" t="str">
        <f t="shared" si="42"/>
        <v>NA</v>
      </c>
      <c r="W259" s="34" t="s">
        <v>100</v>
      </c>
      <c r="X259" s="22" t="s">
        <v>936</v>
      </c>
      <c r="Y259" s="22" t="s">
        <v>2553</v>
      </c>
      <c r="Z259" s="22" t="s">
        <v>503</v>
      </c>
      <c r="AA259" s="22">
        <v>20</v>
      </c>
      <c r="AB259" s="22" t="s">
        <v>145</v>
      </c>
      <c r="AC259" cm="1">
        <f t="array" ref="AC259">_xlfn.IFS(AB259="mg/kg", AA259, AB259="ug/g", AA259, AB259="mg/100g", AA259*10, AB259="mg/g", AA259*1000, TRUE, "NA")</f>
        <v>20</v>
      </c>
      <c r="AD259" s="22">
        <v>2.5</v>
      </c>
      <c r="AE259" s="22" t="s">
        <v>221</v>
      </c>
      <c r="AF259" t="str" cm="1">
        <f t="array" ref="AF259">_xlfn.IFS(AD259="NA", "NA", AD259="NR", "NA", AE259="W/cm2", AD259, AE259="mW/mm2", AD259*0.1, AE259="mW/cm2", AD259*0.001, AE259="uW/cm2", AD259*0.000001, AE259="lux", AD259*0.00000014641, AE259="klux", AD259*0.00014641, TRUE, "NA")</f>
        <v>NA</v>
      </c>
      <c r="AG259" s="22" t="s">
        <v>146</v>
      </c>
      <c r="AH259" s="22" t="s">
        <v>9</v>
      </c>
      <c r="AI259" s="22">
        <v>532</v>
      </c>
      <c r="AJ259" s="22">
        <v>6.25E-2</v>
      </c>
      <c r="AK259" s="22">
        <v>1.5</v>
      </c>
      <c r="AL259" s="34" t="s">
        <v>12</v>
      </c>
      <c r="AM259" s="22" t="s">
        <v>8</v>
      </c>
      <c r="AN259" s="22" t="s">
        <v>8</v>
      </c>
      <c r="AO259" s="22" t="s">
        <v>8</v>
      </c>
      <c r="AP259" s="22" t="s">
        <v>8</v>
      </c>
      <c r="AQ259" s="22" t="s">
        <v>8</v>
      </c>
      <c r="AR259" s="34">
        <v>504</v>
      </c>
      <c r="AS259" s="22" t="s">
        <v>876</v>
      </c>
      <c r="AT259" s="22">
        <v>0.6</v>
      </c>
      <c r="AU259" s="22">
        <v>0.2</v>
      </c>
      <c r="AV259" s="22" t="s">
        <v>8</v>
      </c>
      <c r="AW259" s="22" t="s">
        <v>8</v>
      </c>
      <c r="AX259" s="22" t="s">
        <v>8</v>
      </c>
      <c r="AY259" s="22" t="s">
        <v>8</v>
      </c>
      <c r="AZ259" s="22" t="s">
        <v>137</v>
      </c>
      <c r="BA259" s="22" t="s">
        <v>197</v>
      </c>
      <c r="BB259" cm="1">
        <f t="array" ref="BB259">_xlfn.IFS(AT259="NA", "NA", AT259="NR", "NA", AZ259="Direct rLV % whole brain", AT259, AZ259="Indirect rLV % whole brain", AT259, AZ259="Direct rLV % hemisphere", AT259/2, AZ259="Indirect rLV % hemisphere", AT259/2, AND(F259="Mouse", AZ259="mm3"), (AT259/508.91)*100, AND(F259="Rat", AZ259="mm3"), (AT259/1971)*100, AND(F259="Mouse", AZ259="ul"), (AT259/508.91)*100, AND(F259="Rat", AZ259="ul"), (AT259/1971)*100, AND(F259="Mouse", AZ259="nl"), (AT259/508910)*100, AND(F259="Rat", AZ259="nl"), (AT259/1971000)*100, AND(F259="Mouse", AZ259="cm3"), (AT259/0.50891)*100, AND(F259="Rat", AZ259="cm3"), (AT259/1.971)*100, TRUE, "NA")</f>
        <v>3.0441400304414001E-2</v>
      </c>
      <c r="BC259" t="str" cm="1">
        <f t="array" ref="BC259">_xlfn.IFS(AV259="NA", "NA", AV259="NR", "NA", AZ259="Direct rLV % whole brain", AV259, AZ259="Indirect rLV % whole brain", AV259, AZ259="Direct rLV % hemisphere", AV259/2, AZ259="Indirect rLV % hemisphere", AV259/2, AND(F259="Mouse", AZ259="mm3"), (AV259/508.91)*100, AND(F259="Rat", AZ259="mm3"), (AV259/1971)*100, AND(F259="Mouse", AZ259="ul"), (AV259/508.91)*100, AND(F259="Rat", AZ259="ul"), (AV259/1971)*100, AND(F259="Mouse", AZ259="nl"), (AV259/508910)*100, AND(F259="Rat", AZ259="nl"), (AV259/1971000)*100, AND(F259="Mouse", AZ259="cm3"), (AV259/0.50891)*100, AND(F259="Rat", AZ259="cm3"), (AV259/1.971)*100, TRUE, "NA")</f>
        <v>NA</v>
      </c>
      <c r="BD259" cm="1">
        <f t="array" ref="BD259">_xlfn.IFS(AU259="NA", "NA", AU259="NR", "NA", R259="NR", "NA", BA259="SD", AU259, BA259="SE", AU259*(SQRT(R259)), BA259="SEM", AU259*(SQRT(R259)), TRUE, "NA")</f>
        <v>0.52915026221291817</v>
      </c>
      <c r="BE259" cm="1">
        <f t="array" ref="BE259">_xlfn.IFS(BD259="NA", "NA", AZ259="Direct rLV % whole brain", BD259, AZ259="Indirect rLV % whole brain", BD259, AZ259="Direct rLV % hemisphere", BD259/2, AZ259="Indirect rLV % hemisphere", BD259/2, AND(F259="Mouse", AZ259="mm3"), (BD259/508.91)*100, AND(F259="Rat", AZ259="mm3"), (BD259/1971)*100, AND(F259="Mouse", AZ259="ul"), (BD259/508.91)*100, AND(F259="Rat", AZ259="ul"), (BD259/1971)*100, AND(F259="Mouse", AZ259="nl"), (BD259/508910)*100, AND(F259="Rat", AZ259="nl"), (BD259/1971000)*100, AND(F259="Mouse", AZ259="cm3"), (BD259/0.50891)*100, AND(F259="Rat", AZ259="cm3"), (BD259/1.971)*100, TRUE, "NA")</f>
        <v>2.6846791588681793E-2</v>
      </c>
      <c r="BF259" s="48" t="str" cm="1">
        <f t="array" ref="BF259">_xlfn.IFS(AW259="NA", "NA", AW259="NR", "NA", T259 = "NA", "NA", T259 = "NR", "NA", BA259="SD", AW259, BA259="SE", AW259*(SQRT(T259)), BA259="SEM", AW259*(SQRT(T259)), TRUE, "NA")</f>
        <v>NA</v>
      </c>
      <c r="BG259" s="34" t="s">
        <v>12</v>
      </c>
      <c r="BH259" s="22" t="s">
        <v>8</v>
      </c>
      <c r="BI259" s="22" t="s">
        <v>8</v>
      </c>
      <c r="BJ259" s="22" t="s">
        <v>8</v>
      </c>
      <c r="BK259" s="22" t="s">
        <v>8</v>
      </c>
      <c r="BL259" s="22" t="s">
        <v>8</v>
      </c>
      <c r="BM259" s="22" t="s">
        <v>8</v>
      </c>
      <c r="BN259" s="34" t="s">
        <v>273</v>
      </c>
      <c r="BO259" s="22" t="s">
        <v>273</v>
      </c>
      <c r="BP259" s="22" t="s">
        <v>1287</v>
      </c>
    </row>
    <row r="260" spans="1:69" x14ac:dyDescent="0.3">
      <c r="A260" t="s">
        <v>1297</v>
      </c>
      <c r="B260" t="s">
        <v>1296</v>
      </c>
      <c r="C260">
        <v>2013</v>
      </c>
      <c r="D260" t="s">
        <v>1298</v>
      </c>
      <c r="E260" t="s">
        <v>141</v>
      </c>
      <c r="F260" s="35" t="s">
        <v>25</v>
      </c>
      <c r="G260" t="s">
        <v>1008</v>
      </c>
      <c r="H260" t="s">
        <v>36</v>
      </c>
      <c r="I260" t="s">
        <v>12</v>
      </c>
      <c r="J260" t="s">
        <v>8</v>
      </c>
      <c r="K260" t="s">
        <v>9</v>
      </c>
      <c r="L260" t="s">
        <v>9</v>
      </c>
      <c r="M260" t="s">
        <v>9</v>
      </c>
      <c r="N260">
        <v>20</v>
      </c>
      <c r="O260">
        <f>AVERAGE(N260,P260)</f>
        <v>22.5</v>
      </c>
      <c r="P260">
        <v>25</v>
      </c>
      <c r="Q260">
        <v>1</v>
      </c>
      <c r="R260">
        <v>12</v>
      </c>
      <c r="S260">
        <v>1</v>
      </c>
      <c r="T260">
        <v>12</v>
      </c>
      <c r="U260">
        <f t="shared" si="41"/>
        <v>1</v>
      </c>
      <c r="V260">
        <f t="shared" si="42"/>
        <v>12</v>
      </c>
      <c r="W260" s="35" t="s">
        <v>147</v>
      </c>
      <c r="X260" t="s">
        <v>97</v>
      </c>
      <c r="Y260" t="s">
        <v>78</v>
      </c>
      <c r="Z260" t="s">
        <v>9</v>
      </c>
      <c r="AA260">
        <v>0.1</v>
      </c>
      <c r="AB260" t="s">
        <v>784</v>
      </c>
      <c r="AC260">
        <f>(AA260*10)/(O260/1000)</f>
        <v>44.444444444444443</v>
      </c>
      <c r="AD260" t="s">
        <v>9</v>
      </c>
      <c r="AE260" t="s">
        <v>8</v>
      </c>
      <c r="AF260" t="str" cm="1">
        <f t="array" ref="AF260">_xlfn.IFS(AD260="NA", "NA", AD260="NR", "NA", AE260="W/cm2", AD260, AE260="mW/mm2", AD260*0.1, AE260="mW/cm2", AD260*0.001, AE260="uW/cm2", AD260*0.000001, AE260="lux", AD260*0.00000014641, AE260="klux", AD260*0.00014641, TRUE, "NA")</f>
        <v>NA</v>
      </c>
      <c r="AG260" t="s">
        <v>232</v>
      </c>
      <c r="AH260" t="s">
        <v>9</v>
      </c>
      <c r="AI260" t="s">
        <v>9</v>
      </c>
      <c r="AJ260">
        <v>4</v>
      </c>
      <c r="AK260">
        <v>15</v>
      </c>
      <c r="AL260" s="35" t="s">
        <v>1299</v>
      </c>
      <c r="AM260" t="s">
        <v>47</v>
      </c>
      <c r="AN260">
        <v>2</v>
      </c>
      <c r="AO260" t="s">
        <v>1174</v>
      </c>
      <c r="AP260">
        <v>-72</v>
      </c>
      <c r="AQ260" t="s">
        <v>156</v>
      </c>
      <c r="AR260" s="35">
        <v>24</v>
      </c>
      <c r="AS260" t="s">
        <v>875</v>
      </c>
      <c r="AT260" t="s">
        <v>9</v>
      </c>
      <c r="AU260" t="s">
        <v>9</v>
      </c>
      <c r="AV260" t="s">
        <v>9</v>
      </c>
      <c r="AW260" t="s">
        <v>9</v>
      </c>
      <c r="AX260">
        <v>-43.5</v>
      </c>
      <c r="AY260" t="s">
        <v>8</v>
      </c>
      <c r="AZ260" t="s">
        <v>9</v>
      </c>
      <c r="BA260" t="s">
        <v>197</v>
      </c>
      <c r="BB260" t="str" cm="1">
        <f t="array" ref="BB260">_xlfn.IFS(AT260="NA", "NA", AT260="NR", "NA", AZ260="Direct rLV % whole brain", AT260, AZ260="Indirect rLV % whole brain", AT260, AZ260="Direct rLV % hemisphere", AT260/2, AZ260="Indirect rLV % hemisphere", AT260/2, AND(F260="Mouse", AZ260="mm3"), (AT260/508.91)*100, AND(F260="Rat", AZ260="mm3"), (AT260/1971)*100, AND(F260="Mouse", AZ260="ul"), (AT260/508.91)*100, AND(F260="Rat", AZ260="ul"), (AT260/1971)*100, AND(F260="Mouse", AZ260="nl"), (AT260/508910)*100, AND(F260="Rat", AZ260="nl"), (AT260/1971000)*100, AND(F260="Mouse", AZ260="cm3"), (AT260/0.50891)*100, AND(F260="Rat", AZ260="cm3"), (AT260/1.971)*100, TRUE, "NA")</f>
        <v>NA</v>
      </c>
      <c r="BC260" t="str" cm="1">
        <f t="array" ref="BC260">_xlfn.IFS(AV260="NA", "NA", AV260="NR", "NA", AZ260="Direct rLV % whole brain", AV260, AZ260="Indirect rLV % whole brain", AV260, AZ260="Direct rLV % hemisphere", AV260/2, AZ260="Indirect rLV % hemisphere", AV260/2, AND(F260="Mouse", AZ260="mm3"), (AV260/508.91)*100, AND(F260="Rat", AZ260="mm3"), (AV260/1971)*100, AND(F260="Mouse", AZ260="ul"), (AV260/508.91)*100, AND(F260="Rat", AZ260="ul"), (AV260/1971)*100, AND(F260="Mouse", AZ260="nl"), (AV260/508910)*100, AND(F260="Rat", AZ260="nl"), (AV260/1971000)*100, AND(F260="Mouse", AZ260="cm3"), (AV260/0.50891)*100, AND(F260="Rat", AZ260="cm3"), (AV260/1.971)*100, TRUE, "NA")</f>
        <v>NA</v>
      </c>
      <c r="BD260" t="str" cm="1">
        <f t="array" ref="BD260">_xlfn.IFS(AU260="NA", "NA", AU260="NR", "NA", R260="NR", "NA", BA260="SD", AU260, BA260="SE", AU260*(SQRT(R260)), BA260="SEM", AU260*(SQRT(R260)), TRUE, "NA")</f>
        <v>NA</v>
      </c>
      <c r="BE260" t="str" cm="1">
        <f t="array" ref="BE260">_xlfn.IFS(BD260="NA", "NA", AZ260="Direct rLV % whole brain", BD260, AZ260="Indirect rLV % whole brain", BD260, AZ260="Direct rLV % hemisphere", BD260/2, AZ260="Indirect rLV % hemisphere", BD260/2, AND(F260="Mouse", AZ260="mm3"), (BD260/508.91)*100, AND(F260="Rat", AZ260="mm3"), (BD260/1971)*100, AND(F260="Mouse", AZ260="ul"), (BD260/508.91)*100, AND(F260="Rat", AZ260="ul"), (BD260/1971)*100, AND(F260="Mouse", AZ260="nl"), (BD260/508910)*100, AND(F260="Rat", AZ260="nl"), (BD260/1971000)*100, AND(F260="Mouse", AZ260="cm3"), (BD260/0.50891)*100, AND(F260="Rat", AZ260="cm3"), (BD260/1.971)*100, TRUE, "NA")</f>
        <v>NA</v>
      </c>
      <c r="BF260" s="48" t="str" cm="1">
        <f t="array" ref="BF260">_xlfn.IFS(AW260="NA", "NA", AW260="NR", "NA", T260 = "NA", "NA", T260 = "NR", "NA", BA260="SD", AW260, BA260="SE", AW260*(SQRT(T260)), BA260="SEM", AW260*(SQRT(T260)), TRUE, "NA")</f>
        <v>NA</v>
      </c>
      <c r="BG260" s="35" t="s">
        <v>183</v>
      </c>
      <c r="BH260">
        <v>0.33</v>
      </c>
      <c r="BI260">
        <v>0.14000000000000001</v>
      </c>
      <c r="BJ260">
        <v>0</v>
      </c>
      <c r="BK260">
        <v>0</v>
      </c>
      <c r="BL260" t="s">
        <v>197</v>
      </c>
      <c r="BM260">
        <v>24</v>
      </c>
      <c r="BN260" s="35" t="s">
        <v>273</v>
      </c>
      <c r="BO260" t="s">
        <v>273</v>
      </c>
      <c r="BP260" t="s">
        <v>1300</v>
      </c>
      <c r="BQ260" t="s">
        <v>1306</v>
      </c>
    </row>
    <row r="261" spans="1:69" s="22" customFormat="1" x14ac:dyDescent="0.3">
      <c r="A261" s="22" t="s">
        <v>1305</v>
      </c>
      <c r="B261" s="22" t="s">
        <v>1303</v>
      </c>
      <c r="C261" s="22">
        <v>2016</v>
      </c>
      <c r="D261" s="22" t="s">
        <v>1304</v>
      </c>
      <c r="E261" s="22" t="s">
        <v>141</v>
      </c>
      <c r="F261" s="34" t="s">
        <v>24</v>
      </c>
      <c r="G261" s="22" t="s">
        <v>10</v>
      </c>
      <c r="H261" s="22" t="s">
        <v>36</v>
      </c>
      <c r="I261" s="22" t="s">
        <v>12</v>
      </c>
      <c r="J261" s="22" t="s">
        <v>8</v>
      </c>
      <c r="K261" s="22" t="s">
        <v>9</v>
      </c>
      <c r="L261" s="22" t="s">
        <v>9</v>
      </c>
      <c r="M261" s="22" t="s">
        <v>9</v>
      </c>
      <c r="N261" s="22">
        <v>250</v>
      </c>
      <c r="O261" s="22">
        <f>AVERAGE(N261,P261)</f>
        <v>275</v>
      </c>
      <c r="P261" s="22">
        <v>300</v>
      </c>
      <c r="Q261" s="22">
        <v>1</v>
      </c>
      <c r="R261" s="22">
        <v>7</v>
      </c>
      <c r="S261" s="22">
        <v>2</v>
      </c>
      <c r="T261" s="22">
        <v>10</v>
      </c>
      <c r="U261" s="22">
        <f t="shared" si="41"/>
        <v>2</v>
      </c>
      <c r="V261" s="22">
        <f t="shared" si="42"/>
        <v>3.5</v>
      </c>
      <c r="W261" s="34" t="s">
        <v>100</v>
      </c>
      <c r="X261" s="22" t="s">
        <v>936</v>
      </c>
      <c r="Y261" s="22" t="s">
        <v>47</v>
      </c>
      <c r="Z261" s="22" t="s">
        <v>319</v>
      </c>
      <c r="AA261" s="22">
        <v>20</v>
      </c>
      <c r="AB261" s="22" t="s">
        <v>145</v>
      </c>
      <c r="AC261" cm="1">
        <f t="array" ref="AC261">_xlfn.IFS(AB261="mg/kg", AA261, AB261="ug/g", AA261, AB261="mg/100g", AA261*10, AB261="mg/g", AA261*1000, TRUE, "NA")</f>
        <v>20</v>
      </c>
      <c r="AD261" s="22" t="s">
        <v>9</v>
      </c>
      <c r="AE261" s="22" t="s">
        <v>8</v>
      </c>
      <c r="AF261" t="str" cm="1">
        <f t="array" ref="AF261">_xlfn.IFS(AD261="NA", "NA", AD261="NR", "NA", AE261="W/cm2", AD261, AE261="mW/mm2", AD261*0.1, AE261="mW/cm2", AD261*0.001, AE261="uW/cm2", AD261*0.000001, AE261="lux", AD261*0.00000014641, AE261="klux", AD261*0.00014641, TRUE, "NA")</f>
        <v>NA</v>
      </c>
      <c r="AG261" s="22" t="s">
        <v>231</v>
      </c>
      <c r="AH261" s="22" t="s">
        <v>9</v>
      </c>
      <c r="AI261" s="22" t="s">
        <v>9</v>
      </c>
      <c r="AJ261" s="22">
        <v>5</v>
      </c>
      <c r="AK261" s="22">
        <v>20</v>
      </c>
      <c r="AL261" s="34" t="s">
        <v>446</v>
      </c>
      <c r="AM261" s="22" t="s">
        <v>47</v>
      </c>
      <c r="AN261" s="22">
        <v>50</v>
      </c>
      <c r="AO261" s="22" t="s">
        <v>1174</v>
      </c>
      <c r="AP261" s="22">
        <v>96</v>
      </c>
      <c r="AQ261" s="22" t="s">
        <v>158</v>
      </c>
      <c r="AR261" s="34" t="s">
        <v>8</v>
      </c>
      <c r="AS261" s="22" t="s">
        <v>8</v>
      </c>
      <c r="AT261" s="22" t="s">
        <v>8</v>
      </c>
      <c r="AU261" s="22" t="s">
        <v>8</v>
      </c>
      <c r="AV261" s="22" t="s">
        <v>8</v>
      </c>
      <c r="AW261" s="22" t="s">
        <v>8</v>
      </c>
      <c r="AX261" s="22" t="s">
        <v>8</v>
      </c>
      <c r="AY261" s="22" t="s">
        <v>8</v>
      </c>
      <c r="AZ261" s="22" t="s">
        <v>8</v>
      </c>
      <c r="BA261" s="22" t="s">
        <v>8</v>
      </c>
      <c r="BB261" t="str" cm="1">
        <f t="array" ref="BB261">_xlfn.IFS(AT261="NA", "NA", AT261="NR", "NA", AZ261="Direct rLV % whole brain", AT261, AZ261="Indirect rLV % whole brain", AT261, AZ261="Direct rLV % hemisphere", AT261/2, AZ261="Indirect rLV % hemisphere", AT261/2, AND(F261="Mouse", AZ261="mm3"), (AT261/508.91)*100, AND(F261="Rat", AZ261="mm3"), (AT261/1971)*100, AND(F261="Mouse", AZ261="ul"), (AT261/508.91)*100, AND(F261="Rat", AZ261="ul"), (AT261/1971)*100, AND(F261="Mouse", AZ261="nl"), (AT261/508910)*100, AND(F261="Rat", AZ261="nl"), (AT261/1971000)*100, AND(F261="Mouse", AZ261="cm3"), (AT261/0.50891)*100, AND(F261="Rat", AZ261="cm3"), (AT261/1.971)*100, TRUE, "NA")</f>
        <v>NA</v>
      </c>
      <c r="BC261" t="str" cm="1">
        <f t="array" ref="BC261">_xlfn.IFS(AV261="NA", "NA", AV261="NR", "NA", AZ261="Direct rLV % whole brain", AV261, AZ261="Indirect rLV % whole brain", AV261, AZ261="Direct rLV % hemisphere", AV261/2, AZ261="Indirect rLV % hemisphere", AV261/2, AND(F261="Mouse", AZ261="mm3"), (AV261/508.91)*100, AND(F261="Rat", AZ261="mm3"), (AV261/1971)*100, AND(F261="Mouse", AZ261="ul"), (AV261/508.91)*100, AND(F261="Rat", AZ261="ul"), (AV261/1971)*100, AND(F261="Mouse", AZ261="nl"), (AV261/508910)*100, AND(F261="Rat", AZ261="nl"), (AV261/1971000)*100, AND(F261="Mouse", AZ261="cm3"), (AV261/0.50891)*100, AND(F261="Rat", AZ261="cm3"), (AV261/1.971)*100, TRUE, "NA")</f>
        <v>NA</v>
      </c>
      <c r="BD261" t="str" cm="1">
        <f t="array" ref="BD261">_xlfn.IFS(AU261="NA", "NA", AU261="NR", "NA", R261="NR", "NA", BA261="SD", AU261, BA261="SE", AU261*(SQRT(R261)), BA261="SEM", AU261*(SQRT(R261)), TRUE, "NA")</f>
        <v>NA</v>
      </c>
      <c r="BE261" t="str" cm="1">
        <f t="array" ref="BE261">_xlfn.IFS(BD261="NA", "NA", AZ261="Direct rLV % whole brain", BD261, AZ261="Indirect rLV % whole brain", BD261, AZ261="Direct rLV % hemisphere", BD261/2, AZ261="Indirect rLV % hemisphere", BD261/2, AND(F261="Mouse", AZ261="mm3"), (BD261/508.91)*100, AND(F261="Rat", AZ261="mm3"), (BD261/1971)*100, AND(F261="Mouse", AZ261="ul"), (BD261/508.91)*100, AND(F261="Rat", AZ261="ul"), (BD261/1971)*100, AND(F261="Mouse", AZ261="nl"), (BD261/508910)*100, AND(F261="Rat", AZ261="nl"), (BD261/1971000)*100, AND(F261="Mouse", AZ261="cm3"), (BD261/0.50891)*100, AND(F261="Rat", AZ261="cm3"), (BD261/1.971)*100, TRUE, "NA")</f>
        <v>NA</v>
      </c>
      <c r="BF261" s="48" t="str" cm="1">
        <f t="array" ref="BF261">_xlfn.IFS(AW261="NA", "NA", AW261="NR", "NA", T261 = "NA", "NA", T261 = "NR", "NA", BA261="SD", AW261, BA261="SE", AW261*(SQRT(T261)), BA261="SEM", AW261*(SQRT(T261)), TRUE, "NA")</f>
        <v>NA</v>
      </c>
      <c r="BG261" s="34" t="s">
        <v>448</v>
      </c>
      <c r="BH261" s="22" t="s">
        <v>9</v>
      </c>
      <c r="BI261" s="22" t="s">
        <v>9</v>
      </c>
      <c r="BJ261" s="22" t="s">
        <v>9</v>
      </c>
      <c r="BK261" s="22" t="s">
        <v>9</v>
      </c>
      <c r="BL261" s="22" t="s">
        <v>9</v>
      </c>
      <c r="BM261" s="22" t="s">
        <v>9</v>
      </c>
      <c r="BN261" s="34" t="s">
        <v>273</v>
      </c>
      <c r="BO261" s="22" t="s">
        <v>272</v>
      </c>
      <c r="BP261" s="22" t="s">
        <v>1313</v>
      </c>
      <c r="BQ261" s="22" t="s">
        <v>1309</v>
      </c>
    </row>
    <row r="262" spans="1:69" x14ac:dyDescent="0.3">
      <c r="A262" t="s">
        <v>1312</v>
      </c>
      <c r="B262" t="s">
        <v>1310</v>
      </c>
      <c r="C262">
        <v>2018</v>
      </c>
      <c r="D262" t="s">
        <v>1311</v>
      </c>
      <c r="E262" t="s">
        <v>141</v>
      </c>
      <c r="F262" s="35" t="s">
        <v>25</v>
      </c>
      <c r="G262" t="s">
        <v>1008</v>
      </c>
      <c r="H262" t="s">
        <v>36</v>
      </c>
      <c r="I262" t="s">
        <v>12</v>
      </c>
      <c r="J262" t="s">
        <v>8</v>
      </c>
      <c r="K262" t="s">
        <v>9</v>
      </c>
      <c r="L262" t="s">
        <v>9</v>
      </c>
      <c r="M262" t="s">
        <v>9</v>
      </c>
      <c r="N262" t="s">
        <v>9</v>
      </c>
      <c r="O262" t="s">
        <v>9</v>
      </c>
      <c r="P262" t="s">
        <v>9</v>
      </c>
      <c r="Q262">
        <v>1</v>
      </c>
      <c r="R262">
        <v>9</v>
      </c>
      <c r="S262">
        <v>2</v>
      </c>
      <c r="T262">
        <v>4</v>
      </c>
      <c r="U262">
        <f t="shared" si="41"/>
        <v>2</v>
      </c>
      <c r="V262">
        <f t="shared" si="42"/>
        <v>4.5</v>
      </c>
      <c r="W262" s="35" t="s">
        <v>147</v>
      </c>
      <c r="X262" t="s">
        <v>97</v>
      </c>
      <c r="Y262" t="s">
        <v>2553</v>
      </c>
      <c r="Z262" t="s">
        <v>1559</v>
      </c>
      <c r="AA262">
        <v>10</v>
      </c>
      <c r="AB262" t="s">
        <v>320</v>
      </c>
      <c r="AC262" t="str" cm="1">
        <f t="array" ref="AC262">_xlfn.IFS(AB262="mg/kg", AA262, AB262="ug/g", AA262, AB262="mg/100g", AA262*10, AB262="mg/g", AA262*1000, TRUE, "NA")</f>
        <v>NA</v>
      </c>
      <c r="AD262" t="s">
        <v>9</v>
      </c>
      <c r="AE262" t="s">
        <v>8</v>
      </c>
      <c r="AF262" t="str" cm="1">
        <f t="array" ref="AF262">_xlfn.IFS(AD262="NA", "NA", AD262="NR", "NA", AE262="W/cm2", AD262, AE262="mW/mm2", AD262*0.1, AE262="mW/cm2", AD262*0.001, AE262="uW/cm2", AD262*0.000001, AE262="lux", AD262*0.00000014641, AE262="klux", AD262*0.00014641, TRUE, "NA")</f>
        <v>NA</v>
      </c>
      <c r="AG262" t="s">
        <v>87</v>
      </c>
      <c r="AH262" t="s">
        <v>87</v>
      </c>
      <c r="AI262" t="s">
        <v>9</v>
      </c>
      <c r="AJ262" t="s">
        <v>9</v>
      </c>
      <c r="AK262">
        <v>15</v>
      </c>
      <c r="AL262" s="35" t="s">
        <v>1315</v>
      </c>
      <c r="AM262" t="s">
        <v>47</v>
      </c>
      <c r="AN262">
        <v>500</v>
      </c>
      <c r="AO262" t="s">
        <v>145</v>
      </c>
      <c r="AP262">
        <v>-96</v>
      </c>
      <c r="AQ262" t="s">
        <v>156</v>
      </c>
      <c r="AR262" s="35">
        <v>24</v>
      </c>
      <c r="AS262" t="s">
        <v>875</v>
      </c>
      <c r="AT262">
        <v>52.13</v>
      </c>
      <c r="AU262">
        <v>4.68</v>
      </c>
      <c r="AV262">
        <v>24.37</v>
      </c>
      <c r="AW262">
        <v>0.38</v>
      </c>
      <c r="AX262" t="s">
        <v>8</v>
      </c>
      <c r="AY262" t="s">
        <v>8</v>
      </c>
      <c r="AZ262" t="s">
        <v>137</v>
      </c>
      <c r="BA262" t="s">
        <v>197</v>
      </c>
      <c r="BB262" cm="1">
        <f t="array" ref="BB262">_xlfn.IFS(AT262="NA", "NA", AT262="NR", "NA", AZ262="Direct rLV % whole brain", AT262, AZ262="Indirect rLV % whole brain", AT262, AZ262="Direct rLV % hemisphere", AT262/2, AZ262="Indirect rLV % hemisphere", AT262/2, AND(F262="Mouse", AZ262="mm3"), (AT262/508.91)*100, AND(F262="Rat", AZ262="mm3"), (AT262/1971)*100, AND(F262="Mouse", AZ262="ul"), (AT262/508.91)*100, AND(F262="Rat", AZ262="ul"), (AT262/1971)*100, AND(F262="Mouse", AZ262="nl"), (AT262/508910)*100, AND(F262="Rat", AZ262="nl"), (AT262/1971000)*100, AND(F262="Mouse", AZ262="cm3"), (AT262/0.50891)*100, AND(F262="Rat", AZ262="cm3"), (AT262/1.971)*100, TRUE, "NA")</f>
        <v>10.243461515788645</v>
      </c>
      <c r="BC262" cm="1">
        <f t="array" ref="BC262">_xlfn.IFS(AV262="NA", "NA", AV262="NR", "NA", AZ262="Direct rLV % whole brain", AV262, AZ262="Indirect rLV % whole brain", AV262, AZ262="Direct rLV % hemisphere", AV262/2, AZ262="Indirect rLV % hemisphere", AV262/2, AND(F262="Mouse", AZ262="mm3"), (AV262/508.91)*100, AND(F262="Rat", AZ262="mm3"), (AV262/1971)*100, AND(F262="Mouse", AZ262="ul"), (AV262/508.91)*100, AND(F262="Rat", AZ262="ul"), (AV262/1971)*100, AND(F262="Mouse", AZ262="nl"), (AV262/508910)*100, AND(F262="Rat", AZ262="nl"), (AV262/1971000)*100, AND(F262="Mouse", AZ262="cm3"), (AV262/0.50891)*100, AND(F262="Rat", AZ262="cm3"), (AV262/1.971)*100, TRUE, "NA")</f>
        <v>4.7886659723723257</v>
      </c>
      <c r="BD262" cm="1">
        <f t="array" ref="BD262">_xlfn.IFS(AU262="NA", "NA", AU262="NR", "NA", R262="NR", "NA", BA262="SD", AU262, BA262="SE", AU262*(SQRT(R262)), BA262="SEM", AU262*(SQRT(R262)), TRUE, "NA")</f>
        <v>14.04</v>
      </c>
      <c r="BE262" cm="1">
        <f t="array" ref="BE262">_xlfn.IFS(BD262="NA", "NA", AZ262="Direct rLV % whole brain", BD262, AZ262="Indirect rLV % whole brain", BD262, AZ262="Direct rLV % hemisphere", BD262/2, AZ262="Indirect rLV % hemisphere", BD262/2, AND(F262="Mouse", AZ262="mm3"), (BD262/508.91)*100, AND(F262="Rat", AZ262="mm3"), (BD262/1971)*100, AND(F262="Mouse", AZ262="ul"), (BD262/508.91)*100, AND(F262="Rat", AZ262="ul"), (BD262/1971)*100, AND(F262="Mouse", AZ262="nl"), (BD262/508910)*100, AND(F262="Rat", AZ262="nl"), (BD262/1971000)*100, AND(F262="Mouse", AZ262="cm3"), (BD262/0.50891)*100, AND(F262="Rat", AZ262="cm3"), (BD262/1.971)*100, TRUE, "NA")</f>
        <v>2.7588375154742484</v>
      </c>
      <c r="BF262" s="48" cm="1">
        <f t="array" ref="BF262">_xlfn.IFS(AW262="NA", "NA", AW262="NR", "NA", T262 = "NA", "NA", T262 = "NR", "NA", BA262="SD", AW262, BA262="SE", AW262*(SQRT(T262)), BA262="SEM", AW262*(SQRT(T262)), TRUE, "NA")</f>
        <v>0.76</v>
      </c>
      <c r="BG262" s="35" t="s">
        <v>183</v>
      </c>
      <c r="BH262">
        <v>2.5</v>
      </c>
      <c r="BI262">
        <v>0.17</v>
      </c>
      <c r="BJ262">
        <v>1.74</v>
      </c>
      <c r="BK262">
        <v>0.26</v>
      </c>
      <c r="BL262" t="s">
        <v>197</v>
      </c>
      <c r="BM262">
        <v>24</v>
      </c>
      <c r="BN262" s="35" t="s">
        <v>273</v>
      </c>
      <c r="BO262" t="s">
        <v>272</v>
      </c>
      <c r="BP262" t="s">
        <v>1314</v>
      </c>
    </row>
    <row r="263" spans="1:69" x14ac:dyDescent="0.3">
      <c r="A263" t="s">
        <v>1312</v>
      </c>
      <c r="B263" t="s">
        <v>1310</v>
      </c>
      <c r="C263">
        <v>2018</v>
      </c>
      <c r="D263" t="s">
        <v>1311</v>
      </c>
      <c r="E263" t="s">
        <v>143</v>
      </c>
      <c r="F263" s="35" t="s">
        <v>25</v>
      </c>
      <c r="G263" t="s">
        <v>1008</v>
      </c>
      <c r="H263" t="s">
        <v>36</v>
      </c>
      <c r="I263" t="s">
        <v>12</v>
      </c>
      <c r="J263" t="s">
        <v>8</v>
      </c>
      <c r="K263" t="s">
        <v>9</v>
      </c>
      <c r="L263" t="s">
        <v>9</v>
      </c>
      <c r="M263" t="s">
        <v>9</v>
      </c>
      <c r="N263" t="s">
        <v>9</v>
      </c>
      <c r="O263" t="s">
        <v>9</v>
      </c>
      <c r="P263" t="s">
        <v>9</v>
      </c>
      <c r="Q263">
        <v>1</v>
      </c>
      <c r="R263">
        <v>9</v>
      </c>
      <c r="S263">
        <v>2</v>
      </c>
      <c r="T263">
        <v>4</v>
      </c>
      <c r="U263">
        <f t="shared" si="41"/>
        <v>2</v>
      </c>
      <c r="V263">
        <f t="shared" si="42"/>
        <v>4.5</v>
      </c>
      <c r="W263" s="35" t="s">
        <v>147</v>
      </c>
      <c r="X263" t="s">
        <v>97</v>
      </c>
      <c r="Y263" t="s">
        <v>2553</v>
      </c>
      <c r="Z263" t="s">
        <v>1559</v>
      </c>
      <c r="AA263">
        <v>10</v>
      </c>
      <c r="AB263" t="s">
        <v>320</v>
      </c>
      <c r="AC263" t="str" cm="1">
        <f t="array" ref="AC263">_xlfn.IFS(AB263="mg/kg", AA263, AB263="ug/g", AA263, AB263="mg/100g", AA263*10, AB263="mg/g", AA263*1000, TRUE, "NA")</f>
        <v>NA</v>
      </c>
      <c r="AD263" t="s">
        <v>9</v>
      </c>
      <c r="AE263" t="s">
        <v>8</v>
      </c>
      <c r="AF263" t="str" cm="1">
        <f t="array" ref="AF263">_xlfn.IFS(AD263="NA", "NA", AD263="NR", "NA", AE263="W/cm2", AD263, AE263="mW/mm2", AD263*0.1, AE263="mW/cm2", AD263*0.001, AE263="uW/cm2", AD263*0.000001, AE263="lux", AD263*0.00000014641, AE263="klux", AD263*0.00014641, TRUE, "NA")</f>
        <v>NA</v>
      </c>
      <c r="AG263" t="s">
        <v>87</v>
      </c>
      <c r="AH263" t="s">
        <v>87</v>
      </c>
      <c r="AI263" t="s">
        <v>9</v>
      </c>
      <c r="AJ263" t="s">
        <v>9</v>
      </c>
      <c r="AK263">
        <v>15</v>
      </c>
      <c r="AL263" s="35" t="s">
        <v>1316</v>
      </c>
      <c r="AM263" t="s">
        <v>47</v>
      </c>
      <c r="AN263">
        <v>500</v>
      </c>
      <c r="AO263" t="s">
        <v>145</v>
      </c>
      <c r="AP263">
        <v>-96</v>
      </c>
      <c r="AQ263" t="s">
        <v>156</v>
      </c>
      <c r="AR263" s="35">
        <v>24</v>
      </c>
      <c r="AS263" t="s">
        <v>875</v>
      </c>
      <c r="AT263">
        <v>52.13</v>
      </c>
      <c r="AU263">
        <v>4.68</v>
      </c>
      <c r="AV263">
        <v>36.19</v>
      </c>
      <c r="AW263">
        <v>4.3099999999999996</v>
      </c>
      <c r="AX263" t="s">
        <v>8</v>
      </c>
      <c r="AY263" t="s">
        <v>8</v>
      </c>
      <c r="AZ263" t="s">
        <v>137</v>
      </c>
      <c r="BA263" t="s">
        <v>197</v>
      </c>
      <c r="BB263" cm="1">
        <f t="array" ref="BB263">_xlfn.IFS(AT263="NA", "NA", AT263="NR", "NA", AZ263="Direct rLV % whole brain", AT263, AZ263="Indirect rLV % whole brain", AT263, AZ263="Direct rLV % hemisphere", AT263/2, AZ263="Indirect rLV % hemisphere", AT263/2, AND(F263="Mouse", AZ263="mm3"), (AT263/508.91)*100, AND(F263="Rat", AZ263="mm3"), (AT263/1971)*100, AND(F263="Mouse", AZ263="ul"), (AT263/508.91)*100, AND(F263="Rat", AZ263="ul"), (AT263/1971)*100, AND(F263="Mouse", AZ263="nl"), (AT263/508910)*100, AND(F263="Rat", AZ263="nl"), (AT263/1971000)*100, AND(F263="Mouse", AZ263="cm3"), (AT263/0.50891)*100, AND(F263="Rat", AZ263="cm3"), (AT263/1.971)*100, TRUE, "NA")</f>
        <v>10.243461515788645</v>
      </c>
      <c r="BC263" cm="1">
        <f t="array" ref="BC263">_xlfn.IFS(AV263="NA", "NA", AV263="NR", "NA", AZ263="Direct rLV % whole brain", AV263, AZ263="Indirect rLV % whole brain", AV263, AZ263="Direct rLV % hemisphere", AV263/2, AZ263="Indirect rLV % hemisphere", AV263/2, AND(F263="Mouse", AZ263="mm3"), (AV263/508.91)*100, AND(F263="Rat", AZ263="mm3"), (AV263/1971)*100, AND(F263="Mouse", AZ263="ul"), (AV263/508.91)*100, AND(F263="Rat", AZ263="ul"), (AV263/1971)*100, AND(F263="Mouse", AZ263="nl"), (AV263/508910)*100, AND(F263="Rat", AZ263="nl"), (AV263/1971000)*100, AND(F263="Mouse", AZ263="cm3"), (AV263/0.50891)*100, AND(F263="Rat", AZ263="cm3"), (AV263/1.971)*100, TRUE, "NA")</f>
        <v>7.1112770430920982</v>
      </c>
      <c r="BD263" cm="1">
        <f t="array" ref="BD263">_xlfn.IFS(AU263="NA", "NA", AU263="NR", "NA", R263="NR", "NA", BA263="SD", AU263, BA263="SE", AU263*(SQRT(R263)), BA263="SEM", AU263*(SQRT(R263)), TRUE, "NA")</f>
        <v>14.04</v>
      </c>
      <c r="BE263" cm="1">
        <f t="array" ref="BE263">_xlfn.IFS(BD263="NA", "NA", AZ263="Direct rLV % whole brain", BD263, AZ263="Indirect rLV % whole brain", BD263, AZ263="Direct rLV % hemisphere", BD263/2, AZ263="Indirect rLV % hemisphere", BD263/2, AND(F263="Mouse", AZ263="mm3"), (BD263/508.91)*100, AND(F263="Rat", AZ263="mm3"), (BD263/1971)*100, AND(F263="Mouse", AZ263="ul"), (BD263/508.91)*100, AND(F263="Rat", AZ263="ul"), (BD263/1971)*100, AND(F263="Mouse", AZ263="nl"), (BD263/508910)*100, AND(F263="Rat", AZ263="nl"), (BD263/1971000)*100, AND(F263="Mouse", AZ263="cm3"), (BD263/0.50891)*100, AND(F263="Rat", AZ263="cm3"), (BD263/1.971)*100, TRUE, "NA")</f>
        <v>2.7588375154742484</v>
      </c>
      <c r="BF263" s="48" cm="1">
        <f t="array" ref="BF263">_xlfn.IFS(AW263="NA", "NA", AW263="NR", "NA", T263 = "NA", "NA", T263 = "NR", "NA", BA263="SD", AW263, BA263="SE", AW263*(SQRT(T263)), BA263="SEM", AW263*(SQRT(T263)), TRUE, "NA")</f>
        <v>8.6199999999999992</v>
      </c>
      <c r="BG263" s="35" t="s">
        <v>183</v>
      </c>
      <c r="BH263">
        <v>2.5</v>
      </c>
      <c r="BI263">
        <v>0.17</v>
      </c>
      <c r="BJ263">
        <v>2</v>
      </c>
      <c r="BK263">
        <v>0</v>
      </c>
      <c r="BL263" t="s">
        <v>197</v>
      </c>
      <c r="BM263">
        <v>24</v>
      </c>
      <c r="BN263" s="35" t="s">
        <v>273</v>
      </c>
      <c r="BO263" t="s">
        <v>272</v>
      </c>
      <c r="BP263" t="s">
        <v>1314</v>
      </c>
    </row>
    <row r="264" spans="1:69" s="22" customFormat="1" x14ac:dyDescent="0.3">
      <c r="A264" s="22" t="s">
        <v>1320</v>
      </c>
      <c r="B264" s="22" t="s">
        <v>1319</v>
      </c>
      <c r="C264" s="22">
        <v>2005</v>
      </c>
      <c r="D264" s="22" t="s">
        <v>1321</v>
      </c>
      <c r="E264" s="22" t="s">
        <v>141</v>
      </c>
      <c r="F264" s="34" t="s">
        <v>24</v>
      </c>
      <c r="G264" s="22" t="s">
        <v>11</v>
      </c>
      <c r="H264" s="22" t="s">
        <v>36</v>
      </c>
      <c r="I264" s="22" t="s">
        <v>12</v>
      </c>
      <c r="J264" s="22" t="s">
        <v>8</v>
      </c>
      <c r="K264" s="22" t="s">
        <v>9</v>
      </c>
      <c r="L264" s="22" t="s">
        <v>9</v>
      </c>
      <c r="M264" s="22" t="s">
        <v>9</v>
      </c>
      <c r="N264" s="22">
        <v>230</v>
      </c>
      <c r="O264" s="22">
        <f>AVERAGE(N264,P264)</f>
        <v>265</v>
      </c>
      <c r="P264" s="22">
        <v>300</v>
      </c>
      <c r="Q264" s="22">
        <v>1</v>
      </c>
      <c r="R264" s="22">
        <v>15</v>
      </c>
      <c r="S264" s="22">
        <v>1</v>
      </c>
      <c r="T264" s="22">
        <v>10</v>
      </c>
      <c r="U264" s="22">
        <f t="shared" si="41"/>
        <v>1</v>
      </c>
      <c r="V264" s="22">
        <f t="shared" si="42"/>
        <v>15</v>
      </c>
      <c r="W264" s="34" t="s">
        <v>147</v>
      </c>
      <c r="X264" s="22" t="s">
        <v>95</v>
      </c>
      <c r="Y264" s="22" t="s">
        <v>76</v>
      </c>
      <c r="Z264" s="22" t="s">
        <v>925</v>
      </c>
      <c r="AA264" s="22" t="s">
        <v>9</v>
      </c>
      <c r="AB264" s="22" t="s">
        <v>9</v>
      </c>
      <c r="AC264" t="str" cm="1">
        <f t="array" ref="AC264">_xlfn.IFS(AB264="mg/kg", AA264, AB264="ug/g", AA264, AB264="mg/100g", AA264*10, AB264="mg/g", AA264*1000, TRUE, "NA")</f>
        <v>NA</v>
      </c>
      <c r="AD264" s="22" t="s">
        <v>9</v>
      </c>
      <c r="AE264" s="22" t="s">
        <v>9</v>
      </c>
      <c r="AF264" t="str" cm="1">
        <f t="array" ref="AF264">_xlfn.IFS(AD264="NA", "NA", AD264="NR", "NA", AE264="W/cm2", AD264, AE264="mW/mm2", AD264*0.1, AE264="mW/cm2", AD264*0.001, AE264="uW/cm2", AD264*0.000001, AE264="lux", AD264*0.00000014641, AE264="klux", AD264*0.00014641, TRUE, "NA")</f>
        <v>NA</v>
      </c>
      <c r="AG264" s="22" t="s">
        <v>9</v>
      </c>
      <c r="AH264" s="22" t="s">
        <v>9</v>
      </c>
      <c r="AI264" s="22" t="s">
        <v>9</v>
      </c>
      <c r="AJ264" s="22" t="s">
        <v>9</v>
      </c>
      <c r="AK264" s="22" t="s">
        <v>9</v>
      </c>
      <c r="AL264" s="34" t="s">
        <v>1322</v>
      </c>
      <c r="AM264" s="22" t="s">
        <v>213</v>
      </c>
      <c r="AN264" s="22">
        <v>2</v>
      </c>
      <c r="AO264" s="22" t="s">
        <v>145</v>
      </c>
      <c r="AP264" s="22">
        <v>0</v>
      </c>
      <c r="AQ264" s="22" t="s">
        <v>157</v>
      </c>
      <c r="AR264" s="34">
        <v>24</v>
      </c>
      <c r="AS264" s="22" t="s">
        <v>874</v>
      </c>
      <c r="AT264" s="22">
        <v>3.96</v>
      </c>
      <c r="AU264" s="22">
        <v>1.1299999999999999</v>
      </c>
      <c r="AV264" s="22">
        <v>0.57999999999999996</v>
      </c>
      <c r="AW264" s="22">
        <v>0.28000000000000003</v>
      </c>
      <c r="AX264" s="22" t="s">
        <v>8</v>
      </c>
      <c r="AY264" s="22" t="s">
        <v>8</v>
      </c>
      <c r="AZ264" s="22" t="s">
        <v>137</v>
      </c>
      <c r="BA264" s="22" t="s">
        <v>197</v>
      </c>
      <c r="BB264" cm="1">
        <f t="array" ref="BB264">_xlfn.IFS(AT264="NA", "NA", AT264="NR", "NA", AZ264="Direct rLV % whole brain", AT264, AZ264="Indirect rLV % whole brain", AT264, AZ264="Direct rLV % hemisphere", AT264/2, AZ264="Indirect rLV % hemisphere", AT264/2, AND(F264="Mouse", AZ264="mm3"), (AT264/508.91)*100, AND(F264="Rat", AZ264="mm3"), (AT264/1971)*100, AND(F264="Mouse", AZ264="ul"), (AT264/508.91)*100, AND(F264="Rat", AZ264="ul"), (AT264/1971)*100, AND(F264="Mouse", AZ264="nl"), (AT264/508910)*100, AND(F264="Rat", AZ264="nl"), (AT264/1971000)*100, AND(F264="Mouse", AZ264="cm3"), (AT264/0.50891)*100, AND(F264="Rat", AZ264="cm3"), (AT264/1.971)*100, TRUE, "NA")</f>
        <v>0.20091324200913241</v>
      </c>
      <c r="BC264" cm="1">
        <f t="array" ref="BC264">_xlfn.IFS(AV264="NA", "NA", AV264="NR", "NA", AZ264="Direct rLV % whole brain", AV264, AZ264="Indirect rLV % whole brain", AV264, AZ264="Direct rLV % hemisphere", AV264/2, AZ264="Indirect rLV % hemisphere", AV264/2, AND(F264="Mouse", AZ264="mm3"), (AV264/508.91)*100, AND(F264="Rat", AZ264="mm3"), (AV264/1971)*100, AND(F264="Mouse", AZ264="ul"), (AV264/508.91)*100, AND(F264="Rat", AZ264="ul"), (AV264/1971)*100, AND(F264="Mouse", AZ264="nl"), (AV264/508910)*100, AND(F264="Rat", AZ264="nl"), (AV264/1971000)*100, AND(F264="Mouse", AZ264="cm3"), (AV264/0.50891)*100, AND(F264="Rat", AZ264="cm3"), (AV264/1.971)*100, TRUE, "NA")</f>
        <v>2.9426686960933535E-2</v>
      </c>
      <c r="BD264" cm="1">
        <f t="array" ref="BD264">_xlfn.IFS(AU264="NA", "NA", AU264="NR", "NA", R264="NR", "NA", BA264="SD", AU264, BA264="SE", AU264*(SQRT(R264)), BA264="SEM", AU264*(SQRT(R264)), TRUE, "NA")</f>
        <v>4.3764711812143808</v>
      </c>
      <c r="BE264" cm="1">
        <f t="array" ref="BE264">_xlfn.IFS(BD264="NA", "NA", AZ264="Direct rLV % whole brain", BD264, AZ264="Indirect rLV % whole brain", BD264, AZ264="Direct rLV % hemisphere", BD264/2, AZ264="Indirect rLV % hemisphere", BD264/2, AND(F264="Mouse", AZ264="mm3"), (BD264/508.91)*100, AND(F264="Rat", AZ264="mm3"), (BD264/1971)*100, AND(F264="Mouse", AZ264="ul"), (BD264/508.91)*100, AND(F264="Rat", AZ264="ul"), (BD264/1971)*100, AND(F264="Mouse", AZ264="nl"), (BD264/508910)*100, AND(F264="Rat", AZ264="nl"), (BD264/1971000)*100, AND(F264="Mouse", AZ264="cm3"), (BD264/0.50891)*100, AND(F264="Rat", AZ264="cm3"), (BD264/1.971)*100, TRUE, "NA")</f>
        <v>0.22204318524679761</v>
      </c>
      <c r="BF264" s="48" cm="1">
        <f t="array" ref="BF264">_xlfn.IFS(AW264="NA", "NA", AW264="NR", "NA", T264 = "NA", "NA", T264 = "NR", "NA", BA264="SD", AW264, BA264="SE", AW264*(SQRT(T264)), BA264="SEM", AW264*(SQRT(T264)), TRUE, "NA")</f>
        <v>0.88543774484714632</v>
      </c>
      <c r="BG264" s="34" t="s">
        <v>12</v>
      </c>
      <c r="BH264" s="22" t="s">
        <v>8</v>
      </c>
      <c r="BI264" s="22" t="s">
        <v>8</v>
      </c>
      <c r="BJ264" s="22" t="s">
        <v>8</v>
      </c>
      <c r="BK264" s="22" t="s">
        <v>8</v>
      </c>
      <c r="BL264" s="22" t="s">
        <v>8</v>
      </c>
      <c r="BM264" s="22" t="s">
        <v>8</v>
      </c>
      <c r="BN264" s="34" t="s">
        <v>273</v>
      </c>
      <c r="BO264" s="22" t="s">
        <v>273</v>
      </c>
      <c r="BQ264" s="22" t="s">
        <v>1323</v>
      </c>
    </row>
    <row r="265" spans="1:69" x14ac:dyDescent="0.3">
      <c r="A265" t="s">
        <v>1325</v>
      </c>
      <c r="B265" t="s">
        <v>1324</v>
      </c>
      <c r="C265">
        <v>2001</v>
      </c>
      <c r="D265" t="s">
        <v>1326</v>
      </c>
      <c r="E265" t="s">
        <v>141</v>
      </c>
      <c r="F265" s="35" t="s">
        <v>24</v>
      </c>
      <c r="G265" t="s">
        <v>50</v>
      </c>
      <c r="H265" t="s">
        <v>36</v>
      </c>
      <c r="I265" t="s">
        <v>210</v>
      </c>
      <c r="J265" t="s">
        <v>284</v>
      </c>
      <c r="K265">
        <v>22</v>
      </c>
      <c r="L265">
        <f>AVERAGE(K265,M265)</f>
        <v>28.5</v>
      </c>
      <c r="M265">
        <v>35</v>
      </c>
      <c r="N265">
        <v>330</v>
      </c>
      <c r="O265">
        <f t="shared" ref="O265:O275" si="43">AVERAGE(N265,P265)</f>
        <v>384</v>
      </c>
      <c r="P265">
        <v>438</v>
      </c>
      <c r="Q265">
        <v>1</v>
      </c>
      <c r="R265">
        <v>10</v>
      </c>
      <c r="S265">
        <v>1</v>
      </c>
      <c r="T265">
        <v>10</v>
      </c>
      <c r="U265">
        <f t="shared" si="41"/>
        <v>1</v>
      </c>
      <c r="V265">
        <f t="shared" si="42"/>
        <v>10</v>
      </c>
      <c r="W265" s="35" t="s">
        <v>147</v>
      </c>
      <c r="X265" t="s">
        <v>95</v>
      </c>
      <c r="Y265" t="s">
        <v>2553</v>
      </c>
      <c r="Z265" t="s">
        <v>276</v>
      </c>
      <c r="AA265">
        <v>20</v>
      </c>
      <c r="AB265" t="s">
        <v>145</v>
      </c>
      <c r="AC265" cm="1">
        <f t="array" ref="AC265">_xlfn.IFS(AB265="mg/kg", AA265, AB265="ug/g", AA265, AB265="mg/100g", AA265*10, AB265="mg/g", AA265*1000, TRUE, "NA")</f>
        <v>20</v>
      </c>
      <c r="AD265">
        <v>20</v>
      </c>
      <c r="AE265" t="s">
        <v>221</v>
      </c>
      <c r="AF265" t="str" cm="1">
        <f t="array" ref="AF265">_xlfn.IFS(AD265="NA", "NA", AD265="NR", "NA", AE265="W/cm2", AD265, AE265="mW/mm2", AD265*0.1, AE265="mW/cm2", AD265*0.001, AE265="uW/cm2", AD265*0.000001, AE265="lux", AD265*0.00000014641, AE265="klux", AD265*0.00014641, TRUE, "NA")</f>
        <v>NA</v>
      </c>
      <c r="AG265" t="s">
        <v>651</v>
      </c>
      <c r="AH265" t="s">
        <v>651</v>
      </c>
      <c r="AI265">
        <v>568</v>
      </c>
      <c r="AJ265" t="s">
        <v>9</v>
      </c>
      <c r="AK265">
        <v>4</v>
      </c>
      <c r="AL265" s="35" t="s">
        <v>1327</v>
      </c>
      <c r="AM265" t="s">
        <v>211</v>
      </c>
      <c r="AN265">
        <v>1</v>
      </c>
      <c r="AO265" t="s">
        <v>145</v>
      </c>
      <c r="AP265">
        <v>0</v>
      </c>
      <c r="AQ265" t="s">
        <v>157</v>
      </c>
      <c r="AR265" s="35">
        <v>72</v>
      </c>
      <c r="AS265" t="s">
        <v>875</v>
      </c>
      <c r="AT265">
        <v>115</v>
      </c>
      <c r="AU265">
        <v>12</v>
      </c>
      <c r="AV265">
        <v>82</v>
      </c>
      <c r="AW265">
        <v>8</v>
      </c>
      <c r="AX265" t="s">
        <v>8</v>
      </c>
      <c r="AY265" t="s">
        <v>8</v>
      </c>
      <c r="AZ265" t="s">
        <v>137</v>
      </c>
      <c r="BA265" t="s">
        <v>197</v>
      </c>
      <c r="BB265" cm="1">
        <f t="array" ref="BB265">_xlfn.IFS(AT265="NA", "NA", AT265="NR", "NA", AZ265="Direct rLV % whole brain", AT265, AZ265="Indirect rLV % whole brain", AT265, AZ265="Direct rLV % hemisphere", AT265/2, AZ265="Indirect rLV % hemisphere", AT265/2, AND(F265="Mouse", AZ265="mm3"), (AT265/508.91)*100, AND(F265="Rat", AZ265="mm3"), (AT265/1971)*100, AND(F265="Mouse", AZ265="ul"), (AT265/508.91)*100, AND(F265="Rat", AZ265="ul"), (AT265/1971)*100, AND(F265="Mouse", AZ265="nl"), (AT265/508910)*100, AND(F265="Rat", AZ265="nl"), (AT265/1971000)*100, AND(F265="Mouse", AZ265="cm3"), (AT265/0.50891)*100, AND(F265="Rat", AZ265="cm3"), (AT265/1.971)*100, TRUE, "NA")</f>
        <v>5.8346017250126838</v>
      </c>
      <c r="BC265" cm="1">
        <f t="array" ref="BC265">_xlfn.IFS(AV265="NA", "NA", AV265="NR", "NA", AZ265="Direct rLV % whole brain", AV265, AZ265="Indirect rLV % whole brain", AV265, AZ265="Direct rLV % hemisphere", AV265/2, AZ265="Indirect rLV % hemisphere", AV265/2, AND(F265="Mouse", AZ265="mm3"), (AV265/508.91)*100, AND(F265="Rat", AZ265="mm3"), (AV265/1971)*100, AND(F265="Mouse", AZ265="ul"), (AV265/508.91)*100, AND(F265="Rat", AZ265="ul"), (AV265/1971)*100, AND(F265="Mouse", AZ265="nl"), (AV265/508910)*100, AND(F265="Rat", AZ265="nl"), (AV265/1971000)*100, AND(F265="Mouse", AZ265="cm3"), (AV265/0.50891)*100, AND(F265="Rat", AZ265="cm3"), (AV265/1.971)*100, TRUE, "NA")</f>
        <v>4.1603247082699131</v>
      </c>
      <c r="BD265" cm="1">
        <f t="array" ref="BD265">_xlfn.IFS(AU265="NA", "NA", AU265="NR", "NA", R265="NR", "NA", BA265="SD", AU265, BA265="SE", AU265*(SQRT(R265)), BA265="SEM", AU265*(SQRT(R265)), TRUE, "NA")</f>
        <v>37.947331922020552</v>
      </c>
      <c r="BE265" cm="1">
        <f t="array" ref="BE265">_xlfn.IFS(BD265="NA", "NA", AZ265="Direct rLV % whole brain", BD265, AZ265="Indirect rLV % whole brain", BD265, AZ265="Direct rLV % hemisphere", BD265/2, AZ265="Indirect rLV % hemisphere", BD265/2, AND(F265="Mouse", AZ265="mm3"), (BD265/508.91)*100, AND(F265="Rat", AZ265="mm3"), (BD265/1971)*100, AND(F265="Mouse", AZ265="ul"), (BD265/508.91)*100, AND(F265="Rat", AZ265="ul"), (BD265/1971)*100, AND(F265="Mouse", AZ265="nl"), (BD265/508910)*100, AND(F265="Rat", AZ265="nl"), (BD265/1971000)*100, AND(F265="Mouse", AZ265="cm3"), (BD265/0.50891)*100, AND(F265="Rat", AZ265="cm3"), (BD265/1.971)*100, TRUE, "NA")</f>
        <v>1.9252832025378259</v>
      </c>
      <c r="BF265" s="48" cm="1">
        <f t="array" ref="BF265">_xlfn.IFS(AW265="NA", "NA", AW265="NR", "NA", T265 = "NA", "NA", T265 = "NR", "NA", BA265="SD", AW265, BA265="SE", AW265*(SQRT(T265)), BA265="SEM", AW265*(SQRT(T265)), TRUE, "NA")</f>
        <v>25.298221281347036</v>
      </c>
      <c r="BG265" s="35" t="s">
        <v>12</v>
      </c>
      <c r="BH265" t="s">
        <v>8</v>
      </c>
      <c r="BI265" t="s">
        <v>8</v>
      </c>
      <c r="BJ265" t="s">
        <v>8</v>
      </c>
      <c r="BK265" t="s">
        <v>8</v>
      </c>
      <c r="BL265" t="s">
        <v>8</v>
      </c>
      <c r="BM265" t="s">
        <v>8</v>
      </c>
      <c r="BN265" s="35" t="s">
        <v>273</v>
      </c>
      <c r="BO265" t="s">
        <v>273</v>
      </c>
    </row>
    <row r="266" spans="1:69" s="22" customFormat="1" x14ac:dyDescent="0.3">
      <c r="A266" s="22" t="s">
        <v>1329</v>
      </c>
      <c r="B266" s="22" t="s">
        <v>1328</v>
      </c>
      <c r="C266" s="22">
        <v>2003</v>
      </c>
      <c r="D266" s="22" t="s">
        <v>1330</v>
      </c>
      <c r="E266" s="22" t="s">
        <v>141</v>
      </c>
      <c r="F266" s="34" t="s">
        <v>24</v>
      </c>
      <c r="G266" s="22" t="s">
        <v>11</v>
      </c>
      <c r="H266" s="22" t="s">
        <v>36</v>
      </c>
      <c r="I266" s="22" t="s">
        <v>12</v>
      </c>
      <c r="J266" s="22" t="s">
        <v>8</v>
      </c>
      <c r="K266" s="22" t="s">
        <v>9</v>
      </c>
      <c r="L266" s="22" t="s">
        <v>9</v>
      </c>
      <c r="M266" s="22" t="s">
        <v>9</v>
      </c>
      <c r="N266" s="22">
        <v>220</v>
      </c>
      <c r="O266" s="22">
        <f t="shared" si="43"/>
        <v>235</v>
      </c>
      <c r="P266" s="22">
        <v>250</v>
      </c>
      <c r="Q266" s="22">
        <v>1</v>
      </c>
      <c r="R266" s="22">
        <v>58</v>
      </c>
      <c r="S266" s="22">
        <v>0</v>
      </c>
      <c r="T266" s="22" t="s">
        <v>8</v>
      </c>
      <c r="U266" s="22" t="str">
        <f t="shared" si="41"/>
        <v>NA</v>
      </c>
      <c r="V266" s="22" t="str">
        <f t="shared" si="42"/>
        <v>NA</v>
      </c>
      <c r="W266" s="34" t="s">
        <v>642</v>
      </c>
      <c r="X266" s="22" t="s">
        <v>8</v>
      </c>
      <c r="Y266" s="22" t="s">
        <v>78</v>
      </c>
      <c r="Z266" s="22" t="s">
        <v>9</v>
      </c>
      <c r="AA266" s="22">
        <v>10</v>
      </c>
      <c r="AB266" s="22" t="s">
        <v>338</v>
      </c>
      <c r="AC266">
        <f>(AA266*0.4)/(O266/1000)</f>
        <v>17.021276595744681</v>
      </c>
      <c r="AD266" s="22" t="s">
        <v>9</v>
      </c>
      <c r="AE266" s="22" t="s">
        <v>8</v>
      </c>
      <c r="AF266" t="str" cm="1">
        <f t="array" ref="AF266">_xlfn.IFS(AD266="NA", "NA", AD266="NR", "NA", AE266="W/cm2", AD266, AE266="mW/mm2", AD266*0.1, AE266="mW/cm2", AD266*0.001, AE266="uW/cm2", AD266*0.000001, AE266="lux", AD266*0.00000014641, AE266="klux", AD266*0.00014641, TRUE, "NA")</f>
        <v>NA</v>
      </c>
      <c r="AG266" s="22" t="s">
        <v>231</v>
      </c>
      <c r="AH266" s="22" t="s">
        <v>9</v>
      </c>
      <c r="AI266" s="22" t="s">
        <v>9</v>
      </c>
      <c r="AJ266" s="22" t="s">
        <v>9</v>
      </c>
      <c r="AK266" s="22">
        <v>20</v>
      </c>
      <c r="AL266" s="34" t="s">
        <v>12</v>
      </c>
      <c r="AM266" s="22" t="s">
        <v>8</v>
      </c>
      <c r="AN266" s="22" t="s">
        <v>8</v>
      </c>
      <c r="AO266" s="22" t="s">
        <v>8</v>
      </c>
      <c r="AP266" s="22" t="s">
        <v>8</v>
      </c>
      <c r="AQ266" s="22" t="s">
        <v>8</v>
      </c>
      <c r="AR266" s="34">
        <v>24</v>
      </c>
      <c r="AS266" s="22" t="s">
        <v>874</v>
      </c>
      <c r="AT266" s="22">
        <v>15.08</v>
      </c>
      <c r="AU266" s="22">
        <v>0.93</v>
      </c>
      <c r="AV266" s="22" t="s">
        <v>8</v>
      </c>
      <c r="AW266" s="22" t="s">
        <v>8</v>
      </c>
      <c r="AX266" s="22" t="s">
        <v>8</v>
      </c>
      <c r="AY266" s="22" t="s">
        <v>8</v>
      </c>
      <c r="AZ266" s="22" t="s">
        <v>137</v>
      </c>
      <c r="BA266" s="22" t="s">
        <v>9</v>
      </c>
      <c r="BB266" cm="1">
        <f t="array" ref="BB266">_xlfn.IFS(AT266="NA", "NA", AT266="NR", "NA", AZ266="Direct rLV % whole brain", AT266, AZ266="Indirect rLV % whole brain", AT266, AZ266="Direct rLV % hemisphere", AT266/2, AZ266="Indirect rLV % hemisphere", AT266/2, AND(F266="Mouse", AZ266="mm3"), (AT266/508.91)*100, AND(F266="Rat", AZ266="mm3"), (AT266/1971)*100, AND(F266="Mouse", AZ266="ul"), (AT266/508.91)*100, AND(F266="Rat", AZ266="ul"), (AT266/1971)*100, AND(F266="Mouse", AZ266="nl"), (AT266/508910)*100, AND(F266="Rat", AZ266="nl"), (AT266/1971000)*100, AND(F266="Mouse", AZ266="cm3"), (AT266/0.50891)*100, AND(F266="Rat", AZ266="cm3"), (AT266/1.971)*100, TRUE, "NA")</f>
        <v>0.7650938609842719</v>
      </c>
      <c r="BC266" t="str" cm="1">
        <f t="array" ref="BC266">_xlfn.IFS(AV266="NA", "NA", AV266="NR", "NA", AZ266="Direct rLV % whole brain", AV266, AZ266="Indirect rLV % whole brain", AV266, AZ266="Direct rLV % hemisphere", AV266/2, AZ266="Indirect rLV % hemisphere", AV266/2, AND(F266="Mouse", AZ266="mm3"), (AV266/508.91)*100, AND(F266="Rat", AZ266="mm3"), (AV266/1971)*100, AND(F266="Mouse", AZ266="ul"), (AV266/508.91)*100, AND(F266="Rat", AZ266="ul"), (AV266/1971)*100, AND(F266="Mouse", AZ266="nl"), (AV266/508910)*100, AND(F266="Rat", AZ266="nl"), (AV266/1971000)*100, AND(F266="Mouse", AZ266="cm3"), (AV266/0.50891)*100, AND(F266="Rat", AZ266="cm3"), (AV266/1.971)*100, TRUE, "NA")</f>
        <v>NA</v>
      </c>
      <c r="BD266" t="str" cm="1">
        <f t="array" ref="BD266">_xlfn.IFS(AU266="NA", "NA", AU266="NR", "NA", R266="NR", "NA", BA266="SD", AU266, BA266="SE", AU266*(SQRT(R266)), BA266="SEM", AU266*(SQRT(R266)), TRUE, "NA")</f>
        <v>NA</v>
      </c>
      <c r="BE266" t="str" cm="1">
        <f t="array" ref="BE266">_xlfn.IFS(BD266="NA", "NA", AZ266="Direct rLV % whole brain", BD266, AZ266="Indirect rLV % whole brain", BD266, AZ266="Direct rLV % hemisphere", BD266/2, AZ266="Indirect rLV % hemisphere", BD266/2, AND(F266="Mouse", AZ266="mm3"), (BD266/508.91)*100, AND(F266="Rat", AZ266="mm3"), (BD266/1971)*100, AND(F266="Mouse", AZ266="ul"), (BD266/508.91)*100, AND(F266="Rat", AZ266="ul"), (BD266/1971)*100, AND(F266="Mouse", AZ266="nl"), (BD266/508910)*100, AND(F266="Rat", AZ266="nl"), (BD266/1971000)*100, AND(F266="Mouse", AZ266="cm3"), (BD266/0.50891)*100, AND(F266="Rat", AZ266="cm3"), (BD266/1.971)*100, TRUE, "NA")</f>
        <v>NA</v>
      </c>
      <c r="BF266" s="48" t="str" cm="1">
        <f t="array" ref="BF266">_xlfn.IFS(AW266="NA", "NA", AW266="NR", "NA", T266 = "NA", "NA", T266 = "NR", "NA", BA266="SD", AW266, BA266="SE", AW266*(SQRT(T266)), BA266="SEM", AW266*(SQRT(T266)), TRUE, "NA")</f>
        <v>NA</v>
      </c>
      <c r="BG266" s="34" t="s">
        <v>12</v>
      </c>
      <c r="BH266" s="22" t="s">
        <v>8</v>
      </c>
      <c r="BI266" s="22" t="s">
        <v>8</v>
      </c>
      <c r="BJ266" s="22" t="s">
        <v>8</v>
      </c>
      <c r="BK266" s="22" t="s">
        <v>8</v>
      </c>
      <c r="BL266" s="22" t="s">
        <v>8</v>
      </c>
      <c r="BM266" s="22" t="s">
        <v>8</v>
      </c>
      <c r="BN266" s="34" t="s">
        <v>272</v>
      </c>
      <c r="BO266" s="22" t="s">
        <v>273</v>
      </c>
      <c r="BP266" s="22" t="s">
        <v>1331</v>
      </c>
      <c r="BQ266" s="22" t="s">
        <v>2601</v>
      </c>
    </row>
    <row r="267" spans="1:69" x14ac:dyDescent="0.3">
      <c r="A267" t="s">
        <v>1332</v>
      </c>
      <c r="B267" t="s">
        <v>1328</v>
      </c>
      <c r="C267">
        <v>2008</v>
      </c>
      <c r="D267" t="s">
        <v>1333</v>
      </c>
      <c r="E267" t="s">
        <v>141</v>
      </c>
      <c r="F267" s="35" t="s">
        <v>25</v>
      </c>
      <c r="G267" t="s">
        <v>1008</v>
      </c>
      <c r="H267" t="s">
        <v>36</v>
      </c>
      <c r="I267" t="s">
        <v>12</v>
      </c>
      <c r="J267" t="s">
        <v>8</v>
      </c>
      <c r="K267" t="s">
        <v>9</v>
      </c>
      <c r="L267" t="s">
        <v>9</v>
      </c>
      <c r="M267" t="s">
        <v>9</v>
      </c>
      <c r="N267">
        <v>20</v>
      </c>
      <c r="O267">
        <f t="shared" si="43"/>
        <v>22.5</v>
      </c>
      <c r="P267">
        <v>25</v>
      </c>
      <c r="Q267">
        <v>1</v>
      </c>
      <c r="R267">
        <v>20</v>
      </c>
      <c r="S267">
        <v>5</v>
      </c>
      <c r="T267">
        <v>18</v>
      </c>
      <c r="U267">
        <f t="shared" si="41"/>
        <v>5</v>
      </c>
      <c r="V267">
        <f t="shared" si="42"/>
        <v>4</v>
      </c>
      <c r="W267" s="35" t="s">
        <v>147</v>
      </c>
      <c r="X267" t="s">
        <v>642</v>
      </c>
      <c r="Y267" t="s">
        <v>78</v>
      </c>
      <c r="Z267" t="s">
        <v>9</v>
      </c>
      <c r="AA267">
        <v>10</v>
      </c>
      <c r="AB267" t="s">
        <v>338</v>
      </c>
      <c r="AC267">
        <f>(AA267*0.2)/(O267/1000)</f>
        <v>88.888888888888886</v>
      </c>
      <c r="AD267" t="s">
        <v>9</v>
      </c>
      <c r="AE267" t="s">
        <v>8</v>
      </c>
      <c r="AF267" t="str" cm="1">
        <f t="array" ref="AF267">_xlfn.IFS(AD267="NA", "NA", AD267="NR", "NA", AE267="W/cm2", AD267, AE267="mW/mm2", AD267*0.1, AE267="mW/cm2", AD267*0.001, AE267="uW/cm2", AD267*0.000001, AE267="lux", AD267*0.00000014641, AE267="klux", AD267*0.00014641, TRUE, "NA")</f>
        <v>NA</v>
      </c>
      <c r="AG267" t="s">
        <v>231</v>
      </c>
      <c r="AH267" t="s">
        <v>9</v>
      </c>
      <c r="AI267" t="s">
        <v>9</v>
      </c>
      <c r="AJ267" t="s">
        <v>9</v>
      </c>
      <c r="AK267">
        <v>20</v>
      </c>
      <c r="AL267" s="35" t="s">
        <v>1334</v>
      </c>
      <c r="AM267" t="s">
        <v>219</v>
      </c>
      <c r="AN267">
        <v>100</v>
      </c>
      <c r="AO267" t="s">
        <v>2561</v>
      </c>
      <c r="AP267">
        <v>-24</v>
      </c>
      <c r="AQ267" t="s">
        <v>156</v>
      </c>
      <c r="AR267" s="35">
        <v>24</v>
      </c>
      <c r="AS267" t="s">
        <v>874</v>
      </c>
      <c r="AT267">
        <v>12.2</v>
      </c>
      <c r="AU267">
        <v>3.8</v>
      </c>
      <c r="AV267">
        <v>10.8</v>
      </c>
      <c r="AW267">
        <v>3.2</v>
      </c>
      <c r="AX267" t="s">
        <v>8</v>
      </c>
      <c r="AY267" t="s">
        <v>8</v>
      </c>
      <c r="AZ267" t="s">
        <v>486</v>
      </c>
      <c r="BA267" t="s">
        <v>196</v>
      </c>
      <c r="BB267" cm="1">
        <f t="array" ref="BB267">_xlfn.IFS(AT267="NA", "NA", AT267="NR", "NA", AZ267="Direct rLV % whole brain", AT267, AZ267="Indirect rLV % whole brain", AT267, AZ267="Direct rLV % hemisphere", AT267/2, AZ267="Indirect rLV % hemisphere", AT267/2, AND(F267="Mouse", AZ267="mm3"), (AT267/508.91)*100, AND(F267="Rat", AZ267="mm3"), (AT267/1971)*100, AND(F267="Mouse", AZ267="ul"), (AT267/508.91)*100, AND(F267="Rat", AZ267="ul"), (AT267/1971)*100, AND(F267="Mouse", AZ267="nl"), (AT267/508910)*100, AND(F267="Rat", AZ267="nl"), (AT267/1971000)*100, AND(F267="Mouse", AZ267="cm3"), (AT267/0.50891)*100, AND(F267="Rat", AZ267="cm3"), (AT267/1.971)*100, TRUE, "NA")</f>
        <v>6.1</v>
      </c>
      <c r="BC267" cm="1">
        <f t="array" ref="BC267">_xlfn.IFS(AV267="NA", "NA", AV267="NR", "NA", AZ267="Direct rLV % whole brain", AV267, AZ267="Indirect rLV % whole brain", AV267, AZ267="Direct rLV % hemisphere", AV267/2, AZ267="Indirect rLV % hemisphere", AV267/2, AND(F267="Mouse", AZ267="mm3"), (AV267/508.91)*100, AND(F267="Rat", AZ267="mm3"), (AV267/1971)*100, AND(F267="Mouse", AZ267="ul"), (AV267/508.91)*100, AND(F267="Rat", AZ267="ul"), (AV267/1971)*100, AND(F267="Mouse", AZ267="nl"), (AV267/508910)*100, AND(F267="Rat", AZ267="nl"), (AV267/1971000)*100, AND(F267="Mouse", AZ267="cm3"), (AV267/0.50891)*100, AND(F267="Rat", AZ267="cm3"), (AV267/1.971)*100, TRUE, "NA")</f>
        <v>5.4</v>
      </c>
      <c r="BD267" cm="1">
        <f t="array" ref="BD267">_xlfn.IFS(AU267="NA", "NA", AU267="NR", "NA", R267="NR", "NA", BA267="SD", AU267, BA267="SE", AU267*(SQRT(R267)), BA267="SEM", AU267*(SQRT(R267)), TRUE, "NA")</f>
        <v>3.8</v>
      </c>
      <c r="BE267" cm="1">
        <f t="array" ref="BE267">_xlfn.IFS(BD267="NA", "NA", AZ267="Direct rLV % whole brain", BD267, AZ267="Indirect rLV % whole brain", BD267, AZ267="Direct rLV % hemisphere", BD267/2, AZ267="Indirect rLV % hemisphere", BD267/2, AND(F267="Mouse", AZ267="mm3"), (BD267/508.91)*100, AND(F267="Rat", AZ267="mm3"), (BD267/1971)*100, AND(F267="Mouse", AZ267="ul"), (BD267/508.91)*100, AND(F267="Rat", AZ267="ul"), (BD267/1971)*100, AND(F267="Mouse", AZ267="nl"), (BD267/508910)*100, AND(F267="Rat", AZ267="nl"), (BD267/1971000)*100, AND(F267="Mouse", AZ267="cm3"), (BD267/0.50891)*100, AND(F267="Rat", AZ267="cm3"), (BD267/1.971)*100, TRUE, "NA")</f>
        <v>1.9</v>
      </c>
      <c r="BF267" s="48" cm="1">
        <f t="array" ref="BF267">_xlfn.IFS(AW267="NA", "NA", AW267="NR", "NA", T267 = "NA", "NA", T267 = "NR", "NA", BA267="SD", AW267, BA267="SE", AW267*(SQRT(T267)), BA267="SEM", AW267*(SQRT(T267)), TRUE, "NA")</f>
        <v>3.2</v>
      </c>
      <c r="BG267" s="35" t="s">
        <v>12</v>
      </c>
      <c r="BH267" t="s">
        <v>8</v>
      </c>
      <c r="BI267" t="s">
        <v>8</v>
      </c>
      <c r="BJ267" t="s">
        <v>8</v>
      </c>
      <c r="BK267" t="s">
        <v>8</v>
      </c>
      <c r="BL267" t="s">
        <v>8</v>
      </c>
      <c r="BM267" t="s">
        <v>8</v>
      </c>
      <c r="BN267" s="35" t="s">
        <v>272</v>
      </c>
      <c r="BO267" t="s">
        <v>272</v>
      </c>
    </row>
    <row r="268" spans="1:69" x14ac:dyDescent="0.3">
      <c r="A268" t="s">
        <v>1332</v>
      </c>
      <c r="B268" t="s">
        <v>1328</v>
      </c>
      <c r="C268">
        <v>2008</v>
      </c>
      <c r="D268" t="s">
        <v>1333</v>
      </c>
      <c r="E268" t="s">
        <v>143</v>
      </c>
      <c r="F268" s="35" t="s">
        <v>25</v>
      </c>
      <c r="G268" t="s">
        <v>1008</v>
      </c>
      <c r="H268" t="s">
        <v>36</v>
      </c>
      <c r="I268" t="s">
        <v>12</v>
      </c>
      <c r="J268" t="s">
        <v>8</v>
      </c>
      <c r="K268" t="s">
        <v>9</v>
      </c>
      <c r="L268" t="s">
        <v>9</v>
      </c>
      <c r="M268" t="s">
        <v>9</v>
      </c>
      <c r="N268">
        <v>20</v>
      </c>
      <c r="O268">
        <f t="shared" si="43"/>
        <v>22.5</v>
      </c>
      <c r="P268">
        <v>25</v>
      </c>
      <c r="Q268">
        <v>1</v>
      </c>
      <c r="R268">
        <v>20</v>
      </c>
      <c r="S268">
        <v>5</v>
      </c>
      <c r="T268">
        <v>9</v>
      </c>
      <c r="U268">
        <f t="shared" si="41"/>
        <v>5</v>
      </c>
      <c r="V268">
        <f t="shared" si="42"/>
        <v>4</v>
      </c>
      <c r="W268" s="35" t="s">
        <v>147</v>
      </c>
      <c r="X268" t="s">
        <v>642</v>
      </c>
      <c r="Y268" t="s">
        <v>78</v>
      </c>
      <c r="Z268" t="s">
        <v>9</v>
      </c>
      <c r="AA268">
        <v>10</v>
      </c>
      <c r="AB268" t="s">
        <v>338</v>
      </c>
      <c r="AC268">
        <f>(AA268*0.2)/(O268/1000)</f>
        <v>88.888888888888886</v>
      </c>
      <c r="AD268" t="s">
        <v>9</v>
      </c>
      <c r="AE268" t="s">
        <v>8</v>
      </c>
      <c r="AF268" t="str" cm="1">
        <f t="array" ref="AF268">_xlfn.IFS(AD268="NA", "NA", AD268="NR", "NA", AE268="W/cm2", AD268, AE268="mW/mm2", AD268*0.1, AE268="mW/cm2", AD268*0.001, AE268="uW/cm2", AD268*0.000001, AE268="lux", AD268*0.00000014641, AE268="klux", AD268*0.00014641, TRUE, "NA")</f>
        <v>NA</v>
      </c>
      <c r="AG268" t="s">
        <v>231</v>
      </c>
      <c r="AH268" t="s">
        <v>9</v>
      </c>
      <c r="AI268" t="s">
        <v>9</v>
      </c>
      <c r="AJ268" t="s">
        <v>9</v>
      </c>
      <c r="AK268">
        <v>20</v>
      </c>
      <c r="AL268" s="35" t="s">
        <v>1335</v>
      </c>
      <c r="AM268" t="s">
        <v>219</v>
      </c>
      <c r="AN268">
        <v>100</v>
      </c>
      <c r="AO268" t="s">
        <v>2561</v>
      </c>
      <c r="AP268">
        <v>-24</v>
      </c>
      <c r="AQ268" t="s">
        <v>156</v>
      </c>
      <c r="AR268" s="35">
        <v>24</v>
      </c>
      <c r="AS268" t="s">
        <v>874</v>
      </c>
      <c r="AT268">
        <v>12.2</v>
      </c>
      <c r="AU268">
        <v>3.8</v>
      </c>
      <c r="AV268">
        <v>9.1999999999999993</v>
      </c>
      <c r="AW268">
        <v>2.8</v>
      </c>
      <c r="AX268" t="s">
        <v>8</v>
      </c>
      <c r="AY268" t="s">
        <v>8</v>
      </c>
      <c r="AZ268" t="s">
        <v>486</v>
      </c>
      <c r="BA268" t="s">
        <v>196</v>
      </c>
      <c r="BB268" cm="1">
        <f t="array" ref="BB268">_xlfn.IFS(AT268="NA", "NA", AT268="NR", "NA", AZ268="Direct rLV % whole brain", AT268, AZ268="Indirect rLV % whole brain", AT268, AZ268="Direct rLV % hemisphere", AT268/2, AZ268="Indirect rLV % hemisphere", AT268/2, AND(F268="Mouse", AZ268="mm3"), (AT268/508.91)*100, AND(F268="Rat", AZ268="mm3"), (AT268/1971)*100, AND(F268="Mouse", AZ268="ul"), (AT268/508.91)*100, AND(F268="Rat", AZ268="ul"), (AT268/1971)*100, AND(F268="Mouse", AZ268="nl"), (AT268/508910)*100, AND(F268="Rat", AZ268="nl"), (AT268/1971000)*100, AND(F268="Mouse", AZ268="cm3"), (AT268/0.50891)*100, AND(F268="Rat", AZ268="cm3"), (AT268/1.971)*100, TRUE, "NA")</f>
        <v>6.1</v>
      </c>
      <c r="BC268" cm="1">
        <f t="array" ref="BC268">_xlfn.IFS(AV268="NA", "NA", AV268="NR", "NA", AZ268="Direct rLV % whole brain", AV268, AZ268="Indirect rLV % whole brain", AV268, AZ268="Direct rLV % hemisphere", AV268/2, AZ268="Indirect rLV % hemisphere", AV268/2, AND(F268="Mouse", AZ268="mm3"), (AV268/508.91)*100, AND(F268="Rat", AZ268="mm3"), (AV268/1971)*100, AND(F268="Mouse", AZ268="ul"), (AV268/508.91)*100, AND(F268="Rat", AZ268="ul"), (AV268/1971)*100, AND(F268="Mouse", AZ268="nl"), (AV268/508910)*100, AND(F268="Rat", AZ268="nl"), (AV268/1971000)*100, AND(F268="Mouse", AZ268="cm3"), (AV268/0.50891)*100, AND(F268="Rat", AZ268="cm3"), (AV268/1.971)*100, TRUE, "NA")</f>
        <v>4.5999999999999996</v>
      </c>
      <c r="BD268" cm="1">
        <f t="array" ref="BD268">_xlfn.IFS(AU268="NA", "NA", AU268="NR", "NA", R268="NR", "NA", BA268="SD", AU268, BA268="SE", AU268*(SQRT(R268)), BA268="SEM", AU268*(SQRT(R268)), TRUE, "NA")</f>
        <v>3.8</v>
      </c>
      <c r="BE268" cm="1">
        <f t="array" ref="BE268">_xlfn.IFS(BD268="NA", "NA", AZ268="Direct rLV % whole brain", BD268, AZ268="Indirect rLV % whole brain", BD268, AZ268="Direct rLV % hemisphere", BD268/2, AZ268="Indirect rLV % hemisphere", BD268/2, AND(F268="Mouse", AZ268="mm3"), (BD268/508.91)*100, AND(F268="Rat", AZ268="mm3"), (BD268/1971)*100, AND(F268="Mouse", AZ268="ul"), (BD268/508.91)*100, AND(F268="Rat", AZ268="ul"), (BD268/1971)*100, AND(F268="Mouse", AZ268="nl"), (BD268/508910)*100, AND(F268="Rat", AZ268="nl"), (BD268/1971000)*100, AND(F268="Mouse", AZ268="cm3"), (BD268/0.50891)*100, AND(F268="Rat", AZ268="cm3"), (BD268/1.971)*100, TRUE, "NA")</f>
        <v>1.9</v>
      </c>
      <c r="BF268" s="48" cm="1">
        <f t="array" ref="BF268">_xlfn.IFS(AW268="NA", "NA", AW268="NR", "NA", T268 = "NA", "NA", T268 = "NR", "NA", BA268="SD", AW268, BA268="SE", AW268*(SQRT(T268)), BA268="SEM", AW268*(SQRT(T268)), TRUE, "NA")</f>
        <v>2.8</v>
      </c>
      <c r="BG268" s="35" t="s">
        <v>12</v>
      </c>
      <c r="BH268" t="s">
        <v>8</v>
      </c>
      <c r="BI268" t="s">
        <v>8</v>
      </c>
      <c r="BJ268" t="s">
        <v>8</v>
      </c>
      <c r="BK268" t="s">
        <v>8</v>
      </c>
      <c r="BL268" t="s">
        <v>8</v>
      </c>
      <c r="BM268" t="s">
        <v>8</v>
      </c>
      <c r="BN268" s="35" t="s">
        <v>272</v>
      </c>
      <c r="BO268" t="s">
        <v>272</v>
      </c>
    </row>
    <row r="269" spans="1:69" x14ac:dyDescent="0.3">
      <c r="A269" t="s">
        <v>1332</v>
      </c>
      <c r="B269" t="s">
        <v>1328</v>
      </c>
      <c r="C269">
        <v>2008</v>
      </c>
      <c r="D269" t="s">
        <v>1333</v>
      </c>
      <c r="E269" t="s">
        <v>144</v>
      </c>
      <c r="F269" s="35" t="s">
        <v>25</v>
      </c>
      <c r="G269" t="s">
        <v>1008</v>
      </c>
      <c r="H269" t="s">
        <v>36</v>
      </c>
      <c r="I269" t="s">
        <v>12</v>
      </c>
      <c r="J269" t="s">
        <v>8</v>
      </c>
      <c r="K269" t="s">
        <v>9</v>
      </c>
      <c r="L269" t="s">
        <v>9</v>
      </c>
      <c r="M269" t="s">
        <v>9</v>
      </c>
      <c r="N269">
        <v>20</v>
      </c>
      <c r="O269">
        <f t="shared" si="43"/>
        <v>22.5</v>
      </c>
      <c r="P269">
        <v>25</v>
      </c>
      <c r="Q269">
        <v>1</v>
      </c>
      <c r="R269">
        <v>20</v>
      </c>
      <c r="S269">
        <v>5</v>
      </c>
      <c r="T269">
        <v>7</v>
      </c>
      <c r="U269">
        <f t="shared" si="41"/>
        <v>5</v>
      </c>
      <c r="V269">
        <f t="shared" si="42"/>
        <v>4</v>
      </c>
      <c r="W269" s="35" t="s">
        <v>147</v>
      </c>
      <c r="X269" t="s">
        <v>642</v>
      </c>
      <c r="Y269" t="s">
        <v>78</v>
      </c>
      <c r="Z269" t="s">
        <v>9</v>
      </c>
      <c r="AA269">
        <v>10</v>
      </c>
      <c r="AB269" t="s">
        <v>338</v>
      </c>
      <c r="AC269">
        <f>(AA269*0.2)/(O269/1000)</f>
        <v>88.888888888888886</v>
      </c>
      <c r="AD269" t="s">
        <v>9</v>
      </c>
      <c r="AE269" t="s">
        <v>8</v>
      </c>
      <c r="AF269" t="str" cm="1">
        <f t="array" ref="AF269">_xlfn.IFS(AD269="NA", "NA", AD269="NR", "NA", AE269="W/cm2", AD269, AE269="mW/mm2", AD269*0.1, AE269="mW/cm2", AD269*0.001, AE269="uW/cm2", AD269*0.000001, AE269="lux", AD269*0.00000014641, AE269="klux", AD269*0.00014641, TRUE, "NA")</f>
        <v>NA</v>
      </c>
      <c r="AG269" t="s">
        <v>231</v>
      </c>
      <c r="AH269" t="s">
        <v>9</v>
      </c>
      <c r="AI269" t="s">
        <v>9</v>
      </c>
      <c r="AJ269" t="s">
        <v>9</v>
      </c>
      <c r="AK269">
        <v>20</v>
      </c>
      <c r="AL269" s="35" t="s">
        <v>1336</v>
      </c>
      <c r="AM269" t="s">
        <v>219</v>
      </c>
      <c r="AN269" t="s">
        <v>9</v>
      </c>
      <c r="AO269" t="s">
        <v>8</v>
      </c>
      <c r="AP269">
        <v>-24</v>
      </c>
      <c r="AQ269" t="s">
        <v>156</v>
      </c>
      <c r="AR269" s="35">
        <v>24</v>
      </c>
      <c r="AS269" t="s">
        <v>874</v>
      </c>
      <c r="AT269">
        <v>12.2</v>
      </c>
      <c r="AU269">
        <v>3.8</v>
      </c>
      <c r="AV269">
        <v>13.8</v>
      </c>
      <c r="AW269">
        <v>2.9</v>
      </c>
      <c r="AX269" t="s">
        <v>8</v>
      </c>
      <c r="AY269" t="s">
        <v>8</v>
      </c>
      <c r="AZ269" t="s">
        <v>486</v>
      </c>
      <c r="BA269" t="s">
        <v>196</v>
      </c>
      <c r="BB269" cm="1">
        <f t="array" ref="BB269">_xlfn.IFS(AT269="NA", "NA", AT269="NR", "NA", AZ269="Direct rLV % whole brain", AT269, AZ269="Indirect rLV % whole brain", AT269, AZ269="Direct rLV % hemisphere", AT269/2, AZ269="Indirect rLV % hemisphere", AT269/2, AND(F269="Mouse", AZ269="mm3"), (AT269/508.91)*100, AND(F269="Rat", AZ269="mm3"), (AT269/1971)*100, AND(F269="Mouse", AZ269="ul"), (AT269/508.91)*100, AND(F269="Rat", AZ269="ul"), (AT269/1971)*100, AND(F269="Mouse", AZ269="nl"), (AT269/508910)*100, AND(F269="Rat", AZ269="nl"), (AT269/1971000)*100, AND(F269="Mouse", AZ269="cm3"), (AT269/0.50891)*100, AND(F269="Rat", AZ269="cm3"), (AT269/1.971)*100, TRUE, "NA")</f>
        <v>6.1</v>
      </c>
      <c r="BC269" cm="1">
        <f t="array" ref="BC269">_xlfn.IFS(AV269="NA", "NA", AV269="NR", "NA", AZ269="Direct rLV % whole brain", AV269, AZ269="Indirect rLV % whole brain", AV269, AZ269="Direct rLV % hemisphere", AV269/2, AZ269="Indirect rLV % hemisphere", AV269/2, AND(F269="Mouse", AZ269="mm3"), (AV269/508.91)*100, AND(F269="Rat", AZ269="mm3"), (AV269/1971)*100, AND(F269="Mouse", AZ269="ul"), (AV269/508.91)*100, AND(F269="Rat", AZ269="ul"), (AV269/1971)*100, AND(F269="Mouse", AZ269="nl"), (AV269/508910)*100, AND(F269="Rat", AZ269="nl"), (AV269/1971000)*100, AND(F269="Mouse", AZ269="cm3"), (AV269/0.50891)*100, AND(F269="Rat", AZ269="cm3"), (AV269/1.971)*100, TRUE, "NA")</f>
        <v>6.9</v>
      </c>
      <c r="BD269" cm="1">
        <f t="array" ref="BD269">_xlfn.IFS(AU269="NA", "NA", AU269="NR", "NA", R269="NR", "NA", BA269="SD", AU269, BA269="SE", AU269*(SQRT(R269)), BA269="SEM", AU269*(SQRT(R269)), TRUE, "NA")</f>
        <v>3.8</v>
      </c>
      <c r="BE269" cm="1">
        <f t="array" ref="BE269">_xlfn.IFS(BD269="NA", "NA", AZ269="Direct rLV % whole brain", BD269, AZ269="Indirect rLV % whole brain", BD269, AZ269="Direct rLV % hemisphere", BD269/2, AZ269="Indirect rLV % hemisphere", BD269/2, AND(F269="Mouse", AZ269="mm3"), (BD269/508.91)*100, AND(F269="Rat", AZ269="mm3"), (BD269/1971)*100, AND(F269="Mouse", AZ269="ul"), (BD269/508.91)*100, AND(F269="Rat", AZ269="ul"), (BD269/1971)*100, AND(F269="Mouse", AZ269="nl"), (BD269/508910)*100, AND(F269="Rat", AZ269="nl"), (BD269/1971000)*100, AND(F269="Mouse", AZ269="cm3"), (BD269/0.50891)*100, AND(F269="Rat", AZ269="cm3"), (BD269/1.971)*100, TRUE, "NA")</f>
        <v>1.9</v>
      </c>
      <c r="BF269" s="48" cm="1">
        <f t="array" ref="BF269">_xlfn.IFS(AW269="NA", "NA", AW269="NR", "NA", T269 = "NA", "NA", T269 = "NR", "NA", BA269="SD", AW269, BA269="SE", AW269*(SQRT(T269)), BA269="SEM", AW269*(SQRT(T269)), TRUE, "NA")</f>
        <v>2.9</v>
      </c>
      <c r="BG269" s="35" t="s">
        <v>12</v>
      </c>
      <c r="BH269" t="s">
        <v>8</v>
      </c>
      <c r="BI269" t="s">
        <v>8</v>
      </c>
      <c r="BJ269" t="s">
        <v>8</v>
      </c>
      <c r="BK269" t="s">
        <v>8</v>
      </c>
      <c r="BL269" t="s">
        <v>8</v>
      </c>
      <c r="BM269" t="s">
        <v>8</v>
      </c>
      <c r="BN269" s="35" t="s">
        <v>272</v>
      </c>
      <c r="BO269" t="s">
        <v>272</v>
      </c>
    </row>
    <row r="270" spans="1:69" s="22" customFormat="1" x14ac:dyDescent="0.3">
      <c r="A270" s="22" t="s">
        <v>1337</v>
      </c>
      <c r="B270" s="22" t="s">
        <v>1328</v>
      </c>
      <c r="C270" s="22">
        <v>2005</v>
      </c>
      <c r="D270" s="22" t="s">
        <v>1338</v>
      </c>
      <c r="E270" s="22" t="s">
        <v>141</v>
      </c>
      <c r="F270" s="34" t="s">
        <v>24</v>
      </c>
      <c r="G270" s="22" t="s">
        <v>11</v>
      </c>
      <c r="H270" s="22" t="s">
        <v>36</v>
      </c>
      <c r="I270" s="22" t="s">
        <v>12</v>
      </c>
      <c r="J270" s="22" t="s">
        <v>8</v>
      </c>
      <c r="K270" s="22" t="s">
        <v>9</v>
      </c>
      <c r="L270" s="22" t="s">
        <v>9</v>
      </c>
      <c r="M270" s="22" t="s">
        <v>9</v>
      </c>
      <c r="N270" s="22">
        <v>200</v>
      </c>
      <c r="O270" s="22">
        <f t="shared" si="43"/>
        <v>210</v>
      </c>
      <c r="P270" s="22">
        <v>220</v>
      </c>
      <c r="Q270" s="22">
        <v>1</v>
      </c>
      <c r="R270" s="22">
        <v>6</v>
      </c>
      <c r="S270" s="22">
        <v>0</v>
      </c>
      <c r="T270" s="22" t="s">
        <v>8</v>
      </c>
      <c r="U270" s="22" t="str">
        <f t="shared" si="41"/>
        <v>NA</v>
      </c>
      <c r="V270" s="22" t="str">
        <f t="shared" si="42"/>
        <v>NA</v>
      </c>
      <c r="W270" s="34" t="s">
        <v>642</v>
      </c>
      <c r="X270" s="22" t="s">
        <v>8</v>
      </c>
      <c r="Y270" s="22" t="s">
        <v>78</v>
      </c>
      <c r="Z270" s="22" t="s">
        <v>9</v>
      </c>
      <c r="AA270" s="22">
        <v>10</v>
      </c>
      <c r="AB270" s="22" t="s">
        <v>338</v>
      </c>
      <c r="AC270">
        <f>(AA270*0.4)/(O270/1000)</f>
        <v>19.047619047619047</v>
      </c>
      <c r="AD270" s="22" t="s">
        <v>9</v>
      </c>
      <c r="AE270" s="22" t="s">
        <v>8</v>
      </c>
      <c r="AF270" t="str" cm="1">
        <f t="array" ref="AF270">_xlfn.IFS(AD270="NA", "NA", AD270="NR", "NA", AE270="W/cm2", AD270, AE270="mW/mm2", AD270*0.1, AE270="mW/cm2", AD270*0.001, AE270="uW/cm2", AD270*0.000001, AE270="lux", AD270*0.00000014641, AE270="klux", AD270*0.00014641, TRUE, "NA")</f>
        <v>NA</v>
      </c>
      <c r="AG270" s="22" t="s">
        <v>231</v>
      </c>
      <c r="AH270" s="22" t="s">
        <v>9</v>
      </c>
      <c r="AI270" s="22" t="s">
        <v>9</v>
      </c>
      <c r="AJ270" s="22" t="s">
        <v>9</v>
      </c>
      <c r="AK270" s="22">
        <v>20</v>
      </c>
      <c r="AL270" s="34" t="s">
        <v>12</v>
      </c>
      <c r="AM270" s="22" t="s">
        <v>8</v>
      </c>
      <c r="AN270" s="22" t="s">
        <v>8</v>
      </c>
      <c r="AO270" s="22" t="s">
        <v>8</v>
      </c>
      <c r="AP270" s="22" t="s">
        <v>8</v>
      </c>
      <c r="AQ270" s="22" t="s">
        <v>8</v>
      </c>
      <c r="AR270" s="34">
        <v>24</v>
      </c>
      <c r="AS270" s="22" t="s">
        <v>874</v>
      </c>
      <c r="AT270" s="22">
        <v>8.7899999999999991</v>
      </c>
      <c r="AU270" s="22">
        <v>2.39</v>
      </c>
      <c r="AV270" s="22" t="s">
        <v>8</v>
      </c>
      <c r="AW270" s="22" t="s">
        <v>8</v>
      </c>
      <c r="AX270" s="22" t="s">
        <v>8</v>
      </c>
      <c r="AY270" s="22" t="s">
        <v>8</v>
      </c>
      <c r="AZ270" s="22" t="s">
        <v>486</v>
      </c>
      <c r="BA270" s="22" t="s">
        <v>196</v>
      </c>
      <c r="BB270" cm="1">
        <f t="array" ref="BB270">_xlfn.IFS(AT270="NA", "NA", AT270="NR", "NA", AZ270="Direct rLV % whole brain", AT270, AZ270="Indirect rLV % whole brain", AT270, AZ270="Direct rLV % hemisphere", AT270/2, AZ270="Indirect rLV % hemisphere", AT270/2, AND(F270="Mouse", AZ270="mm3"), (AT270/508.91)*100, AND(F270="Rat", AZ270="mm3"), (AT270/1971)*100, AND(F270="Mouse", AZ270="ul"), (AT270/508.91)*100, AND(F270="Rat", AZ270="ul"), (AT270/1971)*100, AND(F270="Mouse", AZ270="nl"), (AT270/508910)*100, AND(F270="Rat", AZ270="nl"), (AT270/1971000)*100, AND(F270="Mouse", AZ270="cm3"), (AT270/0.50891)*100, AND(F270="Rat", AZ270="cm3"), (AT270/1.971)*100, TRUE, "NA")</f>
        <v>4.3949999999999996</v>
      </c>
      <c r="BC270" t="str" cm="1">
        <f t="array" ref="BC270">_xlfn.IFS(AV270="NA", "NA", AV270="NR", "NA", AZ270="Direct rLV % whole brain", AV270, AZ270="Indirect rLV % whole brain", AV270, AZ270="Direct rLV % hemisphere", AV270/2, AZ270="Indirect rLV % hemisphere", AV270/2, AND(F270="Mouse", AZ270="mm3"), (AV270/508.91)*100, AND(F270="Rat", AZ270="mm3"), (AV270/1971)*100, AND(F270="Mouse", AZ270="ul"), (AV270/508.91)*100, AND(F270="Rat", AZ270="ul"), (AV270/1971)*100, AND(F270="Mouse", AZ270="nl"), (AV270/508910)*100, AND(F270="Rat", AZ270="nl"), (AV270/1971000)*100, AND(F270="Mouse", AZ270="cm3"), (AV270/0.50891)*100, AND(F270="Rat", AZ270="cm3"), (AV270/1.971)*100, TRUE, "NA")</f>
        <v>NA</v>
      </c>
      <c r="BD270" cm="1">
        <f t="array" ref="BD270">_xlfn.IFS(AU270="NA", "NA", AU270="NR", "NA", R270="NR", "NA", BA270="SD", AU270, BA270="SE", AU270*(SQRT(R270)), BA270="SEM", AU270*(SQRT(R270)), TRUE, "NA")</f>
        <v>2.39</v>
      </c>
      <c r="BE270" cm="1">
        <f t="array" ref="BE270">_xlfn.IFS(BD270="NA", "NA", AZ270="Direct rLV % whole brain", BD270, AZ270="Indirect rLV % whole brain", BD270, AZ270="Direct rLV % hemisphere", BD270/2, AZ270="Indirect rLV % hemisphere", BD270/2, AND(F270="Mouse", AZ270="mm3"), (BD270/508.91)*100, AND(F270="Rat", AZ270="mm3"), (BD270/1971)*100, AND(F270="Mouse", AZ270="ul"), (BD270/508.91)*100, AND(F270="Rat", AZ270="ul"), (BD270/1971)*100, AND(F270="Mouse", AZ270="nl"), (BD270/508910)*100, AND(F270="Rat", AZ270="nl"), (BD270/1971000)*100, AND(F270="Mouse", AZ270="cm3"), (BD270/0.50891)*100, AND(F270="Rat", AZ270="cm3"), (BD270/1.971)*100, TRUE, "NA")</f>
        <v>1.1950000000000001</v>
      </c>
      <c r="BF270" s="48" t="str" cm="1">
        <f t="array" ref="BF270">_xlfn.IFS(AW270="NA", "NA", AW270="NR", "NA", T270 = "NA", "NA", T270 = "NR", "NA", BA270="SD", AW270, BA270="SE", AW270*(SQRT(T270)), BA270="SEM", AW270*(SQRT(T270)), TRUE, "NA")</f>
        <v>NA</v>
      </c>
      <c r="BG270" s="34" t="s">
        <v>12</v>
      </c>
      <c r="BH270" s="22" t="s">
        <v>8</v>
      </c>
      <c r="BI270" s="22" t="s">
        <v>8</v>
      </c>
      <c r="BJ270" s="22" t="s">
        <v>8</v>
      </c>
      <c r="BK270" s="22" t="s">
        <v>8</v>
      </c>
      <c r="BL270" s="22" t="s">
        <v>8</v>
      </c>
      <c r="BM270" s="22" t="s">
        <v>8</v>
      </c>
      <c r="BN270" s="34" t="s">
        <v>272</v>
      </c>
      <c r="BO270" s="22" t="s">
        <v>273</v>
      </c>
    </row>
    <row r="271" spans="1:69" x14ac:dyDescent="0.3">
      <c r="A271" t="s">
        <v>1340</v>
      </c>
      <c r="B271" t="s">
        <v>1339</v>
      </c>
      <c r="C271">
        <v>2005</v>
      </c>
      <c r="D271" t="s">
        <v>1341</v>
      </c>
      <c r="E271" t="s">
        <v>141</v>
      </c>
      <c r="F271" s="35" t="s">
        <v>24</v>
      </c>
      <c r="G271" t="s">
        <v>11</v>
      </c>
      <c r="H271" t="s">
        <v>36</v>
      </c>
      <c r="I271" t="s">
        <v>12</v>
      </c>
      <c r="J271" t="s">
        <v>8</v>
      </c>
      <c r="K271">
        <v>12</v>
      </c>
      <c r="L271">
        <f>AVERAGE(K271,M271)</f>
        <v>13</v>
      </c>
      <c r="M271">
        <v>14</v>
      </c>
      <c r="N271">
        <v>280</v>
      </c>
      <c r="O271">
        <f t="shared" si="43"/>
        <v>295</v>
      </c>
      <c r="P271">
        <v>310</v>
      </c>
      <c r="Q271">
        <v>1</v>
      </c>
      <c r="R271">
        <v>7</v>
      </c>
      <c r="S271">
        <v>2</v>
      </c>
      <c r="T271">
        <v>5</v>
      </c>
      <c r="U271">
        <f t="shared" si="41"/>
        <v>2</v>
      </c>
      <c r="V271">
        <f t="shared" si="42"/>
        <v>3.5</v>
      </c>
      <c r="W271" s="35" t="s">
        <v>147</v>
      </c>
      <c r="X271" t="s">
        <v>642</v>
      </c>
      <c r="Y271" t="s">
        <v>78</v>
      </c>
      <c r="Z271" t="s">
        <v>340</v>
      </c>
      <c r="AA271">
        <v>1.3</v>
      </c>
      <c r="AB271" t="s">
        <v>897</v>
      </c>
      <c r="AC271" t="str" cm="1">
        <f t="array" ref="AC271">_xlfn.IFS(AB271="mg/kg", AA271, AB271="ug/g", AA271, AB271="mg/100g", AA271*10, AB271="mg/g", AA271*1000, TRUE, "NA")</f>
        <v>NA</v>
      </c>
      <c r="AD271" t="s">
        <v>9</v>
      </c>
      <c r="AE271" t="s">
        <v>8</v>
      </c>
      <c r="AF271" t="str" cm="1">
        <f t="array" ref="AF271">_xlfn.IFS(AD271="NA", "NA", AD271="NR", "NA", AE271="W/cm2", AD271, AE271="mW/mm2", AD271*0.1, AE271="mW/cm2", AD271*0.001, AE271="uW/cm2", AD271*0.000001, AE271="lux", AD271*0.00000014641, AE271="klux", AD271*0.00014641, TRUE, "NA")</f>
        <v>NA</v>
      </c>
      <c r="AG271" t="s">
        <v>231</v>
      </c>
      <c r="AH271" t="s">
        <v>9</v>
      </c>
      <c r="AI271" t="s">
        <v>9</v>
      </c>
      <c r="AJ271" t="s">
        <v>9</v>
      </c>
      <c r="AK271">
        <v>20</v>
      </c>
      <c r="AL271" s="35" t="s">
        <v>360</v>
      </c>
      <c r="AM271" t="s">
        <v>211</v>
      </c>
      <c r="AN271">
        <v>2</v>
      </c>
      <c r="AO271" t="s">
        <v>145</v>
      </c>
      <c r="AP271">
        <v>-0.5</v>
      </c>
      <c r="AQ271" t="s">
        <v>156</v>
      </c>
      <c r="AR271" s="35">
        <v>672</v>
      </c>
      <c r="AS271" t="s">
        <v>876</v>
      </c>
      <c r="AT271">
        <v>1.9</v>
      </c>
      <c r="AU271">
        <v>0.4</v>
      </c>
      <c r="AV271">
        <v>2.4</v>
      </c>
      <c r="AW271">
        <v>0.5</v>
      </c>
      <c r="AX271" t="s">
        <v>8</v>
      </c>
      <c r="AY271" t="s">
        <v>8</v>
      </c>
      <c r="AZ271" t="s">
        <v>363</v>
      </c>
      <c r="BA271" t="s">
        <v>196</v>
      </c>
      <c r="BB271" t="str" cm="1">
        <f t="array" ref="BB271">_xlfn.IFS(AT271="NA", "NA", AT271="NR", "NA", AZ271="Direct rLV % whole brain", AT271, AZ271="Indirect rLV % whole brain", AT271, AZ271="Direct rLV % hemisphere", AT271/2, AZ271="Indirect rLV % hemisphere", AT271/2, AND(F271="Mouse", AZ271="mm3"), (AT271/508.91)*100, AND(F271="Rat", AZ271="mm3"), (AT271/1971)*100, AND(F271="Mouse", AZ271="ul"), (AT271/508.91)*100, AND(F271="Rat", AZ271="ul"), (AT271/1971)*100, AND(F271="Mouse", AZ271="nl"), (AT271/508910)*100, AND(F271="Rat", AZ271="nl"), (AT271/1971000)*100, AND(F271="Mouse", AZ271="cm3"), (AT271/0.50891)*100, AND(F271="Rat", AZ271="cm3"), (AT271/1.971)*100, TRUE, "NA")</f>
        <v>NA</v>
      </c>
      <c r="BC271" t="str" cm="1">
        <f t="array" ref="BC271">_xlfn.IFS(AV271="NA", "NA", AV271="NR", "NA", AZ271="Direct rLV % whole brain", AV271, AZ271="Indirect rLV % whole brain", AV271, AZ271="Direct rLV % hemisphere", AV271/2, AZ271="Indirect rLV % hemisphere", AV271/2, AND(F271="Mouse", AZ271="mm3"), (AV271/508.91)*100, AND(F271="Rat", AZ271="mm3"), (AV271/1971)*100, AND(F271="Mouse", AZ271="ul"), (AV271/508.91)*100, AND(F271="Rat", AZ271="ul"), (AV271/1971)*100, AND(F271="Mouse", AZ271="nl"), (AV271/508910)*100, AND(F271="Rat", AZ271="nl"), (AV271/1971000)*100, AND(F271="Mouse", AZ271="cm3"), (AV271/0.50891)*100, AND(F271="Rat", AZ271="cm3"), (AV271/1.971)*100, TRUE, "NA")</f>
        <v>NA</v>
      </c>
      <c r="BD271" cm="1">
        <f t="array" ref="BD271">_xlfn.IFS(AU271="NA", "NA", AU271="NR", "NA", R271="NR", "NA", BA271="SD", AU271, BA271="SE", AU271*(SQRT(R271)), BA271="SEM", AU271*(SQRT(R271)), TRUE, "NA")</f>
        <v>0.4</v>
      </c>
      <c r="BE271" t="str" cm="1">
        <f t="array" ref="BE271">_xlfn.IFS(BD271="NA", "NA", AZ271="Direct rLV % whole brain", BD271, AZ271="Indirect rLV % whole brain", BD271, AZ271="Direct rLV % hemisphere", BD271/2, AZ271="Indirect rLV % hemisphere", BD271/2, AND(F271="Mouse", AZ271="mm3"), (BD271/508.91)*100, AND(F271="Rat", AZ271="mm3"), (BD271/1971)*100, AND(F271="Mouse", AZ271="ul"), (BD271/508.91)*100, AND(F271="Rat", AZ271="ul"), (BD271/1971)*100, AND(F271="Mouse", AZ271="nl"), (BD271/508910)*100, AND(F271="Rat", AZ271="nl"), (BD271/1971000)*100, AND(F271="Mouse", AZ271="cm3"), (BD271/0.50891)*100, AND(F271="Rat", AZ271="cm3"), (BD271/1.971)*100, TRUE, "NA")</f>
        <v>NA</v>
      </c>
      <c r="BF271" s="48" cm="1">
        <f t="array" ref="BF271">_xlfn.IFS(AW271="NA", "NA", AW271="NR", "NA", T271 = "NA", "NA", T271 = "NR", "NA", BA271="SD", AW271, BA271="SE", AW271*(SQRT(T271)), BA271="SEM", AW271*(SQRT(T271)), TRUE, "NA")</f>
        <v>0.5</v>
      </c>
      <c r="BG271" s="35" t="s">
        <v>12</v>
      </c>
      <c r="BH271" t="s">
        <v>8</v>
      </c>
      <c r="BI271" t="s">
        <v>8</v>
      </c>
      <c r="BJ271" t="s">
        <v>8</v>
      </c>
      <c r="BK271" t="s">
        <v>8</v>
      </c>
      <c r="BL271" t="s">
        <v>8</v>
      </c>
      <c r="BM271" t="s">
        <v>8</v>
      </c>
      <c r="BN271" s="35" t="s">
        <v>272</v>
      </c>
      <c r="BO271" t="s">
        <v>273</v>
      </c>
      <c r="BP271" t="s">
        <v>1342</v>
      </c>
    </row>
    <row r="272" spans="1:69" x14ac:dyDescent="0.3">
      <c r="A272" t="s">
        <v>1340</v>
      </c>
      <c r="B272" t="s">
        <v>1339</v>
      </c>
      <c r="C272">
        <v>2005</v>
      </c>
      <c r="D272" t="s">
        <v>1341</v>
      </c>
      <c r="E272" t="s">
        <v>143</v>
      </c>
      <c r="F272" s="35" t="s">
        <v>24</v>
      </c>
      <c r="G272" t="s">
        <v>11</v>
      </c>
      <c r="H272" t="s">
        <v>36</v>
      </c>
      <c r="I272" t="s">
        <v>12</v>
      </c>
      <c r="J272" t="s">
        <v>8</v>
      </c>
      <c r="K272">
        <v>12</v>
      </c>
      <c r="L272">
        <f>AVERAGE(K272,M272)</f>
        <v>13</v>
      </c>
      <c r="M272">
        <v>14</v>
      </c>
      <c r="N272">
        <v>280</v>
      </c>
      <c r="O272">
        <f t="shared" si="43"/>
        <v>295</v>
      </c>
      <c r="P272">
        <v>310</v>
      </c>
      <c r="Q272">
        <v>1</v>
      </c>
      <c r="R272">
        <v>7</v>
      </c>
      <c r="S272">
        <v>2</v>
      </c>
      <c r="T272">
        <v>6</v>
      </c>
      <c r="U272">
        <f>IF(AND(Q272&lt;&gt;"", Q272&lt;&gt;0, Q272&lt;&gt;"NA", Q272&lt;&gt;"NR",S272&lt;&gt;"", S272&lt;&gt;0, S272&lt;&gt;"NA", S272&lt;&gt;"NR"), S272/Q272, "NA")</f>
        <v>2</v>
      </c>
      <c r="V272">
        <f>IF(AND(U272&lt;&gt;"", U272&lt;&gt;0, U272&lt;&gt;"NA", U272&lt;&gt;"NR",R272&lt;&gt;"", R272&lt;&gt;0, R272&lt;&gt;"NA", R272&lt;&gt;"NR"), R272/U272, "NA")</f>
        <v>3.5</v>
      </c>
      <c r="W272" s="35" t="s">
        <v>147</v>
      </c>
      <c r="X272" t="s">
        <v>642</v>
      </c>
      <c r="Y272" t="s">
        <v>78</v>
      </c>
      <c r="Z272" t="s">
        <v>340</v>
      </c>
      <c r="AA272">
        <v>1.3</v>
      </c>
      <c r="AB272" t="s">
        <v>897</v>
      </c>
      <c r="AC272" t="str" cm="1">
        <f t="array" ref="AC272">_xlfn.IFS(AB272="mg/kg", AA272, AB272="ug/g", AA272, AB272="mg/100g", AA272*10, AB272="mg/g", AA272*1000, TRUE, "NA")</f>
        <v>NA</v>
      </c>
      <c r="AD272" t="s">
        <v>9</v>
      </c>
      <c r="AE272" t="s">
        <v>8</v>
      </c>
      <c r="AF272" t="str" cm="1">
        <f t="array" ref="AF272">_xlfn.IFS(AD272="NA", "NA", AD272="NR", "NA", AE272="W/cm2", AD272, AE272="mW/mm2", AD272*0.1, AE272="mW/cm2", AD272*0.001, AE272="uW/cm2", AD272*0.000001, AE272="lux", AD272*0.00000014641, AE272="klux", AD272*0.00014641, TRUE, "NA")</f>
        <v>NA</v>
      </c>
      <c r="AG272" t="s">
        <v>231</v>
      </c>
      <c r="AH272" t="s">
        <v>9</v>
      </c>
      <c r="AI272" t="s">
        <v>9</v>
      </c>
      <c r="AJ272" t="s">
        <v>9</v>
      </c>
      <c r="AK272">
        <v>20</v>
      </c>
      <c r="AL272" s="35" t="s">
        <v>357</v>
      </c>
      <c r="AM272" t="s">
        <v>216</v>
      </c>
      <c r="AN272">
        <v>2.5</v>
      </c>
      <c r="AO272" t="s">
        <v>145</v>
      </c>
      <c r="AP272">
        <v>-24</v>
      </c>
      <c r="AQ272" t="s">
        <v>156</v>
      </c>
      <c r="AR272" s="35">
        <v>672</v>
      </c>
      <c r="AS272" t="s">
        <v>876</v>
      </c>
      <c r="AT272">
        <v>1.9</v>
      </c>
      <c r="AU272">
        <v>0.4</v>
      </c>
      <c r="AV272">
        <v>2.5</v>
      </c>
      <c r="AW272">
        <v>0.2</v>
      </c>
      <c r="AX272" t="s">
        <v>8</v>
      </c>
      <c r="AY272" t="s">
        <v>8</v>
      </c>
      <c r="AZ272" t="s">
        <v>363</v>
      </c>
      <c r="BA272" t="s">
        <v>196</v>
      </c>
      <c r="BB272" t="str" cm="1">
        <f t="array" ref="BB272">_xlfn.IFS(AT272="NA", "NA", AT272="NR", "NA", AZ272="Direct rLV % whole brain", AT272, AZ272="Indirect rLV % whole brain", AT272, AZ272="Direct rLV % hemisphere", AT272/2, AZ272="Indirect rLV % hemisphere", AT272/2, AND(F272="Mouse", AZ272="mm3"), (AT272/508.91)*100, AND(F272="Rat", AZ272="mm3"), (AT272/1971)*100, AND(F272="Mouse", AZ272="ul"), (AT272/508.91)*100, AND(F272="Rat", AZ272="ul"), (AT272/1971)*100, AND(F272="Mouse", AZ272="nl"), (AT272/508910)*100, AND(F272="Rat", AZ272="nl"), (AT272/1971000)*100, AND(F272="Mouse", AZ272="cm3"), (AT272/0.50891)*100, AND(F272="Rat", AZ272="cm3"), (AT272/1.971)*100, TRUE, "NA")</f>
        <v>NA</v>
      </c>
      <c r="BC272" t="str" cm="1">
        <f t="array" ref="BC272">_xlfn.IFS(AV272="NA", "NA", AV272="NR", "NA", AZ272="Direct rLV % whole brain", AV272, AZ272="Indirect rLV % whole brain", AV272, AZ272="Direct rLV % hemisphere", AV272/2, AZ272="Indirect rLV % hemisphere", AV272/2, AND(F272="Mouse", AZ272="mm3"), (AV272/508.91)*100, AND(F272="Rat", AZ272="mm3"), (AV272/1971)*100, AND(F272="Mouse", AZ272="ul"), (AV272/508.91)*100, AND(F272="Rat", AZ272="ul"), (AV272/1971)*100, AND(F272="Mouse", AZ272="nl"), (AV272/508910)*100, AND(F272="Rat", AZ272="nl"), (AV272/1971000)*100, AND(F272="Mouse", AZ272="cm3"), (AV272/0.50891)*100, AND(F272="Rat", AZ272="cm3"), (AV272/1.971)*100, TRUE, "NA")</f>
        <v>NA</v>
      </c>
      <c r="BD272" cm="1">
        <f t="array" ref="BD272">_xlfn.IFS(AU272="NA", "NA", AU272="NR", "NA", R272="NR", "NA", BA272="SD", AU272, BA272="SE", AU272*(SQRT(R272)), BA272="SEM", AU272*(SQRT(R272)), TRUE, "NA")</f>
        <v>0.4</v>
      </c>
      <c r="BE272" t="str" cm="1">
        <f t="array" ref="BE272">_xlfn.IFS(BD272="NA", "NA", AZ272="Direct rLV % whole brain", BD272, AZ272="Indirect rLV % whole brain", BD272, AZ272="Direct rLV % hemisphere", BD272/2, AZ272="Indirect rLV % hemisphere", BD272/2, AND(F272="Mouse", AZ272="mm3"), (BD272/508.91)*100, AND(F272="Rat", AZ272="mm3"), (BD272/1971)*100, AND(F272="Mouse", AZ272="ul"), (BD272/508.91)*100, AND(F272="Rat", AZ272="ul"), (BD272/1971)*100, AND(F272="Mouse", AZ272="nl"), (BD272/508910)*100, AND(F272="Rat", AZ272="nl"), (BD272/1971000)*100, AND(F272="Mouse", AZ272="cm3"), (BD272/0.50891)*100, AND(F272="Rat", AZ272="cm3"), (BD272/1.971)*100, TRUE, "NA")</f>
        <v>NA</v>
      </c>
      <c r="BF272" s="48" cm="1">
        <f t="array" ref="BF272">_xlfn.IFS(AW272="NA", "NA", AW272="NR", "NA", T272 = "NA", "NA", T272 = "NR", "NA", BA272="SD", AW272, BA272="SE", AW272*(SQRT(T272)), BA272="SEM", AW272*(SQRT(T272)), TRUE, "NA")</f>
        <v>0.2</v>
      </c>
      <c r="BG272" s="35" t="s">
        <v>12</v>
      </c>
      <c r="BH272" t="s">
        <v>8</v>
      </c>
      <c r="BI272" t="s">
        <v>8</v>
      </c>
      <c r="BJ272" t="s">
        <v>8</v>
      </c>
      <c r="BK272" t="s">
        <v>8</v>
      </c>
      <c r="BL272" t="s">
        <v>8</v>
      </c>
      <c r="BM272" t="s">
        <v>8</v>
      </c>
      <c r="BN272" s="35" t="s">
        <v>272</v>
      </c>
      <c r="BO272" t="s">
        <v>273</v>
      </c>
      <c r="BP272" t="s">
        <v>1342</v>
      </c>
    </row>
    <row r="273" spans="1:69" s="22" customFormat="1" x14ac:dyDescent="0.3">
      <c r="A273" s="22" t="s">
        <v>1345</v>
      </c>
      <c r="B273" s="22" t="s">
        <v>1343</v>
      </c>
      <c r="C273" s="22">
        <v>2009</v>
      </c>
      <c r="D273" s="22" t="s">
        <v>1344</v>
      </c>
      <c r="E273" s="22" t="s">
        <v>141</v>
      </c>
      <c r="F273" s="34" t="s">
        <v>24</v>
      </c>
      <c r="G273" s="22" t="s">
        <v>11</v>
      </c>
      <c r="H273" s="22" t="s">
        <v>36</v>
      </c>
      <c r="I273" s="22" t="s">
        <v>12</v>
      </c>
      <c r="J273" s="22" t="s">
        <v>8</v>
      </c>
      <c r="K273" s="22" t="s">
        <v>9</v>
      </c>
      <c r="L273" s="22" t="s">
        <v>9</v>
      </c>
      <c r="M273" s="22" t="s">
        <v>9</v>
      </c>
      <c r="N273" s="22">
        <v>280</v>
      </c>
      <c r="O273" s="22">
        <f t="shared" si="43"/>
        <v>290</v>
      </c>
      <c r="P273" s="22">
        <v>300</v>
      </c>
      <c r="Q273" s="22">
        <v>2</v>
      </c>
      <c r="R273" s="22">
        <v>8</v>
      </c>
      <c r="S273" s="22">
        <v>0</v>
      </c>
      <c r="T273" s="22" t="s">
        <v>8</v>
      </c>
      <c r="U273" s="22" t="str">
        <f>IF(AND(Q273&lt;&gt;"", Q273&lt;&gt;0, Q273&lt;&gt;"NA", Q273&lt;&gt;"NR",S273&lt;&gt;"", S273&lt;&gt;0, S273&lt;&gt;"NA", S273&lt;&gt;"NR"), S273/Q273, "NA")</f>
        <v>NA</v>
      </c>
      <c r="V273" s="22" t="str">
        <f>IF(AND(U273&lt;&gt;"", U273&lt;&gt;0, U273&lt;&gt;"NA", U273&lt;&gt;"NR",R273&lt;&gt;"", R273&lt;&gt;0, R273&lt;&gt;"NA", R273&lt;&gt;"NR"), R273/U273, "NA")</f>
        <v>NA</v>
      </c>
      <c r="W273" s="34" t="s">
        <v>642</v>
      </c>
      <c r="X273" s="22" t="s">
        <v>8</v>
      </c>
      <c r="Y273" s="22" t="s">
        <v>78</v>
      </c>
      <c r="Z273" s="22" t="s">
        <v>535</v>
      </c>
      <c r="AA273" s="22">
        <v>0.4</v>
      </c>
      <c r="AB273" s="22" t="s">
        <v>784</v>
      </c>
      <c r="AC273" t="str" cm="1">
        <f t="array" ref="AC273">_xlfn.IFS(AB273="mg/kg", AA273, AB273="ug/g", AA273, AB273="mg/100g", AA273*10, AB273="mg/g", AA273*1000, TRUE, "NA")</f>
        <v>NA</v>
      </c>
      <c r="AD273" s="22" t="s">
        <v>9</v>
      </c>
      <c r="AE273" s="22" t="s">
        <v>8</v>
      </c>
      <c r="AF273" t="str" cm="1">
        <f t="array" ref="AF273">_xlfn.IFS(AD273="NA", "NA", AD273="NR", "NA", AE273="W/cm2", AD273, AE273="mW/mm2", AD273*0.1, AE273="mW/cm2", AD273*0.001, AE273="uW/cm2", AD273*0.000001, AE273="lux", AD273*0.00000014641, AE273="klux", AD273*0.00014641, TRUE, "NA")</f>
        <v>NA</v>
      </c>
      <c r="AG273" s="22" t="s">
        <v>231</v>
      </c>
      <c r="AH273" s="22" t="s">
        <v>9</v>
      </c>
      <c r="AI273" s="22" t="s">
        <v>9</v>
      </c>
      <c r="AJ273" s="22">
        <v>2.4</v>
      </c>
      <c r="AK273" s="22">
        <v>20</v>
      </c>
      <c r="AL273" s="34" t="s">
        <v>12</v>
      </c>
      <c r="AM273" s="22" t="s">
        <v>8</v>
      </c>
      <c r="AN273" s="22" t="s">
        <v>8</v>
      </c>
      <c r="AO273" s="22" t="s">
        <v>8</v>
      </c>
      <c r="AP273" s="22" t="s">
        <v>8</v>
      </c>
      <c r="AQ273" s="22" t="s">
        <v>8</v>
      </c>
      <c r="AR273" s="34">
        <v>672</v>
      </c>
      <c r="AS273" s="22" t="s">
        <v>876</v>
      </c>
      <c r="AT273" s="22">
        <v>7.6</v>
      </c>
      <c r="AU273" s="22">
        <v>1.2</v>
      </c>
      <c r="AV273" s="22" t="s">
        <v>8</v>
      </c>
      <c r="AW273" s="22" t="s">
        <v>8</v>
      </c>
      <c r="AX273" s="22" t="s">
        <v>8</v>
      </c>
      <c r="AY273" s="22" t="s">
        <v>8</v>
      </c>
      <c r="AZ273" s="22" t="s">
        <v>137</v>
      </c>
      <c r="BA273" s="22" t="s">
        <v>197</v>
      </c>
      <c r="BB273" cm="1">
        <f t="array" ref="BB273">_xlfn.IFS(AT273="NA", "NA", AT273="NR", "NA", AZ273="Direct rLV % whole brain", AT273, AZ273="Indirect rLV % whole brain", AT273, AZ273="Direct rLV % hemisphere", AT273/2, AZ273="Indirect rLV % hemisphere", AT273/2, AND(F273="Mouse", AZ273="mm3"), (AT273/508.91)*100, AND(F273="Rat", AZ273="mm3"), (AT273/1971)*100, AND(F273="Mouse", AZ273="ul"), (AT273/508.91)*100, AND(F273="Rat", AZ273="ul"), (AT273/1971)*100, AND(F273="Mouse", AZ273="nl"), (AT273/508910)*100, AND(F273="Rat", AZ273="nl"), (AT273/1971000)*100, AND(F273="Mouse", AZ273="cm3"), (AT273/0.50891)*100, AND(F273="Rat", AZ273="cm3"), (AT273/1.971)*100, TRUE, "NA")</f>
        <v>0.38559107052257735</v>
      </c>
      <c r="BC273" t="str" cm="1">
        <f t="array" ref="BC273">_xlfn.IFS(AV273="NA", "NA", AV273="NR", "NA", AZ273="Direct rLV % whole brain", AV273, AZ273="Indirect rLV % whole brain", AV273, AZ273="Direct rLV % hemisphere", AV273/2, AZ273="Indirect rLV % hemisphere", AV273/2, AND(F273="Mouse", AZ273="mm3"), (AV273/508.91)*100, AND(F273="Rat", AZ273="mm3"), (AV273/1971)*100, AND(F273="Mouse", AZ273="ul"), (AV273/508.91)*100, AND(F273="Rat", AZ273="ul"), (AV273/1971)*100, AND(F273="Mouse", AZ273="nl"), (AV273/508910)*100, AND(F273="Rat", AZ273="nl"), (AV273/1971000)*100, AND(F273="Mouse", AZ273="cm3"), (AV273/0.50891)*100, AND(F273="Rat", AZ273="cm3"), (AV273/1.971)*100, TRUE, "NA")</f>
        <v>NA</v>
      </c>
      <c r="BD273" cm="1">
        <f t="array" ref="BD273">_xlfn.IFS(AU273="NA", "NA", AU273="NR", "NA", R273="NR", "NA", BA273="SD", AU273, BA273="SE", AU273*(SQRT(R273)), BA273="SEM", AU273*(SQRT(R273)), TRUE, "NA")</f>
        <v>3.3941125496954281</v>
      </c>
      <c r="BE273" cm="1">
        <f t="array" ref="BE273">_xlfn.IFS(BD273="NA", "NA", AZ273="Direct rLV % whole brain", BD273, AZ273="Indirect rLV % whole brain", BD273, AZ273="Direct rLV % hemisphere", BD273/2, AZ273="Indirect rLV % hemisphere", BD273/2, AND(F273="Mouse", AZ273="mm3"), (BD273/508.91)*100, AND(F273="Rat", AZ273="mm3"), (BD273/1971)*100, AND(F273="Mouse", AZ273="ul"), (BD273/508.91)*100, AND(F273="Rat", AZ273="ul"), (BD273/1971)*100, AND(F273="Mouse", AZ273="nl"), (BD273/508910)*100, AND(F273="Rat", AZ273="nl"), (BD273/1971000)*100, AND(F273="Mouse", AZ273="cm3"), (BD273/0.50891)*100, AND(F273="Rat", AZ273="cm3"), (BD273/1.971)*100, TRUE, "NA")</f>
        <v>0.17220256467252298</v>
      </c>
      <c r="BF273" s="48" t="str" cm="1">
        <f t="array" ref="BF273">_xlfn.IFS(AW273="NA", "NA", AW273="NR", "NA", T273 = "NA", "NA", T273 = "NR", "NA", BA273="SD", AW273, BA273="SE", AW273*(SQRT(T273)), BA273="SEM", AW273*(SQRT(T273)), TRUE, "NA")</f>
        <v>NA</v>
      </c>
      <c r="BG273" s="34" t="s">
        <v>47</v>
      </c>
      <c r="BH273" s="22">
        <v>22.5</v>
      </c>
      <c r="BI273" s="22" t="s">
        <v>9</v>
      </c>
      <c r="BJ273" s="22" t="s">
        <v>8</v>
      </c>
      <c r="BK273" s="22" t="s">
        <v>8</v>
      </c>
      <c r="BL273" s="22" t="s">
        <v>197</v>
      </c>
      <c r="BM273" s="22">
        <v>72</v>
      </c>
      <c r="BN273" s="34" t="s">
        <v>272</v>
      </c>
      <c r="BO273" s="22" t="s">
        <v>273</v>
      </c>
      <c r="BP273" s="22" t="s">
        <v>1346</v>
      </c>
      <c r="BQ273" s="22" t="s">
        <v>1347</v>
      </c>
    </row>
    <row r="274" spans="1:69" s="22" customFormat="1" x14ac:dyDescent="0.3">
      <c r="A274" s="22" t="s">
        <v>1345</v>
      </c>
      <c r="B274" s="22" t="s">
        <v>1343</v>
      </c>
      <c r="C274" s="22">
        <v>2009</v>
      </c>
      <c r="D274" s="22" t="s">
        <v>1344</v>
      </c>
      <c r="E274" s="22" t="s">
        <v>143</v>
      </c>
      <c r="F274" s="34" t="s">
        <v>24</v>
      </c>
      <c r="G274" s="22" t="s">
        <v>11</v>
      </c>
      <c r="H274" s="22" t="s">
        <v>36</v>
      </c>
      <c r="I274" s="22" t="s">
        <v>12</v>
      </c>
      <c r="J274" s="22" t="s">
        <v>8</v>
      </c>
      <c r="K274" s="22" t="s">
        <v>9</v>
      </c>
      <c r="L274" s="22" t="s">
        <v>9</v>
      </c>
      <c r="M274" s="22" t="s">
        <v>9</v>
      </c>
      <c r="N274" s="22">
        <v>280</v>
      </c>
      <c r="O274" s="22">
        <f t="shared" si="43"/>
        <v>290</v>
      </c>
      <c r="P274" s="22">
        <v>300</v>
      </c>
      <c r="Q274" s="22">
        <v>2</v>
      </c>
      <c r="R274" s="22">
        <v>8</v>
      </c>
      <c r="S274" s="22">
        <v>0</v>
      </c>
      <c r="T274" s="22" t="s">
        <v>8</v>
      </c>
      <c r="U274" s="22" t="str">
        <f>IF(AND(Q274&lt;&gt;"", Q274&lt;&gt;0, Q274&lt;&gt;"NA", Q274&lt;&gt;"NR",S274&lt;&gt;"", S274&lt;&gt;0, S274&lt;&gt;"NA", S274&lt;&gt;"NR"), S274/Q274, "NA")</f>
        <v>NA</v>
      </c>
      <c r="V274" s="22" t="str">
        <f>IF(AND(U274&lt;&gt;"", U274&lt;&gt;0, U274&lt;&gt;"NA", U274&lt;&gt;"NR",R274&lt;&gt;"", R274&lt;&gt;0, R274&lt;&gt;"NA", R274&lt;&gt;"NR"), R274/U274, "NA")</f>
        <v>NA</v>
      </c>
      <c r="W274" s="34" t="s">
        <v>642</v>
      </c>
      <c r="X274" s="22" t="s">
        <v>8</v>
      </c>
      <c r="Y274" s="22" t="s">
        <v>78</v>
      </c>
      <c r="Z274" s="22" t="s">
        <v>1348</v>
      </c>
      <c r="AA274" s="22">
        <v>0.4</v>
      </c>
      <c r="AB274" s="22" t="s">
        <v>784</v>
      </c>
      <c r="AC274" t="str" cm="1">
        <f t="array" ref="AC274">_xlfn.IFS(AB274="mg/kg", AA274, AB274="ug/g", AA274, AB274="mg/100g", AA274*10, AB274="mg/g", AA274*1000, TRUE, "NA")</f>
        <v>NA</v>
      </c>
      <c r="AD274" s="22" t="s">
        <v>9</v>
      </c>
      <c r="AE274" s="22" t="s">
        <v>8</v>
      </c>
      <c r="AF274" t="str" cm="1">
        <f t="array" ref="AF274">_xlfn.IFS(AD274="NA", "NA", AD274="NR", "NA", AE274="W/cm2", AD274, AE274="mW/mm2", AD274*0.1, AE274="mW/cm2", AD274*0.001, AE274="uW/cm2", AD274*0.000001, AE274="lux", AD274*0.00000014641, AE274="klux", AD274*0.00014641, TRUE, "NA")</f>
        <v>NA</v>
      </c>
      <c r="AG274" s="22" t="s">
        <v>231</v>
      </c>
      <c r="AH274" s="22" t="s">
        <v>9</v>
      </c>
      <c r="AI274" s="22" t="s">
        <v>9</v>
      </c>
      <c r="AJ274" s="22">
        <v>6</v>
      </c>
      <c r="AK274" s="22">
        <v>20</v>
      </c>
      <c r="AL274" s="34" t="s">
        <v>12</v>
      </c>
      <c r="AM274" s="22" t="s">
        <v>8</v>
      </c>
      <c r="AN274" s="22" t="s">
        <v>8</v>
      </c>
      <c r="AO274" s="22" t="s">
        <v>8</v>
      </c>
      <c r="AP274" s="22" t="s">
        <v>8</v>
      </c>
      <c r="AQ274" s="22" t="s">
        <v>8</v>
      </c>
      <c r="AR274" s="34">
        <v>672</v>
      </c>
      <c r="AS274" s="22" t="s">
        <v>876</v>
      </c>
      <c r="AT274" s="22">
        <v>27.6</v>
      </c>
      <c r="AU274" s="22">
        <v>2.5</v>
      </c>
      <c r="AV274" s="22" t="s">
        <v>8</v>
      </c>
      <c r="AW274" s="22" t="s">
        <v>8</v>
      </c>
      <c r="AX274" s="22" t="s">
        <v>8</v>
      </c>
      <c r="AY274" s="22" t="s">
        <v>8</v>
      </c>
      <c r="AZ274" s="22" t="s">
        <v>137</v>
      </c>
      <c r="BA274" s="22" t="s">
        <v>197</v>
      </c>
      <c r="BB274" cm="1">
        <f t="array" ref="BB274">_xlfn.IFS(AT274="NA", "NA", AT274="NR", "NA", AZ274="Direct rLV % whole brain", AT274, AZ274="Indirect rLV % whole brain", AT274, AZ274="Direct rLV % hemisphere", AT274/2, AZ274="Indirect rLV % hemisphere", AT274/2, AND(F274="Mouse", AZ274="mm3"), (AT274/508.91)*100, AND(F274="Rat", AZ274="mm3"), (AT274/1971)*100, AND(F274="Mouse", AZ274="ul"), (AT274/508.91)*100, AND(F274="Rat", AZ274="ul"), (AT274/1971)*100, AND(F274="Mouse", AZ274="nl"), (AT274/508910)*100, AND(F274="Rat", AZ274="nl"), (AT274/1971000)*100, AND(F274="Mouse", AZ274="cm3"), (AT274/0.50891)*100, AND(F274="Rat", AZ274="cm3"), (AT274/1.971)*100, TRUE, "NA")</f>
        <v>1.4003044140030441</v>
      </c>
      <c r="BC274" t="str" cm="1">
        <f t="array" ref="BC274">_xlfn.IFS(AV274="NA", "NA", AV274="NR", "NA", AZ274="Direct rLV % whole brain", AV274, AZ274="Indirect rLV % whole brain", AV274, AZ274="Direct rLV % hemisphere", AV274/2, AZ274="Indirect rLV % hemisphere", AV274/2, AND(F274="Mouse", AZ274="mm3"), (AV274/508.91)*100, AND(F274="Rat", AZ274="mm3"), (AV274/1971)*100, AND(F274="Mouse", AZ274="ul"), (AV274/508.91)*100, AND(F274="Rat", AZ274="ul"), (AV274/1971)*100, AND(F274="Mouse", AZ274="nl"), (AV274/508910)*100, AND(F274="Rat", AZ274="nl"), (AV274/1971000)*100, AND(F274="Mouse", AZ274="cm3"), (AV274/0.50891)*100, AND(F274="Rat", AZ274="cm3"), (AV274/1.971)*100, TRUE, "NA")</f>
        <v>NA</v>
      </c>
      <c r="BD274" cm="1">
        <f t="array" ref="BD274">_xlfn.IFS(AU274="NA", "NA", AU274="NR", "NA", R274="NR", "NA", BA274="SD", AU274, BA274="SE", AU274*(SQRT(R274)), BA274="SEM", AU274*(SQRT(R274)), TRUE, "NA")</f>
        <v>7.0710678118654755</v>
      </c>
      <c r="BE274" cm="1">
        <f t="array" ref="BE274">_xlfn.IFS(BD274="NA", "NA", AZ274="Direct rLV % whole brain", BD274, AZ274="Indirect rLV % whole brain", BD274, AZ274="Direct rLV % hemisphere", BD274/2, AZ274="Indirect rLV % hemisphere", BD274/2, AND(F274="Mouse", AZ274="mm3"), (BD274/508.91)*100, AND(F274="Rat", AZ274="mm3"), (BD274/1971)*100, AND(F274="Mouse", AZ274="ul"), (BD274/508.91)*100, AND(F274="Rat", AZ274="ul"), (BD274/1971)*100, AND(F274="Mouse", AZ274="nl"), (BD274/508910)*100, AND(F274="Rat", AZ274="nl"), (BD274/1971000)*100, AND(F274="Mouse", AZ274="cm3"), (BD274/0.50891)*100, AND(F274="Rat", AZ274="cm3"), (BD274/1.971)*100, TRUE, "NA")</f>
        <v>0.35875534306775625</v>
      </c>
      <c r="BF274" s="48" t="str" cm="1">
        <f t="array" ref="BF274">_xlfn.IFS(AW274="NA", "NA", AW274="NR", "NA", T274 = "NA", "NA", T274 = "NR", "NA", BA274="SD", AW274, BA274="SE", AW274*(SQRT(T274)), BA274="SEM", AW274*(SQRT(T274)), TRUE, "NA")</f>
        <v>NA</v>
      </c>
      <c r="BG274" s="34" t="s">
        <v>47</v>
      </c>
      <c r="BH274" s="22">
        <v>16</v>
      </c>
      <c r="BI274" s="22">
        <v>3.7</v>
      </c>
      <c r="BJ274" s="22" t="s">
        <v>8</v>
      </c>
      <c r="BK274" s="22" t="s">
        <v>8</v>
      </c>
      <c r="BL274" s="22" t="s">
        <v>197</v>
      </c>
      <c r="BM274" s="22">
        <v>72</v>
      </c>
      <c r="BN274" s="34" t="s">
        <v>272</v>
      </c>
      <c r="BO274" s="22" t="s">
        <v>273</v>
      </c>
      <c r="BP274" s="22" t="s">
        <v>1346</v>
      </c>
    </row>
    <row r="275" spans="1:69" s="22" customFormat="1" x14ac:dyDescent="0.3">
      <c r="A275" s="22" t="s">
        <v>1345</v>
      </c>
      <c r="B275" s="22" t="s">
        <v>1343</v>
      </c>
      <c r="C275" s="22">
        <v>2009</v>
      </c>
      <c r="D275" s="22" t="s">
        <v>1344</v>
      </c>
      <c r="E275" s="22" t="s">
        <v>144</v>
      </c>
      <c r="F275" s="34" t="s">
        <v>24</v>
      </c>
      <c r="G275" s="22" t="s">
        <v>11</v>
      </c>
      <c r="H275" s="22" t="s">
        <v>36</v>
      </c>
      <c r="I275" s="22" t="s">
        <v>12</v>
      </c>
      <c r="J275" s="22" t="s">
        <v>8</v>
      </c>
      <c r="K275" s="22" t="s">
        <v>9</v>
      </c>
      <c r="L275" s="22" t="s">
        <v>9</v>
      </c>
      <c r="M275" s="22" t="s">
        <v>9</v>
      </c>
      <c r="N275" s="22">
        <v>280</v>
      </c>
      <c r="O275" s="22">
        <f t="shared" si="43"/>
        <v>290</v>
      </c>
      <c r="P275" s="22">
        <v>300</v>
      </c>
      <c r="Q275" s="22">
        <v>1</v>
      </c>
      <c r="R275" s="22">
        <v>10</v>
      </c>
      <c r="S275" s="22">
        <v>1</v>
      </c>
      <c r="T275" s="22">
        <v>14</v>
      </c>
      <c r="U275" s="22">
        <f t="shared" si="41"/>
        <v>1</v>
      </c>
      <c r="V275" s="22">
        <f t="shared" si="42"/>
        <v>10</v>
      </c>
      <c r="W275" s="34" t="s">
        <v>642</v>
      </c>
      <c r="X275" s="22" t="s">
        <v>8</v>
      </c>
      <c r="Y275" s="22" t="s">
        <v>78</v>
      </c>
      <c r="Z275" s="22" t="s">
        <v>1348</v>
      </c>
      <c r="AA275" s="22">
        <v>0.4</v>
      </c>
      <c r="AB275" s="22" t="s">
        <v>784</v>
      </c>
      <c r="AC275" t="str" cm="1">
        <f t="array" ref="AC275">_xlfn.IFS(AB275="mg/kg", AA275, AB275="ug/g", AA275, AB275="mg/100g", AA275*10, AB275="mg/g", AA275*1000, TRUE, "NA")</f>
        <v>NA</v>
      </c>
      <c r="AD275" s="22" t="s">
        <v>9</v>
      </c>
      <c r="AE275" s="22" t="s">
        <v>8</v>
      </c>
      <c r="AF275" t="str" cm="1">
        <f t="array" ref="AF275">_xlfn.IFS(AD275="NA", "NA", AD275="NR", "NA", AE275="W/cm2", AD275, AE275="mW/mm2", AD275*0.1, AE275="mW/cm2", AD275*0.001, AE275="uW/cm2", AD275*0.000001, AE275="lux", AD275*0.00000014641, AE275="klux", AD275*0.00014641, TRUE, "NA")</f>
        <v>NA</v>
      </c>
      <c r="AG275" s="22" t="s">
        <v>231</v>
      </c>
      <c r="AH275" s="22" t="s">
        <v>9</v>
      </c>
      <c r="AI275" s="22" t="s">
        <v>9</v>
      </c>
      <c r="AJ275" s="22">
        <v>7</v>
      </c>
      <c r="AK275" s="22">
        <v>20</v>
      </c>
      <c r="AL275" s="34" t="s">
        <v>906</v>
      </c>
      <c r="AM275" s="22" t="s">
        <v>47</v>
      </c>
      <c r="AN275" s="22" t="s">
        <v>8</v>
      </c>
      <c r="AO275" s="22" t="s">
        <v>8</v>
      </c>
      <c r="AP275" s="22">
        <v>2</v>
      </c>
      <c r="AQ275" s="22" t="s">
        <v>158</v>
      </c>
      <c r="AR275" s="34">
        <v>672</v>
      </c>
      <c r="AS275" s="22" t="s">
        <v>876</v>
      </c>
      <c r="AT275" s="22">
        <v>22.7</v>
      </c>
      <c r="AU275" s="22">
        <v>1.6</v>
      </c>
      <c r="AV275" s="22">
        <v>24.3</v>
      </c>
      <c r="AW275" s="22">
        <v>1.1000000000000001</v>
      </c>
      <c r="AX275" s="22" t="s">
        <v>8</v>
      </c>
      <c r="AY275" s="22" t="s">
        <v>8</v>
      </c>
      <c r="AZ275" s="22" t="s">
        <v>137</v>
      </c>
      <c r="BA275" s="22" t="s">
        <v>197</v>
      </c>
      <c r="BB275" cm="1">
        <f t="array" ref="BB275">_xlfn.IFS(AT275="NA", "NA", AT275="NR", "NA", AZ275="Direct rLV % whole brain", AT275, AZ275="Indirect rLV % whole brain", AT275, AZ275="Direct rLV % hemisphere", AT275/2, AZ275="Indirect rLV % hemisphere", AT275/2, AND(F275="Mouse", AZ275="mm3"), (AT275/508.91)*100, AND(F275="Rat", AZ275="mm3"), (AT275/1971)*100, AND(F275="Mouse", AZ275="ul"), (AT275/508.91)*100, AND(F275="Rat", AZ275="ul"), (AT275/1971)*100, AND(F275="Mouse", AZ275="nl"), (AT275/508910)*100, AND(F275="Rat", AZ275="nl"), (AT275/1971000)*100, AND(F275="Mouse", AZ275="cm3"), (AT275/0.50891)*100, AND(F275="Rat", AZ275="cm3"), (AT275/1.971)*100, TRUE, "NA")</f>
        <v>1.1516996448503296</v>
      </c>
      <c r="BC275" cm="1">
        <f t="array" ref="BC275">_xlfn.IFS(AV275="NA", "NA", AV275="NR", "NA", AZ275="Direct rLV % whole brain", AV275, AZ275="Indirect rLV % whole brain", AV275, AZ275="Direct rLV % hemisphere", AV275/2, AZ275="Indirect rLV % hemisphere", AV275/2, AND(F275="Mouse", AZ275="mm3"), (AV275/508.91)*100, AND(F275="Rat", AZ275="mm3"), (AV275/1971)*100, AND(F275="Mouse", AZ275="ul"), (AV275/508.91)*100, AND(F275="Rat", AZ275="ul"), (AV275/1971)*100, AND(F275="Mouse", AZ275="nl"), (AV275/508910)*100, AND(F275="Rat", AZ275="nl"), (AV275/1971000)*100, AND(F275="Mouse", AZ275="cm3"), (AV275/0.50891)*100, AND(F275="Rat", AZ275="cm3"), (AV275/1.971)*100, TRUE, "NA")</f>
        <v>1.2328767123287672</v>
      </c>
      <c r="BD275" cm="1">
        <f t="array" ref="BD275">_xlfn.IFS(AU275="NA", "NA", AU275="NR", "NA", R275="NR", "NA", BA275="SD", AU275, BA275="SE", AU275*(SQRT(R275)), BA275="SEM", AU275*(SQRT(R275)), TRUE, "NA")</f>
        <v>5.0596442562694079</v>
      </c>
      <c r="BE275" cm="1">
        <f t="array" ref="BE275">_xlfn.IFS(BD275="NA", "NA", AZ275="Direct rLV % whole brain", BD275, AZ275="Indirect rLV % whole brain", BD275, AZ275="Direct rLV % hemisphere", BD275/2, AZ275="Indirect rLV % hemisphere", BD275/2, AND(F275="Mouse", AZ275="mm3"), (BD275/508.91)*100, AND(F275="Rat", AZ275="mm3"), (BD275/1971)*100, AND(F275="Mouse", AZ275="ul"), (BD275/508.91)*100, AND(F275="Rat", AZ275="ul"), (BD275/1971)*100, AND(F275="Mouse", AZ275="nl"), (BD275/508910)*100, AND(F275="Rat", AZ275="nl"), (BD275/1971000)*100, AND(F275="Mouse", AZ275="cm3"), (BD275/0.50891)*100, AND(F275="Rat", AZ275="cm3"), (BD275/1.971)*100, TRUE, "NA")</f>
        <v>0.25670442700504353</v>
      </c>
      <c r="BF275" s="48" cm="1">
        <f t="array" ref="BF275">_xlfn.IFS(AW275="NA", "NA", AW275="NR", "NA", T275 = "NA", "NA", T275 = "NR", "NA", BA275="SD", AW275, BA275="SE", AW275*(SQRT(T275)), BA275="SEM", AW275*(SQRT(T275)), TRUE, "NA")</f>
        <v>4.1158231254513362</v>
      </c>
      <c r="BG275" s="34" t="s">
        <v>47</v>
      </c>
      <c r="BH275" s="22">
        <v>22.6</v>
      </c>
      <c r="BI275" s="22" t="s">
        <v>9</v>
      </c>
      <c r="BJ275" s="22">
        <v>24.1</v>
      </c>
      <c r="BK275" s="22" t="s">
        <v>9</v>
      </c>
      <c r="BL275" s="22" t="s">
        <v>197</v>
      </c>
      <c r="BM275" s="22">
        <v>672</v>
      </c>
      <c r="BN275" s="34" t="s">
        <v>272</v>
      </c>
      <c r="BO275" s="22" t="s">
        <v>273</v>
      </c>
      <c r="BP275" s="22" t="s">
        <v>1346</v>
      </c>
      <c r="BQ275" s="22" t="s">
        <v>1347</v>
      </c>
    </row>
    <row r="276" spans="1:69" x14ac:dyDescent="0.3">
      <c r="A276" t="s">
        <v>1350</v>
      </c>
      <c r="B276" t="s">
        <v>1349</v>
      </c>
      <c r="C276">
        <v>1998</v>
      </c>
      <c r="D276" t="s">
        <v>1351</v>
      </c>
      <c r="E276" t="s">
        <v>141</v>
      </c>
      <c r="F276" s="35" t="s">
        <v>24</v>
      </c>
      <c r="G276" t="s">
        <v>49</v>
      </c>
      <c r="H276" t="s">
        <v>36</v>
      </c>
      <c r="I276" t="s">
        <v>12</v>
      </c>
      <c r="J276" t="s">
        <v>8</v>
      </c>
      <c r="K276" t="s">
        <v>9</v>
      </c>
      <c r="L276">
        <v>13</v>
      </c>
      <c r="M276" t="s">
        <v>9</v>
      </c>
      <c r="N276" t="s">
        <v>9</v>
      </c>
      <c r="O276" t="s">
        <v>9</v>
      </c>
      <c r="P276" t="s">
        <v>9</v>
      </c>
      <c r="Q276">
        <v>1</v>
      </c>
      <c r="R276">
        <v>18</v>
      </c>
      <c r="S276">
        <v>2</v>
      </c>
      <c r="T276">
        <v>11</v>
      </c>
      <c r="U276">
        <f t="shared" si="41"/>
        <v>2</v>
      </c>
      <c r="V276">
        <f t="shared" si="42"/>
        <v>9</v>
      </c>
      <c r="W276" s="35" t="s">
        <v>175</v>
      </c>
      <c r="X276" t="s">
        <v>8</v>
      </c>
      <c r="Y276" t="s">
        <v>2553</v>
      </c>
      <c r="Z276" t="s">
        <v>276</v>
      </c>
      <c r="AA276">
        <v>12.5</v>
      </c>
      <c r="AB276" t="s">
        <v>145</v>
      </c>
      <c r="AC276" cm="1">
        <f t="array" ref="AC276">_xlfn.IFS(AB276="mg/kg", AA276, AB276="ug/g", AA276, AB276="mg/100g", AA276*10, AB276="mg/g", AA276*1000, TRUE, "NA")</f>
        <v>12.5</v>
      </c>
      <c r="AD276">
        <v>10</v>
      </c>
      <c r="AE276" t="s">
        <v>1356</v>
      </c>
      <c r="AF276" cm="1">
        <f t="array" ref="AF276">_xlfn.IFS(AD276="NA", "NA", AD276="NR", "NA", AE276="W/cm2", AD276, AE276="mW/mm2", AD276*0.1, AE276="mW/cm2", AD276*0.001, AE276="uW/cm2", AD276*0.000001, AE276="lux", AD276*0.00000014641, AE276="klux", AD276*0.00014641, TRUE, "NA")</f>
        <v>1</v>
      </c>
      <c r="AG276" t="s">
        <v>86</v>
      </c>
      <c r="AH276" t="s">
        <v>2654</v>
      </c>
      <c r="AI276">
        <v>545</v>
      </c>
      <c r="AJ276">
        <v>1</v>
      </c>
      <c r="AK276">
        <v>10</v>
      </c>
      <c r="AL276" s="35" t="s">
        <v>1352</v>
      </c>
      <c r="AM276" t="s">
        <v>218</v>
      </c>
      <c r="AN276">
        <v>2.5</v>
      </c>
      <c r="AO276" t="s">
        <v>1100</v>
      </c>
      <c r="AP276">
        <v>1</v>
      </c>
      <c r="AQ276" t="s">
        <v>158</v>
      </c>
      <c r="AR276" s="35">
        <v>384</v>
      </c>
      <c r="AS276" t="s">
        <v>876</v>
      </c>
      <c r="AT276">
        <v>13.77</v>
      </c>
      <c r="AU276">
        <v>1.23</v>
      </c>
      <c r="AV276">
        <v>10.96</v>
      </c>
      <c r="AW276">
        <v>1.06</v>
      </c>
      <c r="AX276" t="s">
        <v>8</v>
      </c>
      <c r="AY276" t="s">
        <v>8</v>
      </c>
      <c r="AZ276" t="s">
        <v>137</v>
      </c>
      <c r="BA276" t="s">
        <v>197</v>
      </c>
      <c r="BB276" cm="1">
        <f t="array" ref="BB276">_xlfn.IFS(AT276="NA", "NA", AT276="NR", "NA", AZ276="Direct rLV % whole brain", AT276, AZ276="Indirect rLV % whole brain", AT276, AZ276="Direct rLV % hemisphere", AT276/2, AZ276="Indirect rLV % hemisphere", AT276/2, AND(F276="Mouse", AZ276="mm3"), (AT276/508.91)*100, AND(F276="Rat", AZ276="mm3"), (AT276/1971)*100, AND(F276="Mouse", AZ276="ul"), (AT276/508.91)*100, AND(F276="Rat", AZ276="ul"), (AT276/1971)*100, AND(F276="Mouse", AZ276="nl"), (AT276/508910)*100, AND(F276="Rat", AZ276="nl"), (AT276/1971000)*100, AND(F276="Mouse", AZ276="cm3"), (AT276/0.50891)*100, AND(F276="Rat", AZ276="cm3"), (AT276/1.971)*100, TRUE, "NA")</f>
        <v>0.69863013698630139</v>
      </c>
      <c r="BC276" cm="1">
        <f t="array" ref="BC276">_xlfn.IFS(AV276="NA", "NA", AV276="NR", "NA", AZ276="Direct rLV % whole brain", AV276, AZ276="Indirect rLV % whole brain", AV276, AZ276="Direct rLV % hemisphere", AV276/2, AZ276="Indirect rLV % hemisphere", AV276/2, AND(F276="Mouse", AZ276="mm3"), (AV276/508.91)*100, AND(F276="Rat", AZ276="mm3"), (AV276/1971)*100, AND(F276="Mouse", AZ276="ul"), (AV276/508.91)*100, AND(F276="Rat", AZ276="ul"), (AV276/1971)*100, AND(F276="Mouse", AZ276="nl"), (AV276/508910)*100, AND(F276="Rat", AZ276="nl"), (AV276/1971000)*100, AND(F276="Mouse", AZ276="cm3"), (AV276/0.50891)*100, AND(F276="Rat", AZ276="cm3"), (AV276/1.971)*100, TRUE, "NA")</f>
        <v>0.55606291222729587</v>
      </c>
      <c r="BD276" cm="1">
        <f t="array" ref="BD276">_xlfn.IFS(AU276="NA", "NA", AU276="NR", "NA", R276="NR", "NA", BA276="SD", AU276, BA276="SE", AU276*(SQRT(R276)), BA276="SEM", AU276*(SQRT(R276)), TRUE, "NA")</f>
        <v>5.2184480451567206</v>
      </c>
      <c r="BE276" cm="1">
        <f t="array" ref="BE276">_xlfn.IFS(BD276="NA", "NA", AZ276="Direct rLV % whole brain", BD276, AZ276="Indirect rLV % whole brain", BD276, AZ276="Direct rLV % hemisphere", BD276/2, AZ276="Indirect rLV % hemisphere", BD276/2, AND(F276="Mouse", AZ276="mm3"), (BD276/508.91)*100, AND(F276="Rat", AZ276="mm3"), (BD276/1971)*100, AND(F276="Mouse", AZ276="ul"), (BD276/508.91)*100, AND(F276="Rat", AZ276="ul"), (BD276/1971)*100, AND(F276="Mouse", AZ276="nl"), (BD276/508910)*100, AND(F276="Rat", AZ276="nl"), (BD276/1971000)*100, AND(F276="Mouse", AZ276="cm3"), (BD276/0.50891)*100, AND(F276="Rat", AZ276="cm3"), (BD276/1.971)*100, TRUE, "NA")</f>
        <v>0.26476144318400407</v>
      </c>
      <c r="BF276" s="48" cm="1">
        <f t="array" ref="BF276">_xlfn.IFS(AW276="NA", "NA", AW276="NR", "NA", T276 = "NA", "NA", T276 = "NR", "NA", BA276="SD", AW276, BA276="SE", AW276*(SQRT(T276)), BA276="SEM", AW276*(SQRT(T276)), TRUE, "NA")</f>
        <v>3.5156222777767239</v>
      </c>
      <c r="BG276" s="35" t="s">
        <v>12</v>
      </c>
      <c r="BH276" t="s">
        <v>8</v>
      </c>
      <c r="BI276" t="s">
        <v>8</v>
      </c>
      <c r="BJ276" t="s">
        <v>8</v>
      </c>
      <c r="BK276" t="s">
        <v>8</v>
      </c>
      <c r="BL276" t="s">
        <v>8</v>
      </c>
      <c r="BM276" t="s">
        <v>8</v>
      </c>
      <c r="BN276" s="35" t="s">
        <v>273</v>
      </c>
      <c r="BO276" t="s">
        <v>273</v>
      </c>
    </row>
    <row r="277" spans="1:69" x14ac:dyDescent="0.3">
      <c r="A277" t="s">
        <v>1350</v>
      </c>
      <c r="B277" t="s">
        <v>1349</v>
      </c>
      <c r="C277">
        <v>1998</v>
      </c>
      <c r="D277" t="s">
        <v>1351</v>
      </c>
      <c r="E277" t="s">
        <v>143</v>
      </c>
      <c r="F277" s="35" t="s">
        <v>24</v>
      </c>
      <c r="G277" t="s">
        <v>49</v>
      </c>
      <c r="H277" t="s">
        <v>36</v>
      </c>
      <c r="I277" t="s">
        <v>12</v>
      </c>
      <c r="J277" t="s">
        <v>8</v>
      </c>
      <c r="K277" t="s">
        <v>9</v>
      </c>
      <c r="L277">
        <v>13</v>
      </c>
      <c r="M277" t="s">
        <v>9</v>
      </c>
      <c r="N277" t="s">
        <v>9</v>
      </c>
      <c r="O277" t="s">
        <v>9</v>
      </c>
      <c r="P277" t="s">
        <v>9</v>
      </c>
      <c r="Q277">
        <v>1</v>
      </c>
      <c r="R277">
        <v>18</v>
      </c>
      <c r="S277">
        <v>2</v>
      </c>
      <c r="T277">
        <v>11</v>
      </c>
      <c r="U277">
        <f t="shared" si="41"/>
        <v>2</v>
      </c>
      <c r="V277">
        <f t="shared" si="42"/>
        <v>9</v>
      </c>
      <c r="W277" s="35" t="s">
        <v>175</v>
      </c>
      <c r="X277" t="s">
        <v>8</v>
      </c>
      <c r="Y277" t="s">
        <v>2553</v>
      </c>
      <c r="Z277" t="s">
        <v>276</v>
      </c>
      <c r="AA277">
        <v>12.5</v>
      </c>
      <c r="AB277" t="s">
        <v>145</v>
      </c>
      <c r="AC277" cm="1">
        <f t="array" ref="AC277">_xlfn.IFS(AB277="mg/kg", AA277, AB277="ug/g", AA277, AB277="mg/100g", AA277*10, AB277="mg/g", AA277*1000, TRUE, "NA")</f>
        <v>12.5</v>
      </c>
      <c r="AD277">
        <v>10</v>
      </c>
      <c r="AE277" t="s">
        <v>1356</v>
      </c>
      <c r="AF277" cm="1">
        <f t="array" ref="AF277">_xlfn.IFS(AD277="NA", "NA", AD277="NR", "NA", AE277="W/cm2", AD277, AE277="mW/mm2", AD277*0.1, AE277="mW/cm2", AD277*0.001, AE277="uW/cm2", AD277*0.000001, AE277="lux", AD277*0.00000014641, AE277="klux", AD277*0.00014641, TRUE, "NA")</f>
        <v>1</v>
      </c>
      <c r="AG277" t="s">
        <v>86</v>
      </c>
      <c r="AH277" t="s">
        <v>2654</v>
      </c>
      <c r="AI277">
        <v>545</v>
      </c>
      <c r="AJ277">
        <v>1</v>
      </c>
      <c r="AK277">
        <v>10</v>
      </c>
      <c r="AL277" s="35" t="s">
        <v>360</v>
      </c>
      <c r="AM277" t="s">
        <v>211</v>
      </c>
      <c r="AN277">
        <v>0.5</v>
      </c>
      <c r="AO277" t="s">
        <v>145</v>
      </c>
      <c r="AP277">
        <v>1</v>
      </c>
      <c r="AQ277" t="s">
        <v>158</v>
      </c>
      <c r="AR277" s="35">
        <v>384</v>
      </c>
      <c r="AS277" t="s">
        <v>876</v>
      </c>
      <c r="AT277">
        <v>13.77</v>
      </c>
      <c r="AU277">
        <v>1.23</v>
      </c>
      <c r="AV277">
        <v>21.14</v>
      </c>
      <c r="AW277">
        <v>2.46</v>
      </c>
      <c r="AX277" t="s">
        <v>8</v>
      </c>
      <c r="AY277" t="s">
        <v>8</v>
      </c>
      <c r="AZ277" t="s">
        <v>137</v>
      </c>
      <c r="BA277" t="s">
        <v>197</v>
      </c>
      <c r="BB277" cm="1">
        <f t="array" ref="BB277">_xlfn.IFS(AT277="NA", "NA", AT277="NR", "NA", AZ277="Direct rLV % whole brain", AT277, AZ277="Indirect rLV % whole brain", AT277, AZ277="Direct rLV % hemisphere", AT277/2, AZ277="Indirect rLV % hemisphere", AT277/2, AND(F277="Mouse", AZ277="mm3"), (AT277/508.91)*100, AND(F277="Rat", AZ277="mm3"), (AT277/1971)*100, AND(F277="Mouse", AZ277="ul"), (AT277/508.91)*100, AND(F277="Rat", AZ277="ul"), (AT277/1971)*100, AND(F277="Mouse", AZ277="nl"), (AT277/508910)*100, AND(F277="Rat", AZ277="nl"), (AT277/1971000)*100, AND(F277="Mouse", AZ277="cm3"), (AT277/0.50891)*100, AND(F277="Rat", AZ277="cm3"), (AT277/1.971)*100, TRUE, "NA")</f>
        <v>0.69863013698630139</v>
      </c>
      <c r="BC277" cm="1">
        <f t="array" ref="BC277">_xlfn.IFS(AV277="NA", "NA", AV277="NR", "NA", AZ277="Direct rLV % whole brain", AV277, AZ277="Indirect rLV % whole brain", AV277, AZ277="Direct rLV % hemisphere", AV277/2, AZ277="Indirect rLV % hemisphere", AV277/2, AND(F277="Mouse", AZ277="mm3"), (AV277/508.91)*100, AND(F277="Rat", AZ277="mm3"), (AV277/1971)*100, AND(F277="Mouse", AZ277="ul"), (AV277/508.91)*100, AND(F277="Rat", AZ277="ul"), (AV277/1971)*100, AND(F277="Mouse", AZ277="nl"), (AV277/508910)*100, AND(F277="Rat", AZ277="nl"), (AV277/1971000)*100, AND(F277="Mouse", AZ277="cm3"), (AV277/0.50891)*100, AND(F277="Rat", AZ277="cm3"), (AV277/1.971)*100, TRUE, "NA")</f>
        <v>1.0725520040588534</v>
      </c>
      <c r="BD277" cm="1">
        <f t="array" ref="BD277">_xlfn.IFS(AU277="NA", "NA", AU277="NR", "NA", R277="NR", "NA", BA277="SD", AU277, BA277="SE", AU277*(SQRT(R277)), BA277="SEM", AU277*(SQRT(R277)), TRUE, "NA")</f>
        <v>5.2184480451567206</v>
      </c>
      <c r="BE277" cm="1">
        <f t="array" ref="BE277">_xlfn.IFS(BD277="NA", "NA", AZ277="Direct rLV % whole brain", BD277, AZ277="Indirect rLV % whole brain", BD277, AZ277="Direct rLV % hemisphere", BD277/2, AZ277="Indirect rLV % hemisphere", BD277/2, AND(F277="Mouse", AZ277="mm3"), (BD277/508.91)*100, AND(F277="Rat", AZ277="mm3"), (BD277/1971)*100, AND(F277="Mouse", AZ277="ul"), (BD277/508.91)*100, AND(F277="Rat", AZ277="ul"), (BD277/1971)*100, AND(F277="Mouse", AZ277="nl"), (BD277/508910)*100, AND(F277="Rat", AZ277="nl"), (BD277/1971000)*100, AND(F277="Mouse", AZ277="cm3"), (BD277/0.50891)*100, AND(F277="Rat", AZ277="cm3"), (BD277/1.971)*100, TRUE, "NA")</f>
        <v>0.26476144318400407</v>
      </c>
      <c r="BF277" s="48" cm="1">
        <f t="array" ref="BF277">_xlfn.IFS(AW277="NA", "NA", AW277="NR", "NA", T277 = "NA", "NA", T277 = "NR", "NA", BA277="SD", AW277, BA277="SE", AW277*(SQRT(T277)), BA277="SEM", AW277*(SQRT(T277)), TRUE, "NA")</f>
        <v>8.1588969842742838</v>
      </c>
      <c r="BG277" s="35" t="s">
        <v>12</v>
      </c>
      <c r="BH277" t="s">
        <v>8</v>
      </c>
      <c r="BI277" t="s">
        <v>8</v>
      </c>
      <c r="BJ277" t="s">
        <v>8</v>
      </c>
      <c r="BK277" t="s">
        <v>8</v>
      </c>
      <c r="BL277" t="s">
        <v>8</v>
      </c>
      <c r="BM277" t="s">
        <v>8</v>
      </c>
      <c r="BN277" s="35" t="s">
        <v>273</v>
      </c>
      <c r="BO277" t="s">
        <v>273</v>
      </c>
    </row>
    <row r="278" spans="1:69" s="22" customFormat="1" x14ac:dyDescent="0.3">
      <c r="A278" s="22" t="s">
        <v>1355</v>
      </c>
      <c r="B278" s="22" t="s">
        <v>1353</v>
      </c>
      <c r="C278" s="22">
        <v>2012</v>
      </c>
      <c r="D278" s="22" t="s">
        <v>1354</v>
      </c>
      <c r="E278" s="22" t="s">
        <v>141</v>
      </c>
      <c r="F278" s="34" t="s">
        <v>24</v>
      </c>
      <c r="G278" s="22" t="s">
        <v>11</v>
      </c>
      <c r="H278" s="22" t="s">
        <v>36</v>
      </c>
      <c r="I278" s="22" t="s">
        <v>12</v>
      </c>
      <c r="J278" s="22" t="s">
        <v>8</v>
      </c>
      <c r="K278" s="22" t="s">
        <v>9</v>
      </c>
      <c r="L278" s="22">
        <v>9</v>
      </c>
      <c r="M278" s="22" t="s">
        <v>9</v>
      </c>
      <c r="N278" s="22">
        <v>200</v>
      </c>
      <c r="O278" s="22">
        <f>AVERAGE(N278,P278)</f>
        <v>210</v>
      </c>
      <c r="P278" s="22">
        <v>220</v>
      </c>
      <c r="Q278" s="22">
        <v>2</v>
      </c>
      <c r="R278" s="22">
        <v>8</v>
      </c>
      <c r="S278" s="22">
        <v>0</v>
      </c>
      <c r="T278" s="22" t="s">
        <v>8</v>
      </c>
      <c r="U278" s="22" t="str">
        <f t="shared" si="41"/>
        <v>NA</v>
      </c>
      <c r="V278" s="22" t="str">
        <f t="shared" si="42"/>
        <v>NA</v>
      </c>
      <c r="W278" s="34" t="s">
        <v>175</v>
      </c>
      <c r="X278" s="22" t="s">
        <v>8</v>
      </c>
      <c r="Y278" s="22" t="s">
        <v>78</v>
      </c>
      <c r="Z278" s="22" t="s">
        <v>376</v>
      </c>
      <c r="AA278" s="22">
        <v>20</v>
      </c>
      <c r="AB278" s="22" t="s">
        <v>145</v>
      </c>
      <c r="AC278" cm="1">
        <f t="array" ref="AC278">_xlfn.IFS(AB278="mg/kg", AA278, AB278="ug/g", AA278, AB278="mg/100g", AA278*10, AB278="mg/g", AA278*1000, TRUE, "NA")</f>
        <v>20</v>
      </c>
      <c r="AD278" s="22">
        <v>50</v>
      </c>
      <c r="AE278" s="22" t="s">
        <v>1356</v>
      </c>
      <c r="AF278" cm="1">
        <f t="array" ref="AF278">_xlfn.IFS(AD278="NA", "NA", AD278="NR", "NA", AE278="W/cm2", AD278, AE278="mW/mm2", AD278*0.1, AE278="mW/cm2", AD278*0.001, AE278="uW/cm2", AD278*0.000001, AE278="lux", AD278*0.00000014641, AE278="klux", AD278*0.00014641, TRUE, "NA")</f>
        <v>5</v>
      </c>
      <c r="AG278" s="22" t="s">
        <v>729</v>
      </c>
      <c r="AH278" s="22" t="s">
        <v>729</v>
      </c>
      <c r="AI278" s="22">
        <v>532</v>
      </c>
      <c r="AJ278" s="22">
        <v>1</v>
      </c>
      <c r="AK278" s="22">
        <v>18</v>
      </c>
      <c r="AL278" s="34" t="s">
        <v>12</v>
      </c>
      <c r="AM278" s="22" t="s">
        <v>8</v>
      </c>
      <c r="AN278" s="22" t="s">
        <v>8</v>
      </c>
      <c r="AO278" s="22" t="s">
        <v>8</v>
      </c>
      <c r="AP278" s="22" t="s">
        <v>8</v>
      </c>
      <c r="AQ278" s="22" t="s">
        <v>8</v>
      </c>
      <c r="AR278" s="34">
        <v>24</v>
      </c>
      <c r="AS278" s="22" t="s">
        <v>876</v>
      </c>
      <c r="AT278" s="22">
        <v>9.36</v>
      </c>
      <c r="AU278" s="22">
        <v>10.64</v>
      </c>
      <c r="AV278" s="22" t="s">
        <v>8</v>
      </c>
      <c r="AW278" s="22" t="s">
        <v>8</v>
      </c>
      <c r="AX278" s="22" t="s">
        <v>8</v>
      </c>
      <c r="AY278" s="22" t="s">
        <v>8</v>
      </c>
      <c r="AZ278" s="22" t="s">
        <v>137</v>
      </c>
      <c r="BA278" s="22" t="s">
        <v>197</v>
      </c>
      <c r="BB278" cm="1">
        <f t="array" ref="BB278">_xlfn.IFS(AT278="NA", "NA", AT278="NR", "NA", AZ278="Direct rLV % whole brain", AT278, AZ278="Indirect rLV % whole brain", AT278, AZ278="Direct rLV % hemisphere", AT278/2, AZ278="Indirect rLV % hemisphere", AT278/2, AND(F278="Mouse", AZ278="mm3"), (AT278/508.91)*100, AND(F278="Rat", AZ278="mm3"), (AT278/1971)*100, AND(F278="Mouse", AZ278="ul"), (AT278/508.91)*100, AND(F278="Rat", AZ278="ul"), (AT278/1971)*100, AND(F278="Mouse", AZ278="nl"), (AT278/508910)*100, AND(F278="Rat", AZ278="nl"), (AT278/1971000)*100, AND(F278="Mouse", AZ278="cm3"), (AT278/0.50891)*100, AND(F278="Rat", AZ278="cm3"), (AT278/1.971)*100, TRUE, "NA")</f>
        <v>0.47488584474885842</v>
      </c>
      <c r="BC278" t="str" cm="1">
        <f t="array" ref="BC278">_xlfn.IFS(AV278="NA", "NA", AV278="NR", "NA", AZ278="Direct rLV % whole brain", AV278, AZ278="Indirect rLV % whole brain", AV278, AZ278="Direct rLV % hemisphere", AV278/2, AZ278="Indirect rLV % hemisphere", AV278/2, AND(F278="Mouse", AZ278="mm3"), (AV278/508.91)*100, AND(F278="Rat", AZ278="mm3"), (AV278/1971)*100, AND(F278="Mouse", AZ278="ul"), (AV278/508.91)*100, AND(F278="Rat", AZ278="ul"), (AV278/1971)*100, AND(F278="Mouse", AZ278="nl"), (AV278/508910)*100, AND(F278="Rat", AZ278="nl"), (AV278/1971000)*100, AND(F278="Mouse", AZ278="cm3"), (AV278/0.50891)*100, AND(F278="Rat", AZ278="cm3"), (AV278/1.971)*100, TRUE, "NA")</f>
        <v>NA</v>
      </c>
      <c r="BD278" cm="1">
        <f t="array" ref="BD278">_xlfn.IFS(AU278="NA", "NA", AU278="NR", "NA", R278="NR", "NA", BA278="SD", AU278, BA278="SE", AU278*(SQRT(R278)), BA278="SEM", AU278*(SQRT(R278)), TRUE, "NA")</f>
        <v>30.094464607299468</v>
      </c>
      <c r="BE278" cm="1">
        <f t="array" ref="BE278">_xlfn.IFS(BD278="NA", "NA", AZ278="Direct rLV % whole brain", BD278, AZ278="Indirect rLV % whole brain", BD278, AZ278="Direct rLV % hemisphere", BD278/2, AZ278="Indirect rLV % hemisphere", BD278/2, AND(F278="Mouse", AZ278="mm3"), (BD278/508.91)*100, AND(F278="Rat", AZ278="mm3"), (BD278/1971)*100, AND(F278="Mouse", AZ278="ul"), (BD278/508.91)*100, AND(F278="Rat", AZ278="ul"), (BD278/1971)*100, AND(F278="Mouse", AZ278="nl"), (BD278/508910)*100, AND(F278="Rat", AZ278="nl"), (BD278/1971000)*100, AND(F278="Mouse", AZ278="cm3"), (BD278/0.50891)*100, AND(F278="Rat", AZ278="cm3"), (BD278/1.971)*100, TRUE, "NA")</f>
        <v>1.5268627400963708</v>
      </c>
      <c r="BF278" s="48" t="str" cm="1">
        <f t="array" ref="BF278">_xlfn.IFS(AW278="NA", "NA", AW278="NR", "NA", T278 = "NA", "NA", T278 = "NR", "NA", BA278="SD", AW278, BA278="SE", AW278*(SQRT(T278)), BA278="SEM", AW278*(SQRT(T278)), TRUE, "NA")</f>
        <v>NA</v>
      </c>
      <c r="BG278" s="34" t="s">
        <v>12</v>
      </c>
      <c r="BH278" s="22" t="s">
        <v>8</v>
      </c>
      <c r="BI278" s="22" t="s">
        <v>8</v>
      </c>
      <c r="BJ278" s="22" t="s">
        <v>8</v>
      </c>
      <c r="BK278" s="22" t="s">
        <v>8</v>
      </c>
      <c r="BL278" s="22" t="s">
        <v>8</v>
      </c>
      <c r="BM278" s="22" t="s">
        <v>8</v>
      </c>
      <c r="BN278" s="34" t="s">
        <v>273</v>
      </c>
      <c r="BO278" s="22" t="s">
        <v>273</v>
      </c>
    </row>
    <row r="279" spans="1:69" s="22" customFormat="1" x14ac:dyDescent="0.3">
      <c r="A279" s="22" t="s">
        <v>1355</v>
      </c>
      <c r="B279" s="22" t="s">
        <v>1353</v>
      </c>
      <c r="C279" s="22">
        <v>2012</v>
      </c>
      <c r="D279" s="22" t="s">
        <v>1354</v>
      </c>
      <c r="E279" s="22" t="s">
        <v>143</v>
      </c>
      <c r="F279" s="34" t="s">
        <v>24</v>
      </c>
      <c r="G279" s="22" t="s">
        <v>11</v>
      </c>
      <c r="H279" s="22" t="s">
        <v>36</v>
      </c>
      <c r="I279" s="22" t="s">
        <v>12</v>
      </c>
      <c r="J279" s="22" t="s">
        <v>8</v>
      </c>
      <c r="K279" s="22" t="s">
        <v>9</v>
      </c>
      <c r="L279" s="22">
        <v>9</v>
      </c>
      <c r="M279" s="22" t="s">
        <v>9</v>
      </c>
      <c r="N279" s="22">
        <v>200</v>
      </c>
      <c r="O279" s="22">
        <f>AVERAGE(N279,P279)</f>
        <v>210</v>
      </c>
      <c r="P279" s="22">
        <v>220</v>
      </c>
      <c r="Q279" s="22">
        <v>2</v>
      </c>
      <c r="R279" s="22">
        <v>8</v>
      </c>
      <c r="S279" s="22">
        <v>0</v>
      </c>
      <c r="T279" s="22" t="s">
        <v>8</v>
      </c>
      <c r="U279" s="22" t="str">
        <f t="shared" si="41"/>
        <v>NA</v>
      </c>
      <c r="V279" s="22" t="str">
        <f t="shared" si="42"/>
        <v>NA</v>
      </c>
      <c r="W279" s="34" t="s">
        <v>100</v>
      </c>
      <c r="X279" s="22" t="s">
        <v>936</v>
      </c>
      <c r="Y279" s="22" t="s">
        <v>78</v>
      </c>
      <c r="Z279" s="22" t="s">
        <v>376</v>
      </c>
      <c r="AA279" s="22">
        <v>20</v>
      </c>
      <c r="AB279" s="22" t="s">
        <v>145</v>
      </c>
      <c r="AC279" cm="1">
        <f t="array" ref="AC279">_xlfn.IFS(AB279="mg/kg", AA279, AB279="ug/g", AA279, AB279="mg/100g", AA279*10, AB279="mg/g", AA279*1000, TRUE, "NA")</f>
        <v>20</v>
      </c>
      <c r="AD279" s="22">
        <v>50</v>
      </c>
      <c r="AE279" s="22" t="s">
        <v>1356</v>
      </c>
      <c r="AF279" cm="1">
        <f t="array" ref="AF279">_xlfn.IFS(AD279="NA", "NA", AD279="NR", "NA", AE279="W/cm2", AD279, AE279="mW/mm2", AD279*0.1, AE279="mW/cm2", AD279*0.001, AE279="uW/cm2", AD279*0.000001, AE279="lux", AD279*0.00000014641, AE279="klux", AD279*0.00014641, TRUE, "NA")</f>
        <v>5</v>
      </c>
      <c r="AG279" s="22" t="s">
        <v>729</v>
      </c>
      <c r="AH279" s="22" t="s">
        <v>729</v>
      </c>
      <c r="AI279" s="22">
        <v>532</v>
      </c>
      <c r="AJ279" s="22">
        <v>1</v>
      </c>
      <c r="AK279" s="22">
        <v>18</v>
      </c>
      <c r="AL279" s="34" t="s">
        <v>12</v>
      </c>
      <c r="AM279" s="22" t="s">
        <v>8</v>
      </c>
      <c r="AN279" s="22" t="s">
        <v>8</v>
      </c>
      <c r="AO279" s="22" t="s">
        <v>8</v>
      </c>
      <c r="AP279" s="22" t="s">
        <v>8</v>
      </c>
      <c r="AQ279" s="22" t="s">
        <v>8</v>
      </c>
      <c r="AR279" s="34">
        <v>24</v>
      </c>
      <c r="AS279" s="22" t="s">
        <v>876</v>
      </c>
      <c r="AT279" s="22">
        <v>8.31</v>
      </c>
      <c r="AU279" s="22">
        <v>2.14</v>
      </c>
      <c r="AV279" s="22" t="s">
        <v>8</v>
      </c>
      <c r="AW279" s="22" t="s">
        <v>8</v>
      </c>
      <c r="AX279" s="22" t="s">
        <v>8</v>
      </c>
      <c r="AY279" s="22" t="s">
        <v>8</v>
      </c>
      <c r="AZ279" s="22" t="s">
        <v>137</v>
      </c>
      <c r="BA279" s="22" t="s">
        <v>197</v>
      </c>
      <c r="BB279" cm="1">
        <f t="array" ref="BB279">_xlfn.IFS(AT279="NA", "NA", AT279="NR", "NA", AZ279="Direct rLV % whole brain", AT279, AZ279="Indirect rLV % whole brain", AT279, AZ279="Direct rLV % hemisphere", AT279/2, AZ279="Indirect rLV % hemisphere", AT279/2, AND(F279="Mouse", AZ279="mm3"), (AT279/508.91)*100, AND(F279="Rat", AZ279="mm3"), (AT279/1971)*100, AND(F279="Mouse", AZ279="ul"), (AT279/508.91)*100, AND(F279="Rat", AZ279="ul"), (AT279/1971)*100, AND(F279="Mouse", AZ279="nl"), (AT279/508910)*100, AND(F279="Rat", AZ279="nl"), (AT279/1971000)*100, AND(F279="Mouse", AZ279="cm3"), (AT279/0.50891)*100, AND(F279="Rat", AZ279="cm3"), (AT279/1.971)*100, TRUE, "NA")</f>
        <v>0.42161339421613397</v>
      </c>
      <c r="BC279" t="str" cm="1">
        <f t="array" ref="BC279">_xlfn.IFS(AV279="NA", "NA", AV279="NR", "NA", AZ279="Direct rLV % whole brain", AV279, AZ279="Indirect rLV % whole brain", AV279, AZ279="Direct rLV % hemisphere", AV279/2, AZ279="Indirect rLV % hemisphere", AV279/2, AND(F279="Mouse", AZ279="mm3"), (AV279/508.91)*100, AND(F279="Rat", AZ279="mm3"), (AV279/1971)*100, AND(F279="Mouse", AZ279="ul"), (AV279/508.91)*100, AND(F279="Rat", AZ279="ul"), (AV279/1971)*100, AND(F279="Mouse", AZ279="nl"), (AV279/508910)*100, AND(F279="Rat", AZ279="nl"), (AV279/1971000)*100, AND(F279="Mouse", AZ279="cm3"), (AV279/0.50891)*100, AND(F279="Rat", AZ279="cm3"), (AV279/1.971)*100, TRUE, "NA")</f>
        <v>NA</v>
      </c>
      <c r="BD279" cm="1">
        <f t="array" ref="BD279">_xlfn.IFS(AU279="NA", "NA", AU279="NR", "NA", R279="NR", "NA", BA279="SD", AU279, BA279="SE", AU279*(SQRT(R279)), BA279="SEM", AU279*(SQRT(R279)), TRUE, "NA")</f>
        <v>6.052834046956848</v>
      </c>
      <c r="BE279" cm="1">
        <f t="array" ref="BE279">_xlfn.IFS(BD279="NA", "NA", AZ279="Direct rLV % whole brain", BD279, AZ279="Indirect rLV % whole brain", BD279, AZ279="Direct rLV % hemisphere", BD279/2, AZ279="Indirect rLV % hemisphere", BD279/2, AND(F279="Mouse", AZ279="mm3"), (BD279/508.91)*100, AND(F279="Rat", AZ279="mm3"), (BD279/1971)*100, AND(F279="Mouse", AZ279="ul"), (BD279/508.91)*100, AND(F279="Rat", AZ279="ul"), (BD279/1971)*100, AND(F279="Mouse", AZ279="nl"), (BD279/508910)*100, AND(F279="Rat", AZ279="nl"), (BD279/1971000)*100, AND(F279="Mouse", AZ279="cm3"), (BD279/0.50891)*100, AND(F279="Rat", AZ279="cm3"), (BD279/1.971)*100, TRUE, "NA")</f>
        <v>0.3070945736659994</v>
      </c>
      <c r="BF279" s="48" t="str" cm="1">
        <f t="array" ref="BF279">_xlfn.IFS(AW279="NA", "NA", AW279="NR", "NA", T279 = "NA", "NA", T279 = "NR", "NA", BA279="SD", AW279, BA279="SE", AW279*(SQRT(T279)), BA279="SEM", AW279*(SQRT(T279)), TRUE, "NA")</f>
        <v>NA</v>
      </c>
      <c r="BG279" s="34" t="s">
        <v>12</v>
      </c>
      <c r="BH279" s="22" t="s">
        <v>8</v>
      </c>
      <c r="BI279" s="22" t="s">
        <v>8</v>
      </c>
      <c r="BJ279" s="22" t="s">
        <v>8</v>
      </c>
      <c r="BK279" s="22" t="s">
        <v>8</v>
      </c>
      <c r="BL279" s="22" t="s">
        <v>8</v>
      </c>
      <c r="BM279" s="22" t="s">
        <v>8</v>
      </c>
      <c r="BN279" s="34" t="s">
        <v>273</v>
      </c>
      <c r="BO279" s="22" t="s">
        <v>273</v>
      </c>
    </row>
    <row r="280" spans="1:69" x14ac:dyDescent="0.3">
      <c r="A280" t="s">
        <v>1366</v>
      </c>
      <c r="B280" t="s">
        <v>1364</v>
      </c>
      <c r="C280">
        <v>2016</v>
      </c>
      <c r="D280" t="s">
        <v>1365</v>
      </c>
      <c r="E280" t="s">
        <v>141</v>
      </c>
      <c r="F280" s="35" t="s">
        <v>24</v>
      </c>
      <c r="G280" t="s">
        <v>10</v>
      </c>
      <c r="H280" t="s">
        <v>36</v>
      </c>
      <c r="I280" t="s">
        <v>12</v>
      </c>
      <c r="J280" t="s">
        <v>8</v>
      </c>
      <c r="K280" t="s">
        <v>9</v>
      </c>
      <c r="L280" t="s">
        <v>9</v>
      </c>
      <c r="M280" t="s">
        <v>9</v>
      </c>
      <c r="N280" t="s">
        <v>9</v>
      </c>
      <c r="O280" t="s">
        <v>9</v>
      </c>
      <c r="P280" t="s">
        <v>9</v>
      </c>
      <c r="Q280">
        <v>3</v>
      </c>
      <c r="R280" t="s">
        <v>9</v>
      </c>
      <c r="S280">
        <v>0</v>
      </c>
      <c r="T280" t="s">
        <v>8</v>
      </c>
      <c r="U280" t="str">
        <f t="shared" si="41"/>
        <v>NA</v>
      </c>
      <c r="V280" t="str">
        <f t="shared" si="42"/>
        <v>NA</v>
      </c>
      <c r="W280" s="35" t="s">
        <v>147</v>
      </c>
      <c r="X280" t="s">
        <v>97</v>
      </c>
      <c r="Y280" s="22" t="s">
        <v>9</v>
      </c>
      <c r="Z280" t="s">
        <v>985</v>
      </c>
      <c r="AA280">
        <v>20</v>
      </c>
      <c r="AB280" t="s">
        <v>145</v>
      </c>
      <c r="AC280" cm="1">
        <f t="array" ref="AC280">_xlfn.IFS(AB280="mg/kg", AA280, AB280="ug/g", AA280, AB280="mg/100g", AA280*10, AB280="mg/g", AA280*1000, TRUE, "NA")</f>
        <v>20</v>
      </c>
      <c r="AD280" t="s">
        <v>9</v>
      </c>
      <c r="AE280" t="s">
        <v>8</v>
      </c>
      <c r="AF280" t="str" cm="1">
        <f t="array" ref="AF280">_xlfn.IFS(AD280="NA", "NA", AD280="NR", "NA", AE280="W/cm2", AD280, AE280="mW/mm2", AD280*0.1, AE280="mW/cm2", AD280*0.001, AE280="uW/cm2", AD280*0.000001, AE280="lux", AD280*0.00000014641, AE280="klux", AD280*0.00014641, TRUE, "NA")</f>
        <v>NA</v>
      </c>
      <c r="AG280" t="s">
        <v>9</v>
      </c>
      <c r="AH280" t="s">
        <v>9</v>
      </c>
      <c r="AI280" t="s">
        <v>9</v>
      </c>
      <c r="AJ280">
        <v>0.75</v>
      </c>
      <c r="AK280">
        <v>10</v>
      </c>
      <c r="AL280" s="35" t="s">
        <v>12</v>
      </c>
      <c r="AM280" t="s">
        <v>8</v>
      </c>
      <c r="AN280" t="s">
        <v>8</v>
      </c>
      <c r="AO280" t="s">
        <v>8</v>
      </c>
      <c r="AP280" t="s">
        <v>8</v>
      </c>
      <c r="AQ280" t="s">
        <v>8</v>
      </c>
      <c r="AR280" s="35">
        <v>24</v>
      </c>
      <c r="AS280" t="s">
        <v>876</v>
      </c>
      <c r="AT280">
        <v>7.04</v>
      </c>
      <c r="AU280">
        <v>1.18</v>
      </c>
      <c r="AV280" t="s">
        <v>8</v>
      </c>
      <c r="AW280" t="s">
        <v>8</v>
      </c>
      <c r="AX280" t="s">
        <v>8</v>
      </c>
      <c r="AY280" t="s">
        <v>8</v>
      </c>
      <c r="AZ280" t="s">
        <v>137</v>
      </c>
      <c r="BA280" t="s">
        <v>196</v>
      </c>
      <c r="BB280" cm="1">
        <f t="array" ref="BB280">_xlfn.IFS(AT280="NA", "NA", AT280="NR", "NA", AZ280="Direct rLV % whole brain", AT280, AZ280="Indirect rLV % whole brain", AT280, AZ280="Direct rLV % hemisphere", AT280/2, AZ280="Indirect rLV % hemisphere", AT280/2, AND(F280="Mouse", AZ280="mm3"), (AT280/508.91)*100, AND(F280="Rat", AZ280="mm3"), (AT280/1971)*100, AND(F280="Mouse", AZ280="ul"), (AT280/508.91)*100, AND(F280="Rat", AZ280="ul"), (AT280/1971)*100, AND(F280="Mouse", AZ280="nl"), (AT280/508910)*100, AND(F280="Rat", AZ280="nl"), (AT280/1971000)*100, AND(F280="Mouse", AZ280="cm3"), (AT280/0.50891)*100, AND(F280="Rat", AZ280="cm3"), (AT280/1.971)*100, TRUE, "NA")</f>
        <v>0.35717909690512428</v>
      </c>
      <c r="BC280" t="str" cm="1">
        <f t="array" ref="BC280">_xlfn.IFS(AV280="NA", "NA", AV280="NR", "NA", AZ280="Direct rLV % whole brain", AV280, AZ280="Indirect rLV % whole brain", AV280, AZ280="Direct rLV % hemisphere", AV280/2, AZ280="Indirect rLV % hemisphere", AV280/2, AND(F280="Mouse", AZ280="mm3"), (AV280/508.91)*100, AND(F280="Rat", AZ280="mm3"), (AV280/1971)*100, AND(F280="Mouse", AZ280="ul"), (AV280/508.91)*100, AND(F280="Rat", AZ280="ul"), (AV280/1971)*100, AND(F280="Mouse", AZ280="nl"), (AV280/508910)*100, AND(F280="Rat", AZ280="nl"), (AV280/1971000)*100, AND(F280="Mouse", AZ280="cm3"), (AV280/0.50891)*100, AND(F280="Rat", AZ280="cm3"), (AV280/1.971)*100, TRUE, "NA")</f>
        <v>NA</v>
      </c>
      <c r="BD280" t="str" cm="1">
        <f t="array" ref="BD280">_xlfn.IFS(AU280="NA", "NA", AU280="NR", "NA", R280="NR", "NA", BA280="SD", AU280, BA280="SE", AU280*(SQRT(R280)), BA280="SEM", AU280*(SQRT(R280)), TRUE, "NA")</f>
        <v>NA</v>
      </c>
      <c r="BE280" t="str" cm="1">
        <f t="array" ref="BE280">_xlfn.IFS(BD280="NA", "NA", AZ280="Direct rLV % whole brain", BD280, AZ280="Indirect rLV % whole brain", BD280, AZ280="Direct rLV % hemisphere", BD280/2, AZ280="Indirect rLV % hemisphere", BD280/2, AND(F280="Mouse", AZ280="mm3"), (BD280/508.91)*100, AND(F280="Rat", AZ280="mm3"), (BD280/1971)*100, AND(F280="Mouse", AZ280="ul"), (BD280/508.91)*100, AND(F280="Rat", AZ280="ul"), (BD280/1971)*100, AND(F280="Mouse", AZ280="nl"), (BD280/508910)*100, AND(F280="Rat", AZ280="nl"), (BD280/1971000)*100, AND(F280="Mouse", AZ280="cm3"), (BD280/0.50891)*100, AND(F280="Rat", AZ280="cm3"), (BD280/1.971)*100, TRUE, "NA")</f>
        <v>NA</v>
      </c>
      <c r="BF280" s="48" t="str" cm="1">
        <f t="array" ref="BF280">_xlfn.IFS(AW280="NA", "NA", AW280="NR", "NA", T280 = "NA", "NA", T280 = "NR", "NA", BA280="SD", AW280, BA280="SE", AW280*(SQRT(T280)), BA280="SEM", AW280*(SQRT(T280)), TRUE, "NA")</f>
        <v>NA</v>
      </c>
      <c r="BG280" s="35" t="s">
        <v>12</v>
      </c>
      <c r="BH280" t="s">
        <v>8</v>
      </c>
      <c r="BI280" t="s">
        <v>8</v>
      </c>
      <c r="BJ280" t="s">
        <v>8</v>
      </c>
      <c r="BK280" t="s">
        <v>8</v>
      </c>
      <c r="BL280" t="s">
        <v>8</v>
      </c>
      <c r="BM280" t="s">
        <v>8</v>
      </c>
      <c r="BN280" s="35" t="s">
        <v>273</v>
      </c>
      <c r="BO280" t="s">
        <v>273</v>
      </c>
      <c r="BQ280" t="s">
        <v>1367</v>
      </c>
    </row>
    <row r="281" spans="1:69" x14ac:dyDescent="0.3">
      <c r="A281" t="s">
        <v>1366</v>
      </c>
      <c r="B281" t="s">
        <v>1364</v>
      </c>
      <c r="C281">
        <v>2016</v>
      </c>
      <c r="D281" t="s">
        <v>1365</v>
      </c>
      <c r="E281" t="s">
        <v>143</v>
      </c>
      <c r="F281" s="35" t="s">
        <v>24</v>
      </c>
      <c r="G281" t="s">
        <v>10</v>
      </c>
      <c r="H281" t="s">
        <v>36</v>
      </c>
      <c r="I281" t="s">
        <v>12</v>
      </c>
      <c r="J281" t="s">
        <v>8</v>
      </c>
      <c r="K281" t="s">
        <v>9</v>
      </c>
      <c r="L281" t="s">
        <v>9</v>
      </c>
      <c r="M281" t="s">
        <v>9</v>
      </c>
      <c r="N281" t="s">
        <v>9</v>
      </c>
      <c r="O281" t="s">
        <v>9</v>
      </c>
      <c r="P281" t="s">
        <v>9</v>
      </c>
      <c r="Q281">
        <v>3</v>
      </c>
      <c r="R281" t="s">
        <v>9</v>
      </c>
      <c r="S281">
        <v>0</v>
      </c>
      <c r="T281" t="s">
        <v>8</v>
      </c>
      <c r="U281" t="str">
        <f t="shared" si="41"/>
        <v>NA</v>
      </c>
      <c r="V281" t="str">
        <f t="shared" si="42"/>
        <v>NA</v>
      </c>
      <c r="W281" s="35" t="s">
        <v>147</v>
      </c>
      <c r="X281" t="s">
        <v>97</v>
      </c>
      <c r="Y281" s="22" t="s">
        <v>9</v>
      </c>
      <c r="Z281" t="s">
        <v>985</v>
      </c>
      <c r="AA281">
        <v>20</v>
      </c>
      <c r="AB281" t="s">
        <v>145</v>
      </c>
      <c r="AC281" cm="1">
        <f t="array" ref="AC281">_xlfn.IFS(AB281="mg/kg", AA281, AB281="ug/g", AA281, AB281="mg/100g", AA281*10, AB281="mg/g", AA281*1000, TRUE, "NA")</f>
        <v>20</v>
      </c>
      <c r="AD281" t="s">
        <v>9</v>
      </c>
      <c r="AE281" t="s">
        <v>8</v>
      </c>
      <c r="AF281" t="str" cm="1">
        <f t="array" ref="AF281">_xlfn.IFS(AD281="NA", "NA", AD281="NR", "NA", AE281="W/cm2", AD281, AE281="mW/mm2", AD281*0.1, AE281="mW/cm2", AD281*0.001, AE281="uW/cm2", AD281*0.000001, AE281="lux", AD281*0.00000014641, AE281="klux", AD281*0.00014641, TRUE, "NA")</f>
        <v>NA</v>
      </c>
      <c r="AG281" t="s">
        <v>9</v>
      </c>
      <c r="AH281" t="s">
        <v>9</v>
      </c>
      <c r="AI281" t="s">
        <v>9</v>
      </c>
      <c r="AJ281">
        <v>0.5</v>
      </c>
      <c r="AK281">
        <v>10</v>
      </c>
      <c r="AL281" s="35" t="s">
        <v>12</v>
      </c>
      <c r="AM281" t="s">
        <v>8</v>
      </c>
      <c r="AN281" t="s">
        <v>8</v>
      </c>
      <c r="AO281" t="s">
        <v>8</v>
      </c>
      <c r="AP281" t="s">
        <v>8</v>
      </c>
      <c r="AQ281" t="s">
        <v>8</v>
      </c>
      <c r="AR281" s="35">
        <v>24</v>
      </c>
      <c r="AS281" t="s">
        <v>876</v>
      </c>
      <c r="AT281">
        <v>4.2</v>
      </c>
      <c r="AU281">
        <v>1.24</v>
      </c>
      <c r="AV281" t="s">
        <v>8</v>
      </c>
      <c r="AW281" t="s">
        <v>8</v>
      </c>
      <c r="AX281" t="s">
        <v>8</v>
      </c>
      <c r="AY281" t="s">
        <v>8</v>
      </c>
      <c r="AZ281" t="s">
        <v>137</v>
      </c>
      <c r="BA281" t="s">
        <v>196</v>
      </c>
      <c r="BB281" cm="1">
        <f t="array" ref="BB281">_xlfn.IFS(AT281="NA", "NA", AT281="NR", "NA", AZ281="Direct rLV % whole brain", AT281, AZ281="Indirect rLV % whole brain", AT281, AZ281="Direct rLV % hemisphere", AT281/2, AZ281="Indirect rLV % hemisphere", AT281/2, AND(F281="Mouse", AZ281="mm3"), (AT281/508.91)*100, AND(F281="Rat", AZ281="mm3"), (AT281/1971)*100, AND(F281="Mouse", AZ281="ul"), (AT281/508.91)*100, AND(F281="Rat", AZ281="ul"), (AT281/1971)*100, AND(F281="Mouse", AZ281="nl"), (AT281/508910)*100, AND(F281="Rat", AZ281="nl"), (AT281/1971000)*100, AND(F281="Mouse", AZ281="cm3"), (AT281/0.50891)*100, AND(F281="Rat", AZ281="cm3"), (AT281/1.971)*100, TRUE, "NA")</f>
        <v>0.21308980213089801</v>
      </c>
      <c r="BC281" t="str" cm="1">
        <f t="array" ref="BC281">_xlfn.IFS(AV281="NA", "NA", AV281="NR", "NA", AZ281="Direct rLV % whole brain", AV281, AZ281="Indirect rLV % whole brain", AV281, AZ281="Direct rLV % hemisphere", AV281/2, AZ281="Indirect rLV % hemisphere", AV281/2, AND(F281="Mouse", AZ281="mm3"), (AV281/508.91)*100, AND(F281="Rat", AZ281="mm3"), (AV281/1971)*100, AND(F281="Mouse", AZ281="ul"), (AV281/508.91)*100, AND(F281="Rat", AZ281="ul"), (AV281/1971)*100, AND(F281="Mouse", AZ281="nl"), (AV281/508910)*100, AND(F281="Rat", AZ281="nl"), (AV281/1971000)*100, AND(F281="Mouse", AZ281="cm3"), (AV281/0.50891)*100, AND(F281="Rat", AZ281="cm3"), (AV281/1.971)*100, TRUE, "NA")</f>
        <v>NA</v>
      </c>
      <c r="BD281" t="str" cm="1">
        <f t="array" ref="BD281">_xlfn.IFS(AU281="NA", "NA", AU281="NR", "NA", R281="NR", "NA", BA281="SD", AU281, BA281="SE", AU281*(SQRT(R281)), BA281="SEM", AU281*(SQRT(R281)), TRUE, "NA")</f>
        <v>NA</v>
      </c>
      <c r="BE281" t="str" cm="1">
        <f t="array" ref="BE281">_xlfn.IFS(BD281="NA", "NA", AZ281="Direct rLV % whole brain", BD281, AZ281="Indirect rLV % whole brain", BD281, AZ281="Direct rLV % hemisphere", BD281/2, AZ281="Indirect rLV % hemisphere", BD281/2, AND(F281="Mouse", AZ281="mm3"), (BD281/508.91)*100, AND(F281="Rat", AZ281="mm3"), (BD281/1971)*100, AND(F281="Mouse", AZ281="ul"), (BD281/508.91)*100, AND(F281="Rat", AZ281="ul"), (BD281/1971)*100, AND(F281="Mouse", AZ281="nl"), (BD281/508910)*100, AND(F281="Rat", AZ281="nl"), (BD281/1971000)*100, AND(F281="Mouse", AZ281="cm3"), (BD281/0.50891)*100, AND(F281="Rat", AZ281="cm3"), (BD281/1.971)*100, TRUE, "NA")</f>
        <v>NA</v>
      </c>
      <c r="BF281" s="48" t="str" cm="1">
        <f t="array" ref="BF281">_xlfn.IFS(AW281="NA", "NA", AW281="NR", "NA", T281 = "NA", "NA", T281 = "NR", "NA", BA281="SD", AW281, BA281="SE", AW281*(SQRT(T281)), BA281="SEM", AW281*(SQRT(T281)), TRUE, "NA")</f>
        <v>NA</v>
      </c>
      <c r="BG281" s="35" t="s">
        <v>12</v>
      </c>
      <c r="BH281" t="s">
        <v>8</v>
      </c>
      <c r="BI281" t="s">
        <v>8</v>
      </c>
      <c r="BJ281" t="s">
        <v>8</v>
      </c>
      <c r="BK281" t="s">
        <v>8</v>
      </c>
      <c r="BL281" t="s">
        <v>8</v>
      </c>
      <c r="BM281" t="s">
        <v>8</v>
      </c>
      <c r="BN281" s="35" t="s">
        <v>273</v>
      </c>
      <c r="BO281" t="s">
        <v>273</v>
      </c>
      <c r="BQ281" t="s">
        <v>1367</v>
      </c>
    </row>
    <row r="282" spans="1:69" x14ac:dyDescent="0.3">
      <c r="A282" t="s">
        <v>1366</v>
      </c>
      <c r="B282" t="s">
        <v>1364</v>
      </c>
      <c r="C282">
        <v>2016</v>
      </c>
      <c r="D282" t="s">
        <v>1365</v>
      </c>
      <c r="E282" t="s">
        <v>144</v>
      </c>
      <c r="F282" s="35" t="s">
        <v>24</v>
      </c>
      <c r="G282" t="s">
        <v>10</v>
      </c>
      <c r="H282" t="s">
        <v>36</v>
      </c>
      <c r="I282" t="s">
        <v>12</v>
      </c>
      <c r="J282" t="s">
        <v>8</v>
      </c>
      <c r="K282" t="s">
        <v>9</v>
      </c>
      <c r="L282" t="s">
        <v>9</v>
      </c>
      <c r="M282" t="s">
        <v>9</v>
      </c>
      <c r="N282" t="s">
        <v>9</v>
      </c>
      <c r="O282" t="s">
        <v>9</v>
      </c>
      <c r="P282" t="s">
        <v>9</v>
      </c>
      <c r="Q282">
        <v>3</v>
      </c>
      <c r="R282" t="s">
        <v>9</v>
      </c>
      <c r="S282">
        <v>0</v>
      </c>
      <c r="T282" t="s">
        <v>8</v>
      </c>
      <c r="U282" t="str">
        <f t="shared" si="41"/>
        <v>NA</v>
      </c>
      <c r="V282" t="str">
        <f t="shared" si="42"/>
        <v>NA</v>
      </c>
      <c r="W282" s="35" t="s">
        <v>147</v>
      </c>
      <c r="X282" t="s">
        <v>97</v>
      </c>
      <c r="Y282" s="22" t="s">
        <v>9</v>
      </c>
      <c r="Z282" t="s">
        <v>985</v>
      </c>
      <c r="AA282">
        <v>20</v>
      </c>
      <c r="AB282" t="s">
        <v>145</v>
      </c>
      <c r="AC282" cm="1">
        <f t="array" ref="AC282">_xlfn.IFS(AB282="mg/kg", AA282, AB282="ug/g", AA282, AB282="mg/100g", AA282*10, AB282="mg/g", AA282*1000, TRUE, "NA")</f>
        <v>20</v>
      </c>
      <c r="AD282" t="s">
        <v>9</v>
      </c>
      <c r="AE282" t="s">
        <v>8</v>
      </c>
      <c r="AF282" t="str" cm="1">
        <f t="array" ref="AF282">_xlfn.IFS(AD282="NA", "NA", AD282="NR", "NA", AE282="W/cm2", AD282, AE282="mW/mm2", AD282*0.1, AE282="mW/cm2", AD282*0.001, AE282="uW/cm2", AD282*0.000001, AE282="lux", AD282*0.00000014641, AE282="klux", AD282*0.00014641, TRUE, "NA")</f>
        <v>NA</v>
      </c>
      <c r="AG282" t="s">
        <v>9</v>
      </c>
      <c r="AH282" t="s">
        <v>9</v>
      </c>
      <c r="AI282" t="s">
        <v>9</v>
      </c>
      <c r="AJ282">
        <v>0.5</v>
      </c>
      <c r="AK282">
        <v>5</v>
      </c>
      <c r="AL282" s="35" t="s">
        <v>12</v>
      </c>
      <c r="AM282" t="s">
        <v>8</v>
      </c>
      <c r="AN282" t="s">
        <v>8</v>
      </c>
      <c r="AO282" t="s">
        <v>8</v>
      </c>
      <c r="AP282" t="s">
        <v>8</v>
      </c>
      <c r="AQ282" t="s">
        <v>8</v>
      </c>
      <c r="AR282" s="35">
        <v>24</v>
      </c>
      <c r="AS282" t="s">
        <v>876</v>
      </c>
      <c r="AT282">
        <v>1.2</v>
      </c>
      <c r="AU282">
        <v>0.25</v>
      </c>
      <c r="AV282" t="s">
        <v>8</v>
      </c>
      <c r="AW282" t="s">
        <v>8</v>
      </c>
      <c r="AX282" t="s">
        <v>8</v>
      </c>
      <c r="AY282" t="s">
        <v>8</v>
      </c>
      <c r="AZ282" t="s">
        <v>137</v>
      </c>
      <c r="BA282" t="s">
        <v>196</v>
      </c>
      <c r="BB282" cm="1">
        <f t="array" ref="BB282">_xlfn.IFS(AT282="NA", "NA", AT282="NR", "NA", AZ282="Direct rLV % whole brain", AT282, AZ282="Indirect rLV % whole brain", AT282, AZ282="Direct rLV % hemisphere", AT282/2, AZ282="Indirect rLV % hemisphere", AT282/2, AND(F282="Mouse", AZ282="mm3"), (AT282/508.91)*100, AND(F282="Rat", AZ282="mm3"), (AT282/1971)*100, AND(F282="Mouse", AZ282="ul"), (AT282/508.91)*100, AND(F282="Rat", AZ282="ul"), (AT282/1971)*100, AND(F282="Mouse", AZ282="nl"), (AT282/508910)*100, AND(F282="Rat", AZ282="nl"), (AT282/1971000)*100, AND(F282="Mouse", AZ282="cm3"), (AT282/0.50891)*100, AND(F282="Rat", AZ282="cm3"), (AT282/1.971)*100, TRUE, "NA")</f>
        <v>6.0882800608828003E-2</v>
      </c>
      <c r="BC282" t="str" cm="1">
        <f t="array" ref="BC282">_xlfn.IFS(AV282="NA", "NA", AV282="NR", "NA", AZ282="Direct rLV % whole brain", AV282, AZ282="Indirect rLV % whole brain", AV282, AZ282="Direct rLV % hemisphere", AV282/2, AZ282="Indirect rLV % hemisphere", AV282/2, AND(F282="Mouse", AZ282="mm3"), (AV282/508.91)*100, AND(F282="Rat", AZ282="mm3"), (AV282/1971)*100, AND(F282="Mouse", AZ282="ul"), (AV282/508.91)*100, AND(F282="Rat", AZ282="ul"), (AV282/1971)*100, AND(F282="Mouse", AZ282="nl"), (AV282/508910)*100, AND(F282="Rat", AZ282="nl"), (AV282/1971000)*100, AND(F282="Mouse", AZ282="cm3"), (AV282/0.50891)*100, AND(F282="Rat", AZ282="cm3"), (AV282/1.971)*100, TRUE, "NA")</f>
        <v>NA</v>
      </c>
      <c r="BD282" t="str" cm="1">
        <f t="array" ref="BD282">_xlfn.IFS(AU282="NA", "NA", AU282="NR", "NA", R282="NR", "NA", BA282="SD", AU282, BA282="SE", AU282*(SQRT(R282)), BA282="SEM", AU282*(SQRT(R282)), TRUE, "NA")</f>
        <v>NA</v>
      </c>
      <c r="BE282" t="str" cm="1">
        <f t="array" ref="BE282">_xlfn.IFS(BD282="NA", "NA", AZ282="Direct rLV % whole brain", BD282, AZ282="Indirect rLV % whole brain", BD282, AZ282="Direct rLV % hemisphere", BD282/2, AZ282="Indirect rLV % hemisphere", BD282/2, AND(F282="Mouse", AZ282="mm3"), (BD282/508.91)*100, AND(F282="Rat", AZ282="mm3"), (BD282/1971)*100, AND(F282="Mouse", AZ282="ul"), (BD282/508.91)*100, AND(F282="Rat", AZ282="ul"), (BD282/1971)*100, AND(F282="Mouse", AZ282="nl"), (BD282/508910)*100, AND(F282="Rat", AZ282="nl"), (BD282/1971000)*100, AND(F282="Mouse", AZ282="cm3"), (BD282/0.50891)*100, AND(F282="Rat", AZ282="cm3"), (BD282/1.971)*100, TRUE, "NA")</f>
        <v>NA</v>
      </c>
      <c r="BF282" s="48" t="str" cm="1">
        <f t="array" ref="BF282">_xlfn.IFS(AW282="NA", "NA", AW282="NR", "NA", T282 = "NA", "NA", T282 = "NR", "NA", BA282="SD", AW282, BA282="SE", AW282*(SQRT(T282)), BA282="SEM", AW282*(SQRT(T282)), TRUE, "NA")</f>
        <v>NA</v>
      </c>
      <c r="BG282" s="35" t="s">
        <v>12</v>
      </c>
      <c r="BH282" t="s">
        <v>8</v>
      </c>
      <c r="BI282" t="s">
        <v>8</v>
      </c>
      <c r="BJ282" t="s">
        <v>8</v>
      </c>
      <c r="BK282" t="s">
        <v>8</v>
      </c>
      <c r="BL282" t="s">
        <v>8</v>
      </c>
      <c r="BM282" t="s">
        <v>8</v>
      </c>
      <c r="BN282" s="35" t="s">
        <v>273</v>
      </c>
      <c r="BO282" t="s">
        <v>273</v>
      </c>
      <c r="BQ282" t="s">
        <v>1367</v>
      </c>
    </row>
    <row r="283" spans="1:69" s="22" customFormat="1" x14ac:dyDescent="0.3">
      <c r="A283" s="22" t="s">
        <v>1373</v>
      </c>
      <c r="B283" s="22" t="s">
        <v>1364</v>
      </c>
      <c r="C283" s="22">
        <v>2009</v>
      </c>
      <c r="D283" s="22" t="s">
        <v>1372</v>
      </c>
      <c r="E283" s="22" t="s">
        <v>141</v>
      </c>
      <c r="F283" s="34" t="s">
        <v>24</v>
      </c>
      <c r="G283" s="22" t="s">
        <v>10</v>
      </c>
      <c r="H283" s="22" t="s">
        <v>36</v>
      </c>
      <c r="I283" s="22" t="s">
        <v>12</v>
      </c>
      <c r="J283" s="22" t="s">
        <v>8</v>
      </c>
      <c r="K283" s="22" t="s">
        <v>9</v>
      </c>
      <c r="L283" s="22" t="s">
        <v>9</v>
      </c>
      <c r="M283" s="22" t="s">
        <v>9</v>
      </c>
      <c r="N283" s="22">
        <v>270</v>
      </c>
      <c r="O283" s="22">
        <f>AVERAGE(N283,P283)</f>
        <v>295</v>
      </c>
      <c r="P283" s="22">
        <v>320</v>
      </c>
      <c r="Q283" s="22">
        <v>6</v>
      </c>
      <c r="R283" s="22">
        <v>5</v>
      </c>
      <c r="S283" s="22">
        <v>0</v>
      </c>
      <c r="T283" s="22" t="s">
        <v>8</v>
      </c>
      <c r="U283" s="22" t="str">
        <f t="shared" si="41"/>
        <v>NA</v>
      </c>
      <c r="V283" s="22" t="str">
        <f t="shared" si="42"/>
        <v>NA</v>
      </c>
      <c r="W283" s="34" t="s">
        <v>147</v>
      </c>
      <c r="X283" s="22" t="s">
        <v>97</v>
      </c>
      <c r="Y283" s="22" t="s">
        <v>2553</v>
      </c>
      <c r="Z283" s="22" t="s">
        <v>1374</v>
      </c>
      <c r="AA283" s="22">
        <v>20</v>
      </c>
      <c r="AB283" s="22" t="s">
        <v>320</v>
      </c>
      <c r="AC283">
        <f>AA283*1</f>
        <v>20</v>
      </c>
      <c r="AD283" s="22">
        <v>1700</v>
      </c>
      <c r="AE283" s="22" t="s">
        <v>252</v>
      </c>
      <c r="AF283" cm="1">
        <f t="array" ref="AF283">_xlfn.IFS(AD283="NA", "NA", AD283="NR", "NA", AE283="W/cm2", AD283, AE283="mW/mm2", AD283*0.1, AE283="mW/cm2", AD283*0.001, AE283="uW/cm2", AD283*0.000001, AE283="lux", AD283*0.00000014641, AE283="klux", AD283*0.00014641, TRUE, "NA")</f>
        <v>2.4889699999999999E-4</v>
      </c>
      <c r="AG283" s="22" t="s">
        <v>86</v>
      </c>
      <c r="AH283" s="22" t="s">
        <v>2654</v>
      </c>
      <c r="AI283" s="22">
        <v>535</v>
      </c>
      <c r="AJ283" s="22">
        <v>0.5</v>
      </c>
      <c r="AK283" s="22">
        <v>10</v>
      </c>
      <c r="AL283" s="34" t="s">
        <v>12</v>
      </c>
      <c r="AM283" s="22" t="s">
        <v>8</v>
      </c>
      <c r="AN283" s="22" t="s">
        <v>8</v>
      </c>
      <c r="AO283" s="22" t="s">
        <v>8</v>
      </c>
      <c r="AP283" s="22" t="s">
        <v>8</v>
      </c>
      <c r="AQ283" s="22" t="s">
        <v>8</v>
      </c>
      <c r="AR283" s="34">
        <v>24</v>
      </c>
      <c r="AS283" s="22" t="s">
        <v>876</v>
      </c>
      <c r="AT283" s="22">
        <v>4.16</v>
      </c>
      <c r="AU283" s="22">
        <v>0.56000000000000005</v>
      </c>
      <c r="AV283" s="22" t="s">
        <v>8</v>
      </c>
      <c r="AW283" s="22" t="s">
        <v>8</v>
      </c>
      <c r="AX283" s="22" t="s">
        <v>8</v>
      </c>
      <c r="AY283" s="22" t="s">
        <v>8</v>
      </c>
      <c r="AZ283" s="22" t="s">
        <v>137</v>
      </c>
      <c r="BA283" s="22" t="s">
        <v>197</v>
      </c>
      <c r="BB283" cm="1">
        <f t="array" ref="BB283">_xlfn.IFS(AT283="NA", "NA", AT283="NR", "NA", AZ283="Direct rLV % whole brain", AT283, AZ283="Indirect rLV % whole brain", AT283, AZ283="Direct rLV % hemisphere", AT283/2, AZ283="Indirect rLV % hemisphere", AT283/2, AND(F283="Mouse", AZ283="mm3"), (AT283/508.91)*100, AND(F283="Rat", AZ283="mm3"), (AT283/1971)*100, AND(F283="Mouse", AZ283="ul"), (AT283/508.91)*100, AND(F283="Rat", AZ283="ul"), (AT283/1971)*100, AND(F283="Mouse", AZ283="nl"), (AT283/508910)*100, AND(F283="Rat", AZ283="nl"), (AT283/1971000)*100, AND(F283="Mouse", AZ283="cm3"), (AT283/0.50891)*100, AND(F283="Rat", AZ283="cm3"), (AT283/1.971)*100, TRUE, "NA")</f>
        <v>0.21106037544393708</v>
      </c>
      <c r="BC283" t="str" cm="1">
        <f t="array" ref="BC283">_xlfn.IFS(AV283="NA", "NA", AV283="NR", "NA", AZ283="Direct rLV % whole brain", AV283, AZ283="Indirect rLV % whole brain", AV283, AZ283="Direct rLV % hemisphere", AV283/2, AZ283="Indirect rLV % hemisphere", AV283/2, AND(F283="Mouse", AZ283="mm3"), (AV283/508.91)*100, AND(F283="Rat", AZ283="mm3"), (AV283/1971)*100, AND(F283="Mouse", AZ283="ul"), (AV283/508.91)*100, AND(F283="Rat", AZ283="ul"), (AV283/1971)*100, AND(F283="Mouse", AZ283="nl"), (AV283/508910)*100, AND(F283="Rat", AZ283="nl"), (AV283/1971000)*100, AND(F283="Mouse", AZ283="cm3"), (AV283/0.50891)*100, AND(F283="Rat", AZ283="cm3"), (AV283/1.971)*100, TRUE, "NA")</f>
        <v>NA</v>
      </c>
      <c r="BD283" cm="1">
        <f t="array" ref="BD283">_xlfn.IFS(AU283="NA", "NA", AU283="NR", "NA", R283="NR", "NA", BA283="SD", AU283, BA283="SE", AU283*(SQRT(R283)), BA283="SEM", AU283*(SQRT(R283)), TRUE, "NA")</f>
        <v>1.2521980673998825</v>
      </c>
      <c r="BE283" cm="1">
        <f t="array" ref="BE283">_xlfn.IFS(BD283="NA", "NA", AZ283="Direct rLV % whole brain", BD283, AZ283="Indirect rLV % whole brain", BD283, AZ283="Direct rLV % hemisphere", BD283/2, AZ283="Indirect rLV % hemisphere", BD283/2, AND(F283="Mouse", AZ283="mm3"), (BD283/508.91)*100, AND(F283="Rat", AZ283="mm3"), (BD283/1971)*100, AND(F283="Mouse", AZ283="ul"), (BD283/508.91)*100, AND(F283="Rat", AZ283="ul"), (BD283/1971)*100, AND(F283="Mouse", AZ283="nl"), (BD283/508910)*100, AND(F283="Rat", AZ283="nl"), (BD283/1971000)*100, AND(F283="Mouse", AZ283="cm3"), (BD283/0.50891)*100, AND(F283="Rat", AZ283="cm3"), (BD283/1.971)*100, TRUE, "NA")</f>
        <v>6.3531104383555678E-2</v>
      </c>
      <c r="BF283" s="48" t="str" cm="1">
        <f t="array" ref="BF283">_xlfn.IFS(AW283="NA", "NA", AW283="NR", "NA", T283 = "NA", "NA", T283 = "NR", "NA", BA283="SD", AW283, BA283="SE", AW283*(SQRT(T283)), BA283="SEM", AW283*(SQRT(T283)), TRUE, "NA")</f>
        <v>NA</v>
      </c>
      <c r="BG283" s="34" t="s">
        <v>12</v>
      </c>
      <c r="BH283" s="22" t="s">
        <v>8</v>
      </c>
      <c r="BI283" s="22" t="s">
        <v>8</v>
      </c>
      <c r="BJ283" s="22" t="s">
        <v>8</v>
      </c>
      <c r="BK283" s="22" t="s">
        <v>8</v>
      </c>
      <c r="BL283" s="22" t="s">
        <v>8</v>
      </c>
      <c r="BM283" s="22" t="s">
        <v>8</v>
      </c>
      <c r="BN283" s="34" t="s">
        <v>272</v>
      </c>
      <c r="BO283" s="22" t="s">
        <v>273</v>
      </c>
      <c r="BP283" s="22" t="s">
        <v>1375</v>
      </c>
    </row>
    <row r="284" spans="1:69" s="22" customFormat="1" x14ac:dyDescent="0.3">
      <c r="A284" s="22" t="s">
        <v>1373</v>
      </c>
      <c r="B284" s="22" t="s">
        <v>1364</v>
      </c>
      <c r="C284" s="22">
        <v>2009</v>
      </c>
      <c r="D284" s="22" t="s">
        <v>1372</v>
      </c>
      <c r="E284" s="22" t="s">
        <v>143</v>
      </c>
      <c r="F284" s="34" t="s">
        <v>24</v>
      </c>
      <c r="G284" s="22" t="s">
        <v>10</v>
      </c>
      <c r="H284" s="22" t="s">
        <v>36</v>
      </c>
      <c r="I284" s="22" t="s">
        <v>12</v>
      </c>
      <c r="J284" s="22" t="s">
        <v>8</v>
      </c>
      <c r="K284" s="22" t="s">
        <v>9</v>
      </c>
      <c r="L284" s="22" t="s">
        <v>9</v>
      </c>
      <c r="M284" s="22" t="s">
        <v>9</v>
      </c>
      <c r="N284" s="22">
        <v>270</v>
      </c>
      <c r="O284" s="22">
        <f t="shared" ref="O284:O287" si="44">AVERAGE(N284,P284)</f>
        <v>295</v>
      </c>
      <c r="P284" s="22">
        <v>320</v>
      </c>
      <c r="Q284" s="22">
        <v>6</v>
      </c>
      <c r="R284" s="22">
        <v>2</v>
      </c>
      <c r="S284" s="22">
        <v>0</v>
      </c>
      <c r="T284" s="22" t="s">
        <v>8</v>
      </c>
      <c r="U284" s="22" t="str">
        <f t="shared" si="41"/>
        <v>NA</v>
      </c>
      <c r="V284" s="22" t="str">
        <f t="shared" si="42"/>
        <v>NA</v>
      </c>
      <c r="W284" s="34" t="s">
        <v>147</v>
      </c>
      <c r="X284" s="22" t="s">
        <v>97</v>
      </c>
      <c r="Y284" s="22" t="s">
        <v>2553</v>
      </c>
      <c r="Z284" s="22" t="s">
        <v>1374</v>
      </c>
      <c r="AA284" s="22">
        <v>20</v>
      </c>
      <c r="AB284" s="22" t="s">
        <v>320</v>
      </c>
      <c r="AC284">
        <f t="shared" ref="AC284:AC287" si="45">AA284*1</f>
        <v>20</v>
      </c>
      <c r="AD284" s="22">
        <v>2500</v>
      </c>
      <c r="AE284" s="22" t="s">
        <v>252</v>
      </c>
      <c r="AF284" cm="1">
        <f t="array" ref="AF284">_xlfn.IFS(AD284="NA", "NA", AD284="NR", "NA", AE284="W/cm2", AD284, AE284="mW/mm2", AD284*0.1, AE284="mW/cm2", AD284*0.001, AE284="uW/cm2", AD284*0.000001, AE284="lux", AD284*0.00000014641, AE284="klux", AD284*0.00014641, TRUE, "NA")</f>
        <v>3.6602500000000002E-4</v>
      </c>
      <c r="AG284" s="22" t="s">
        <v>86</v>
      </c>
      <c r="AH284" s="22" t="s">
        <v>2654</v>
      </c>
      <c r="AI284" s="22">
        <v>535</v>
      </c>
      <c r="AJ284" s="22">
        <v>0.75</v>
      </c>
      <c r="AK284" s="22">
        <v>10</v>
      </c>
      <c r="AL284" s="34" t="s">
        <v>12</v>
      </c>
      <c r="AM284" s="22" t="s">
        <v>8</v>
      </c>
      <c r="AN284" s="22" t="s">
        <v>8</v>
      </c>
      <c r="AO284" s="22" t="s">
        <v>8</v>
      </c>
      <c r="AP284" s="22" t="s">
        <v>8</v>
      </c>
      <c r="AQ284" s="22" t="s">
        <v>8</v>
      </c>
      <c r="AR284" s="34">
        <v>24</v>
      </c>
      <c r="AS284" s="22" t="s">
        <v>876</v>
      </c>
      <c r="AT284" s="22">
        <v>7.06</v>
      </c>
      <c r="AU284" s="22">
        <v>0.53</v>
      </c>
      <c r="AV284" s="22" t="s">
        <v>8</v>
      </c>
      <c r="AW284" s="22" t="s">
        <v>8</v>
      </c>
      <c r="AX284" s="22" t="s">
        <v>8</v>
      </c>
      <c r="AY284" s="22" t="s">
        <v>8</v>
      </c>
      <c r="AZ284" s="22" t="s">
        <v>137</v>
      </c>
      <c r="BA284" s="22" t="s">
        <v>197</v>
      </c>
      <c r="BB284" cm="1">
        <f t="array" ref="BB284">_xlfn.IFS(AT284="NA", "NA", AT284="NR", "NA", AZ284="Direct rLV % whole brain", AT284, AZ284="Indirect rLV % whole brain", AT284, AZ284="Direct rLV % hemisphere", AT284/2, AZ284="Indirect rLV % hemisphere", AT284/2, AND(F284="Mouse", AZ284="mm3"), (AT284/508.91)*100, AND(F284="Rat", AZ284="mm3"), (AT284/1971)*100, AND(F284="Mouse", AZ284="ul"), (AT284/508.91)*100, AND(F284="Rat", AZ284="ul"), (AT284/1971)*100, AND(F284="Mouse", AZ284="nl"), (AT284/508910)*100, AND(F284="Rat", AZ284="nl"), (AT284/1971000)*100, AND(F284="Mouse", AZ284="cm3"), (AT284/0.50891)*100, AND(F284="Rat", AZ284="cm3"), (AT284/1.971)*100, TRUE, "NA")</f>
        <v>0.35819381024860475</v>
      </c>
      <c r="BC284" t="str" cm="1">
        <f t="array" ref="BC284">_xlfn.IFS(AV284="NA", "NA", AV284="NR", "NA", AZ284="Direct rLV % whole brain", AV284, AZ284="Indirect rLV % whole brain", AV284, AZ284="Direct rLV % hemisphere", AV284/2, AZ284="Indirect rLV % hemisphere", AV284/2, AND(F284="Mouse", AZ284="mm3"), (AV284/508.91)*100, AND(F284="Rat", AZ284="mm3"), (AV284/1971)*100, AND(F284="Mouse", AZ284="ul"), (AV284/508.91)*100, AND(F284="Rat", AZ284="ul"), (AV284/1971)*100, AND(F284="Mouse", AZ284="nl"), (AV284/508910)*100, AND(F284="Rat", AZ284="nl"), (AV284/1971000)*100, AND(F284="Mouse", AZ284="cm3"), (AV284/0.50891)*100, AND(F284="Rat", AZ284="cm3"), (AV284/1.971)*100, TRUE, "NA")</f>
        <v>NA</v>
      </c>
      <c r="BD284" cm="1">
        <f t="array" ref="BD284">_xlfn.IFS(AU284="NA", "NA", AU284="NR", "NA", R284="NR", "NA", BA284="SD", AU284, BA284="SE", AU284*(SQRT(R284)), BA284="SEM", AU284*(SQRT(R284)), TRUE, "NA")</f>
        <v>0.7495331880577405</v>
      </c>
      <c r="BE284" cm="1">
        <f t="array" ref="BE284">_xlfn.IFS(BD284="NA", "NA", AZ284="Direct rLV % whole brain", BD284, AZ284="Indirect rLV % whole brain", BD284, AZ284="Direct rLV % hemisphere", BD284/2, AZ284="Indirect rLV % hemisphere", BD284/2, AND(F284="Mouse", AZ284="mm3"), (BD284/508.91)*100, AND(F284="Rat", AZ284="mm3"), (BD284/1971)*100, AND(F284="Mouse", AZ284="ul"), (BD284/508.91)*100, AND(F284="Rat", AZ284="ul"), (BD284/1971)*100, AND(F284="Mouse", AZ284="nl"), (BD284/508910)*100, AND(F284="Rat", AZ284="nl"), (BD284/1971000)*100, AND(F284="Mouse", AZ284="cm3"), (BD284/0.50891)*100, AND(F284="Rat", AZ284="cm3"), (BD284/1.971)*100, TRUE, "NA")</f>
        <v>3.8028066365182168E-2</v>
      </c>
      <c r="BF284" s="48" t="str" cm="1">
        <f t="array" ref="BF284">_xlfn.IFS(AW284="NA", "NA", AW284="NR", "NA", T284 = "NA", "NA", T284 = "NR", "NA", BA284="SD", AW284, BA284="SE", AW284*(SQRT(T284)), BA284="SEM", AW284*(SQRT(T284)), TRUE, "NA")</f>
        <v>NA</v>
      </c>
      <c r="BG284" s="34" t="s">
        <v>12</v>
      </c>
      <c r="BH284" s="22" t="s">
        <v>8</v>
      </c>
      <c r="BI284" s="22" t="s">
        <v>8</v>
      </c>
      <c r="BJ284" s="22" t="s">
        <v>8</v>
      </c>
      <c r="BK284" s="22" t="s">
        <v>8</v>
      </c>
      <c r="BL284" s="22" t="s">
        <v>8</v>
      </c>
      <c r="BM284" s="22" t="s">
        <v>8</v>
      </c>
      <c r="BN284" s="34" t="s">
        <v>272</v>
      </c>
      <c r="BO284" s="22" t="s">
        <v>273</v>
      </c>
      <c r="BP284" s="22" t="s">
        <v>1376</v>
      </c>
    </row>
    <row r="285" spans="1:69" s="22" customFormat="1" x14ac:dyDescent="0.3">
      <c r="A285" s="22" t="s">
        <v>1373</v>
      </c>
      <c r="B285" s="22" t="s">
        <v>1364</v>
      </c>
      <c r="C285" s="22">
        <v>2009</v>
      </c>
      <c r="D285" s="22" t="s">
        <v>1372</v>
      </c>
      <c r="E285" s="22" t="s">
        <v>144</v>
      </c>
      <c r="F285" s="34" t="s">
        <v>24</v>
      </c>
      <c r="G285" s="22" t="s">
        <v>10</v>
      </c>
      <c r="H285" s="22" t="s">
        <v>36</v>
      </c>
      <c r="I285" s="22" t="s">
        <v>12</v>
      </c>
      <c r="J285" s="22" t="s">
        <v>8</v>
      </c>
      <c r="K285" s="22" t="s">
        <v>9</v>
      </c>
      <c r="L285" s="22" t="s">
        <v>9</v>
      </c>
      <c r="M285" s="22" t="s">
        <v>9</v>
      </c>
      <c r="N285" s="22">
        <v>270</v>
      </c>
      <c r="O285" s="22">
        <f t="shared" si="44"/>
        <v>295</v>
      </c>
      <c r="P285" s="22">
        <v>320</v>
      </c>
      <c r="Q285" s="22">
        <v>6</v>
      </c>
      <c r="R285" s="22">
        <v>2</v>
      </c>
      <c r="S285" s="22">
        <v>0</v>
      </c>
      <c r="T285" s="22" t="s">
        <v>8</v>
      </c>
      <c r="U285" s="22" t="str">
        <f t="shared" si="41"/>
        <v>NA</v>
      </c>
      <c r="V285" s="22" t="str">
        <f t="shared" si="42"/>
        <v>NA</v>
      </c>
      <c r="W285" s="34" t="s">
        <v>147</v>
      </c>
      <c r="X285" s="22" t="s">
        <v>97</v>
      </c>
      <c r="Y285" s="22" t="s">
        <v>2553</v>
      </c>
      <c r="Z285" s="22" t="s">
        <v>1374</v>
      </c>
      <c r="AA285" s="22">
        <v>20</v>
      </c>
      <c r="AB285" s="22" t="s">
        <v>320</v>
      </c>
      <c r="AC285">
        <f t="shared" si="45"/>
        <v>20</v>
      </c>
      <c r="AD285" s="22">
        <v>1700</v>
      </c>
      <c r="AE285" s="22" t="s">
        <v>252</v>
      </c>
      <c r="AF285" cm="1">
        <f t="array" ref="AF285">_xlfn.IFS(AD285="NA", "NA", AD285="NR", "NA", AE285="W/cm2", AD285, AE285="mW/mm2", AD285*0.1, AE285="mW/cm2", AD285*0.001, AE285="uW/cm2", AD285*0.000001, AE285="lux", AD285*0.00000014641, AE285="klux", AD285*0.00014641, TRUE, "NA")</f>
        <v>2.4889699999999999E-4</v>
      </c>
      <c r="AG285" s="22" t="s">
        <v>86</v>
      </c>
      <c r="AH285" s="22" t="s">
        <v>2654</v>
      </c>
      <c r="AI285" s="22">
        <v>535</v>
      </c>
      <c r="AJ285" s="22">
        <v>0.5</v>
      </c>
      <c r="AK285" s="22">
        <v>5</v>
      </c>
      <c r="AL285" s="34" t="s">
        <v>12</v>
      </c>
      <c r="AM285" s="22" t="s">
        <v>8</v>
      </c>
      <c r="AN285" s="22" t="s">
        <v>8</v>
      </c>
      <c r="AO285" s="22" t="s">
        <v>8</v>
      </c>
      <c r="AP285" s="22" t="s">
        <v>8</v>
      </c>
      <c r="AQ285" s="22" t="s">
        <v>8</v>
      </c>
      <c r="AR285" s="34">
        <v>24</v>
      </c>
      <c r="AS285" s="22" t="s">
        <v>876</v>
      </c>
      <c r="AT285" s="22">
        <v>1.25</v>
      </c>
      <c r="AU285" s="22">
        <v>0.1</v>
      </c>
      <c r="AV285" s="22" t="s">
        <v>8</v>
      </c>
      <c r="AW285" s="22" t="s">
        <v>8</v>
      </c>
      <c r="AX285" s="22" t="s">
        <v>8</v>
      </c>
      <c r="AY285" s="22" t="s">
        <v>8</v>
      </c>
      <c r="AZ285" s="22" t="s">
        <v>137</v>
      </c>
      <c r="BA285" s="22" t="s">
        <v>197</v>
      </c>
      <c r="BB285" cm="1">
        <f t="array" ref="BB285">_xlfn.IFS(AT285="NA", "NA", AT285="NR", "NA", AZ285="Direct rLV % whole brain", AT285, AZ285="Indirect rLV % whole brain", AT285, AZ285="Direct rLV % hemisphere", AT285/2, AZ285="Indirect rLV % hemisphere", AT285/2, AND(F285="Mouse", AZ285="mm3"), (AT285/508.91)*100, AND(F285="Rat", AZ285="mm3"), (AT285/1971)*100, AND(F285="Mouse", AZ285="ul"), (AT285/508.91)*100, AND(F285="Rat", AZ285="ul"), (AT285/1971)*100, AND(F285="Mouse", AZ285="nl"), (AT285/508910)*100, AND(F285="Rat", AZ285="nl"), (AT285/1971000)*100, AND(F285="Mouse", AZ285="cm3"), (AT285/0.50891)*100, AND(F285="Rat", AZ285="cm3"), (AT285/1.971)*100, TRUE, "NA")</f>
        <v>6.3419583967529169E-2</v>
      </c>
      <c r="BC285" t="str" cm="1">
        <f t="array" ref="BC285">_xlfn.IFS(AV285="NA", "NA", AV285="NR", "NA", AZ285="Direct rLV % whole brain", AV285, AZ285="Indirect rLV % whole brain", AV285, AZ285="Direct rLV % hemisphere", AV285/2, AZ285="Indirect rLV % hemisphere", AV285/2, AND(F285="Mouse", AZ285="mm3"), (AV285/508.91)*100, AND(F285="Rat", AZ285="mm3"), (AV285/1971)*100, AND(F285="Mouse", AZ285="ul"), (AV285/508.91)*100, AND(F285="Rat", AZ285="ul"), (AV285/1971)*100, AND(F285="Mouse", AZ285="nl"), (AV285/508910)*100, AND(F285="Rat", AZ285="nl"), (AV285/1971000)*100, AND(F285="Mouse", AZ285="cm3"), (AV285/0.50891)*100, AND(F285="Rat", AZ285="cm3"), (AV285/1.971)*100, TRUE, "NA")</f>
        <v>NA</v>
      </c>
      <c r="BD285" cm="1">
        <f t="array" ref="BD285">_xlfn.IFS(AU285="NA", "NA", AU285="NR", "NA", R285="NR", "NA", BA285="SD", AU285, BA285="SE", AU285*(SQRT(R285)), BA285="SEM", AU285*(SQRT(R285)), TRUE, "NA")</f>
        <v>0.14142135623730953</v>
      </c>
      <c r="BE285" cm="1">
        <f t="array" ref="BE285">_xlfn.IFS(BD285="NA", "NA", AZ285="Direct rLV % whole brain", BD285, AZ285="Indirect rLV % whole brain", BD285, AZ285="Direct rLV % hemisphere", BD285/2, AZ285="Indirect rLV % hemisphere", BD285/2, AND(F285="Mouse", AZ285="mm3"), (BD285/508.91)*100, AND(F285="Rat", AZ285="mm3"), (BD285/1971)*100, AND(F285="Mouse", AZ285="ul"), (BD285/508.91)*100, AND(F285="Rat", AZ285="ul"), (BD285/1971)*100, AND(F285="Mouse", AZ285="nl"), (BD285/508910)*100, AND(F285="Rat", AZ285="nl"), (BD285/1971000)*100, AND(F285="Mouse", AZ285="cm3"), (BD285/0.50891)*100, AND(F285="Rat", AZ285="cm3"), (BD285/1.971)*100, TRUE, "NA")</f>
        <v>7.1751068613551249E-3</v>
      </c>
      <c r="BF285" s="48" t="str" cm="1">
        <f t="array" ref="BF285">_xlfn.IFS(AW285="NA", "NA", AW285="NR", "NA", T285 = "NA", "NA", T285 = "NR", "NA", BA285="SD", AW285, BA285="SE", AW285*(SQRT(T285)), BA285="SEM", AW285*(SQRT(T285)), TRUE, "NA")</f>
        <v>NA</v>
      </c>
      <c r="BG285" s="34" t="s">
        <v>12</v>
      </c>
      <c r="BH285" s="22" t="s">
        <v>8</v>
      </c>
      <c r="BI285" s="22" t="s">
        <v>8</v>
      </c>
      <c r="BJ285" s="22" t="s">
        <v>8</v>
      </c>
      <c r="BK285" s="22" t="s">
        <v>8</v>
      </c>
      <c r="BL285" s="22" t="s">
        <v>8</v>
      </c>
      <c r="BM285" s="22" t="s">
        <v>8</v>
      </c>
      <c r="BN285" s="34" t="s">
        <v>272</v>
      </c>
      <c r="BO285" s="22" t="s">
        <v>273</v>
      </c>
      <c r="BP285" s="22" t="s">
        <v>1376</v>
      </c>
    </row>
    <row r="286" spans="1:69" s="22" customFormat="1" x14ac:dyDescent="0.3">
      <c r="A286" s="22" t="s">
        <v>1373</v>
      </c>
      <c r="B286" s="22" t="s">
        <v>1364</v>
      </c>
      <c r="C286" s="22">
        <v>2009</v>
      </c>
      <c r="D286" s="22" t="s">
        <v>1372</v>
      </c>
      <c r="E286" s="22" t="s">
        <v>263</v>
      </c>
      <c r="F286" s="34" t="s">
        <v>24</v>
      </c>
      <c r="G286" s="22" t="s">
        <v>10</v>
      </c>
      <c r="H286" s="22" t="s">
        <v>36</v>
      </c>
      <c r="I286" s="22" t="s">
        <v>12</v>
      </c>
      <c r="J286" s="22" t="s">
        <v>8</v>
      </c>
      <c r="K286" s="22" t="s">
        <v>9</v>
      </c>
      <c r="L286" s="22" t="s">
        <v>9</v>
      </c>
      <c r="M286" s="22" t="s">
        <v>9</v>
      </c>
      <c r="N286" s="22">
        <v>270</v>
      </c>
      <c r="O286" s="22">
        <f t="shared" si="44"/>
        <v>295</v>
      </c>
      <c r="P286" s="22">
        <v>320</v>
      </c>
      <c r="Q286" s="22">
        <v>1</v>
      </c>
      <c r="R286" s="22">
        <v>6</v>
      </c>
      <c r="S286" s="22">
        <v>2</v>
      </c>
      <c r="T286" s="22">
        <v>6</v>
      </c>
      <c r="U286" s="22">
        <f t="shared" si="41"/>
        <v>2</v>
      </c>
      <c r="V286" s="22">
        <f t="shared" si="42"/>
        <v>3</v>
      </c>
      <c r="W286" s="34" t="s">
        <v>147</v>
      </c>
      <c r="X286" s="22" t="s">
        <v>97</v>
      </c>
      <c r="Y286" s="22" t="s">
        <v>2553</v>
      </c>
      <c r="Z286" s="22" t="s">
        <v>1374</v>
      </c>
      <c r="AA286" s="22">
        <v>20</v>
      </c>
      <c r="AB286" s="22" t="s">
        <v>320</v>
      </c>
      <c r="AC286">
        <f t="shared" si="45"/>
        <v>20</v>
      </c>
      <c r="AD286" s="22">
        <v>1700</v>
      </c>
      <c r="AE286" s="22" t="s">
        <v>252</v>
      </c>
      <c r="AF286" cm="1">
        <f t="array" ref="AF286">_xlfn.IFS(AD286="NA", "NA", AD286="NR", "NA", AE286="W/cm2", AD286, AE286="mW/mm2", AD286*0.1, AE286="mW/cm2", AD286*0.001, AE286="uW/cm2", AD286*0.000001, AE286="lux", AD286*0.00000014641, AE286="klux", AD286*0.00014641, TRUE, "NA")</f>
        <v>2.4889699999999999E-4</v>
      </c>
      <c r="AG286" s="22" t="s">
        <v>86</v>
      </c>
      <c r="AH286" s="22" t="s">
        <v>2654</v>
      </c>
      <c r="AI286" s="22">
        <v>535</v>
      </c>
      <c r="AJ286" s="22">
        <v>0.5</v>
      </c>
      <c r="AK286" s="22">
        <v>10</v>
      </c>
      <c r="AL286" s="34" t="s">
        <v>1011</v>
      </c>
      <c r="AM286" s="22" t="s">
        <v>219</v>
      </c>
      <c r="AN286" s="22">
        <v>30</v>
      </c>
      <c r="AO286" s="22" t="s">
        <v>145</v>
      </c>
      <c r="AP286" s="22">
        <v>-2</v>
      </c>
      <c r="AQ286" s="22" t="s">
        <v>156</v>
      </c>
      <c r="AR286" s="34">
        <v>24</v>
      </c>
      <c r="AS286" s="22" t="s">
        <v>876</v>
      </c>
      <c r="AT286" s="22">
        <v>5.03</v>
      </c>
      <c r="AU286" s="22">
        <v>0.83</v>
      </c>
      <c r="AV286" s="22">
        <v>3.45</v>
      </c>
      <c r="AW286" s="22">
        <v>0.67</v>
      </c>
      <c r="AX286" s="22" t="s">
        <v>8</v>
      </c>
      <c r="AY286" s="22" t="s">
        <v>8</v>
      </c>
      <c r="AZ286" s="22" t="s">
        <v>137</v>
      </c>
      <c r="BA286" s="22" t="s">
        <v>197</v>
      </c>
      <c r="BB286" cm="1">
        <f t="array" ref="BB286">_xlfn.IFS(AT286="NA", "NA", AT286="NR", "NA", AZ286="Direct rLV % whole brain", AT286, AZ286="Indirect rLV % whole brain", AT286, AZ286="Direct rLV % hemisphere", AT286/2, AZ286="Indirect rLV % hemisphere", AT286/2, AND(F286="Mouse", AZ286="mm3"), (AT286/508.91)*100, AND(F286="Rat", AZ286="mm3"), (AT286/1971)*100, AND(F286="Mouse", AZ286="ul"), (AT286/508.91)*100, AND(F286="Rat", AZ286="ul"), (AT286/1971)*100, AND(F286="Mouse", AZ286="nl"), (AT286/508910)*100, AND(F286="Rat", AZ286="nl"), (AT286/1971000)*100, AND(F286="Mouse", AZ286="cm3"), (AT286/0.50891)*100, AND(F286="Rat", AZ286="cm3"), (AT286/1.971)*100, TRUE, "NA")</f>
        <v>0.25520040588533743</v>
      </c>
      <c r="BC286" cm="1">
        <f t="array" ref="BC286">_xlfn.IFS(AV286="NA", "NA", AV286="NR", "NA", AZ286="Direct rLV % whole brain", AV286, AZ286="Indirect rLV % whole brain", AV286, AZ286="Direct rLV % hemisphere", AV286/2, AZ286="Indirect rLV % hemisphere", AV286/2, AND(F286="Mouse", AZ286="mm3"), (AV286/508.91)*100, AND(F286="Rat", AZ286="mm3"), (AV286/1971)*100, AND(F286="Mouse", AZ286="ul"), (AV286/508.91)*100, AND(F286="Rat", AZ286="ul"), (AV286/1971)*100, AND(F286="Mouse", AZ286="nl"), (AV286/508910)*100, AND(F286="Rat", AZ286="nl"), (AV286/1971000)*100, AND(F286="Mouse", AZ286="cm3"), (AV286/0.50891)*100, AND(F286="Rat", AZ286="cm3"), (AV286/1.971)*100, TRUE, "NA")</f>
        <v>0.17503805175038051</v>
      </c>
      <c r="BD286" cm="1">
        <f t="array" ref="BD286">_xlfn.IFS(AU286="NA", "NA", AU286="NR", "NA", R286="NR", "NA", BA286="SD", AU286, BA286="SE", AU286*(SQRT(R286)), BA286="SEM", AU286*(SQRT(R286)), TRUE, "NA")</f>
        <v>2.0330764865100375</v>
      </c>
      <c r="BE286" cm="1">
        <f t="array" ref="BE286">_xlfn.IFS(BD286="NA", "NA", AZ286="Direct rLV % whole brain", BD286, AZ286="Indirect rLV % whole brain", BD286, AZ286="Direct rLV % hemisphere", BD286/2, AZ286="Indirect rLV % hemisphere", BD286/2, AND(F286="Mouse", AZ286="mm3"), (BD286/508.91)*100, AND(F286="Rat", AZ286="mm3"), (BD286/1971)*100, AND(F286="Mouse", AZ286="ul"), (BD286/508.91)*100, AND(F286="Rat", AZ286="ul"), (BD286/1971)*100, AND(F286="Mouse", AZ286="nl"), (BD286/508910)*100, AND(F286="Rat", AZ286="nl"), (BD286/1971000)*100, AND(F286="Mouse", AZ286="cm3"), (BD286/0.50891)*100, AND(F286="Rat", AZ286="cm3"), (BD286/1.971)*100, TRUE, "NA")</f>
        <v>0.10314949195890601</v>
      </c>
      <c r="BF286" s="48" cm="1">
        <f t="array" ref="BF286">_xlfn.IFS(AW286="NA", "NA", AW286="NR", "NA", T286 = "NA", "NA", T286 = "NR", "NA", BA286="SD", AW286, BA286="SE", AW286*(SQRT(T286)), BA286="SEM", AW286*(SQRT(T286)), TRUE, "NA")</f>
        <v>1.6411581276647293</v>
      </c>
      <c r="BG286" s="34" t="s">
        <v>12</v>
      </c>
      <c r="BH286" s="22" t="s">
        <v>8</v>
      </c>
      <c r="BI286" s="22" t="s">
        <v>8</v>
      </c>
      <c r="BJ286" s="22" t="s">
        <v>8</v>
      </c>
      <c r="BK286" s="22" t="s">
        <v>8</v>
      </c>
      <c r="BL286" s="22" t="s">
        <v>8</v>
      </c>
      <c r="BM286" s="22" t="s">
        <v>8</v>
      </c>
      <c r="BN286" s="34" t="s">
        <v>273</v>
      </c>
      <c r="BO286" s="22" t="s">
        <v>273</v>
      </c>
    </row>
    <row r="287" spans="1:69" s="22" customFormat="1" x14ac:dyDescent="0.3">
      <c r="A287" s="22" t="s">
        <v>1373</v>
      </c>
      <c r="B287" s="22" t="s">
        <v>1364</v>
      </c>
      <c r="C287" s="22">
        <v>2009</v>
      </c>
      <c r="D287" s="22" t="s">
        <v>1372</v>
      </c>
      <c r="E287" s="22" t="s">
        <v>264</v>
      </c>
      <c r="F287" s="34" t="s">
        <v>24</v>
      </c>
      <c r="G287" s="22" t="s">
        <v>10</v>
      </c>
      <c r="H287" s="22" t="s">
        <v>36</v>
      </c>
      <c r="I287" s="22" t="s">
        <v>12</v>
      </c>
      <c r="J287" s="22" t="s">
        <v>8</v>
      </c>
      <c r="K287" s="22" t="s">
        <v>9</v>
      </c>
      <c r="L287" s="22" t="s">
        <v>9</v>
      </c>
      <c r="M287" s="22" t="s">
        <v>9</v>
      </c>
      <c r="N287" s="22">
        <v>270</v>
      </c>
      <c r="O287" s="22">
        <f t="shared" si="44"/>
        <v>295</v>
      </c>
      <c r="P287" s="22">
        <v>320</v>
      </c>
      <c r="Q287" s="22">
        <v>1</v>
      </c>
      <c r="R287" s="22">
        <v>6</v>
      </c>
      <c r="S287" s="22">
        <v>2</v>
      </c>
      <c r="T287" s="22">
        <v>6</v>
      </c>
      <c r="U287" s="22">
        <f t="shared" si="41"/>
        <v>2</v>
      </c>
      <c r="V287" s="22">
        <f t="shared" si="42"/>
        <v>3</v>
      </c>
      <c r="W287" s="34" t="s">
        <v>147</v>
      </c>
      <c r="X287" s="22" t="s">
        <v>97</v>
      </c>
      <c r="Y287" s="22" t="s">
        <v>2553</v>
      </c>
      <c r="Z287" s="22" t="s">
        <v>1374</v>
      </c>
      <c r="AA287" s="22">
        <v>20</v>
      </c>
      <c r="AB287" s="22" t="s">
        <v>320</v>
      </c>
      <c r="AC287">
        <f t="shared" si="45"/>
        <v>20</v>
      </c>
      <c r="AD287" s="22">
        <v>1700</v>
      </c>
      <c r="AE287" s="22" t="s">
        <v>252</v>
      </c>
      <c r="AF287" cm="1">
        <f t="array" ref="AF287">_xlfn.IFS(AD287="NA", "NA", AD287="NR", "NA", AE287="W/cm2", AD287, AE287="mW/mm2", AD287*0.1, AE287="mW/cm2", AD287*0.001, AE287="uW/cm2", AD287*0.000001, AE287="lux", AD287*0.00000014641, AE287="klux", AD287*0.00014641, TRUE, "NA")</f>
        <v>2.4889699999999999E-4</v>
      </c>
      <c r="AG287" s="22" t="s">
        <v>86</v>
      </c>
      <c r="AH287" s="22" t="s">
        <v>2654</v>
      </c>
      <c r="AI287" s="22">
        <v>535</v>
      </c>
      <c r="AJ287" s="22">
        <v>0.5</v>
      </c>
      <c r="AK287" s="22">
        <v>10</v>
      </c>
      <c r="AL287" s="34" t="s">
        <v>324</v>
      </c>
      <c r="AM287" s="22" t="s">
        <v>219</v>
      </c>
      <c r="AN287" s="22">
        <v>10</v>
      </c>
      <c r="AO287" s="22" t="s">
        <v>145</v>
      </c>
      <c r="AP287" s="22">
        <v>0.5</v>
      </c>
      <c r="AQ287" s="22" t="s">
        <v>158</v>
      </c>
      <c r="AR287" s="34">
        <v>24</v>
      </c>
      <c r="AS287" s="22" t="s">
        <v>876</v>
      </c>
      <c r="AT287" s="22">
        <v>5.03</v>
      </c>
      <c r="AU287" s="22">
        <v>0.83</v>
      </c>
      <c r="AV287" s="22">
        <v>1.95</v>
      </c>
      <c r="AW287" s="22">
        <v>0.74</v>
      </c>
      <c r="AX287" s="22" t="s">
        <v>8</v>
      </c>
      <c r="AY287" s="22" t="s">
        <v>8</v>
      </c>
      <c r="AZ287" s="22" t="s">
        <v>137</v>
      </c>
      <c r="BA287" s="22" t="s">
        <v>197</v>
      </c>
      <c r="BB287" cm="1">
        <f t="array" ref="BB287">_xlfn.IFS(AT287="NA", "NA", AT287="NR", "NA", AZ287="Direct rLV % whole brain", AT287, AZ287="Indirect rLV % whole brain", AT287, AZ287="Direct rLV % hemisphere", AT287/2, AZ287="Indirect rLV % hemisphere", AT287/2, AND(F287="Mouse", AZ287="mm3"), (AT287/508.91)*100, AND(F287="Rat", AZ287="mm3"), (AT287/1971)*100, AND(F287="Mouse", AZ287="ul"), (AT287/508.91)*100, AND(F287="Rat", AZ287="ul"), (AT287/1971)*100, AND(F287="Mouse", AZ287="nl"), (AT287/508910)*100, AND(F287="Rat", AZ287="nl"), (AT287/1971000)*100, AND(F287="Mouse", AZ287="cm3"), (AT287/0.50891)*100, AND(F287="Rat", AZ287="cm3"), (AT287/1.971)*100, TRUE, "NA")</f>
        <v>0.25520040588533743</v>
      </c>
      <c r="BC287" cm="1">
        <f t="array" ref="BC287">_xlfn.IFS(AV287="NA", "NA", AV287="NR", "NA", AZ287="Direct rLV % whole brain", AV287, AZ287="Indirect rLV % whole brain", AV287, AZ287="Direct rLV % hemisphere", AV287/2, AZ287="Indirect rLV % hemisphere", AV287/2, AND(F287="Mouse", AZ287="mm3"), (AV287/508.91)*100, AND(F287="Rat", AZ287="mm3"), (AV287/1971)*100, AND(F287="Mouse", AZ287="ul"), (AV287/508.91)*100, AND(F287="Rat", AZ287="ul"), (AV287/1971)*100, AND(F287="Mouse", AZ287="nl"), (AV287/508910)*100, AND(F287="Rat", AZ287="nl"), (AV287/1971000)*100, AND(F287="Mouse", AZ287="cm3"), (AV287/0.50891)*100, AND(F287="Rat", AZ287="cm3"), (AV287/1.971)*100, TRUE, "NA")</f>
        <v>9.8934550989345518E-2</v>
      </c>
      <c r="BD287" cm="1">
        <f t="array" ref="BD287">_xlfn.IFS(AU287="NA", "NA", AU287="NR", "NA", R287="NR", "NA", BA287="SD", AU287, BA287="SE", AU287*(SQRT(R287)), BA287="SEM", AU287*(SQRT(R287)), TRUE, "NA")</f>
        <v>2.0330764865100375</v>
      </c>
      <c r="BE287" cm="1">
        <f t="array" ref="BE287">_xlfn.IFS(BD287="NA", "NA", AZ287="Direct rLV % whole brain", BD287, AZ287="Indirect rLV % whole brain", BD287, AZ287="Direct rLV % hemisphere", BD287/2, AZ287="Indirect rLV % hemisphere", BD287/2, AND(F287="Mouse", AZ287="mm3"), (BD287/508.91)*100, AND(F287="Rat", AZ287="mm3"), (BD287/1971)*100, AND(F287="Mouse", AZ287="ul"), (BD287/508.91)*100, AND(F287="Rat", AZ287="ul"), (BD287/1971)*100, AND(F287="Mouse", AZ287="nl"), (BD287/508910)*100, AND(F287="Rat", AZ287="nl"), (BD287/1971000)*100, AND(F287="Mouse", AZ287="cm3"), (BD287/0.50891)*100, AND(F287="Rat", AZ287="cm3"), (BD287/1.971)*100, TRUE, "NA")</f>
        <v>0.10314949195890601</v>
      </c>
      <c r="BF287" s="48" cm="1">
        <f t="array" ref="BF287">_xlfn.IFS(AW287="NA", "NA", AW287="NR", "NA", T287 = "NA", "NA", T287 = "NR", "NA", BA287="SD", AW287, BA287="SE", AW287*(SQRT(T287)), BA287="SEM", AW287*(SQRT(T287)), TRUE, "NA")</f>
        <v>1.8126224096595516</v>
      </c>
      <c r="BG287" s="34" t="s">
        <v>12</v>
      </c>
      <c r="BH287" s="22" t="s">
        <v>8</v>
      </c>
      <c r="BI287" s="22" t="s">
        <v>8</v>
      </c>
      <c r="BJ287" s="22" t="s">
        <v>8</v>
      </c>
      <c r="BK287" s="22" t="s">
        <v>8</v>
      </c>
      <c r="BL287" s="22" t="s">
        <v>8</v>
      </c>
      <c r="BM287" s="22" t="s">
        <v>8</v>
      </c>
      <c r="BN287" s="34" t="s">
        <v>273</v>
      </c>
      <c r="BO287" s="22" t="s">
        <v>273</v>
      </c>
    </row>
    <row r="288" spans="1:69" x14ac:dyDescent="0.3">
      <c r="A288" t="s">
        <v>1379</v>
      </c>
      <c r="B288" t="s">
        <v>1377</v>
      </c>
      <c r="C288">
        <v>2019</v>
      </c>
      <c r="D288" t="s">
        <v>1378</v>
      </c>
      <c r="E288" t="s">
        <v>141</v>
      </c>
      <c r="F288" s="35" t="s">
        <v>24</v>
      </c>
      <c r="G288" t="s">
        <v>10</v>
      </c>
      <c r="H288" t="s">
        <v>36</v>
      </c>
      <c r="I288" t="s">
        <v>12</v>
      </c>
      <c r="J288" t="s">
        <v>8</v>
      </c>
      <c r="K288" t="s">
        <v>9</v>
      </c>
      <c r="L288">
        <v>10</v>
      </c>
      <c r="M288" t="s">
        <v>9</v>
      </c>
      <c r="N288">
        <v>299</v>
      </c>
      <c r="O288">
        <v>302</v>
      </c>
      <c r="P288">
        <v>305</v>
      </c>
      <c r="Q288">
        <v>2</v>
      </c>
      <c r="R288">
        <v>5</v>
      </c>
      <c r="S288">
        <v>4</v>
      </c>
      <c r="T288">
        <v>5</v>
      </c>
      <c r="U288">
        <f t="shared" si="41"/>
        <v>2</v>
      </c>
      <c r="V288">
        <f t="shared" si="42"/>
        <v>2.5</v>
      </c>
      <c r="W288" s="35" t="s">
        <v>100</v>
      </c>
      <c r="X288" t="s">
        <v>1381</v>
      </c>
      <c r="Y288" t="s">
        <v>78</v>
      </c>
      <c r="Z288" t="s">
        <v>340</v>
      </c>
      <c r="AA288">
        <v>20</v>
      </c>
      <c r="AB288" t="s">
        <v>145</v>
      </c>
      <c r="AC288" cm="1">
        <f t="array" ref="AC288">_xlfn.IFS(AB288="mg/kg", AA288, AB288="ug/g", AA288, AB288="mg/100g", AA288*10, AB288="mg/g", AA288*1000, TRUE, "NA")</f>
        <v>20</v>
      </c>
      <c r="AD288">
        <v>0.68</v>
      </c>
      <c r="AE288" t="s">
        <v>461</v>
      </c>
      <c r="AF288" cm="1">
        <f t="array" ref="AF288">_xlfn.IFS(AD288="NA", "NA", AD288="NR", "NA", AE288="W/cm2", AD288, AE288="mW/mm2", AD288*0.1, AE288="mW/cm2", AD288*0.001, AE288="uW/cm2", AD288*0.000001, AE288="lux", AD288*0.00000014641, AE288="klux", AD288*0.00014641, TRUE, "NA")</f>
        <v>0.68</v>
      </c>
      <c r="AG288" t="s">
        <v>85</v>
      </c>
      <c r="AH288" t="s">
        <v>2656</v>
      </c>
      <c r="AI288">
        <v>540</v>
      </c>
      <c r="AJ288">
        <v>3</v>
      </c>
      <c r="AK288">
        <v>20</v>
      </c>
      <c r="AL288" s="35" t="s">
        <v>1380</v>
      </c>
      <c r="AM288" t="s">
        <v>47</v>
      </c>
      <c r="AN288" t="s">
        <v>8</v>
      </c>
      <c r="AO288" t="s">
        <v>8</v>
      </c>
      <c r="AP288">
        <v>1</v>
      </c>
      <c r="AQ288" t="s">
        <v>158</v>
      </c>
      <c r="AR288" s="35">
        <v>504</v>
      </c>
      <c r="AS288" t="s">
        <v>876</v>
      </c>
      <c r="AT288">
        <v>5.78</v>
      </c>
      <c r="AU288">
        <v>1.82</v>
      </c>
      <c r="AV288">
        <v>3.8</v>
      </c>
      <c r="AW288">
        <v>0.59</v>
      </c>
      <c r="AX288" t="s">
        <v>8</v>
      </c>
      <c r="AY288" t="s">
        <v>8</v>
      </c>
      <c r="AZ288" t="s">
        <v>301</v>
      </c>
      <c r="BA288" t="s">
        <v>197</v>
      </c>
      <c r="BB288" t="str" cm="1">
        <f t="array" ref="BB288">_xlfn.IFS(AT288="NA", "NA", AT288="NR", "NA", AZ288="Direct rLV % whole brain", AT288, AZ288="Indirect rLV % whole brain", AT288, AZ288="Direct rLV % hemisphere", AT288/2, AZ288="Indirect rLV % hemisphere", AT288/2, AND(F288="Mouse", AZ288="mm3"), (AT288/508.91)*100, AND(F288="Rat", AZ288="mm3"), (AT288/1971)*100, AND(F288="Mouse", AZ288="ul"), (AT288/508.91)*100, AND(F288="Rat", AZ288="ul"), (AT288/1971)*100, AND(F288="Mouse", AZ288="nl"), (AT288/508910)*100, AND(F288="Rat", AZ288="nl"), (AT288/1971000)*100, AND(F288="Mouse", AZ288="cm3"), (AT288/0.50891)*100, AND(F288="Rat", AZ288="cm3"), (AT288/1.971)*100, TRUE, "NA")</f>
        <v>NA</v>
      </c>
      <c r="BC288" t="str" cm="1">
        <f t="array" ref="BC288">_xlfn.IFS(AV288="NA", "NA", AV288="NR", "NA", AZ288="Direct rLV % whole brain", AV288, AZ288="Indirect rLV % whole brain", AV288, AZ288="Direct rLV % hemisphere", AV288/2, AZ288="Indirect rLV % hemisphere", AV288/2, AND(F288="Mouse", AZ288="mm3"), (AV288/508.91)*100, AND(F288="Rat", AZ288="mm3"), (AV288/1971)*100, AND(F288="Mouse", AZ288="ul"), (AV288/508.91)*100, AND(F288="Rat", AZ288="ul"), (AV288/1971)*100, AND(F288="Mouse", AZ288="nl"), (AV288/508910)*100, AND(F288="Rat", AZ288="nl"), (AV288/1971000)*100, AND(F288="Mouse", AZ288="cm3"), (AV288/0.50891)*100, AND(F288="Rat", AZ288="cm3"), (AV288/1.971)*100, TRUE, "NA")</f>
        <v>NA</v>
      </c>
      <c r="BD288" cm="1">
        <f t="array" ref="BD288">_xlfn.IFS(AU288="NA", "NA", AU288="NR", "NA", R288="NR", "NA", BA288="SD", AU288, BA288="SE", AU288*(SQRT(R288)), BA288="SEM", AU288*(SQRT(R288)), TRUE, "NA")</f>
        <v>4.0696437190496173</v>
      </c>
      <c r="BE288" t="str" cm="1">
        <f t="array" ref="BE288">_xlfn.IFS(BD288="NA", "NA", AZ288="Direct rLV % whole brain", BD288, AZ288="Indirect rLV % whole brain", BD288, AZ288="Direct rLV % hemisphere", BD288/2, AZ288="Indirect rLV % hemisphere", BD288/2, AND(F288="Mouse", AZ288="mm3"), (BD288/508.91)*100, AND(F288="Rat", AZ288="mm3"), (BD288/1971)*100, AND(F288="Mouse", AZ288="ul"), (BD288/508.91)*100, AND(F288="Rat", AZ288="ul"), (BD288/1971)*100, AND(F288="Mouse", AZ288="nl"), (BD288/508910)*100, AND(F288="Rat", AZ288="nl"), (BD288/1971000)*100, AND(F288="Mouse", AZ288="cm3"), (BD288/0.50891)*100, AND(F288="Rat", AZ288="cm3"), (BD288/1.971)*100, TRUE, "NA")</f>
        <v>NA</v>
      </c>
      <c r="BF288" s="48" cm="1">
        <f t="array" ref="BF288">_xlfn.IFS(AW288="NA", "NA", AW288="NR", "NA", T288 = "NA", "NA", T288 = "NR", "NA", BA288="SD", AW288, BA288="SE", AW288*(SQRT(T288)), BA288="SEM", AW288*(SQRT(T288)), TRUE, "NA")</f>
        <v>1.3192801067248758</v>
      </c>
      <c r="BG288" s="35" t="s">
        <v>12</v>
      </c>
      <c r="BH288" t="s">
        <v>8</v>
      </c>
      <c r="BI288" t="s">
        <v>8</v>
      </c>
      <c r="BJ288" t="s">
        <v>8</v>
      </c>
      <c r="BK288" t="s">
        <v>8</v>
      </c>
      <c r="BL288" t="s">
        <v>8</v>
      </c>
      <c r="BM288" t="s">
        <v>8</v>
      </c>
      <c r="BN288" s="35" t="s">
        <v>272</v>
      </c>
      <c r="BO288" t="s">
        <v>272</v>
      </c>
      <c r="BP288" t="s">
        <v>1382</v>
      </c>
    </row>
    <row r="289" spans="1:69" s="22" customFormat="1" x14ac:dyDescent="0.3">
      <c r="A289" s="22" t="s">
        <v>1387</v>
      </c>
      <c r="B289" s="22" t="s">
        <v>1385</v>
      </c>
      <c r="C289" s="22">
        <v>2018</v>
      </c>
      <c r="D289" s="22" t="s">
        <v>1386</v>
      </c>
      <c r="E289" s="22" t="s">
        <v>141</v>
      </c>
      <c r="F289" s="34" t="s">
        <v>24</v>
      </c>
      <c r="G289" s="22" t="s">
        <v>11</v>
      </c>
      <c r="H289" s="22" t="s">
        <v>36</v>
      </c>
      <c r="I289" s="22" t="s">
        <v>12</v>
      </c>
      <c r="J289" s="22" t="s">
        <v>8</v>
      </c>
      <c r="K289" s="22" t="s">
        <v>9</v>
      </c>
      <c r="L289" s="22" t="s">
        <v>9</v>
      </c>
      <c r="M289" s="22" t="s">
        <v>9</v>
      </c>
      <c r="N289" s="22">
        <v>200</v>
      </c>
      <c r="O289" s="22">
        <f>AVERAGE(N289,P289)</f>
        <v>250</v>
      </c>
      <c r="P289" s="22">
        <v>300</v>
      </c>
      <c r="Q289" s="22">
        <v>1</v>
      </c>
      <c r="R289" s="22">
        <v>7</v>
      </c>
      <c r="S289" s="22">
        <v>1</v>
      </c>
      <c r="T289" s="22">
        <v>8</v>
      </c>
      <c r="U289" s="22">
        <f t="shared" si="41"/>
        <v>1</v>
      </c>
      <c r="V289" s="22">
        <f t="shared" si="42"/>
        <v>7</v>
      </c>
      <c r="W289" s="34" t="s">
        <v>100</v>
      </c>
      <c r="X289" s="22" t="s">
        <v>1381</v>
      </c>
      <c r="Y289" s="22" t="s">
        <v>78</v>
      </c>
      <c r="Z289" s="22" t="s">
        <v>9</v>
      </c>
      <c r="AA289" s="22">
        <v>1</v>
      </c>
      <c r="AB289" s="22" t="s">
        <v>2554</v>
      </c>
      <c r="AC289" cm="1">
        <f t="array" ref="AC289">_xlfn.IFS(AB289="mg/kg", AA289, AB289="ug/g", AA289, AB289="mg/100g", AA289*10, AB289="mg/g", AA289*1000, TRUE, "NA")</f>
        <v>1</v>
      </c>
      <c r="AD289" s="22">
        <v>150</v>
      </c>
      <c r="AE289" s="22" t="s">
        <v>292</v>
      </c>
      <c r="AF289" t="str" cm="1">
        <f t="array" ref="AF289">_xlfn.IFS(AD289="NA", "NA", AD289="NR", "NA", AE289="W/cm2", AD289, AE289="mW/mm2", AD289*0.1, AE289="mW/cm2", AD289*0.001, AE289="uW/cm2", AD289*0.000001, AE289="lux", AD289*0.00000014641, AE289="klux", AD289*0.00014641, TRUE, "NA")</f>
        <v>NA</v>
      </c>
      <c r="AG289" s="22" t="s">
        <v>231</v>
      </c>
      <c r="AH289" s="22" t="s">
        <v>9</v>
      </c>
      <c r="AI289" s="22" t="s">
        <v>9</v>
      </c>
      <c r="AJ289" s="22">
        <v>1.5</v>
      </c>
      <c r="AK289" s="22">
        <v>20</v>
      </c>
      <c r="AL289" s="34" t="s">
        <v>1389</v>
      </c>
      <c r="AM289" s="22" t="s">
        <v>216</v>
      </c>
      <c r="AN289" s="22">
        <v>500</v>
      </c>
      <c r="AO289" s="22" t="s">
        <v>2561</v>
      </c>
      <c r="AP289" s="22">
        <v>0</v>
      </c>
      <c r="AQ289" s="22" t="s">
        <v>157</v>
      </c>
      <c r="AR289" s="34">
        <v>192</v>
      </c>
      <c r="AS289" s="22" t="s">
        <v>876</v>
      </c>
      <c r="AT289" s="22">
        <v>40.229999999999997</v>
      </c>
      <c r="AU289" s="22">
        <v>13.91</v>
      </c>
      <c r="AV289" s="22">
        <v>22.26</v>
      </c>
      <c r="AW289" s="22">
        <v>5.3259999999999996</v>
      </c>
      <c r="AX289" s="22" t="s">
        <v>8</v>
      </c>
      <c r="AY289" s="22" t="s">
        <v>8</v>
      </c>
      <c r="AZ289" s="22" t="s">
        <v>137</v>
      </c>
      <c r="BA289" s="22" t="s">
        <v>197</v>
      </c>
      <c r="BB289" cm="1">
        <f t="array" ref="BB289">_xlfn.IFS(AT289="NA", "NA", AT289="NR", "NA", AZ289="Direct rLV % whole brain", AT289, AZ289="Indirect rLV % whole brain", AT289, AZ289="Direct rLV % hemisphere", AT289/2, AZ289="Indirect rLV % hemisphere", AT289/2, AND(F289="Mouse", AZ289="mm3"), (AT289/508.91)*100, AND(F289="Rat", AZ289="mm3"), (AT289/1971)*100, AND(F289="Mouse", AZ289="ul"), (AT289/508.91)*100, AND(F289="Rat", AZ289="ul"), (AT289/1971)*100, AND(F289="Mouse", AZ289="nl"), (AT289/508910)*100, AND(F289="Rat", AZ289="nl"), (AT289/1971000)*100, AND(F289="Mouse", AZ289="cm3"), (AT289/0.50891)*100, AND(F289="Rat", AZ289="cm3"), (AT289/1.971)*100, TRUE, "NA")</f>
        <v>2.0410958904109591</v>
      </c>
      <c r="BC289" cm="1">
        <f t="array" ref="BC289">_xlfn.IFS(AV289="NA", "NA", AV289="NR", "NA", AZ289="Direct rLV % whole brain", AV289, AZ289="Indirect rLV % whole brain", AV289, AZ289="Direct rLV % hemisphere", AV289/2, AZ289="Indirect rLV % hemisphere", AV289/2, AND(F289="Mouse", AZ289="mm3"), (AV289/508.91)*100, AND(F289="Rat", AZ289="mm3"), (AV289/1971)*100, AND(F289="Mouse", AZ289="ul"), (AV289/508.91)*100, AND(F289="Rat", AZ289="ul"), (AV289/1971)*100, AND(F289="Mouse", AZ289="nl"), (AV289/508910)*100, AND(F289="Rat", AZ289="nl"), (AV289/1971000)*100, AND(F289="Mouse", AZ289="cm3"), (AV289/0.50891)*100, AND(F289="Rat", AZ289="cm3"), (AV289/1.971)*100, TRUE, "NA")</f>
        <v>1.1293759512937596</v>
      </c>
      <c r="BD289" cm="1">
        <f t="array" ref="BD289">_xlfn.IFS(AU289="NA", "NA", AU289="NR", "NA", R289="NR", "NA", BA289="SD", AU289, BA289="SE", AU289*(SQRT(R289)), BA289="SEM", AU289*(SQRT(R289)), TRUE, "NA")</f>
        <v>36.80240073690846</v>
      </c>
      <c r="BE289" cm="1">
        <f t="array" ref="BE289">_xlfn.IFS(BD289="NA", "NA", AZ289="Direct rLV % whole brain", BD289, AZ289="Indirect rLV % whole brain", BD289, AZ289="Direct rLV % hemisphere", BD289/2, AZ289="Indirect rLV % hemisphere", BD289/2, AND(F289="Mouse", AZ289="mm3"), (BD289/508.91)*100, AND(F289="Rat", AZ289="mm3"), (BD289/1971)*100, AND(F289="Mouse", AZ289="ul"), (BD289/508.91)*100, AND(F289="Rat", AZ289="ul"), (BD289/1971)*100, AND(F289="Mouse", AZ289="nl"), (BD289/508910)*100, AND(F289="Rat", AZ289="nl"), (BD289/1971000)*100, AND(F289="Mouse", AZ289="cm3"), (BD289/0.50891)*100, AND(F289="Rat", AZ289="cm3"), (BD289/1.971)*100, TRUE, "NA")</f>
        <v>1.8671943549928189</v>
      </c>
      <c r="BF289" s="48" cm="1">
        <f t="array" ref="BF289">_xlfn.IFS(AW289="NA", "NA", AW289="NR", "NA", T289 = "NA", "NA", T289 = "NR", "NA", BA289="SD", AW289, BA289="SE", AW289*(SQRT(T289)), BA289="SEM", AW289*(SQRT(T289)), TRUE, "NA")</f>
        <v>15.064202866398208</v>
      </c>
      <c r="BG289" s="34" t="s">
        <v>12</v>
      </c>
      <c r="BH289" s="22" t="s">
        <v>8</v>
      </c>
      <c r="BI289" s="22" t="s">
        <v>8</v>
      </c>
      <c r="BJ289" s="22" t="s">
        <v>8</v>
      </c>
      <c r="BK289" s="22" t="s">
        <v>8</v>
      </c>
      <c r="BL289" s="22" t="s">
        <v>8</v>
      </c>
      <c r="BM289" s="22" t="s">
        <v>8</v>
      </c>
      <c r="BN289" s="34" t="s">
        <v>273</v>
      </c>
      <c r="BO289" s="22" t="s">
        <v>273</v>
      </c>
    </row>
    <row r="290" spans="1:69" x14ac:dyDescent="0.3">
      <c r="A290" t="s">
        <v>1393</v>
      </c>
      <c r="B290" t="s">
        <v>1385</v>
      </c>
      <c r="C290">
        <v>2017</v>
      </c>
      <c r="D290" t="s">
        <v>1392</v>
      </c>
      <c r="E290" t="s">
        <v>141</v>
      </c>
      <c r="F290" s="35" t="s">
        <v>24</v>
      </c>
      <c r="G290" t="s">
        <v>51</v>
      </c>
      <c r="H290" t="s">
        <v>36</v>
      </c>
      <c r="I290" t="s">
        <v>12</v>
      </c>
      <c r="J290" t="s">
        <v>8</v>
      </c>
      <c r="K290" t="s">
        <v>9</v>
      </c>
      <c r="L290" t="s">
        <v>9</v>
      </c>
      <c r="M290" t="s">
        <v>9</v>
      </c>
      <c r="N290">
        <v>200</v>
      </c>
      <c r="O290">
        <f t="shared" ref="O290:O292" si="46">AVERAGE(N290,P290)</f>
        <v>250</v>
      </c>
      <c r="P290">
        <v>300</v>
      </c>
      <c r="Q290">
        <v>1</v>
      </c>
      <c r="R290">
        <v>7</v>
      </c>
      <c r="S290">
        <v>1</v>
      </c>
      <c r="T290">
        <v>8</v>
      </c>
      <c r="U290">
        <f t="shared" si="41"/>
        <v>1</v>
      </c>
      <c r="V290">
        <f t="shared" si="42"/>
        <v>7</v>
      </c>
      <c r="W290" s="35" t="s">
        <v>100</v>
      </c>
      <c r="X290" t="s">
        <v>1381</v>
      </c>
      <c r="Y290" t="s">
        <v>78</v>
      </c>
      <c r="Z290" t="s">
        <v>9</v>
      </c>
      <c r="AA290">
        <v>1</v>
      </c>
      <c r="AB290" t="s">
        <v>2554</v>
      </c>
      <c r="AC290" cm="1">
        <f t="array" ref="AC290">_xlfn.IFS(AB290="mg/kg", AA290, AB290="ug/g", AA290, AB290="mg/100g", AA290*10, AB290="mg/g", AA290*1000, TRUE, "NA")</f>
        <v>1</v>
      </c>
      <c r="AD290">
        <v>150</v>
      </c>
      <c r="AE290" t="s">
        <v>292</v>
      </c>
      <c r="AF290" t="str" cm="1">
        <f t="array" ref="AF290">_xlfn.IFS(AD290="NA", "NA", AD290="NR", "NA", AE290="W/cm2", AD290, AE290="mW/mm2", AD290*0.1, AE290="mW/cm2", AD290*0.001, AE290="uW/cm2", AD290*0.000001, AE290="lux", AD290*0.00000014641, AE290="klux", AD290*0.00014641, TRUE, "NA")</f>
        <v>NA</v>
      </c>
      <c r="AG290" t="s">
        <v>231</v>
      </c>
      <c r="AH290" t="s">
        <v>9</v>
      </c>
      <c r="AI290" t="s">
        <v>9</v>
      </c>
      <c r="AJ290">
        <v>1.5</v>
      </c>
      <c r="AK290">
        <v>20</v>
      </c>
      <c r="AL290" s="35" t="s">
        <v>1389</v>
      </c>
      <c r="AM290" t="s">
        <v>216</v>
      </c>
      <c r="AN290">
        <v>500</v>
      </c>
      <c r="AO290" t="s">
        <v>2561</v>
      </c>
      <c r="AP290">
        <v>24</v>
      </c>
      <c r="AQ290" t="s">
        <v>158</v>
      </c>
      <c r="AR290" s="35">
        <v>192</v>
      </c>
      <c r="AS290" t="s">
        <v>876</v>
      </c>
      <c r="AT290">
        <v>1949728</v>
      </c>
      <c r="AU290">
        <v>1179348</v>
      </c>
      <c r="AV290">
        <v>1331522</v>
      </c>
      <c r="AW290">
        <v>332880</v>
      </c>
      <c r="AX290" t="s">
        <v>8</v>
      </c>
      <c r="AY290" t="s">
        <v>8</v>
      </c>
      <c r="AZ290" t="s">
        <v>2575</v>
      </c>
      <c r="BA290" t="s">
        <v>196</v>
      </c>
      <c r="BB290" t="str" cm="1">
        <f t="array" ref="BB290">_xlfn.IFS(AT290="NA", "NA", AT290="NR", "NA", AZ290="Direct rLV % whole brain", AT290, AZ290="Indirect rLV % whole brain", AT290, AZ290="Direct rLV % hemisphere", AT290/2, AZ290="Indirect rLV % hemisphere", AT290/2, AND(F290="Mouse", AZ290="mm3"), (AT290/508.91)*100, AND(F290="Rat", AZ290="mm3"), (AT290/1971)*100, AND(F290="Mouse", AZ290="ul"), (AT290/508.91)*100, AND(F290="Rat", AZ290="ul"), (AT290/1971)*100, AND(F290="Mouse", AZ290="nl"), (AT290/508910)*100, AND(F290="Rat", AZ290="nl"), (AT290/1971000)*100, AND(F290="Mouse", AZ290="cm3"), (AT290/0.50891)*100, AND(F290="Rat", AZ290="cm3"), (AT290/1.971)*100, TRUE, "NA")</f>
        <v>NA</v>
      </c>
      <c r="BC290" t="str" cm="1">
        <f t="array" ref="BC290">_xlfn.IFS(AV290="NA", "NA", AV290="NR", "NA", AZ290="Direct rLV % whole brain", AV290, AZ290="Indirect rLV % whole brain", AV290, AZ290="Direct rLV % hemisphere", AV290/2, AZ290="Indirect rLV % hemisphere", AV290/2, AND(F290="Mouse", AZ290="mm3"), (AV290/508.91)*100, AND(F290="Rat", AZ290="mm3"), (AV290/1971)*100, AND(F290="Mouse", AZ290="ul"), (AV290/508.91)*100, AND(F290="Rat", AZ290="ul"), (AV290/1971)*100, AND(F290="Mouse", AZ290="nl"), (AV290/508910)*100, AND(F290="Rat", AZ290="nl"), (AV290/1971000)*100, AND(F290="Mouse", AZ290="cm3"), (AV290/0.50891)*100, AND(F290="Rat", AZ290="cm3"), (AV290/1.971)*100, TRUE, "NA")</f>
        <v>NA</v>
      </c>
      <c r="BD290" cm="1">
        <f t="array" ref="BD290">_xlfn.IFS(AU290="NA", "NA", AU290="NR", "NA", R290="NR", "NA", BA290="SD", AU290, BA290="SE", AU290*(SQRT(R290)), BA290="SEM", AU290*(SQRT(R290)), TRUE, "NA")</f>
        <v>1179348</v>
      </c>
      <c r="BE290" t="str" cm="1">
        <f t="array" ref="BE290">_xlfn.IFS(BD290="NA", "NA", AZ290="Direct rLV % whole brain", BD290, AZ290="Indirect rLV % whole brain", BD290, AZ290="Direct rLV % hemisphere", BD290/2, AZ290="Indirect rLV % hemisphere", BD290/2, AND(F290="Mouse", AZ290="mm3"), (BD290/508.91)*100, AND(F290="Rat", AZ290="mm3"), (BD290/1971)*100, AND(F290="Mouse", AZ290="ul"), (BD290/508.91)*100, AND(F290="Rat", AZ290="ul"), (BD290/1971)*100, AND(F290="Mouse", AZ290="nl"), (BD290/508910)*100, AND(F290="Rat", AZ290="nl"), (BD290/1971000)*100, AND(F290="Mouse", AZ290="cm3"), (BD290/0.50891)*100, AND(F290="Rat", AZ290="cm3"), (BD290/1.971)*100, TRUE, "NA")</f>
        <v>NA</v>
      </c>
      <c r="BF290" s="48" cm="1">
        <f t="array" ref="BF290">_xlfn.IFS(AW290="NA", "NA", AW290="NR", "NA", T290 = "NA", "NA", T290 = "NR", "NA", BA290="SD", AW290, BA290="SE", AW290*(SQRT(T290)), BA290="SEM", AW290*(SQRT(T290)), TRUE, "NA")</f>
        <v>332880</v>
      </c>
      <c r="BG290" s="35" t="s">
        <v>12</v>
      </c>
      <c r="BH290" t="s">
        <v>8</v>
      </c>
      <c r="BI290" t="s">
        <v>8</v>
      </c>
      <c r="BJ290" t="s">
        <v>8</v>
      </c>
      <c r="BK290" t="s">
        <v>8</v>
      </c>
      <c r="BL290" t="s">
        <v>8</v>
      </c>
      <c r="BM290" t="s">
        <v>8</v>
      </c>
      <c r="BN290" s="35" t="s">
        <v>273</v>
      </c>
      <c r="BO290" t="s">
        <v>273</v>
      </c>
    </row>
    <row r="291" spans="1:69" s="22" customFormat="1" x14ac:dyDescent="0.3">
      <c r="A291" s="22" t="s">
        <v>1399</v>
      </c>
      <c r="B291" s="22" t="s">
        <v>1397</v>
      </c>
      <c r="C291" s="22">
        <v>2015</v>
      </c>
      <c r="D291" s="22" t="s">
        <v>1398</v>
      </c>
      <c r="E291" s="22" t="s">
        <v>141</v>
      </c>
      <c r="F291" s="34" t="s">
        <v>25</v>
      </c>
      <c r="G291" s="22" t="s">
        <v>1008</v>
      </c>
      <c r="H291" s="22" t="s">
        <v>36</v>
      </c>
      <c r="I291" s="22" t="s">
        <v>12</v>
      </c>
      <c r="J291" s="22" t="s">
        <v>8</v>
      </c>
      <c r="K291" s="22">
        <v>8</v>
      </c>
      <c r="L291" s="22">
        <f>AVERAGE(K291,M291)</f>
        <v>9</v>
      </c>
      <c r="M291" s="22">
        <v>10</v>
      </c>
      <c r="N291" s="22">
        <v>22</v>
      </c>
      <c r="O291" s="22">
        <f t="shared" si="46"/>
        <v>24.5</v>
      </c>
      <c r="P291" s="22">
        <v>27</v>
      </c>
      <c r="Q291" s="22">
        <v>1</v>
      </c>
      <c r="R291" s="22">
        <v>7</v>
      </c>
      <c r="S291" s="22">
        <v>0</v>
      </c>
      <c r="T291" s="22" t="s">
        <v>8</v>
      </c>
      <c r="U291" s="22" t="str">
        <f t="shared" si="41"/>
        <v>NA</v>
      </c>
      <c r="V291" s="22" t="str">
        <f t="shared" si="42"/>
        <v>NA</v>
      </c>
      <c r="W291" s="34" t="s">
        <v>9</v>
      </c>
      <c r="X291" s="22" t="s">
        <v>8</v>
      </c>
      <c r="Y291" s="22" t="s">
        <v>78</v>
      </c>
      <c r="Z291" s="22" t="s">
        <v>925</v>
      </c>
      <c r="AA291" s="22">
        <v>10</v>
      </c>
      <c r="AB291" s="22" t="s">
        <v>320</v>
      </c>
      <c r="AC291">
        <f>(AA291*0.2)/(O291/1000)</f>
        <v>81.632653061224488</v>
      </c>
      <c r="AD291" s="22" t="s">
        <v>9</v>
      </c>
      <c r="AE291" s="22" t="s">
        <v>8</v>
      </c>
      <c r="AF291" t="str" cm="1">
        <f t="array" ref="AF291">_xlfn.IFS(AD291="NA", "NA", AD291="NR", "NA", AE291="W/cm2", AD291, AE291="mW/mm2", AD291*0.1, AE291="mW/cm2", AD291*0.001, AE291="uW/cm2", AD291*0.000001, AE291="lux", AD291*0.00000014641, AE291="klux", AD291*0.00014641, TRUE, "NA")</f>
        <v>NA</v>
      </c>
      <c r="AG291" s="22" t="s">
        <v>231</v>
      </c>
      <c r="AH291" s="22" t="s">
        <v>9</v>
      </c>
      <c r="AI291" s="22" t="s">
        <v>9</v>
      </c>
      <c r="AJ291" s="22" t="s">
        <v>9</v>
      </c>
      <c r="AK291" s="22">
        <v>15</v>
      </c>
      <c r="AL291" s="34" t="s">
        <v>12</v>
      </c>
      <c r="AM291" s="22" t="s">
        <v>8</v>
      </c>
      <c r="AN291" s="22" t="s">
        <v>8</v>
      </c>
      <c r="AO291" s="22" t="s">
        <v>8</v>
      </c>
      <c r="AP291" s="22" t="s">
        <v>8</v>
      </c>
      <c r="AQ291" s="22" t="s">
        <v>8</v>
      </c>
      <c r="AR291" s="34">
        <v>720</v>
      </c>
      <c r="AS291" s="22" t="s">
        <v>876</v>
      </c>
      <c r="AT291" s="22">
        <v>1.22</v>
      </c>
      <c r="AU291" s="22">
        <v>0.56999999999999995</v>
      </c>
      <c r="AV291" s="22" t="s">
        <v>8</v>
      </c>
      <c r="AW291" s="22" t="s">
        <v>8</v>
      </c>
      <c r="AX291" s="22" t="s">
        <v>8</v>
      </c>
      <c r="AY291" s="22" t="s">
        <v>8</v>
      </c>
      <c r="AZ291" s="22" t="s">
        <v>137</v>
      </c>
      <c r="BA291" s="22" t="s">
        <v>197</v>
      </c>
      <c r="BB291" cm="1">
        <f t="array" ref="BB291">_xlfn.IFS(AT291="NA", "NA", AT291="NR", "NA", AZ291="Direct rLV % whole brain", AT291, AZ291="Indirect rLV % whole brain", AT291, AZ291="Direct rLV % hemisphere", AT291/2, AZ291="Indirect rLV % hemisphere", AT291/2, AND(F291="Mouse", AZ291="mm3"), (AT291/508.91)*100, AND(F291="Rat", AZ291="mm3"), (AT291/1971)*100, AND(F291="Mouse", AZ291="ul"), (AT291/508.91)*100, AND(F291="Rat", AZ291="ul"), (AT291/1971)*100, AND(F291="Mouse", AZ291="nl"), (AT291/508910)*100, AND(F291="Rat", AZ291="nl"), (AT291/1971000)*100, AND(F291="Mouse", AZ291="cm3"), (AT291/0.50891)*100, AND(F291="Rat", AZ291="cm3"), (AT291/1.971)*100, TRUE, "NA")</f>
        <v>0.2397280462164233</v>
      </c>
      <c r="BC291" t="str" cm="1">
        <f t="array" ref="BC291">_xlfn.IFS(AV291="NA", "NA", AV291="NR", "NA", AZ291="Direct rLV % whole brain", AV291, AZ291="Indirect rLV % whole brain", AV291, AZ291="Direct rLV % hemisphere", AV291/2, AZ291="Indirect rLV % hemisphere", AV291/2, AND(F291="Mouse", AZ291="mm3"), (AV291/508.91)*100, AND(F291="Rat", AZ291="mm3"), (AV291/1971)*100, AND(F291="Mouse", AZ291="ul"), (AV291/508.91)*100, AND(F291="Rat", AZ291="ul"), (AV291/1971)*100, AND(F291="Mouse", AZ291="nl"), (AV291/508910)*100, AND(F291="Rat", AZ291="nl"), (AV291/1971000)*100, AND(F291="Mouse", AZ291="cm3"), (AV291/0.50891)*100, AND(F291="Rat", AZ291="cm3"), (AV291/1.971)*100, TRUE, "NA")</f>
        <v>NA</v>
      </c>
      <c r="BD291" cm="1">
        <f t="array" ref="BD291">_xlfn.IFS(AU291="NA", "NA", AU291="NR", "NA", R291="NR", "NA", BA291="SD", AU291, BA291="SE", AU291*(SQRT(R291)), BA291="SEM", AU291*(SQRT(R291)), TRUE, "NA")</f>
        <v>1.5080782473068166</v>
      </c>
      <c r="BE291" cm="1">
        <f t="array" ref="BE291">_xlfn.IFS(BD291="NA", "NA", AZ291="Direct rLV % whole brain", BD291, AZ291="Indirect rLV % whole brain", BD291, AZ291="Direct rLV % hemisphere", BD291/2, AZ291="Indirect rLV % hemisphere", BD291/2, AND(F291="Mouse", AZ291="mm3"), (BD291/508.91)*100, AND(F291="Rat", AZ291="mm3"), (BD291/1971)*100, AND(F291="Mouse", AZ291="ul"), (BD291/508.91)*100, AND(F291="Rat", AZ291="ul"), (BD291/1971)*100, AND(F291="Mouse", AZ291="nl"), (BD291/508910)*100, AND(F291="Rat", AZ291="nl"), (BD291/1971000)*100, AND(F291="Mouse", AZ291="cm3"), (BD291/0.50891)*100, AND(F291="Rat", AZ291="cm3"), (BD291/1.971)*100, TRUE, "NA")</f>
        <v>0.29633496046586166</v>
      </c>
      <c r="BF291" s="48" t="str" cm="1">
        <f t="array" ref="BF291">_xlfn.IFS(AW291="NA", "NA", AW291="NR", "NA", T291 = "NA", "NA", T291 = "NR", "NA", BA291="SD", AW291, BA291="SE", AW291*(SQRT(T291)), BA291="SEM", AW291*(SQRT(T291)), TRUE, "NA")</f>
        <v>NA</v>
      </c>
      <c r="BG291" s="34" t="s">
        <v>12</v>
      </c>
      <c r="BH291" s="22" t="s">
        <v>8</v>
      </c>
      <c r="BI291" s="22" t="s">
        <v>8</v>
      </c>
      <c r="BJ291" s="22" t="s">
        <v>8</v>
      </c>
      <c r="BK291" s="22" t="s">
        <v>8</v>
      </c>
      <c r="BL291" s="22" t="s">
        <v>8</v>
      </c>
      <c r="BM291" s="22" t="s">
        <v>8</v>
      </c>
      <c r="BN291" s="34" t="s">
        <v>273</v>
      </c>
      <c r="BO291" s="22" t="s">
        <v>273</v>
      </c>
    </row>
    <row r="292" spans="1:69" x14ac:dyDescent="0.3">
      <c r="A292" t="s">
        <v>1402</v>
      </c>
      <c r="B292" t="s">
        <v>1400</v>
      </c>
      <c r="C292">
        <v>1993</v>
      </c>
      <c r="D292" t="s">
        <v>1401</v>
      </c>
      <c r="E292" t="s">
        <v>141</v>
      </c>
      <c r="F292" s="35" t="s">
        <v>24</v>
      </c>
      <c r="G292" t="s">
        <v>11</v>
      </c>
      <c r="H292" t="s">
        <v>35</v>
      </c>
      <c r="I292" t="s">
        <v>12</v>
      </c>
      <c r="J292" t="s">
        <v>8</v>
      </c>
      <c r="K292" t="s">
        <v>9</v>
      </c>
      <c r="L292" t="s">
        <v>9</v>
      </c>
      <c r="M292" t="s">
        <v>9</v>
      </c>
      <c r="N292">
        <v>250</v>
      </c>
      <c r="O292">
        <f t="shared" si="46"/>
        <v>275</v>
      </c>
      <c r="P292">
        <v>300</v>
      </c>
      <c r="Q292">
        <v>1</v>
      </c>
      <c r="R292">
        <v>12</v>
      </c>
      <c r="S292">
        <v>0</v>
      </c>
      <c r="T292" t="s">
        <v>8</v>
      </c>
      <c r="U292" t="str">
        <f t="shared" si="41"/>
        <v>NA</v>
      </c>
      <c r="V292" t="str">
        <f t="shared" si="42"/>
        <v>NA</v>
      </c>
      <c r="W292" s="35" t="s">
        <v>100</v>
      </c>
      <c r="X292" t="s">
        <v>936</v>
      </c>
      <c r="Y292" t="s">
        <v>78</v>
      </c>
      <c r="Z292" t="s">
        <v>925</v>
      </c>
      <c r="AA292">
        <v>10</v>
      </c>
      <c r="AB292" t="s">
        <v>145</v>
      </c>
      <c r="AC292" cm="1">
        <f t="array" ref="AC292">_xlfn.IFS(AB292="mg/kg", AA292, AB292="ug/g", AA292, AB292="mg/100g", AA292*10, AB292="mg/g", AA292*1000, TRUE, "NA")</f>
        <v>10</v>
      </c>
      <c r="AD292">
        <v>150</v>
      </c>
      <c r="AE292" t="s">
        <v>292</v>
      </c>
      <c r="AF292" t="str" cm="1">
        <f t="array" ref="AF292">_xlfn.IFS(AD292="NA", "NA", AD292="NR", "NA", AE292="W/cm2", AD292, AE292="mW/mm2", AD292*0.1, AE292="mW/cm2", AD292*0.001, AE292="uW/cm2", AD292*0.000001, AE292="lux", AD292*0.00000014641, AE292="klux", AD292*0.00014641, TRUE, "NA")</f>
        <v>NA</v>
      </c>
      <c r="AG292" t="s">
        <v>86</v>
      </c>
      <c r="AH292" t="s">
        <v>2654</v>
      </c>
      <c r="AI292" t="s">
        <v>9</v>
      </c>
      <c r="AJ292">
        <v>2.5</v>
      </c>
      <c r="AK292">
        <v>30</v>
      </c>
      <c r="AL292" s="35" t="s">
        <v>12</v>
      </c>
      <c r="AM292" t="s">
        <v>8</v>
      </c>
      <c r="AN292" t="s">
        <v>8</v>
      </c>
      <c r="AO292" t="s">
        <v>8</v>
      </c>
      <c r="AP292" t="s">
        <v>8</v>
      </c>
      <c r="AQ292" t="s">
        <v>8</v>
      </c>
      <c r="AR292" s="35">
        <v>24</v>
      </c>
      <c r="AS292" t="s">
        <v>874</v>
      </c>
      <c r="AT292">
        <v>16.899999999999999</v>
      </c>
      <c r="AU292">
        <v>1.9</v>
      </c>
      <c r="AV292" t="s">
        <v>8</v>
      </c>
      <c r="AW292" t="s">
        <v>8</v>
      </c>
      <c r="AX292" t="s">
        <v>8</v>
      </c>
      <c r="AY292" t="s">
        <v>8</v>
      </c>
      <c r="AZ292" t="s">
        <v>301</v>
      </c>
      <c r="BA292" t="s">
        <v>197</v>
      </c>
      <c r="BB292" t="str" cm="1">
        <f t="array" ref="BB292">_xlfn.IFS(AT292="NA", "NA", AT292="NR", "NA", AZ292="Direct rLV % whole brain", AT292, AZ292="Indirect rLV % whole brain", AT292, AZ292="Direct rLV % hemisphere", AT292/2, AZ292="Indirect rLV % hemisphere", AT292/2, AND(F292="Mouse", AZ292="mm3"), (AT292/508.91)*100, AND(F292="Rat", AZ292="mm3"), (AT292/1971)*100, AND(F292="Mouse", AZ292="ul"), (AT292/508.91)*100, AND(F292="Rat", AZ292="ul"), (AT292/1971)*100, AND(F292="Mouse", AZ292="nl"), (AT292/508910)*100, AND(F292="Rat", AZ292="nl"), (AT292/1971000)*100, AND(F292="Mouse", AZ292="cm3"), (AT292/0.50891)*100, AND(F292="Rat", AZ292="cm3"), (AT292/1.971)*100, TRUE, "NA")</f>
        <v>NA</v>
      </c>
      <c r="BC292" t="str" cm="1">
        <f t="array" ref="BC292">_xlfn.IFS(AV292="NA", "NA", AV292="NR", "NA", AZ292="Direct rLV % whole brain", AV292, AZ292="Indirect rLV % whole brain", AV292, AZ292="Direct rLV % hemisphere", AV292/2, AZ292="Indirect rLV % hemisphere", AV292/2, AND(F292="Mouse", AZ292="mm3"), (AV292/508.91)*100, AND(F292="Rat", AZ292="mm3"), (AV292/1971)*100, AND(F292="Mouse", AZ292="ul"), (AV292/508.91)*100, AND(F292="Rat", AZ292="ul"), (AV292/1971)*100, AND(F292="Mouse", AZ292="nl"), (AV292/508910)*100, AND(F292="Rat", AZ292="nl"), (AV292/1971000)*100, AND(F292="Mouse", AZ292="cm3"), (AV292/0.50891)*100, AND(F292="Rat", AZ292="cm3"), (AV292/1.971)*100, TRUE, "NA")</f>
        <v>NA</v>
      </c>
      <c r="BD292" cm="1">
        <f t="array" ref="BD292">_xlfn.IFS(AU292="NA", "NA", AU292="NR", "NA", R292="NR", "NA", BA292="SD", AU292, BA292="SE", AU292*(SQRT(R292)), BA292="SEM", AU292*(SQRT(R292)), TRUE, "NA")</f>
        <v>6.5817930687617334</v>
      </c>
      <c r="BE292" t="str" cm="1">
        <f t="array" ref="BE292">_xlfn.IFS(BD292="NA", "NA", AZ292="Direct rLV % whole brain", BD292, AZ292="Indirect rLV % whole brain", BD292, AZ292="Direct rLV % hemisphere", BD292/2, AZ292="Indirect rLV % hemisphere", BD292/2, AND(F292="Mouse", AZ292="mm3"), (BD292/508.91)*100, AND(F292="Rat", AZ292="mm3"), (BD292/1971)*100, AND(F292="Mouse", AZ292="ul"), (BD292/508.91)*100, AND(F292="Rat", AZ292="ul"), (BD292/1971)*100, AND(F292="Mouse", AZ292="nl"), (BD292/508910)*100, AND(F292="Rat", AZ292="nl"), (BD292/1971000)*100, AND(F292="Mouse", AZ292="cm3"), (BD292/0.50891)*100, AND(F292="Rat", AZ292="cm3"), (BD292/1.971)*100, TRUE, "NA")</f>
        <v>NA</v>
      </c>
      <c r="BF292" s="48" t="str" cm="1">
        <f t="array" ref="BF292">_xlfn.IFS(AW292="NA", "NA", AW292="NR", "NA", T292 = "NA", "NA", T292 = "NR", "NA", BA292="SD", AW292, BA292="SE", AW292*(SQRT(T292)), BA292="SEM", AW292*(SQRT(T292)), TRUE, "NA")</f>
        <v>NA</v>
      </c>
      <c r="BG292" s="35" t="s">
        <v>12</v>
      </c>
      <c r="BH292" t="s">
        <v>8</v>
      </c>
      <c r="BI292" t="s">
        <v>8</v>
      </c>
      <c r="BJ292" t="s">
        <v>8</v>
      </c>
      <c r="BK292" t="s">
        <v>8</v>
      </c>
      <c r="BL292" t="s">
        <v>8</v>
      </c>
      <c r="BM292" t="s">
        <v>8</v>
      </c>
      <c r="BN292" s="35" t="s">
        <v>272</v>
      </c>
      <c r="BO292" t="s">
        <v>273</v>
      </c>
    </row>
    <row r="293" spans="1:69" s="22" customFormat="1" x14ac:dyDescent="0.3">
      <c r="A293" s="22" t="s">
        <v>1407</v>
      </c>
      <c r="B293" s="22" t="s">
        <v>1405</v>
      </c>
      <c r="C293" s="22">
        <v>2009</v>
      </c>
      <c r="D293" s="22" t="s">
        <v>1406</v>
      </c>
      <c r="E293" s="22" t="s">
        <v>141</v>
      </c>
      <c r="F293" s="34" t="s">
        <v>25</v>
      </c>
      <c r="G293" s="22" t="s">
        <v>1008</v>
      </c>
      <c r="H293" s="22" t="s">
        <v>36</v>
      </c>
      <c r="I293" s="22" t="s">
        <v>12</v>
      </c>
      <c r="J293" s="22" t="s">
        <v>8</v>
      </c>
      <c r="K293" s="22" t="s">
        <v>9</v>
      </c>
      <c r="L293" s="22">
        <v>14</v>
      </c>
      <c r="M293" s="22" t="s">
        <v>9</v>
      </c>
      <c r="N293" s="22" t="s">
        <v>9</v>
      </c>
      <c r="O293" s="22" t="s">
        <v>9</v>
      </c>
      <c r="P293" s="22" t="s">
        <v>9</v>
      </c>
      <c r="Q293" s="22">
        <v>1</v>
      </c>
      <c r="R293" s="22">
        <v>3</v>
      </c>
      <c r="S293" s="22">
        <v>0</v>
      </c>
      <c r="T293" s="22" t="s">
        <v>8</v>
      </c>
      <c r="U293" s="22" t="str">
        <f t="shared" si="41"/>
        <v>NA</v>
      </c>
      <c r="V293" s="22" t="str">
        <f t="shared" si="42"/>
        <v>NA</v>
      </c>
      <c r="W293" s="34" t="s">
        <v>97</v>
      </c>
      <c r="X293" s="22" t="s">
        <v>8</v>
      </c>
      <c r="Y293" s="22" t="s">
        <v>78</v>
      </c>
      <c r="Z293" s="22" t="s">
        <v>93</v>
      </c>
      <c r="AA293" s="22">
        <v>20</v>
      </c>
      <c r="AB293" s="22" t="s">
        <v>320</v>
      </c>
      <c r="AC293" t="str" cm="1">
        <f t="array" ref="AC293">_xlfn.IFS(AB293="mg/kg", AA293, AB293="ug/g", AA293, AB293="mg/100g", AA293*10, AB293="mg/g", AA293*1000, TRUE, "NA")</f>
        <v>NA</v>
      </c>
      <c r="AD293" s="22">
        <v>50</v>
      </c>
      <c r="AE293" s="22" t="s">
        <v>221</v>
      </c>
      <c r="AF293" t="str" cm="1">
        <f t="array" ref="AF293">_xlfn.IFS(AD293="NA", "NA", AD293="NR", "NA", AE293="W/cm2", AD293, AE293="mW/mm2", AD293*0.1, AE293="mW/cm2", AD293*0.001, AE293="uW/cm2", AD293*0.000001, AE293="lux", AD293*0.00000014641, AE293="klux", AD293*0.00014641, TRUE, "NA")</f>
        <v>NA</v>
      </c>
      <c r="AG293" s="22" t="s">
        <v>86</v>
      </c>
      <c r="AH293" s="22" t="s">
        <v>2654</v>
      </c>
      <c r="AI293" s="22">
        <v>562</v>
      </c>
      <c r="AJ293" s="22">
        <v>1.5</v>
      </c>
      <c r="AK293" s="22">
        <v>15</v>
      </c>
      <c r="AL293" s="34" t="s">
        <v>12</v>
      </c>
      <c r="AM293" s="22" t="s">
        <v>8</v>
      </c>
      <c r="AN293" s="22" t="s">
        <v>8</v>
      </c>
      <c r="AO293" s="22" t="s">
        <v>8</v>
      </c>
      <c r="AP293" s="22" t="s">
        <v>8</v>
      </c>
      <c r="AQ293" s="22" t="s">
        <v>8</v>
      </c>
      <c r="AR293" s="34">
        <v>672</v>
      </c>
      <c r="AS293" s="22" t="s">
        <v>876</v>
      </c>
      <c r="AT293" s="22">
        <v>1.2</v>
      </c>
      <c r="AU293" s="22">
        <v>0.2</v>
      </c>
      <c r="AV293" s="22" t="s">
        <v>8</v>
      </c>
      <c r="AW293" s="22" t="s">
        <v>8</v>
      </c>
      <c r="AX293" s="22" t="s">
        <v>8</v>
      </c>
      <c r="AY293" s="22" t="s">
        <v>8</v>
      </c>
      <c r="AZ293" s="22" t="s">
        <v>363</v>
      </c>
      <c r="BA293" s="22" t="s">
        <v>197</v>
      </c>
      <c r="BB293" t="str" cm="1">
        <f t="array" ref="BB293">_xlfn.IFS(AT293="NA", "NA", AT293="NR", "NA", AZ293="Direct rLV % whole brain", AT293, AZ293="Indirect rLV % whole brain", AT293, AZ293="Direct rLV % hemisphere", AT293/2, AZ293="Indirect rLV % hemisphere", AT293/2, AND(F293="Mouse", AZ293="mm3"), (AT293/508.91)*100, AND(F293="Rat", AZ293="mm3"), (AT293/1971)*100, AND(F293="Mouse", AZ293="ul"), (AT293/508.91)*100, AND(F293="Rat", AZ293="ul"), (AT293/1971)*100, AND(F293="Mouse", AZ293="nl"), (AT293/508910)*100, AND(F293="Rat", AZ293="nl"), (AT293/1971000)*100, AND(F293="Mouse", AZ293="cm3"), (AT293/0.50891)*100, AND(F293="Rat", AZ293="cm3"), (AT293/1.971)*100, TRUE, "NA")</f>
        <v>NA</v>
      </c>
      <c r="BC293" t="str" cm="1">
        <f t="array" ref="BC293">_xlfn.IFS(AV293="NA", "NA", AV293="NR", "NA", AZ293="Direct rLV % whole brain", AV293, AZ293="Indirect rLV % whole brain", AV293, AZ293="Direct rLV % hemisphere", AV293/2, AZ293="Indirect rLV % hemisphere", AV293/2, AND(F293="Mouse", AZ293="mm3"), (AV293/508.91)*100, AND(F293="Rat", AZ293="mm3"), (AV293/1971)*100, AND(F293="Mouse", AZ293="ul"), (AV293/508.91)*100, AND(F293="Rat", AZ293="ul"), (AV293/1971)*100, AND(F293="Mouse", AZ293="nl"), (AV293/508910)*100, AND(F293="Rat", AZ293="nl"), (AV293/1971000)*100, AND(F293="Mouse", AZ293="cm3"), (AV293/0.50891)*100, AND(F293="Rat", AZ293="cm3"), (AV293/1.971)*100, TRUE, "NA")</f>
        <v>NA</v>
      </c>
      <c r="BD293" cm="1">
        <f t="array" ref="BD293">_xlfn.IFS(AU293="NA", "NA", AU293="NR", "NA", R293="NR", "NA", BA293="SD", AU293, BA293="SE", AU293*(SQRT(R293)), BA293="SEM", AU293*(SQRT(R293)), TRUE, "NA")</f>
        <v>0.34641016151377546</v>
      </c>
      <c r="BE293" t="str" cm="1">
        <f t="array" ref="BE293">_xlfn.IFS(BD293="NA", "NA", AZ293="Direct rLV % whole brain", BD293, AZ293="Indirect rLV % whole brain", BD293, AZ293="Direct rLV % hemisphere", BD293/2, AZ293="Indirect rLV % hemisphere", BD293/2, AND(F293="Mouse", AZ293="mm3"), (BD293/508.91)*100, AND(F293="Rat", AZ293="mm3"), (BD293/1971)*100, AND(F293="Mouse", AZ293="ul"), (BD293/508.91)*100, AND(F293="Rat", AZ293="ul"), (BD293/1971)*100, AND(F293="Mouse", AZ293="nl"), (BD293/508910)*100, AND(F293="Rat", AZ293="nl"), (BD293/1971000)*100, AND(F293="Mouse", AZ293="cm3"), (BD293/0.50891)*100, AND(F293="Rat", AZ293="cm3"), (BD293/1.971)*100, TRUE, "NA")</f>
        <v>NA</v>
      </c>
      <c r="BF293" s="48" t="str" cm="1">
        <f t="array" ref="BF293">_xlfn.IFS(AW293="NA", "NA", AW293="NR", "NA", T293 = "NA", "NA", T293 = "NR", "NA", BA293="SD", AW293, BA293="SE", AW293*(SQRT(T293)), BA293="SEM", AW293*(SQRT(T293)), TRUE, "NA")</f>
        <v>NA</v>
      </c>
      <c r="BG293" s="34" t="s">
        <v>12</v>
      </c>
      <c r="BH293" s="22" t="s">
        <v>8</v>
      </c>
      <c r="BI293" s="22" t="s">
        <v>8</v>
      </c>
      <c r="BJ293" s="22" t="s">
        <v>8</v>
      </c>
      <c r="BK293" s="22" t="s">
        <v>8</v>
      </c>
      <c r="BL293" s="22" t="s">
        <v>8</v>
      </c>
      <c r="BM293" s="22" t="s">
        <v>8</v>
      </c>
      <c r="BN293" s="34" t="s">
        <v>273</v>
      </c>
      <c r="BO293" s="22" t="s">
        <v>273</v>
      </c>
    </row>
    <row r="294" spans="1:69" x14ac:dyDescent="0.3">
      <c r="A294" t="s">
        <v>1410</v>
      </c>
      <c r="B294" t="s">
        <v>1408</v>
      </c>
      <c r="C294">
        <v>2016</v>
      </c>
      <c r="D294" t="s">
        <v>1409</v>
      </c>
      <c r="E294" t="s">
        <v>141</v>
      </c>
      <c r="F294" s="35" t="s">
        <v>25</v>
      </c>
      <c r="G294" t="s">
        <v>1008</v>
      </c>
      <c r="H294" t="s">
        <v>36</v>
      </c>
      <c r="I294" t="s">
        <v>12</v>
      </c>
      <c r="J294" t="s">
        <v>8</v>
      </c>
      <c r="K294" t="s">
        <v>9</v>
      </c>
      <c r="L294" t="s">
        <v>9</v>
      </c>
      <c r="M294" t="s">
        <v>9</v>
      </c>
      <c r="N294">
        <v>20</v>
      </c>
      <c r="O294">
        <f>AVERAGE(N294,P294)</f>
        <v>22.5</v>
      </c>
      <c r="P294">
        <v>25</v>
      </c>
      <c r="Q294">
        <v>1</v>
      </c>
      <c r="R294">
        <v>10</v>
      </c>
      <c r="S294">
        <v>1</v>
      </c>
      <c r="T294">
        <v>10</v>
      </c>
      <c r="U294">
        <f t="shared" si="41"/>
        <v>1</v>
      </c>
      <c r="V294">
        <f t="shared" si="42"/>
        <v>10</v>
      </c>
      <c r="W294" s="35" t="s">
        <v>147</v>
      </c>
      <c r="X294" t="s">
        <v>97</v>
      </c>
      <c r="Y294" t="s">
        <v>78</v>
      </c>
      <c r="Z294" t="s">
        <v>1559</v>
      </c>
      <c r="AA294">
        <v>10</v>
      </c>
      <c r="AB294" t="s">
        <v>320</v>
      </c>
      <c r="AC294">
        <f>(AA294*0.1)/(O294/1000)</f>
        <v>44.444444444444443</v>
      </c>
      <c r="AD294" t="s">
        <v>9</v>
      </c>
      <c r="AE294" t="s">
        <v>8</v>
      </c>
      <c r="AF294" t="str" cm="1">
        <f t="array" ref="AF294">_xlfn.IFS(AD294="NA", "NA", AD294="NR", "NA", AE294="W/cm2", AD294, AE294="mW/mm2", AD294*0.1, AE294="mW/cm2", AD294*0.001, AE294="uW/cm2", AD294*0.000001, AE294="lux", AD294*0.00000014641, AE294="klux", AD294*0.00014641, TRUE, "NA")</f>
        <v>NA</v>
      </c>
      <c r="AG294" t="s">
        <v>87</v>
      </c>
      <c r="AH294" t="s">
        <v>87</v>
      </c>
      <c r="AI294" t="s">
        <v>9</v>
      </c>
      <c r="AJ294">
        <v>4</v>
      </c>
      <c r="AK294">
        <v>15</v>
      </c>
      <c r="AL294" s="35" t="s">
        <v>1411</v>
      </c>
      <c r="AM294" t="s">
        <v>216</v>
      </c>
      <c r="AN294">
        <v>1.7</v>
      </c>
      <c r="AO294" t="s">
        <v>209</v>
      </c>
      <c r="AP294">
        <v>-48</v>
      </c>
      <c r="AQ294" t="s">
        <v>156</v>
      </c>
      <c r="AR294" s="35">
        <v>24</v>
      </c>
      <c r="AS294" t="s">
        <v>875</v>
      </c>
      <c r="AT294">
        <v>77.2</v>
      </c>
      <c r="AU294">
        <v>4</v>
      </c>
      <c r="AV294">
        <v>50.8</v>
      </c>
      <c r="AW294">
        <v>3.4</v>
      </c>
      <c r="AX294" t="s">
        <v>8</v>
      </c>
      <c r="AY294" t="s">
        <v>8</v>
      </c>
      <c r="AZ294" t="s">
        <v>137</v>
      </c>
      <c r="BA294" t="s">
        <v>197</v>
      </c>
      <c r="BB294" cm="1">
        <f t="array" ref="BB294">_xlfn.IFS(AT294="NA", "NA", AT294="NR", "NA", AZ294="Direct rLV % whole brain", AT294, AZ294="Indirect rLV % whole brain", AT294, AZ294="Direct rLV % hemisphere", AT294/2, AZ294="Indirect rLV % hemisphere", AT294/2, AND(F294="Mouse", AZ294="mm3"), (AT294/508.91)*100, AND(F294="Rat", AZ294="mm3"), (AT294/1971)*100, AND(F294="Mouse", AZ294="ul"), (AT294/508.91)*100, AND(F294="Rat", AZ294="ul"), (AT294/1971)*100, AND(F294="Mouse", AZ294="nl"), (AT294/508910)*100, AND(F294="Rat", AZ294="nl"), (AT294/1971000)*100, AND(F294="Mouse", AZ294="cm3"), (AT294/0.50891)*100, AND(F294="Rat", AZ294="cm3"), (AT294/1.971)*100, TRUE, "NA")</f>
        <v>15.169676367137608</v>
      </c>
      <c r="BC294" cm="1">
        <f t="array" ref="BC294">_xlfn.IFS(AV294="NA", "NA", AV294="NR", "NA", AZ294="Direct rLV % whole brain", AV294, AZ294="Indirect rLV % whole brain", AV294, AZ294="Direct rLV % hemisphere", AV294/2, AZ294="Indirect rLV % hemisphere", AV294/2, AND(F294="Mouse", AZ294="mm3"), (AV294/508.91)*100, AND(F294="Rat", AZ294="mm3"), (AV294/1971)*100, AND(F294="Mouse", AZ294="ul"), (AV294/508.91)*100, AND(F294="Rat", AZ294="ul"), (AV294/1971)*100, AND(F294="Mouse", AZ294="nl"), (AV294/508910)*100, AND(F294="Rat", AZ294="nl"), (AV294/1971000)*100, AND(F294="Mouse", AZ294="cm3"), (AV294/0.50891)*100, AND(F294="Rat", AZ294="cm3"), (AV294/1.971)*100, TRUE, "NA")</f>
        <v>9.9821186457330366</v>
      </c>
      <c r="BD294" cm="1">
        <f t="array" ref="BD294">_xlfn.IFS(AU294="NA", "NA", AU294="NR", "NA", R294="NR", "NA", BA294="SD", AU294, BA294="SE", AU294*(SQRT(R294)), BA294="SEM", AU294*(SQRT(R294)), TRUE, "NA")</f>
        <v>12.649110640673518</v>
      </c>
      <c r="BE294" cm="1">
        <f t="array" ref="BE294">_xlfn.IFS(BD294="NA", "NA", AZ294="Direct rLV % whole brain", BD294, AZ294="Indirect rLV % whole brain", BD294, AZ294="Direct rLV % hemisphere", BD294/2, AZ294="Indirect rLV % hemisphere", BD294/2, AND(F294="Mouse", AZ294="mm3"), (BD294/508.91)*100, AND(F294="Rat", AZ294="mm3"), (BD294/1971)*100, AND(F294="Mouse", AZ294="ul"), (BD294/508.91)*100, AND(F294="Rat", AZ294="ul"), (BD294/1971)*100, AND(F294="Mouse", AZ294="nl"), (BD294/508910)*100, AND(F294="Rat", AZ294="nl"), (BD294/1971000)*100, AND(F294="Mouse", AZ294="cm3"), (BD294/0.50891)*100, AND(F294="Rat", AZ294="cm3"), (BD294/1.971)*100, TRUE, "NA")</f>
        <v>2.4855299838229783</v>
      </c>
      <c r="BF294" s="48" cm="1">
        <f t="array" ref="BF294">_xlfn.IFS(AW294="NA", "NA", AW294="NR", "NA", T294 = "NA", "NA", T294 = "NR", "NA", BA294="SD", AW294, BA294="SE", AW294*(SQRT(T294)), BA294="SEM", AW294*(SQRT(T294)), TRUE, "NA")</f>
        <v>10.75174404457249</v>
      </c>
      <c r="BG294" s="35" t="s">
        <v>183</v>
      </c>
      <c r="BH294">
        <v>0.45</v>
      </c>
      <c r="BI294">
        <v>0.17</v>
      </c>
      <c r="BJ294">
        <v>0</v>
      </c>
      <c r="BK294">
        <v>0</v>
      </c>
      <c r="BL294" t="s">
        <v>197</v>
      </c>
      <c r="BM294">
        <v>24</v>
      </c>
      <c r="BN294" s="35" t="s">
        <v>273</v>
      </c>
      <c r="BO294" t="s">
        <v>273</v>
      </c>
    </row>
    <row r="295" spans="1:69" s="22" customFormat="1" x14ac:dyDescent="0.3">
      <c r="A295" s="22" t="s">
        <v>1414</v>
      </c>
      <c r="B295" s="22" t="s">
        <v>1412</v>
      </c>
      <c r="C295" s="22">
        <v>2007</v>
      </c>
      <c r="D295" s="22" t="s">
        <v>1413</v>
      </c>
      <c r="E295" s="22" t="s">
        <v>141</v>
      </c>
      <c r="F295" s="34" t="s">
        <v>25</v>
      </c>
      <c r="G295" s="22" t="s">
        <v>1008</v>
      </c>
      <c r="H295" s="22" t="s">
        <v>36</v>
      </c>
      <c r="I295" s="22" t="s">
        <v>12</v>
      </c>
      <c r="J295" s="22" t="s">
        <v>8</v>
      </c>
      <c r="K295" s="22">
        <v>8</v>
      </c>
      <c r="L295" s="22">
        <f>AVERAGE(K295,M295)</f>
        <v>9</v>
      </c>
      <c r="M295" s="22">
        <v>10</v>
      </c>
      <c r="N295" s="22">
        <v>20</v>
      </c>
      <c r="O295" s="22">
        <f t="shared" ref="O295:O300" si="47">AVERAGE(N295,P295)</f>
        <v>22.5</v>
      </c>
      <c r="P295" s="22">
        <v>25</v>
      </c>
      <c r="Q295" s="22">
        <v>1</v>
      </c>
      <c r="R295" s="22">
        <v>15</v>
      </c>
      <c r="S295" s="22">
        <v>0</v>
      </c>
      <c r="T295" s="22" t="s">
        <v>8</v>
      </c>
      <c r="U295" s="22" t="str">
        <f t="shared" si="41"/>
        <v>NA</v>
      </c>
      <c r="V295" s="22" t="str">
        <f t="shared" si="42"/>
        <v>NA</v>
      </c>
      <c r="W295" s="34" t="s">
        <v>97</v>
      </c>
      <c r="X295" s="22" t="s">
        <v>8</v>
      </c>
      <c r="Y295" s="22" t="s">
        <v>78</v>
      </c>
      <c r="Z295" s="22" t="s">
        <v>1559</v>
      </c>
      <c r="AA295" s="22">
        <v>10</v>
      </c>
      <c r="AB295" s="22" t="s">
        <v>320</v>
      </c>
      <c r="AC295">
        <f>(AA295*0.1)/(O295/1000)</f>
        <v>44.444444444444443</v>
      </c>
      <c r="AD295" s="22" t="s">
        <v>9</v>
      </c>
      <c r="AE295" s="22" t="s">
        <v>8</v>
      </c>
      <c r="AF295" t="str" cm="1">
        <f t="array" ref="AF295">_xlfn.IFS(AD295="NA", "NA", AD295="NR", "NA", AE295="W/cm2", AD295, AE295="mW/mm2", AD295*0.1, AE295="mW/cm2", AD295*0.001, AE295="uW/cm2", AD295*0.000001, AE295="lux", AD295*0.00000014641, AE295="klux", AD295*0.00014641, TRUE, "NA")</f>
        <v>NA</v>
      </c>
      <c r="AG295" s="22" t="s">
        <v>232</v>
      </c>
      <c r="AH295" s="22" t="s">
        <v>9</v>
      </c>
      <c r="AI295" s="22" t="s">
        <v>9</v>
      </c>
      <c r="AJ295" s="22">
        <v>4.5</v>
      </c>
      <c r="AK295" s="22">
        <v>15</v>
      </c>
      <c r="AL295" s="34" t="s">
        <v>12</v>
      </c>
      <c r="AM295" s="22" t="s">
        <v>8</v>
      </c>
      <c r="AN295" s="22" t="s">
        <v>8</v>
      </c>
      <c r="AO295" s="22" t="s">
        <v>8</v>
      </c>
      <c r="AP295" s="22" t="s">
        <v>8</v>
      </c>
      <c r="AQ295" s="22" t="s">
        <v>8</v>
      </c>
      <c r="AR295" s="34">
        <v>672</v>
      </c>
      <c r="AS295" s="22" t="s">
        <v>876</v>
      </c>
      <c r="AT295" s="22">
        <v>11.97</v>
      </c>
      <c r="AU295" s="22">
        <v>0.99</v>
      </c>
      <c r="AV295" s="22" t="s">
        <v>8</v>
      </c>
      <c r="AW295" s="22" t="s">
        <v>8</v>
      </c>
      <c r="AX295" s="22" t="s">
        <v>8</v>
      </c>
      <c r="AY295" s="22" t="s">
        <v>8</v>
      </c>
      <c r="AZ295" s="22" t="s">
        <v>1416</v>
      </c>
      <c r="BA295" s="22" t="s">
        <v>197</v>
      </c>
      <c r="BB295" t="str" cm="1">
        <f t="array" ref="BB295">_xlfn.IFS(AT295="NA", "NA", AT295="NR", "NA", AZ295="Direct rLV % whole brain", AT295, AZ295="Indirect rLV % whole brain", AT295, AZ295="Direct rLV % hemisphere", AT295/2, AZ295="Indirect rLV % hemisphere", AT295/2, AND(F295="Mouse", AZ295="mm3"), (AT295/508.91)*100, AND(F295="Rat", AZ295="mm3"), (AT295/1971)*100, AND(F295="Mouse", AZ295="ul"), (AT295/508.91)*100, AND(F295="Rat", AZ295="ul"), (AT295/1971)*100, AND(F295="Mouse", AZ295="nl"), (AT295/508910)*100, AND(F295="Rat", AZ295="nl"), (AT295/1971000)*100, AND(F295="Mouse", AZ295="cm3"), (AT295/0.50891)*100, AND(F295="Rat", AZ295="cm3"), (AT295/1.971)*100, TRUE, "NA")</f>
        <v>NA</v>
      </c>
      <c r="BC295" t="str" cm="1">
        <f t="array" ref="BC295">_xlfn.IFS(AV295="NA", "NA", AV295="NR", "NA", AZ295="Direct rLV % whole brain", AV295, AZ295="Indirect rLV % whole brain", AV295, AZ295="Direct rLV % hemisphere", AV295/2, AZ295="Indirect rLV % hemisphere", AV295/2, AND(F295="Mouse", AZ295="mm3"), (AV295/508.91)*100, AND(F295="Rat", AZ295="mm3"), (AV295/1971)*100, AND(F295="Mouse", AZ295="ul"), (AV295/508.91)*100, AND(F295="Rat", AZ295="ul"), (AV295/1971)*100, AND(F295="Mouse", AZ295="nl"), (AV295/508910)*100, AND(F295="Rat", AZ295="nl"), (AV295/1971000)*100, AND(F295="Mouse", AZ295="cm3"), (AV295/0.50891)*100, AND(F295="Rat", AZ295="cm3"), (AV295/1.971)*100, TRUE, "NA")</f>
        <v>NA</v>
      </c>
      <c r="BD295" cm="1">
        <f t="array" ref="BD295">_xlfn.IFS(AU295="NA", "NA", AU295="NR", "NA", R295="NR", "NA", BA295="SD", AU295, BA295="SE", AU295*(SQRT(R295)), BA295="SEM", AU295*(SQRT(R295)), TRUE, "NA")</f>
        <v>3.834253512745343</v>
      </c>
      <c r="BE295" t="str" cm="1">
        <f t="array" ref="BE295">_xlfn.IFS(BD295="NA", "NA", AZ295="Direct rLV % whole brain", BD295, AZ295="Indirect rLV % whole brain", BD295, AZ295="Direct rLV % hemisphere", BD295/2, AZ295="Indirect rLV % hemisphere", BD295/2, AND(F295="Mouse", AZ295="mm3"), (BD295/508.91)*100, AND(F295="Rat", AZ295="mm3"), (BD295/1971)*100, AND(F295="Mouse", AZ295="ul"), (BD295/508.91)*100, AND(F295="Rat", AZ295="ul"), (BD295/1971)*100, AND(F295="Mouse", AZ295="nl"), (BD295/508910)*100, AND(F295="Rat", AZ295="nl"), (BD295/1971000)*100, AND(F295="Mouse", AZ295="cm3"), (BD295/0.50891)*100, AND(F295="Rat", AZ295="cm3"), (BD295/1.971)*100, TRUE, "NA")</f>
        <v>NA</v>
      </c>
      <c r="BF295" s="48" t="str" cm="1">
        <f t="array" ref="BF295">_xlfn.IFS(AW295="NA", "NA", AW295="NR", "NA", T295 = "NA", "NA", T295 = "NR", "NA", BA295="SD", AW295, BA295="SE", AW295*(SQRT(T295)), BA295="SEM", AW295*(SQRT(T295)), TRUE, "NA")</f>
        <v>NA</v>
      </c>
      <c r="BG295" s="34" t="s">
        <v>12</v>
      </c>
      <c r="BH295" s="22" t="s">
        <v>8</v>
      </c>
      <c r="BI295" s="22" t="s">
        <v>8</v>
      </c>
      <c r="BJ295" s="22" t="s">
        <v>8</v>
      </c>
      <c r="BK295" s="22" t="s">
        <v>8</v>
      </c>
      <c r="BL295" s="22" t="s">
        <v>8</v>
      </c>
      <c r="BM295" s="22" t="s">
        <v>8</v>
      </c>
      <c r="BN295" s="34" t="s">
        <v>273</v>
      </c>
      <c r="BO295" s="22" t="s">
        <v>273</v>
      </c>
    </row>
    <row r="296" spans="1:69" x14ac:dyDescent="0.3">
      <c r="A296" t="s">
        <v>1421</v>
      </c>
      <c r="B296" t="s">
        <v>1419</v>
      </c>
      <c r="C296">
        <v>2011</v>
      </c>
      <c r="D296" t="s">
        <v>1420</v>
      </c>
      <c r="E296" t="s">
        <v>141</v>
      </c>
      <c r="F296" s="35" t="s">
        <v>24</v>
      </c>
      <c r="G296" t="s">
        <v>10</v>
      </c>
      <c r="H296" t="s">
        <v>36</v>
      </c>
      <c r="I296" t="s">
        <v>12</v>
      </c>
      <c r="J296" t="s">
        <v>8</v>
      </c>
      <c r="K296" t="s">
        <v>9</v>
      </c>
      <c r="L296" t="s">
        <v>9</v>
      </c>
      <c r="M296" t="s">
        <v>9</v>
      </c>
      <c r="N296">
        <v>180</v>
      </c>
      <c r="O296">
        <f t="shared" si="47"/>
        <v>255</v>
      </c>
      <c r="P296">
        <v>330</v>
      </c>
      <c r="Q296">
        <v>1</v>
      </c>
      <c r="R296" t="s">
        <v>9</v>
      </c>
      <c r="S296">
        <v>0</v>
      </c>
      <c r="T296" t="s">
        <v>8</v>
      </c>
      <c r="U296" t="str">
        <f t="shared" si="41"/>
        <v>NA</v>
      </c>
      <c r="V296" t="str">
        <f t="shared" si="42"/>
        <v>NA</v>
      </c>
      <c r="W296" s="35" t="s">
        <v>100</v>
      </c>
      <c r="X296" t="s">
        <v>936</v>
      </c>
      <c r="Y296" t="s">
        <v>78</v>
      </c>
      <c r="Z296" t="s">
        <v>527</v>
      </c>
      <c r="AA296">
        <v>20</v>
      </c>
      <c r="AB296" t="s">
        <v>145</v>
      </c>
      <c r="AC296" cm="1">
        <f t="array" ref="AC296">_xlfn.IFS(AB296="mg/kg", AA296, AB296="ug/g", AA296, AB296="mg/100g", AA296*10, AB296="mg/g", AA296*1000, TRUE, "NA")</f>
        <v>20</v>
      </c>
      <c r="AD296" t="s">
        <v>9</v>
      </c>
      <c r="AE296" t="s">
        <v>8</v>
      </c>
      <c r="AF296" t="str" cm="1">
        <f t="array" ref="AF296">_xlfn.IFS(AD296="NA", "NA", AD296="NR", "NA", AE296="W/cm2", AD296, AE296="mW/mm2", AD296*0.1, AE296="mW/cm2", AD296*0.001, AE296="uW/cm2", AD296*0.000001, AE296="lux", AD296*0.00000014641, AE296="klux", AD296*0.00014641, TRUE, "NA")</f>
        <v>NA</v>
      </c>
      <c r="AG296" t="s">
        <v>231</v>
      </c>
      <c r="AH296" t="s">
        <v>9</v>
      </c>
      <c r="AI296" t="s">
        <v>9</v>
      </c>
      <c r="AJ296">
        <v>6</v>
      </c>
      <c r="AK296">
        <v>2</v>
      </c>
      <c r="AL296" s="35" t="s">
        <v>12</v>
      </c>
      <c r="AM296" t="s">
        <v>8</v>
      </c>
      <c r="AN296" t="s">
        <v>8</v>
      </c>
      <c r="AO296" t="s">
        <v>8</v>
      </c>
      <c r="AP296" t="s">
        <v>8</v>
      </c>
      <c r="AQ296" t="s">
        <v>8</v>
      </c>
      <c r="AR296" s="35">
        <v>24</v>
      </c>
      <c r="AS296" t="s">
        <v>874</v>
      </c>
      <c r="AT296">
        <v>56.89</v>
      </c>
      <c r="AU296" t="s">
        <v>9</v>
      </c>
      <c r="AV296" t="s">
        <v>8</v>
      </c>
      <c r="AW296" t="s">
        <v>8</v>
      </c>
      <c r="AX296" t="s">
        <v>8</v>
      </c>
      <c r="AY296" t="s">
        <v>8</v>
      </c>
      <c r="AZ296" t="s">
        <v>9</v>
      </c>
      <c r="BA296" t="s">
        <v>9</v>
      </c>
      <c r="BB296" t="str" cm="1">
        <f t="array" ref="BB296">_xlfn.IFS(AT296="NA", "NA", AT296="NR", "NA", AZ296="Direct rLV % whole brain", AT296, AZ296="Indirect rLV % whole brain", AT296, AZ296="Direct rLV % hemisphere", AT296/2, AZ296="Indirect rLV % hemisphere", AT296/2, AND(F296="Mouse", AZ296="mm3"), (AT296/508.91)*100, AND(F296="Rat", AZ296="mm3"), (AT296/1971)*100, AND(F296="Mouse", AZ296="ul"), (AT296/508.91)*100, AND(F296="Rat", AZ296="ul"), (AT296/1971)*100, AND(F296="Mouse", AZ296="nl"), (AT296/508910)*100, AND(F296="Rat", AZ296="nl"), (AT296/1971000)*100, AND(F296="Mouse", AZ296="cm3"), (AT296/0.50891)*100, AND(F296="Rat", AZ296="cm3"), (AT296/1.971)*100, TRUE, "NA")</f>
        <v>NA</v>
      </c>
      <c r="BC296" t="str" cm="1">
        <f t="array" ref="BC296">_xlfn.IFS(AV296="NA", "NA", AV296="NR", "NA", AZ296="Direct rLV % whole brain", AV296, AZ296="Indirect rLV % whole brain", AV296, AZ296="Direct rLV % hemisphere", AV296/2, AZ296="Indirect rLV % hemisphere", AV296/2, AND(F296="Mouse", AZ296="mm3"), (AV296/508.91)*100, AND(F296="Rat", AZ296="mm3"), (AV296/1971)*100, AND(F296="Mouse", AZ296="ul"), (AV296/508.91)*100, AND(F296="Rat", AZ296="ul"), (AV296/1971)*100, AND(F296="Mouse", AZ296="nl"), (AV296/508910)*100, AND(F296="Rat", AZ296="nl"), (AV296/1971000)*100, AND(F296="Mouse", AZ296="cm3"), (AV296/0.50891)*100, AND(F296="Rat", AZ296="cm3"), (AV296/1.971)*100, TRUE, "NA")</f>
        <v>NA</v>
      </c>
      <c r="BD296" t="str" cm="1">
        <f t="array" ref="BD296">_xlfn.IFS(AU296="NA", "NA", AU296="NR", "NA", R296="NR", "NA", BA296="SD", AU296, BA296="SE", AU296*(SQRT(R296)), BA296="SEM", AU296*(SQRT(R296)), TRUE, "NA")</f>
        <v>NA</v>
      </c>
      <c r="BE296" t="str" cm="1">
        <f t="array" ref="BE296">_xlfn.IFS(BD296="NA", "NA", AZ296="Direct rLV % whole brain", BD296, AZ296="Indirect rLV % whole brain", BD296, AZ296="Direct rLV % hemisphere", BD296/2, AZ296="Indirect rLV % hemisphere", BD296/2, AND(F296="Mouse", AZ296="mm3"), (BD296/508.91)*100, AND(F296="Rat", AZ296="mm3"), (BD296/1971)*100, AND(F296="Mouse", AZ296="ul"), (BD296/508.91)*100, AND(F296="Rat", AZ296="ul"), (BD296/1971)*100, AND(F296="Mouse", AZ296="nl"), (BD296/508910)*100, AND(F296="Rat", AZ296="nl"), (BD296/1971000)*100, AND(F296="Mouse", AZ296="cm3"), (BD296/0.50891)*100, AND(F296="Rat", AZ296="cm3"), (BD296/1.971)*100, TRUE, "NA")</f>
        <v>NA</v>
      </c>
      <c r="BF296" s="48" t="str" cm="1">
        <f t="array" ref="BF296">_xlfn.IFS(AW296="NA", "NA", AW296="NR", "NA", T296 = "NA", "NA", T296 = "NR", "NA", BA296="SD", AW296, BA296="SE", AW296*(SQRT(T296)), BA296="SEM", AW296*(SQRT(T296)), TRUE, "NA")</f>
        <v>NA</v>
      </c>
      <c r="BG296" s="35" t="s">
        <v>12</v>
      </c>
      <c r="BH296" t="s">
        <v>8</v>
      </c>
      <c r="BI296" t="s">
        <v>8</v>
      </c>
      <c r="BJ296" t="s">
        <v>8</v>
      </c>
      <c r="BK296" t="s">
        <v>8</v>
      </c>
      <c r="BL296" t="s">
        <v>8</v>
      </c>
      <c r="BM296" t="s">
        <v>8</v>
      </c>
      <c r="BN296" s="35" t="s">
        <v>272</v>
      </c>
      <c r="BO296" t="s">
        <v>273</v>
      </c>
      <c r="BQ296" t="s">
        <v>1422</v>
      </c>
    </row>
    <row r="297" spans="1:69" s="22" customFormat="1" x14ac:dyDescent="0.3">
      <c r="A297" s="22" t="s">
        <v>1426</v>
      </c>
      <c r="B297" s="22" t="s">
        <v>1425</v>
      </c>
      <c r="C297" s="22">
        <v>2014</v>
      </c>
      <c r="D297" s="22" t="s">
        <v>1427</v>
      </c>
      <c r="E297" s="22" t="s">
        <v>141</v>
      </c>
      <c r="F297" s="34" t="s">
        <v>25</v>
      </c>
      <c r="G297" s="22" t="s">
        <v>1008</v>
      </c>
      <c r="H297" s="22" t="s">
        <v>36</v>
      </c>
      <c r="I297" s="22" t="s">
        <v>12</v>
      </c>
      <c r="J297" s="22" t="s">
        <v>8</v>
      </c>
      <c r="K297" s="22" t="s">
        <v>9</v>
      </c>
      <c r="L297" s="22" t="s">
        <v>9</v>
      </c>
      <c r="M297" s="22" t="s">
        <v>9</v>
      </c>
      <c r="N297" s="22">
        <v>20</v>
      </c>
      <c r="O297" s="22">
        <f t="shared" si="47"/>
        <v>22.5</v>
      </c>
      <c r="P297" s="22">
        <v>25</v>
      </c>
      <c r="Q297" s="22">
        <v>1</v>
      </c>
      <c r="R297" s="22">
        <v>5</v>
      </c>
      <c r="S297" s="22">
        <v>3</v>
      </c>
      <c r="T297" s="22">
        <v>5</v>
      </c>
      <c r="U297" s="22">
        <f t="shared" si="41"/>
        <v>3</v>
      </c>
      <c r="V297" s="22">
        <f t="shared" si="42"/>
        <v>1.6666666666666667</v>
      </c>
      <c r="W297" s="34" t="s">
        <v>147</v>
      </c>
      <c r="X297" s="22" t="s">
        <v>97</v>
      </c>
      <c r="Y297" s="22" t="s">
        <v>78</v>
      </c>
      <c r="Z297" s="22" t="s">
        <v>9</v>
      </c>
      <c r="AA297" s="22">
        <v>10</v>
      </c>
      <c r="AB297" s="22" t="s">
        <v>320</v>
      </c>
      <c r="AC297">
        <f>(AA297*0.1)/(O297/1000)</f>
        <v>44.444444444444443</v>
      </c>
      <c r="AD297" s="22" t="s">
        <v>9</v>
      </c>
      <c r="AE297" s="22" t="s">
        <v>8</v>
      </c>
      <c r="AF297" t="str" cm="1">
        <f t="array" ref="AF297">_xlfn.IFS(AD297="NA", "NA", AD297="NR", "NA", AE297="W/cm2", AD297, AE297="mW/mm2", AD297*0.1, AE297="mW/cm2", AD297*0.001, AE297="uW/cm2", AD297*0.000001, AE297="lux", AD297*0.00000014641, AE297="klux", AD297*0.00014641, TRUE, "NA")</f>
        <v>NA</v>
      </c>
      <c r="AG297" s="22" t="s">
        <v>232</v>
      </c>
      <c r="AH297" s="22" t="s">
        <v>9</v>
      </c>
      <c r="AI297" s="22" t="s">
        <v>9</v>
      </c>
      <c r="AJ297" s="22">
        <v>4</v>
      </c>
      <c r="AK297" s="22">
        <v>15</v>
      </c>
      <c r="AL297" s="34" t="s">
        <v>1428</v>
      </c>
      <c r="AM297" s="22" t="s">
        <v>213</v>
      </c>
      <c r="AN297" s="22">
        <v>100</v>
      </c>
      <c r="AO297" s="22" t="s">
        <v>145</v>
      </c>
      <c r="AP297" s="22">
        <v>-0.5</v>
      </c>
      <c r="AQ297" s="22" t="s">
        <v>156</v>
      </c>
      <c r="AR297" s="34">
        <v>24</v>
      </c>
      <c r="AS297" s="22" t="s">
        <v>875</v>
      </c>
      <c r="AT297" s="22">
        <v>60.58</v>
      </c>
      <c r="AU297" s="22">
        <v>4.79</v>
      </c>
      <c r="AV297" s="22">
        <v>20.56</v>
      </c>
      <c r="AW297" s="22">
        <v>3.19</v>
      </c>
      <c r="AX297" s="22" t="s">
        <v>8</v>
      </c>
      <c r="AY297" s="22" t="s">
        <v>8</v>
      </c>
      <c r="AZ297" s="22" t="s">
        <v>137</v>
      </c>
      <c r="BA297" s="22" t="s">
        <v>197</v>
      </c>
      <c r="BB297" cm="1">
        <f t="array" ref="BB297">_xlfn.IFS(AT297="NA", "NA", AT297="NR", "NA", AZ297="Direct rLV % whole brain", AT297, AZ297="Indirect rLV % whole brain", AT297, AZ297="Direct rLV % hemisphere", AT297/2, AZ297="Indirect rLV % hemisphere", AT297/2, AND(F297="Mouse", AZ297="mm3"), (AT297/508.91)*100, AND(F297="Rat", AZ297="mm3"), (AT297/1971)*100, AND(F297="Mouse", AZ297="ul"), (AT297/508.91)*100, AND(F297="Rat", AZ297="ul"), (AT297/1971)*100, AND(F297="Mouse", AZ297="nl"), (AT297/508910)*100, AND(F297="Rat", AZ297="nl"), (AT297/1971000)*100, AND(F297="Mouse", AZ297="cm3"), (AT297/0.50891)*100, AND(F297="Rat", AZ297="cm3"), (AT297/1.971)*100, TRUE, "NA")</f>
        <v>11.903872983435186</v>
      </c>
      <c r="BC297" cm="1">
        <f t="array" ref="BC297">_xlfn.IFS(AV297="NA", "NA", AV297="NR", "NA", AZ297="Direct rLV % whole brain", AV297, AZ297="Indirect rLV % whole brain", AV297, AZ297="Direct rLV % hemisphere", AV297/2, AZ297="Indirect rLV % hemisphere", AV297/2, AND(F297="Mouse", AZ297="mm3"), (AV297/508.91)*100, AND(F297="Rat", AZ297="mm3"), (AV297/1971)*100, AND(F297="Mouse", AZ297="ul"), (AV297/508.91)*100, AND(F297="Rat", AZ297="ul"), (AV297/1971)*100, AND(F297="Mouse", AZ297="nl"), (AV297/508910)*100, AND(F297="Rat", AZ297="nl"), (AV297/1971000)*100, AND(F297="Mouse", AZ297="cm3"), (AV297/0.50891)*100, AND(F297="Rat", AZ297="cm3"), (AV297/1.971)*100, TRUE, "NA")</f>
        <v>4.0400070739423466</v>
      </c>
      <c r="BD297" cm="1">
        <f t="array" ref="BD297">_xlfn.IFS(AU297="NA", "NA", AU297="NR", "NA", R297="NR", "NA", BA297="SD", AU297, BA297="SE", AU297*(SQRT(R297)), BA297="SEM", AU297*(SQRT(R297)), TRUE, "NA")</f>
        <v>10.710765612223993</v>
      </c>
      <c r="BE297" cm="1">
        <f t="array" ref="BE297">_xlfn.IFS(BD297="NA", "NA", AZ297="Direct rLV % whole brain", BD297, AZ297="Indirect rLV % whole brain", BD297, AZ297="Direct rLV % hemisphere", BD297/2, AZ297="Indirect rLV % hemisphere", BD297/2, AND(F297="Mouse", AZ297="mm3"), (BD297/508.91)*100, AND(F297="Rat", AZ297="mm3"), (BD297/1971)*100, AND(F297="Mouse", AZ297="ul"), (BD297/508.91)*100, AND(F297="Rat", AZ297="ul"), (BD297/1971)*100, AND(F297="Mouse", AZ297="nl"), (BD297/508910)*100, AND(F297="Rat", AZ297="nl"), (BD297/1971000)*100, AND(F297="Mouse", AZ297="cm3"), (BD297/0.50891)*100, AND(F297="Rat", AZ297="cm3"), (BD297/1.971)*100, TRUE, "NA")</f>
        <v>2.1046482899184515</v>
      </c>
      <c r="BF297" s="48" cm="1">
        <f t="array" ref="BF297">_xlfn.IFS(AW297="NA", "NA", AW297="NR", "NA", T297 = "NA", "NA", T297 = "NR", "NA", BA297="SD", AW297, BA297="SE", AW297*(SQRT(T297)), BA297="SEM", AW297*(SQRT(T297)), TRUE, "NA")</f>
        <v>7.1330568482243297</v>
      </c>
      <c r="BG297" s="34" t="s">
        <v>183</v>
      </c>
      <c r="BH297" s="22">
        <v>1.5</v>
      </c>
      <c r="BI297" s="22">
        <v>0.19</v>
      </c>
      <c r="BJ297" s="22">
        <v>0.4</v>
      </c>
      <c r="BK297" s="22">
        <v>0.31</v>
      </c>
      <c r="BL297" s="22" t="s">
        <v>197</v>
      </c>
      <c r="BM297" s="22">
        <v>24</v>
      </c>
      <c r="BN297" s="34" t="s">
        <v>273</v>
      </c>
      <c r="BO297" s="22" t="s">
        <v>272</v>
      </c>
    </row>
    <row r="298" spans="1:69" s="22" customFormat="1" x14ac:dyDescent="0.3">
      <c r="A298" s="22" t="s">
        <v>1426</v>
      </c>
      <c r="B298" s="22" t="s">
        <v>1425</v>
      </c>
      <c r="C298" s="22">
        <v>2014</v>
      </c>
      <c r="D298" s="22" t="s">
        <v>1427</v>
      </c>
      <c r="E298" s="22" t="s">
        <v>143</v>
      </c>
      <c r="F298" s="34" t="s">
        <v>25</v>
      </c>
      <c r="G298" s="22" t="s">
        <v>1008</v>
      </c>
      <c r="H298" s="22" t="s">
        <v>36</v>
      </c>
      <c r="I298" s="22" t="s">
        <v>12</v>
      </c>
      <c r="J298" s="22" t="s">
        <v>8</v>
      </c>
      <c r="K298" s="22" t="s">
        <v>9</v>
      </c>
      <c r="L298" s="22" t="s">
        <v>9</v>
      </c>
      <c r="M298" s="22" t="s">
        <v>9</v>
      </c>
      <c r="N298" s="22">
        <v>20</v>
      </c>
      <c r="O298" s="22">
        <f t="shared" si="47"/>
        <v>22.5</v>
      </c>
      <c r="P298" s="22">
        <v>25</v>
      </c>
      <c r="Q298" s="22">
        <v>1</v>
      </c>
      <c r="R298" s="22">
        <v>5</v>
      </c>
      <c r="S298" s="22">
        <v>3</v>
      </c>
      <c r="T298" s="22">
        <v>5</v>
      </c>
      <c r="U298" s="22">
        <f t="shared" si="41"/>
        <v>3</v>
      </c>
      <c r="V298" s="22">
        <f t="shared" si="42"/>
        <v>1.6666666666666667</v>
      </c>
      <c r="W298" s="34" t="s">
        <v>147</v>
      </c>
      <c r="X298" s="22" t="s">
        <v>97</v>
      </c>
      <c r="Y298" s="22" t="s">
        <v>78</v>
      </c>
      <c r="Z298" s="22" t="s">
        <v>9</v>
      </c>
      <c r="AA298" s="22">
        <v>10</v>
      </c>
      <c r="AB298" s="22" t="s">
        <v>320</v>
      </c>
      <c r="AC298">
        <f t="shared" ref="AC298:AC299" si="48">(AA298*0.1)/(O298/1000)</f>
        <v>44.444444444444443</v>
      </c>
      <c r="AD298" s="22" t="s">
        <v>9</v>
      </c>
      <c r="AE298" s="22" t="s">
        <v>8</v>
      </c>
      <c r="AF298" t="str" cm="1">
        <f t="array" ref="AF298">_xlfn.IFS(AD298="NA", "NA", AD298="NR", "NA", AE298="W/cm2", AD298, AE298="mW/mm2", AD298*0.1, AE298="mW/cm2", AD298*0.001, AE298="uW/cm2", AD298*0.000001, AE298="lux", AD298*0.00000014641, AE298="klux", AD298*0.00014641, TRUE, "NA")</f>
        <v>NA</v>
      </c>
      <c r="AG298" s="22" t="s">
        <v>232</v>
      </c>
      <c r="AH298" s="22" t="s">
        <v>9</v>
      </c>
      <c r="AI298" s="22" t="s">
        <v>9</v>
      </c>
      <c r="AJ298" s="22">
        <v>4</v>
      </c>
      <c r="AK298" s="22">
        <v>15</v>
      </c>
      <c r="AL298" s="34" t="s">
        <v>1430</v>
      </c>
      <c r="AM298" s="22" t="s">
        <v>213</v>
      </c>
      <c r="AN298" s="22">
        <v>100</v>
      </c>
      <c r="AO298" s="22" t="s">
        <v>145</v>
      </c>
      <c r="AP298" s="22">
        <v>-0.5</v>
      </c>
      <c r="AQ298" s="22" t="s">
        <v>156</v>
      </c>
      <c r="AR298" s="34">
        <v>24</v>
      </c>
      <c r="AS298" s="22" t="s">
        <v>875</v>
      </c>
      <c r="AT298" s="22">
        <v>60.58</v>
      </c>
      <c r="AU298" s="22">
        <v>4.79</v>
      </c>
      <c r="AV298" s="22">
        <v>34.74</v>
      </c>
      <c r="AW298" s="22">
        <v>5.0199999999999996</v>
      </c>
      <c r="AX298" s="22" t="s">
        <v>8</v>
      </c>
      <c r="AY298" s="22" t="s">
        <v>8</v>
      </c>
      <c r="AZ298" s="22" t="s">
        <v>137</v>
      </c>
      <c r="BA298" s="22" t="s">
        <v>197</v>
      </c>
      <c r="BB298" cm="1">
        <f t="array" ref="BB298">_xlfn.IFS(AT298="NA", "NA", AT298="NR", "NA", AZ298="Direct rLV % whole brain", AT298, AZ298="Indirect rLV % whole brain", AT298, AZ298="Direct rLV % hemisphere", AT298/2, AZ298="Indirect rLV % hemisphere", AT298/2, AND(F298="Mouse", AZ298="mm3"), (AT298/508.91)*100, AND(F298="Rat", AZ298="mm3"), (AT298/1971)*100, AND(F298="Mouse", AZ298="ul"), (AT298/508.91)*100, AND(F298="Rat", AZ298="ul"), (AT298/1971)*100, AND(F298="Mouse", AZ298="nl"), (AT298/508910)*100, AND(F298="Rat", AZ298="nl"), (AT298/1971000)*100, AND(F298="Mouse", AZ298="cm3"), (AT298/0.50891)*100, AND(F298="Rat", AZ298="cm3"), (AT298/1.971)*100, TRUE, "NA")</f>
        <v>11.903872983435186</v>
      </c>
      <c r="BC298" cm="1">
        <f t="array" ref="BC298">_xlfn.IFS(AV298="NA", "NA", AV298="NR", "NA", AZ298="Direct rLV % whole brain", AV298, AZ298="Indirect rLV % whole brain", AV298, AZ298="Direct rLV % hemisphere", AV298/2, AZ298="Indirect rLV % hemisphere", AV298/2, AND(F298="Mouse", AZ298="mm3"), (AV298/508.91)*100, AND(F298="Rat", AZ298="mm3"), (AV298/1971)*100, AND(F298="Mouse", AZ298="ul"), (AV298/508.91)*100, AND(F298="Rat", AZ298="ul"), (AV298/1971)*100, AND(F298="Mouse", AZ298="nl"), (AV298/508910)*100, AND(F298="Rat", AZ298="nl"), (AV298/1971000)*100, AND(F298="Mouse", AZ298="cm3"), (AV298/0.50891)*100, AND(F298="Rat", AZ298="cm3"), (AV298/1.971)*100, TRUE, "NA")</f>
        <v>6.8263543652119232</v>
      </c>
      <c r="BD298" cm="1">
        <f t="array" ref="BD298">_xlfn.IFS(AU298="NA", "NA", AU298="NR", "NA", R298="NR", "NA", BA298="SD", AU298, BA298="SE", AU298*(SQRT(R298)), BA298="SEM", AU298*(SQRT(R298)), TRUE, "NA")</f>
        <v>10.710765612223993</v>
      </c>
      <c r="BE298" cm="1">
        <f t="array" ref="BE298">_xlfn.IFS(BD298="NA", "NA", AZ298="Direct rLV % whole brain", BD298, AZ298="Indirect rLV % whole brain", BD298, AZ298="Direct rLV % hemisphere", BD298/2, AZ298="Indirect rLV % hemisphere", BD298/2, AND(F298="Mouse", AZ298="mm3"), (BD298/508.91)*100, AND(F298="Rat", AZ298="mm3"), (BD298/1971)*100, AND(F298="Mouse", AZ298="ul"), (BD298/508.91)*100, AND(F298="Rat", AZ298="ul"), (BD298/1971)*100, AND(F298="Mouse", AZ298="nl"), (BD298/508910)*100, AND(F298="Rat", AZ298="nl"), (BD298/1971000)*100, AND(F298="Mouse", AZ298="cm3"), (BD298/0.50891)*100, AND(F298="Rat", AZ298="cm3"), (BD298/1.971)*100, TRUE, "NA")</f>
        <v>2.1046482899184515</v>
      </c>
      <c r="BF298" s="48" cm="1">
        <f t="array" ref="BF298">_xlfn.IFS(AW298="NA", "NA", AW298="NR", "NA", T298 = "NA", "NA", T298 = "NR", "NA", BA298="SD", AW298, BA298="SE", AW298*(SQRT(T298)), BA298="SEM", AW298*(SQRT(T298)), TRUE, "NA")</f>
        <v>11.225061247048943</v>
      </c>
      <c r="BG298" s="34" t="s">
        <v>183</v>
      </c>
      <c r="BH298" s="22">
        <v>1.5</v>
      </c>
      <c r="BI298" s="22">
        <v>0.19</v>
      </c>
      <c r="BJ298" s="22">
        <v>1.33</v>
      </c>
      <c r="BK298" s="22">
        <v>0.33</v>
      </c>
      <c r="BL298" s="22" t="s">
        <v>197</v>
      </c>
      <c r="BM298" s="22">
        <v>24</v>
      </c>
      <c r="BN298" s="34" t="s">
        <v>273</v>
      </c>
      <c r="BO298" s="22" t="s">
        <v>273</v>
      </c>
    </row>
    <row r="299" spans="1:69" s="22" customFormat="1" x14ac:dyDescent="0.3">
      <c r="A299" s="22" t="s">
        <v>1426</v>
      </c>
      <c r="B299" s="22" t="s">
        <v>1425</v>
      </c>
      <c r="C299" s="22">
        <v>2014</v>
      </c>
      <c r="D299" s="22" t="s">
        <v>1427</v>
      </c>
      <c r="E299" s="22" t="s">
        <v>144</v>
      </c>
      <c r="F299" s="34" t="s">
        <v>25</v>
      </c>
      <c r="G299" s="22" t="s">
        <v>1008</v>
      </c>
      <c r="H299" s="22" t="s">
        <v>36</v>
      </c>
      <c r="I299" s="22" t="s">
        <v>12</v>
      </c>
      <c r="J299" s="22" t="s">
        <v>8</v>
      </c>
      <c r="K299" s="22" t="s">
        <v>9</v>
      </c>
      <c r="L299" s="22" t="s">
        <v>9</v>
      </c>
      <c r="M299" s="22" t="s">
        <v>9</v>
      </c>
      <c r="N299" s="22">
        <v>20</v>
      </c>
      <c r="O299" s="22">
        <f t="shared" si="47"/>
        <v>22.5</v>
      </c>
      <c r="P299" s="22">
        <v>25</v>
      </c>
      <c r="Q299" s="22">
        <v>1</v>
      </c>
      <c r="R299" s="22">
        <v>5</v>
      </c>
      <c r="S299" s="22">
        <v>3</v>
      </c>
      <c r="T299" s="22">
        <v>5</v>
      </c>
      <c r="U299" s="22">
        <f t="shared" si="41"/>
        <v>3</v>
      </c>
      <c r="V299" s="22">
        <f t="shared" si="42"/>
        <v>1.6666666666666667</v>
      </c>
      <c r="W299" s="34" t="s">
        <v>147</v>
      </c>
      <c r="X299" s="22" t="s">
        <v>97</v>
      </c>
      <c r="Y299" s="22" t="s">
        <v>78</v>
      </c>
      <c r="Z299" s="22" t="s">
        <v>9</v>
      </c>
      <c r="AA299" s="22">
        <v>10</v>
      </c>
      <c r="AB299" s="22" t="s">
        <v>320</v>
      </c>
      <c r="AC299">
        <f t="shared" si="48"/>
        <v>44.444444444444443</v>
      </c>
      <c r="AD299" s="22" t="s">
        <v>9</v>
      </c>
      <c r="AE299" s="22" t="s">
        <v>8</v>
      </c>
      <c r="AF299" t="str" cm="1">
        <f t="array" ref="AF299">_xlfn.IFS(AD299="NA", "NA", AD299="NR", "NA", AE299="W/cm2", AD299, AE299="mW/mm2", AD299*0.1, AE299="mW/cm2", AD299*0.001, AE299="uW/cm2", AD299*0.000001, AE299="lux", AD299*0.00000014641, AE299="klux", AD299*0.00014641, TRUE, "NA")</f>
        <v>NA</v>
      </c>
      <c r="AG299" s="22" t="s">
        <v>232</v>
      </c>
      <c r="AH299" s="22" t="s">
        <v>9</v>
      </c>
      <c r="AI299" s="22" t="s">
        <v>9</v>
      </c>
      <c r="AJ299" s="22">
        <v>4</v>
      </c>
      <c r="AK299" s="22">
        <v>15</v>
      </c>
      <c r="AL299" s="34" t="s">
        <v>1429</v>
      </c>
      <c r="AM299" s="22" t="s">
        <v>213</v>
      </c>
      <c r="AN299" s="22">
        <v>100</v>
      </c>
      <c r="AO299" s="22" t="s">
        <v>145</v>
      </c>
      <c r="AP299" s="22">
        <v>-0.5</v>
      </c>
      <c r="AQ299" s="22" t="s">
        <v>156</v>
      </c>
      <c r="AR299" s="34">
        <v>24</v>
      </c>
      <c r="AS299" s="22" t="s">
        <v>875</v>
      </c>
      <c r="AT299" s="22">
        <v>60.58</v>
      </c>
      <c r="AU299" s="22">
        <v>4.79</v>
      </c>
      <c r="AV299" s="22">
        <v>29.04</v>
      </c>
      <c r="AW299" s="22">
        <v>9.57</v>
      </c>
      <c r="AX299" s="22" t="s">
        <v>8</v>
      </c>
      <c r="AY299" s="22" t="s">
        <v>8</v>
      </c>
      <c r="AZ299" s="22" t="s">
        <v>137</v>
      </c>
      <c r="BA299" s="22" t="s">
        <v>197</v>
      </c>
      <c r="BB299" cm="1">
        <f t="array" ref="BB299">_xlfn.IFS(AT299="NA", "NA", AT299="NR", "NA", AZ299="Direct rLV % whole brain", AT299, AZ299="Indirect rLV % whole brain", AT299, AZ299="Direct rLV % hemisphere", AT299/2, AZ299="Indirect rLV % hemisphere", AT299/2, AND(F299="Mouse", AZ299="mm3"), (AT299/508.91)*100, AND(F299="Rat", AZ299="mm3"), (AT299/1971)*100, AND(F299="Mouse", AZ299="ul"), (AT299/508.91)*100, AND(F299="Rat", AZ299="ul"), (AT299/1971)*100, AND(F299="Mouse", AZ299="nl"), (AT299/508910)*100, AND(F299="Rat", AZ299="nl"), (AT299/1971000)*100, AND(F299="Mouse", AZ299="cm3"), (AT299/0.50891)*100, AND(F299="Rat", AZ299="cm3"), (AT299/1.971)*100, TRUE, "NA")</f>
        <v>11.903872983435186</v>
      </c>
      <c r="BC299" cm="1">
        <f t="array" ref="BC299">_xlfn.IFS(AV299="NA", "NA", AV299="NR", "NA", AZ299="Direct rLV % whole brain", AV299, AZ299="Indirect rLV % whole brain", AV299, AZ299="Direct rLV % hemisphere", AV299/2, AZ299="Indirect rLV % hemisphere", AV299/2, AND(F299="Mouse", AZ299="mm3"), (AV299/508.91)*100, AND(F299="Rat", AZ299="mm3"), (AV299/1971)*100, AND(F299="Mouse", AZ299="ul"), (AV299/508.91)*100, AND(F299="Rat", AZ299="ul"), (AV299/1971)*100, AND(F299="Mouse", AZ299="nl"), (AV299/508910)*100, AND(F299="Rat", AZ299="nl"), (AV299/1971000)*100, AND(F299="Mouse", AZ299="cm3"), (AV299/0.50891)*100, AND(F299="Rat", AZ299="cm3"), (AV299/1.971)*100, TRUE, "NA")</f>
        <v>5.7063134935450277</v>
      </c>
      <c r="BD299" cm="1">
        <f t="array" ref="BD299">_xlfn.IFS(AU299="NA", "NA", AU299="NR", "NA", R299="NR", "NA", BA299="SD", AU299, BA299="SE", AU299*(SQRT(R299)), BA299="SEM", AU299*(SQRT(R299)), TRUE, "NA")</f>
        <v>10.710765612223993</v>
      </c>
      <c r="BE299" cm="1">
        <f t="array" ref="BE299">_xlfn.IFS(BD299="NA", "NA", AZ299="Direct rLV % whole brain", BD299, AZ299="Indirect rLV % whole brain", BD299, AZ299="Direct rLV % hemisphere", BD299/2, AZ299="Indirect rLV % hemisphere", BD299/2, AND(F299="Mouse", AZ299="mm3"), (BD299/508.91)*100, AND(F299="Rat", AZ299="mm3"), (BD299/1971)*100, AND(F299="Mouse", AZ299="ul"), (BD299/508.91)*100, AND(F299="Rat", AZ299="ul"), (BD299/1971)*100, AND(F299="Mouse", AZ299="nl"), (BD299/508910)*100, AND(F299="Rat", AZ299="nl"), (BD299/1971000)*100, AND(F299="Mouse", AZ299="cm3"), (BD299/0.50891)*100, AND(F299="Rat", AZ299="cm3"), (BD299/1.971)*100, TRUE, "NA")</f>
        <v>2.1046482899184515</v>
      </c>
      <c r="BF299" s="48" cm="1">
        <f t="array" ref="BF299">_xlfn.IFS(AW299="NA", "NA", AW299="NR", "NA", T299 = "NA", "NA", T299 = "NR", "NA", BA299="SD", AW299, BA299="SE", AW299*(SQRT(T299)), BA299="SEM", AW299*(SQRT(T299)), TRUE, "NA")</f>
        <v>21.399170544672987</v>
      </c>
      <c r="BG299" s="34" t="s">
        <v>183</v>
      </c>
      <c r="BH299" s="22">
        <v>1.5</v>
      </c>
      <c r="BI299" s="22">
        <v>0.19</v>
      </c>
      <c r="BJ299" s="22">
        <v>2</v>
      </c>
      <c r="BK299" s="22">
        <v>0.34</v>
      </c>
      <c r="BL299" s="22" t="s">
        <v>197</v>
      </c>
      <c r="BM299" s="22">
        <v>24</v>
      </c>
      <c r="BN299" s="34" t="s">
        <v>273</v>
      </c>
      <c r="BO299" s="22" t="s">
        <v>273</v>
      </c>
    </row>
    <row r="300" spans="1:69" x14ac:dyDescent="0.3">
      <c r="A300" t="s">
        <v>1432</v>
      </c>
      <c r="B300" t="s">
        <v>1431</v>
      </c>
      <c r="C300">
        <v>1993</v>
      </c>
      <c r="D300" t="s">
        <v>1433</v>
      </c>
      <c r="E300" t="s">
        <v>141</v>
      </c>
      <c r="F300" s="35" t="s">
        <v>24</v>
      </c>
      <c r="G300" t="s">
        <v>11</v>
      </c>
      <c r="H300" t="s">
        <v>36</v>
      </c>
      <c r="I300" t="s">
        <v>12</v>
      </c>
      <c r="J300" t="s">
        <v>8</v>
      </c>
      <c r="K300" t="s">
        <v>9</v>
      </c>
      <c r="L300" t="s">
        <v>9</v>
      </c>
      <c r="M300" t="s">
        <v>9</v>
      </c>
      <c r="N300">
        <v>240</v>
      </c>
      <c r="O300">
        <f t="shared" si="47"/>
        <v>297.5</v>
      </c>
      <c r="P300">
        <v>355</v>
      </c>
      <c r="Q300">
        <v>1</v>
      </c>
      <c r="R300">
        <v>6</v>
      </c>
      <c r="S300">
        <v>2</v>
      </c>
      <c r="T300">
        <v>6</v>
      </c>
      <c r="U300">
        <f t="shared" si="41"/>
        <v>2</v>
      </c>
      <c r="V300">
        <f t="shared" si="42"/>
        <v>3</v>
      </c>
      <c r="W300" s="35" t="s">
        <v>147</v>
      </c>
      <c r="X300" t="s">
        <v>95</v>
      </c>
      <c r="Y300" t="s">
        <v>78</v>
      </c>
      <c r="Z300" t="s">
        <v>9</v>
      </c>
      <c r="AA300">
        <v>10</v>
      </c>
      <c r="AB300" t="s">
        <v>145</v>
      </c>
      <c r="AC300" cm="1">
        <f t="array" ref="AC300">_xlfn.IFS(AB300="mg/kg", AA300, AB300="ug/g", AA300, AB300="mg/100g", AA300*10, AB300="mg/g", AA300*1000, TRUE, "NA")</f>
        <v>10</v>
      </c>
      <c r="AD300" t="s">
        <v>9</v>
      </c>
      <c r="AE300" t="s">
        <v>8</v>
      </c>
      <c r="AF300" t="str" cm="1">
        <f t="array" ref="AF300">_xlfn.IFS(AD300="NA", "NA", AD300="NR", "NA", AE300="W/cm2", AD300, AE300="mW/mm2", AD300*0.1, AE300="mW/cm2", AD300*0.001, AE300="uW/cm2", AD300*0.000001, AE300="lux", AD300*0.00000014641, AE300="klux", AD300*0.00014641, TRUE, "NA")</f>
        <v>NA</v>
      </c>
      <c r="AG300" t="s">
        <v>85</v>
      </c>
      <c r="AH300" t="s">
        <v>2656</v>
      </c>
      <c r="AI300">
        <v>560</v>
      </c>
      <c r="AJ300" t="s">
        <v>9</v>
      </c>
      <c r="AK300">
        <v>4</v>
      </c>
      <c r="AL300" s="35" t="s">
        <v>1434</v>
      </c>
      <c r="AM300" t="s">
        <v>213</v>
      </c>
      <c r="AN300">
        <v>5</v>
      </c>
      <c r="AO300" t="s">
        <v>145</v>
      </c>
      <c r="AP300">
        <v>-0.25</v>
      </c>
      <c r="AQ300" t="s">
        <v>156</v>
      </c>
      <c r="AR300" s="35">
        <v>120</v>
      </c>
      <c r="AS300" t="s">
        <v>876</v>
      </c>
      <c r="AT300">
        <v>56</v>
      </c>
      <c r="AU300">
        <v>6</v>
      </c>
      <c r="AV300">
        <v>50</v>
      </c>
      <c r="AW300">
        <v>8</v>
      </c>
      <c r="AX300" t="s">
        <v>8</v>
      </c>
      <c r="AY300" t="s">
        <v>8</v>
      </c>
      <c r="AZ300" t="s">
        <v>137</v>
      </c>
      <c r="BA300" t="s">
        <v>197</v>
      </c>
      <c r="BB300" cm="1">
        <f t="array" ref="BB300">_xlfn.IFS(AT300="NA", "NA", AT300="NR", "NA", AZ300="Direct rLV % whole brain", AT300, AZ300="Indirect rLV % whole brain", AT300, AZ300="Direct rLV % hemisphere", AT300/2, AZ300="Indirect rLV % hemisphere", AT300/2, AND(F300="Mouse", AZ300="mm3"), (AT300/508.91)*100, AND(F300="Rat", AZ300="mm3"), (AT300/1971)*100, AND(F300="Mouse", AZ300="ul"), (AT300/508.91)*100, AND(F300="Rat", AZ300="ul"), (AT300/1971)*100, AND(F300="Mouse", AZ300="nl"), (AT300/508910)*100, AND(F300="Rat", AZ300="nl"), (AT300/1971000)*100, AND(F300="Mouse", AZ300="cm3"), (AT300/0.50891)*100, AND(F300="Rat", AZ300="cm3"), (AT300/1.971)*100, TRUE, "NA")</f>
        <v>2.8411973617453068</v>
      </c>
      <c r="BC300" cm="1">
        <f t="array" ref="BC300">_xlfn.IFS(AV300="NA", "NA", AV300="NR", "NA", AZ300="Direct rLV % whole brain", AV300, AZ300="Indirect rLV % whole brain", AV300, AZ300="Direct rLV % hemisphere", AV300/2, AZ300="Indirect rLV % hemisphere", AV300/2, AND(F300="Mouse", AZ300="mm3"), (AV300/508.91)*100, AND(F300="Rat", AZ300="mm3"), (AV300/1971)*100, AND(F300="Mouse", AZ300="ul"), (AV300/508.91)*100, AND(F300="Rat", AZ300="ul"), (AV300/1971)*100, AND(F300="Mouse", AZ300="nl"), (AV300/508910)*100, AND(F300="Rat", AZ300="nl"), (AV300/1971000)*100, AND(F300="Mouse", AZ300="cm3"), (AV300/0.50891)*100, AND(F300="Rat", AZ300="cm3"), (AV300/1.971)*100, TRUE, "NA")</f>
        <v>2.5367833587011668</v>
      </c>
      <c r="BD300" cm="1">
        <f t="array" ref="BD300">_xlfn.IFS(AU300="NA", "NA", AU300="NR", "NA", R300="NR", "NA", BA300="SD", AU300, BA300="SE", AU300*(SQRT(R300)), BA300="SEM", AU300*(SQRT(R300)), TRUE, "NA")</f>
        <v>14.696938456699067</v>
      </c>
      <c r="BE300" cm="1">
        <f t="array" ref="BE300">_xlfn.IFS(BD300="NA", "NA", AZ300="Direct rLV % whole brain", BD300, AZ300="Indirect rLV % whole brain", BD300, AZ300="Direct rLV % hemisphere", BD300/2, AZ300="Indirect rLV % hemisphere", BD300/2, AND(F300="Mouse", AZ300="mm3"), (BD300/508.91)*100, AND(F300="Rat", AZ300="mm3"), (BD300/1971)*100, AND(F300="Mouse", AZ300="ul"), (BD300/508.91)*100, AND(F300="Rat", AZ300="ul"), (BD300/1971)*100, AND(F300="Mouse", AZ300="nl"), (BD300/508910)*100, AND(F300="Rat", AZ300="nl"), (BD300/1971000)*100, AND(F300="Mouse", AZ300="cm3"), (BD300/0.50891)*100, AND(F300="Rat", AZ300="cm3"), (BD300/1.971)*100, TRUE, "NA")</f>
        <v>0.74565897801618808</v>
      </c>
      <c r="BF300" s="48" cm="1">
        <f t="array" ref="BF300">_xlfn.IFS(AW300="NA", "NA", AW300="NR", "NA", T300 = "NA", "NA", T300 = "NR", "NA", BA300="SD", AW300, BA300="SE", AW300*(SQRT(T300)), BA300="SEM", AW300*(SQRT(T300)), TRUE, "NA")</f>
        <v>19.595917942265423</v>
      </c>
      <c r="BG300" s="35" t="s">
        <v>12</v>
      </c>
      <c r="BH300" t="s">
        <v>8</v>
      </c>
      <c r="BI300" t="s">
        <v>8</v>
      </c>
      <c r="BJ300" t="s">
        <v>8</v>
      </c>
      <c r="BK300" t="s">
        <v>8</v>
      </c>
      <c r="BL300" t="s">
        <v>8</v>
      </c>
      <c r="BM300" t="s">
        <v>8</v>
      </c>
      <c r="BN300" s="35" t="s">
        <v>273</v>
      </c>
      <c r="BO300" t="s">
        <v>272</v>
      </c>
    </row>
    <row r="301" spans="1:69" s="22" customFormat="1" x14ac:dyDescent="0.3">
      <c r="A301" s="22" t="s">
        <v>1438</v>
      </c>
      <c r="B301" s="22" t="s">
        <v>1437</v>
      </c>
      <c r="C301" s="22">
        <v>2018</v>
      </c>
      <c r="D301" s="22" t="s">
        <v>1439</v>
      </c>
      <c r="E301" s="22" t="s">
        <v>141</v>
      </c>
      <c r="F301" s="34" t="s">
        <v>25</v>
      </c>
      <c r="G301" s="22" t="s">
        <v>1442</v>
      </c>
      <c r="H301" s="22" t="s">
        <v>36</v>
      </c>
      <c r="I301" s="22" t="s">
        <v>12</v>
      </c>
      <c r="J301" s="22" t="s">
        <v>8</v>
      </c>
      <c r="K301" s="22">
        <v>8</v>
      </c>
      <c r="L301" s="22">
        <f>AVERAGE(K301,M301)</f>
        <v>10</v>
      </c>
      <c r="M301" s="22">
        <v>12</v>
      </c>
      <c r="N301" s="22" t="s">
        <v>9</v>
      </c>
      <c r="O301" s="22" t="s">
        <v>9</v>
      </c>
      <c r="P301" s="22" t="s">
        <v>9</v>
      </c>
      <c r="Q301" s="22">
        <v>8</v>
      </c>
      <c r="R301" s="22">
        <v>4.5</v>
      </c>
      <c r="S301" s="22">
        <v>0</v>
      </c>
      <c r="T301" s="22" t="s">
        <v>8</v>
      </c>
      <c r="U301" s="22" t="str">
        <f t="shared" si="41"/>
        <v>NA</v>
      </c>
      <c r="V301" s="22" t="str">
        <f t="shared" si="42"/>
        <v>NA</v>
      </c>
      <c r="W301" s="34" t="s">
        <v>147</v>
      </c>
      <c r="X301" s="22" t="s">
        <v>97</v>
      </c>
      <c r="Y301" s="22" t="s">
        <v>78</v>
      </c>
      <c r="Z301" s="22" t="s">
        <v>9</v>
      </c>
      <c r="AA301" s="22">
        <v>43</v>
      </c>
      <c r="AB301" s="22" t="s">
        <v>145</v>
      </c>
      <c r="AC301" cm="1">
        <f t="array" ref="AC301">_xlfn.IFS(AB301="mg/kg", AA301, AB301="ug/g", AA301, AB301="mg/100g", AA301*10, AB301="mg/g", AA301*1000, TRUE, "NA")</f>
        <v>43</v>
      </c>
      <c r="AD301" s="22">
        <v>2500</v>
      </c>
      <c r="AE301" s="22" t="s">
        <v>252</v>
      </c>
      <c r="AF301" cm="1">
        <f t="array" ref="AF301">_xlfn.IFS(AD301="NA", "NA", AD301="NR", "NA", AE301="W/cm2", AD301, AE301="mW/mm2", AD301*0.1, AE301="mW/cm2", AD301*0.001, AE301="uW/cm2", AD301*0.000001, AE301="lux", AD301*0.00000014641, AE301="klux", AD301*0.00014641, TRUE, "NA")</f>
        <v>3.6602500000000002E-4</v>
      </c>
      <c r="AG301" s="22" t="s">
        <v>232</v>
      </c>
      <c r="AH301" s="22" t="s">
        <v>9</v>
      </c>
      <c r="AI301" s="22" t="s">
        <v>9</v>
      </c>
      <c r="AJ301" s="22">
        <v>1.5</v>
      </c>
      <c r="AK301" s="22">
        <v>15</v>
      </c>
      <c r="AL301" s="34" t="s">
        <v>12</v>
      </c>
      <c r="AM301" s="22" t="s">
        <v>8</v>
      </c>
      <c r="AN301" s="22" t="s">
        <v>8</v>
      </c>
      <c r="AO301" s="22" t="s">
        <v>8</v>
      </c>
      <c r="AP301" s="22" t="s">
        <v>8</v>
      </c>
      <c r="AQ301" s="22" t="s">
        <v>8</v>
      </c>
      <c r="AR301" s="34">
        <v>168</v>
      </c>
      <c r="AS301" s="22" t="s">
        <v>876</v>
      </c>
      <c r="AT301" s="22">
        <v>0.14000000000000001</v>
      </c>
      <c r="AU301" s="22" t="s">
        <v>9</v>
      </c>
      <c r="AV301" s="22" t="s">
        <v>8</v>
      </c>
      <c r="AW301" s="22" t="s">
        <v>8</v>
      </c>
      <c r="AX301" s="22" t="s">
        <v>8</v>
      </c>
      <c r="AY301" s="22" t="s">
        <v>8</v>
      </c>
      <c r="AZ301" s="22" t="s">
        <v>137</v>
      </c>
      <c r="BA301" s="22" t="s">
        <v>9</v>
      </c>
      <c r="BB301" cm="1">
        <f t="array" ref="BB301">_xlfn.IFS(AT301="NA", "NA", AT301="NR", "NA", AZ301="Direct rLV % whole brain", AT301, AZ301="Indirect rLV % whole brain", AT301, AZ301="Direct rLV % hemisphere", AT301/2, AZ301="Indirect rLV % hemisphere", AT301/2, AND(F301="Mouse", AZ301="mm3"), (AT301/508.91)*100, AND(F301="Rat", AZ301="mm3"), (AT301/1971)*100, AND(F301="Mouse", AZ301="ul"), (AT301/508.91)*100, AND(F301="Rat", AZ301="ul"), (AT301/1971)*100, AND(F301="Mouse", AZ301="nl"), (AT301/508910)*100, AND(F301="Rat", AZ301="nl"), (AT301/1971000)*100, AND(F301="Mouse", AZ301="cm3"), (AT301/0.50891)*100, AND(F301="Rat", AZ301="cm3"), (AT301/1.971)*100, TRUE, "NA")</f>
        <v>2.750977579532727E-2</v>
      </c>
      <c r="BC301" t="str" cm="1">
        <f t="array" ref="BC301">_xlfn.IFS(AV301="NA", "NA", AV301="NR", "NA", AZ301="Direct rLV % whole brain", AV301, AZ301="Indirect rLV % whole brain", AV301, AZ301="Direct rLV % hemisphere", AV301/2, AZ301="Indirect rLV % hemisphere", AV301/2, AND(F301="Mouse", AZ301="mm3"), (AV301/508.91)*100, AND(F301="Rat", AZ301="mm3"), (AV301/1971)*100, AND(F301="Mouse", AZ301="ul"), (AV301/508.91)*100, AND(F301="Rat", AZ301="ul"), (AV301/1971)*100, AND(F301="Mouse", AZ301="nl"), (AV301/508910)*100, AND(F301="Rat", AZ301="nl"), (AV301/1971000)*100, AND(F301="Mouse", AZ301="cm3"), (AV301/0.50891)*100, AND(F301="Rat", AZ301="cm3"), (AV301/1.971)*100, TRUE, "NA")</f>
        <v>NA</v>
      </c>
      <c r="BD301" t="str" cm="1">
        <f t="array" ref="BD301">_xlfn.IFS(AU301="NA", "NA", AU301="NR", "NA", R301="NR", "NA", BA301="SD", AU301, BA301="SE", AU301*(SQRT(R301)), BA301="SEM", AU301*(SQRT(R301)), TRUE, "NA")</f>
        <v>NA</v>
      </c>
      <c r="BE301" t="str" cm="1">
        <f t="array" ref="BE301">_xlfn.IFS(BD301="NA", "NA", AZ301="Direct rLV % whole brain", BD301, AZ301="Indirect rLV % whole brain", BD301, AZ301="Direct rLV % hemisphere", BD301/2, AZ301="Indirect rLV % hemisphere", BD301/2, AND(F301="Mouse", AZ301="mm3"), (BD301/508.91)*100, AND(F301="Rat", AZ301="mm3"), (BD301/1971)*100, AND(F301="Mouse", AZ301="ul"), (BD301/508.91)*100, AND(F301="Rat", AZ301="ul"), (BD301/1971)*100, AND(F301="Mouse", AZ301="nl"), (BD301/508910)*100, AND(F301="Rat", AZ301="nl"), (BD301/1971000)*100, AND(F301="Mouse", AZ301="cm3"), (BD301/0.50891)*100, AND(F301="Rat", AZ301="cm3"), (BD301/1.971)*100, TRUE, "NA")</f>
        <v>NA</v>
      </c>
      <c r="BF301" s="48" t="str" cm="1">
        <f t="array" ref="BF301">_xlfn.IFS(AW301="NA", "NA", AW301="NR", "NA", T301 = "NA", "NA", T301 = "NR", "NA", BA301="SD", AW301, BA301="SE", AW301*(SQRT(T301)), BA301="SEM", AW301*(SQRT(T301)), TRUE, "NA")</f>
        <v>NA</v>
      </c>
      <c r="BG301" s="34" t="s">
        <v>12</v>
      </c>
      <c r="BH301" s="22" t="s">
        <v>8</v>
      </c>
      <c r="BI301" s="22" t="s">
        <v>8</v>
      </c>
      <c r="BJ301" s="22" t="s">
        <v>8</v>
      </c>
      <c r="BK301" s="22" t="s">
        <v>8</v>
      </c>
      <c r="BL301" s="22" t="s">
        <v>8</v>
      </c>
      <c r="BM301" s="22" t="s">
        <v>8</v>
      </c>
      <c r="BN301" s="34" t="s">
        <v>272</v>
      </c>
      <c r="BO301" s="22" t="s">
        <v>273</v>
      </c>
      <c r="BP301" s="22" t="s">
        <v>1440</v>
      </c>
      <c r="BQ301" s="22" t="s">
        <v>1443</v>
      </c>
    </row>
    <row r="302" spans="1:69" s="22" customFormat="1" x14ac:dyDescent="0.3">
      <c r="A302" s="22" t="s">
        <v>1438</v>
      </c>
      <c r="B302" s="22" t="s">
        <v>1437</v>
      </c>
      <c r="C302" s="22">
        <v>2018</v>
      </c>
      <c r="D302" s="22" t="s">
        <v>1439</v>
      </c>
      <c r="E302" s="22" t="s">
        <v>143</v>
      </c>
      <c r="F302" s="34" t="s">
        <v>25</v>
      </c>
      <c r="G302" s="22" t="s">
        <v>1442</v>
      </c>
      <c r="H302" s="22" t="s">
        <v>35</v>
      </c>
      <c r="I302" s="22" t="s">
        <v>12</v>
      </c>
      <c r="J302" s="22" t="s">
        <v>8</v>
      </c>
      <c r="K302" s="22">
        <v>8</v>
      </c>
      <c r="L302" s="22">
        <f t="shared" ref="L302:L306" si="49">AVERAGE(K302,M302)</f>
        <v>10</v>
      </c>
      <c r="M302" s="22">
        <v>12</v>
      </c>
      <c r="N302" s="22" t="s">
        <v>9</v>
      </c>
      <c r="O302" s="22" t="s">
        <v>9</v>
      </c>
      <c r="P302" s="22" t="s">
        <v>9</v>
      </c>
      <c r="Q302" s="22">
        <v>8</v>
      </c>
      <c r="R302" s="22">
        <v>4.5</v>
      </c>
      <c r="S302" s="22">
        <v>0</v>
      </c>
      <c r="T302" s="22" t="s">
        <v>8</v>
      </c>
      <c r="U302" s="22" t="str">
        <f t="shared" si="41"/>
        <v>NA</v>
      </c>
      <c r="V302" s="22" t="str">
        <f t="shared" si="42"/>
        <v>NA</v>
      </c>
      <c r="W302" s="34" t="s">
        <v>147</v>
      </c>
      <c r="X302" s="22" t="s">
        <v>97</v>
      </c>
      <c r="Y302" s="22" t="s">
        <v>78</v>
      </c>
      <c r="Z302" s="22" t="s">
        <v>9</v>
      </c>
      <c r="AA302" s="22">
        <v>43</v>
      </c>
      <c r="AB302" s="22" t="s">
        <v>145</v>
      </c>
      <c r="AC302" cm="1">
        <f t="array" ref="AC302">_xlfn.IFS(AB302="mg/kg", AA302, AB302="ug/g", AA302, AB302="mg/100g", AA302*10, AB302="mg/g", AA302*1000, TRUE, "NA")</f>
        <v>43</v>
      </c>
      <c r="AD302" s="22">
        <v>2500</v>
      </c>
      <c r="AE302" s="22" t="s">
        <v>252</v>
      </c>
      <c r="AF302" cm="1">
        <f t="array" ref="AF302">_xlfn.IFS(AD302="NA", "NA", AD302="NR", "NA", AE302="W/cm2", AD302, AE302="mW/mm2", AD302*0.1, AE302="mW/cm2", AD302*0.001, AE302="uW/cm2", AD302*0.000001, AE302="lux", AD302*0.00000014641, AE302="klux", AD302*0.00014641, TRUE, "NA")</f>
        <v>3.6602500000000002E-4</v>
      </c>
      <c r="AG302" s="22" t="s">
        <v>232</v>
      </c>
      <c r="AH302" s="22" t="s">
        <v>9</v>
      </c>
      <c r="AI302" s="22" t="s">
        <v>9</v>
      </c>
      <c r="AJ302" s="22">
        <v>1.5</v>
      </c>
      <c r="AK302" s="22">
        <v>15</v>
      </c>
      <c r="AL302" s="34" t="s">
        <v>12</v>
      </c>
      <c r="AM302" s="22" t="s">
        <v>8</v>
      </c>
      <c r="AN302" s="22" t="s">
        <v>8</v>
      </c>
      <c r="AO302" s="22" t="s">
        <v>8</v>
      </c>
      <c r="AP302" s="22" t="s">
        <v>8</v>
      </c>
      <c r="AQ302" s="22" t="s">
        <v>8</v>
      </c>
      <c r="AR302" s="34">
        <v>168</v>
      </c>
      <c r="AS302" s="22" t="s">
        <v>876</v>
      </c>
      <c r="AT302" s="22">
        <v>0.25</v>
      </c>
      <c r="AU302" s="22" t="s">
        <v>9</v>
      </c>
      <c r="AV302" s="22" t="s">
        <v>8</v>
      </c>
      <c r="AW302" s="22" t="s">
        <v>8</v>
      </c>
      <c r="AX302" s="22" t="s">
        <v>8</v>
      </c>
      <c r="AY302" s="22" t="s">
        <v>8</v>
      </c>
      <c r="AZ302" s="22" t="s">
        <v>137</v>
      </c>
      <c r="BA302" s="22" t="s">
        <v>9</v>
      </c>
      <c r="BB302" cm="1">
        <f t="array" ref="BB302">_xlfn.IFS(AT302="NA", "NA", AT302="NR", "NA", AZ302="Direct rLV % whole brain", AT302, AZ302="Indirect rLV % whole brain", AT302, AZ302="Direct rLV % hemisphere", AT302/2, AZ302="Indirect rLV % hemisphere", AT302/2, AND(F302="Mouse", AZ302="mm3"), (AT302/508.91)*100, AND(F302="Rat", AZ302="mm3"), (AT302/1971)*100, AND(F302="Mouse", AZ302="ul"), (AT302/508.91)*100, AND(F302="Rat", AZ302="ul"), (AT302/1971)*100, AND(F302="Mouse", AZ302="nl"), (AT302/508910)*100, AND(F302="Rat", AZ302="nl"), (AT302/1971000)*100, AND(F302="Mouse", AZ302="cm3"), (AT302/0.50891)*100, AND(F302="Rat", AZ302="cm3"), (AT302/1.971)*100, TRUE, "NA")</f>
        <v>4.9124599634512975E-2</v>
      </c>
      <c r="BC302" t="str" cm="1">
        <f t="array" ref="BC302">_xlfn.IFS(AV302="NA", "NA", AV302="NR", "NA", AZ302="Direct rLV % whole brain", AV302, AZ302="Indirect rLV % whole brain", AV302, AZ302="Direct rLV % hemisphere", AV302/2, AZ302="Indirect rLV % hemisphere", AV302/2, AND(F302="Mouse", AZ302="mm3"), (AV302/508.91)*100, AND(F302="Rat", AZ302="mm3"), (AV302/1971)*100, AND(F302="Mouse", AZ302="ul"), (AV302/508.91)*100, AND(F302="Rat", AZ302="ul"), (AV302/1971)*100, AND(F302="Mouse", AZ302="nl"), (AV302/508910)*100, AND(F302="Rat", AZ302="nl"), (AV302/1971000)*100, AND(F302="Mouse", AZ302="cm3"), (AV302/0.50891)*100, AND(F302="Rat", AZ302="cm3"), (AV302/1.971)*100, TRUE, "NA")</f>
        <v>NA</v>
      </c>
      <c r="BD302" t="str" cm="1">
        <f t="array" ref="BD302">_xlfn.IFS(AU302="NA", "NA", AU302="NR", "NA", R302="NR", "NA", BA302="SD", AU302, BA302="SE", AU302*(SQRT(R302)), BA302="SEM", AU302*(SQRT(R302)), TRUE, "NA")</f>
        <v>NA</v>
      </c>
      <c r="BE302" t="str" cm="1">
        <f t="array" ref="BE302">_xlfn.IFS(BD302="NA", "NA", AZ302="Direct rLV % whole brain", BD302, AZ302="Indirect rLV % whole brain", BD302, AZ302="Direct rLV % hemisphere", BD302/2, AZ302="Indirect rLV % hemisphere", BD302/2, AND(F302="Mouse", AZ302="mm3"), (BD302/508.91)*100, AND(F302="Rat", AZ302="mm3"), (BD302/1971)*100, AND(F302="Mouse", AZ302="ul"), (BD302/508.91)*100, AND(F302="Rat", AZ302="ul"), (BD302/1971)*100, AND(F302="Mouse", AZ302="nl"), (BD302/508910)*100, AND(F302="Rat", AZ302="nl"), (BD302/1971000)*100, AND(F302="Mouse", AZ302="cm3"), (BD302/0.50891)*100, AND(F302="Rat", AZ302="cm3"), (BD302/1.971)*100, TRUE, "NA")</f>
        <v>NA</v>
      </c>
      <c r="BF302" s="48" t="str" cm="1">
        <f t="array" ref="BF302">_xlfn.IFS(AW302="NA", "NA", AW302="NR", "NA", T302 = "NA", "NA", T302 = "NR", "NA", BA302="SD", AW302, BA302="SE", AW302*(SQRT(T302)), BA302="SEM", AW302*(SQRT(T302)), TRUE, "NA")</f>
        <v>NA</v>
      </c>
      <c r="BG302" s="34" t="s">
        <v>12</v>
      </c>
      <c r="BH302" s="22" t="s">
        <v>8</v>
      </c>
      <c r="BI302" s="22" t="s">
        <v>8</v>
      </c>
      <c r="BJ302" s="22" t="s">
        <v>8</v>
      </c>
      <c r="BK302" s="22" t="s">
        <v>8</v>
      </c>
      <c r="BL302" s="22" t="s">
        <v>8</v>
      </c>
      <c r="BM302" s="22" t="s">
        <v>8</v>
      </c>
      <c r="BN302" s="34" t="s">
        <v>272</v>
      </c>
      <c r="BO302" s="22" t="s">
        <v>273</v>
      </c>
      <c r="BP302" s="22" t="s">
        <v>1440</v>
      </c>
      <c r="BQ302" s="22" t="s">
        <v>1443</v>
      </c>
    </row>
    <row r="303" spans="1:69" s="22" customFormat="1" x14ac:dyDescent="0.3">
      <c r="A303" s="22" t="s">
        <v>1438</v>
      </c>
      <c r="B303" s="22" t="s">
        <v>1437</v>
      </c>
      <c r="C303" s="22">
        <v>2018</v>
      </c>
      <c r="D303" s="22" t="s">
        <v>1439</v>
      </c>
      <c r="E303" s="22" t="s">
        <v>144</v>
      </c>
      <c r="F303" s="34" t="s">
        <v>25</v>
      </c>
      <c r="G303" s="22" t="s">
        <v>1441</v>
      </c>
      <c r="H303" s="22" t="s">
        <v>36</v>
      </c>
      <c r="I303" s="22" t="s">
        <v>12</v>
      </c>
      <c r="J303" s="22" t="s">
        <v>8</v>
      </c>
      <c r="K303" s="22">
        <v>8</v>
      </c>
      <c r="L303" s="22">
        <f t="shared" si="49"/>
        <v>10</v>
      </c>
      <c r="M303" s="22">
        <v>12</v>
      </c>
      <c r="N303" s="22" t="s">
        <v>9</v>
      </c>
      <c r="O303" s="22" t="s">
        <v>9</v>
      </c>
      <c r="P303" s="22" t="s">
        <v>9</v>
      </c>
      <c r="Q303" s="22">
        <v>8</v>
      </c>
      <c r="R303" s="22">
        <v>4.5</v>
      </c>
      <c r="S303" s="22">
        <v>0</v>
      </c>
      <c r="T303" s="22" t="s">
        <v>8</v>
      </c>
      <c r="U303" s="22" t="str">
        <f t="shared" si="41"/>
        <v>NA</v>
      </c>
      <c r="V303" s="22" t="str">
        <f t="shared" si="42"/>
        <v>NA</v>
      </c>
      <c r="W303" s="34" t="s">
        <v>147</v>
      </c>
      <c r="X303" s="22" t="s">
        <v>97</v>
      </c>
      <c r="Y303" s="22" t="s">
        <v>78</v>
      </c>
      <c r="Z303" s="22" t="s">
        <v>9</v>
      </c>
      <c r="AA303" s="22">
        <v>43</v>
      </c>
      <c r="AB303" s="22" t="s">
        <v>145</v>
      </c>
      <c r="AC303" cm="1">
        <f t="array" ref="AC303">_xlfn.IFS(AB303="mg/kg", AA303, AB303="ug/g", AA303, AB303="mg/100g", AA303*10, AB303="mg/g", AA303*1000, TRUE, "NA")</f>
        <v>43</v>
      </c>
      <c r="AD303" s="22">
        <v>2500</v>
      </c>
      <c r="AE303" s="22" t="s">
        <v>252</v>
      </c>
      <c r="AF303" cm="1">
        <f t="array" ref="AF303">_xlfn.IFS(AD303="NA", "NA", AD303="NR", "NA", AE303="W/cm2", AD303, AE303="mW/mm2", AD303*0.1, AE303="mW/cm2", AD303*0.001, AE303="uW/cm2", AD303*0.000001, AE303="lux", AD303*0.00000014641, AE303="klux", AD303*0.00014641, TRUE, "NA")</f>
        <v>3.6602500000000002E-4</v>
      </c>
      <c r="AG303" s="22" t="s">
        <v>232</v>
      </c>
      <c r="AH303" s="22" t="s">
        <v>9</v>
      </c>
      <c r="AI303" s="22" t="s">
        <v>9</v>
      </c>
      <c r="AJ303" s="22">
        <v>1.5</v>
      </c>
      <c r="AK303" s="22">
        <v>15</v>
      </c>
      <c r="AL303" s="34" t="s">
        <v>12</v>
      </c>
      <c r="AM303" s="22" t="s">
        <v>8</v>
      </c>
      <c r="AN303" s="22" t="s">
        <v>8</v>
      </c>
      <c r="AO303" s="22" t="s">
        <v>8</v>
      </c>
      <c r="AP303" s="22" t="s">
        <v>8</v>
      </c>
      <c r="AQ303" s="22" t="s">
        <v>8</v>
      </c>
      <c r="AR303" s="34">
        <v>168</v>
      </c>
      <c r="AS303" s="22" t="s">
        <v>876</v>
      </c>
      <c r="AT303" s="22">
        <v>0.03</v>
      </c>
      <c r="AU303" s="22" t="s">
        <v>9</v>
      </c>
      <c r="AV303" s="22" t="s">
        <v>8</v>
      </c>
      <c r="AW303" s="22" t="s">
        <v>8</v>
      </c>
      <c r="AX303" s="22" t="s">
        <v>8</v>
      </c>
      <c r="AY303" s="22" t="s">
        <v>8</v>
      </c>
      <c r="AZ303" s="22" t="s">
        <v>137</v>
      </c>
      <c r="BA303" s="22" t="s">
        <v>9</v>
      </c>
      <c r="BB303" cm="1">
        <f t="array" ref="BB303">_xlfn.IFS(AT303="NA", "NA", AT303="NR", "NA", AZ303="Direct rLV % whole brain", AT303, AZ303="Indirect rLV % whole brain", AT303, AZ303="Direct rLV % hemisphere", AT303/2, AZ303="Indirect rLV % hemisphere", AT303/2, AND(F303="Mouse", AZ303="mm3"), (AT303/508.91)*100, AND(F303="Rat", AZ303="mm3"), (AT303/1971)*100, AND(F303="Mouse", AZ303="ul"), (AT303/508.91)*100, AND(F303="Rat", AZ303="ul"), (AT303/1971)*100, AND(F303="Mouse", AZ303="nl"), (AT303/508910)*100, AND(F303="Rat", AZ303="nl"), (AT303/1971000)*100, AND(F303="Mouse", AZ303="cm3"), (AT303/0.50891)*100, AND(F303="Rat", AZ303="cm3"), (AT303/1.971)*100, TRUE, "NA")</f>
        <v>5.8949519561415573E-3</v>
      </c>
      <c r="BC303" t="str" cm="1">
        <f t="array" ref="BC303">_xlfn.IFS(AV303="NA", "NA", AV303="NR", "NA", AZ303="Direct rLV % whole brain", AV303, AZ303="Indirect rLV % whole brain", AV303, AZ303="Direct rLV % hemisphere", AV303/2, AZ303="Indirect rLV % hemisphere", AV303/2, AND(F303="Mouse", AZ303="mm3"), (AV303/508.91)*100, AND(F303="Rat", AZ303="mm3"), (AV303/1971)*100, AND(F303="Mouse", AZ303="ul"), (AV303/508.91)*100, AND(F303="Rat", AZ303="ul"), (AV303/1971)*100, AND(F303="Mouse", AZ303="nl"), (AV303/508910)*100, AND(F303="Rat", AZ303="nl"), (AV303/1971000)*100, AND(F303="Mouse", AZ303="cm3"), (AV303/0.50891)*100, AND(F303="Rat", AZ303="cm3"), (AV303/1.971)*100, TRUE, "NA")</f>
        <v>NA</v>
      </c>
      <c r="BD303" t="str" cm="1">
        <f t="array" ref="BD303">_xlfn.IFS(AU303="NA", "NA", AU303="NR", "NA", R303="NR", "NA", BA303="SD", AU303, BA303="SE", AU303*(SQRT(R303)), BA303="SEM", AU303*(SQRT(R303)), TRUE, "NA")</f>
        <v>NA</v>
      </c>
      <c r="BE303" t="str" cm="1">
        <f t="array" ref="BE303">_xlfn.IFS(BD303="NA", "NA", AZ303="Direct rLV % whole brain", BD303, AZ303="Indirect rLV % whole brain", BD303, AZ303="Direct rLV % hemisphere", BD303/2, AZ303="Indirect rLV % hemisphere", BD303/2, AND(F303="Mouse", AZ303="mm3"), (BD303/508.91)*100, AND(F303="Rat", AZ303="mm3"), (BD303/1971)*100, AND(F303="Mouse", AZ303="ul"), (BD303/508.91)*100, AND(F303="Rat", AZ303="ul"), (BD303/1971)*100, AND(F303="Mouse", AZ303="nl"), (BD303/508910)*100, AND(F303="Rat", AZ303="nl"), (BD303/1971000)*100, AND(F303="Mouse", AZ303="cm3"), (BD303/0.50891)*100, AND(F303="Rat", AZ303="cm3"), (BD303/1.971)*100, TRUE, "NA")</f>
        <v>NA</v>
      </c>
      <c r="BF303" s="48" t="str" cm="1">
        <f t="array" ref="BF303">_xlfn.IFS(AW303="NA", "NA", AW303="NR", "NA", T303 = "NA", "NA", T303 = "NR", "NA", BA303="SD", AW303, BA303="SE", AW303*(SQRT(T303)), BA303="SEM", AW303*(SQRT(T303)), TRUE, "NA")</f>
        <v>NA</v>
      </c>
      <c r="BG303" s="34" t="s">
        <v>12</v>
      </c>
      <c r="BH303" s="22" t="s">
        <v>8</v>
      </c>
      <c r="BI303" s="22" t="s">
        <v>8</v>
      </c>
      <c r="BJ303" s="22" t="s">
        <v>8</v>
      </c>
      <c r="BK303" s="22" t="s">
        <v>8</v>
      </c>
      <c r="BL303" s="22" t="s">
        <v>8</v>
      </c>
      <c r="BM303" s="22" t="s">
        <v>8</v>
      </c>
      <c r="BN303" s="34" t="s">
        <v>272</v>
      </c>
      <c r="BO303" s="22" t="s">
        <v>273</v>
      </c>
      <c r="BP303" s="22" t="s">
        <v>1440</v>
      </c>
      <c r="BQ303" s="22" t="s">
        <v>1443</v>
      </c>
    </row>
    <row r="304" spans="1:69" s="22" customFormat="1" x14ac:dyDescent="0.3">
      <c r="A304" s="22" t="s">
        <v>1438</v>
      </c>
      <c r="B304" s="22" t="s">
        <v>1437</v>
      </c>
      <c r="C304" s="22">
        <v>2018</v>
      </c>
      <c r="D304" s="22" t="s">
        <v>1439</v>
      </c>
      <c r="E304" s="22" t="s">
        <v>263</v>
      </c>
      <c r="F304" s="34" t="s">
        <v>25</v>
      </c>
      <c r="G304" s="22" t="s">
        <v>1441</v>
      </c>
      <c r="H304" s="22" t="s">
        <v>35</v>
      </c>
      <c r="I304" s="22" t="s">
        <v>12</v>
      </c>
      <c r="J304" s="22" t="s">
        <v>8</v>
      </c>
      <c r="K304" s="22">
        <v>8</v>
      </c>
      <c r="L304" s="22">
        <f t="shared" si="49"/>
        <v>10</v>
      </c>
      <c r="M304" s="22">
        <v>12</v>
      </c>
      <c r="N304" s="22" t="s">
        <v>9</v>
      </c>
      <c r="O304" s="22" t="s">
        <v>9</v>
      </c>
      <c r="P304" s="22" t="s">
        <v>9</v>
      </c>
      <c r="Q304" s="22">
        <v>8</v>
      </c>
      <c r="R304" s="22">
        <v>4.5</v>
      </c>
      <c r="S304" s="22">
        <v>0</v>
      </c>
      <c r="T304" s="22" t="s">
        <v>8</v>
      </c>
      <c r="U304" s="22" t="str">
        <f t="shared" si="41"/>
        <v>NA</v>
      </c>
      <c r="V304" s="22" t="str">
        <f t="shared" si="42"/>
        <v>NA</v>
      </c>
      <c r="W304" s="34" t="s">
        <v>147</v>
      </c>
      <c r="X304" s="22" t="s">
        <v>97</v>
      </c>
      <c r="Y304" s="22" t="s">
        <v>78</v>
      </c>
      <c r="Z304" s="22" t="s">
        <v>9</v>
      </c>
      <c r="AA304" s="22">
        <v>43</v>
      </c>
      <c r="AB304" s="22" t="s">
        <v>145</v>
      </c>
      <c r="AC304" cm="1">
        <f t="array" ref="AC304">_xlfn.IFS(AB304="mg/kg", AA304, AB304="ug/g", AA304, AB304="mg/100g", AA304*10, AB304="mg/g", AA304*1000, TRUE, "NA")</f>
        <v>43</v>
      </c>
      <c r="AD304" s="22">
        <v>2500</v>
      </c>
      <c r="AE304" s="22" t="s">
        <v>252</v>
      </c>
      <c r="AF304" cm="1">
        <f t="array" ref="AF304">_xlfn.IFS(AD304="NA", "NA", AD304="NR", "NA", AE304="W/cm2", AD304, AE304="mW/mm2", AD304*0.1, AE304="mW/cm2", AD304*0.001, AE304="uW/cm2", AD304*0.000001, AE304="lux", AD304*0.00000014641, AE304="klux", AD304*0.00014641, TRUE, "NA")</f>
        <v>3.6602500000000002E-4</v>
      </c>
      <c r="AG304" s="22" t="s">
        <v>232</v>
      </c>
      <c r="AH304" s="22" t="s">
        <v>9</v>
      </c>
      <c r="AI304" s="22" t="s">
        <v>9</v>
      </c>
      <c r="AJ304" s="22">
        <v>1.5</v>
      </c>
      <c r="AK304" s="22">
        <v>15</v>
      </c>
      <c r="AL304" s="34" t="s">
        <v>12</v>
      </c>
      <c r="AM304" s="22" t="s">
        <v>8</v>
      </c>
      <c r="AN304" s="22" t="s">
        <v>8</v>
      </c>
      <c r="AO304" s="22" t="s">
        <v>8</v>
      </c>
      <c r="AP304" s="22" t="s">
        <v>8</v>
      </c>
      <c r="AQ304" s="22" t="s">
        <v>8</v>
      </c>
      <c r="AR304" s="34">
        <v>168</v>
      </c>
      <c r="AS304" s="22" t="s">
        <v>876</v>
      </c>
      <c r="AT304" s="22">
        <v>0.23</v>
      </c>
      <c r="AU304" s="22" t="s">
        <v>9</v>
      </c>
      <c r="AV304" s="22" t="s">
        <v>8</v>
      </c>
      <c r="AW304" s="22" t="s">
        <v>8</v>
      </c>
      <c r="AX304" s="22" t="s">
        <v>8</v>
      </c>
      <c r="AY304" s="22" t="s">
        <v>8</v>
      </c>
      <c r="AZ304" s="22" t="s">
        <v>137</v>
      </c>
      <c r="BA304" s="22" t="s">
        <v>9</v>
      </c>
      <c r="BB304" cm="1">
        <f t="array" ref="BB304">_xlfn.IFS(AT304="NA", "NA", AT304="NR", "NA", AZ304="Direct rLV % whole brain", AT304, AZ304="Indirect rLV % whole brain", AT304, AZ304="Direct rLV % hemisphere", AT304/2, AZ304="Indirect rLV % hemisphere", AT304/2, AND(F304="Mouse", AZ304="mm3"), (AT304/508.91)*100, AND(F304="Rat", AZ304="mm3"), (AT304/1971)*100, AND(F304="Mouse", AZ304="ul"), (AT304/508.91)*100, AND(F304="Rat", AZ304="ul"), (AT304/1971)*100, AND(F304="Mouse", AZ304="nl"), (AT304/508910)*100, AND(F304="Rat", AZ304="nl"), (AT304/1971000)*100, AND(F304="Mouse", AZ304="cm3"), (AT304/0.50891)*100, AND(F304="Rat", AZ304="cm3"), (AT304/1.971)*100, TRUE, "NA")</f>
        <v>4.5194631663751941E-2</v>
      </c>
      <c r="BC304" t="str" cm="1">
        <f t="array" ref="BC304">_xlfn.IFS(AV304="NA", "NA", AV304="NR", "NA", AZ304="Direct rLV % whole brain", AV304, AZ304="Indirect rLV % whole brain", AV304, AZ304="Direct rLV % hemisphere", AV304/2, AZ304="Indirect rLV % hemisphere", AV304/2, AND(F304="Mouse", AZ304="mm3"), (AV304/508.91)*100, AND(F304="Rat", AZ304="mm3"), (AV304/1971)*100, AND(F304="Mouse", AZ304="ul"), (AV304/508.91)*100, AND(F304="Rat", AZ304="ul"), (AV304/1971)*100, AND(F304="Mouse", AZ304="nl"), (AV304/508910)*100, AND(F304="Rat", AZ304="nl"), (AV304/1971000)*100, AND(F304="Mouse", AZ304="cm3"), (AV304/0.50891)*100, AND(F304="Rat", AZ304="cm3"), (AV304/1.971)*100, TRUE, "NA")</f>
        <v>NA</v>
      </c>
      <c r="BD304" t="str" cm="1">
        <f t="array" ref="BD304">_xlfn.IFS(AU304="NA", "NA", AU304="NR", "NA", R304="NR", "NA", BA304="SD", AU304, BA304="SE", AU304*(SQRT(R304)), BA304="SEM", AU304*(SQRT(R304)), TRUE, "NA")</f>
        <v>NA</v>
      </c>
      <c r="BE304" t="str" cm="1">
        <f t="array" ref="BE304">_xlfn.IFS(BD304="NA", "NA", AZ304="Direct rLV % whole brain", BD304, AZ304="Indirect rLV % whole brain", BD304, AZ304="Direct rLV % hemisphere", BD304/2, AZ304="Indirect rLV % hemisphere", BD304/2, AND(F304="Mouse", AZ304="mm3"), (BD304/508.91)*100, AND(F304="Rat", AZ304="mm3"), (BD304/1971)*100, AND(F304="Mouse", AZ304="ul"), (BD304/508.91)*100, AND(F304="Rat", AZ304="ul"), (BD304/1971)*100, AND(F304="Mouse", AZ304="nl"), (BD304/508910)*100, AND(F304="Rat", AZ304="nl"), (BD304/1971000)*100, AND(F304="Mouse", AZ304="cm3"), (BD304/0.50891)*100, AND(F304="Rat", AZ304="cm3"), (BD304/1.971)*100, TRUE, "NA")</f>
        <v>NA</v>
      </c>
      <c r="BF304" s="48" t="str" cm="1">
        <f t="array" ref="BF304">_xlfn.IFS(AW304="NA", "NA", AW304="NR", "NA", T304 = "NA", "NA", T304 = "NR", "NA", BA304="SD", AW304, BA304="SE", AW304*(SQRT(T304)), BA304="SEM", AW304*(SQRT(T304)), TRUE, "NA")</f>
        <v>NA</v>
      </c>
      <c r="BG304" s="34" t="s">
        <v>12</v>
      </c>
      <c r="BH304" s="22" t="s">
        <v>8</v>
      </c>
      <c r="BI304" s="22" t="s">
        <v>8</v>
      </c>
      <c r="BJ304" s="22" t="s">
        <v>8</v>
      </c>
      <c r="BK304" s="22" t="s">
        <v>8</v>
      </c>
      <c r="BL304" s="22" t="s">
        <v>8</v>
      </c>
      <c r="BM304" s="22" t="s">
        <v>8</v>
      </c>
      <c r="BN304" s="34" t="s">
        <v>272</v>
      </c>
      <c r="BO304" s="22" t="s">
        <v>273</v>
      </c>
      <c r="BP304" s="22" t="s">
        <v>1440</v>
      </c>
      <c r="BQ304" s="22" t="s">
        <v>1443</v>
      </c>
    </row>
    <row r="305" spans="1:69" x14ac:dyDescent="0.3">
      <c r="A305" t="s">
        <v>1445</v>
      </c>
      <c r="B305" t="s">
        <v>1444</v>
      </c>
      <c r="C305">
        <v>2013</v>
      </c>
      <c r="D305" t="s">
        <v>1446</v>
      </c>
      <c r="E305" t="s">
        <v>141</v>
      </c>
      <c r="F305" s="35" t="s">
        <v>25</v>
      </c>
      <c r="G305" t="s">
        <v>1008</v>
      </c>
      <c r="H305" t="s">
        <v>36</v>
      </c>
      <c r="I305" t="s">
        <v>12</v>
      </c>
      <c r="J305" t="s">
        <v>8</v>
      </c>
      <c r="K305">
        <v>13</v>
      </c>
      <c r="L305">
        <f t="shared" si="49"/>
        <v>15</v>
      </c>
      <c r="M305">
        <v>17</v>
      </c>
      <c r="N305" t="s">
        <v>9</v>
      </c>
      <c r="O305" t="s">
        <v>9</v>
      </c>
      <c r="P305" t="s">
        <v>9</v>
      </c>
      <c r="Q305">
        <v>2</v>
      </c>
      <c r="R305">
        <v>6</v>
      </c>
      <c r="S305">
        <v>2</v>
      </c>
      <c r="T305">
        <v>6</v>
      </c>
      <c r="U305">
        <f t="shared" si="41"/>
        <v>1</v>
      </c>
      <c r="V305">
        <f t="shared" si="42"/>
        <v>6</v>
      </c>
      <c r="W305" s="35" t="s">
        <v>97</v>
      </c>
      <c r="X305" t="s">
        <v>8</v>
      </c>
      <c r="Y305" t="s">
        <v>78</v>
      </c>
      <c r="Z305" t="s">
        <v>9</v>
      </c>
      <c r="AA305">
        <v>3</v>
      </c>
      <c r="AB305" t="s">
        <v>320</v>
      </c>
      <c r="AC305" t="str" cm="1">
        <f t="array" ref="AC305">_xlfn.IFS(AB305="mg/kg", AA305, AB305="ug/g", AA305, AB305="mg/100g", AA305*10, AB305="mg/g", AA305*1000, TRUE, "NA")</f>
        <v>NA</v>
      </c>
      <c r="AD305" t="s">
        <v>9</v>
      </c>
      <c r="AE305" t="s">
        <v>8</v>
      </c>
      <c r="AF305" t="str" cm="1">
        <f t="array" ref="AF305">_xlfn.IFS(AD305="NA", "NA", AD305="NR", "NA", AE305="W/cm2", AD305, AE305="mW/mm2", AD305*0.1, AE305="mW/cm2", AD305*0.001, AE305="uW/cm2", AD305*0.000001, AE305="lux", AD305*0.00000014641, AE305="klux", AD305*0.00014641, TRUE, "NA")</f>
        <v>NA</v>
      </c>
      <c r="AG305" t="s">
        <v>9</v>
      </c>
      <c r="AH305" t="s">
        <v>9</v>
      </c>
      <c r="AI305">
        <v>565</v>
      </c>
      <c r="AJ305">
        <v>2.4</v>
      </c>
      <c r="AK305">
        <v>5</v>
      </c>
      <c r="AL305" s="35" t="s">
        <v>1447</v>
      </c>
      <c r="AM305" t="s">
        <v>2634</v>
      </c>
      <c r="AN305">
        <v>30</v>
      </c>
      <c r="AO305" t="s">
        <v>145</v>
      </c>
      <c r="AP305">
        <v>72</v>
      </c>
      <c r="AQ305" t="s">
        <v>158</v>
      </c>
      <c r="AR305" s="35">
        <v>864</v>
      </c>
      <c r="AS305" t="s">
        <v>876</v>
      </c>
      <c r="AT305">
        <v>29.2</v>
      </c>
      <c r="AU305">
        <v>2</v>
      </c>
      <c r="AV305">
        <v>30.3</v>
      </c>
      <c r="AW305">
        <v>2.2000000000000002</v>
      </c>
      <c r="AX305" t="s">
        <v>8</v>
      </c>
      <c r="AY305" t="s">
        <v>8</v>
      </c>
      <c r="AZ305" t="s">
        <v>1416</v>
      </c>
      <c r="BA305" t="s">
        <v>197</v>
      </c>
      <c r="BB305" t="str" cm="1">
        <f t="array" ref="BB305">_xlfn.IFS(AT305="NA", "NA", AT305="NR", "NA", AZ305="Direct rLV % whole brain", AT305, AZ305="Indirect rLV % whole brain", AT305, AZ305="Direct rLV % hemisphere", AT305/2, AZ305="Indirect rLV % hemisphere", AT305/2, AND(F305="Mouse", AZ305="mm3"), (AT305/508.91)*100, AND(F305="Rat", AZ305="mm3"), (AT305/1971)*100, AND(F305="Mouse", AZ305="ul"), (AT305/508.91)*100, AND(F305="Rat", AZ305="ul"), (AT305/1971)*100, AND(F305="Mouse", AZ305="nl"), (AT305/508910)*100, AND(F305="Rat", AZ305="nl"), (AT305/1971000)*100, AND(F305="Mouse", AZ305="cm3"), (AT305/0.50891)*100, AND(F305="Rat", AZ305="cm3"), (AT305/1.971)*100, TRUE, "NA")</f>
        <v>NA</v>
      </c>
      <c r="BC305" t="str" cm="1">
        <f t="array" ref="BC305">_xlfn.IFS(AV305="NA", "NA", AV305="NR", "NA", AZ305="Direct rLV % whole brain", AV305, AZ305="Indirect rLV % whole brain", AV305, AZ305="Direct rLV % hemisphere", AV305/2, AZ305="Indirect rLV % hemisphere", AV305/2, AND(F305="Mouse", AZ305="mm3"), (AV305/508.91)*100, AND(F305="Rat", AZ305="mm3"), (AV305/1971)*100, AND(F305="Mouse", AZ305="ul"), (AV305/508.91)*100, AND(F305="Rat", AZ305="ul"), (AV305/1971)*100, AND(F305="Mouse", AZ305="nl"), (AV305/508910)*100, AND(F305="Rat", AZ305="nl"), (AV305/1971000)*100, AND(F305="Mouse", AZ305="cm3"), (AV305/0.50891)*100, AND(F305="Rat", AZ305="cm3"), (AV305/1.971)*100, TRUE, "NA")</f>
        <v>NA</v>
      </c>
      <c r="BD305" cm="1">
        <f t="array" ref="BD305">_xlfn.IFS(AU305="NA", "NA", AU305="NR", "NA", R305="NR", "NA", BA305="SD", AU305, BA305="SE", AU305*(SQRT(R305)), BA305="SEM", AU305*(SQRT(R305)), TRUE, "NA")</f>
        <v>4.8989794855663558</v>
      </c>
      <c r="BE305" t="str" cm="1">
        <f t="array" ref="BE305">_xlfn.IFS(BD305="NA", "NA", AZ305="Direct rLV % whole brain", BD305, AZ305="Indirect rLV % whole brain", BD305, AZ305="Direct rLV % hemisphere", BD305/2, AZ305="Indirect rLV % hemisphere", BD305/2, AND(F305="Mouse", AZ305="mm3"), (BD305/508.91)*100, AND(F305="Rat", AZ305="mm3"), (BD305/1971)*100, AND(F305="Mouse", AZ305="ul"), (BD305/508.91)*100, AND(F305="Rat", AZ305="ul"), (BD305/1971)*100, AND(F305="Mouse", AZ305="nl"), (BD305/508910)*100, AND(F305="Rat", AZ305="nl"), (BD305/1971000)*100, AND(F305="Mouse", AZ305="cm3"), (BD305/0.50891)*100, AND(F305="Rat", AZ305="cm3"), (BD305/1.971)*100, TRUE, "NA")</f>
        <v>NA</v>
      </c>
      <c r="BF305" s="48" cm="1">
        <f t="array" ref="BF305">_xlfn.IFS(AW305="NA", "NA", AW305="NR", "NA", T305 = "NA", "NA", T305 = "NR", "NA", BA305="SD", AW305, BA305="SE", AW305*(SQRT(T305)), BA305="SEM", AW305*(SQRT(T305)), TRUE, "NA")</f>
        <v>5.3888774341229917</v>
      </c>
      <c r="BG305" s="35" t="s">
        <v>12</v>
      </c>
      <c r="BH305" t="s">
        <v>8</v>
      </c>
      <c r="BI305" t="s">
        <v>8</v>
      </c>
      <c r="BJ305" t="s">
        <v>8</v>
      </c>
      <c r="BK305" t="s">
        <v>8</v>
      </c>
      <c r="BL305" t="s">
        <v>8</v>
      </c>
      <c r="BM305" t="s">
        <v>8</v>
      </c>
      <c r="BN305" s="35" t="s">
        <v>273</v>
      </c>
      <c r="BO305" t="s">
        <v>273</v>
      </c>
      <c r="BP305" t="s">
        <v>1449</v>
      </c>
    </row>
    <row r="306" spans="1:69" x14ac:dyDescent="0.3">
      <c r="A306" t="s">
        <v>1445</v>
      </c>
      <c r="B306" t="s">
        <v>1444</v>
      </c>
      <c r="C306">
        <v>2013</v>
      </c>
      <c r="D306" t="s">
        <v>1446</v>
      </c>
      <c r="E306" t="s">
        <v>143</v>
      </c>
      <c r="F306" s="35" t="s">
        <v>25</v>
      </c>
      <c r="G306" t="s">
        <v>1008</v>
      </c>
      <c r="H306" t="s">
        <v>36</v>
      </c>
      <c r="I306" t="s">
        <v>12</v>
      </c>
      <c r="J306" t="s">
        <v>8</v>
      </c>
      <c r="K306">
        <v>13</v>
      </c>
      <c r="L306">
        <f t="shared" si="49"/>
        <v>15</v>
      </c>
      <c r="M306">
        <v>17</v>
      </c>
      <c r="N306" t="s">
        <v>9</v>
      </c>
      <c r="O306" t="s">
        <v>9</v>
      </c>
      <c r="P306" t="s">
        <v>9</v>
      </c>
      <c r="Q306">
        <v>2</v>
      </c>
      <c r="R306">
        <v>4</v>
      </c>
      <c r="S306">
        <v>2</v>
      </c>
      <c r="T306">
        <v>5</v>
      </c>
      <c r="U306">
        <f>IF(AND(Q306&lt;&gt;"", Q306&lt;&gt;0, Q306&lt;&gt;"NA", Q306&lt;&gt;"NR",S306&lt;&gt;"", S306&lt;&gt;0, S306&lt;&gt;"NA", S306&lt;&gt;"NR"), S306/Q306, "NA")</f>
        <v>1</v>
      </c>
      <c r="V306">
        <f>IF(AND(U306&lt;&gt;"", U306&lt;&gt;0, U306&lt;&gt;"NA", U306&lt;&gt;"NR",R306&lt;&gt;"", R306&lt;&gt;0, R306&lt;&gt;"NA", R306&lt;&gt;"NR"), R306/U306, "NA")</f>
        <v>4</v>
      </c>
      <c r="W306" s="35" t="s">
        <v>97</v>
      </c>
      <c r="X306" t="s">
        <v>8</v>
      </c>
      <c r="Y306" t="s">
        <v>78</v>
      </c>
      <c r="Z306" t="s">
        <v>9</v>
      </c>
      <c r="AA306">
        <v>3</v>
      </c>
      <c r="AB306" t="s">
        <v>320</v>
      </c>
      <c r="AC306" t="str" cm="1">
        <f t="array" ref="AC306">_xlfn.IFS(AB306="mg/kg", AA306, AB306="ug/g", AA306, AB306="mg/100g", AA306*10, AB306="mg/g", AA306*1000, TRUE, "NA")</f>
        <v>NA</v>
      </c>
      <c r="AD306" t="s">
        <v>9</v>
      </c>
      <c r="AE306" t="s">
        <v>8</v>
      </c>
      <c r="AF306" t="str" cm="1">
        <f t="array" ref="AF306">_xlfn.IFS(AD306="NA", "NA", AD306="NR", "NA", AE306="W/cm2", AD306, AE306="mW/mm2", AD306*0.1, AE306="mW/cm2", AD306*0.001, AE306="uW/cm2", AD306*0.000001, AE306="lux", AD306*0.00000014641, AE306="klux", AD306*0.00014641, TRUE, "NA")</f>
        <v>NA</v>
      </c>
      <c r="AG306" t="s">
        <v>9</v>
      </c>
      <c r="AH306" t="s">
        <v>9</v>
      </c>
      <c r="AI306">
        <v>565</v>
      </c>
      <c r="AJ306">
        <v>2.4</v>
      </c>
      <c r="AK306">
        <v>5</v>
      </c>
      <c r="AL306" s="35" t="s">
        <v>1448</v>
      </c>
      <c r="AM306" t="s">
        <v>213</v>
      </c>
      <c r="AN306">
        <v>60</v>
      </c>
      <c r="AO306" t="s">
        <v>145</v>
      </c>
      <c r="AP306">
        <v>72</v>
      </c>
      <c r="AQ306" t="s">
        <v>158</v>
      </c>
      <c r="AR306" s="35">
        <v>1032</v>
      </c>
      <c r="AS306" t="s">
        <v>876</v>
      </c>
      <c r="AT306">
        <v>22.2</v>
      </c>
      <c r="AU306">
        <v>0.7</v>
      </c>
      <c r="AV306">
        <v>25.9</v>
      </c>
      <c r="AW306">
        <v>4</v>
      </c>
      <c r="AX306" t="s">
        <v>8</v>
      </c>
      <c r="AY306" t="s">
        <v>8</v>
      </c>
      <c r="AZ306" t="s">
        <v>1416</v>
      </c>
      <c r="BA306" t="s">
        <v>197</v>
      </c>
      <c r="BB306" t="str" cm="1">
        <f t="array" ref="BB306">_xlfn.IFS(AT306="NA", "NA", AT306="NR", "NA", AZ306="Direct rLV % whole brain", AT306, AZ306="Indirect rLV % whole brain", AT306, AZ306="Direct rLV % hemisphere", AT306/2, AZ306="Indirect rLV % hemisphere", AT306/2, AND(F306="Mouse", AZ306="mm3"), (AT306/508.91)*100, AND(F306="Rat", AZ306="mm3"), (AT306/1971)*100, AND(F306="Mouse", AZ306="ul"), (AT306/508.91)*100, AND(F306="Rat", AZ306="ul"), (AT306/1971)*100, AND(F306="Mouse", AZ306="nl"), (AT306/508910)*100, AND(F306="Rat", AZ306="nl"), (AT306/1971000)*100, AND(F306="Mouse", AZ306="cm3"), (AT306/0.50891)*100, AND(F306="Rat", AZ306="cm3"), (AT306/1.971)*100, TRUE, "NA")</f>
        <v>NA</v>
      </c>
      <c r="BC306" t="str" cm="1">
        <f t="array" ref="BC306">_xlfn.IFS(AV306="NA", "NA", AV306="NR", "NA", AZ306="Direct rLV % whole brain", AV306, AZ306="Indirect rLV % whole brain", AV306, AZ306="Direct rLV % hemisphere", AV306/2, AZ306="Indirect rLV % hemisphere", AV306/2, AND(F306="Mouse", AZ306="mm3"), (AV306/508.91)*100, AND(F306="Rat", AZ306="mm3"), (AV306/1971)*100, AND(F306="Mouse", AZ306="ul"), (AV306/508.91)*100, AND(F306="Rat", AZ306="ul"), (AV306/1971)*100, AND(F306="Mouse", AZ306="nl"), (AV306/508910)*100, AND(F306="Rat", AZ306="nl"), (AV306/1971000)*100, AND(F306="Mouse", AZ306="cm3"), (AV306/0.50891)*100, AND(F306="Rat", AZ306="cm3"), (AV306/1.971)*100, TRUE, "NA")</f>
        <v>NA</v>
      </c>
      <c r="BD306" cm="1">
        <f t="array" ref="BD306">_xlfn.IFS(AU306="NA", "NA", AU306="NR", "NA", R306="NR", "NA", BA306="SD", AU306, BA306="SE", AU306*(SQRT(R306)), BA306="SEM", AU306*(SQRT(R306)), TRUE, "NA")</f>
        <v>1.4</v>
      </c>
      <c r="BE306" t="str" cm="1">
        <f t="array" ref="BE306">_xlfn.IFS(BD306="NA", "NA", AZ306="Direct rLV % whole brain", BD306, AZ306="Indirect rLV % whole brain", BD306, AZ306="Direct rLV % hemisphere", BD306/2, AZ306="Indirect rLV % hemisphere", BD306/2, AND(F306="Mouse", AZ306="mm3"), (BD306/508.91)*100, AND(F306="Rat", AZ306="mm3"), (BD306/1971)*100, AND(F306="Mouse", AZ306="ul"), (BD306/508.91)*100, AND(F306="Rat", AZ306="ul"), (BD306/1971)*100, AND(F306="Mouse", AZ306="nl"), (BD306/508910)*100, AND(F306="Rat", AZ306="nl"), (BD306/1971000)*100, AND(F306="Mouse", AZ306="cm3"), (BD306/0.50891)*100, AND(F306="Rat", AZ306="cm3"), (BD306/1.971)*100, TRUE, "NA")</f>
        <v>NA</v>
      </c>
      <c r="BF306" s="48" cm="1">
        <f t="array" ref="BF306">_xlfn.IFS(AW306="NA", "NA", AW306="NR", "NA", T306 = "NA", "NA", T306 = "NR", "NA", BA306="SD", AW306, BA306="SE", AW306*(SQRT(T306)), BA306="SEM", AW306*(SQRT(T306)), TRUE, "NA")</f>
        <v>8.9442719099991592</v>
      </c>
      <c r="BG306" s="35" t="s">
        <v>12</v>
      </c>
      <c r="BH306" t="s">
        <v>8</v>
      </c>
      <c r="BI306" t="s">
        <v>8</v>
      </c>
      <c r="BJ306" t="s">
        <v>8</v>
      </c>
      <c r="BK306" t="s">
        <v>8</v>
      </c>
      <c r="BL306" t="s">
        <v>8</v>
      </c>
      <c r="BM306" t="s">
        <v>8</v>
      </c>
      <c r="BN306" s="35" t="s">
        <v>273</v>
      </c>
      <c r="BO306" t="s">
        <v>273</v>
      </c>
      <c r="BP306" t="s">
        <v>1449</v>
      </c>
    </row>
    <row r="307" spans="1:69" s="22" customFormat="1" x14ac:dyDescent="0.3">
      <c r="A307" s="22" t="s">
        <v>1453</v>
      </c>
      <c r="B307" s="22" t="s">
        <v>1452</v>
      </c>
      <c r="C307" s="22">
        <v>2012</v>
      </c>
      <c r="D307" s="22" t="s">
        <v>1454</v>
      </c>
      <c r="E307" s="22" t="s">
        <v>141</v>
      </c>
      <c r="F307" s="34" t="s">
        <v>24</v>
      </c>
      <c r="G307" s="22" t="s">
        <v>10</v>
      </c>
      <c r="H307" s="22" t="s">
        <v>36</v>
      </c>
      <c r="I307" s="22" t="s">
        <v>12</v>
      </c>
      <c r="J307" s="22" t="s">
        <v>8</v>
      </c>
      <c r="K307" s="22" t="s">
        <v>9</v>
      </c>
      <c r="L307" s="22" t="s">
        <v>9</v>
      </c>
      <c r="M307" s="22" t="s">
        <v>9</v>
      </c>
      <c r="N307" s="22">
        <v>300</v>
      </c>
      <c r="O307" s="22">
        <f>AVERAGE(N307,P307)</f>
        <v>350</v>
      </c>
      <c r="P307" s="22">
        <v>400</v>
      </c>
      <c r="Q307" s="22">
        <v>1</v>
      </c>
      <c r="R307" s="22">
        <v>9</v>
      </c>
      <c r="S307" s="22">
        <v>2</v>
      </c>
      <c r="T307" s="22">
        <v>8</v>
      </c>
      <c r="U307" s="22">
        <f t="shared" si="41"/>
        <v>2</v>
      </c>
      <c r="V307" s="22">
        <f t="shared" si="42"/>
        <v>4.5</v>
      </c>
      <c r="W307" s="34" t="s">
        <v>100</v>
      </c>
      <c r="X307" s="22" t="s">
        <v>936</v>
      </c>
      <c r="Y307" s="22" t="s">
        <v>2553</v>
      </c>
      <c r="Z307" s="22" t="s">
        <v>9</v>
      </c>
      <c r="AA307" s="22">
        <v>7.5</v>
      </c>
      <c r="AB307" s="22" t="s">
        <v>320</v>
      </c>
      <c r="AC307">
        <f>AA307*1.33</f>
        <v>9.9750000000000014</v>
      </c>
      <c r="AD307" s="22" t="s">
        <v>9</v>
      </c>
      <c r="AE307" s="22" t="s">
        <v>8</v>
      </c>
      <c r="AF307" t="str" cm="1">
        <f t="array" ref="AF307">_xlfn.IFS(AD307="NA", "NA", AD307="NR", "NA", AE307="W/cm2", AD307, AE307="mW/mm2", AD307*0.1, AE307="mW/cm2", AD307*0.001, AE307="uW/cm2", AD307*0.000001, AE307="lux", AD307*0.00000014641, AE307="klux", AD307*0.00014641, TRUE, "NA")</f>
        <v>NA</v>
      </c>
      <c r="AG307" s="22" t="s">
        <v>86</v>
      </c>
      <c r="AH307" s="22" t="s">
        <v>2654</v>
      </c>
      <c r="AI307" s="22">
        <v>561</v>
      </c>
      <c r="AJ307" s="22" t="s">
        <v>9</v>
      </c>
      <c r="AK307" s="22">
        <v>15</v>
      </c>
      <c r="AL307" s="34" t="s">
        <v>1173</v>
      </c>
      <c r="AM307" s="22" t="s">
        <v>47</v>
      </c>
      <c r="AN307" s="22">
        <v>2</v>
      </c>
      <c r="AO307" s="22" t="s">
        <v>378</v>
      </c>
      <c r="AP307" s="22">
        <v>0.25</v>
      </c>
      <c r="AQ307" s="22" t="s">
        <v>158</v>
      </c>
      <c r="AR307" s="34">
        <v>504</v>
      </c>
      <c r="AS307" s="22" t="s">
        <v>876</v>
      </c>
      <c r="AT307" s="22">
        <v>37.1</v>
      </c>
      <c r="AU307" s="22">
        <v>6</v>
      </c>
      <c r="AV307" s="22">
        <v>17.899999999999999</v>
      </c>
      <c r="AW307" s="22">
        <v>5.0999999999999996</v>
      </c>
      <c r="AX307" s="22" t="s">
        <v>8</v>
      </c>
      <c r="AY307" s="22" t="s">
        <v>8</v>
      </c>
      <c r="AZ307" s="22" t="s">
        <v>1416</v>
      </c>
      <c r="BA307" s="22" t="s">
        <v>197</v>
      </c>
      <c r="BB307" t="str" cm="1">
        <f t="array" ref="BB307">_xlfn.IFS(AT307="NA", "NA", AT307="NR", "NA", AZ307="Direct rLV % whole brain", AT307, AZ307="Indirect rLV % whole brain", AT307, AZ307="Direct rLV % hemisphere", AT307/2, AZ307="Indirect rLV % hemisphere", AT307/2, AND(F307="Mouse", AZ307="mm3"), (AT307/508.91)*100, AND(F307="Rat", AZ307="mm3"), (AT307/1971)*100, AND(F307="Mouse", AZ307="ul"), (AT307/508.91)*100, AND(F307="Rat", AZ307="ul"), (AT307/1971)*100, AND(F307="Mouse", AZ307="nl"), (AT307/508910)*100, AND(F307="Rat", AZ307="nl"), (AT307/1971000)*100, AND(F307="Mouse", AZ307="cm3"), (AT307/0.50891)*100, AND(F307="Rat", AZ307="cm3"), (AT307/1.971)*100, TRUE, "NA")</f>
        <v>NA</v>
      </c>
      <c r="BC307" t="str" cm="1">
        <f t="array" ref="BC307">_xlfn.IFS(AV307="NA", "NA", AV307="NR", "NA", AZ307="Direct rLV % whole brain", AV307, AZ307="Indirect rLV % whole brain", AV307, AZ307="Direct rLV % hemisphere", AV307/2, AZ307="Indirect rLV % hemisphere", AV307/2, AND(F307="Mouse", AZ307="mm3"), (AV307/508.91)*100, AND(F307="Rat", AZ307="mm3"), (AV307/1971)*100, AND(F307="Mouse", AZ307="ul"), (AV307/508.91)*100, AND(F307="Rat", AZ307="ul"), (AV307/1971)*100, AND(F307="Mouse", AZ307="nl"), (AV307/508910)*100, AND(F307="Rat", AZ307="nl"), (AV307/1971000)*100, AND(F307="Mouse", AZ307="cm3"), (AV307/0.50891)*100, AND(F307="Rat", AZ307="cm3"), (AV307/1.971)*100, TRUE, "NA")</f>
        <v>NA</v>
      </c>
      <c r="BD307" cm="1">
        <f t="array" ref="BD307">_xlfn.IFS(AU307="NA", "NA", AU307="NR", "NA", R307="NR", "NA", BA307="SD", AU307, BA307="SE", AU307*(SQRT(R307)), BA307="SEM", AU307*(SQRT(R307)), TRUE, "NA")</f>
        <v>18</v>
      </c>
      <c r="BE307" t="str" cm="1">
        <f t="array" ref="BE307">_xlfn.IFS(BD307="NA", "NA", AZ307="Direct rLV % whole brain", BD307, AZ307="Indirect rLV % whole brain", BD307, AZ307="Direct rLV % hemisphere", BD307/2, AZ307="Indirect rLV % hemisphere", BD307/2, AND(F307="Mouse", AZ307="mm3"), (BD307/508.91)*100, AND(F307="Rat", AZ307="mm3"), (BD307/1971)*100, AND(F307="Mouse", AZ307="ul"), (BD307/508.91)*100, AND(F307="Rat", AZ307="ul"), (BD307/1971)*100, AND(F307="Mouse", AZ307="nl"), (BD307/508910)*100, AND(F307="Rat", AZ307="nl"), (BD307/1971000)*100, AND(F307="Mouse", AZ307="cm3"), (BD307/0.50891)*100, AND(F307="Rat", AZ307="cm3"), (BD307/1.971)*100, TRUE, "NA")</f>
        <v>NA</v>
      </c>
      <c r="BF307" s="48" cm="1">
        <f t="array" ref="BF307">_xlfn.IFS(AW307="NA", "NA", AW307="NR", "NA", T307 = "NA", "NA", T307 = "NR", "NA", BA307="SD", AW307, BA307="SE", AW307*(SQRT(T307)), BA307="SEM", AW307*(SQRT(T307)), TRUE, "NA")</f>
        <v>14.424978336205569</v>
      </c>
      <c r="BG307" s="34" t="s">
        <v>12</v>
      </c>
      <c r="BH307" s="22" t="s">
        <v>8</v>
      </c>
      <c r="BI307" s="22" t="s">
        <v>8</v>
      </c>
      <c r="BJ307" s="22" t="s">
        <v>8</v>
      </c>
      <c r="BK307" s="22" t="s">
        <v>8</v>
      </c>
      <c r="BL307" s="22" t="s">
        <v>8</v>
      </c>
      <c r="BM307" s="22" t="s">
        <v>8</v>
      </c>
      <c r="BN307" s="34" t="s">
        <v>273</v>
      </c>
      <c r="BO307" s="22" t="s">
        <v>272</v>
      </c>
      <c r="BP307" s="22" t="s">
        <v>1456</v>
      </c>
    </row>
    <row r="308" spans="1:69" x14ac:dyDescent="0.3">
      <c r="A308" t="s">
        <v>1458</v>
      </c>
      <c r="B308" t="s">
        <v>1457</v>
      </c>
      <c r="C308">
        <v>2017</v>
      </c>
      <c r="D308" t="s">
        <v>1459</v>
      </c>
      <c r="E308" t="s">
        <v>141</v>
      </c>
      <c r="F308" s="35" t="s">
        <v>24</v>
      </c>
      <c r="G308" t="s">
        <v>10</v>
      </c>
      <c r="H308" t="s">
        <v>36</v>
      </c>
      <c r="I308" t="s">
        <v>12</v>
      </c>
      <c r="J308" t="s">
        <v>8</v>
      </c>
      <c r="K308" t="s">
        <v>9</v>
      </c>
      <c r="L308" t="s">
        <v>9</v>
      </c>
      <c r="M308" t="s">
        <v>9</v>
      </c>
      <c r="N308">
        <v>300</v>
      </c>
      <c r="O308">
        <v>320</v>
      </c>
      <c r="P308">
        <v>340</v>
      </c>
      <c r="Q308">
        <v>1</v>
      </c>
      <c r="R308">
        <v>8</v>
      </c>
      <c r="S308">
        <v>1</v>
      </c>
      <c r="T308">
        <v>12</v>
      </c>
      <c r="U308">
        <f t="shared" si="41"/>
        <v>1</v>
      </c>
      <c r="V308">
        <f t="shared" si="42"/>
        <v>8</v>
      </c>
      <c r="W308" s="35" t="s">
        <v>97</v>
      </c>
      <c r="X308" t="s">
        <v>8</v>
      </c>
      <c r="Y308" t="s">
        <v>76</v>
      </c>
      <c r="Z308" t="s">
        <v>1460</v>
      </c>
      <c r="AA308">
        <v>80</v>
      </c>
      <c r="AB308" t="s">
        <v>145</v>
      </c>
      <c r="AC308" cm="1">
        <f t="array" ref="AC308">_xlfn.IFS(AB308="mg/kg", AA308, AB308="ug/g", AA308, AB308="mg/100g", AA308*10, AB308="mg/g", AA308*1000, TRUE, "NA")</f>
        <v>80</v>
      </c>
      <c r="AD308" t="s">
        <v>9</v>
      </c>
      <c r="AE308" t="s">
        <v>8</v>
      </c>
      <c r="AF308" t="str" cm="1">
        <f t="array" ref="AF308">_xlfn.IFS(AD308="NA", "NA", AD308="NR", "NA", AE308="W/cm2", AD308, AE308="mW/mm2", AD308*0.1, AE308="mW/cm2", AD308*0.001, AE308="uW/cm2", AD308*0.000001, AE308="lux", AD308*0.00000014641, AE308="klux", AD308*0.00014641, TRUE, "NA")</f>
        <v>NA</v>
      </c>
      <c r="AG308" t="s">
        <v>9</v>
      </c>
      <c r="AH308" t="s">
        <v>9</v>
      </c>
      <c r="AI308">
        <v>532</v>
      </c>
      <c r="AJ308">
        <v>1.5</v>
      </c>
      <c r="AK308">
        <v>10</v>
      </c>
      <c r="AL308" s="35" t="s">
        <v>1461</v>
      </c>
      <c r="AM308" t="s">
        <v>2634</v>
      </c>
      <c r="AN308">
        <v>100</v>
      </c>
      <c r="AO308" t="s">
        <v>1174</v>
      </c>
      <c r="AP308">
        <v>-1</v>
      </c>
      <c r="AQ308" t="s">
        <v>156</v>
      </c>
      <c r="AR308" s="35">
        <v>48</v>
      </c>
      <c r="AS308" t="s">
        <v>875</v>
      </c>
      <c r="AT308">
        <v>3.2149999999999999</v>
      </c>
      <c r="AU308">
        <v>0.40100000000000002</v>
      </c>
      <c r="AV308">
        <v>1.77</v>
      </c>
      <c r="AW308">
        <v>0.16900000000000001</v>
      </c>
      <c r="AX308" t="s">
        <v>8</v>
      </c>
      <c r="AY308" t="s">
        <v>8</v>
      </c>
      <c r="AZ308" t="s">
        <v>486</v>
      </c>
      <c r="BA308" t="s">
        <v>196</v>
      </c>
      <c r="BB308" cm="1">
        <f t="array" ref="BB308">_xlfn.IFS(AT308="NA", "NA", AT308="NR", "NA", AZ308="Direct rLV % whole brain", AT308, AZ308="Indirect rLV % whole brain", AT308, AZ308="Direct rLV % hemisphere", AT308/2, AZ308="Indirect rLV % hemisphere", AT308/2, AND(F308="Mouse", AZ308="mm3"), (AT308/508.91)*100, AND(F308="Rat", AZ308="mm3"), (AT308/1971)*100, AND(F308="Mouse", AZ308="ul"), (AT308/508.91)*100, AND(F308="Rat", AZ308="ul"), (AT308/1971)*100, AND(F308="Mouse", AZ308="nl"), (AT308/508910)*100, AND(F308="Rat", AZ308="nl"), (AT308/1971000)*100, AND(F308="Mouse", AZ308="cm3"), (AT308/0.50891)*100, AND(F308="Rat", AZ308="cm3"), (AT308/1.971)*100, TRUE, "NA")</f>
        <v>1.6074999999999999</v>
      </c>
      <c r="BC308" cm="1">
        <f t="array" ref="BC308">_xlfn.IFS(AV308="NA", "NA", AV308="NR", "NA", AZ308="Direct rLV % whole brain", AV308, AZ308="Indirect rLV % whole brain", AV308, AZ308="Direct rLV % hemisphere", AV308/2, AZ308="Indirect rLV % hemisphere", AV308/2, AND(F308="Mouse", AZ308="mm3"), (AV308/508.91)*100, AND(F308="Rat", AZ308="mm3"), (AV308/1971)*100, AND(F308="Mouse", AZ308="ul"), (AV308/508.91)*100, AND(F308="Rat", AZ308="ul"), (AV308/1971)*100, AND(F308="Mouse", AZ308="nl"), (AV308/508910)*100, AND(F308="Rat", AZ308="nl"), (AV308/1971000)*100, AND(F308="Mouse", AZ308="cm3"), (AV308/0.50891)*100, AND(F308="Rat", AZ308="cm3"), (AV308/1.971)*100, TRUE, "NA")</f>
        <v>0.88500000000000001</v>
      </c>
      <c r="BD308" cm="1">
        <f t="array" ref="BD308">_xlfn.IFS(AU308="NA", "NA", AU308="NR", "NA", R308="NR", "NA", BA308="SD", AU308, BA308="SE", AU308*(SQRT(R308)), BA308="SEM", AU308*(SQRT(R308)), TRUE, "NA")</f>
        <v>0.40100000000000002</v>
      </c>
      <c r="BE308" cm="1">
        <f t="array" ref="BE308">_xlfn.IFS(BD308="NA", "NA", AZ308="Direct rLV % whole brain", BD308, AZ308="Indirect rLV % whole brain", BD308, AZ308="Direct rLV % hemisphere", BD308/2, AZ308="Indirect rLV % hemisphere", BD308/2, AND(F308="Mouse", AZ308="mm3"), (BD308/508.91)*100, AND(F308="Rat", AZ308="mm3"), (BD308/1971)*100, AND(F308="Mouse", AZ308="ul"), (BD308/508.91)*100, AND(F308="Rat", AZ308="ul"), (BD308/1971)*100, AND(F308="Mouse", AZ308="nl"), (BD308/508910)*100, AND(F308="Rat", AZ308="nl"), (BD308/1971000)*100, AND(F308="Mouse", AZ308="cm3"), (BD308/0.50891)*100, AND(F308="Rat", AZ308="cm3"), (BD308/1.971)*100, TRUE, "NA")</f>
        <v>0.20050000000000001</v>
      </c>
      <c r="BF308" s="48" cm="1">
        <f t="array" ref="BF308">_xlfn.IFS(AW308="NA", "NA", AW308="NR", "NA", T308 = "NA", "NA", T308 = "NR", "NA", BA308="SD", AW308, BA308="SE", AW308*(SQRT(T308)), BA308="SEM", AW308*(SQRT(T308)), TRUE, "NA")</f>
        <v>0.16900000000000001</v>
      </c>
      <c r="BG308" s="35" t="s">
        <v>12</v>
      </c>
      <c r="BH308" t="s">
        <v>8</v>
      </c>
      <c r="BI308" t="s">
        <v>8</v>
      </c>
      <c r="BJ308" t="s">
        <v>8</v>
      </c>
      <c r="BK308" t="s">
        <v>8</v>
      </c>
      <c r="BL308" t="s">
        <v>8</v>
      </c>
      <c r="BM308" t="s">
        <v>8</v>
      </c>
      <c r="BN308" s="35" t="s">
        <v>273</v>
      </c>
      <c r="BO308" t="s">
        <v>273</v>
      </c>
    </row>
    <row r="309" spans="1:69" s="22" customFormat="1" x14ac:dyDescent="0.3">
      <c r="A309" s="22" t="s">
        <v>1464</v>
      </c>
      <c r="B309" s="22" t="s">
        <v>1457</v>
      </c>
      <c r="C309" s="22">
        <v>2015</v>
      </c>
      <c r="D309" s="22" t="s">
        <v>1465</v>
      </c>
      <c r="E309" s="22" t="s">
        <v>141</v>
      </c>
      <c r="F309" s="34" t="s">
        <v>25</v>
      </c>
      <c r="G309" s="22" t="s">
        <v>285</v>
      </c>
      <c r="H309" s="22" t="s">
        <v>37</v>
      </c>
      <c r="I309" s="22" t="s">
        <v>12</v>
      </c>
      <c r="J309" s="22" t="s">
        <v>8</v>
      </c>
      <c r="K309" s="22">
        <v>8</v>
      </c>
      <c r="L309" s="22">
        <f>AVERAGE(K309,M309)</f>
        <v>9</v>
      </c>
      <c r="M309" s="22">
        <v>10</v>
      </c>
      <c r="N309" s="22" t="s">
        <v>9</v>
      </c>
      <c r="O309" s="22" t="s">
        <v>9</v>
      </c>
      <c r="P309" s="22" t="s">
        <v>9</v>
      </c>
      <c r="Q309" s="22">
        <v>2</v>
      </c>
      <c r="R309" s="22">
        <v>11</v>
      </c>
      <c r="S309" s="22">
        <v>0</v>
      </c>
      <c r="T309" s="22" t="s">
        <v>8</v>
      </c>
      <c r="U309" s="22" t="str">
        <f t="shared" si="41"/>
        <v>NA</v>
      </c>
      <c r="V309" s="22" t="str">
        <f t="shared" si="42"/>
        <v>NA</v>
      </c>
      <c r="W309" s="34" t="s">
        <v>100</v>
      </c>
      <c r="X309" s="22" t="s">
        <v>936</v>
      </c>
      <c r="Y309" s="22" t="s">
        <v>78</v>
      </c>
      <c r="Z309" s="22" t="s">
        <v>340</v>
      </c>
      <c r="AA309" s="22">
        <v>30</v>
      </c>
      <c r="AB309" s="22" t="s">
        <v>145</v>
      </c>
      <c r="AC309" cm="1">
        <f t="array" ref="AC309">_xlfn.IFS(AB309="mg/kg", AA309, AB309="ug/g", AA309, AB309="mg/100g", AA309*10, AB309="mg/g", AA309*1000, TRUE, "NA")</f>
        <v>30</v>
      </c>
      <c r="AD309" s="22">
        <v>13</v>
      </c>
      <c r="AE309" s="22" t="s">
        <v>221</v>
      </c>
      <c r="AF309" t="str" cm="1">
        <f t="array" ref="AF309">_xlfn.IFS(AD309="NA", "NA", AD309="NR", "NA", AE309="W/cm2", AD309, AE309="mW/mm2", AD309*0.1, AE309="mW/cm2", AD309*0.001, AE309="uW/cm2", AD309*0.000001, AE309="lux", AD309*0.00000014641, AE309="klux", AD309*0.00014641, TRUE, "NA")</f>
        <v>NA</v>
      </c>
      <c r="AG309" s="22" t="s">
        <v>1467</v>
      </c>
      <c r="AH309" s="22" t="s">
        <v>2657</v>
      </c>
      <c r="AI309" s="22">
        <v>560</v>
      </c>
      <c r="AJ309" s="22">
        <v>1.5</v>
      </c>
      <c r="AK309" s="22">
        <v>2</v>
      </c>
      <c r="AL309" s="34" t="s">
        <v>12</v>
      </c>
      <c r="AM309" s="22" t="s">
        <v>8</v>
      </c>
      <c r="AN309" s="22" t="s">
        <v>8</v>
      </c>
      <c r="AO309" s="22" t="s">
        <v>8</v>
      </c>
      <c r="AP309" s="22" t="s">
        <v>8</v>
      </c>
      <c r="AQ309" s="22" t="s">
        <v>8</v>
      </c>
      <c r="AR309" s="34">
        <v>4</v>
      </c>
      <c r="AS309" s="22" t="s">
        <v>876</v>
      </c>
      <c r="AT309" s="22">
        <v>2.65</v>
      </c>
      <c r="AU309" s="22">
        <v>0.06</v>
      </c>
      <c r="AV309" s="22" t="s">
        <v>8</v>
      </c>
      <c r="AW309" s="22" t="s">
        <v>8</v>
      </c>
      <c r="AX309" s="22" t="s">
        <v>8</v>
      </c>
      <c r="AY309" s="22" t="s">
        <v>8</v>
      </c>
      <c r="AZ309" s="22" t="s">
        <v>486</v>
      </c>
      <c r="BA309" s="22" t="s">
        <v>197</v>
      </c>
      <c r="BB309" cm="1">
        <f t="array" ref="BB309">_xlfn.IFS(AT309="NA", "NA", AT309="NR", "NA", AZ309="Direct rLV % whole brain", AT309, AZ309="Indirect rLV % whole brain", AT309, AZ309="Direct rLV % hemisphere", AT309/2, AZ309="Indirect rLV % hemisphere", AT309/2, AND(F309="Mouse", AZ309="mm3"), (AT309/508.91)*100, AND(F309="Rat", AZ309="mm3"), (AT309/1971)*100, AND(F309="Mouse", AZ309="ul"), (AT309/508.91)*100, AND(F309="Rat", AZ309="ul"), (AT309/1971)*100, AND(F309="Mouse", AZ309="nl"), (AT309/508910)*100, AND(F309="Rat", AZ309="nl"), (AT309/1971000)*100, AND(F309="Mouse", AZ309="cm3"), (AT309/0.50891)*100, AND(F309="Rat", AZ309="cm3"), (AT309/1.971)*100, TRUE, "NA")</f>
        <v>1.325</v>
      </c>
      <c r="BC309" t="str" cm="1">
        <f t="array" ref="BC309">_xlfn.IFS(AV309="NA", "NA", AV309="NR", "NA", AZ309="Direct rLV % whole brain", AV309, AZ309="Indirect rLV % whole brain", AV309, AZ309="Direct rLV % hemisphere", AV309/2, AZ309="Indirect rLV % hemisphere", AV309/2, AND(F309="Mouse", AZ309="mm3"), (AV309/508.91)*100, AND(F309="Rat", AZ309="mm3"), (AV309/1971)*100, AND(F309="Mouse", AZ309="ul"), (AV309/508.91)*100, AND(F309="Rat", AZ309="ul"), (AV309/1971)*100, AND(F309="Mouse", AZ309="nl"), (AV309/508910)*100, AND(F309="Rat", AZ309="nl"), (AV309/1971000)*100, AND(F309="Mouse", AZ309="cm3"), (AV309/0.50891)*100, AND(F309="Rat", AZ309="cm3"), (AV309/1.971)*100, TRUE, "NA")</f>
        <v>NA</v>
      </c>
      <c r="BD309" cm="1">
        <f t="array" ref="BD309">_xlfn.IFS(AU309="NA", "NA", AU309="NR", "NA", R309="NR", "NA", BA309="SD", AU309, BA309="SE", AU309*(SQRT(R309)), BA309="SEM", AU309*(SQRT(R309)), TRUE, "NA")</f>
        <v>0.19899748742132398</v>
      </c>
      <c r="BE309" cm="1">
        <f t="array" ref="BE309">_xlfn.IFS(BD309="NA", "NA", AZ309="Direct rLV % whole brain", BD309, AZ309="Indirect rLV % whole brain", BD309, AZ309="Direct rLV % hemisphere", BD309/2, AZ309="Indirect rLV % hemisphere", BD309/2, AND(F309="Mouse", AZ309="mm3"), (BD309/508.91)*100, AND(F309="Rat", AZ309="mm3"), (BD309/1971)*100, AND(F309="Mouse", AZ309="ul"), (BD309/508.91)*100, AND(F309="Rat", AZ309="ul"), (BD309/1971)*100, AND(F309="Mouse", AZ309="nl"), (BD309/508910)*100, AND(F309="Rat", AZ309="nl"), (BD309/1971000)*100, AND(F309="Mouse", AZ309="cm3"), (BD309/0.50891)*100, AND(F309="Rat", AZ309="cm3"), (BD309/1.971)*100, TRUE, "NA")</f>
        <v>9.9498743710661988E-2</v>
      </c>
      <c r="BF309" s="48" t="str" cm="1">
        <f t="array" ref="BF309">_xlfn.IFS(AW309="NA", "NA", AW309="NR", "NA", T309 = "NA", "NA", T309 = "NR", "NA", BA309="SD", AW309, BA309="SE", AW309*(SQRT(T309)), BA309="SEM", AW309*(SQRT(T309)), TRUE, "NA")</f>
        <v>NA</v>
      </c>
      <c r="BG309" s="34" t="s">
        <v>12</v>
      </c>
      <c r="BH309" s="22" t="s">
        <v>8</v>
      </c>
      <c r="BI309" s="22" t="s">
        <v>8</v>
      </c>
      <c r="BJ309" s="22" t="s">
        <v>8</v>
      </c>
      <c r="BK309" s="22" t="s">
        <v>8</v>
      </c>
      <c r="BL309" s="22" t="s">
        <v>8</v>
      </c>
      <c r="BM309" s="22" t="s">
        <v>8</v>
      </c>
      <c r="BN309" s="34" t="s">
        <v>272</v>
      </c>
      <c r="BO309" s="22" t="s">
        <v>273</v>
      </c>
      <c r="BP309" s="22" t="s">
        <v>1468</v>
      </c>
    </row>
    <row r="310" spans="1:69" s="22" customFormat="1" x14ac:dyDescent="0.3">
      <c r="A310" s="22" t="s">
        <v>1464</v>
      </c>
      <c r="B310" s="22" t="s">
        <v>1457</v>
      </c>
      <c r="C310" s="22">
        <v>2015</v>
      </c>
      <c r="D310" s="22" t="s">
        <v>1465</v>
      </c>
      <c r="E310" s="22" t="s">
        <v>143</v>
      </c>
      <c r="F310" s="34" t="s">
        <v>25</v>
      </c>
      <c r="G310" s="22" t="s">
        <v>1466</v>
      </c>
      <c r="H310" s="22" t="s">
        <v>37</v>
      </c>
      <c r="I310" s="22" t="s">
        <v>12</v>
      </c>
      <c r="J310" s="22" t="s">
        <v>8</v>
      </c>
      <c r="K310" s="22">
        <v>8</v>
      </c>
      <c r="L310" s="22">
        <f t="shared" ref="L310:L313" si="50">AVERAGE(K310,M310)</f>
        <v>9</v>
      </c>
      <c r="M310" s="22">
        <v>10</v>
      </c>
      <c r="N310" s="22" t="s">
        <v>9</v>
      </c>
      <c r="O310" s="22" t="s">
        <v>9</v>
      </c>
      <c r="P310" s="22" t="s">
        <v>9</v>
      </c>
      <c r="Q310" s="22">
        <v>2</v>
      </c>
      <c r="R310" s="22">
        <v>11</v>
      </c>
      <c r="S310" s="22">
        <v>0</v>
      </c>
      <c r="T310" s="22" t="s">
        <v>8</v>
      </c>
      <c r="U310" s="22" t="str">
        <f t="shared" si="41"/>
        <v>NA</v>
      </c>
      <c r="V310" s="22" t="str">
        <f t="shared" si="42"/>
        <v>NA</v>
      </c>
      <c r="W310" s="34" t="s">
        <v>100</v>
      </c>
      <c r="X310" s="22" t="s">
        <v>936</v>
      </c>
      <c r="Y310" s="22" t="s">
        <v>78</v>
      </c>
      <c r="Z310" s="22" t="s">
        <v>340</v>
      </c>
      <c r="AA310" s="22">
        <v>30</v>
      </c>
      <c r="AB310" s="22" t="s">
        <v>145</v>
      </c>
      <c r="AC310" cm="1">
        <f t="array" ref="AC310">_xlfn.IFS(AB310="mg/kg", AA310, AB310="ug/g", AA310, AB310="mg/100g", AA310*10, AB310="mg/g", AA310*1000, TRUE, "NA")</f>
        <v>30</v>
      </c>
      <c r="AD310" s="22">
        <v>13</v>
      </c>
      <c r="AE310" s="22" t="s">
        <v>221</v>
      </c>
      <c r="AF310" t="str" cm="1">
        <f t="array" ref="AF310">_xlfn.IFS(AD310="NA", "NA", AD310="NR", "NA", AE310="W/cm2", AD310, AE310="mW/mm2", AD310*0.1, AE310="mW/cm2", AD310*0.001, AE310="uW/cm2", AD310*0.000001, AE310="lux", AD310*0.00000014641, AE310="klux", AD310*0.00014641, TRUE, "NA")</f>
        <v>NA</v>
      </c>
      <c r="AG310" s="22" t="s">
        <v>1467</v>
      </c>
      <c r="AH310" s="22" t="s">
        <v>2657</v>
      </c>
      <c r="AI310" s="22">
        <v>560</v>
      </c>
      <c r="AJ310" s="22">
        <v>1.5</v>
      </c>
      <c r="AK310" s="22">
        <v>2</v>
      </c>
      <c r="AL310" s="34" t="s">
        <v>12</v>
      </c>
      <c r="AM310" s="22" t="s">
        <v>8</v>
      </c>
      <c r="AN310" s="22" t="s">
        <v>8</v>
      </c>
      <c r="AO310" s="22" t="s">
        <v>8</v>
      </c>
      <c r="AP310" s="22" t="s">
        <v>8</v>
      </c>
      <c r="AQ310" s="22" t="s">
        <v>8</v>
      </c>
      <c r="AR310" s="34">
        <v>4</v>
      </c>
      <c r="AS310" s="22" t="s">
        <v>876</v>
      </c>
      <c r="AT310" s="22">
        <v>1.84</v>
      </c>
      <c r="AU310" s="22">
        <v>0.12</v>
      </c>
      <c r="AV310" s="22" t="s">
        <v>8</v>
      </c>
      <c r="AW310" s="22" t="s">
        <v>8</v>
      </c>
      <c r="AX310" s="22" t="s">
        <v>8</v>
      </c>
      <c r="AY310" s="22" t="s">
        <v>8</v>
      </c>
      <c r="AZ310" s="22" t="s">
        <v>486</v>
      </c>
      <c r="BA310" s="22" t="s">
        <v>197</v>
      </c>
      <c r="BB310" cm="1">
        <f t="array" ref="BB310">_xlfn.IFS(AT310="NA", "NA", AT310="NR", "NA", AZ310="Direct rLV % whole brain", AT310, AZ310="Indirect rLV % whole brain", AT310, AZ310="Direct rLV % hemisphere", AT310/2, AZ310="Indirect rLV % hemisphere", AT310/2, AND(F310="Mouse", AZ310="mm3"), (AT310/508.91)*100, AND(F310="Rat", AZ310="mm3"), (AT310/1971)*100, AND(F310="Mouse", AZ310="ul"), (AT310/508.91)*100, AND(F310="Rat", AZ310="ul"), (AT310/1971)*100, AND(F310="Mouse", AZ310="nl"), (AT310/508910)*100, AND(F310="Rat", AZ310="nl"), (AT310/1971000)*100, AND(F310="Mouse", AZ310="cm3"), (AT310/0.50891)*100, AND(F310="Rat", AZ310="cm3"), (AT310/1.971)*100, TRUE, "NA")</f>
        <v>0.92</v>
      </c>
      <c r="BC310" t="str" cm="1">
        <f t="array" ref="BC310">_xlfn.IFS(AV310="NA", "NA", AV310="NR", "NA", AZ310="Direct rLV % whole brain", AV310, AZ310="Indirect rLV % whole brain", AV310, AZ310="Direct rLV % hemisphere", AV310/2, AZ310="Indirect rLV % hemisphere", AV310/2, AND(F310="Mouse", AZ310="mm3"), (AV310/508.91)*100, AND(F310="Rat", AZ310="mm3"), (AV310/1971)*100, AND(F310="Mouse", AZ310="ul"), (AV310/508.91)*100, AND(F310="Rat", AZ310="ul"), (AV310/1971)*100, AND(F310="Mouse", AZ310="nl"), (AV310/508910)*100, AND(F310="Rat", AZ310="nl"), (AV310/1971000)*100, AND(F310="Mouse", AZ310="cm3"), (AV310/0.50891)*100, AND(F310="Rat", AZ310="cm3"), (AV310/1.971)*100, TRUE, "NA")</f>
        <v>NA</v>
      </c>
      <c r="BD310" cm="1">
        <f t="array" ref="BD310">_xlfn.IFS(AU310="NA", "NA", AU310="NR", "NA", R310="NR", "NA", BA310="SD", AU310, BA310="SE", AU310*(SQRT(R310)), BA310="SEM", AU310*(SQRT(R310)), TRUE, "NA")</f>
        <v>0.39799497484264795</v>
      </c>
      <c r="BE310" cm="1">
        <f t="array" ref="BE310">_xlfn.IFS(BD310="NA", "NA", AZ310="Direct rLV % whole brain", BD310, AZ310="Indirect rLV % whole brain", BD310, AZ310="Direct rLV % hemisphere", BD310/2, AZ310="Indirect rLV % hemisphere", BD310/2, AND(F310="Mouse", AZ310="mm3"), (BD310/508.91)*100, AND(F310="Rat", AZ310="mm3"), (BD310/1971)*100, AND(F310="Mouse", AZ310="ul"), (BD310/508.91)*100, AND(F310="Rat", AZ310="ul"), (BD310/1971)*100, AND(F310="Mouse", AZ310="nl"), (BD310/508910)*100, AND(F310="Rat", AZ310="nl"), (BD310/1971000)*100, AND(F310="Mouse", AZ310="cm3"), (BD310/0.50891)*100, AND(F310="Rat", AZ310="cm3"), (BD310/1.971)*100, TRUE, "NA")</f>
        <v>0.19899748742132398</v>
      </c>
      <c r="BF310" s="48" t="str" cm="1">
        <f t="array" ref="BF310">_xlfn.IFS(AW310="NA", "NA", AW310="NR", "NA", T310 = "NA", "NA", T310 = "NR", "NA", BA310="SD", AW310, BA310="SE", AW310*(SQRT(T310)), BA310="SEM", AW310*(SQRT(T310)), TRUE, "NA")</f>
        <v>NA</v>
      </c>
      <c r="BG310" s="34" t="s">
        <v>12</v>
      </c>
      <c r="BH310" s="22" t="s">
        <v>8</v>
      </c>
      <c r="BI310" s="22" t="s">
        <v>8</v>
      </c>
      <c r="BJ310" s="22" t="s">
        <v>8</v>
      </c>
      <c r="BK310" s="22" t="s">
        <v>8</v>
      </c>
      <c r="BL310" s="22" t="s">
        <v>8</v>
      </c>
      <c r="BM310" s="22" t="s">
        <v>8</v>
      </c>
      <c r="BN310" s="34" t="s">
        <v>272</v>
      </c>
      <c r="BO310" s="22" t="s">
        <v>273</v>
      </c>
      <c r="BP310" s="22" t="s">
        <v>1468</v>
      </c>
    </row>
    <row r="311" spans="1:69" x14ac:dyDescent="0.3">
      <c r="A311" t="s">
        <v>1471</v>
      </c>
      <c r="B311" t="s">
        <v>1457</v>
      </c>
      <c r="C311">
        <v>2013</v>
      </c>
      <c r="D311" t="s">
        <v>1472</v>
      </c>
      <c r="E311" t="s">
        <v>141</v>
      </c>
      <c r="F311" s="35" t="s">
        <v>25</v>
      </c>
      <c r="G311" t="s">
        <v>1008</v>
      </c>
      <c r="H311" t="s">
        <v>36</v>
      </c>
      <c r="I311" t="s">
        <v>12</v>
      </c>
      <c r="J311" t="s">
        <v>8</v>
      </c>
      <c r="K311">
        <v>8</v>
      </c>
      <c r="L311">
        <f t="shared" si="50"/>
        <v>9</v>
      </c>
      <c r="M311">
        <v>10</v>
      </c>
      <c r="N311" t="s">
        <v>9</v>
      </c>
      <c r="O311" t="s">
        <v>9</v>
      </c>
      <c r="P311" t="s">
        <v>9</v>
      </c>
      <c r="Q311">
        <v>1</v>
      </c>
      <c r="R311">
        <v>21</v>
      </c>
      <c r="S311">
        <v>5</v>
      </c>
      <c r="T311">
        <v>4</v>
      </c>
      <c r="U311">
        <f t="shared" si="41"/>
        <v>5</v>
      </c>
      <c r="V311">
        <f t="shared" si="42"/>
        <v>4.2</v>
      </c>
      <c r="W311" s="35" t="s">
        <v>100</v>
      </c>
      <c r="X311" t="s">
        <v>936</v>
      </c>
      <c r="Y311" t="s">
        <v>78</v>
      </c>
      <c r="Z311" t="s">
        <v>9</v>
      </c>
      <c r="AA311">
        <v>30</v>
      </c>
      <c r="AB311" t="s">
        <v>145</v>
      </c>
      <c r="AC311" cm="1">
        <f t="array" ref="AC311">_xlfn.IFS(AB311="mg/kg", AA311, AB311="ug/g", AA311, AB311="mg/100g", AA311*10, AB311="mg/g", AA311*1000, TRUE, "NA")</f>
        <v>30</v>
      </c>
      <c r="AD311" t="s">
        <v>9</v>
      </c>
      <c r="AE311" t="s">
        <v>8</v>
      </c>
      <c r="AF311" t="str" cm="1">
        <f t="array" ref="AF311">_xlfn.IFS(AD311="NA", "NA", AD311="NR", "NA", AE311="W/cm2", AD311, AE311="mW/mm2", AD311*0.1, AE311="mW/cm2", AD311*0.001, AE311="uW/cm2", AD311*0.000001, AE311="lux", AD311*0.00000014641, AE311="klux", AD311*0.00014641, TRUE, "NA")</f>
        <v>NA</v>
      </c>
      <c r="AG311" t="s">
        <v>1467</v>
      </c>
      <c r="AH311" t="s">
        <v>2657</v>
      </c>
      <c r="AI311">
        <v>560</v>
      </c>
      <c r="AJ311">
        <v>1.5</v>
      </c>
      <c r="AK311">
        <v>2</v>
      </c>
      <c r="AL311" s="35" t="s">
        <v>1473</v>
      </c>
      <c r="AM311" t="s">
        <v>211</v>
      </c>
      <c r="AN311">
        <v>1</v>
      </c>
      <c r="AO311" t="s">
        <v>145</v>
      </c>
      <c r="AP311">
        <v>3</v>
      </c>
      <c r="AQ311" t="s">
        <v>158</v>
      </c>
      <c r="AR311" s="35">
        <v>24</v>
      </c>
      <c r="AS311" t="s">
        <v>876</v>
      </c>
      <c r="AT311">
        <v>17.23</v>
      </c>
      <c r="AU311">
        <v>0.71</v>
      </c>
      <c r="AV311">
        <v>14.14</v>
      </c>
      <c r="AW311">
        <v>0.96</v>
      </c>
      <c r="AX311" t="s">
        <v>8</v>
      </c>
      <c r="AY311" t="s">
        <v>8</v>
      </c>
      <c r="AZ311" t="s">
        <v>137</v>
      </c>
      <c r="BA311" t="s">
        <v>197</v>
      </c>
      <c r="BB311" cm="1">
        <f t="array" ref="BB311">_xlfn.IFS(AT311="NA", "NA", AT311="NR", "NA", AZ311="Direct rLV % whole brain", AT311, AZ311="Indirect rLV % whole brain", AT311, AZ311="Direct rLV % hemisphere", AT311/2, AZ311="Indirect rLV % hemisphere", AT311/2, AND(F311="Mouse", AZ311="mm3"), (AT311/508.91)*100, AND(F311="Rat", AZ311="mm3"), (AT311/1971)*100, AND(F311="Mouse", AZ311="ul"), (AT311/508.91)*100, AND(F311="Rat", AZ311="ul"), (AT311/1971)*100, AND(F311="Mouse", AZ311="nl"), (AT311/508910)*100, AND(F311="Rat", AZ311="nl"), (AT311/1971000)*100, AND(F311="Mouse", AZ311="cm3"), (AT311/0.50891)*100, AND(F311="Rat", AZ311="cm3"), (AT311/1.971)*100, TRUE, "NA")</f>
        <v>3.3856674068106343</v>
      </c>
      <c r="BC311" cm="1">
        <f t="array" ref="BC311">_xlfn.IFS(AV311="NA", "NA", AV311="NR", "NA", AZ311="Direct rLV % whole brain", AV311, AZ311="Indirect rLV % whole brain", AV311, AZ311="Direct rLV % hemisphere", AV311/2, AZ311="Indirect rLV % hemisphere", AV311/2, AND(F311="Mouse", AZ311="mm3"), (AV311/508.91)*100, AND(F311="Rat", AZ311="mm3"), (AV311/1971)*100, AND(F311="Mouse", AZ311="ul"), (AV311/508.91)*100, AND(F311="Rat", AZ311="ul"), (AV311/1971)*100, AND(F311="Mouse", AZ311="nl"), (AV311/508910)*100, AND(F311="Rat", AZ311="nl"), (AV311/1971000)*100, AND(F311="Mouse", AZ311="cm3"), (AV311/0.50891)*100, AND(F311="Rat", AZ311="cm3"), (AV311/1.971)*100, TRUE, "NA")</f>
        <v>2.7784873553280542</v>
      </c>
      <c r="BD311" cm="1">
        <f t="array" ref="BD311">_xlfn.IFS(AU311="NA", "NA", AU311="NR", "NA", R311="NR", "NA", BA311="SD", AU311, BA311="SE", AU311*(SQRT(R311)), BA311="SEM", AU311*(SQRT(R311)), TRUE, "NA")</f>
        <v>3.2536287434186462</v>
      </c>
      <c r="BE311" cm="1">
        <f t="array" ref="BE311">_xlfn.IFS(BD311="NA", "NA", AZ311="Direct rLV % whole brain", BD311, AZ311="Indirect rLV % whole brain", BD311, AZ311="Direct rLV % hemisphere", BD311/2, AZ311="Indirect rLV % hemisphere", BD311/2, AND(F311="Mouse", AZ311="mm3"), (BD311/508.91)*100, AND(F311="Rat", AZ311="mm3"), (BD311/1971)*100, AND(F311="Mouse", AZ311="ul"), (BD311/508.91)*100, AND(F311="Rat", AZ311="ul"), (BD311/1971)*100, AND(F311="Mouse", AZ311="nl"), (BD311/508910)*100, AND(F311="Rat", AZ311="nl"), (BD311/1971000)*100, AND(F311="Mouse", AZ311="cm3"), (BD311/0.50891)*100, AND(F311="Rat", AZ311="cm3"), (BD311/1.971)*100, TRUE, "NA")</f>
        <v>0.63933283751913816</v>
      </c>
      <c r="BF311" s="48" cm="1">
        <f t="array" ref="BF311">_xlfn.IFS(AW311="NA", "NA", AW311="NR", "NA", T311 = "NA", "NA", T311 = "NR", "NA", BA311="SD", AW311, BA311="SE", AW311*(SQRT(T311)), BA311="SEM", AW311*(SQRT(T311)), TRUE, "NA")</f>
        <v>1.92</v>
      </c>
      <c r="BG311" s="35" t="s">
        <v>12</v>
      </c>
      <c r="BH311" t="s">
        <v>8</v>
      </c>
      <c r="BI311" t="s">
        <v>8</v>
      </c>
      <c r="BJ311" t="s">
        <v>8</v>
      </c>
      <c r="BK311" t="s">
        <v>8</v>
      </c>
      <c r="BL311" t="s">
        <v>8</v>
      </c>
      <c r="BM311" t="s">
        <v>8</v>
      </c>
      <c r="BN311" s="35" t="s">
        <v>272</v>
      </c>
      <c r="BO311" t="s">
        <v>272</v>
      </c>
    </row>
    <row r="312" spans="1:69" x14ac:dyDescent="0.3">
      <c r="A312" t="s">
        <v>1471</v>
      </c>
      <c r="B312" t="s">
        <v>1457</v>
      </c>
      <c r="C312">
        <v>2013</v>
      </c>
      <c r="D312" t="s">
        <v>1472</v>
      </c>
      <c r="E312" t="s">
        <v>143</v>
      </c>
      <c r="F312" s="35" t="s">
        <v>25</v>
      </c>
      <c r="G312" t="s">
        <v>1008</v>
      </c>
      <c r="H312" t="s">
        <v>36</v>
      </c>
      <c r="I312" t="s">
        <v>12</v>
      </c>
      <c r="J312" t="s">
        <v>8</v>
      </c>
      <c r="K312">
        <v>8</v>
      </c>
      <c r="L312">
        <f t="shared" si="50"/>
        <v>9</v>
      </c>
      <c r="M312">
        <v>10</v>
      </c>
      <c r="N312" t="s">
        <v>9</v>
      </c>
      <c r="O312" t="s">
        <v>9</v>
      </c>
      <c r="P312" t="s">
        <v>9</v>
      </c>
      <c r="Q312">
        <v>1</v>
      </c>
      <c r="R312">
        <v>21</v>
      </c>
      <c r="S312">
        <v>5</v>
      </c>
      <c r="T312">
        <v>7</v>
      </c>
      <c r="U312">
        <f>IF(AND(Q312&lt;&gt;"", Q312&lt;&gt;0, Q312&lt;&gt;"NA", Q312&lt;&gt;"NR",S312&lt;&gt;"", S312&lt;&gt;0, S312&lt;&gt;"NA", S312&lt;&gt;"NR"), S312/Q312, "NA")</f>
        <v>5</v>
      </c>
      <c r="V312">
        <f>IF(AND(U312&lt;&gt;"", U312&lt;&gt;0, U312&lt;&gt;"NA", U312&lt;&gt;"NR",R312&lt;&gt;"", R312&lt;&gt;0, R312&lt;&gt;"NA", R312&lt;&gt;"NR"), R312/U312, "NA")</f>
        <v>4.2</v>
      </c>
      <c r="W312" s="35" t="s">
        <v>100</v>
      </c>
      <c r="X312" t="s">
        <v>936</v>
      </c>
      <c r="Y312" t="s">
        <v>78</v>
      </c>
      <c r="Z312" t="s">
        <v>9</v>
      </c>
      <c r="AA312">
        <v>30</v>
      </c>
      <c r="AB312" t="s">
        <v>145</v>
      </c>
      <c r="AC312" cm="1">
        <f t="array" ref="AC312">_xlfn.IFS(AB312="mg/kg", AA312, AB312="ug/g", AA312, AB312="mg/100g", AA312*10, AB312="mg/g", AA312*1000, TRUE, "NA")</f>
        <v>30</v>
      </c>
      <c r="AD312" t="s">
        <v>9</v>
      </c>
      <c r="AE312" t="s">
        <v>8</v>
      </c>
      <c r="AF312" t="str" cm="1">
        <f t="array" ref="AF312">_xlfn.IFS(AD312="NA", "NA", AD312="NR", "NA", AE312="W/cm2", AD312, AE312="mW/mm2", AD312*0.1, AE312="mW/cm2", AD312*0.001, AE312="uW/cm2", AD312*0.000001, AE312="lux", AD312*0.00000014641, AE312="klux", AD312*0.00014641, TRUE, "NA")</f>
        <v>NA</v>
      </c>
      <c r="AG312" t="s">
        <v>1467</v>
      </c>
      <c r="AH312" t="s">
        <v>2657</v>
      </c>
      <c r="AI312">
        <v>560</v>
      </c>
      <c r="AJ312">
        <v>1.5</v>
      </c>
      <c r="AK312">
        <v>2</v>
      </c>
      <c r="AL312" s="35" t="s">
        <v>1474</v>
      </c>
      <c r="AM312" t="s">
        <v>211</v>
      </c>
      <c r="AN312">
        <v>1</v>
      </c>
      <c r="AO312" t="s">
        <v>145</v>
      </c>
      <c r="AP312">
        <v>3</v>
      </c>
      <c r="AQ312" t="s">
        <v>158</v>
      </c>
      <c r="AR312" s="35">
        <v>24</v>
      </c>
      <c r="AS312" t="s">
        <v>876</v>
      </c>
      <c r="AT312">
        <v>17.23</v>
      </c>
      <c r="AU312">
        <v>0.71</v>
      </c>
      <c r="AV312">
        <v>13.72</v>
      </c>
      <c r="AW312">
        <v>0.32</v>
      </c>
      <c r="AX312" t="s">
        <v>8</v>
      </c>
      <c r="AY312" t="s">
        <v>8</v>
      </c>
      <c r="AZ312" t="s">
        <v>137</v>
      </c>
      <c r="BA312" t="s">
        <v>197</v>
      </c>
      <c r="BB312" cm="1">
        <f t="array" ref="BB312">_xlfn.IFS(AT312="NA", "NA", AT312="NR", "NA", AZ312="Direct rLV % whole brain", AT312, AZ312="Indirect rLV % whole brain", AT312, AZ312="Direct rLV % hemisphere", AT312/2, AZ312="Indirect rLV % hemisphere", AT312/2, AND(F312="Mouse", AZ312="mm3"), (AT312/508.91)*100, AND(F312="Rat", AZ312="mm3"), (AT312/1971)*100, AND(F312="Mouse", AZ312="ul"), (AT312/508.91)*100, AND(F312="Rat", AZ312="ul"), (AT312/1971)*100, AND(F312="Mouse", AZ312="nl"), (AT312/508910)*100, AND(F312="Rat", AZ312="nl"), (AT312/1971000)*100, AND(F312="Mouse", AZ312="cm3"), (AT312/0.50891)*100, AND(F312="Rat", AZ312="cm3"), (AT312/1.971)*100, TRUE, "NA")</f>
        <v>3.3856674068106343</v>
      </c>
      <c r="BC312" cm="1">
        <f t="array" ref="BC312">_xlfn.IFS(AV312="NA", "NA", AV312="NR", "NA", AZ312="Direct rLV % whole brain", AV312, AZ312="Indirect rLV % whole brain", AV312, AZ312="Direct rLV % hemisphere", AV312/2, AZ312="Indirect rLV % hemisphere", AV312/2, AND(F312="Mouse", AZ312="mm3"), (AV312/508.91)*100, AND(F312="Rat", AZ312="mm3"), (AV312/1971)*100, AND(F312="Mouse", AZ312="ul"), (AV312/508.91)*100, AND(F312="Rat", AZ312="ul"), (AV312/1971)*100, AND(F312="Mouse", AZ312="nl"), (AV312/508910)*100, AND(F312="Rat", AZ312="nl"), (AV312/1971000)*100, AND(F312="Mouse", AZ312="cm3"), (AV312/0.50891)*100, AND(F312="Rat", AZ312="cm3"), (AV312/1.971)*100, TRUE, "NA")</f>
        <v>2.6959580279420723</v>
      </c>
      <c r="BD312" cm="1">
        <f t="array" ref="BD312">_xlfn.IFS(AU312="NA", "NA", AU312="NR", "NA", R312="NR", "NA", BA312="SD", AU312, BA312="SE", AU312*(SQRT(R312)), BA312="SEM", AU312*(SQRT(R312)), TRUE, "NA")</f>
        <v>3.2536287434186462</v>
      </c>
      <c r="BE312" cm="1">
        <f t="array" ref="BE312">_xlfn.IFS(BD312="NA", "NA", AZ312="Direct rLV % whole brain", BD312, AZ312="Indirect rLV % whole brain", BD312, AZ312="Direct rLV % hemisphere", BD312/2, AZ312="Indirect rLV % hemisphere", BD312/2, AND(F312="Mouse", AZ312="mm3"), (BD312/508.91)*100, AND(F312="Rat", AZ312="mm3"), (BD312/1971)*100, AND(F312="Mouse", AZ312="ul"), (BD312/508.91)*100, AND(F312="Rat", AZ312="ul"), (BD312/1971)*100, AND(F312="Mouse", AZ312="nl"), (BD312/508910)*100, AND(F312="Rat", AZ312="nl"), (BD312/1971000)*100, AND(F312="Mouse", AZ312="cm3"), (BD312/0.50891)*100, AND(F312="Rat", AZ312="cm3"), (BD312/1.971)*100, TRUE, "NA")</f>
        <v>0.63933283751913816</v>
      </c>
      <c r="BF312" s="48" cm="1">
        <f t="array" ref="BF312">_xlfn.IFS(AW312="NA", "NA", AW312="NR", "NA", T312 = "NA", "NA", T312 = "NR", "NA", BA312="SD", AW312, BA312="SE", AW312*(SQRT(T312)), BA312="SEM", AW312*(SQRT(T312)), TRUE, "NA")</f>
        <v>0.84664041954066904</v>
      </c>
      <c r="BG312" s="35" t="s">
        <v>12</v>
      </c>
      <c r="BH312" t="s">
        <v>8</v>
      </c>
      <c r="BI312" t="s">
        <v>8</v>
      </c>
      <c r="BJ312" t="s">
        <v>8</v>
      </c>
      <c r="BK312" t="s">
        <v>8</v>
      </c>
      <c r="BL312" t="s">
        <v>8</v>
      </c>
      <c r="BM312" t="s">
        <v>8</v>
      </c>
      <c r="BN312" s="35" t="s">
        <v>272</v>
      </c>
      <c r="BO312" t="s">
        <v>272</v>
      </c>
    </row>
    <row r="313" spans="1:69" x14ac:dyDescent="0.3">
      <c r="A313" t="s">
        <v>1471</v>
      </c>
      <c r="B313" t="s">
        <v>1457</v>
      </c>
      <c r="C313">
        <v>2013</v>
      </c>
      <c r="D313" t="s">
        <v>1472</v>
      </c>
      <c r="E313" t="s">
        <v>144</v>
      </c>
      <c r="F313" s="35" t="s">
        <v>25</v>
      </c>
      <c r="G313" t="s">
        <v>1008</v>
      </c>
      <c r="H313" t="s">
        <v>36</v>
      </c>
      <c r="I313" t="s">
        <v>12</v>
      </c>
      <c r="J313" t="s">
        <v>8</v>
      </c>
      <c r="K313">
        <v>8</v>
      </c>
      <c r="L313">
        <f t="shared" si="50"/>
        <v>9</v>
      </c>
      <c r="M313">
        <v>10</v>
      </c>
      <c r="N313" t="s">
        <v>9</v>
      </c>
      <c r="O313" t="s">
        <v>9</v>
      </c>
      <c r="P313" t="s">
        <v>9</v>
      </c>
      <c r="Q313">
        <v>1</v>
      </c>
      <c r="R313">
        <v>21</v>
      </c>
      <c r="S313">
        <v>5</v>
      </c>
      <c r="T313">
        <v>7</v>
      </c>
      <c r="U313">
        <f>IF(AND(Q313&lt;&gt;"", Q313&lt;&gt;0, Q313&lt;&gt;"NA", Q313&lt;&gt;"NR",S313&lt;&gt;"", S313&lt;&gt;0, S313&lt;&gt;"NA", S313&lt;&gt;"NR"), S313/Q313, "NA")</f>
        <v>5</v>
      </c>
      <c r="V313">
        <f>IF(AND(U313&lt;&gt;"", U313&lt;&gt;0, U313&lt;&gt;"NA", U313&lt;&gt;"NR",R313&lt;&gt;"", R313&lt;&gt;0, R313&lt;&gt;"NA", R313&lt;&gt;"NR"), R313/U313, "NA")</f>
        <v>4.2</v>
      </c>
      <c r="W313" s="35" t="s">
        <v>100</v>
      </c>
      <c r="X313" t="s">
        <v>936</v>
      </c>
      <c r="Y313" t="s">
        <v>78</v>
      </c>
      <c r="Z313" t="s">
        <v>9</v>
      </c>
      <c r="AA313">
        <v>30</v>
      </c>
      <c r="AB313" t="s">
        <v>145</v>
      </c>
      <c r="AC313" cm="1">
        <f t="array" ref="AC313">_xlfn.IFS(AB313="mg/kg", AA313, AB313="ug/g", AA313, AB313="mg/100g", AA313*10, AB313="mg/g", AA313*1000, TRUE, "NA")</f>
        <v>30</v>
      </c>
      <c r="AD313" t="s">
        <v>9</v>
      </c>
      <c r="AE313" t="s">
        <v>8</v>
      </c>
      <c r="AF313" t="str" cm="1">
        <f t="array" ref="AF313">_xlfn.IFS(AD313="NA", "NA", AD313="NR", "NA", AE313="W/cm2", AD313, AE313="mW/mm2", AD313*0.1, AE313="mW/cm2", AD313*0.001, AE313="uW/cm2", AD313*0.000001, AE313="lux", AD313*0.00000014641, AE313="klux", AD313*0.00014641, TRUE, "NA")</f>
        <v>NA</v>
      </c>
      <c r="AG313" t="s">
        <v>1467</v>
      </c>
      <c r="AH313" t="s">
        <v>2657</v>
      </c>
      <c r="AI313">
        <v>560</v>
      </c>
      <c r="AJ313">
        <v>1.5</v>
      </c>
      <c r="AK313">
        <v>2</v>
      </c>
      <c r="AL313" s="35" t="s">
        <v>1475</v>
      </c>
      <c r="AM313" t="s">
        <v>211</v>
      </c>
      <c r="AN313">
        <v>0.6</v>
      </c>
      <c r="AO313" t="s">
        <v>145</v>
      </c>
      <c r="AP313">
        <v>3</v>
      </c>
      <c r="AQ313" t="s">
        <v>158</v>
      </c>
      <c r="AR313" s="35">
        <v>24</v>
      </c>
      <c r="AS313" t="s">
        <v>876</v>
      </c>
      <c r="AT313">
        <v>17.23</v>
      </c>
      <c r="AU313">
        <v>0.71</v>
      </c>
      <c r="AV313">
        <v>10.71</v>
      </c>
      <c r="AW313">
        <v>0.67</v>
      </c>
      <c r="AX313" t="s">
        <v>8</v>
      </c>
      <c r="AY313" t="s">
        <v>8</v>
      </c>
      <c r="AZ313" t="s">
        <v>137</v>
      </c>
      <c r="BA313" t="s">
        <v>197</v>
      </c>
      <c r="BB313" cm="1">
        <f t="array" ref="BB313">_xlfn.IFS(AT313="NA", "NA", AT313="NR", "NA", AZ313="Direct rLV % whole brain", AT313, AZ313="Indirect rLV % whole brain", AT313, AZ313="Direct rLV % hemisphere", AT313/2, AZ313="Indirect rLV % hemisphere", AT313/2, AND(F313="Mouse", AZ313="mm3"), (AT313/508.91)*100, AND(F313="Rat", AZ313="mm3"), (AT313/1971)*100, AND(F313="Mouse", AZ313="ul"), (AT313/508.91)*100, AND(F313="Rat", AZ313="ul"), (AT313/1971)*100, AND(F313="Mouse", AZ313="nl"), (AT313/508910)*100, AND(F313="Rat", AZ313="nl"), (AT313/1971000)*100, AND(F313="Mouse", AZ313="cm3"), (AT313/0.50891)*100, AND(F313="Rat", AZ313="cm3"), (AT313/1.971)*100, TRUE, "NA")</f>
        <v>3.3856674068106343</v>
      </c>
      <c r="BC313" cm="1">
        <f t="array" ref="BC313">_xlfn.IFS(AV313="NA", "NA", AV313="NR", "NA", AZ313="Direct rLV % whole brain", AV313, AZ313="Indirect rLV % whole brain", AV313, AZ313="Direct rLV % hemisphere", AV313/2, AZ313="Indirect rLV % hemisphere", AV313/2, AND(F313="Mouse", AZ313="mm3"), (AV313/508.91)*100, AND(F313="Rat", AZ313="mm3"), (AV313/1971)*100, AND(F313="Mouse", AZ313="ul"), (AV313/508.91)*100, AND(F313="Rat", AZ313="ul"), (AV313/1971)*100, AND(F313="Mouse", AZ313="nl"), (AV313/508910)*100, AND(F313="Rat", AZ313="nl"), (AV313/1971000)*100, AND(F313="Mouse", AZ313="cm3"), (AV313/0.50891)*100, AND(F313="Rat", AZ313="cm3"), (AV313/1.971)*100, TRUE, "NA")</f>
        <v>2.1044978483425361</v>
      </c>
      <c r="BD313" cm="1">
        <f t="array" ref="BD313">_xlfn.IFS(AU313="NA", "NA", AU313="NR", "NA", R313="NR", "NA", BA313="SD", AU313, BA313="SE", AU313*(SQRT(R313)), BA313="SEM", AU313*(SQRT(R313)), TRUE, "NA")</f>
        <v>3.2536287434186462</v>
      </c>
      <c r="BE313" cm="1">
        <f t="array" ref="BE313">_xlfn.IFS(BD313="NA", "NA", AZ313="Direct rLV % whole brain", BD313, AZ313="Indirect rLV % whole brain", BD313, AZ313="Direct rLV % hemisphere", BD313/2, AZ313="Indirect rLV % hemisphere", BD313/2, AND(F313="Mouse", AZ313="mm3"), (BD313/508.91)*100, AND(F313="Rat", AZ313="mm3"), (BD313/1971)*100, AND(F313="Mouse", AZ313="ul"), (BD313/508.91)*100, AND(F313="Rat", AZ313="ul"), (BD313/1971)*100, AND(F313="Mouse", AZ313="nl"), (BD313/508910)*100, AND(F313="Rat", AZ313="nl"), (BD313/1971000)*100, AND(F313="Mouse", AZ313="cm3"), (BD313/0.50891)*100, AND(F313="Rat", AZ313="cm3"), (BD313/1.971)*100, TRUE, "NA")</f>
        <v>0.63933283751913816</v>
      </c>
      <c r="BF313" s="48" cm="1">
        <f t="array" ref="BF313">_xlfn.IFS(AW313="NA", "NA", AW313="NR", "NA", T313 = "NA", "NA", T313 = "NR", "NA", BA313="SD", AW313, BA313="SE", AW313*(SQRT(T313)), BA313="SEM", AW313*(SQRT(T313)), TRUE, "NA")</f>
        <v>1.7726533784132759</v>
      </c>
      <c r="BG313" s="35" t="s">
        <v>12</v>
      </c>
      <c r="BH313" t="s">
        <v>8</v>
      </c>
      <c r="BI313" t="s">
        <v>8</v>
      </c>
      <c r="BJ313" t="s">
        <v>8</v>
      </c>
      <c r="BK313" t="s">
        <v>8</v>
      </c>
      <c r="BL313" t="s">
        <v>8</v>
      </c>
      <c r="BM313" t="s">
        <v>8</v>
      </c>
      <c r="BN313" s="35" t="s">
        <v>272</v>
      </c>
      <c r="BO313" t="s">
        <v>272</v>
      </c>
    </row>
    <row r="314" spans="1:69" s="22" customFormat="1" x14ac:dyDescent="0.3">
      <c r="A314" s="22" t="s">
        <v>1478</v>
      </c>
      <c r="B314" s="22" t="s">
        <v>1457</v>
      </c>
      <c r="C314" s="22">
        <v>2014</v>
      </c>
      <c r="D314" s="22" t="s">
        <v>1479</v>
      </c>
      <c r="E314" s="22" t="s">
        <v>141</v>
      </c>
      <c r="F314" s="34" t="s">
        <v>25</v>
      </c>
      <c r="G314" s="22" t="s">
        <v>1008</v>
      </c>
      <c r="H314" s="22" t="s">
        <v>36</v>
      </c>
      <c r="I314" s="22" t="s">
        <v>12</v>
      </c>
      <c r="J314" s="22" t="s">
        <v>8</v>
      </c>
      <c r="K314" s="22" t="s">
        <v>9</v>
      </c>
      <c r="L314" s="22">
        <v>9</v>
      </c>
      <c r="M314" s="22" t="s">
        <v>9</v>
      </c>
      <c r="N314" s="22" t="s">
        <v>9</v>
      </c>
      <c r="O314" s="22" t="s">
        <v>9</v>
      </c>
      <c r="P314" s="22" t="s">
        <v>9</v>
      </c>
      <c r="Q314" s="22">
        <v>9</v>
      </c>
      <c r="R314" s="22">
        <v>5</v>
      </c>
      <c r="S314" s="22">
        <v>0</v>
      </c>
      <c r="T314" s="22" t="s">
        <v>8</v>
      </c>
      <c r="U314" s="22" t="str">
        <f t="shared" si="41"/>
        <v>NA</v>
      </c>
      <c r="V314" s="22" t="str">
        <f t="shared" si="42"/>
        <v>NA</v>
      </c>
      <c r="W314" s="34" t="s">
        <v>100</v>
      </c>
      <c r="X314" s="22" t="s">
        <v>936</v>
      </c>
      <c r="Y314" s="22" t="s">
        <v>78</v>
      </c>
      <c r="Z314" s="22" t="s">
        <v>340</v>
      </c>
      <c r="AA314" s="22">
        <v>30</v>
      </c>
      <c r="AB314" s="22" t="s">
        <v>145</v>
      </c>
      <c r="AC314" cm="1">
        <f t="array" ref="AC314">_xlfn.IFS(AB314="mg/kg", AA314, AB314="ug/g", AA314, AB314="mg/100g", AA314*10, AB314="mg/g", AA314*1000, TRUE, "NA")</f>
        <v>30</v>
      </c>
      <c r="AD314" s="22" t="s">
        <v>9</v>
      </c>
      <c r="AE314" s="22" t="s">
        <v>8</v>
      </c>
      <c r="AF314" t="str" cm="1">
        <f t="array" ref="AF314">_xlfn.IFS(AD314="NA", "NA", AD314="NR", "NA", AE314="W/cm2", AD314, AE314="mW/mm2", AD314*0.1, AE314="mW/cm2", AD314*0.001, AE314="uW/cm2", AD314*0.000001, AE314="lux", AD314*0.00000014641, AE314="klux", AD314*0.00014641, TRUE, "NA")</f>
        <v>NA</v>
      </c>
      <c r="AG314" s="22" t="s">
        <v>1467</v>
      </c>
      <c r="AH314" s="22" t="s">
        <v>2657</v>
      </c>
      <c r="AI314" s="22">
        <v>560</v>
      </c>
      <c r="AJ314" s="22">
        <v>1.5</v>
      </c>
      <c r="AK314" s="22">
        <v>2</v>
      </c>
      <c r="AL314" s="34" t="s">
        <v>12</v>
      </c>
      <c r="AM314" s="22" t="s">
        <v>8</v>
      </c>
      <c r="AN314" s="22" t="s">
        <v>8</v>
      </c>
      <c r="AO314" s="22" t="s">
        <v>8</v>
      </c>
      <c r="AP314" s="22" t="s">
        <v>8</v>
      </c>
      <c r="AQ314" s="22" t="s">
        <v>8</v>
      </c>
      <c r="AR314" s="34">
        <v>24</v>
      </c>
      <c r="AS314" s="22" t="s">
        <v>876</v>
      </c>
      <c r="AT314" s="22">
        <v>17.16</v>
      </c>
      <c r="AU314" s="22">
        <v>0.63</v>
      </c>
      <c r="AV314" s="22" t="s">
        <v>8</v>
      </c>
      <c r="AW314" s="22" t="s">
        <v>8</v>
      </c>
      <c r="AX314" s="22" t="s">
        <v>8</v>
      </c>
      <c r="AY314" s="22" t="s">
        <v>8</v>
      </c>
      <c r="AZ314" s="22" t="s">
        <v>137</v>
      </c>
      <c r="BA314" s="22" t="s">
        <v>197</v>
      </c>
      <c r="BB314" cm="1">
        <f t="array" ref="BB314">_xlfn.IFS(AT314="NA", "NA", AT314="NR", "NA", AZ314="Direct rLV % whole brain", AT314, AZ314="Indirect rLV % whole brain", AT314, AZ314="Direct rLV % hemisphere", AT314/2, AZ314="Indirect rLV % hemisphere", AT314/2, AND(F314="Mouse", AZ314="mm3"), (AT314/508.91)*100, AND(F314="Rat", AZ314="mm3"), (AT314/1971)*100, AND(F314="Mouse", AZ314="ul"), (AT314/508.91)*100, AND(F314="Rat", AZ314="ul"), (AT314/1971)*100, AND(F314="Mouse", AZ314="nl"), (AT314/508910)*100, AND(F314="Rat", AZ314="nl"), (AT314/1971000)*100, AND(F314="Mouse", AZ314="cm3"), (AT314/0.50891)*100, AND(F314="Rat", AZ314="cm3"), (AT314/1.971)*100, TRUE, "NA")</f>
        <v>3.3719125189129708</v>
      </c>
      <c r="BC314" t="str" cm="1">
        <f t="array" ref="BC314">_xlfn.IFS(AV314="NA", "NA", AV314="NR", "NA", AZ314="Direct rLV % whole brain", AV314, AZ314="Indirect rLV % whole brain", AV314, AZ314="Direct rLV % hemisphere", AV314/2, AZ314="Indirect rLV % hemisphere", AV314/2, AND(F314="Mouse", AZ314="mm3"), (AV314/508.91)*100, AND(F314="Rat", AZ314="mm3"), (AV314/1971)*100, AND(F314="Mouse", AZ314="ul"), (AV314/508.91)*100, AND(F314="Rat", AZ314="ul"), (AV314/1971)*100, AND(F314="Mouse", AZ314="nl"), (AV314/508910)*100, AND(F314="Rat", AZ314="nl"), (AV314/1971000)*100, AND(F314="Mouse", AZ314="cm3"), (AV314/0.50891)*100, AND(F314="Rat", AZ314="cm3"), (AV314/1.971)*100, TRUE, "NA")</f>
        <v>NA</v>
      </c>
      <c r="BD314" cm="1">
        <f t="array" ref="BD314">_xlfn.IFS(AU314="NA", "NA", AU314="NR", "NA", R314="NR", "NA", BA314="SD", AU314, BA314="SE", AU314*(SQRT(R314)), BA314="SEM", AU314*(SQRT(R314)), TRUE, "NA")</f>
        <v>1.4087228258248676</v>
      </c>
      <c r="BE314" cm="1">
        <f t="array" ref="BE314">_xlfn.IFS(BD314="NA", "NA", AZ314="Direct rLV % whole brain", BD314, AZ314="Indirect rLV % whole brain", BD314, AZ314="Direct rLV % hemisphere", BD314/2, AZ314="Indirect rLV % hemisphere", BD314/2, AND(F314="Mouse", AZ314="mm3"), (BD314/508.91)*100, AND(F314="Rat", AZ314="mm3"), (BD314/1971)*100, AND(F314="Mouse", AZ314="ul"), (BD314/508.91)*100, AND(F314="Rat", AZ314="ul"), (BD314/1971)*100, AND(F314="Mouse", AZ314="nl"), (BD314/508910)*100, AND(F314="Rat", AZ314="nl"), (BD314/1971000)*100, AND(F314="Mouse", AZ314="cm3"), (BD314/0.50891)*100, AND(F314="Rat", AZ314="cm3"), (BD314/1.971)*100, TRUE, "NA")</f>
        <v>0.27681177925858552</v>
      </c>
      <c r="BF314" s="48" t="str" cm="1">
        <f t="array" ref="BF314">_xlfn.IFS(AW314="NA", "NA", AW314="NR", "NA", T314 = "NA", "NA", T314 = "NR", "NA", BA314="SD", AW314, BA314="SE", AW314*(SQRT(T314)), BA314="SEM", AW314*(SQRT(T314)), TRUE, "NA")</f>
        <v>NA</v>
      </c>
      <c r="BG314" s="34" t="s">
        <v>12</v>
      </c>
      <c r="BH314" s="22" t="s">
        <v>8</v>
      </c>
      <c r="BI314" s="22" t="s">
        <v>8</v>
      </c>
      <c r="BJ314" s="22" t="s">
        <v>8</v>
      </c>
      <c r="BK314" s="22" t="s">
        <v>8</v>
      </c>
      <c r="BL314" s="22" t="s">
        <v>8</v>
      </c>
      <c r="BM314" s="22" t="s">
        <v>8</v>
      </c>
      <c r="BN314" s="34" t="s">
        <v>272</v>
      </c>
      <c r="BO314" s="22" t="s">
        <v>273</v>
      </c>
      <c r="BP314" s="22" t="s">
        <v>1480</v>
      </c>
    </row>
    <row r="315" spans="1:69" x14ac:dyDescent="0.3">
      <c r="A315" t="s">
        <v>1482</v>
      </c>
      <c r="B315" t="s">
        <v>1481</v>
      </c>
      <c r="C315">
        <v>2010</v>
      </c>
      <c r="D315" t="s">
        <v>1483</v>
      </c>
      <c r="E315" t="s">
        <v>141</v>
      </c>
      <c r="F315" s="35" t="s">
        <v>40</v>
      </c>
      <c r="G315" t="s">
        <v>1665</v>
      </c>
      <c r="H315" t="s">
        <v>36</v>
      </c>
      <c r="I315" t="s">
        <v>12</v>
      </c>
      <c r="J315" t="s">
        <v>8</v>
      </c>
      <c r="K315">
        <v>209</v>
      </c>
      <c r="L315">
        <f>AVERAGE(K315,M315)</f>
        <v>261</v>
      </c>
      <c r="M315">
        <v>313</v>
      </c>
      <c r="N315">
        <v>3800</v>
      </c>
      <c r="O315">
        <f>AVERAGE(N315,P315)</f>
        <v>3900</v>
      </c>
      <c r="P315">
        <v>4000</v>
      </c>
      <c r="Q315">
        <v>1</v>
      </c>
      <c r="R315">
        <v>2</v>
      </c>
      <c r="S315">
        <v>2</v>
      </c>
      <c r="T315">
        <v>3</v>
      </c>
      <c r="U315">
        <f t="shared" si="41"/>
        <v>2</v>
      </c>
      <c r="V315">
        <f t="shared" si="42"/>
        <v>1</v>
      </c>
      <c r="W315" s="35" t="s">
        <v>100</v>
      </c>
      <c r="X315" t="s">
        <v>8</v>
      </c>
      <c r="Y315" t="s">
        <v>2553</v>
      </c>
      <c r="Z315" t="s">
        <v>925</v>
      </c>
      <c r="AA315">
        <v>35</v>
      </c>
      <c r="AB315" t="s">
        <v>145</v>
      </c>
      <c r="AC315" cm="1">
        <f t="array" ref="AC315">_xlfn.IFS(AB315="mg/kg", AA315, AB315="ug/g", AA315, AB315="mg/100g", AA315*10, AB315="mg/g", AA315*1000, TRUE, "NA")</f>
        <v>35</v>
      </c>
      <c r="AD315" t="s">
        <v>9</v>
      </c>
      <c r="AE315" t="s">
        <v>8</v>
      </c>
      <c r="AF315" t="str" cm="1">
        <f t="array" ref="AF315">_xlfn.IFS(AD315="NA", "NA", AD315="NR", "NA", AE315="W/cm2", AD315, AE315="mW/mm2", AD315*0.1, AE315="mW/cm2", AD315*0.001, AE315="uW/cm2", AD315*0.000001, AE315="lux", AD315*0.00000014641, AE315="klux", AD315*0.00014641, TRUE, "NA")</f>
        <v>NA</v>
      </c>
      <c r="AG315" t="s">
        <v>232</v>
      </c>
      <c r="AH315" t="s">
        <v>9</v>
      </c>
      <c r="AI315" t="s">
        <v>9</v>
      </c>
      <c r="AJ315" t="s">
        <v>9</v>
      </c>
      <c r="AK315">
        <v>10</v>
      </c>
      <c r="AL315" s="35" t="s">
        <v>1484</v>
      </c>
      <c r="AM315" t="s">
        <v>2634</v>
      </c>
      <c r="AN315">
        <v>10000000</v>
      </c>
      <c r="AO315" t="s">
        <v>513</v>
      </c>
      <c r="AP315" t="s">
        <v>9</v>
      </c>
      <c r="AQ315" t="s">
        <v>9</v>
      </c>
      <c r="AR315" s="35">
        <v>336</v>
      </c>
      <c r="AS315" t="s">
        <v>876</v>
      </c>
      <c r="AT315">
        <v>2368</v>
      </c>
      <c r="AU315">
        <v>163</v>
      </c>
      <c r="AV315">
        <v>1156</v>
      </c>
      <c r="AW315">
        <v>270</v>
      </c>
      <c r="AX315" t="s">
        <v>8</v>
      </c>
      <c r="AY315" t="s">
        <v>8</v>
      </c>
      <c r="AZ315" t="s">
        <v>301</v>
      </c>
      <c r="BA315" t="s">
        <v>196</v>
      </c>
      <c r="BB315" t="str" cm="1">
        <f t="array" ref="BB315">_xlfn.IFS(AT315="NA", "NA", AT315="NR", "NA", AZ315="Direct rLV % whole brain", AT315, AZ315="Indirect rLV % whole brain", AT315, AZ315="Direct rLV % hemisphere", AT315/2, AZ315="Indirect rLV % hemisphere", AT315/2, AND(F315="Mouse", AZ315="mm3"), (AT315/508.91)*100, AND(F315="Rat", AZ315="mm3"), (AT315/1971)*100, AND(F315="Mouse", AZ315="ul"), (AT315/508.91)*100, AND(F315="Rat", AZ315="ul"), (AT315/1971)*100, AND(F315="Mouse", AZ315="nl"), (AT315/508910)*100, AND(F315="Rat", AZ315="nl"), (AT315/1971000)*100, AND(F315="Mouse", AZ315="cm3"), (AT315/0.50891)*100, AND(F315="Rat", AZ315="cm3"), (AT315/1.971)*100, TRUE, "NA")</f>
        <v>NA</v>
      </c>
      <c r="BC315" t="str" cm="1">
        <f t="array" ref="BC315">_xlfn.IFS(AV315="NA", "NA", AV315="NR", "NA", AZ315="Direct rLV % whole brain", AV315, AZ315="Indirect rLV % whole brain", AV315, AZ315="Direct rLV % hemisphere", AV315/2, AZ315="Indirect rLV % hemisphere", AV315/2, AND(F315="Mouse", AZ315="mm3"), (AV315/508.91)*100, AND(F315="Rat", AZ315="mm3"), (AV315/1971)*100, AND(F315="Mouse", AZ315="ul"), (AV315/508.91)*100, AND(F315="Rat", AZ315="ul"), (AV315/1971)*100, AND(F315="Mouse", AZ315="nl"), (AV315/508910)*100, AND(F315="Rat", AZ315="nl"), (AV315/1971000)*100, AND(F315="Mouse", AZ315="cm3"), (AV315/0.50891)*100, AND(F315="Rat", AZ315="cm3"), (AV315/1.971)*100, TRUE, "NA")</f>
        <v>NA</v>
      </c>
      <c r="BD315" cm="1">
        <f t="array" ref="BD315">_xlfn.IFS(AU315="NA", "NA", AU315="NR", "NA", R315="NR", "NA", BA315="SD", AU315, BA315="SE", AU315*(SQRT(R315)), BA315="SEM", AU315*(SQRT(R315)), TRUE, "NA")</f>
        <v>163</v>
      </c>
      <c r="BE315" t="str" cm="1">
        <f t="array" ref="BE315">_xlfn.IFS(BD315="NA", "NA", AZ315="Direct rLV % whole brain", BD315, AZ315="Indirect rLV % whole brain", BD315, AZ315="Direct rLV % hemisphere", BD315/2, AZ315="Indirect rLV % hemisphere", BD315/2, AND(F315="Mouse", AZ315="mm3"), (BD315/508.91)*100, AND(F315="Rat", AZ315="mm3"), (BD315/1971)*100, AND(F315="Mouse", AZ315="ul"), (BD315/508.91)*100, AND(F315="Rat", AZ315="ul"), (BD315/1971)*100, AND(F315="Mouse", AZ315="nl"), (BD315/508910)*100, AND(F315="Rat", AZ315="nl"), (BD315/1971000)*100, AND(F315="Mouse", AZ315="cm3"), (BD315/0.50891)*100, AND(F315="Rat", AZ315="cm3"), (BD315/1.971)*100, TRUE, "NA")</f>
        <v>NA</v>
      </c>
      <c r="BF315" s="48" cm="1">
        <f t="array" ref="BF315">_xlfn.IFS(AW315="NA", "NA", AW315="NR", "NA", T315 = "NA", "NA", T315 = "NR", "NA", BA315="SD", AW315, BA315="SE", AW315*(SQRT(T315)), BA315="SEM", AW315*(SQRT(T315)), TRUE, "NA")</f>
        <v>270</v>
      </c>
      <c r="BG315" s="35" t="s">
        <v>1485</v>
      </c>
      <c r="BH315" t="s">
        <v>9</v>
      </c>
      <c r="BI315" t="s">
        <v>9</v>
      </c>
      <c r="BJ315" t="s">
        <v>9</v>
      </c>
      <c r="BK315" t="s">
        <v>9</v>
      </c>
      <c r="BL315" t="s">
        <v>9</v>
      </c>
      <c r="BM315" t="s">
        <v>9</v>
      </c>
      <c r="BN315" s="35" t="s">
        <v>273</v>
      </c>
      <c r="BO315" t="s">
        <v>272</v>
      </c>
      <c r="BQ315" t="s">
        <v>1486</v>
      </c>
    </row>
    <row r="316" spans="1:69" s="22" customFormat="1" x14ac:dyDescent="0.3">
      <c r="A316" s="22" t="s">
        <v>1488</v>
      </c>
      <c r="B316" s="22" t="s">
        <v>1487</v>
      </c>
      <c r="C316" s="22">
        <v>2018</v>
      </c>
      <c r="D316" s="22" t="s">
        <v>1489</v>
      </c>
      <c r="E316" s="22" t="s">
        <v>141</v>
      </c>
      <c r="F316" s="34" t="s">
        <v>25</v>
      </c>
      <c r="G316" s="22" t="s">
        <v>1008</v>
      </c>
      <c r="H316" s="22" t="s">
        <v>36</v>
      </c>
      <c r="I316" s="22" t="s">
        <v>12</v>
      </c>
      <c r="J316" s="22" t="s">
        <v>8</v>
      </c>
      <c r="K316" s="22" t="s">
        <v>9</v>
      </c>
      <c r="L316" s="22" t="s">
        <v>9</v>
      </c>
      <c r="M316" s="22" t="s">
        <v>9</v>
      </c>
      <c r="N316" s="22">
        <v>19</v>
      </c>
      <c r="O316" s="22">
        <f t="shared" ref="O316:O327" si="51">AVERAGE(N316,P316)</f>
        <v>20.5</v>
      </c>
      <c r="P316" s="22">
        <v>22</v>
      </c>
      <c r="Q316" s="22">
        <v>1</v>
      </c>
      <c r="R316" s="22">
        <v>5</v>
      </c>
      <c r="S316" s="22">
        <v>2</v>
      </c>
      <c r="T316" s="22">
        <v>5</v>
      </c>
      <c r="U316" s="22">
        <f t="shared" si="41"/>
        <v>2</v>
      </c>
      <c r="V316" s="22">
        <f t="shared" si="42"/>
        <v>2.5</v>
      </c>
      <c r="W316" s="34" t="s">
        <v>175</v>
      </c>
      <c r="X316" s="22" t="s">
        <v>8</v>
      </c>
      <c r="Y316" s="22" t="s">
        <v>78</v>
      </c>
      <c r="Z316" s="22" t="s">
        <v>925</v>
      </c>
      <c r="AA316" s="22">
        <v>10</v>
      </c>
      <c r="AB316" s="22" t="s">
        <v>2556</v>
      </c>
      <c r="AC316" t="str" cm="1">
        <f t="array" ref="AC316">_xlfn.IFS(AB316="mg/kg", AA316, AB316="ug/g", AA316, AB316="mg/100g", AA316*10, AB316="mg/g", AA316*1000, TRUE, "NA")</f>
        <v>NA</v>
      </c>
      <c r="AD316" s="22" t="s">
        <v>9</v>
      </c>
      <c r="AE316" s="22" t="s">
        <v>8</v>
      </c>
      <c r="AF316" t="str" cm="1">
        <f t="array" ref="AF316">_xlfn.IFS(AD316="NA", "NA", AD316="NR", "NA", AE316="W/cm2", AD316, AE316="mW/mm2", AD316*0.1, AE316="mW/cm2", AD316*0.001, AE316="uW/cm2", AD316*0.000001, AE316="lux", AD316*0.00000014641, AE316="klux", AD316*0.00014641, TRUE, "NA")</f>
        <v>NA</v>
      </c>
      <c r="AG316" s="22" t="s">
        <v>231</v>
      </c>
      <c r="AH316" s="22" t="s">
        <v>9</v>
      </c>
      <c r="AI316" s="22" t="s">
        <v>9</v>
      </c>
      <c r="AJ316" s="22">
        <v>4</v>
      </c>
      <c r="AK316" s="22">
        <v>15</v>
      </c>
      <c r="AL316" s="34" t="s">
        <v>1491</v>
      </c>
      <c r="AM316" s="22" t="s">
        <v>219</v>
      </c>
      <c r="AN316" s="22">
        <v>200</v>
      </c>
      <c r="AO316" s="22" t="s">
        <v>2555</v>
      </c>
      <c r="AP316" s="22" t="s">
        <v>9</v>
      </c>
      <c r="AQ316" s="22" t="s">
        <v>9</v>
      </c>
      <c r="AR316" s="34">
        <v>24</v>
      </c>
      <c r="AS316" s="22" t="s">
        <v>875</v>
      </c>
      <c r="AT316" s="22">
        <v>16.239999999999998</v>
      </c>
      <c r="AU316" s="22">
        <v>1.47</v>
      </c>
      <c r="AV316" s="22">
        <v>12.74</v>
      </c>
      <c r="AW316" s="22">
        <v>3.23</v>
      </c>
      <c r="AX316" s="22" t="s">
        <v>8</v>
      </c>
      <c r="AY316" s="22" t="s">
        <v>8</v>
      </c>
      <c r="AZ316" s="22" t="s">
        <v>486</v>
      </c>
      <c r="BA316" s="22" t="s">
        <v>196</v>
      </c>
      <c r="BB316" cm="1">
        <f t="array" ref="BB316">_xlfn.IFS(AT316="NA", "NA", AT316="NR", "NA", AZ316="Direct rLV % whole brain", AT316, AZ316="Indirect rLV % whole brain", AT316, AZ316="Direct rLV % hemisphere", AT316/2, AZ316="Indirect rLV % hemisphere", AT316/2, AND(F316="Mouse", AZ316="mm3"), (AT316/508.91)*100, AND(F316="Rat", AZ316="mm3"), (AT316/1971)*100, AND(F316="Mouse", AZ316="ul"), (AT316/508.91)*100, AND(F316="Rat", AZ316="ul"), (AT316/1971)*100, AND(F316="Mouse", AZ316="nl"), (AT316/508910)*100, AND(F316="Rat", AZ316="nl"), (AT316/1971000)*100, AND(F316="Mouse", AZ316="cm3"), (AT316/0.50891)*100, AND(F316="Rat", AZ316="cm3"), (AT316/1.971)*100, TRUE, "NA")</f>
        <v>8.1199999999999992</v>
      </c>
      <c r="BC316" cm="1">
        <f t="array" ref="BC316">_xlfn.IFS(AV316="NA", "NA", AV316="NR", "NA", AZ316="Direct rLV % whole brain", AV316, AZ316="Indirect rLV % whole brain", AV316, AZ316="Direct rLV % hemisphere", AV316/2, AZ316="Indirect rLV % hemisphere", AV316/2, AND(F316="Mouse", AZ316="mm3"), (AV316/508.91)*100, AND(F316="Rat", AZ316="mm3"), (AV316/1971)*100, AND(F316="Mouse", AZ316="ul"), (AV316/508.91)*100, AND(F316="Rat", AZ316="ul"), (AV316/1971)*100, AND(F316="Mouse", AZ316="nl"), (AV316/508910)*100, AND(F316="Rat", AZ316="nl"), (AV316/1971000)*100, AND(F316="Mouse", AZ316="cm3"), (AV316/0.50891)*100, AND(F316="Rat", AZ316="cm3"), (AV316/1.971)*100, TRUE, "NA")</f>
        <v>6.37</v>
      </c>
      <c r="BD316" cm="1">
        <f t="array" ref="BD316">_xlfn.IFS(AU316="NA", "NA", AU316="NR", "NA", R316="NR", "NA", BA316="SD", AU316, BA316="SE", AU316*(SQRT(R316)), BA316="SEM", AU316*(SQRT(R316)), TRUE, "NA")</f>
        <v>1.47</v>
      </c>
      <c r="BE316" cm="1">
        <f t="array" ref="BE316">_xlfn.IFS(BD316="NA", "NA", AZ316="Direct rLV % whole brain", BD316, AZ316="Indirect rLV % whole brain", BD316, AZ316="Direct rLV % hemisphere", BD316/2, AZ316="Indirect rLV % hemisphere", BD316/2, AND(F316="Mouse", AZ316="mm3"), (BD316/508.91)*100, AND(F316="Rat", AZ316="mm3"), (BD316/1971)*100, AND(F316="Mouse", AZ316="ul"), (BD316/508.91)*100, AND(F316="Rat", AZ316="ul"), (BD316/1971)*100, AND(F316="Mouse", AZ316="nl"), (BD316/508910)*100, AND(F316="Rat", AZ316="nl"), (BD316/1971000)*100, AND(F316="Mouse", AZ316="cm3"), (BD316/0.50891)*100, AND(F316="Rat", AZ316="cm3"), (BD316/1.971)*100, TRUE, "NA")</f>
        <v>0.73499999999999999</v>
      </c>
      <c r="BF316" s="48" cm="1">
        <f t="array" ref="BF316">_xlfn.IFS(AW316="NA", "NA", AW316="NR", "NA", T316 = "NA", "NA", T316 = "NR", "NA", BA316="SD", AW316, BA316="SE", AW316*(SQRT(T316)), BA316="SEM", AW316*(SQRT(T316)), TRUE, "NA")</f>
        <v>3.23</v>
      </c>
      <c r="BG316" s="34" t="s">
        <v>12</v>
      </c>
      <c r="BH316" s="22" t="s">
        <v>8</v>
      </c>
      <c r="BI316" s="22" t="s">
        <v>8</v>
      </c>
      <c r="BJ316" s="22" t="s">
        <v>8</v>
      </c>
      <c r="BK316" s="22" t="s">
        <v>8</v>
      </c>
      <c r="BL316" s="22" t="s">
        <v>8</v>
      </c>
      <c r="BM316" s="22" t="s">
        <v>8</v>
      </c>
      <c r="BN316" s="34" t="s">
        <v>272</v>
      </c>
      <c r="BO316" s="22" t="s">
        <v>273</v>
      </c>
    </row>
    <row r="317" spans="1:69" s="22" customFormat="1" x14ac:dyDescent="0.3">
      <c r="A317" s="22" t="s">
        <v>1488</v>
      </c>
      <c r="B317" s="22" t="s">
        <v>1487</v>
      </c>
      <c r="C317" s="22">
        <v>2018</v>
      </c>
      <c r="D317" s="22" t="s">
        <v>1489</v>
      </c>
      <c r="E317" s="22" t="s">
        <v>143</v>
      </c>
      <c r="F317" s="34" t="s">
        <v>25</v>
      </c>
      <c r="G317" s="22" t="s">
        <v>1008</v>
      </c>
      <c r="H317" s="22" t="s">
        <v>36</v>
      </c>
      <c r="I317" s="22" t="s">
        <v>12</v>
      </c>
      <c r="J317" s="22" t="s">
        <v>8</v>
      </c>
      <c r="K317" s="22" t="s">
        <v>9</v>
      </c>
      <c r="L317" s="22" t="s">
        <v>9</v>
      </c>
      <c r="M317" s="22" t="s">
        <v>9</v>
      </c>
      <c r="N317" s="22">
        <v>19</v>
      </c>
      <c r="O317" s="22">
        <f t="shared" si="51"/>
        <v>20.5</v>
      </c>
      <c r="P317" s="22">
        <v>22</v>
      </c>
      <c r="Q317" s="22">
        <v>1</v>
      </c>
      <c r="R317" s="22">
        <v>5</v>
      </c>
      <c r="S317" s="22">
        <v>2</v>
      </c>
      <c r="T317" s="22">
        <v>5</v>
      </c>
      <c r="U317" s="22">
        <f>IF(AND(Q317&lt;&gt;"", Q317&lt;&gt;0, Q317&lt;&gt;"NA", Q317&lt;&gt;"NR",S317&lt;&gt;"", S317&lt;&gt;0, S317&lt;&gt;"NA", S317&lt;&gt;"NR"), S317/Q317, "NA")</f>
        <v>2</v>
      </c>
      <c r="V317" s="22">
        <f>IF(AND(U317&lt;&gt;"", U317&lt;&gt;0, U317&lt;&gt;"NA", U317&lt;&gt;"NR",R317&lt;&gt;"", R317&lt;&gt;0, R317&lt;&gt;"NA", R317&lt;&gt;"NR"), R317/U317, "NA")</f>
        <v>2.5</v>
      </c>
      <c r="W317" s="34" t="s">
        <v>175</v>
      </c>
      <c r="X317" s="22" t="s">
        <v>8</v>
      </c>
      <c r="Y317" s="22" t="s">
        <v>78</v>
      </c>
      <c r="Z317" s="22" t="s">
        <v>925</v>
      </c>
      <c r="AA317" s="22">
        <v>10</v>
      </c>
      <c r="AB317" s="22" t="s">
        <v>2556</v>
      </c>
      <c r="AC317" t="str" cm="1">
        <f t="array" ref="AC317">_xlfn.IFS(AB317="mg/kg", AA317, AB317="ug/g", AA317, AB317="mg/100g", AA317*10, AB317="mg/g", AA317*1000, TRUE, "NA")</f>
        <v>NA</v>
      </c>
      <c r="AD317" s="22" t="s">
        <v>9</v>
      </c>
      <c r="AE317" s="22" t="s">
        <v>8</v>
      </c>
      <c r="AF317" t="str" cm="1">
        <f t="array" ref="AF317">_xlfn.IFS(AD317="NA", "NA", AD317="NR", "NA", AE317="W/cm2", AD317, AE317="mW/mm2", AD317*0.1, AE317="mW/cm2", AD317*0.001, AE317="uW/cm2", AD317*0.000001, AE317="lux", AD317*0.00000014641, AE317="klux", AD317*0.00014641, TRUE, "NA")</f>
        <v>NA</v>
      </c>
      <c r="AG317" s="22" t="s">
        <v>231</v>
      </c>
      <c r="AH317" s="22" t="s">
        <v>9</v>
      </c>
      <c r="AI317" s="22" t="s">
        <v>9</v>
      </c>
      <c r="AJ317" s="22">
        <v>4</v>
      </c>
      <c r="AK317" s="22">
        <v>15</v>
      </c>
      <c r="AL317" s="34" t="s">
        <v>1492</v>
      </c>
      <c r="AM317" s="22" t="s">
        <v>219</v>
      </c>
      <c r="AN317" s="22">
        <v>200</v>
      </c>
      <c r="AO317" s="22" t="s">
        <v>2555</v>
      </c>
      <c r="AP317" s="22" t="s">
        <v>9</v>
      </c>
      <c r="AQ317" s="22" t="s">
        <v>9</v>
      </c>
      <c r="AR317" s="34">
        <v>24</v>
      </c>
      <c r="AS317" s="22" t="s">
        <v>875</v>
      </c>
      <c r="AT317" s="22">
        <v>16.239999999999998</v>
      </c>
      <c r="AU317" s="22">
        <v>1.47</v>
      </c>
      <c r="AV317" s="22">
        <v>8.7100000000000009</v>
      </c>
      <c r="AW317" s="22">
        <v>1.1200000000000001</v>
      </c>
      <c r="AX317" s="22" t="s">
        <v>8</v>
      </c>
      <c r="AY317" s="22" t="s">
        <v>8</v>
      </c>
      <c r="AZ317" s="22" t="s">
        <v>486</v>
      </c>
      <c r="BA317" s="22" t="s">
        <v>196</v>
      </c>
      <c r="BB317" cm="1">
        <f t="array" ref="BB317">_xlfn.IFS(AT317="NA", "NA", AT317="NR", "NA", AZ317="Direct rLV % whole brain", AT317, AZ317="Indirect rLV % whole brain", AT317, AZ317="Direct rLV % hemisphere", AT317/2, AZ317="Indirect rLV % hemisphere", AT317/2, AND(F317="Mouse", AZ317="mm3"), (AT317/508.91)*100, AND(F317="Rat", AZ317="mm3"), (AT317/1971)*100, AND(F317="Mouse", AZ317="ul"), (AT317/508.91)*100, AND(F317="Rat", AZ317="ul"), (AT317/1971)*100, AND(F317="Mouse", AZ317="nl"), (AT317/508910)*100, AND(F317="Rat", AZ317="nl"), (AT317/1971000)*100, AND(F317="Mouse", AZ317="cm3"), (AT317/0.50891)*100, AND(F317="Rat", AZ317="cm3"), (AT317/1.971)*100, TRUE, "NA")</f>
        <v>8.1199999999999992</v>
      </c>
      <c r="BC317" cm="1">
        <f t="array" ref="BC317">_xlfn.IFS(AV317="NA", "NA", AV317="NR", "NA", AZ317="Direct rLV % whole brain", AV317, AZ317="Indirect rLV % whole brain", AV317, AZ317="Direct rLV % hemisphere", AV317/2, AZ317="Indirect rLV % hemisphere", AV317/2, AND(F317="Mouse", AZ317="mm3"), (AV317/508.91)*100, AND(F317="Rat", AZ317="mm3"), (AV317/1971)*100, AND(F317="Mouse", AZ317="ul"), (AV317/508.91)*100, AND(F317="Rat", AZ317="ul"), (AV317/1971)*100, AND(F317="Mouse", AZ317="nl"), (AV317/508910)*100, AND(F317="Rat", AZ317="nl"), (AV317/1971000)*100, AND(F317="Mouse", AZ317="cm3"), (AV317/0.50891)*100, AND(F317="Rat", AZ317="cm3"), (AV317/1.971)*100, TRUE, "NA")</f>
        <v>4.3550000000000004</v>
      </c>
      <c r="BD317" cm="1">
        <f t="array" ref="BD317">_xlfn.IFS(AU317="NA", "NA", AU317="NR", "NA", R317="NR", "NA", BA317="SD", AU317, BA317="SE", AU317*(SQRT(R317)), BA317="SEM", AU317*(SQRT(R317)), TRUE, "NA")</f>
        <v>1.47</v>
      </c>
      <c r="BE317" cm="1">
        <f t="array" ref="BE317">_xlfn.IFS(BD317="NA", "NA", AZ317="Direct rLV % whole brain", BD317, AZ317="Indirect rLV % whole brain", BD317, AZ317="Direct rLV % hemisphere", BD317/2, AZ317="Indirect rLV % hemisphere", BD317/2, AND(F317="Mouse", AZ317="mm3"), (BD317/508.91)*100, AND(F317="Rat", AZ317="mm3"), (BD317/1971)*100, AND(F317="Mouse", AZ317="ul"), (BD317/508.91)*100, AND(F317="Rat", AZ317="ul"), (BD317/1971)*100, AND(F317="Mouse", AZ317="nl"), (BD317/508910)*100, AND(F317="Rat", AZ317="nl"), (BD317/1971000)*100, AND(F317="Mouse", AZ317="cm3"), (BD317/0.50891)*100, AND(F317="Rat", AZ317="cm3"), (BD317/1.971)*100, TRUE, "NA")</f>
        <v>0.73499999999999999</v>
      </c>
      <c r="BF317" s="48" cm="1">
        <f t="array" ref="BF317">_xlfn.IFS(AW317="NA", "NA", AW317="NR", "NA", T317 = "NA", "NA", T317 = "NR", "NA", BA317="SD", AW317, BA317="SE", AW317*(SQRT(T317)), BA317="SEM", AW317*(SQRT(T317)), TRUE, "NA")</f>
        <v>1.1200000000000001</v>
      </c>
      <c r="BG317" s="34" t="s">
        <v>12</v>
      </c>
      <c r="BH317" s="22" t="s">
        <v>8</v>
      </c>
      <c r="BI317" s="22" t="s">
        <v>8</v>
      </c>
      <c r="BJ317" s="22" t="s">
        <v>8</v>
      </c>
      <c r="BK317" s="22" t="s">
        <v>8</v>
      </c>
      <c r="BL317" s="22" t="s">
        <v>8</v>
      </c>
      <c r="BM317" s="22" t="s">
        <v>8</v>
      </c>
      <c r="BN317" s="34" t="s">
        <v>272</v>
      </c>
      <c r="BO317" s="22" t="s">
        <v>273</v>
      </c>
    </row>
    <row r="318" spans="1:69" x14ac:dyDescent="0.3">
      <c r="A318" t="s">
        <v>1494</v>
      </c>
      <c r="B318" t="s">
        <v>1493</v>
      </c>
      <c r="C318">
        <v>2015</v>
      </c>
      <c r="D318" t="s">
        <v>1495</v>
      </c>
      <c r="E318" t="s">
        <v>141</v>
      </c>
      <c r="F318" s="35" t="s">
        <v>25</v>
      </c>
      <c r="G318" t="s">
        <v>1008</v>
      </c>
      <c r="H318" t="s">
        <v>36</v>
      </c>
      <c r="I318" t="s">
        <v>12</v>
      </c>
      <c r="J318" t="s">
        <v>8</v>
      </c>
      <c r="K318">
        <v>8</v>
      </c>
      <c r="L318">
        <f>AVERAGE(K318,M318)</f>
        <v>9</v>
      </c>
      <c r="M318">
        <v>10</v>
      </c>
      <c r="N318">
        <v>20</v>
      </c>
      <c r="O318">
        <f t="shared" si="51"/>
        <v>22.75</v>
      </c>
      <c r="P318">
        <v>25.5</v>
      </c>
      <c r="Q318">
        <v>1</v>
      </c>
      <c r="R318">
        <v>8</v>
      </c>
      <c r="S318">
        <v>2</v>
      </c>
      <c r="T318">
        <v>8</v>
      </c>
      <c r="U318">
        <f t="shared" si="41"/>
        <v>2</v>
      </c>
      <c r="V318">
        <f t="shared" si="42"/>
        <v>4</v>
      </c>
      <c r="W318" s="35" t="s">
        <v>175</v>
      </c>
      <c r="X318" t="s">
        <v>8</v>
      </c>
      <c r="Y318" t="s">
        <v>78</v>
      </c>
      <c r="Z318" t="s">
        <v>9</v>
      </c>
      <c r="AA318">
        <v>100</v>
      </c>
      <c r="AB318" t="s">
        <v>145</v>
      </c>
      <c r="AC318" cm="1">
        <f t="array" ref="AC318">_xlfn.IFS(AB318="mg/kg", AA318, AB318="ug/g", AA318, AB318="mg/100g", AA318*10, AB318="mg/g", AA318*1000, TRUE, "NA")</f>
        <v>100</v>
      </c>
      <c r="AD318" t="s">
        <v>9</v>
      </c>
      <c r="AE318" t="s">
        <v>8</v>
      </c>
      <c r="AF318" t="str" cm="1">
        <f t="array" ref="AF318">_xlfn.IFS(AD318="NA", "NA", AD318="NR", "NA", AE318="W/cm2", AD318, AE318="mW/mm2", AD318*0.1, AE318="mW/cm2", AD318*0.001, AE318="uW/cm2", AD318*0.000001, AE318="lux", AD318*0.00000014641, AE318="klux", AD318*0.00014641, TRUE, "NA")</f>
        <v>NA</v>
      </c>
      <c r="AG318" t="s">
        <v>232</v>
      </c>
      <c r="AH318" t="s">
        <v>9</v>
      </c>
      <c r="AI318" t="s">
        <v>9</v>
      </c>
      <c r="AJ318">
        <v>4</v>
      </c>
      <c r="AK318">
        <v>15</v>
      </c>
      <c r="AL318" s="35" t="s">
        <v>1496</v>
      </c>
      <c r="AM318" t="s">
        <v>218</v>
      </c>
      <c r="AN318">
        <v>100</v>
      </c>
      <c r="AO318" t="s">
        <v>145</v>
      </c>
      <c r="AP318">
        <v>24</v>
      </c>
      <c r="AQ318" t="s">
        <v>158</v>
      </c>
      <c r="AR318" s="35">
        <v>168</v>
      </c>
      <c r="AS318" t="s">
        <v>874</v>
      </c>
      <c r="AT318">
        <v>16.21</v>
      </c>
      <c r="AU318">
        <v>2.11</v>
      </c>
      <c r="AV318">
        <v>15.06</v>
      </c>
      <c r="AW318">
        <v>0.95</v>
      </c>
      <c r="AX318" t="s">
        <v>8</v>
      </c>
      <c r="AY318" t="s">
        <v>8</v>
      </c>
      <c r="AZ318" t="s">
        <v>486</v>
      </c>
      <c r="BA318" t="s">
        <v>197</v>
      </c>
      <c r="BB318" cm="1">
        <f t="array" ref="BB318">_xlfn.IFS(AT318="NA", "NA", AT318="NR", "NA", AZ318="Direct rLV % whole brain", AT318, AZ318="Indirect rLV % whole brain", AT318, AZ318="Direct rLV % hemisphere", AT318/2, AZ318="Indirect rLV % hemisphere", AT318/2, AND(F318="Mouse", AZ318="mm3"), (AT318/508.91)*100, AND(F318="Rat", AZ318="mm3"), (AT318/1971)*100, AND(F318="Mouse", AZ318="ul"), (AT318/508.91)*100, AND(F318="Rat", AZ318="ul"), (AT318/1971)*100, AND(F318="Mouse", AZ318="nl"), (AT318/508910)*100, AND(F318="Rat", AZ318="nl"), (AT318/1971000)*100, AND(F318="Mouse", AZ318="cm3"), (AT318/0.50891)*100, AND(F318="Rat", AZ318="cm3"), (AT318/1.971)*100, TRUE, "NA")</f>
        <v>8.1050000000000004</v>
      </c>
      <c r="BC318" cm="1">
        <f t="array" ref="BC318">_xlfn.IFS(AV318="NA", "NA", AV318="NR", "NA", AZ318="Direct rLV % whole brain", AV318, AZ318="Indirect rLV % whole brain", AV318, AZ318="Direct rLV % hemisphere", AV318/2, AZ318="Indirect rLV % hemisphere", AV318/2, AND(F318="Mouse", AZ318="mm3"), (AV318/508.91)*100, AND(F318="Rat", AZ318="mm3"), (AV318/1971)*100, AND(F318="Mouse", AZ318="ul"), (AV318/508.91)*100, AND(F318="Rat", AZ318="ul"), (AV318/1971)*100, AND(F318="Mouse", AZ318="nl"), (AV318/508910)*100, AND(F318="Rat", AZ318="nl"), (AV318/1971000)*100, AND(F318="Mouse", AZ318="cm3"), (AV318/0.50891)*100, AND(F318="Rat", AZ318="cm3"), (AV318/1.971)*100, TRUE, "NA")</f>
        <v>7.53</v>
      </c>
      <c r="BD318" cm="1">
        <f t="array" ref="BD318">_xlfn.IFS(AU318="NA", "NA", AU318="NR", "NA", R318="NR", "NA", BA318="SD", AU318, BA318="SE", AU318*(SQRT(R318)), BA318="SEM", AU318*(SQRT(R318)), TRUE, "NA")</f>
        <v>5.9679812332144611</v>
      </c>
      <c r="BE318" cm="1">
        <f t="array" ref="BE318">_xlfn.IFS(BD318="NA", "NA", AZ318="Direct rLV % whole brain", BD318, AZ318="Indirect rLV % whole brain", BD318, AZ318="Direct rLV % hemisphere", BD318/2, AZ318="Indirect rLV % hemisphere", BD318/2, AND(F318="Mouse", AZ318="mm3"), (BD318/508.91)*100, AND(F318="Rat", AZ318="mm3"), (BD318/1971)*100, AND(F318="Mouse", AZ318="ul"), (BD318/508.91)*100, AND(F318="Rat", AZ318="ul"), (BD318/1971)*100, AND(F318="Mouse", AZ318="nl"), (BD318/508910)*100, AND(F318="Rat", AZ318="nl"), (BD318/1971000)*100, AND(F318="Mouse", AZ318="cm3"), (BD318/0.50891)*100, AND(F318="Rat", AZ318="cm3"), (BD318/1.971)*100, TRUE, "NA")</f>
        <v>2.9839906166072305</v>
      </c>
      <c r="BF318" s="48" cm="1">
        <f t="array" ref="BF318">_xlfn.IFS(AW318="NA", "NA", AW318="NR", "NA", T318 = "NA", "NA", T318 = "NR", "NA", BA318="SD", AW318, BA318="SE", AW318*(SQRT(T318)), BA318="SEM", AW318*(SQRT(T318)), TRUE, "NA")</f>
        <v>2.6870057685088806</v>
      </c>
      <c r="BG318" s="35" t="s">
        <v>12</v>
      </c>
      <c r="BH318" t="s">
        <v>8</v>
      </c>
      <c r="BI318" t="s">
        <v>8</v>
      </c>
      <c r="BJ318" t="s">
        <v>8</v>
      </c>
      <c r="BK318" t="s">
        <v>8</v>
      </c>
      <c r="BL318" t="s">
        <v>8</v>
      </c>
      <c r="BM318" t="s">
        <v>8</v>
      </c>
      <c r="BN318" s="35" t="s">
        <v>272</v>
      </c>
      <c r="BO318" t="s">
        <v>272</v>
      </c>
      <c r="BP318" t="s">
        <v>1497</v>
      </c>
    </row>
    <row r="319" spans="1:69" s="22" customFormat="1" x14ac:dyDescent="0.3">
      <c r="A319" s="22" t="s">
        <v>1499</v>
      </c>
      <c r="B319" s="22" t="s">
        <v>1498</v>
      </c>
      <c r="C319" s="22">
        <v>2013</v>
      </c>
      <c r="D319" s="22" t="s">
        <v>1500</v>
      </c>
      <c r="E319" s="22" t="s">
        <v>141</v>
      </c>
      <c r="F319" s="34" t="s">
        <v>25</v>
      </c>
      <c r="G319" s="22" t="s">
        <v>1501</v>
      </c>
      <c r="H319" s="22" t="s">
        <v>37</v>
      </c>
      <c r="I319" s="22" t="s">
        <v>12</v>
      </c>
      <c r="J319" s="22" t="s">
        <v>8</v>
      </c>
      <c r="K319" s="22">
        <v>6</v>
      </c>
      <c r="L319" s="22">
        <f>AVERAGE(K319,M319)</f>
        <v>7</v>
      </c>
      <c r="M319" s="22">
        <v>8</v>
      </c>
      <c r="N319" s="22">
        <v>18</v>
      </c>
      <c r="O319" s="22">
        <f t="shared" si="51"/>
        <v>20</v>
      </c>
      <c r="P319" s="22">
        <v>22</v>
      </c>
      <c r="Q319" s="22">
        <v>1</v>
      </c>
      <c r="R319" s="22">
        <v>6</v>
      </c>
      <c r="S319" s="22">
        <v>1</v>
      </c>
      <c r="T319" s="22">
        <v>6</v>
      </c>
      <c r="U319" s="22">
        <f t="shared" ref="U319:U323" si="52">IF(AND(Q319&lt;&gt;"", Q319&lt;&gt;0, Q319&lt;&gt;"NA", Q319&lt;&gt;"NR",S319&lt;&gt;"", S319&lt;&gt;0, S319&lt;&gt;"NA", S319&lt;&gt;"NR"), S319/Q319, "NA")</f>
        <v>1</v>
      </c>
      <c r="V319" s="22">
        <f t="shared" ref="V319:V323" si="53">IF(AND(U319&lt;&gt;"", U319&lt;&gt;0, U319&lt;&gt;"NA", U319&lt;&gt;"NR",R319&lt;&gt;"", R319&lt;&gt;0, R319&lt;&gt;"NA", R319&lt;&gt;"NR"), R319/U319, "NA")</f>
        <v>6</v>
      </c>
      <c r="W319" s="34" t="s">
        <v>99</v>
      </c>
      <c r="X319" s="22" t="s">
        <v>8</v>
      </c>
      <c r="Y319" s="22" t="s">
        <v>78</v>
      </c>
      <c r="Z319" s="22" t="s">
        <v>9</v>
      </c>
      <c r="AA319" s="22">
        <v>100</v>
      </c>
      <c r="AB319" s="22" t="s">
        <v>145</v>
      </c>
      <c r="AC319" cm="1">
        <f t="array" ref="AC319">_xlfn.IFS(AB319="mg/kg", AA319, AB319="ug/g", AA319, AB319="mg/100g", AA319*10, AB319="mg/g", AA319*1000, TRUE, "NA")</f>
        <v>100</v>
      </c>
      <c r="AD319" s="22">
        <v>150</v>
      </c>
      <c r="AE319" s="22" t="s">
        <v>292</v>
      </c>
      <c r="AF319" t="str" cm="1">
        <f t="array" ref="AF319">_xlfn.IFS(AD319="NA", "NA", AD319="NR", "NA", AE319="W/cm2", AD319, AE319="mW/mm2", AD319*0.1, AE319="mW/cm2", AD319*0.001, AE319="uW/cm2", AD319*0.000001, AE319="lux", AD319*0.00000014641, AE319="klux", AD319*0.00014641, TRUE, "NA")</f>
        <v>NA</v>
      </c>
      <c r="AG319" s="22" t="s">
        <v>1467</v>
      </c>
      <c r="AH319" s="22" t="s">
        <v>2657</v>
      </c>
      <c r="AI319" s="22">
        <v>530</v>
      </c>
      <c r="AJ319" s="22">
        <v>3</v>
      </c>
      <c r="AK319" s="22">
        <v>10</v>
      </c>
      <c r="AL319" s="34" t="s">
        <v>1502</v>
      </c>
      <c r="AM319" s="22" t="s">
        <v>213</v>
      </c>
      <c r="AN319" s="22">
        <v>30</v>
      </c>
      <c r="AO319" s="22" t="s">
        <v>1503</v>
      </c>
      <c r="AP319" s="22">
        <v>-0.5</v>
      </c>
      <c r="AQ319" s="22" t="s">
        <v>156</v>
      </c>
      <c r="AR319" s="34">
        <v>72</v>
      </c>
      <c r="AS319" s="22" t="s">
        <v>876</v>
      </c>
      <c r="AT319" s="22">
        <v>287.7</v>
      </c>
      <c r="AU319" s="22">
        <v>12.6</v>
      </c>
      <c r="AV319" s="22">
        <v>185.7</v>
      </c>
      <c r="AW319" s="22">
        <v>11.7</v>
      </c>
      <c r="AX319" s="22" t="s">
        <v>8</v>
      </c>
      <c r="AY319" s="22" t="s">
        <v>8</v>
      </c>
      <c r="AZ319" s="22" t="s">
        <v>137</v>
      </c>
      <c r="BA319" s="22" t="s">
        <v>196</v>
      </c>
      <c r="BB319" cm="1">
        <f t="array" ref="BB319">_xlfn.IFS(AT319="NA", "NA", AT319="NR", "NA", AZ319="Direct rLV % whole brain", AT319, AZ319="Indirect rLV % whole brain", AT319, AZ319="Direct rLV % hemisphere", AT319/2, AZ319="Indirect rLV % hemisphere", AT319/2, AND(F319="Mouse", AZ319="mm3"), (AT319/508.91)*100, AND(F319="Rat", AZ319="mm3"), (AT319/1971)*100, AND(F319="Mouse", AZ319="ul"), (AT319/508.91)*100, AND(F319="Rat", AZ319="ul"), (AT319/1971)*100, AND(F319="Mouse", AZ319="nl"), (AT319/508910)*100, AND(F319="Rat", AZ319="nl"), (AT319/1971000)*100, AND(F319="Mouse", AZ319="cm3"), (AT319/0.50891)*100, AND(F319="Rat", AZ319="cm3"), (AT319/1.971)*100, TRUE, "NA")</f>
        <v>56.532589259397525</v>
      </c>
      <c r="BC319" cm="1">
        <f t="array" ref="BC319">_xlfn.IFS(AV319="NA", "NA", AV319="NR", "NA", AZ319="Direct rLV % whole brain", AV319, AZ319="Indirect rLV % whole brain", AV319, AZ319="Direct rLV % hemisphere", AV319/2, AZ319="Indirect rLV % hemisphere", AV319/2, AND(F319="Mouse", AZ319="mm3"), (AV319/508.91)*100, AND(F319="Rat", AZ319="mm3"), (AV319/1971)*100, AND(F319="Mouse", AZ319="ul"), (AV319/508.91)*100, AND(F319="Rat", AZ319="ul"), (AV319/1971)*100, AND(F319="Mouse", AZ319="nl"), (AV319/508910)*100, AND(F319="Rat", AZ319="nl"), (AV319/1971000)*100, AND(F319="Mouse", AZ319="cm3"), (AV319/0.50891)*100, AND(F319="Rat", AZ319="cm3"), (AV319/1.971)*100, TRUE, "NA")</f>
        <v>36.489752608516234</v>
      </c>
      <c r="BD319" cm="1">
        <f t="array" ref="BD319">_xlfn.IFS(AU319="NA", "NA", AU319="NR", "NA", R319="NR", "NA", BA319="SD", AU319, BA319="SE", AU319*(SQRT(R319)), BA319="SEM", AU319*(SQRT(R319)), TRUE, "NA")</f>
        <v>12.6</v>
      </c>
      <c r="BE319" cm="1">
        <f t="array" ref="BE319">_xlfn.IFS(BD319="NA", "NA", AZ319="Direct rLV % whole brain", BD319, AZ319="Indirect rLV % whole brain", BD319, AZ319="Direct rLV % hemisphere", BD319/2, AZ319="Indirect rLV % hemisphere", BD319/2, AND(F319="Mouse", AZ319="mm3"), (BD319/508.91)*100, AND(F319="Rat", AZ319="mm3"), (BD319/1971)*100, AND(F319="Mouse", AZ319="ul"), (BD319/508.91)*100, AND(F319="Rat", AZ319="ul"), (BD319/1971)*100, AND(F319="Mouse", AZ319="nl"), (BD319/508910)*100, AND(F319="Rat", AZ319="nl"), (BD319/1971000)*100, AND(F319="Mouse", AZ319="cm3"), (BD319/0.50891)*100, AND(F319="Rat", AZ319="cm3"), (BD319/1.971)*100, TRUE, "NA")</f>
        <v>2.4758798215794542</v>
      </c>
      <c r="BF319" s="48" cm="1">
        <f t="array" ref="BF319">_xlfn.IFS(AW319="NA", "NA", AW319="NR", "NA", T319 = "NA", "NA", T319 = "NR", "NA", BA319="SD", AW319, BA319="SE", AW319*(SQRT(T319)), BA319="SEM", AW319*(SQRT(T319)), TRUE, "NA")</f>
        <v>11.7</v>
      </c>
      <c r="BG319" s="34" t="s">
        <v>448</v>
      </c>
      <c r="BH319" s="22">
        <v>9.5</v>
      </c>
      <c r="BI319" s="22">
        <v>1.29</v>
      </c>
      <c r="BJ319" s="22">
        <v>11.75</v>
      </c>
      <c r="BK319" s="22">
        <v>0.96</v>
      </c>
      <c r="BL319" s="22" t="s">
        <v>196</v>
      </c>
      <c r="BM319" s="22">
        <v>72</v>
      </c>
      <c r="BN319" s="34" t="s">
        <v>273</v>
      </c>
      <c r="BO319" s="22" t="s">
        <v>273</v>
      </c>
    </row>
    <row r="320" spans="1:69" x14ac:dyDescent="0.3">
      <c r="A320" t="s">
        <v>1505</v>
      </c>
      <c r="B320" t="s">
        <v>1504</v>
      </c>
      <c r="C320">
        <v>2014</v>
      </c>
      <c r="D320" t="s">
        <v>1506</v>
      </c>
      <c r="E320" t="s">
        <v>141</v>
      </c>
      <c r="F320" s="35" t="s">
        <v>24</v>
      </c>
      <c r="G320" t="s">
        <v>11</v>
      </c>
      <c r="H320" t="s">
        <v>36</v>
      </c>
      <c r="I320" t="s">
        <v>12</v>
      </c>
      <c r="J320" t="s">
        <v>8</v>
      </c>
      <c r="K320" t="s">
        <v>9</v>
      </c>
      <c r="L320" t="s">
        <v>9</v>
      </c>
      <c r="M320" t="s">
        <v>9</v>
      </c>
      <c r="N320">
        <v>200</v>
      </c>
      <c r="O320">
        <f t="shared" si="51"/>
        <v>225</v>
      </c>
      <c r="P320">
        <v>250</v>
      </c>
      <c r="Q320">
        <v>1</v>
      </c>
      <c r="R320">
        <v>6</v>
      </c>
      <c r="S320">
        <v>4</v>
      </c>
      <c r="T320">
        <v>6</v>
      </c>
      <c r="U320">
        <f t="shared" si="52"/>
        <v>4</v>
      </c>
      <c r="V320">
        <f t="shared" si="53"/>
        <v>1.5</v>
      </c>
      <c r="W320" s="35" t="s">
        <v>175</v>
      </c>
      <c r="X320" t="s">
        <v>8</v>
      </c>
      <c r="Y320" t="s">
        <v>2553</v>
      </c>
      <c r="Z320" t="s">
        <v>276</v>
      </c>
      <c r="AA320">
        <v>10</v>
      </c>
      <c r="AB320" t="s">
        <v>320</v>
      </c>
      <c r="AC320">
        <f>AA320*0.2*10</f>
        <v>20</v>
      </c>
      <c r="AD320">
        <v>0.5</v>
      </c>
      <c r="AE320" t="s">
        <v>221</v>
      </c>
      <c r="AF320" t="str" cm="1">
        <f t="array" ref="AF320">_xlfn.IFS(AD320="NA", "NA", AD320="NR", "NA", AE320="W/cm2", AD320, AE320="mW/mm2", AD320*0.1, AE320="mW/cm2", AD320*0.001, AE320="uW/cm2", AD320*0.000001, AE320="lux", AD320*0.00000014641, AE320="klux", AD320*0.00014641, TRUE, "NA")</f>
        <v>NA</v>
      </c>
      <c r="AG320" t="s">
        <v>321</v>
      </c>
      <c r="AH320" t="s">
        <v>9</v>
      </c>
      <c r="AI320">
        <v>532</v>
      </c>
      <c r="AJ320" t="s">
        <v>9</v>
      </c>
      <c r="AK320">
        <v>20</v>
      </c>
      <c r="AL320" s="35" t="s">
        <v>322</v>
      </c>
      <c r="AM320" t="s">
        <v>47</v>
      </c>
      <c r="AN320">
        <v>2</v>
      </c>
      <c r="AO320" t="s">
        <v>378</v>
      </c>
      <c r="AP320">
        <v>0</v>
      </c>
      <c r="AQ320" t="s">
        <v>157</v>
      </c>
      <c r="AR320" s="35">
        <v>48</v>
      </c>
      <c r="AS320" t="s">
        <v>875</v>
      </c>
      <c r="AT320">
        <v>21.28</v>
      </c>
      <c r="AU320">
        <v>1.81</v>
      </c>
      <c r="AV320">
        <v>3.28</v>
      </c>
      <c r="AW320">
        <v>1.66</v>
      </c>
      <c r="AX320" t="s">
        <v>8</v>
      </c>
      <c r="AY320" t="s">
        <v>8</v>
      </c>
      <c r="AZ320" t="s">
        <v>486</v>
      </c>
      <c r="BA320" t="s">
        <v>196</v>
      </c>
      <c r="BB320" cm="1">
        <f t="array" ref="BB320">_xlfn.IFS(AT320="NA", "NA", AT320="NR", "NA", AZ320="Direct rLV % whole brain", AT320, AZ320="Indirect rLV % whole brain", AT320, AZ320="Direct rLV % hemisphere", AT320/2, AZ320="Indirect rLV % hemisphere", AT320/2, AND(F320="Mouse", AZ320="mm3"), (AT320/508.91)*100, AND(F320="Rat", AZ320="mm3"), (AT320/1971)*100, AND(F320="Mouse", AZ320="ul"), (AT320/508.91)*100, AND(F320="Rat", AZ320="ul"), (AT320/1971)*100, AND(F320="Mouse", AZ320="nl"), (AT320/508910)*100, AND(F320="Rat", AZ320="nl"), (AT320/1971000)*100, AND(F320="Mouse", AZ320="cm3"), (AT320/0.50891)*100, AND(F320="Rat", AZ320="cm3"), (AT320/1.971)*100, TRUE, "NA")</f>
        <v>10.64</v>
      </c>
      <c r="BC320" cm="1">
        <f t="array" ref="BC320">_xlfn.IFS(AV320="NA", "NA", AV320="NR", "NA", AZ320="Direct rLV % whole brain", AV320, AZ320="Indirect rLV % whole brain", AV320, AZ320="Direct rLV % hemisphere", AV320/2, AZ320="Indirect rLV % hemisphere", AV320/2, AND(F320="Mouse", AZ320="mm3"), (AV320/508.91)*100, AND(F320="Rat", AZ320="mm3"), (AV320/1971)*100, AND(F320="Mouse", AZ320="ul"), (AV320/508.91)*100, AND(F320="Rat", AZ320="ul"), (AV320/1971)*100, AND(F320="Mouse", AZ320="nl"), (AV320/508910)*100, AND(F320="Rat", AZ320="nl"), (AV320/1971000)*100, AND(F320="Mouse", AZ320="cm3"), (AV320/0.50891)*100, AND(F320="Rat", AZ320="cm3"), (AV320/1.971)*100, TRUE, "NA")</f>
        <v>1.64</v>
      </c>
      <c r="BD320" cm="1">
        <f t="array" ref="BD320">_xlfn.IFS(AU320="NA", "NA", AU320="NR", "NA", R320="NR", "NA", BA320="SD", AU320, BA320="SE", AU320*(SQRT(R320)), BA320="SEM", AU320*(SQRT(R320)), TRUE, "NA")</f>
        <v>1.81</v>
      </c>
      <c r="BE320" cm="1">
        <f t="array" ref="BE320">_xlfn.IFS(BD320="NA", "NA", AZ320="Direct rLV % whole brain", BD320, AZ320="Indirect rLV % whole brain", BD320, AZ320="Direct rLV % hemisphere", BD320/2, AZ320="Indirect rLV % hemisphere", BD320/2, AND(F320="Mouse", AZ320="mm3"), (BD320/508.91)*100, AND(F320="Rat", AZ320="mm3"), (BD320/1971)*100, AND(F320="Mouse", AZ320="ul"), (BD320/508.91)*100, AND(F320="Rat", AZ320="ul"), (BD320/1971)*100, AND(F320="Mouse", AZ320="nl"), (BD320/508910)*100, AND(F320="Rat", AZ320="nl"), (BD320/1971000)*100, AND(F320="Mouse", AZ320="cm3"), (BD320/0.50891)*100, AND(F320="Rat", AZ320="cm3"), (BD320/1.971)*100, TRUE, "NA")</f>
        <v>0.90500000000000003</v>
      </c>
      <c r="BF320" s="48" cm="1">
        <f t="array" ref="BF320">_xlfn.IFS(AW320="NA", "NA", AW320="NR", "NA", T320 = "NA", "NA", T320 = "NR", "NA", BA320="SD", AW320, BA320="SE", AW320*(SQRT(T320)), BA320="SEM", AW320*(SQRT(T320)), TRUE, "NA")</f>
        <v>1.66</v>
      </c>
      <c r="BG320" s="35" t="s">
        <v>12</v>
      </c>
      <c r="BH320" t="s">
        <v>8</v>
      </c>
      <c r="BI320" t="s">
        <v>8</v>
      </c>
      <c r="BJ320" t="s">
        <v>8</v>
      </c>
      <c r="BK320" t="s">
        <v>8</v>
      </c>
      <c r="BL320" t="s">
        <v>8</v>
      </c>
      <c r="BM320" t="s">
        <v>8</v>
      </c>
      <c r="BN320" s="35" t="s">
        <v>273</v>
      </c>
      <c r="BO320" t="s">
        <v>272</v>
      </c>
      <c r="BP320" t="s">
        <v>1507</v>
      </c>
    </row>
    <row r="321" spans="1:69" s="22" customFormat="1" x14ac:dyDescent="0.3">
      <c r="A321" s="22" t="s">
        <v>1508</v>
      </c>
      <c r="B321" s="22" t="s">
        <v>1504</v>
      </c>
      <c r="C321" s="22">
        <v>2015</v>
      </c>
      <c r="D321" s="22" t="s">
        <v>1509</v>
      </c>
      <c r="E321" s="22" t="s">
        <v>141</v>
      </c>
      <c r="F321" s="34" t="s">
        <v>24</v>
      </c>
      <c r="G321" s="22" t="s">
        <v>11</v>
      </c>
      <c r="H321" s="22" t="s">
        <v>36</v>
      </c>
      <c r="I321" s="22" t="s">
        <v>12</v>
      </c>
      <c r="J321" s="22" t="s">
        <v>8</v>
      </c>
      <c r="K321" s="22" t="s">
        <v>9</v>
      </c>
      <c r="L321" s="22" t="s">
        <v>9</v>
      </c>
      <c r="M321" s="22" t="s">
        <v>9</v>
      </c>
      <c r="N321" s="22">
        <v>250</v>
      </c>
      <c r="O321" s="22">
        <f t="shared" si="51"/>
        <v>275</v>
      </c>
      <c r="P321" s="22">
        <v>300</v>
      </c>
      <c r="Q321" s="22">
        <v>1</v>
      </c>
      <c r="R321" s="22">
        <v>6</v>
      </c>
      <c r="S321" s="22">
        <v>3</v>
      </c>
      <c r="T321" s="22">
        <v>8</v>
      </c>
      <c r="U321" s="22">
        <f t="shared" si="52"/>
        <v>3</v>
      </c>
      <c r="V321" s="22">
        <f t="shared" si="53"/>
        <v>2</v>
      </c>
      <c r="W321" s="34" t="s">
        <v>175</v>
      </c>
      <c r="X321" s="22" t="s">
        <v>8</v>
      </c>
      <c r="Y321" s="22" t="s">
        <v>2553</v>
      </c>
      <c r="Z321" s="22" t="s">
        <v>276</v>
      </c>
      <c r="AA321" s="22">
        <v>10</v>
      </c>
      <c r="AB321" s="22" t="s">
        <v>320</v>
      </c>
      <c r="AC321">
        <f>AA321*0.2*10</f>
        <v>20</v>
      </c>
      <c r="AD321" s="22">
        <v>10</v>
      </c>
      <c r="AE321" s="22" t="s">
        <v>221</v>
      </c>
      <c r="AF321" t="str" cm="1">
        <f t="array" ref="AF321">_xlfn.IFS(AD321="NA", "NA", AD321="NR", "NA", AE321="W/cm2", AD321, AE321="mW/mm2", AD321*0.1, AE321="mW/cm2", AD321*0.001, AE321="uW/cm2", AD321*0.000001, AE321="lux", AD321*0.00000014641, AE321="klux", AD321*0.00014641, TRUE, "NA")</f>
        <v>NA</v>
      </c>
      <c r="AG321" s="22" t="s">
        <v>321</v>
      </c>
      <c r="AH321" s="22" t="s">
        <v>9</v>
      </c>
      <c r="AI321" s="22">
        <v>532</v>
      </c>
      <c r="AJ321" s="22" t="s">
        <v>9</v>
      </c>
      <c r="AK321" s="22">
        <v>15</v>
      </c>
      <c r="AL321" s="34" t="s">
        <v>322</v>
      </c>
      <c r="AM321" s="22" t="s">
        <v>47</v>
      </c>
      <c r="AN321" s="22">
        <v>2</v>
      </c>
      <c r="AO321" s="22" t="s">
        <v>378</v>
      </c>
      <c r="AP321" s="22">
        <v>0</v>
      </c>
      <c r="AQ321" s="22" t="s">
        <v>157</v>
      </c>
      <c r="AR321" s="34">
        <v>48</v>
      </c>
      <c r="AS321" s="22" t="s">
        <v>875</v>
      </c>
      <c r="AT321" s="22">
        <v>13.7</v>
      </c>
      <c r="AU321" s="22">
        <v>1.7</v>
      </c>
      <c r="AV321" s="22">
        <v>4.5999999999999996</v>
      </c>
      <c r="AW321" s="22">
        <v>2.1</v>
      </c>
      <c r="AX321" s="22" t="s">
        <v>8</v>
      </c>
      <c r="AY321" s="22" t="s">
        <v>8</v>
      </c>
      <c r="AZ321" s="22" t="s">
        <v>486</v>
      </c>
      <c r="BA321" s="22" t="s">
        <v>196</v>
      </c>
      <c r="BB321" cm="1">
        <f t="array" ref="BB321">_xlfn.IFS(AT321="NA", "NA", AT321="NR", "NA", AZ321="Direct rLV % whole brain", AT321, AZ321="Indirect rLV % whole brain", AT321, AZ321="Direct rLV % hemisphere", AT321/2, AZ321="Indirect rLV % hemisphere", AT321/2, AND(F321="Mouse", AZ321="mm3"), (AT321/508.91)*100, AND(F321="Rat", AZ321="mm3"), (AT321/1971)*100, AND(F321="Mouse", AZ321="ul"), (AT321/508.91)*100, AND(F321="Rat", AZ321="ul"), (AT321/1971)*100, AND(F321="Mouse", AZ321="nl"), (AT321/508910)*100, AND(F321="Rat", AZ321="nl"), (AT321/1971000)*100, AND(F321="Mouse", AZ321="cm3"), (AT321/0.50891)*100, AND(F321="Rat", AZ321="cm3"), (AT321/1.971)*100, TRUE, "NA")</f>
        <v>6.85</v>
      </c>
      <c r="BC321" cm="1">
        <f t="array" ref="BC321">_xlfn.IFS(AV321="NA", "NA", AV321="NR", "NA", AZ321="Direct rLV % whole brain", AV321, AZ321="Indirect rLV % whole brain", AV321, AZ321="Direct rLV % hemisphere", AV321/2, AZ321="Indirect rLV % hemisphere", AV321/2, AND(F321="Mouse", AZ321="mm3"), (AV321/508.91)*100, AND(F321="Rat", AZ321="mm3"), (AV321/1971)*100, AND(F321="Mouse", AZ321="ul"), (AV321/508.91)*100, AND(F321="Rat", AZ321="ul"), (AV321/1971)*100, AND(F321="Mouse", AZ321="nl"), (AV321/508910)*100, AND(F321="Rat", AZ321="nl"), (AV321/1971000)*100, AND(F321="Mouse", AZ321="cm3"), (AV321/0.50891)*100, AND(F321="Rat", AZ321="cm3"), (AV321/1.971)*100, TRUE, "NA")</f>
        <v>2.2999999999999998</v>
      </c>
      <c r="BD321" cm="1">
        <f t="array" ref="BD321">_xlfn.IFS(AU321="NA", "NA", AU321="NR", "NA", R321="NR", "NA", BA321="SD", AU321, BA321="SE", AU321*(SQRT(R321)), BA321="SEM", AU321*(SQRT(R321)), TRUE, "NA")</f>
        <v>1.7</v>
      </c>
      <c r="BE321" cm="1">
        <f t="array" ref="BE321">_xlfn.IFS(BD321="NA", "NA", AZ321="Direct rLV % whole brain", BD321, AZ321="Indirect rLV % whole brain", BD321, AZ321="Direct rLV % hemisphere", BD321/2, AZ321="Indirect rLV % hemisphere", BD321/2, AND(F321="Mouse", AZ321="mm3"), (BD321/508.91)*100, AND(F321="Rat", AZ321="mm3"), (BD321/1971)*100, AND(F321="Mouse", AZ321="ul"), (BD321/508.91)*100, AND(F321="Rat", AZ321="ul"), (BD321/1971)*100, AND(F321="Mouse", AZ321="nl"), (BD321/508910)*100, AND(F321="Rat", AZ321="nl"), (BD321/1971000)*100, AND(F321="Mouse", AZ321="cm3"), (BD321/0.50891)*100, AND(F321="Rat", AZ321="cm3"), (BD321/1.971)*100, TRUE, "NA")</f>
        <v>0.85</v>
      </c>
      <c r="BF321" s="48" cm="1">
        <f t="array" ref="BF321">_xlfn.IFS(AW321="NA", "NA", AW321="NR", "NA", T321 = "NA", "NA", T321 = "NR", "NA", BA321="SD", AW321, BA321="SE", AW321*(SQRT(T321)), BA321="SEM", AW321*(SQRT(T321)), TRUE, "NA")</f>
        <v>2.1</v>
      </c>
      <c r="BG321" s="34" t="s">
        <v>12</v>
      </c>
      <c r="BH321" s="22" t="s">
        <v>8</v>
      </c>
      <c r="BI321" s="22" t="s">
        <v>8</v>
      </c>
      <c r="BJ321" s="22" t="s">
        <v>8</v>
      </c>
      <c r="BK321" s="22" t="s">
        <v>8</v>
      </c>
      <c r="BL321" s="22" t="s">
        <v>8</v>
      </c>
      <c r="BM321" s="22" t="s">
        <v>8</v>
      </c>
      <c r="BN321" s="34" t="s">
        <v>273</v>
      </c>
      <c r="BO321" s="22" t="s">
        <v>272</v>
      </c>
      <c r="BP321" s="22" t="s">
        <v>1510</v>
      </c>
    </row>
    <row r="322" spans="1:69" x14ac:dyDescent="0.3">
      <c r="A322" t="s">
        <v>1512</v>
      </c>
      <c r="B322" t="s">
        <v>1511</v>
      </c>
      <c r="C322">
        <v>2017</v>
      </c>
      <c r="D322" t="s">
        <v>1513</v>
      </c>
      <c r="E322" t="s">
        <v>141</v>
      </c>
      <c r="F322" s="35" t="s">
        <v>25</v>
      </c>
      <c r="G322" t="s">
        <v>1008</v>
      </c>
      <c r="H322" t="s">
        <v>36</v>
      </c>
      <c r="I322" t="s">
        <v>12</v>
      </c>
      <c r="J322" t="s">
        <v>8</v>
      </c>
      <c r="K322">
        <v>9</v>
      </c>
      <c r="L322">
        <f>AVERAGE(K322,M322)</f>
        <v>13</v>
      </c>
      <c r="M322">
        <v>17</v>
      </c>
      <c r="N322">
        <v>25</v>
      </c>
      <c r="O322">
        <f t="shared" si="51"/>
        <v>27</v>
      </c>
      <c r="P322">
        <v>29</v>
      </c>
      <c r="Q322">
        <v>1</v>
      </c>
      <c r="R322">
        <v>8</v>
      </c>
      <c r="S322">
        <v>2</v>
      </c>
      <c r="T322">
        <v>8</v>
      </c>
      <c r="U322">
        <f t="shared" si="52"/>
        <v>2</v>
      </c>
      <c r="V322">
        <f t="shared" si="53"/>
        <v>4</v>
      </c>
      <c r="W322" s="35" t="s">
        <v>97</v>
      </c>
      <c r="X322" t="s">
        <v>8</v>
      </c>
      <c r="Y322" t="s">
        <v>78</v>
      </c>
      <c r="Z322" t="s">
        <v>9</v>
      </c>
      <c r="AA322">
        <v>10</v>
      </c>
      <c r="AB322" t="s">
        <v>338</v>
      </c>
      <c r="AC322">
        <f>(AA322*0.2)/(O322/1000)</f>
        <v>74.074074074074076</v>
      </c>
      <c r="AD322" t="s">
        <v>9</v>
      </c>
      <c r="AE322" t="s">
        <v>8</v>
      </c>
      <c r="AF322" t="str" cm="1">
        <f t="array" ref="AF322">_xlfn.IFS(AD322="NA", "NA", AD322="NR", "NA", AE322="W/cm2", AD322, AE322="mW/mm2", AD322*0.1, AE322="mW/cm2", AD322*0.001, AE322="uW/cm2", AD322*0.000001, AE322="lux", AD322*0.00000014641, AE322="klux", AD322*0.00014641, TRUE, "NA")</f>
        <v>NA</v>
      </c>
      <c r="AG322" t="s">
        <v>232</v>
      </c>
      <c r="AH322" t="s">
        <v>9</v>
      </c>
      <c r="AI322" t="s">
        <v>9</v>
      </c>
      <c r="AJ322">
        <v>2</v>
      </c>
      <c r="AK322">
        <v>15</v>
      </c>
      <c r="AL322" s="35" t="s">
        <v>1514</v>
      </c>
      <c r="AM322" t="s">
        <v>211</v>
      </c>
      <c r="AN322">
        <v>38</v>
      </c>
      <c r="AO322" t="s">
        <v>2570</v>
      </c>
      <c r="AP322">
        <v>120</v>
      </c>
      <c r="AQ322" t="s">
        <v>158</v>
      </c>
      <c r="AR322" s="35">
        <v>1008</v>
      </c>
      <c r="AS322" t="s">
        <v>876</v>
      </c>
      <c r="AT322" t="s">
        <v>9</v>
      </c>
      <c r="AU322" t="s">
        <v>9</v>
      </c>
      <c r="AV322" t="s">
        <v>9</v>
      </c>
      <c r="AW322" t="s">
        <v>9</v>
      </c>
      <c r="AX322" t="s">
        <v>8</v>
      </c>
      <c r="AY322" t="s">
        <v>8</v>
      </c>
      <c r="AZ322" t="s">
        <v>137</v>
      </c>
      <c r="BA322" t="s">
        <v>9</v>
      </c>
      <c r="BB322" t="str" cm="1">
        <f t="array" ref="BB322">_xlfn.IFS(AT322="NA", "NA", AT322="NR", "NA", AZ322="Direct rLV % whole brain", AT322, AZ322="Indirect rLV % whole brain", AT322, AZ322="Direct rLV % hemisphere", AT322/2, AZ322="Indirect rLV % hemisphere", AT322/2, AND(F322="Mouse", AZ322="mm3"), (AT322/508.91)*100, AND(F322="Rat", AZ322="mm3"), (AT322/1971)*100, AND(F322="Mouse", AZ322="ul"), (AT322/508.91)*100, AND(F322="Rat", AZ322="ul"), (AT322/1971)*100, AND(F322="Mouse", AZ322="nl"), (AT322/508910)*100, AND(F322="Rat", AZ322="nl"), (AT322/1971000)*100, AND(F322="Mouse", AZ322="cm3"), (AT322/0.50891)*100, AND(F322="Rat", AZ322="cm3"), (AT322/1.971)*100, TRUE, "NA")</f>
        <v>NA</v>
      </c>
      <c r="BC322" t="str" cm="1">
        <f t="array" ref="BC322">_xlfn.IFS(AV322="NA", "NA", AV322="NR", "NA", AZ322="Direct rLV % whole brain", AV322, AZ322="Indirect rLV % whole brain", AV322, AZ322="Direct rLV % hemisphere", AV322/2, AZ322="Indirect rLV % hemisphere", AV322/2, AND(F322="Mouse", AZ322="mm3"), (AV322/508.91)*100, AND(F322="Rat", AZ322="mm3"), (AV322/1971)*100, AND(F322="Mouse", AZ322="ul"), (AV322/508.91)*100, AND(F322="Rat", AZ322="ul"), (AV322/1971)*100, AND(F322="Mouse", AZ322="nl"), (AV322/508910)*100, AND(F322="Rat", AZ322="nl"), (AV322/1971000)*100, AND(F322="Mouse", AZ322="cm3"), (AV322/0.50891)*100, AND(F322="Rat", AZ322="cm3"), (AV322/1.971)*100, TRUE, "NA")</f>
        <v>NA</v>
      </c>
      <c r="BD322" t="str" cm="1">
        <f t="array" ref="BD322">_xlfn.IFS(AU322="NA", "NA", AU322="NR", "NA", R322="NR", "NA", BA322="SD", AU322, BA322="SE", AU322*(SQRT(R322)), BA322="SEM", AU322*(SQRT(R322)), TRUE, "NA")</f>
        <v>NA</v>
      </c>
      <c r="BE322" t="str" cm="1">
        <f t="array" ref="BE322">_xlfn.IFS(BD322="NA", "NA", AZ322="Direct rLV % whole brain", BD322, AZ322="Indirect rLV % whole brain", BD322, AZ322="Direct rLV % hemisphere", BD322/2, AZ322="Indirect rLV % hemisphere", BD322/2, AND(F322="Mouse", AZ322="mm3"), (BD322/508.91)*100, AND(F322="Rat", AZ322="mm3"), (BD322/1971)*100, AND(F322="Mouse", AZ322="ul"), (BD322/508.91)*100, AND(F322="Rat", AZ322="ul"), (BD322/1971)*100, AND(F322="Mouse", AZ322="nl"), (BD322/508910)*100, AND(F322="Rat", AZ322="nl"), (BD322/1971000)*100, AND(F322="Mouse", AZ322="cm3"), (BD322/0.50891)*100, AND(F322="Rat", AZ322="cm3"), (BD322/1.971)*100, TRUE, "NA")</f>
        <v>NA</v>
      </c>
      <c r="BF322" s="48" t="str" cm="1">
        <f t="array" ref="BF322">_xlfn.IFS(AW322="NA", "NA", AW322="NR", "NA", T322 = "NA", "NA", T322 = "NR", "NA", BA322="SD", AW322, BA322="SE", AW322*(SQRT(T322)), BA322="SEM", AW322*(SQRT(T322)), TRUE, "NA")</f>
        <v>NA</v>
      </c>
      <c r="BG322" s="35" t="s">
        <v>12</v>
      </c>
      <c r="BH322" t="s">
        <v>8</v>
      </c>
      <c r="BI322" t="s">
        <v>8</v>
      </c>
      <c r="BJ322" t="s">
        <v>8</v>
      </c>
      <c r="BK322" t="s">
        <v>8</v>
      </c>
      <c r="BL322" t="s">
        <v>8</v>
      </c>
      <c r="BM322" t="s">
        <v>8</v>
      </c>
      <c r="BN322" s="35" t="s">
        <v>273</v>
      </c>
      <c r="BO322" t="s">
        <v>272</v>
      </c>
      <c r="BP322" t="s">
        <v>1516</v>
      </c>
      <c r="BQ322" t="s">
        <v>1515</v>
      </c>
    </row>
    <row r="323" spans="1:69" s="22" customFormat="1" x14ac:dyDescent="0.3">
      <c r="A323" s="22" t="s">
        <v>1517</v>
      </c>
      <c r="B323" s="22" t="s">
        <v>1511</v>
      </c>
      <c r="C323" s="22">
        <v>2018</v>
      </c>
      <c r="D323" s="22" t="s">
        <v>1518</v>
      </c>
      <c r="E323" s="22" t="s">
        <v>141</v>
      </c>
      <c r="F323" s="34" t="s">
        <v>25</v>
      </c>
      <c r="G323" s="22" t="s">
        <v>1008</v>
      </c>
      <c r="H323" s="22" t="s">
        <v>36</v>
      </c>
      <c r="I323" s="22" t="s">
        <v>12</v>
      </c>
      <c r="J323" s="22" t="s">
        <v>8</v>
      </c>
      <c r="K323" s="22">
        <v>9</v>
      </c>
      <c r="L323" s="22">
        <f t="shared" ref="L323:L325" si="54">AVERAGE(K323,M323)</f>
        <v>13</v>
      </c>
      <c r="M323" s="22">
        <v>17</v>
      </c>
      <c r="N323" s="22">
        <v>24</v>
      </c>
      <c r="O323" s="22">
        <f t="shared" si="51"/>
        <v>27</v>
      </c>
      <c r="P323" s="22">
        <v>30</v>
      </c>
      <c r="Q323" s="22">
        <v>2</v>
      </c>
      <c r="R323" s="22">
        <v>10</v>
      </c>
      <c r="S323" s="22">
        <v>4</v>
      </c>
      <c r="T323" s="22">
        <v>6</v>
      </c>
      <c r="U323" s="22">
        <f t="shared" si="52"/>
        <v>2</v>
      </c>
      <c r="V323" s="22">
        <f t="shared" si="53"/>
        <v>5</v>
      </c>
      <c r="W323" s="34" t="s">
        <v>97</v>
      </c>
      <c r="X323" s="22" t="s">
        <v>8</v>
      </c>
      <c r="Y323" s="22" t="s">
        <v>78</v>
      </c>
      <c r="Z323" s="22" t="s">
        <v>9</v>
      </c>
      <c r="AA323" s="22">
        <v>10</v>
      </c>
      <c r="AB323" s="22" t="s">
        <v>338</v>
      </c>
      <c r="AC323">
        <f>(AA323*0.2)/(O323/1000)</f>
        <v>74.074074074074076</v>
      </c>
      <c r="AD323" s="22" t="s">
        <v>9</v>
      </c>
      <c r="AE323" s="22" t="s">
        <v>8</v>
      </c>
      <c r="AF323" t="str" cm="1">
        <f t="array" ref="AF323">_xlfn.IFS(AD323="NA", "NA", AD323="NR", "NA", AE323="W/cm2", AD323, AE323="mW/mm2", AD323*0.1, AE323="mW/cm2", AD323*0.001, AE323="uW/cm2", AD323*0.000001, AE323="lux", AD323*0.00000014641, AE323="klux", AD323*0.00014641, TRUE, "NA")</f>
        <v>NA</v>
      </c>
      <c r="AG323" s="22" t="s">
        <v>232</v>
      </c>
      <c r="AH323" s="22" t="s">
        <v>9</v>
      </c>
      <c r="AI323" s="22" t="s">
        <v>9</v>
      </c>
      <c r="AJ323" s="22">
        <v>2</v>
      </c>
      <c r="AK323" s="22">
        <v>15</v>
      </c>
      <c r="AL323" s="34" t="s">
        <v>1519</v>
      </c>
      <c r="AM323" s="22" t="s">
        <v>211</v>
      </c>
      <c r="AN323" s="22">
        <v>1</v>
      </c>
      <c r="AO323" s="22" t="s">
        <v>145</v>
      </c>
      <c r="AP323" s="22">
        <v>1</v>
      </c>
      <c r="AQ323" s="22" t="s">
        <v>158</v>
      </c>
      <c r="AR323" s="34">
        <v>168</v>
      </c>
      <c r="AS323" s="22" t="s">
        <v>876</v>
      </c>
      <c r="AT323" s="22">
        <v>2.1800000000000002</v>
      </c>
      <c r="AU323" s="22">
        <v>1.02</v>
      </c>
      <c r="AV323" s="22">
        <v>1.87</v>
      </c>
      <c r="AW323" s="22">
        <v>0.86</v>
      </c>
      <c r="AX323" s="22" t="s">
        <v>8</v>
      </c>
      <c r="AY323" s="22" t="s">
        <v>8</v>
      </c>
      <c r="AZ323" s="22" t="s">
        <v>137</v>
      </c>
      <c r="BA323" s="22" t="s">
        <v>196</v>
      </c>
      <c r="BB323" cm="1">
        <f t="array" ref="BB323">_xlfn.IFS(AT323="NA", "NA", AT323="NR", "NA", AZ323="Direct rLV % whole brain", AT323, AZ323="Indirect rLV % whole brain", AT323, AZ323="Direct rLV % hemisphere", AT323/2, AZ323="Indirect rLV % hemisphere", AT323/2, AND(F323="Mouse", AZ323="mm3"), (AT323/508.91)*100, AND(F323="Rat", AZ323="mm3"), (AT323/1971)*100, AND(F323="Mouse", AZ323="ul"), (AT323/508.91)*100, AND(F323="Rat", AZ323="ul"), (AT323/1971)*100, AND(F323="Mouse", AZ323="nl"), (AT323/508910)*100, AND(F323="Rat", AZ323="nl"), (AT323/1971000)*100, AND(F323="Mouse", AZ323="cm3"), (AT323/0.50891)*100, AND(F323="Rat", AZ323="cm3"), (AT323/1.971)*100, TRUE, "NA")</f>
        <v>0.42836650881295324</v>
      </c>
      <c r="BC323" cm="1">
        <f t="array" ref="BC323">_xlfn.IFS(AV323="NA", "NA", AV323="NR", "NA", AZ323="Direct rLV % whole brain", AV323, AZ323="Indirect rLV % whole brain", AV323, AZ323="Direct rLV % hemisphere", AV323/2, AZ323="Indirect rLV % hemisphere", AV323/2, AND(F323="Mouse", AZ323="mm3"), (AV323/508.91)*100, AND(F323="Rat", AZ323="mm3"), (AV323/1971)*100, AND(F323="Mouse", AZ323="ul"), (AV323/508.91)*100, AND(F323="Rat", AZ323="ul"), (AV323/1971)*100, AND(F323="Mouse", AZ323="nl"), (AV323/508910)*100, AND(F323="Rat", AZ323="nl"), (AV323/1971000)*100, AND(F323="Mouse", AZ323="cm3"), (AV323/0.50891)*100, AND(F323="Rat", AZ323="cm3"), (AV323/1.971)*100, TRUE, "NA")</f>
        <v>0.36745200526615712</v>
      </c>
      <c r="BD323" cm="1">
        <f t="array" ref="BD323">_xlfn.IFS(AU323="NA", "NA", AU323="NR", "NA", R323="NR", "NA", BA323="SD", AU323, BA323="SE", AU323*(SQRT(R323)), BA323="SEM", AU323*(SQRT(R323)), TRUE, "NA")</f>
        <v>1.02</v>
      </c>
      <c r="BE323" cm="1">
        <f t="array" ref="BE323">_xlfn.IFS(BD323="NA", "NA", AZ323="Direct rLV % whole brain", BD323, AZ323="Indirect rLV % whole brain", BD323, AZ323="Direct rLV % hemisphere", BD323/2, AZ323="Indirect rLV % hemisphere", BD323/2, AND(F323="Mouse", AZ323="mm3"), (BD323/508.91)*100, AND(F323="Rat", AZ323="mm3"), (BD323/1971)*100, AND(F323="Mouse", AZ323="ul"), (BD323/508.91)*100, AND(F323="Rat", AZ323="ul"), (BD323/1971)*100, AND(F323="Mouse", AZ323="nl"), (BD323/508910)*100, AND(F323="Rat", AZ323="nl"), (BD323/1971000)*100, AND(F323="Mouse", AZ323="cm3"), (BD323/0.50891)*100, AND(F323="Rat", AZ323="cm3"), (BD323/1.971)*100, TRUE, "NA")</f>
        <v>0.20042836650881296</v>
      </c>
      <c r="BF323" s="48" cm="1">
        <f t="array" ref="BF323">_xlfn.IFS(AW323="NA", "NA", AW323="NR", "NA", T323 = "NA", "NA", T323 = "NR", "NA", BA323="SD", AW323, BA323="SE", AW323*(SQRT(T323)), BA323="SEM", AW323*(SQRT(T323)), TRUE, "NA")</f>
        <v>0.86</v>
      </c>
      <c r="BG323" s="34" t="s">
        <v>12</v>
      </c>
      <c r="BH323" s="22" t="s">
        <v>8</v>
      </c>
      <c r="BI323" s="22" t="s">
        <v>8</v>
      </c>
      <c r="BJ323" s="22" t="s">
        <v>8</v>
      </c>
      <c r="BK323" s="22" t="s">
        <v>8</v>
      </c>
      <c r="BL323" s="22" t="s">
        <v>8</v>
      </c>
      <c r="BM323" s="22" t="s">
        <v>8</v>
      </c>
      <c r="BN323" s="34" t="s">
        <v>273</v>
      </c>
      <c r="BO323" s="22" t="s">
        <v>272</v>
      </c>
    </row>
    <row r="324" spans="1:69" s="22" customFormat="1" x14ac:dyDescent="0.3">
      <c r="A324" s="22" t="s">
        <v>1517</v>
      </c>
      <c r="B324" s="22" t="s">
        <v>1511</v>
      </c>
      <c r="C324" s="22">
        <v>2018</v>
      </c>
      <c r="D324" s="22" t="s">
        <v>1518</v>
      </c>
      <c r="E324" s="22" t="s">
        <v>143</v>
      </c>
      <c r="F324" s="34" t="s">
        <v>25</v>
      </c>
      <c r="G324" s="22" t="s">
        <v>1008</v>
      </c>
      <c r="H324" s="22" t="s">
        <v>36</v>
      </c>
      <c r="I324" s="22" t="s">
        <v>12</v>
      </c>
      <c r="J324" s="22" t="s">
        <v>8</v>
      </c>
      <c r="K324" s="22">
        <v>9</v>
      </c>
      <c r="L324" s="22">
        <f t="shared" si="54"/>
        <v>13</v>
      </c>
      <c r="M324" s="22">
        <v>17</v>
      </c>
      <c r="N324" s="22">
        <v>24</v>
      </c>
      <c r="O324" s="22">
        <f t="shared" si="51"/>
        <v>27</v>
      </c>
      <c r="P324" s="22">
        <v>30</v>
      </c>
      <c r="Q324" s="22">
        <v>1</v>
      </c>
      <c r="R324" s="22">
        <v>8</v>
      </c>
      <c r="S324" s="22">
        <v>2</v>
      </c>
      <c r="T324" s="22">
        <v>7</v>
      </c>
      <c r="U324" s="22">
        <f>IF(AND(Q324&lt;&gt;"", Q324&lt;&gt;0, Q324&lt;&gt;"NA", Q324&lt;&gt;"NR",S324&lt;&gt;"", S324&lt;&gt;0, S324&lt;&gt;"NA", S324&lt;&gt;"NR"), S324/Q324, "NA")</f>
        <v>2</v>
      </c>
      <c r="V324" s="22">
        <f>IF(AND(U324&lt;&gt;"", U324&lt;&gt;0, U324&lt;&gt;"NA", U324&lt;&gt;"NR",R324&lt;&gt;"", R324&lt;&gt;0, R324&lt;&gt;"NA", R324&lt;&gt;"NR"), R324/U324, "NA")</f>
        <v>4</v>
      </c>
      <c r="W324" s="34" t="s">
        <v>97</v>
      </c>
      <c r="X324" s="22" t="s">
        <v>8</v>
      </c>
      <c r="Y324" s="22" t="s">
        <v>78</v>
      </c>
      <c r="Z324" s="22" t="s">
        <v>9</v>
      </c>
      <c r="AA324" s="22">
        <v>10</v>
      </c>
      <c r="AB324" s="22" t="s">
        <v>338</v>
      </c>
      <c r="AC324">
        <f>(AA324*0.2)/(O324/1000)</f>
        <v>74.074074074074076</v>
      </c>
      <c r="AD324" s="22" t="s">
        <v>9</v>
      </c>
      <c r="AE324" s="22" t="s">
        <v>8</v>
      </c>
      <c r="AF324" t="str" cm="1">
        <f t="array" ref="AF324">_xlfn.IFS(AD324="NA", "NA", AD324="NR", "NA", AE324="W/cm2", AD324, AE324="mW/mm2", AD324*0.1, AE324="mW/cm2", AD324*0.001, AE324="uW/cm2", AD324*0.000001, AE324="lux", AD324*0.00000014641, AE324="klux", AD324*0.00014641, TRUE, "NA")</f>
        <v>NA</v>
      </c>
      <c r="AG324" s="22" t="s">
        <v>232</v>
      </c>
      <c r="AH324" s="22" t="s">
        <v>9</v>
      </c>
      <c r="AI324" s="22" t="s">
        <v>9</v>
      </c>
      <c r="AJ324" s="22">
        <v>2</v>
      </c>
      <c r="AK324" s="22">
        <v>15</v>
      </c>
      <c r="AL324" s="34" t="s">
        <v>1520</v>
      </c>
      <c r="AM324" s="22" t="s">
        <v>211</v>
      </c>
      <c r="AN324" s="22">
        <v>5</v>
      </c>
      <c r="AO324" s="22" t="s">
        <v>145</v>
      </c>
      <c r="AP324" s="22">
        <v>1</v>
      </c>
      <c r="AQ324" s="22" t="s">
        <v>158</v>
      </c>
      <c r="AR324" s="34">
        <v>168</v>
      </c>
      <c r="AS324" s="22" t="s">
        <v>876</v>
      </c>
      <c r="AT324" s="22">
        <v>2.41</v>
      </c>
      <c r="AU324" s="22">
        <v>0.7</v>
      </c>
      <c r="AV324" s="22">
        <v>2.21</v>
      </c>
      <c r="AW324" s="22">
        <v>0.43</v>
      </c>
      <c r="AX324" s="22" t="s">
        <v>8</v>
      </c>
      <c r="AY324" s="22" t="s">
        <v>8</v>
      </c>
      <c r="AZ324" s="22" t="s">
        <v>137</v>
      </c>
      <c r="BA324" s="22" t="s">
        <v>196</v>
      </c>
      <c r="BB324" cm="1">
        <f t="array" ref="BB324">_xlfn.IFS(AT324="NA", "NA", AT324="NR", "NA", AZ324="Direct rLV % whole brain", AT324, AZ324="Indirect rLV % whole brain", AT324, AZ324="Direct rLV % hemisphere", AT324/2, AZ324="Indirect rLV % hemisphere", AT324/2, AND(F324="Mouse", AZ324="mm3"), (AT324/508.91)*100, AND(F324="Rat", AZ324="mm3"), (AT324/1971)*100, AND(F324="Mouse", AZ324="ul"), (AT324/508.91)*100, AND(F324="Rat", AZ324="ul"), (AT324/1971)*100, AND(F324="Mouse", AZ324="nl"), (AT324/508910)*100, AND(F324="Rat", AZ324="nl"), (AT324/1971000)*100, AND(F324="Mouse", AZ324="cm3"), (AT324/0.50891)*100, AND(F324="Rat", AZ324="cm3"), (AT324/1.971)*100, TRUE, "NA")</f>
        <v>0.47356114047670511</v>
      </c>
      <c r="BC324" cm="1">
        <f t="array" ref="BC324">_xlfn.IFS(AV324="NA", "NA", AV324="NR", "NA", AZ324="Direct rLV % whole brain", AV324, AZ324="Indirect rLV % whole brain", AV324, AZ324="Direct rLV % hemisphere", AV324/2, AZ324="Indirect rLV % hemisphere", AV324/2, AND(F324="Mouse", AZ324="mm3"), (AV324/508.91)*100, AND(F324="Rat", AZ324="mm3"), (AV324/1971)*100, AND(F324="Mouse", AZ324="ul"), (AV324/508.91)*100, AND(F324="Rat", AZ324="ul"), (AV324/1971)*100, AND(F324="Mouse", AZ324="nl"), (AV324/508910)*100, AND(F324="Rat", AZ324="nl"), (AV324/1971000)*100, AND(F324="Mouse", AZ324="cm3"), (AV324/0.50891)*100, AND(F324="Rat", AZ324="cm3"), (AV324/1.971)*100, TRUE, "NA")</f>
        <v>0.43426146076909466</v>
      </c>
      <c r="BD324" cm="1">
        <f t="array" ref="BD324">_xlfn.IFS(AU324="NA", "NA", AU324="NR", "NA", R324="NR", "NA", BA324="SD", AU324, BA324="SE", AU324*(SQRT(R324)), BA324="SEM", AU324*(SQRT(R324)), TRUE, "NA")</f>
        <v>0.7</v>
      </c>
      <c r="BE324" cm="1">
        <f t="array" ref="BE324">_xlfn.IFS(BD324="NA", "NA", AZ324="Direct rLV % whole brain", BD324, AZ324="Indirect rLV % whole brain", BD324, AZ324="Direct rLV % hemisphere", BD324/2, AZ324="Indirect rLV % hemisphere", BD324/2, AND(F324="Mouse", AZ324="mm3"), (BD324/508.91)*100, AND(F324="Rat", AZ324="mm3"), (BD324/1971)*100, AND(F324="Mouse", AZ324="ul"), (BD324/508.91)*100, AND(F324="Rat", AZ324="ul"), (BD324/1971)*100, AND(F324="Mouse", AZ324="nl"), (BD324/508910)*100, AND(F324="Rat", AZ324="nl"), (BD324/1971000)*100, AND(F324="Mouse", AZ324="cm3"), (BD324/0.50891)*100, AND(F324="Rat", AZ324="cm3"), (BD324/1.971)*100, TRUE, "NA")</f>
        <v>0.13754887897663631</v>
      </c>
      <c r="BF324" s="48" cm="1">
        <f t="array" ref="BF324">_xlfn.IFS(AW324="NA", "NA", AW324="NR", "NA", T324 = "NA", "NA", T324 = "NR", "NA", BA324="SD", AW324, BA324="SE", AW324*(SQRT(T324)), BA324="SEM", AW324*(SQRT(T324)), TRUE, "NA")</f>
        <v>0.43</v>
      </c>
      <c r="BG324" s="34" t="s">
        <v>12</v>
      </c>
      <c r="BH324" s="22" t="s">
        <v>8</v>
      </c>
      <c r="BI324" s="22" t="s">
        <v>8</v>
      </c>
      <c r="BJ324" s="22" t="s">
        <v>8</v>
      </c>
      <c r="BK324" s="22" t="s">
        <v>8</v>
      </c>
      <c r="BL324" s="22" t="s">
        <v>8</v>
      </c>
      <c r="BM324" s="22" t="s">
        <v>8</v>
      </c>
      <c r="BN324" s="34" t="s">
        <v>273</v>
      </c>
      <c r="BO324" s="22" t="s">
        <v>272</v>
      </c>
    </row>
    <row r="325" spans="1:69" s="22" customFormat="1" x14ac:dyDescent="0.3">
      <c r="A325" s="22" t="s">
        <v>1517</v>
      </c>
      <c r="B325" s="22" t="s">
        <v>1511</v>
      </c>
      <c r="C325" s="22">
        <v>2018</v>
      </c>
      <c r="D325" s="22" t="s">
        <v>1518</v>
      </c>
      <c r="E325" s="22" t="s">
        <v>144</v>
      </c>
      <c r="F325" s="34" t="s">
        <v>25</v>
      </c>
      <c r="G325" s="22" t="s">
        <v>1008</v>
      </c>
      <c r="H325" s="22" t="s">
        <v>36</v>
      </c>
      <c r="I325" s="22" t="s">
        <v>12</v>
      </c>
      <c r="J325" s="22" t="s">
        <v>8</v>
      </c>
      <c r="K325" s="22">
        <v>9</v>
      </c>
      <c r="L325" s="22">
        <f t="shared" si="54"/>
        <v>13</v>
      </c>
      <c r="M325" s="22">
        <v>17</v>
      </c>
      <c r="N325" s="22">
        <v>24</v>
      </c>
      <c r="O325" s="22">
        <f t="shared" si="51"/>
        <v>27</v>
      </c>
      <c r="P325" s="22">
        <v>30</v>
      </c>
      <c r="Q325" s="22">
        <v>2</v>
      </c>
      <c r="R325" s="22">
        <v>10</v>
      </c>
      <c r="S325" s="22">
        <v>4</v>
      </c>
      <c r="T325" s="22">
        <v>8</v>
      </c>
      <c r="U325" s="22">
        <f>IF(AND(Q325&lt;&gt;"", Q325&lt;&gt;0, Q325&lt;&gt;"NA", Q325&lt;&gt;"NR",S325&lt;&gt;"", S325&lt;&gt;0, S325&lt;&gt;"NA", S325&lt;&gt;"NR"), S325/Q325, "NA")</f>
        <v>2</v>
      </c>
      <c r="V325" s="22">
        <f>IF(AND(U325&lt;&gt;"", U325&lt;&gt;0, U325&lt;&gt;"NA", U325&lt;&gt;"NR",R325&lt;&gt;"", R325&lt;&gt;0, R325&lt;&gt;"NA", R325&lt;&gt;"NR"), R325/U325, "NA")</f>
        <v>5</v>
      </c>
      <c r="W325" s="34" t="s">
        <v>97</v>
      </c>
      <c r="X325" s="22" t="s">
        <v>8</v>
      </c>
      <c r="Y325" s="22" t="s">
        <v>78</v>
      </c>
      <c r="Z325" s="22" t="s">
        <v>9</v>
      </c>
      <c r="AA325" s="22">
        <v>10</v>
      </c>
      <c r="AB325" s="22" t="s">
        <v>338</v>
      </c>
      <c r="AC325">
        <f>(AA325*0.2)/(O325/1000)</f>
        <v>74.074074074074076</v>
      </c>
      <c r="AD325" s="22" t="s">
        <v>9</v>
      </c>
      <c r="AE325" s="22" t="s">
        <v>8</v>
      </c>
      <c r="AF325" t="str" cm="1">
        <f t="array" ref="AF325">_xlfn.IFS(AD325="NA", "NA", AD325="NR", "NA", AE325="W/cm2", AD325, AE325="mW/mm2", AD325*0.1, AE325="mW/cm2", AD325*0.001, AE325="uW/cm2", AD325*0.000001, AE325="lux", AD325*0.00000014641, AE325="klux", AD325*0.00014641, TRUE, "NA")</f>
        <v>NA</v>
      </c>
      <c r="AG325" s="22" t="s">
        <v>232</v>
      </c>
      <c r="AH325" s="22" t="s">
        <v>9</v>
      </c>
      <c r="AI325" s="22" t="s">
        <v>9</v>
      </c>
      <c r="AJ325" s="22">
        <v>2</v>
      </c>
      <c r="AK325" s="22">
        <v>15</v>
      </c>
      <c r="AL325" s="34" t="s">
        <v>1521</v>
      </c>
      <c r="AM325" s="22" t="s">
        <v>211</v>
      </c>
      <c r="AN325" s="22">
        <v>1</v>
      </c>
      <c r="AO325" s="22" t="s">
        <v>145</v>
      </c>
      <c r="AP325" s="22">
        <v>1</v>
      </c>
      <c r="AQ325" s="22" t="s">
        <v>158</v>
      </c>
      <c r="AR325" s="34">
        <v>168</v>
      </c>
      <c r="AS325" s="22" t="s">
        <v>876</v>
      </c>
      <c r="AT325" s="22">
        <v>2.1800000000000002</v>
      </c>
      <c r="AU325" s="22">
        <v>1.02</v>
      </c>
      <c r="AV325" s="22">
        <v>1.96</v>
      </c>
      <c r="AW325" s="22">
        <v>0.8</v>
      </c>
      <c r="AX325" s="22" t="s">
        <v>8</v>
      </c>
      <c r="AY325" s="22" t="s">
        <v>8</v>
      </c>
      <c r="AZ325" s="22" t="s">
        <v>137</v>
      </c>
      <c r="BA325" s="22" t="s">
        <v>196</v>
      </c>
      <c r="BB325" cm="1">
        <f t="array" ref="BB325">_xlfn.IFS(AT325="NA", "NA", AT325="NR", "NA", AZ325="Direct rLV % whole brain", AT325, AZ325="Indirect rLV % whole brain", AT325, AZ325="Direct rLV % hemisphere", AT325/2, AZ325="Indirect rLV % hemisphere", AT325/2, AND(F325="Mouse", AZ325="mm3"), (AT325/508.91)*100, AND(F325="Rat", AZ325="mm3"), (AT325/1971)*100, AND(F325="Mouse", AZ325="ul"), (AT325/508.91)*100, AND(F325="Rat", AZ325="ul"), (AT325/1971)*100, AND(F325="Mouse", AZ325="nl"), (AT325/508910)*100, AND(F325="Rat", AZ325="nl"), (AT325/1971000)*100, AND(F325="Mouse", AZ325="cm3"), (AT325/0.50891)*100, AND(F325="Rat", AZ325="cm3"), (AT325/1.971)*100, TRUE, "NA")</f>
        <v>0.42836650881295324</v>
      </c>
      <c r="BC325" cm="1">
        <f t="array" ref="BC325">_xlfn.IFS(AV325="NA", "NA", AV325="NR", "NA", AZ325="Direct rLV % whole brain", AV325, AZ325="Indirect rLV % whole brain", AV325, AZ325="Direct rLV % hemisphere", AV325/2, AZ325="Indirect rLV % hemisphere", AV325/2, AND(F325="Mouse", AZ325="mm3"), (AV325/508.91)*100, AND(F325="Rat", AZ325="mm3"), (AV325/1971)*100, AND(F325="Mouse", AZ325="ul"), (AV325/508.91)*100, AND(F325="Rat", AZ325="ul"), (AV325/1971)*100, AND(F325="Mouse", AZ325="nl"), (AV325/508910)*100, AND(F325="Rat", AZ325="nl"), (AV325/1971000)*100, AND(F325="Mouse", AZ325="cm3"), (AV325/0.50891)*100, AND(F325="Rat", AZ325="cm3"), (AV325/1.971)*100, TRUE, "NA")</f>
        <v>0.38513686113458173</v>
      </c>
      <c r="BD325" cm="1">
        <f t="array" ref="BD325">_xlfn.IFS(AU325="NA", "NA", AU325="NR", "NA", R325="NR", "NA", BA325="SD", AU325, BA325="SE", AU325*(SQRT(R325)), BA325="SEM", AU325*(SQRT(R325)), TRUE, "NA")</f>
        <v>1.02</v>
      </c>
      <c r="BE325" cm="1">
        <f t="array" ref="BE325">_xlfn.IFS(BD325="NA", "NA", AZ325="Direct rLV % whole brain", BD325, AZ325="Indirect rLV % whole brain", BD325, AZ325="Direct rLV % hemisphere", BD325/2, AZ325="Indirect rLV % hemisphere", BD325/2, AND(F325="Mouse", AZ325="mm3"), (BD325/508.91)*100, AND(F325="Rat", AZ325="mm3"), (BD325/1971)*100, AND(F325="Mouse", AZ325="ul"), (BD325/508.91)*100, AND(F325="Rat", AZ325="ul"), (BD325/1971)*100, AND(F325="Mouse", AZ325="nl"), (BD325/508910)*100, AND(F325="Rat", AZ325="nl"), (BD325/1971000)*100, AND(F325="Mouse", AZ325="cm3"), (BD325/0.50891)*100, AND(F325="Rat", AZ325="cm3"), (BD325/1.971)*100, TRUE, "NA")</f>
        <v>0.20042836650881296</v>
      </c>
      <c r="BF325" s="48" cm="1">
        <f t="array" ref="BF325">_xlfn.IFS(AW325="NA", "NA", AW325="NR", "NA", T325 = "NA", "NA", T325 = "NR", "NA", BA325="SD", AW325, BA325="SE", AW325*(SQRT(T325)), BA325="SEM", AW325*(SQRT(T325)), TRUE, "NA")</f>
        <v>0.8</v>
      </c>
      <c r="BG325" s="34" t="s">
        <v>12</v>
      </c>
      <c r="BH325" s="22" t="s">
        <v>8</v>
      </c>
      <c r="BI325" s="22" t="s">
        <v>8</v>
      </c>
      <c r="BJ325" s="22" t="s">
        <v>8</v>
      </c>
      <c r="BK325" s="22" t="s">
        <v>8</v>
      </c>
      <c r="BL325" s="22" t="s">
        <v>8</v>
      </c>
      <c r="BM325" s="22" t="s">
        <v>8</v>
      </c>
      <c r="BN325" s="34" t="s">
        <v>273</v>
      </c>
      <c r="BO325" s="22" t="s">
        <v>272</v>
      </c>
    </row>
    <row r="326" spans="1:69" x14ac:dyDescent="0.3">
      <c r="A326" t="s">
        <v>1523</v>
      </c>
      <c r="B326" t="s">
        <v>1522</v>
      </c>
      <c r="C326">
        <v>2012</v>
      </c>
      <c r="D326" t="s">
        <v>1524</v>
      </c>
      <c r="E326" t="s">
        <v>141</v>
      </c>
      <c r="F326" s="35" t="s">
        <v>24</v>
      </c>
      <c r="G326" t="s">
        <v>11</v>
      </c>
      <c r="H326" t="s">
        <v>36</v>
      </c>
      <c r="I326" t="s">
        <v>12</v>
      </c>
      <c r="J326" t="s">
        <v>8</v>
      </c>
      <c r="K326" t="s">
        <v>9</v>
      </c>
      <c r="L326">
        <v>13</v>
      </c>
      <c r="M326" t="s">
        <v>9</v>
      </c>
      <c r="N326">
        <v>250</v>
      </c>
      <c r="O326">
        <f t="shared" si="51"/>
        <v>275</v>
      </c>
      <c r="P326">
        <v>300</v>
      </c>
      <c r="Q326">
        <v>2</v>
      </c>
      <c r="R326">
        <v>9</v>
      </c>
      <c r="S326">
        <v>4</v>
      </c>
      <c r="T326">
        <v>10</v>
      </c>
      <c r="U326">
        <f t="shared" ref="U326:U389" si="55">IF(AND(Q326&lt;&gt;"", Q326&lt;&gt;0, Q326&lt;&gt;"NA", Q326&lt;&gt;"NR",S326&lt;&gt;"", S326&lt;&gt;0, S326&lt;&gt;"NA", S326&lt;&gt;"NR"), S326/Q326, "NA")</f>
        <v>2</v>
      </c>
      <c r="V326">
        <f t="shared" ref="V326:V389" si="56">IF(AND(U326&lt;&gt;"", U326&lt;&gt;0, U326&lt;&gt;"NA", U326&lt;&gt;"NR",R326&lt;&gt;"", R326&lt;&gt;0, R326&lt;&gt;"NA", R326&lt;&gt;"NR"), R326/U326, "NA")</f>
        <v>4.5</v>
      </c>
      <c r="W326" s="35" t="s">
        <v>147</v>
      </c>
      <c r="X326" t="s">
        <v>97</v>
      </c>
      <c r="Y326" t="s">
        <v>9</v>
      </c>
      <c r="Z326" t="s">
        <v>1559</v>
      </c>
      <c r="AA326">
        <v>10</v>
      </c>
      <c r="AB326" t="s">
        <v>320</v>
      </c>
      <c r="AC326" t="str" cm="1">
        <f t="array" ref="AC326">_xlfn.IFS(AB326="mg/kg", AA326, AB326="ug/g", AA326, AB326="mg/100g", AA326*10, AB326="mg/g", AA326*1000, TRUE, "NA")</f>
        <v>NA</v>
      </c>
      <c r="AD326" t="s">
        <v>9</v>
      </c>
      <c r="AE326" t="s">
        <v>8</v>
      </c>
      <c r="AF326" t="str" cm="1">
        <f t="array" ref="AF326">_xlfn.IFS(AD326="NA", "NA", AD326="NR", "NA", AE326="W/cm2", AD326, AE326="mW/mm2", AD326*0.1, AE326="mW/cm2", AD326*0.001, AE326="uW/cm2", AD326*0.000001, AE326="lux", AD326*0.00000014641, AE326="klux", AD326*0.00014641, TRUE, "NA")</f>
        <v>NA</v>
      </c>
      <c r="AG326" t="s">
        <v>231</v>
      </c>
      <c r="AH326" t="s">
        <v>9</v>
      </c>
      <c r="AI326" t="s">
        <v>9</v>
      </c>
      <c r="AJ326">
        <v>3</v>
      </c>
      <c r="AK326">
        <v>20</v>
      </c>
      <c r="AL326" s="35" t="s">
        <v>1525</v>
      </c>
      <c r="AM326" t="s">
        <v>216</v>
      </c>
      <c r="AN326">
        <v>10</v>
      </c>
      <c r="AO326" t="s">
        <v>145</v>
      </c>
      <c r="AP326">
        <v>-12</v>
      </c>
      <c r="AQ326" t="s">
        <v>156</v>
      </c>
      <c r="AR326" s="35">
        <v>1008</v>
      </c>
      <c r="AS326" t="s">
        <v>876</v>
      </c>
      <c r="AT326">
        <v>15.75</v>
      </c>
      <c r="AU326">
        <v>6.85</v>
      </c>
      <c r="AV326">
        <v>10.59</v>
      </c>
      <c r="AW326">
        <v>3.48</v>
      </c>
      <c r="AX326" t="s">
        <v>8</v>
      </c>
      <c r="AY326" t="s">
        <v>8</v>
      </c>
      <c r="AZ326" t="s">
        <v>137</v>
      </c>
      <c r="BA326" t="s">
        <v>196</v>
      </c>
      <c r="BB326" cm="1">
        <f t="array" ref="BB326">_xlfn.IFS(AT326="NA", "NA", AT326="NR", "NA", AZ326="Direct rLV % whole brain", AT326, AZ326="Indirect rLV % whole brain", AT326, AZ326="Direct rLV % hemisphere", AT326/2, AZ326="Indirect rLV % hemisphere", AT326/2, AND(F326="Mouse", AZ326="mm3"), (AT326/508.91)*100, AND(F326="Rat", AZ326="mm3"), (AT326/1971)*100, AND(F326="Mouse", AZ326="ul"), (AT326/508.91)*100, AND(F326="Rat", AZ326="ul"), (AT326/1971)*100, AND(F326="Mouse", AZ326="nl"), (AT326/508910)*100, AND(F326="Rat", AZ326="nl"), (AT326/1971000)*100, AND(F326="Mouse", AZ326="cm3"), (AT326/0.50891)*100, AND(F326="Rat", AZ326="cm3"), (AT326/1.971)*100, TRUE, "NA")</f>
        <v>0.79908675799086759</v>
      </c>
      <c r="BC326" cm="1">
        <f t="array" ref="BC326">_xlfn.IFS(AV326="NA", "NA", AV326="NR", "NA", AZ326="Direct rLV % whole brain", AV326, AZ326="Indirect rLV % whole brain", AV326, AZ326="Direct rLV % hemisphere", AV326/2, AZ326="Indirect rLV % hemisphere", AV326/2, AND(F326="Mouse", AZ326="mm3"), (AV326/508.91)*100, AND(F326="Rat", AZ326="mm3"), (AV326/1971)*100, AND(F326="Mouse", AZ326="ul"), (AV326/508.91)*100, AND(F326="Rat", AZ326="ul"), (AV326/1971)*100, AND(F326="Mouse", AZ326="nl"), (AV326/508910)*100, AND(F326="Rat", AZ326="nl"), (AV326/1971000)*100, AND(F326="Mouse", AZ326="cm3"), (AV326/0.50891)*100, AND(F326="Rat", AZ326="cm3"), (AV326/1.971)*100, TRUE, "NA")</f>
        <v>0.53729071537290718</v>
      </c>
      <c r="BD326" cm="1">
        <f t="array" ref="BD326">_xlfn.IFS(AU326="NA", "NA", AU326="NR", "NA", R326="NR", "NA", BA326="SD", AU326, BA326="SE", AU326*(SQRT(R326)), BA326="SEM", AU326*(SQRT(R326)), TRUE, "NA")</f>
        <v>6.85</v>
      </c>
      <c r="BE326" cm="1">
        <f t="array" ref="BE326">_xlfn.IFS(BD326="NA", "NA", AZ326="Direct rLV % whole brain", BD326, AZ326="Indirect rLV % whole brain", BD326, AZ326="Direct rLV % hemisphere", BD326/2, AZ326="Indirect rLV % hemisphere", BD326/2, AND(F326="Mouse", AZ326="mm3"), (BD326/508.91)*100, AND(F326="Rat", AZ326="mm3"), (BD326/1971)*100, AND(F326="Mouse", AZ326="ul"), (BD326/508.91)*100, AND(F326="Rat", AZ326="ul"), (BD326/1971)*100, AND(F326="Mouse", AZ326="nl"), (BD326/508910)*100, AND(F326="Rat", AZ326="nl"), (BD326/1971000)*100, AND(F326="Mouse", AZ326="cm3"), (BD326/0.50891)*100, AND(F326="Rat", AZ326="cm3"), (BD326/1.971)*100, TRUE, "NA")</f>
        <v>0.34753932014205985</v>
      </c>
      <c r="BF326" s="48" cm="1">
        <f t="array" ref="BF326">_xlfn.IFS(AW326="NA", "NA", AW326="NR", "NA", T326 = "NA", "NA", T326 = "NR", "NA", BA326="SD", AW326, BA326="SE", AW326*(SQRT(T326)), BA326="SEM", AW326*(SQRT(T326)), TRUE, "NA")</f>
        <v>3.48</v>
      </c>
      <c r="BG326" s="35" t="s">
        <v>12</v>
      </c>
      <c r="BH326" t="s">
        <v>8</v>
      </c>
      <c r="BI326" t="s">
        <v>8</v>
      </c>
      <c r="BJ326" t="s">
        <v>8</v>
      </c>
      <c r="BK326" t="s">
        <v>8</v>
      </c>
      <c r="BL326" t="s">
        <v>8</v>
      </c>
      <c r="BM326" t="s">
        <v>8</v>
      </c>
      <c r="BN326" s="35" t="s">
        <v>272</v>
      </c>
      <c r="BO326" t="s">
        <v>273</v>
      </c>
      <c r="BQ326" t="s">
        <v>2595</v>
      </c>
    </row>
    <row r="327" spans="1:69" x14ac:dyDescent="0.3">
      <c r="A327" t="s">
        <v>1523</v>
      </c>
      <c r="B327" t="s">
        <v>1522</v>
      </c>
      <c r="C327">
        <v>2012</v>
      </c>
      <c r="D327" t="s">
        <v>1524</v>
      </c>
      <c r="E327" t="s">
        <v>143</v>
      </c>
      <c r="F327" s="35" t="s">
        <v>24</v>
      </c>
      <c r="G327" t="s">
        <v>11</v>
      </c>
      <c r="H327" t="s">
        <v>36</v>
      </c>
      <c r="I327" t="s">
        <v>12</v>
      </c>
      <c r="J327" t="s">
        <v>8</v>
      </c>
      <c r="K327" t="s">
        <v>9</v>
      </c>
      <c r="L327">
        <v>13</v>
      </c>
      <c r="M327" t="s">
        <v>9</v>
      </c>
      <c r="N327">
        <v>250</v>
      </c>
      <c r="O327">
        <f t="shared" si="51"/>
        <v>275</v>
      </c>
      <c r="P327">
        <v>300</v>
      </c>
      <c r="Q327">
        <v>2</v>
      </c>
      <c r="R327">
        <v>9</v>
      </c>
      <c r="S327">
        <v>4</v>
      </c>
      <c r="T327">
        <v>6</v>
      </c>
      <c r="U327">
        <f>IF(AND(Q327&lt;&gt;"", Q327&lt;&gt;0, Q327&lt;&gt;"NA", Q327&lt;&gt;"NR",S327&lt;&gt;"", S327&lt;&gt;0, S327&lt;&gt;"NA", S327&lt;&gt;"NR"), S327/Q327, "NA")</f>
        <v>2</v>
      </c>
      <c r="V327">
        <f>IF(AND(U327&lt;&gt;"", U327&lt;&gt;0, U327&lt;&gt;"NA", U327&lt;&gt;"NR",R327&lt;&gt;"", R327&lt;&gt;0, R327&lt;&gt;"NA", R327&lt;&gt;"NR"), R327/U327, "NA")</f>
        <v>4.5</v>
      </c>
      <c r="W327" s="35" t="s">
        <v>147</v>
      </c>
      <c r="X327" t="s">
        <v>97</v>
      </c>
      <c r="Y327" t="s">
        <v>9</v>
      </c>
      <c r="Z327" t="s">
        <v>1559</v>
      </c>
      <c r="AA327">
        <v>10</v>
      </c>
      <c r="AB327" t="s">
        <v>320</v>
      </c>
      <c r="AC327" t="str" cm="1">
        <f t="array" ref="AC327">_xlfn.IFS(AB327="mg/kg", AA327, AB327="ug/g", AA327, AB327="mg/100g", AA327*10, AB327="mg/g", AA327*1000, TRUE, "NA")</f>
        <v>NA</v>
      </c>
      <c r="AD327" t="s">
        <v>9</v>
      </c>
      <c r="AE327" t="s">
        <v>8</v>
      </c>
      <c r="AF327" t="str" cm="1">
        <f t="array" ref="AF327">_xlfn.IFS(AD327="NA", "NA", AD327="NR", "NA", AE327="W/cm2", AD327, AE327="mW/mm2", AD327*0.1, AE327="mW/cm2", AD327*0.001, AE327="uW/cm2", AD327*0.000001, AE327="lux", AD327*0.00000014641, AE327="klux", AD327*0.00014641, TRUE, "NA")</f>
        <v>NA</v>
      </c>
      <c r="AG327" t="s">
        <v>231</v>
      </c>
      <c r="AH327" t="s">
        <v>9</v>
      </c>
      <c r="AI327" t="s">
        <v>9</v>
      </c>
      <c r="AJ327">
        <v>3</v>
      </c>
      <c r="AK327">
        <v>20</v>
      </c>
      <c r="AL327" s="35" t="s">
        <v>357</v>
      </c>
      <c r="AM327" t="s">
        <v>216</v>
      </c>
      <c r="AN327">
        <v>2.5</v>
      </c>
      <c r="AO327" t="s">
        <v>145</v>
      </c>
      <c r="AP327">
        <v>-12</v>
      </c>
      <c r="AQ327" t="s">
        <v>156</v>
      </c>
      <c r="AR327" s="35">
        <v>1008</v>
      </c>
      <c r="AS327" t="s">
        <v>876</v>
      </c>
      <c r="AT327">
        <v>15.75</v>
      </c>
      <c r="AU327">
        <v>6.85</v>
      </c>
      <c r="AV327">
        <v>7.27</v>
      </c>
      <c r="AW327">
        <v>1.84</v>
      </c>
      <c r="AX327" t="s">
        <v>8</v>
      </c>
      <c r="AY327" t="s">
        <v>8</v>
      </c>
      <c r="AZ327" t="s">
        <v>137</v>
      </c>
      <c r="BA327" t="s">
        <v>196</v>
      </c>
      <c r="BB327" cm="1">
        <f t="array" ref="BB327">_xlfn.IFS(AT327="NA", "NA", AT327="NR", "NA", AZ327="Direct rLV % whole brain", AT327, AZ327="Indirect rLV % whole brain", AT327, AZ327="Direct rLV % hemisphere", AT327/2, AZ327="Indirect rLV % hemisphere", AT327/2, AND(F327="Mouse", AZ327="mm3"), (AT327/508.91)*100, AND(F327="Rat", AZ327="mm3"), (AT327/1971)*100, AND(F327="Mouse", AZ327="ul"), (AT327/508.91)*100, AND(F327="Rat", AZ327="ul"), (AT327/1971)*100, AND(F327="Mouse", AZ327="nl"), (AT327/508910)*100, AND(F327="Rat", AZ327="nl"), (AT327/1971000)*100, AND(F327="Mouse", AZ327="cm3"), (AT327/0.50891)*100, AND(F327="Rat", AZ327="cm3"), (AT327/1.971)*100, TRUE, "NA")</f>
        <v>0.79908675799086759</v>
      </c>
      <c r="BC327" cm="1">
        <f t="array" ref="BC327">_xlfn.IFS(AV327="NA", "NA", AV327="NR", "NA", AZ327="Direct rLV % whole brain", AV327, AZ327="Indirect rLV % whole brain", AV327, AZ327="Direct rLV % hemisphere", AV327/2, AZ327="Indirect rLV % hemisphere", AV327/2, AND(F327="Mouse", AZ327="mm3"), (AV327/508.91)*100, AND(F327="Rat", AZ327="mm3"), (AV327/1971)*100, AND(F327="Mouse", AZ327="ul"), (AV327/508.91)*100, AND(F327="Rat", AZ327="ul"), (AV327/1971)*100, AND(F327="Mouse", AZ327="nl"), (AV327/508910)*100, AND(F327="Rat", AZ327="nl"), (AV327/1971000)*100, AND(F327="Mouse", AZ327="cm3"), (AV327/0.50891)*100, AND(F327="Rat", AZ327="cm3"), (AV327/1.971)*100, TRUE, "NA")</f>
        <v>0.36884830035514965</v>
      </c>
      <c r="BD327" cm="1">
        <f t="array" ref="BD327">_xlfn.IFS(AU327="NA", "NA", AU327="NR", "NA", R327="NR", "NA", BA327="SD", AU327, BA327="SE", AU327*(SQRT(R327)), BA327="SEM", AU327*(SQRT(R327)), TRUE, "NA")</f>
        <v>6.85</v>
      </c>
      <c r="BE327" cm="1">
        <f t="array" ref="BE327">_xlfn.IFS(BD327="NA", "NA", AZ327="Direct rLV % whole brain", BD327, AZ327="Indirect rLV % whole brain", BD327, AZ327="Direct rLV % hemisphere", BD327/2, AZ327="Indirect rLV % hemisphere", BD327/2, AND(F327="Mouse", AZ327="mm3"), (BD327/508.91)*100, AND(F327="Rat", AZ327="mm3"), (BD327/1971)*100, AND(F327="Mouse", AZ327="ul"), (BD327/508.91)*100, AND(F327="Rat", AZ327="ul"), (BD327/1971)*100, AND(F327="Mouse", AZ327="nl"), (BD327/508910)*100, AND(F327="Rat", AZ327="nl"), (BD327/1971000)*100, AND(F327="Mouse", AZ327="cm3"), (BD327/0.50891)*100, AND(F327="Rat", AZ327="cm3"), (BD327/1.971)*100, TRUE, "NA")</f>
        <v>0.34753932014205985</v>
      </c>
      <c r="BF327" s="48" cm="1">
        <f t="array" ref="BF327">_xlfn.IFS(AW327="NA", "NA", AW327="NR", "NA", T327 = "NA", "NA", T327 = "NR", "NA", BA327="SD", AW327, BA327="SE", AW327*(SQRT(T327)), BA327="SEM", AW327*(SQRT(T327)), TRUE, "NA")</f>
        <v>1.84</v>
      </c>
      <c r="BG327" s="35" t="s">
        <v>12</v>
      </c>
      <c r="BH327" t="s">
        <v>8</v>
      </c>
      <c r="BI327" t="s">
        <v>8</v>
      </c>
      <c r="BJ327" t="s">
        <v>8</v>
      </c>
      <c r="BK327" t="s">
        <v>8</v>
      </c>
      <c r="BL327" t="s">
        <v>8</v>
      </c>
      <c r="BM327" t="s">
        <v>8</v>
      </c>
      <c r="BN327" s="35" t="s">
        <v>272</v>
      </c>
      <c r="BO327" t="s">
        <v>273</v>
      </c>
      <c r="BQ327" t="s">
        <v>2595</v>
      </c>
    </row>
    <row r="328" spans="1:69" s="22" customFormat="1" x14ac:dyDescent="0.3">
      <c r="A328" s="22" t="s">
        <v>1527</v>
      </c>
      <c r="B328" s="22" t="s">
        <v>1526</v>
      </c>
      <c r="C328" s="22">
        <v>2014</v>
      </c>
      <c r="D328" s="22" t="s">
        <v>1528</v>
      </c>
      <c r="E328" s="22" t="s">
        <v>141</v>
      </c>
      <c r="F328" s="34" t="s">
        <v>25</v>
      </c>
      <c r="G328" s="22" t="s">
        <v>1008</v>
      </c>
      <c r="H328" s="22" t="s">
        <v>9</v>
      </c>
      <c r="I328" s="22" t="s">
        <v>12</v>
      </c>
      <c r="J328" s="22" t="s">
        <v>8</v>
      </c>
      <c r="K328" s="22">
        <v>8</v>
      </c>
      <c r="L328" s="22">
        <f>AVERAGE(K328,M328)</f>
        <v>9</v>
      </c>
      <c r="M328" s="22">
        <v>10</v>
      </c>
      <c r="N328" s="22" t="s">
        <v>9</v>
      </c>
      <c r="O328" s="22" t="s">
        <v>9</v>
      </c>
      <c r="P328" s="22" t="s">
        <v>9</v>
      </c>
      <c r="Q328" s="22">
        <v>1</v>
      </c>
      <c r="R328" s="22">
        <v>7.5</v>
      </c>
      <c r="S328" s="22">
        <v>0</v>
      </c>
      <c r="T328" s="22" t="s">
        <v>8</v>
      </c>
      <c r="U328" s="22" t="str">
        <f t="shared" si="55"/>
        <v>NA</v>
      </c>
      <c r="V328" s="22" t="str">
        <f t="shared" si="56"/>
        <v>NA</v>
      </c>
      <c r="W328" s="34" t="s">
        <v>97</v>
      </c>
      <c r="X328" s="22" t="s">
        <v>8</v>
      </c>
      <c r="Y328" s="22" t="s">
        <v>78</v>
      </c>
      <c r="Z328" s="22" t="s">
        <v>1109</v>
      </c>
      <c r="AA328" s="22">
        <v>10</v>
      </c>
      <c r="AB328" s="22" t="s">
        <v>320</v>
      </c>
      <c r="AC328" t="str" cm="1">
        <f t="array" ref="AC328">_xlfn.IFS(AB328="mg/kg", AA328, AB328="ug/g", AA328, AB328="mg/100g", AA328*10, AB328="mg/g", AA328*1000, TRUE, "NA")</f>
        <v>NA</v>
      </c>
      <c r="AD328" s="22">
        <v>2750</v>
      </c>
      <c r="AE328" s="22" t="s">
        <v>528</v>
      </c>
      <c r="AF328" t="str" cm="1">
        <f t="array" ref="AF328">_xlfn.IFS(AD328="NA", "NA", AD328="NR", "NA", AE328="W/cm2", AD328, AE328="mW/mm2", AD328*0.1, AE328="mW/cm2", AD328*0.001, AE328="uW/cm2", AD328*0.000001, AE328="lux", AD328*0.00000014641, AE328="klux", AD328*0.00014641, TRUE, "NA")</f>
        <v>NA</v>
      </c>
      <c r="AG328" s="22" t="s">
        <v>232</v>
      </c>
      <c r="AH328" s="22" t="s">
        <v>9</v>
      </c>
      <c r="AI328" s="22">
        <v>560</v>
      </c>
      <c r="AJ328" s="22">
        <v>1.5</v>
      </c>
      <c r="AK328" s="22">
        <v>20</v>
      </c>
      <c r="AL328" s="34" t="s">
        <v>12</v>
      </c>
      <c r="AM328" s="22" t="s">
        <v>8</v>
      </c>
      <c r="AN328" s="22" t="s">
        <v>8</v>
      </c>
      <c r="AO328" s="22" t="s">
        <v>8</v>
      </c>
      <c r="AP328" s="22" t="s">
        <v>8</v>
      </c>
      <c r="AQ328" s="22" t="s">
        <v>8</v>
      </c>
      <c r="AR328" s="34">
        <v>432</v>
      </c>
      <c r="AS328" s="22" t="s">
        <v>876</v>
      </c>
      <c r="AT328" s="22">
        <v>2.33</v>
      </c>
      <c r="AU328" s="22">
        <v>0.9</v>
      </c>
      <c r="AV328" s="22" t="s">
        <v>8</v>
      </c>
      <c r="AW328" s="22" t="s">
        <v>8</v>
      </c>
      <c r="AX328" s="22" t="s">
        <v>8</v>
      </c>
      <c r="AY328" s="22" t="s">
        <v>8</v>
      </c>
      <c r="AZ328" s="22" t="s">
        <v>363</v>
      </c>
      <c r="BA328" s="22" t="s">
        <v>197</v>
      </c>
      <c r="BB328" t="str" cm="1">
        <f t="array" ref="BB328">_xlfn.IFS(AT328="NA", "NA", AT328="NR", "NA", AZ328="Direct rLV % whole brain", AT328, AZ328="Indirect rLV % whole brain", AT328, AZ328="Direct rLV % hemisphere", AT328/2, AZ328="Indirect rLV % hemisphere", AT328/2, AND(F328="Mouse", AZ328="mm3"), (AT328/508.91)*100, AND(F328="Rat", AZ328="mm3"), (AT328/1971)*100, AND(F328="Mouse", AZ328="ul"), (AT328/508.91)*100, AND(F328="Rat", AZ328="ul"), (AT328/1971)*100, AND(F328="Mouse", AZ328="nl"), (AT328/508910)*100, AND(F328="Rat", AZ328="nl"), (AT328/1971000)*100, AND(F328="Mouse", AZ328="cm3"), (AT328/0.50891)*100, AND(F328="Rat", AZ328="cm3"), (AT328/1.971)*100, TRUE, "NA")</f>
        <v>NA</v>
      </c>
      <c r="BC328" t="str" cm="1">
        <f t="array" ref="BC328">_xlfn.IFS(AV328="NA", "NA", AV328="NR", "NA", AZ328="Direct rLV % whole brain", AV328, AZ328="Indirect rLV % whole brain", AV328, AZ328="Direct rLV % hemisphere", AV328/2, AZ328="Indirect rLV % hemisphere", AV328/2, AND(F328="Mouse", AZ328="mm3"), (AV328/508.91)*100, AND(F328="Rat", AZ328="mm3"), (AV328/1971)*100, AND(F328="Mouse", AZ328="ul"), (AV328/508.91)*100, AND(F328="Rat", AZ328="ul"), (AV328/1971)*100, AND(F328="Mouse", AZ328="nl"), (AV328/508910)*100, AND(F328="Rat", AZ328="nl"), (AV328/1971000)*100, AND(F328="Mouse", AZ328="cm3"), (AV328/0.50891)*100, AND(F328="Rat", AZ328="cm3"), (AV328/1.971)*100, TRUE, "NA")</f>
        <v>NA</v>
      </c>
      <c r="BD328" cm="1">
        <f t="array" ref="BD328">_xlfn.IFS(AU328="NA", "NA", AU328="NR", "NA", R328="NR", "NA", BA328="SD", AU328, BA328="SE", AU328*(SQRT(R328)), BA328="SEM", AU328*(SQRT(R328)), TRUE, "NA")</f>
        <v>2.4647515087732477</v>
      </c>
      <c r="BE328" t="str" cm="1">
        <f t="array" ref="BE328">_xlfn.IFS(BD328="NA", "NA", AZ328="Direct rLV % whole brain", BD328, AZ328="Indirect rLV % whole brain", BD328, AZ328="Direct rLV % hemisphere", BD328/2, AZ328="Indirect rLV % hemisphere", BD328/2, AND(F328="Mouse", AZ328="mm3"), (BD328/508.91)*100, AND(F328="Rat", AZ328="mm3"), (BD328/1971)*100, AND(F328="Mouse", AZ328="ul"), (BD328/508.91)*100, AND(F328="Rat", AZ328="ul"), (BD328/1971)*100, AND(F328="Mouse", AZ328="nl"), (BD328/508910)*100, AND(F328="Rat", AZ328="nl"), (BD328/1971000)*100, AND(F328="Mouse", AZ328="cm3"), (BD328/0.50891)*100, AND(F328="Rat", AZ328="cm3"), (BD328/1.971)*100, TRUE, "NA")</f>
        <v>NA</v>
      </c>
      <c r="BF328" s="48" t="str" cm="1">
        <f t="array" ref="BF328">_xlfn.IFS(AW328="NA", "NA", AW328="NR", "NA", T328 = "NA", "NA", T328 = "NR", "NA", BA328="SD", AW328, BA328="SE", AW328*(SQRT(T328)), BA328="SEM", AW328*(SQRT(T328)), TRUE, "NA")</f>
        <v>NA</v>
      </c>
      <c r="BG328" s="34" t="s">
        <v>12</v>
      </c>
      <c r="BH328" s="22" t="s">
        <v>8</v>
      </c>
      <c r="BI328" s="22" t="s">
        <v>8</v>
      </c>
      <c r="BJ328" s="22" t="s">
        <v>8</v>
      </c>
      <c r="BK328" s="22" t="s">
        <v>8</v>
      </c>
      <c r="BL328" s="22" t="s">
        <v>8</v>
      </c>
      <c r="BM328" s="22" t="s">
        <v>8</v>
      </c>
      <c r="BN328" s="34" t="s">
        <v>273</v>
      </c>
      <c r="BO328" s="22" t="s">
        <v>273</v>
      </c>
    </row>
    <row r="329" spans="1:69" x14ac:dyDescent="0.3">
      <c r="A329" t="s">
        <v>1529</v>
      </c>
      <c r="B329" t="s">
        <v>1526</v>
      </c>
      <c r="C329">
        <v>2015</v>
      </c>
      <c r="D329" t="s">
        <v>1530</v>
      </c>
      <c r="E329" t="s">
        <v>141</v>
      </c>
      <c r="F329" s="35" t="s">
        <v>25</v>
      </c>
      <c r="G329" t="s">
        <v>1008</v>
      </c>
      <c r="H329" t="s">
        <v>35</v>
      </c>
      <c r="I329" t="s">
        <v>337</v>
      </c>
      <c r="J329" t="s">
        <v>8</v>
      </c>
      <c r="K329" t="s">
        <v>9</v>
      </c>
      <c r="L329">
        <v>52</v>
      </c>
      <c r="M329" t="s">
        <v>9</v>
      </c>
      <c r="N329" t="s">
        <v>9</v>
      </c>
      <c r="O329" t="s">
        <v>9</v>
      </c>
      <c r="P329" t="s">
        <v>9</v>
      </c>
      <c r="Q329">
        <v>1</v>
      </c>
      <c r="R329">
        <v>5</v>
      </c>
      <c r="S329">
        <v>1</v>
      </c>
      <c r="T329">
        <v>5</v>
      </c>
      <c r="U329">
        <f t="shared" si="55"/>
        <v>1</v>
      </c>
      <c r="V329">
        <f t="shared" si="56"/>
        <v>5</v>
      </c>
      <c r="W329" s="35" t="s">
        <v>97</v>
      </c>
      <c r="X329" t="s">
        <v>8</v>
      </c>
      <c r="Y329" t="s">
        <v>78</v>
      </c>
      <c r="Z329" t="s">
        <v>1109</v>
      </c>
      <c r="AA329">
        <v>10</v>
      </c>
      <c r="AB329" t="s">
        <v>320</v>
      </c>
      <c r="AC329" t="str" cm="1">
        <f t="array" ref="AC329">_xlfn.IFS(AB329="mg/kg", AA329, AB329="ug/g", AA329, AB329="mg/100g", AA329*10, AB329="mg/g", AA329*1000, TRUE, "NA")</f>
        <v>NA</v>
      </c>
      <c r="AD329">
        <v>2750</v>
      </c>
      <c r="AE329" t="s">
        <v>528</v>
      </c>
      <c r="AF329" t="str" cm="1">
        <f t="array" ref="AF329">_xlfn.IFS(AD329="NA", "NA", AD329="NR", "NA", AE329="W/cm2", AD329, AE329="mW/mm2", AD329*0.1, AE329="mW/cm2", AD329*0.001, AE329="uW/cm2", AD329*0.000001, AE329="lux", AD329*0.00000014641, AE329="klux", AD329*0.00014641, TRUE, "NA")</f>
        <v>NA</v>
      </c>
      <c r="AG329" t="s">
        <v>232</v>
      </c>
      <c r="AH329" t="s">
        <v>9</v>
      </c>
      <c r="AI329">
        <v>560</v>
      </c>
      <c r="AJ329">
        <v>1.5</v>
      </c>
      <c r="AK329">
        <v>20</v>
      </c>
      <c r="AL329" s="35" t="s">
        <v>1531</v>
      </c>
      <c r="AM329" t="s">
        <v>216</v>
      </c>
      <c r="AN329">
        <v>7</v>
      </c>
      <c r="AO329" t="s">
        <v>2561</v>
      </c>
      <c r="AP329" t="s">
        <v>9</v>
      </c>
      <c r="AQ329" t="s">
        <v>9</v>
      </c>
      <c r="AR329" s="35">
        <v>168</v>
      </c>
      <c r="AS329" t="s">
        <v>876</v>
      </c>
      <c r="AT329">
        <v>2.02</v>
      </c>
      <c r="AU329">
        <v>0.9</v>
      </c>
      <c r="AV329">
        <v>2.1</v>
      </c>
      <c r="AW329">
        <v>0.82</v>
      </c>
      <c r="AX329" t="s">
        <v>8</v>
      </c>
      <c r="AY329" t="s">
        <v>8</v>
      </c>
      <c r="AZ329" t="s">
        <v>137</v>
      </c>
      <c r="BA329" t="s">
        <v>196</v>
      </c>
      <c r="BB329" cm="1">
        <f t="array" ref="BB329">_xlfn.IFS(AT329="NA", "NA", AT329="NR", "NA", AZ329="Direct rLV % whole brain", AT329, AZ329="Indirect rLV % whole brain", AT329, AZ329="Direct rLV % hemisphere", AT329/2, AZ329="Indirect rLV % hemisphere", AT329/2, AND(F329="Mouse", AZ329="mm3"), (AT329/508.91)*100, AND(F329="Rat", AZ329="mm3"), (AT329/1971)*100, AND(F329="Mouse", AZ329="ul"), (AT329/508.91)*100, AND(F329="Rat", AZ329="ul"), (AT329/1971)*100, AND(F329="Mouse", AZ329="nl"), (AT329/508910)*100, AND(F329="Rat", AZ329="nl"), (AT329/1971000)*100, AND(F329="Mouse", AZ329="cm3"), (AT329/0.50891)*100, AND(F329="Rat", AZ329="cm3"), (AT329/1.971)*100, TRUE, "NA")</f>
        <v>0.39692676504686486</v>
      </c>
      <c r="BC329" cm="1">
        <f t="array" ref="BC329">_xlfn.IFS(AV329="NA", "NA", AV329="NR", "NA", AZ329="Direct rLV % whole brain", AV329, AZ329="Indirect rLV % whole brain", AV329, AZ329="Direct rLV % hemisphere", AV329/2, AZ329="Indirect rLV % hemisphere", AV329/2, AND(F329="Mouse", AZ329="mm3"), (AV329/508.91)*100, AND(F329="Rat", AZ329="mm3"), (AV329/1971)*100, AND(F329="Mouse", AZ329="ul"), (AV329/508.91)*100, AND(F329="Rat", AZ329="ul"), (AV329/1971)*100, AND(F329="Mouse", AZ329="nl"), (AV329/508910)*100, AND(F329="Rat", AZ329="nl"), (AV329/1971000)*100, AND(F329="Mouse", AZ329="cm3"), (AV329/0.50891)*100, AND(F329="Rat", AZ329="cm3"), (AV329/1.971)*100, TRUE, "NA")</f>
        <v>0.41264663692990899</v>
      </c>
      <c r="BD329" cm="1">
        <f t="array" ref="BD329">_xlfn.IFS(AU329="NA", "NA", AU329="NR", "NA", R329="NR", "NA", BA329="SD", AU329, BA329="SE", AU329*(SQRT(R329)), BA329="SEM", AU329*(SQRT(R329)), TRUE, "NA")</f>
        <v>0.9</v>
      </c>
      <c r="BE329" cm="1">
        <f t="array" ref="BE329">_xlfn.IFS(BD329="NA", "NA", AZ329="Direct rLV % whole brain", BD329, AZ329="Indirect rLV % whole brain", BD329, AZ329="Direct rLV % hemisphere", BD329/2, AZ329="Indirect rLV % hemisphere", BD329/2, AND(F329="Mouse", AZ329="mm3"), (BD329/508.91)*100, AND(F329="Rat", AZ329="mm3"), (BD329/1971)*100, AND(F329="Mouse", AZ329="ul"), (BD329/508.91)*100, AND(F329="Rat", AZ329="ul"), (BD329/1971)*100, AND(F329="Mouse", AZ329="nl"), (BD329/508910)*100, AND(F329="Rat", AZ329="nl"), (BD329/1971000)*100, AND(F329="Mouse", AZ329="cm3"), (BD329/0.50891)*100, AND(F329="Rat", AZ329="cm3"), (BD329/1.971)*100, TRUE, "NA")</f>
        <v>0.1768485586842467</v>
      </c>
      <c r="BF329" s="48" cm="1">
        <f t="array" ref="BF329">_xlfn.IFS(AW329="NA", "NA", AW329="NR", "NA", T329 = "NA", "NA", T329 = "NR", "NA", BA329="SD", AW329, BA329="SE", AW329*(SQRT(T329)), BA329="SEM", AW329*(SQRT(T329)), TRUE, "NA")</f>
        <v>0.82</v>
      </c>
      <c r="BG329" s="35" t="s">
        <v>12</v>
      </c>
      <c r="BH329" t="s">
        <v>8</v>
      </c>
      <c r="BI329" t="s">
        <v>8</v>
      </c>
      <c r="BJ329" t="s">
        <v>8</v>
      </c>
      <c r="BK329" t="s">
        <v>8</v>
      </c>
      <c r="BL329" t="s">
        <v>8</v>
      </c>
      <c r="BM329" t="s">
        <v>8</v>
      </c>
      <c r="BN329" s="35" t="s">
        <v>272</v>
      </c>
      <c r="BO329" t="s">
        <v>272</v>
      </c>
      <c r="BP329" t="s">
        <v>1532</v>
      </c>
    </row>
    <row r="330" spans="1:69" s="22" customFormat="1" x14ac:dyDescent="0.3">
      <c r="A330" s="22" t="s">
        <v>1534</v>
      </c>
      <c r="B330" s="22" t="s">
        <v>1533</v>
      </c>
      <c r="C330" s="22">
        <v>2018</v>
      </c>
      <c r="D330" s="22" t="s">
        <v>1535</v>
      </c>
      <c r="E330" s="22" t="s">
        <v>141</v>
      </c>
      <c r="F330" s="34" t="s">
        <v>25</v>
      </c>
      <c r="G330" s="22" t="s">
        <v>1008</v>
      </c>
      <c r="H330" s="22" t="s">
        <v>36</v>
      </c>
      <c r="I330" s="22" t="s">
        <v>12</v>
      </c>
      <c r="J330" s="22" t="s">
        <v>8</v>
      </c>
      <c r="K330" s="22">
        <v>6</v>
      </c>
      <c r="L330" s="22">
        <f>AVERAGE(K330,M330)</f>
        <v>6.5</v>
      </c>
      <c r="M330" s="22">
        <v>7</v>
      </c>
      <c r="N330" s="22" t="s">
        <v>9</v>
      </c>
      <c r="O330" s="22" t="s">
        <v>9</v>
      </c>
      <c r="P330" s="22" t="s">
        <v>9</v>
      </c>
      <c r="Q330" s="22">
        <v>1</v>
      </c>
      <c r="R330" s="22">
        <v>6</v>
      </c>
      <c r="S330" s="22">
        <v>1</v>
      </c>
      <c r="T330" s="22">
        <v>6</v>
      </c>
      <c r="U330" s="22">
        <f t="shared" si="55"/>
        <v>1</v>
      </c>
      <c r="V330" s="22">
        <f t="shared" si="56"/>
        <v>6</v>
      </c>
      <c r="W330" s="34" t="s">
        <v>97</v>
      </c>
      <c r="X330" s="22" t="s">
        <v>8</v>
      </c>
      <c r="Y330" s="22" t="s">
        <v>47</v>
      </c>
      <c r="Z330" s="22" t="s">
        <v>9</v>
      </c>
      <c r="AA330" s="22">
        <v>100</v>
      </c>
      <c r="AB330" s="22" t="s">
        <v>145</v>
      </c>
      <c r="AC330" cm="1">
        <f t="array" ref="AC330">_xlfn.IFS(AB330="mg/kg", AA330, AB330="ug/g", AA330, AB330="mg/100g", AA330*10, AB330="mg/g", AA330*1000, TRUE, "NA")</f>
        <v>100</v>
      </c>
      <c r="AD330" s="22">
        <v>12000</v>
      </c>
      <c r="AE330" s="22" t="s">
        <v>252</v>
      </c>
      <c r="AF330" cm="1">
        <f t="array" ref="AF330">_xlfn.IFS(AD330="NA", "NA", AD330="NR", "NA", AE330="W/cm2", AD330, AE330="mW/mm2", AD330*0.1, AE330="mW/cm2", AD330*0.001, AE330="uW/cm2", AD330*0.000001, AE330="lux", AD330*0.00000014641, AE330="klux", AD330*0.00014641, TRUE, "NA")</f>
        <v>1.7569199999999999E-3</v>
      </c>
      <c r="AG330" s="22" t="s">
        <v>231</v>
      </c>
      <c r="AH330" s="22" t="s">
        <v>9</v>
      </c>
      <c r="AI330" s="22" t="s">
        <v>9</v>
      </c>
      <c r="AJ330" s="22">
        <v>2</v>
      </c>
      <c r="AK330" s="22">
        <v>15</v>
      </c>
      <c r="AL330" s="34" t="s">
        <v>1536</v>
      </c>
      <c r="AM330" s="22" t="s">
        <v>213</v>
      </c>
      <c r="AN330" s="22">
        <v>1.5</v>
      </c>
      <c r="AO330" s="22" t="s">
        <v>1537</v>
      </c>
      <c r="AP330" s="22">
        <v>96</v>
      </c>
      <c r="AQ330" s="22" t="s">
        <v>158</v>
      </c>
      <c r="AR330" s="34">
        <v>264</v>
      </c>
      <c r="AS330" s="22" t="s">
        <v>9</v>
      </c>
      <c r="AT330" s="22">
        <v>0.87</v>
      </c>
      <c r="AU330" s="22">
        <v>7.0000000000000007E-2</v>
      </c>
      <c r="AV330" s="22">
        <v>0.87</v>
      </c>
      <c r="AW330" s="22">
        <v>0.06</v>
      </c>
      <c r="AX330" s="22" t="s">
        <v>8</v>
      </c>
      <c r="AY330" s="22" t="s">
        <v>8</v>
      </c>
      <c r="AZ330" s="22" t="s">
        <v>137</v>
      </c>
      <c r="BA330" s="22" t="s">
        <v>197</v>
      </c>
      <c r="BB330" cm="1">
        <f t="array" ref="BB330">_xlfn.IFS(AT330="NA", "NA", AT330="NR", "NA", AZ330="Direct rLV % whole brain", AT330, AZ330="Indirect rLV % whole brain", AT330, AZ330="Direct rLV % hemisphere", AT330/2, AZ330="Indirect rLV % hemisphere", AT330/2, AND(F330="Mouse", AZ330="mm3"), (AT330/508.91)*100, AND(F330="Rat", AZ330="mm3"), (AT330/1971)*100, AND(F330="Mouse", AZ330="ul"), (AT330/508.91)*100, AND(F330="Rat", AZ330="ul"), (AT330/1971)*100, AND(F330="Mouse", AZ330="nl"), (AT330/508910)*100, AND(F330="Rat", AZ330="nl"), (AT330/1971000)*100, AND(F330="Mouse", AZ330="cm3"), (AT330/0.50891)*100, AND(F330="Rat", AZ330="cm3"), (AT330/1.971)*100, TRUE, "NA")</f>
        <v>0.17095360672810517</v>
      </c>
      <c r="BC330" cm="1">
        <f t="array" ref="BC330">_xlfn.IFS(AV330="NA", "NA", AV330="NR", "NA", AZ330="Direct rLV % whole brain", AV330, AZ330="Indirect rLV % whole brain", AV330, AZ330="Direct rLV % hemisphere", AV330/2, AZ330="Indirect rLV % hemisphere", AV330/2, AND(F330="Mouse", AZ330="mm3"), (AV330/508.91)*100, AND(F330="Rat", AZ330="mm3"), (AV330/1971)*100, AND(F330="Mouse", AZ330="ul"), (AV330/508.91)*100, AND(F330="Rat", AZ330="ul"), (AV330/1971)*100, AND(F330="Mouse", AZ330="nl"), (AV330/508910)*100, AND(F330="Rat", AZ330="nl"), (AV330/1971000)*100, AND(F330="Mouse", AZ330="cm3"), (AV330/0.50891)*100, AND(F330="Rat", AZ330="cm3"), (AV330/1.971)*100, TRUE, "NA")</f>
        <v>0.17095360672810517</v>
      </c>
      <c r="BD330" cm="1">
        <f t="array" ref="BD330">_xlfn.IFS(AU330="NA", "NA", AU330="NR", "NA", R330="NR", "NA", BA330="SD", AU330, BA330="SE", AU330*(SQRT(R330)), BA330="SEM", AU330*(SQRT(R330)), TRUE, "NA")</f>
        <v>0.17146428199482247</v>
      </c>
      <c r="BE330" cm="1">
        <f t="array" ref="BE330">_xlfn.IFS(BD330="NA", "NA", AZ330="Direct rLV % whole brain", BD330, AZ330="Indirect rLV % whole brain", BD330, AZ330="Direct rLV % hemisphere", BD330/2, AZ330="Indirect rLV % hemisphere", BD330/2, AND(F330="Mouse", AZ330="mm3"), (BD330/508.91)*100, AND(F330="Rat", AZ330="mm3"), (BD330/1971)*100, AND(F330="Mouse", AZ330="ul"), (BD330/508.91)*100, AND(F330="Rat", AZ330="ul"), (BD330/1971)*100, AND(F330="Mouse", AZ330="nl"), (BD330/508910)*100, AND(F330="Rat", AZ330="nl"), (BD330/1971000)*100, AND(F330="Mouse", AZ330="cm3"), (BD330/0.50891)*100, AND(F330="Rat", AZ330="cm3"), (BD330/1.971)*100, TRUE, "NA")</f>
        <v>3.3692456818459546E-2</v>
      </c>
      <c r="BF330" s="48" cm="1">
        <f t="array" ref="BF330">_xlfn.IFS(AW330="NA", "NA", AW330="NR", "NA", T330 = "NA", "NA", T330 = "NR", "NA", BA330="SD", AW330, BA330="SE", AW330*(SQRT(T330)), BA330="SEM", AW330*(SQRT(T330)), TRUE, "NA")</f>
        <v>0.14696938456699066</v>
      </c>
      <c r="BG330" s="34" t="s">
        <v>12</v>
      </c>
      <c r="BH330" s="22" t="s">
        <v>8</v>
      </c>
      <c r="BI330" s="22" t="s">
        <v>8</v>
      </c>
      <c r="BJ330" s="22" t="s">
        <v>8</v>
      </c>
      <c r="BK330" s="22" t="s">
        <v>8</v>
      </c>
      <c r="BL330" s="22" t="s">
        <v>8</v>
      </c>
      <c r="BM330" s="22" t="s">
        <v>8</v>
      </c>
      <c r="BN330" s="34" t="s">
        <v>272</v>
      </c>
      <c r="BO330" s="22" t="s">
        <v>272</v>
      </c>
      <c r="BP330" s="22" t="s">
        <v>1532</v>
      </c>
    </row>
    <row r="331" spans="1:69" x14ac:dyDescent="0.3">
      <c r="A331" t="s">
        <v>1541</v>
      </c>
      <c r="B331" t="s">
        <v>1540</v>
      </c>
      <c r="C331">
        <v>2014</v>
      </c>
      <c r="D331" t="s">
        <v>1542</v>
      </c>
      <c r="E331" t="s">
        <v>141</v>
      </c>
      <c r="F331" s="35" t="s">
        <v>24</v>
      </c>
      <c r="G331" t="s">
        <v>49</v>
      </c>
      <c r="H331" t="s">
        <v>35</v>
      </c>
      <c r="I331" t="s">
        <v>12</v>
      </c>
      <c r="J331" t="s">
        <v>8</v>
      </c>
      <c r="K331">
        <v>13</v>
      </c>
      <c r="L331">
        <f>AVERAGE(K331,M331)</f>
        <v>21.5</v>
      </c>
      <c r="M331">
        <v>30</v>
      </c>
      <c r="N331">
        <v>230</v>
      </c>
      <c r="O331">
        <f>AVERAGE(N331,P331)</f>
        <v>315</v>
      </c>
      <c r="P331">
        <v>400</v>
      </c>
      <c r="Q331">
        <v>1</v>
      </c>
      <c r="R331">
        <v>28</v>
      </c>
      <c r="S331">
        <v>1</v>
      </c>
      <c r="T331">
        <v>26</v>
      </c>
      <c r="U331">
        <f t="shared" si="55"/>
        <v>1</v>
      </c>
      <c r="V331">
        <f t="shared" si="56"/>
        <v>28</v>
      </c>
      <c r="W331" s="35" t="s">
        <v>97</v>
      </c>
      <c r="X331" t="s">
        <v>1543</v>
      </c>
      <c r="Y331" t="s">
        <v>78</v>
      </c>
      <c r="Z331" t="s">
        <v>925</v>
      </c>
      <c r="AA331">
        <v>13</v>
      </c>
      <c r="AB331" t="s">
        <v>145</v>
      </c>
      <c r="AC331" cm="1">
        <f t="array" ref="AC331">_xlfn.IFS(AB331="mg/kg", AA331, AB331="ug/g", AA331, AB331="mg/100g", AA331*10, AB331="mg/g", AA331*1000, TRUE, "NA")</f>
        <v>13</v>
      </c>
      <c r="AD331">
        <v>150</v>
      </c>
      <c r="AE331" t="s">
        <v>292</v>
      </c>
      <c r="AF331" t="str" cm="1">
        <f t="array" ref="AF331">_xlfn.IFS(AD331="NA", "NA", AD331="NR", "NA", AE331="W/cm2", AD331, AE331="mW/mm2", AD331*0.1, AE331="mW/cm2", AD331*0.001, AE331="uW/cm2", AD331*0.000001, AE331="lux", AD331*0.00000014641, AE331="klux", AD331*0.00014641, TRUE, "NA")</f>
        <v>NA</v>
      </c>
      <c r="AG331" t="s">
        <v>232</v>
      </c>
      <c r="AH331" t="s">
        <v>9</v>
      </c>
      <c r="AI331" t="s">
        <v>9</v>
      </c>
      <c r="AJ331">
        <v>10</v>
      </c>
      <c r="AK331">
        <v>10</v>
      </c>
      <c r="AL331" s="35" t="s">
        <v>1545</v>
      </c>
      <c r="AM331" t="s">
        <v>218</v>
      </c>
      <c r="AN331">
        <v>5</v>
      </c>
      <c r="AO331" t="s">
        <v>2569</v>
      </c>
      <c r="AP331">
        <v>0</v>
      </c>
      <c r="AQ331" t="s">
        <v>158</v>
      </c>
      <c r="AR331" s="35">
        <v>2016</v>
      </c>
      <c r="AS331" t="s">
        <v>876</v>
      </c>
      <c r="AT331">
        <v>22.03</v>
      </c>
      <c r="AU331">
        <v>2.17</v>
      </c>
      <c r="AV331">
        <v>20.54</v>
      </c>
      <c r="AW331">
        <v>1.5</v>
      </c>
      <c r="AX331" t="s">
        <v>8</v>
      </c>
      <c r="AY331" t="s">
        <v>8</v>
      </c>
      <c r="AZ331" t="s">
        <v>137</v>
      </c>
      <c r="BA331" t="s">
        <v>197</v>
      </c>
      <c r="BB331" cm="1">
        <f t="array" ref="BB331">_xlfn.IFS(AT331="NA", "NA", AT331="NR", "NA", AZ331="Direct rLV % whole brain", AT331, AZ331="Indirect rLV % whole brain", AT331, AZ331="Direct rLV % hemisphere", AT331/2, AZ331="Indirect rLV % hemisphere", AT331/2, AND(F331="Mouse", AZ331="mm3"), (AT331/508.91)*100, AND(F331="Rat", AZ331="mm3"), (AT331/1971)*100, AND(F331="Mouse", AZ331="ul"), (AT331/508.91)*100, AND(F331="Rat", AZ331="ul"), (AT331/1971)*100, AND(F331="Mouse", AZ331="nl"), (AT331/508910)*100, AND(F331="Rat", AZ331="nl"), (AT331/1971000)*100, AND(F331="Mouse", AZ331="cm3"), (AT331/0.50891)*100, AND(F331="Rat", AZ331="cm3"), (AT331/1.971)*100, TRUE, "NA")</f>
        <v>1.1177067478437341</v>
      </c>
      <c r="BC331" cm="1">
        <f t="array" ref="BC331">_xlfn.IFS(AV331="NA", "NA", AV331="NR", "NA", AZ331="Direct rLV % whole brain", AV331, AZ331="Indirect rLV % whole brain", AV331, AZ331="Direct rLV % hemisphere", AV331/2, AZ331="Indirect rLV % hemisphere", AV331/2, AND(F331="Mouse", AZ331="mm3"), (AV331/508.91)*100, AND(F331="Rat", AZ331="mm3"), (AV331/1971)*100, AND(F331="Mouse", AZ331="ul"), (AV331/508.91)*100, AND(F331="Rat", AZ331="ul"), (AV331/1971)*100, AND(F331="Mouse", AZ331="nl"), (AV331/508910)*100, AND(F331="Rat", AZ331="nl"), (AV331/1971000)*100, AND(F331="Mouse", AZ331="cm3"), (AV331/0.50891)*100, AND(F331="Rat", AZ331="cm3"), (AV331/1.971)*100, TRUE, "NA")</f>
        <v>1.0421106037544394</v>
      </c>
      <c r="BD331" cm="1">
        <f t="array" ref="BD331">_xlfn.IFS(AU331="NA", "NA", AU331="NR", "NA", R331="NR", "NA", BA331="SD", AU331, BA331="SE", AU331*(SQRT(R331)), BA331="SEM", AU331*(SQRT(R331)), TRUE, "NA")</f>
        <v>11.482560690020323</v>
      </c>
      <c r="BE331" cm="1">
        <f t="array" ref="BE331">_xlfn.IFS(BD331="NA", "NA", AZ331="Direct rLV % whole brain", BD331, AZ331="Indirect rLV % whole brain", BD331, AZ331="Direct rLV % hemisphere", BD331/2, AZ331="Indirect rLV % hemisphere", BD331/2, AND(F331="Mouse", AZ331="mm3"), (BD331/508.91)*100, AND(F331="Rat", AZ331="mm3"), (BD331/1971)*100, AND(F331="Mouse", AZ331="ul"), (BD331/508.91)*100, AND(F331="Rat", AZ331="ul"), (BD331/1971)*100, AND(F331="Mouse", AZ331="nl"), (BD331/508910)*100, AND(F331="Rat", AZ331="nl"), (BD331/1971000)*100, AND(F331="Mouse", AZ331="cm3"), (BD331/0.50891)*100, AND(F331="Rat", AZ331="cm3"), (BD331/1.971)*100, TRUE, "NA")</f>
        <v>0.58257537747439492</v>
      </c>
      <c r="BF331" s="48" cm="1">
        <f t="array" ref="BF331">_xlfn.IFS(AW331="NA", "NA", AW331="NR", "NA", T331 = "NA", "NA", T331 = "NR", "NA", BA331="SD", AW331, BA331="SE", AW331*(SQRT(T331)), BA331="SEM", AW331*(SQRT(T331)), TRUE, "NA")</f>
        <v>7.6485292703891767</v>
      </c>
      <c r="BG331" s="35" t="s">
        <v>12</v>
      </c>
      <c r="BH331" t="s">
        <v>8</v>
      </c>
      <c r="BI331" t="s">
        <v>8</v>
      </c>
      <c r="BJ331" t="s">
        <v>8</v>
      </c>
      <c r="BK331" t="s">
        <v>8</v>
      </c>
      <c r="BL331" t="s">
        <v>8</v>
      </c>
      <c r="BM331" t="s">
        <v>8</v>
      </c>
      <c r="BN331" s="35" t="s">
        <v>273</v>
      </c>
      <c r="BO331" t="s">
        <v>273</v>
      </c>
    </row>
    <row r="332" spans="1:69" s="22" customFormat="1" x14ac:dyDescent="0.3">
      <c r="A332" s="22" t="s">
        <v>1550</v>
      </c>
      <c r="B332" s="22" t="s">
        <v>1549</v>
      </c>
      <c r="C332" s="22">
        <v>1993</v>
      </c>
      <c r="D332" s="22" t="s">
        <v>1551</v>
      </c>
      <c r="E332" s="22" t="s">
        <v>141</v>
      </c>
      <c r="F332" s="34" t="s">
        <v>24</v>
      </c>
      <c r="G332" s="22" t="s">
        <v>10</v>
      </c>
      <c r="H332" s="22" t="s">
        <v>36</v>
      </c>
      <c r="I332" s="22" t="s">
        <v>12</v>
      </c>
      <c r="J332" s="22" t="s">
        <v>8</v>
      </c>
      <c r="K332" s="22" t="s">
        <v>9</v>
      </c>
      <c r="L332" s="22" t="s">
        <v>9</v>
      </c>
      <c r="M332" s="22" t="s">
        <v>9</v>
      </c>
      <c r="N332" s="22" t="s">
        <v>9</v>
      </c>
      <c r="O332" s="22">
        <v>230</v>
      </c>
      <c r="P332" s="22" t="s">
        <v>9</v>
      </c>
      <c r="Q332" s="22">
        <v>1</v>
      </c>
      <c r="R332" s="22" t="s">
        <v>9</v>
      </c>
      <c r="S332" s="22">
        <v>0</v>
      </c>
      <c r="T332" s="22" t="s">
        <v>8</v>
      </c>
      <c r="U332" s="22" t="str">
        <f t="shared" si="55"/>
        <v>NA</v>
      </c>
      <c r="V332" s="22" t="str">
        <f t="shared" si="56"/>
        <v>NA</v>
      </c>
      <c r="W332" s="34" t="s">
        <v>95</v>
      </c>
      <c r="X332" s="22" t="s">
        <v>8</v>
      </c>
      <c r="Y332" s="22" t="s">
        <v>78</v>
      </c>
      <c r="Z332" s="22" t="s">
        <v>376</v>
      </c>
      <c r="AA332" s="22">
        <v>80</v>
      </c>
      <c r="AB332" s="22" t="s">
        <v>145</v>
      </c>
      <c r="AC332" cm="1">
        <f t="array" ref="AC332">_xlfn.IFS(AB332="mg/kg", AA332, AB332="ug/g", AA332, AB332="mg/100g", AA332*10, AB332="mg/g", AA332*1000, TRUE, "NA")</f>
        <v>80</v>
      </c>
      <c r="AD332" s="22">
        <v>150</v>
      </c>
      <c r="AE332" s="22" t="s">
        <v>292</v>
      </c>
      <c r="AF332" t="str" cm="1">
        <f t="array" ref="AF332">_xlfn.IFS(AD332="NA", "NA", AD332="NR", "NA", AE332="W/cm2", AD332, AE332="mW/mm2", AD332*0.1, AE332="mW/cm2", AD332*0.001, AE332="uW/cm2", AD332*0.000001, AE332="lux", AD332*0.00000014641, AE332="klux", AD332*0.00014641, TRUE, "NA")</f>
        <v>NA</v>
      </c>
      <c r="AG332" s="22" t="s">
        <v>86</v>
      </c>
      <c r="AH332" s="22" t="s">
        <v>2654</v>
      </c>
      <c r="AI332" s="22" t="s">
        <v>9</v>
      </c>
      <c r="AJ332" s="22">
        <v>6</v>
      </c>
      <c r="AK332" s="22">
        <v>5</v>
      </c>
      <c r="AL332" s="34" t="s">
        <v>12</v>
      </c>
      <c r="AM332" s="22" t="s">
        <v>8</v>
      </c>
      <c r="AN332" s="22" t="s">
        <v>8</v>
      </c>
      <c r="AO332" s="22" t="s">
        <v>8</v>
      </c>
      <c r="AP332" s="22" t="s">
        <v>8</v>
      </c>
      <c r="AQ332" s="22" t="s">
        <v>8</v>
      </c>
      <c r="AR332" s="34">
        <v>24</v>
      </c>
      <c r="AS332" s="22" t="s">
        <v>876</v>
      </c>
      <c r="AT332" s="22">
        <v>15.7</v>
      </c>
      <c r="AU332" s="22">
        <v>1.1000000000000001</v>
      </c>
      <c r="AV332" s="22" t="s">
        <v>8</v>
      </c>
      <c r="AW332" s="22" t="s">
        <v>8</v>
      </c>
      <c r="AX332" s="22" t="s">
        <v>8</v>
      </c>
      <c r="AY332" s="22" t="s">
        <v>8</v>
      </c>
      <c r="AZ332" s="22" t="s">
        <v>137</v>
      </c>
      <c r="BA332" s="22" t="s">
        <v>197</v>
      </c>
      <c r="BB332" cm="1">
        <f t="array" ref="BB332">_xlfn.IFS(AT332="NA", "NA", AT332="NR", "NA", AZ332="Direct rLV % whole brain", AT332, AZ332="Indirect rLV % whole brain", AT332, AZ332="Direct rLV % hemisphere", AT332/2, AZ332="Indirect rLV % hemisphere", AT332/2, AND(F332="Mouse", AZ332="mm3"), (AT332/508.91)*100, AND(F332="Rat", AZ332="mm3"), (AT332/1971)*100, AND(F332="Mouse", AZ332="ul"), (AT332/508.91)*100, AND(F332="Rat", AZ332="ul"), (AT332/1971)*100, AND(F332="Mouse", AZ332="nl"), (AT332/508910)*100, AND(F332="Rat", AZ332="nl"), (AT332/1971000)*100, AND(F332="Mouse", AZ332="cm3"), (AT332/0.50891)*100, AND(F332="Rat", AZ332="cm3"), (AT332/1.971)*100, TRUE, "NA")</f>
        <v>0.79654997463216637</v>
      </c>
      <c r="BC332" t="str" cm="1">
        <f t="array" ref="BC332">_xlfn.IFS(AV332="NA", "NA", AV332="NR", "NA", AZ332="Direct rLV % whole brain", AV332, AZ332="Indirect rLV % whole brain", AV332, AZ332="Direct rLV % hemisphere", AV332/2, AZ332="Indirect rLV % hemisphere", AV332/2, AND(F332="Mouse", AZ332="mm3"), (AV332/508.91)*100, AND(F332="Rat", AZ332="mm3"), (AV332/1971)*100, AND(F332="Mouse", AZ332="ul"), (AV332/508.91)*100, AND(F332="Rat", AZ332="ul"), (AV332/1971)*100, AND(F332="Mouse", AZ332="nl"), (AV332/508910)*100, AND(F332="Rat", AZ332="nl"), (AV332/1971000)*100, AND(F332="Mouse", AZ332="cm3"), (AV332/0.50891)*100, AND(F332="Rat", AZ332="cm3"), (AV332/1.971)*100, TRUE, "NA")</f>
        <v>NA</v>
      </c>
      <c r="BD332" t="str" cm="1">
        <f t="array" ref="BD332">_xlfn.IFS(AU332="NA", "NA", AU332="NR", "NA", R332="NR", "NA", BA332="SD", AU332, BA332="SE", AU332*(SQRT(R332)), BA332="SEM", AU332*(SQRT(R332)), TRUE, "NA")</f>
        <v>NA</v>
      </c>
      <c r="BE332" t="str" cm="1">
        <f t="array" ref="BE332">_xlfn.IFS(BD332="NA", "NA", AZ332="Direct rLV % whole brain", BD332, AZ332="Indirect rLV % whole brain", BD332, AZ332="Direct rLV % hemisphere", BD332/2, AZ332="Indirect rLV % hemisphere", BD332/2, AND(F332="Mouse", AZ332="mm3"), (BD332/508.91)*100, AND(F332="Rat", AZ332="mm3"), (BD332/1971)*100, AND(F332="Mouse", AZ332="ul"), (BD332/508.91)*100, AND(F332="Rat", AZ332="ul"), (BD332/1971)*100, AND(F332="Mouse", AZ332="nl"), (BD332/508910)*100, AND(F332="Rat", AZ332="nl"), (BD332/1971000)*100, AND(F332="Mouse", AZ332="cm3"), (BD332/0.50891)*100, AND(F332="Rat", AZ332="cm3"), (BD332/1.971)*100, TRUE, "NA")</f>
        <v>NA</v>
      </c>
      <c r="BF332" s="48" t="str" cm="1">
        <f t="array" ref="BF332">_xlfn.IFS(AW332="NA", "NA", AW332="NR", "NA", T332 = "NA", "NA", T332 = "NR", "NA", BA332="SD", AW332, BA332="SE", AW332*(SQRT(T332)), BA332="SEM", AW332*(SQRT(T332)), TRUE, "NA")</f>
        <v>NA</v>
      </c>
      <c r="BG332" s="34" t="s">
        <v>12</v>
      </c>
      <c r="BH332" s="22" t="s">
        <v>8</v>
      </c>
      <c r="BI332" s="22" t="s">
        <v>8</v>
      </c>
      <c r="BJ332" s="22" t="s">
        <v>8</v>
      </c>
      <c r="BK332" s="22" t="s">
        <v>8</v>
      </c>
      <c r="BL332" s="22" t="s">
        <v>8</v>
      </c>
      <c r="BM332" s="22" t="s">
        <v>8</v>
      </c>
      <c r="BN332" s="34" t="s">
        <v>272</v>
      </c>
      <c r="BO332" s="22" t="s">
        <v>273</v>
      </c>
      <c r="BP332" s="22" t="s">
        <v>1552</v>
      </c>
      <c r="BQ332" s="22" t="s">
        <v>1609</v>
      </c>
    </row>
    <row r="333" spans="1:69" x14ac:dyDescent="0.3">
      <c r="A333" t="s">
        <v>1554</v>
      </c>
      <c r="B333" t="s">
        <v>1553</v>
      </c>
      <c r="C333">
        <v>2013</v>
      </c>
      <c r="D333" t="s">
        <v>1555</v>
      </c>
      <c r="E333" t="s">
        <v>141</v>
      </c>
      <c r="F333" s="35" t="s">
        <v>25</v>
      </c>
      <c r="G333" t="s">
        <v>1561</v>
      </c>
      <c r="H333" t="s">
        <v>36</v>
      </c>
      <c r="I333" t="s">
        <v>1556</v>
      </c>
      <c r="J333" t="s">
        <v>284</v>
      </c>
      <c r="K333">
        <v>17</v>
      </c>
      <c r="L333">
        <f>AVERAGE(K333,M333)</f>
        <v>19.5</v>
      </c>
      <c r="M333">
        <v>22</v>
      </c>
      <c r="N333">
        <v>25.9</v>
      </c>
      <c r="O333">
        <f>AVERAGE(N333,P333)</f>
        <v>36.299999999999997</v>
      </c>
      <c r="P333">
        <v>46.7</v>
      </c>
      <c r="Q333">
        <v>2</v>
      </c>
      <c r="R333">
        <v>15</v>
      </c>
      <c r="S333">
        <v>2</v>
      </c>
      <c r="T333">
        <v>15</v>
      </c>
      <c r="U333">
        <f t="shared" si="55"/>
        <v>1</v>
      </c>
      <c r="V333">
        <f t="shared" si="56"/>
        <v>15</v>
      </c>
      <c r="W333" s="35" t="s">
        <v>100</v>
      </c>
      <c r="X333" t="s">
        <v>936</v>
      </c>
      <c r="Y333" t="s">
        <v>78</v>
      </c>
      <c r="Z333" t="s">
        <v>1559</v>
      </c>
      <c r="AA333">
        <v>50</v>
      </c>
      <c r="AB333" t="s">
        <v>145</v>
      </c>
      <c r="AC333" cm="1">
        <f t="array" ref="AC333">_xlfn.IFS(AB333="mg/kg", AA333, AB333="ug/g", AA333, AB333="mg/100g", AA333*10, AB333="mg/g", AA333*1000, TRUE, "NA")</f>
        <v>50</v>
      </c>
      <c r="AD333" t="s">
        <v>9</v>
      </c>
      <c r="AE333" t="s">
        <v>8</v>
      </c>
      <c r="AF333" t="str" cm="1">
        <f t="array" ref="AF333">_xlfn.IFS(AD333="NA", "NA", AD333="NR", "NA", AE333="W/cm2", AD333, AE333="mW/mm2", AD333*0.1, AE333="mW/cm2", AD333*0.001, AE333="uW/cm2", AD333*0.000001, AE333="lux", AD333*0.00000014641, AE333="klux", AD333*0.00014641, TRUE, "NA")</f>
        <v>NA</v>
      </c>
      <c r="AG333" t="s">
        <v>231</v>
      </c>
      <c r="AH333" t="s">
        <v>9</v>
      </c>
      <c r="AI333" t="s">
        <v>9</v>
      </c>
      <c r="AJ333">
        <v>1</v>
      </c>
      <c r="AK333">
        <v>10</v>
      </c>
      <c r="AL333" s="35" t="s">
        <v>1560</v>
      </c>
      <c r="AM333" t="s">
        <v>213</v>
      </c>
      <c r="AN333">
        <v>50</v>
      </c>
      <c r="AO333" t="s">
        <v>145</v>
      </c>
      <c r="AP333">
        <v>48</v>
      </c>
      <c r="AQ333" t="s">
        <v>158</v>
      </c>
      <c r="AR333" s="35">
        <v>720</v>
      </c>
      <c r="AS333" t="s">
        <v>876</v>
      </c>
      <c r="AT333">
        <v>1.21</v>
      </c>
      <c r="AU333">
        <v>0.08</v>
      </c>
      <c r="AV333">
        <v>1.52</v>
      </c>
      <c r="AW333">
        <v>0.14000000000000001</v>
      </c>
      <c r="AX333" t="s">
        <v>8</v>
      </c>
      <c r="AY333" t="s">
        <v>8</v>
      </c>
      <c r="AZ333" t="s">
        <v>137</v>
      </c>
      <c r="BA333" t="s">
        <v>197</v>
      </c>
      <c r="BB333" cm="1">
        <f t="array" ref="BB333">_xlfn.IFS(AT333="NA", "NA", AT333="NR", "NA", AZ333="Direct rLV % whole brain", AT333, AZ333="Indirect rLV % whole brain", AT333, AZ333="Direct rLV % hemisphere", AT333/2, AZ333="Indirect rLV % hemisphere", AT333/2, AND(F333="Mouse", AZ333="mm3"), (AT333/508.91)*100, AND(F333="Rat", AZ333="mm3"), (AT333/1971)*100, AND(F333="Mouse", AZ333="ul"), (AT333/508.91)*100, AND(F333="Rat", AZ333="ul"), (AT333/1971)*100, AND(F333="Mouse", AZ333="nl"), (AT333/508910)*100, AND(F333="Rat", AZ333="nl"), (AT333/1971000)*100, AND(F333="Mouse", AZ333="cm3"), (AT333/0.50891)*100, AND(F333="Rat", AZ333="cm3"), (AT333/1.971)*100, TRUE, "NA")</f>
        <v>0.23776306223104279</v>
      </c>
      <c r="BC333" cm="1">
        <f t="array" ref="BC333">_xlfn.IFS(AV333="NA", "NA", AV333="NR", "NA", AZ333="Direct rLV % whole brain", AV333, AZ333="Indirect rLV % whole brain", AV333, AZ333="Direct rLV % hemisphere", AV333/2, AZ333="Indirect rLV % hemisphere", AV333/2, AND(F333="Mouse", AZ333="mm3"), (AV333/508.91)*100, AND(F333="Rat", AZ333="mm3"), (AV333/1971)*100, AND(F333="Mouse", AZ333="ul"), (AV333/508.91)*100, AND(F333="Rat", AZ333="ul"), (AV333/1971)*100, AND(F333="Mouse", AZ333="nl"), (AV333/508910)*100, AND(F333="Rat", AZ333="nl"), (AV333/1971000)*100, AND(F333="Mouse", AZ333="cm3"), (AV333/0.50891)*100, AND(F333="Rat", AZ333="cm3"), (AV333/1.971)*100, TRUE, "NA")</f>
        <v>0.29867756577783894</v>
      </c>
      <c r="BD333" cm="1">
        <f t="array" ref="BD333">_xlfn.IFS(AU333="NA", "NA", AU333="NR", "NA", R333="NR", "NA", BA333="SD", AU333, BA333="SE", AU333*(SQRT(R333)), BA333="SEM", AU333*(SQRT(R333)), TRUE, "NA")</f>
        <v>0.30983866769659335</v>
      </c>
      <c r="BE333" cm="1">
        <f t="array" ref="BE333">_xlfn.IFS(BD333="NA", "NA", AZ333="Direct rLV % whole brain", BD333, AZ333="Indirect rLV % whole brain", BD333, AZ333="Direct rLV % hemisphere", BD333/2, AZ333="Indirect rLV % hemisphere", BD333/2, AND(F333="Mouse", AZ333="mm3"), (BD333/508.91)*100, AND(F333="Rat", AZ333="mm3"), (BD333/1971)*100, AND(F333="Mouse", AZ333="ul"), (BD333/508.91)*100, AND(F333="Rat", AZ333="ul"), (BD333/1971)*100, AND(F333="Mouse", AZ333="nl"), (BD333/508910)*100, AND(F333="Rat", AZ333="nl"), (BD333/1971000)*100, AND(F333="Mouse", AZ333="cm3"), (BD333/0.50891)*100, AND(F333="Rat", AZ333="cm3"), (BD333/1.971)*100, TRUE, "NA")</f>
        <v>6.0882802007544222E-2</v>
      </c>
      <c r="BF333" s="48" cm="1">
        <f t="array" ref="BF333">_xlfn.IFS(AW333="NA", "NA", AW333="NR", "NA", T333 = "NA", "NA", T333 = "NR", "NA", BA333="SD", AW333, BA333="SE", AW333*(SQRT(T333)), BA333="SEM", AW333*(SQRT(T333)), TRUE, "NA")</f>
        <v>0.54221766846903841</v>
      </c>
      <c r="BG333" s="35" t="s">
        <v>12</v>
      </c>
      <c r="BH333" t="s">
        <v>8</v>
      </c>
      <c r="BI333" t="s">
        <v>8</v>
      </c>
      <c r="BJ333" t="s">
        <v>8</v>
      </c>
      <c r="BK333" t="s">
        <v>8</v>
      </c>
      <c r="BL333" t="s">
        <v>8</v>
      </c>
      <c r="BM333" t="s">
        <v>8</v>
      </c>
      <c r="BN333" s="35" t="s">
        <v>273</v>
      </c>
      <c r="BO333" t="s">
        <v>273</v>
      </c>
    </row>
    <row r="334" spans="1:69" x14ac:dyDescent="0.3">
      <c r="A334" t="s">
        <v>1554</v>
      </c>
      <c r="B334" t="s">
        <v>1553</v>
      </c>
      <c r="C334">
        <v>2013</v>
      </c>
      <c r="D334" t="s">
        <v>1555</v>
      </c>
      <c r="E334" t="s">
        <v>143</v>
      </c>
      <c r="F334" s="35" t="s">
        <v>25</v>
      </c>
      <c r="G334" t="s">
        <v>1562</v>
      </c>
      <c r="H334" t="s">
        <v>36</v>
      </c>
      <c r="I334" t="s">
        <v>1556</v>
      </c>
      <c r="J334" t="s">
        <v>284</v>
      </c>
      <c r="K334">
        <v>17</v>
      </c>
      <c r="L334">
        <f>AVERAGE(K334,M334)</f>
        <v>19.5</v>
      </c>
      <c r="M334">
        <v>22</v>
      </c>
      <c r="N334">
        <v>25.9</v>
      </c>
      <c r="O334">
        <f>AVERAGE(N334,P334)</f>
        <v>36.299999999999997</v>
      </c>
      <c r="P334">
        <v>46.7</v>
      </c>
      <c r="Q334">
        <v>2</v>
      </c>
      <c r="R334">
        <v>14</v>
      </c>
      <c r="S334">
        <v>2</v>
      </c>
      <c r="T334">
        <v>13</v>
      </c>
      <c r="U334">
        <f>IF(AND(Q334&lt;&gt;"", Q334&lt;&gt;0, Q334&lt;&gt;"NA", Q334&lt;&gt;"NR",S334&lt;&gt;"", S334&lt;&gt;0, S334&lt;&gt;"NA", S334&lt;&gt;"NR"), S334/Q334, "NA")</f>
        <v>1</v>
      </c>
      <c r="V334">
        <f>IF(AND(U334&lt;&gt;"", U334&lt;&gt;0, U334&lt;&gt;"NA", U334&lt;&gt;"NR",R334&lt;&gt;"", R334&lt;&gt;0, R334&lt;&gt;"NA", R334&lt;&gt;"NR"), R334/U334, "NA")</f>
        <v>14</v>
      </c>
      <c r="W334" s="35" t="s">
        <v>100</v>
      </c>
      <c r="X334" t="s">
        <v>936</v>
      </c>
      <c r="Y334" t="s">
        <v>78</v>
      </c>
      <c r="Z334" t="s">
        <v>1559</v>
      </c>
      <c r="AA334">
        <v>50</v>
      </c>
      <c r="AB334" t="s">
        <v>145</v>
      </c>
      <c r="AC334" cm="1">
        <f t="array" ref="AC334">_xlfn.IFS(AB334="mg/kg", AA334, AB334="ug/g", AA334, AB334="mg/100g", AA334*10, AB334="mg/g", AA334*1000, TRUE, "NA")</f>
        <v>50</v>
      </c>
      <c r="AD334" t="s">
        <v>9</v>
      </c>
      <c r="AE334" t="s">
        <v>8</v>
      </c>
      <c r="AF334" t="str" cm="1">
        <f t="array" ref="AF334">_xlfn.IFS(AD334="NA", "NA", AD334="NR", "NA", AE334="W/cm2", AD334, AE334="mW/mm2", AD334*0.1, AE334="mW/cm2", AD334*0.001, AE334="uW/cm2", AD334*0.000001, AE334="lux", AD334*0.00000014641, AE334="klux", AD334*0.00014641, TRUE, "NA")</f>
        <v>NA</v>
      </c>
      <c r="AG334" t="s">
        <v>231</v>
      </c>
      <c r="AH334" t="s">
        <v>9</v>
      </c>
      <c r="AI334" t="s">
        <v>9</v>
      </c>
      <c r="AJ334">
        <v>1</v>
      </c>
      <c r="AK334">
        <v>10</v>
      </c>
      <c r="AL334" s="35" t="s">
        <v>1560</v>
      </c>
      <c r="AM334" t="s">
        <v>213</v>
      </c>
      <c r="AN334">
        <v>50</v>
      </c>
      <c r="AO334" t="s">
        <v>145</v>
      </c>
      <c r="AP334">
        <v>48</v>
      </c>
      <c r="AQ334" t="s">
        <v>158</v>
      </c>
      <c r="AR334" s="35">
        <v>720</v>
      </c>
      <c r="AS334" t="s">
        <v>876</v>
      </c>
      <c r="AT334">
        <v>1.18</v>
      </c>
      <c r="AU334">
        <v>0.09</v>
      </c>
      <c r="AV334">
        <v>1.03</v>
      </c>
      <c r="AW334">
        <v>0.12</v>
      </c>
      <c r="AX334" t="s">
        <v>8</v>
      </c>
      <c r="AY334" t="s">
        <v>8</v>
      </c>
      <c r="AZ334" t="s">
        <v>137</v>
      </c>
      <c r="BA334" t="s">
        <v>197</v>
      </c>
      <c r="BB334" cm="1">
        <f t="array" ref="BB334">_xlfn.IFS(AT334="NA", "NA", AT334="NR", "NA", AZ334="Direct rLV % whole brain", AT334, AZ334="Indirect rLV % whole brain", AT334, AZ334="Direct rLV % hemisphere", AT334/2, AZ334="Indirect rLV % hemisphere", AT334/2, AND(F334="Mouse", AZ334="mm3"), (AT334/508.91)*100, AND(F334="Rat", AZ334="mm3"), (AT334/1971)*100, AND(F334="Mouse", AZ334="ul"), (AT334/508.91)*100, AND(F334="Rat", AZ334="ul"), (AT334/1971)*100, AND(F334="Mouse", AZ334="nl"), (AT334/508910)*100, AND(F334="Rat", AZ334="nl"), (AT334/1971000)*100, AND(F334="Mouse", AZ334="cm3"), (AT334/0.50891)*100, AND(F334="Rat", AZ334="cm3"), (AT334/1.971)*100, TRUE, "NA")</f>
        <v>0.23186811027490123</v>
      </c>
      <c r="BC334" cm="1">
        <f t="array" ref="BC334">_xlfn.IFS(AV334="NA", "NA", AV334="NR", "NA", AZ334="Direct rLV % whole brain", AV334, AZ334="Indirect rLV % whole brain", AV334, AZ334="Direct rLV % hemisphere", AV334/2, AZ334="Indirect rLV % hemisphere", AV334/2, AND(F334="Mouse", AZ334="mm3"), (AV334/508.91)*100, AND(F334="Rat", AZ334="mm3"), (AV334/1971)*100, AND(F334="Mouse", AZ334="ul"), (AV334/508.91)*100, AND(F334="Rat", AZ334="ul"), (AV334/1971)*100, AND(F334="Mouse", AZ334="nl"), (AV334/508910)*100, AND(F334="Rat", AZ334="nl"), (AV334/1971000)*100, AND(F334="Mouse", AZ334="cm3"), (AV334/0.50891)*100, AND(F334="Rat", AZ334="cm3"), (AV334/1.971)*100, TRUE, "NA")</f>
        <v>0.20239335049419346</v>
      </c>
      <c r="BD334" cm="1">
        <f t="array" ref="BD334">_xlfn.IFS(AU334="NA", "NA", AU334="NR", "NA", R334="NR", "NA", BA334="SD", AU334, BA334="SE", AU334*(SQRT(R334)), BA334="SEM", AU334*(SQRT(R334)), TRUE, "NA")</f>
        <v>0.33674916480965472</v>
      </c>
      <c r="BE334" cm="1">
        <f t="array" ref="BE334">_xlfn.IFS(BD334="NA", "NA", AZ334="Direct rLV % whole brain", BD334, AZ334="Indirect rLV % whole brain", BD334, AZ334="Direct rLV % hemisphere", BD334/2, AZ334="Indirect rLV % hemisphere", BD334/2, AND(F334="Mouse", AZ334="mm3"), (BD334/508.91)*100, AND(F334="Rat", AZ334="mm3"), (BD334/1971)*100, AND(F334="Mouse", AZ334="ul"), (BD334/508.91)*100, AND(F334="Rat", AZ334="ul"), (BD334/1971)*100, AND(F334="Mouse", AZ334="nl"), (BD334/508910)*100, AND(F334="Rat", AZ334="nl"), (BD334/1971000)*100, AND(F334="Mouse", AZ334="cm3"), (BD334/0.50891)*100, AND(F334="Rat", AZ334="cm3"), (BD334/1.971)*100, TRUE, "NA")</f>
        <v>6.6170671594123653E-2</v>
      </c>
      <c r="BF334" s="48" cm="1">
        <f t="array" ref="BF334">_xlfn.IFS(AW334="NA", "NA", AW334="NR", "NA", T334 = "NA", "NA", T334 = "NR", "NA", BA334="SD", AW334, BA334="SE", AW334*(SQRT(T334)), BA334="SEM", AW334*(SQRT(T334)), TRUE, "NA")</f>
        <v>0.43266615305567868</v>
      </c>
      <c r="BG334" s="35" t="s">
        <v>12</v>
      </c>
      <c r="BH334" t="s">
        <v>8</v>
      </c>
      <c r="BI334" t="s">
        <v>8</v>
      </c>
      <c r="BJ334" t="s">
        <v>8</v>
      </c>
      <c r="BK334" t="s">
        <v>8</v>
      </c>
      <c r="BL334" t="s">
        <v>8</v>
      </c>
      <c r="BM334" t="s">
        <v>8</v>
      </c>
      <c r="BN334" s="35" t="s">
        <v>273</v>
      </c>
      <c r="BO334" t="s">
        <v>273</v>
      </c>
    </row>
    <row r="335" spans="1:69" s="22" customFormat="1" x14ac:dyDescent="0.3">
      <c r="A335" s="22" t="s">
        <v>1564</v>
      </c>
      <c r="B335" s="22" t="s">
        <v>1563</v>
      </c>
      <c r="C335" s="22">
        <v>2017</v>
      </c>
      <c r="D335" s="22" t="s">
        <v>1565</v>
      </c>
      <c r="E335" s="22" t="s">
        <v>141</v>
      </c>
      <c r="F335" s="34" t="s">
        <v>24</v>
      </c>
      <c r="G335" s="22" t="s">
        <v>10</v>
      </c>
      <c r="H335" s="22" t="s">
        <v>36</v>
      </c>
      <c r="I335" s="22" t="s">
        <v>12</v>
      </c>
      <c r="J335" s="22" t="s">
        <v>8</v>
      </c>
      <c r="K335" s="22" t="s">
        <v>9</v>
      </c>
      <c r="L335" s="22">
        <v>7</v>
      </c>
      <c r="M335" s="22" t="s">
        <v>9</v>
      </c>
      <c r="N335" s="22" t="s">
        <v>9</v>
      </c>
      <c r="O335" s="22" t="s">
        <v>9</v>
      </c>
      <c r="P335" s="22" t="s">
        <v>9</v>
      </c>
      <c r="Q335" s="22">
        <v>8</v>
      </c>
      <c r="R335" s="22" t="s">
        <v>9</v>
      </c>
      <c r="S335" s="22">
        <v>0</v>
      </c>
      <c r="T335" s="22" t="s">
        <v>8</v>
      </c>
      <c r="U335" s="22" t="str">
        <f t="shared" si="55"/>
        <v>NA</v>
      </c>
      <c r="V335" s="22" t="str">
        <f t="shared" si="56"/>
        <v>NA</v>
      </c>
      <c r="W335" s="34" t="s">
        <v>1566</v>
      </c>
      <c r="X335" s="22" t="s">
        <v>510</v>
      </c>
      <c r="Y335" s="22" t="s">
        <v>2553</v>
      </c>
      <c r="Z335" s="22" t="s">
        <v>340</v>
      </c>
      <c r="AA335" s="22">
        <v>10</v>
      </c>
      <c r="AB335" s="22" t="s">
        <v>320</v>
      </c>
      <c r="AC335">
        <f>AA335*2</f>
        <v>20</v>
      </c>
      <c r="AD335" s="22" t="s">
        <v>9</v>
      </c>
      <c r="AE335" s="22" t="s">
        <v>8</v>
      </c>
      <c r="AF335" t="str" cm="1">
        <f t="array" ref="AF335">_xlfn.IFS(AD335="NA", "NA", AD335="NR", "NA", AE335="W/cm2", AD335, AE335="mW/mm2", AD335*0.1, AE335="mW/cm2", AD335*0.001, AE335="uW/cm2", AD335*0.000001, AE335="lux", AD335*0.00000014641, AE335="klux", AD335*0.00014641, TRUE, "NA")</f>
        <v>NA</v>
      </c>
      <c r="AG335" s="22" t="s">
        <v>9</v>
      </c>
      <c r="AH335" s="22" t="s">
        <v>9</v>
      </c>
      <c r="AI335" s="22">
        <v>532</v>
      </c>
      <c r="AJ335" s="22">
        <v>1</v>
      </c>
      <c r="AK335" s="22">
        <v>20</v>
      </c>
      <c r="AL335" s="34" t="s">
        <v>12</v>
      </c>
      <c r="AM335" s="22" t="s">
        <v>8</v>
      </c>
      <c r="AN335" s="22" t="s">
        <v>8</v>
      </c>
      <c r="AO335" s="22" t="s">
        <v>8</v>
      </c>
      <c r="AP335" s="22" t="s">
        <v>8</v>
      </c>
      <c r="AQ335" s="22" t="s">
        <v>8</v>
      </c>
      <c r="AR335" s="34">
        <v>24</v>
      </c>
      <c r="AS335" s="22" t="s">
        <v>874</v>
      </c>
      <c r="AT335" s="22">
        <v>11.4</v>
      </c>
      <c r="AU335" s="22" t="s">
        <v>9</v>
      </c>
      <c r="AV335" s="22" t="s">
        <v>8</v>
      </c>
      <c r="AW335" s="22" t="s">
        <v>8</v>
      </c>
      <c r="AX335" s="22" t="s">
        <v>8</v>
      </c>
      <c r="AY335" s="22" t="s">
        <v>8</v>
      </c>
      <c r="AZ335" s="22" t="s">
        <v>137</v>
      </c>
      <c r="BA335" s="22" t="s">
        <v>196</v>
      </c>
      <c r="BB335" cm="1">
        <f t="array" ref="BB335">_xlfn.IFS(AT335="NA", "NA", AT335="NR", "NA", AZ335="Direct rLV % whole brain", AT335, AZ335="Indirect rLV % whole brain", AT335, AZ335="Direct rLV % hemisphere", AT335/2, AZ335="Indirect rLV % hemisphere", AT335/2, AND(F335="Mouse", AZ335="mm3"), (AT335/508.91)*100, AND(F335="Rat", AZ335="mm3"), (AT335/1971)*100, AND(F335="Mouse", AZ335="ul"), (AT335/508.91)*100, AND(F335="Rat", AZ335="ul"), (AT335/1971)*100, AND(F335="Mouse", AZ335="nl"), (AT335/508910)*100, AND(F335="Rat", AZ335="nl"), (AT335/1971000)*100, AND(F335="Mouse", AZ335="cm3"), (AT335/0.50891)*100, AND(F335="Rat", AZ335="cm3"), (AT335/1.971)*100, TRUE, "NA")</f>
        <v>0.57838660578386603</v>
      </c>
      <c r="BC335" t="str" cm="1">
        <f t="array" ref="BC335">_xlfn.IFS(AV335="NA", "NA", AV335="NR", "NA", AZ335="Direct rLV % whole brain", AV335, AZ335="Indirect rLV % whole brain", AV335, AZ335="Direct rLV % hemisphere", AV335/2, AZ335="Indirect rLV % hemisphere", AV335/2, AND(F335="Mouse", AZ335="mm3"), (AV335/508.91)*100, AND(F335="Rat", AZ335="mm3"), (AV335/1971)*100, AND(F335="Mouse", AZ335="ul"), (AV335/508.91)*100, AND(F335="Rat", AZ335="ul"), (AV335/1971)*100, AND(F335="Mouse", AZ335="nl"), (AV335/508910)*100, AND(F335="Rat", AZ335="nl"), (AV335/1971000)*100, AND(F335="Mouse", AZ335="cm3"), (AV335/0.50891)*100, AND(F335="Rat", AZ335="cm3"), (AV335/1.971)*100, TRUE, "NA")</f>
        <v>NA</v>
      </c>
      <c r="BD335" t="str" cm="1">
        <f t="array" ref="BD335">_xlfn.IFS(AU335="NA", "NA", AU335="NR", "NA", R335="NR", "NA", BA335="SD", AU335, BA335="SE", AU335*(SQRT(R335)), BA335="SEM", AU335*(SQRT(R335)), TRUE, "NA")</f>
        <v>NA</v>
      </c>
      <c r="BE335" t="str" cm="1">
        <f t="array" ref="BE335">_xlfn.IFS(BD335="NA", "NA", AZ335="Direct rLV % whole brain", BD335, AZ335="Indirect rLV % whole brain", BD335, AZ335="Direct rLV % hemisphere", BD335/2, AZ335="Indirect rLV % hemisphere", BD335/2, AND(F335="Mouse", AZ335="mm3"), (BD335/508.91)*100, AND(F335="Rat", AZ335="mm3"), (BD335/1971)*100, AND(F335="Mouse", AZ335="ul"), (BD335/508.91)*100, AND(F335="Rat", AZ335="ul"), (BD335/1971)*100, AND(F335="Mouse", AZ335="nl"), (BD335/508910)*100, AND(F335="Rat", AZ335="nl"), (BD335/1971000)*100, AND(F335="Mouse", AZ335="cm3"), (BD335/0.50891)*100, AND(F335="Rat", AZ335="cm3"), (BD335/1.971)*100, TRUE, "NA")</f>
        <v>NA</v>
      </c>
      <c r="BF335" s="48" t="str" cm="1">
        <f t="array" ref="BF335">_xlfn.IFS(AW335="NA", "NA", AW335="NR", "NA", T335 = "NA", "NA", T335 = "NR", "NA", BA335="SD", AW335, BA335="SE", AW335*(SQRT(T335)), BA335="SEM", AW335*(SQRT(T335)), TRUE, "NA")</f>
        <v>NA</v>
      </c>
      <c r="BG335" s="34" t="s">
        <v>12</v>
      </c>
      <c r="BH335" s="22" t="s">
        <v>8</v>
      </c>
      <c r="BI335" s="22" t="s">
        <v>8</v>
      </c>
      <c r="BJ335" s="22" t="s">
        <v>8</v>
      </c>
      <c r="BK335" s="22" t="s">
        <v>8</v>
      </c>
      <c r="BL335" s="22" t="s">
        <v>8</v>
      </c>
      <c r="BM335" s="22" t="s">
        <v>8</v>
      </c>
      <c r="BN335" s="34" t="s">
        <v>272</v>
      </c>
      <c r="BO335" s="22" t="s">
        <v>273</v>
      </c>
      <c r="BP335" s="22" t="s">
        <v>1568</v>
      </c>
      <c r="BQ335" s="22" t="s">
        <v>1567</v>
      </c>
    </row>
    <row r="336" spans="1:69" x14ac:dyDescent="0.3">
      <c r="A336" t="s">
        <v>1570</v>
      </c>
      <c r="B336" t="s">
        <v>1569</v>
      </c>
      <c r="C336">
        <v>2017</v>
      </c>
      <c r="D336" t="s">
        <v>1571</v>
      </c>
      <c r="E336" t="s">
        <v>141</v>
      </c>
      <c r="F336" s="35" t="s">
        <v>24</v>
      </c>
      <c r="G336" t="s">
        <v>10</v>
      </c>
      <c r="H336" t="s">
        <v>36</v>
      </c>
      <c r="I336" t="s">
        <v>12</v>
      </c>
      <c r="J336" t="s">
        <v>8</v>
      </c>
      <c r="K336" t="s">
        <v>9</v>
      </c>
      <c r="L336" t="s">
        <v>9</v>
      </c>
      <c r="M336" t="s">
        <v>9</v>
      </c>
      <c r="N336">
        <v>250</v>
      </c>
      <c r="O336">
        <f>AVERAGE(N336,P336)</f>
        <v>265</v>
      </c>
      <c r="P336">
        <v>280</v>
      </c>
      <c r="Q336">
        <v>1</v>
      </c>
      <c r="R336">
        <v>7</v>
      </c>
      <c r="S336">
        <v>2</v>
      </c>
      <c r="T336">
        <v>7</v>
      </c>
      <c r="U336">
        <f t="shared" si="55"/>
        <v>2</v>
      </c>
      <c r="V336">
        <f t="shared" si="56"/>
        <v>3.5</v>
      </c>
      <c r="W336" s="35" t="s">
        <v>99</v>
      </c>
      <c r="X336" t="s">
        <v>8</v>
      </c>
      <c r="Y336" t="s">
        <v>78</v>
      </c>
      <c r="Z336" t="s">
        <v>9</v>
      </c>
      <c r="AA336">
        <v>30</v>
      </c>
      <c r="AB336" t="s">
        <v>145</v>
      </c>
      <c r="AC336" cm="1">
        <f t="array" ref="AC336">_xlfn.IFS(AB336="mg/kg", AA336, AB336="ug/g", AA336, AB336="mg/100g", AA336*10, AB336="mg/g", AA336*1000, TRUE, "NA")</f>
        <v>30</v>
      </c>
      <c r="AD336">
        <v>12000</v>
      </c>
      <c r="AE336" t="s">
        <v>252</v>
      </c>
      <c r="AF336" cm="1">
        <f t="array" ref="AF336">_xlfn.IFS(AD336="NA", "NA", AD336="NR", "NA", AE336="W/cm2", AD336, AE336="mW/mm2", AD336*0.1, AE336="mW/cm2", AD336*0.001, AE336="uW/cm2", AD336*0.000001, AE336="lux", AD336*0.00000014641, AE336="klux", AD336*0.00014641, TRUE, "NA")</f>
        <v>1.7569199999999999E-3</v>
      </c>
      <c r="AG336" t="s">
        <v>231</v>
      </c>
      <c r="AH336" t="s">
        <v>9</v>
      </c>
      <c r="AI336" t="s">
        <v>9</v>
      </c>
      <c r="AJ336">
        <v>6</v>
      </c>
      <c r="AK336">
        <v>20</v>
      </c>
      <c r="AL336" s="35" t="s">
        <v>1572</v>
      </c>
      <c r="AM336" t="s">
        <v>212</v>
      </c>
      <c r="AN336">
        <v>30</v>
      </c>
      <c r="AO336" t="s">
        <v>145</v>
      </c>
      <c r="AP336">
        <v>-24</v>
      </c>
      <c r="AQ336" t="s">
        <v>156</v>
      </c>
      <c r="AR336" s="35">
        <v>48</v>
      </c>
      <c r="AS336" t="s">
        <v>875</v>
      </c>
      <c r="AT336">
        <v>0.7</v>
      </c>
      <c r="AU336">
        <v>0.06</v>
      </c>
      <c r="AV336">
        <v>0.48</v>
      </c>
      <c r="AW336">
        <v>7.0000000000000007E-2</v>
      </c>
      <c r="AX336" t="s">
        <v>8</v>
      </c>
      <c r="AY336" t="s">
        <v>8</v>
      </c>
      <c r="AZ336" t="s">
        <v>486</v>
      </c>
      <c r="BA336" t="s">
        <v>198</v>
      </c>
      <c r="BB336" cm="1">
        <f t="array" ref="BB336">_xlfn.IFS(AT336="NA", "NA", AT336="NR", "NA", AZ336="Direct rLV % whole brain", AT336, AZ336="Indirect rLV % whole brain", AT336, AZ336="Direct rLV % hemisphere", AT336/2, AZ336="Indirect rLV % hemisphere", AT336/2, AND(F336="Mouse", AZ336="mm3"), (AT336/508.91)*100, AND(F336="Rat", AZ336="mm3"), (AT336/1971)*100, AND(F336="Mouse", AZ336="ul"), (AT336/508.91)*100, AND(F336="Rat", AZ336="ul"), (AT336/1971)*100, AND(F336="Mouse", AZ336="nl"), (AT336/508910)*100, AND(F336="Rat", AZ336="nl"), (AT336/1971000)*100, AND(F336="Mouse", AZ336="cm3"), (AT336/0.50891)*100, AND(F336="Rat", AZ336="cm3"), (AT336/1.971)*100, TRUE, "NA")</f>
        <v>0.35</v>
      </c>
      <c r="BC336" cm="1">
        <f t="array" ref="BC336">_xlfn.IFS(AV336="NA", "NA", AV336="NR", "NA", AZ336="Direct rLV % whole brain", AV336, AZ336="Indirect rLV % whole brain", AV336, AZ336="Direct rLV % hemisphere", AV336/2, AZ336="Indirect rLV % hemisphere", AV336/2, AND(F336="Mouse", AZ336="mm3"), (AV336/508.91)*100, AND(F336="Rat", AZ336="mm3"), (AV336/1971)*100, AND(F336="Mouse", AZ336="ul"), (AV336/508.91)*100, AND(F336="Rat", AZ336="ul"), (AV336/1971)*100, AND(F336="Mouse", AZ336="nl"), (AV336/508910)*100, AND(F336="Rat", AZ336="nl"), (AV336/1971000)*100, AND(F336="Mouse", AZ336="cm3"), (AV336/0.50891)*100, AND(F336="Rat", AZ336="cm3"), (AV336/1.971)*100, TRUE, "NA")</f>
        <v>0.24</v>
      </c>
      <c r="BD336" cm="1">
        <f t="array" ref="BD336">_xlfn.IFS(AU336="NA", "NA", AU336="NR", "NA", R336="NR", "NA", BA336="SD", AU336, BA336="SE", AU336*(SQRT(R336)), BA336="SEM", AU336*(SQRT(R336)), TRUE, "NA")</f>
        <v>0.15874507866387544</v>
      </c>
      <c r="BE336" cm="1">
        <f t="array" ref="BE336">_xlfn.IFS(BD336="NA", "NA", AZ336="Direct rLV % whole brain", BD336, AZ336="Indirect rLV % whole brain", BD336, AZ336="Direct rLV % hemisphere", BD336/2, AZ336="Indirect rLV % hemisphere", BD336/2, AND(F336="Mouse", AZ336="mm3"), (BD336/508.91)*100, AND(F336="Rat", AZ336="mm3"), (BD336/1971)*100, AND(F336="Mouse", AZ336="ul"), (BD336/508.91)*100, AND(F336="Rat", AZ336="ul"), (BD336/1971)*100, AND(F336="Mouse", AZ336="nl"), (BD336/508910)*100, AND(F336="Rat", AZ336="nl"), (BD336/1971000)*100, AND(F336="Mouse", AZ336="cm3"), (BD336/0.50891)*100, AND(F336="Rat", AZ336="cm3"), (BD336/1.971)*100, TRUE, "NA")</f>
        <v>7.9372539331937719E-2</v>
      </c>
      <c r="BF336" s="48" cm="1">
        <f t="array" ref="BF336">_xlfn.IFS(AW336="NA", "NA", AW336="NR", "NA", T336 = "NA", "NA", T336 = "NR", "NA", BA336="SD", AW336, BA336="SE", AW336*(SQRT(T336)), BA336="SEM", AW336*(SQRT(T336)), TRUE, "NA")</f>
        <v>0.18520259177452136</v>
      </c>
      <c r="BG336" s="35" t="s">
        <v>12</v>
      </c>
      <c r="BH336" t="s">
        <v>8</v>
      </c>
      <c r="BI336" t="s">
        <v>8</v>
      </c>
      <c r="BJ336" t="s">
        <v>8</v>
      </c>
      <c r="BK336" t="s">
        <v>8</v>
      </c>
      <c r="BL336" t="s">
        <v>8</v>
      </c>
      <c r="BM336" t="s">
        <v>8</v>
      </c>
      <c r="BN336" s="35" t="s">
        <v>273</v>
      </c>
      <c r="BO336" t="s">
        <v>272</v>
      </c>
    </row>
    <row r="337" spans="1:69" s="22" customFormat="1" x14ac:dyDescent="0.3">
      <c r="A337" s="22" t="s">
        <v>1575</v>
      </c>
      <c r="B337" s="22" t="s">
        <v>1569</v>
      </c>
      <c r="C337" s="22">
        <v>2017</v>
      </c>
      <c r="D337" s="22" t="s">
        <v>1576</v>
      </c>
      <c r="E337" s="22" t="s">
        <v>141</v>
      </c>
      <c r="F337" s="34" t="s">
        <v>24</v>
      </c>
      <c r="G337" s="22" t="s">
        <v>10</v>
      </c>
      <c r="H337" s="22" t="s">
        <v>36</v>
      </c>
      <c r="I337" s="22" t="s">
        <v>12</v>
      </c>
      <c r="J337" s="22" t="s">
        <v>8</v>
      </c>
      <c r="K337" s="22" t="s">
        <v>9</v>
      </c>
      <c r="L337" s="22" t="s">
        <v>9</v>
      </c>
      <c r="M337" s="22" t="s">
        <v>9</v>
      </c>
      <c r="N337" s="22">
        <v>250</v>
      </c>
      <c r="O337" s="22">
        <f t="shared" ref="O337:O342" si="57">AVERAGE(N337,P337)</f>
        <v>265</v>
      </c>
      <c r="P337" s="22">
        <v>280</v>
      </c>
      <c r="Q337" s="22">
        <v>1</v>
      </c>
      <c r="R337" s="22">
        <v>5</v>
      </c>
      <c r="S337" s="22">
        <v>3</v>
      </c>
      <c r="T337" s="22">
        <v>5</v>
      </c>
      <c r="U337" s="22">
        <f t="shared" si="55"/>
        <v>3</v>
      </c>
      <c r="V337" s="22">
        <f t="shared" si="56"/>
        <v>1.6666666666666667</v>
      </c>
      <c r="W337" s="34" t="s">
        <v>99</v>
      </c>
      <c r="X337" s="22" t="s">
        <v>8</v>
      </c>
      <c r="Y337" s="22" t="s">
        <v>78</v>
      </c>
      <c r="Z337" s="22" t="s">
        <v>9</v>
      </c>
      <c r="AA337" s="22">
        <v>30</v>
      </c>
      <c r="AB337" s="22" t="s">
        <v>145</v>
      </c>
      <c r="AC337" cm="1">
        <f t="array" ref="AC337">_xlfn.IFS(AB337="mg/kg", AA337, AB337="ug/g", AA337, AB337="mg/100g", AA337*10, AB337="mg/g", AA337*1000, TRUE, "NA")</f>
        <v>30</v>
      </c>
      <c r="AD337" s="22">
        <v>12000</v>
      </c>
      <c r="AE337" s="22" t="s">
        <v>252</v>
      </c>
      <c r="AF337" cm="1">
        <f t="array" ref="AF337">_xlfn.IFS(AD337="NA", "NA", AD337="NR", "NA", AE337="W/cm2", AD337, AE337="mW/mm2", AD337*0.1, AE337="mW/cm2", AD337*0.001, AE337="uW/cm2", AD337*0.000001, AE337="lux", AD337*0.00000014641, AE337="klux", AD337*0.00014641, TRUE, "NA")</f>
        <v>1.7569199999999999E-3</v>
      </c>
      <c r="AG337" s="22" t="s">
        <v>231</v>
      </c>
      <c r="AH337" s="22" t="s">
        <v>9</v>
      </c>
      <c r="AI337" s="22" t="s">
        <v>9</v>
      </c>
      <c r="AJ337" s="22">
        <v>6</v>
      </c>
      <c r="AK337" s="22">
        <v>20</v>
      </c>
      <c r="AL337" s="34" t="s">
        <v>1572</v>
      </c>
      <c r="AM337" s="22" t="s">
        <v>212</v>
      </c>
      <c r="AN337" s="22">
        <v>10</v>
      </c>
      <c r="AO337" s="22" t="s">
        <v>145</v>
      </c>
      <c r="AP337" s="22" t="s">
        <v>9</v>
      </c>
      <c r="AQ337" s="22" t="s">
        <v>158</v>
      </c>
      <c r="AR337" s="34">
        <v>168</v>
      </c>
      <c r="AS337" s="22" t="s">
        <v>875</v>
      </c>
      <c r="AT337" s="22">
        <v>0.97</v>
      </c>
      <c r="AU337" s="22">
        <v>0.09</v>
      </c>
      <c r="AV337" s="22">
        <v>0.32</v>
      </c>
      <c r="AW337" s="22">
        <v>0.02</v>
      </c>
      <c r="AX337" s="22" t="s">
        <v>8</v>
      </c>
      <c r="AY337" s="22" t="s">
        <v>8</v>
      </c>
      <c r="AZ337" s="22" t="s">
        <v>486</v>
      </c>
      <c r="BA337" s="22" t="s">
        <v>196</v>
      </c>
      <c r="BB337" cm="1">
        <f t="array" ref="BB337">_xlfn.IFS(AT337="NA", "NA", AT337="NR", "NA", AZ337="Direct rLV % whole brain", AT337, AZ337="Indirect rLV % whole brain", AT337, AZ337="Direct rLV % hemisphere", AT337/2, AZ337="Indirect rLV % hemisphere", AT337/2, AND(F337="Mouse", AZ337="mm3"), (AT337/508.91)*100, AND(F337="Rat", AZ337="mm3"), (AT337/1971)*100, AND(F337="Mouse", AZ337="ul"), (AT337/508.91)*100, AND(F337="Rat", AZ337="ul"), (AT337/1971)*100, AND(F337="Mouse", AZ337="nl"), (AT337/508910)*100, AND(F337="Rat", AZ337="nl"), (AT337/1971000)*100, AND(F337="Mouse", AZ337="cm3"), (AT337/0.50891)*100, AND(F337="Rat", AZ337="cm3"), (AT337/1.971)*100, TRUE, "NA")</f>
        <v>0.48499999999999999</v>
      </c>
      <c r="BC337" cm="1">
        <f t="array" ref="BC337">_xlfn.IFS(AV337="NA", "NA", AV337="NR", "NA", AZ337="Direct rLV % whole brain", AV337, AZ337="Indirect rLV % whole brain", AV337, AZ337="Direct rLV % hemisphere", AV337/2, AZ337="Indirect rLV % hemisphere", AV337/2, AND(F337="Mouse", AZ337="mm3"), (AV337/508.91)*100, AND(F337="Rat", AZ337="mm3"), (AV337/1971)*100, AND(F337="Mouse", AZ337="ul"), (AV337/508.91)*100, AND(F337="Rat", AZ337="ul"), (AV337/1971)*100, AND(F337="Mouse", AZ337="nl"), (AV337/508910)*100, AND(F337="Rat", AZ337="nl"), (AV337/1971000)*100, AND(F337="Mouse", AZ337="cm3"), (AV337/0.50891)*100, AND(F337="Rat", AZ337="cm3"), (AV337/1.971)*100, TRUE, "NA")</f>
        <v>0.16</v>
      </c>
      <c r="BD337" cm="1">
        <f t="array" ref="BD337">_xlfn.IFS(AU337="NA", "NA", AU337="NR", "NA", R337="NR", "NA", BA337="SD", AU337, BA337="SE", AU337*(SQRT(R337)), BA337="SEM", AU337*(SQRT(R337)), TRUE, "NA")</f>
        <v>0.09</v>
      </c>
      <c r="BE337" cm="1">
        <f t="array" ref="BE337">_xlfn.IFS(BD337="NA", "NA", AZ337="Direct rLV % whole brain", BD337, AZ337="Indirect rLV % whole brain", BD337, AZ337="Direct rLV % hemisphere", BD337/2, AZ337="Indirect rLV % hemisphere", BD337/2, AND(F337="Mouse", AZ337="mm3"), (BD337/508.91)*100, AND(F337="Rat", AZ337="mm3"), (BD337/1971)*100, AND(F337="Mouse", AZ337="ul"), (BD337/508.91)*100, AND(F337="Rat", AZ337="ul"), (BD337/1971)*100, AND(F337="Mouse", AZ337="nl"), (BD337/508910)*100, AND(F337="Rat", AZ337="nl"), (BD337/1971000)*100, AND(F337="Mouse", AZ337="cm3"), (BD337/0.50891)*100, AND(F337="Rat", AZ337="cm3"), (BD337/1.971)*100, TRUE, "NA")</f>
        <v>4.4999999999999998E-2</v>
      </c>
      <c r="BF337" s="48" cm="1">
        <f t="array" ref="BF337">_xlfn.IFS(AW337="NA", "NA", AW337="NR", "NA", T337 = "NA", "NA", T337 = "NR", "NA", BA337="SD", AW337, BA337="SE", AW337*(SQRT(T337)), BA337="SEM", AW337*(SQRT(T337)), TRUE, "NA")</f>
        <v>0.02</v>
      </c>
      <c r="BG337" s="34" t="s">
        <v>12</v>
      </c>
      <c r="BH337" s="22" t="s">
        <v>8</v>
      </c>
      <c r="BI337" s="22" t="s">
        <v>8</v>
      </c>
      <c r="BJ337" s="22" t="s">
        <v>8</v>
      </c>
      <c r="BK337" s="22" t="s">
        <v>8</v>
      </c>
      <c r="BL337" s="22" t="s">
        <v>8</v>
      </c>
      <c r="BM337" s="22" t="s">
        <v>8</v>
      </c>
      <c r="BN337" s="34" t="s">
        <v>273</v>
      </c>
      <c r="BO337" s="22" t="s">
        <v>272</v>
      </c>
    </row>
    <row r="338" spans="1:69" x14ac:dyDescent="0.3">
      <c r="A338" t="s">
        <v>1580</v>
      </c>
      <c r="B338" t="s">
        <v>1579</v>
      </c>
      <c r="C338">
        <v>2017</v>
      </c>
      <c r="D338" t="s">
        <v>1581</v>
      </c>
      <c r="E338" t="s">
        <v>141</v>
      </c>
      <c r="F338" s="35" t="s">
        <v>24</v>
      </c>
      <c r="G338" t="s">
        <v>10</v>
      </c>
      <c r="H338" t="s">
        <v>36</v>
      </c>
      <c r="I338" t="s">
        <v>12</v>
      </c>
      <c r="J338" t="s">
        <v>8</v>
      </c>
      <c r="K338" t="s">
        <v>9</v>
      </c>
      <c r="L338" t="s">
        <v>9</v>
      </c>
      <c r="M338" t="s">
        <v>9</v>
      </c>
      <c r="N338">
        <v>250</v>
      </c>
      <c r="O338">
        <f t="shared" si="57"/>
        <v>275</v>
      </c>
      <c r="P338">
        <v>300</v>
      </c>
      <c r="Q338">
        <v>1</v>
      </c>
      <c r="R338">
        <v>16</v>
      </c>
      <c r="S338">
        <v>2</v>
      </c>
      <c r="T338">
        <v>21</v>
      </c>
      <c r="U338">
        <f t="shared" si="55"/>
        <v>2</v>
      </c>
      <c r="V338">
        <f t="shared" si="56"/>
        <v>8</v>
      </c>
      <c r="W338" s="35" t="s">
        <v>175</v>
      </c>
      <c r="X338" t="s">
        <v>8</v>
      </c>
      <c r="Y338" t="s">
        <v>2553</v>
      </c>
      <c r="Z338" t="s">
        <v>319</v>
      </c>
      <c r="AA338">
        <v>10</v>
      </c>
      <c r="AB338" t="s">
        <v>320</v>
      </c>
      <c r="AC338">
        <f>AA338*0.2*10</f>
        <v>20</v>
      </c>
      <c r="AD338">
        <v>5</v>
      </c>
      <c r="AE338" t="s">
        <v>221</v>
      </c>
      <c r="AF338" t="str" cm="1">
        <f t="array" ref="AF338">_xlfn.IFS(AD338="NA", "NA", AD338="NR", "NA", AE338="W/cm2", AD338, AE338="mW/mm2", AD338*0.1, AE338="mW/cm2", AD338*0.001, AE338="uW/cm2", AD338*0.000001, AE338="lux", AD338*0.00000014641, AE338="klux", AD338*0.00014641, TRUE, "NA")</f>
        <v>NA</v>
      </c>
      <c r="AG338" t="s">
        <v>321</v>
      </c>
      <c r="AH338" t="s">
        <v>9</v>
      </c>
      <c r="AI338">
        <v>532</v>
      </c>
      <c r="AJ338">
        <v>3</v>
      </c>
      <c r="AK338">
        <v>15</v>
      </c>
      <c r="AL338" s="35" t="s">
        <v>1173</v>
      </c>
      <c r="AM338" t="s">
        <v>47</v>
      </c>
      <c r="AN338">
        <v>400</v>
      </c>
      <c r="AO338" t="s">
        <v>2560</v>
      </c>
      <c r="AP338" t="s">
        <v>9</v>
      </c>
      <c r="AQ338" t="s">
        <v>9</v>
      </c>
      <c r="AR338" s="35">
        <v>48</v>
      </c>
      <c r="AS338" t="s">
        <v>875</v>
      </c>
      <c r="AT338">
        <v>11.47</v>
      </c>
      <c r="AU338">
        <v>2.08</v>
      </c>
      <c r="AV338">
        <v>9.59</v>
      </c>
      <c r="AW338">
        <v>1.77</v>
      </c>
      <c r="AX338" t="s">
        <v>8</v>
      </c>
      <c r="AY338" t="s">
        <v>8</v>
      </c>
      <c r="AZ338" t="s">
        <v>486</v>
      </c>
      <c r="BA338" t="s">
        <v>196</v>
      </c>
      <c r="BB338" cm="1">
        <f t="array" ref="BB338">_xlfn.IFS(AT338="NA", "NA", AT338="NR", "NA", AZ338="Direct rLV % whole brain", AT338, AZ338="Indirect rLV % whole brain", AT338, AZ338="Direct rLV % hemisphere", AT338/2, AZ338="Indirect rLV % hemisphere", AT338/2, AND(F338="Mouse", AZ338="mm3"), (AT338/508.91)*100, AND(F338="Rat", AZ338="mm3"), (AT338/1971)*100, AND(F338="Mouse", AZ338="ul"), (AT338/508.91)*100, AND(F338="Rat", AZ338="ul"), (AT338/1971)*100, AND(F338="Mouse", AZ338="nl"), (AT338/508910)*100, AND(F338="Rat", AZ338="nl"), (AT338/1971000)*100, AND(F338="Mouse", AZ338="cm3"), (AT338/0.50891)*100, AND(F338="Rat", AZ338="cm3"), (AT338/1.971)*100, TRUE, "NA")</f>
        <v>5.7350000000000003</v>
      </c>
      <c r="BC338" cm="1">
        <f t="array" ref="BC338">_xlfn.IFS(AV338="NA", "NA", AV338="NR", "NA", AZ338="Direct rLV % whole brain", AV338, AZ338="Indirect rLV % whole brain", AV338, AZ338="Direct rLV % hemisphere", AV338/2, AZ338="Indirect rLV % hemisphere", AV338/2, AND(F338="Mouse", AZ338="mm3"), (AV338/508.91)*100, AND(F338="Rat", AZ338="mm3"), (AV338/1971)*100, AND(F338="Mouse", AZ338="ul"), (AV338/508.91)*100, AND(F338="Rat", AZ338="ul"), (AV338/1971)*100, AND(F338="Mouse", AZ338="nl"), (AV338/508910)*100, AND(F338="Rat", AZ338="nl"), (AV338/1971000)*100, AND(F338="Mouse", AZ338="cm3"), (AV338/0.50891)*100, AND(F338="Rat", AZ338="cm3"), (AV338/1.971)*100, TRUE, "NA")</f>
        <v>4.7949999999999999</v>
      </c>
      <c r="BD338" cm="1">
        <f t="array" ref="BD338">_xlfn.IFS(AU338="NA", "NA", AU338="NR", "NA", R338="NR", "NA", BA338="SD", AU338, BA338="SE", AU338*(SQRT(R338)), BA338="SEM", AU338*(SQRT(R338)), TRUE, "NA")</f>
        <v>2.08</v>
      </c>
      <c r="BE338" cm="1">
        <f t="array" ref="BE338">_xlfn.IFS(BD338="NA", "NA", AZ338="Direct rLV % whole brain", BD338, AZ338="Indirect rLV % whole brain", BD338, AZ338="Direct rLV % hemisphere", BD338/2, AZ338="Indirect rLV % hemisphere", BD338/2, AND(F338="Mouse", AZ338="mm3"), (BD338/508.91)*100, AND(F338="Rat", AZ338="mm3"), (BD338/1971)*100, AND(F338="Mouse", AZ338="ul"), (BD338/508.91)*100, AND(F338="Rat", AZ338="ul"), (BD338/1971)*100, AND(F338="Mouse", AZ338="nl"), (BD338/508910)*100, AND(F338="Rat", AZ338="nl"), (BD338/1971000)*100, AND(F338="Mouse", AZ338="cm3"), (BD338/0.50891)*100, AND(F338="Rat", AZ338="cm3"), (BD338/1.971)*100, TRUE, "NA")</f>
        <v>1.04</v>
      </c>
      <c r="BF338" s="48" cm="1">
        <f t="array" ref="BF338">_xlfn.IFS(AW338="NA", "NA", AW338="NR", "NA", T338 = "NA", "NA", T338 = "NR", "NA", BA338="SD", AW338, BA338="SE", AW338*(SQRT(T338)), BA338="SEM", AW338*(SQRT(T338)), TRUE, "NA")</f>
        <v>1.77</v>
      </c>
      <c r="BG338" s="35" t="s">
        <v>12</v>
      </c>
      <c r="BH338" t="s">
        <v>8</v>
      </c>
      <c r="BI338" t="s">
        <v>8</v>
      </c>
      <c r="BJ338" t="s">
        <v>8</v>
      </c>
      <c r="BK338" t="s">
        <v>8</v>
      </c>
      <c r="BL338" t="s">
        <v>8</v>
      </c>
      <c r="BM338" t="s">
        <v>8</v>
      </c>
      <c r="BN338" s="35" t="s">
        <v>273</v>
      </c>
      <c r="BO338" t="s">
        <v>272</v>
      </c>
      <c r="BP338" t="s">
        <v>1582</v>
      </c>
    </row>
    <row r="339" spans="1:69" s="22" customFormat="1" x14ac:dyDescent="0.3">
      <c r="A339" s="22" t="s">
        <v>1583</v>
      </c>
      <c r="B339" s="22" t="s">
        <v>1579</v>
      </c>
      <c r="C339" s="22">
        <v>2015</v>
      </c>
      <c r="D339" s="22" t="s">
        <v>1584</v>
      </c>
      <c r="E339" s="22" t="s">
        <v>141</v>
      </c>
      <c r="F339" s="34" t="s">
        <v>24</v>
      </c>
      <c r="G339" s="22" t="s">
        <v>10</v>
      </c>
      <c r="H339" s="22" t="s">
        <v>36</v>
      </c>
      <c r="I339" s="22" t="s">
        <v>12</v>
      </c>
      <c r="J339" s="22" t="s">
        <v>8</v>
      </c>
      <c r="K339" s="22" t="s">
        <v>9</v>
      </c>
      <c r="L339" s="22" t="s">
        <v>9</v>
      </c>
      <c r="M339" s="22" t="s">
        <v>9</v>
      </c>
      <c r="N339" s="22">
        <v>250</v>
      </c>
      <c r="O339" s="22">
        <f t="shared" si="57"/>
        <v>275</v>
      </c>
      <c r="P339" s="22">
        <v>300</v>
      </c>
      <c r="Q339" s="22">
        <v>1</v>
      </c>
      <c r="R339" s="22">
        <v>5</v>
      </c>
      <c r="S339" s="22">
        <v>0</v>
      </c>
      <c r="T339" s="22" t="s">
        <v>8</v>
      </c>
      <c r="U339" s="22" t="str">
        <f t="shared" si="55"/>
        <v>NA</v>
      </c>
      <c r="V339" s="22" t="str">
        <f t="shared" si="56"/>
        <v>NA</v>
      </c>
      <c r="W339" s="34" t="s">
        <v>175</v>
      </c>
      <c r="X339" s="22" t="s">
        <v>8</v>
      </c>
      <c r="Y339" s="22" t="s">
        <v>2553</v>
      </c>
      <c r="Z339" s="22" t="s">
        <v>319</v>
      </c>
      <c r="AA339" s="22">
        <v>10</v>
      </c>
      <c r="AB339" s="22" t="s">
        <v>320</v>
      </c>
      <c r="AC339">
        <f>AA339*0.2*10</f>
        <v>20</v>
      </c>
      <c r="AD339" s="22">
        <v>5</v>
      </c>
      <c r="AE339" s="22" t="s">
        <v>221</v>
      </c>
      <c r="AF339" t="str" cm="1">
        <f t="array" ref="AF339">_xlfn.IFS(AD339="NA", "NA", AD339="NR", "NA", AE339="W/cm2", AD339, AE339="mW/mm2", AD339*0.1, AE339="mW/cm2", AD339*0.001, AE339="uW/cm2", AD339*0.000001, AE339="lux", AD339*0.00000014641, AE339="klux", AD339*0.00014641, TRUE, "NA")</f>
        <v>NA</v>
      </c>
      <c r="AG339" s="22" t="s">
        <v>321</v>
      </c>
      <c r="AH339" s="22" t="s">
        <v>9</v>
      </c>
      <c r="AI339" s="22">
        <v>532</v>
      </c>
      <c r="AJ339" s="22" t="s">
        <v>9</v>
      </c>
      <c r="AK339" s="22" t="s">
        <v>9</v>
      </c>
      <c r="AL339" s="34" t="s">
        <v>12</v>
      </c>
      <c r="AM339" s="22" t="s">
        <v>8</v>
      </c>
      <c r="AN339" s="22" t="s">
        <v>8</v>
      </c>
      <c r="AO339" s="22" t="s">
        <v>8</v>
      </c>
      <c r="AP339" s="22" t="s">
        <v>8</v>
      </c>
      <c r="AQ339" s="22" t="s">
        <v>8</v>
      </c>
      <c r="AR339" s="34">
        <v>24</v>
      </c>
      <c r="AS339" s="22" t="s">
        <v>875</v>
      </c>
      <c r="AT339" s="22">
        <v>14.1</v>
      </c>
      <c r="AU339" s="22">
        <v>2.4</v>
      </c>
      <c r="AV339" s="22" t="s">
        <v>8</v>
      </c>
      <c r="AW339" s="22" t="s">
        <v>8</v>
      </c>
      <c r="AX339" s="22" t="s">
        <v>8</v>
      </c>
      <c r="AY339" s="22" t="s">
        <v>8</v>
      </c>
      <c r="AZ339" s="22" t="s">
        <v>486</v>
      </c>
      <c r="BA339" s="22" t="s">
        <v>196</v>
      </c>
      <c r="BB339" cm="1">
        <f t="array" ref="BB339">_xlfn.IFS(AT339="NA", "NA", AT339="NR", "NA", AZ339="Direct rLV % whole brain", AT339, AZ339="Indirect rLV % whole brain", AT339, AZ339="Direct rLV % hemisphere", AT339/2, AZ339="Indirect rLV % hemisphere", AT339/2, AND(F339="Mouse", AZ339="mm3"), (AT339/508.91)*100, AND(F339="Rat", AZ339="mm3"), (AT339/1971)*100, AND(F339="Mouse", AZ339="ul"), (AT339/508.91)*100, AND(F339="Rat", AZ339="ul"), (AT339/1971)*100, AND(F339="Mouse", AZ339="nl"), (AT339/508910)*100, AND(F339="Rat", AZ339="nl"), (AT339/1971000)*100, AND(F339="Mouse", AZ339="cm3"), (AT339/0.50891)*100, AND(F339="Rat", AZ339="cm3"), (AT339/1.971)*100, TRUE, "NA")</f>
        <v>7.05</v>
      </c>
      <c r="BC339" t="str" cm="1">
        <f t="array" ref="BC339">_xlfn.IFS(AV339="NA", "NA", AV339="NR", "NA", AZ339="Direct rLV % whole brain", AV339, AZ339="Indirect rLV % whole brain", AV339, AZ339="Direct rLV % hemisphere", AV339/2, AZ339="Indirect rLV % hemisphere", AV339/2, AND(F339="Mouse", AZ339="mm3"), (AV339/508.91)*100, AND(F339="Rat", AZ339="mm3"), (AV339/1971)*100, AND(F339="Mouse", AZ339="ul"), (AV339/508.91)*100, AND(F339="Rat", AZ339="ul"), (AV339/1971)*100, AND(F339="Mouse", AZ339="nl"), (AV339/508910)*100, AND(F339="Rat", AZ339="nl"), (AV339/1971000)*100, AND(F339="Mouse", AZ339="cm3"), (AV339/0.50891)*100, AND(F339="Rat", AZ339="cm3"), (AV339/1.971)*100, TRUE, "NA")</f>
        <v>NA</v>
      </c>
      <c r="BD339" cm="1">
        <f t="array" ref="BD339">_xlfn.IFS(AU339="NA", "NA", AU339="NR", "NA", R339="NR", "NA", BA339="SD", AU339, BA339="SE", AU339*(SQRT(R339)), BA339="SEM", AU339*(SQRT(R339)), TRUE, "NA")</f>
        <v>2.4</v>
      </c>
      <c r="BE339" cm="1">
        <f t="array" ref="BE339">_xlfn.IFS(BD339="NA", "NA", AZ339="Direct rLV % whole brain", BD339, AZ339="Indirect rLV % whole brain", BD339, AZ339="Direct rLV % hemisphere", BD339/2, AZ339="Indirect rLV % hemisphere", BD339/2, AND(F339="Mouse", AZ339="mm3"), (BD339/508.91)*100, AND(F339="Rat", AZ339="mm3"), (BD339/1971)*100, AND(F339="Mouse", AZ339="ul"), (BD339/508.91)*100, AND(F339="Rat", AZ339="ul"), (BD339/1971)*100, AND(F339="Mouse", AZ339="nl"), (BD339/508910)*100, AND(F339="Rat", AZ339="nl"), (BD339/1971000)*100, AND(F339="Mouse", AZ339="cm3"), (BD339/0.50891)*100, AND(F339="Rat", AZ339="cm3"), (BD339/1.971)*100, TRUE, "NA")</f>
        <v>1.2</v>
      </c>
      <c r="BF339" s="48" t="str" cm="1">
        <f t="array" ref="BF339">_xlfn.IFS(AW339="NA", "NA", AW339="NR", "NA", T339 = "NA", "NA", T339 = "NR", "NA", BA339="SD", AW339, BA339="SE", AW339*(SQRT(T339)), BA339="SEM", AW339*(SQRT(T339)), TRUE, "NA")</f>
        <v>NA</v>
      </c>
      <c r="BG339" s="34" t="s">
        <v>12</v>
      </c>
      <c r="BH339" s="22" t="s">
        <v>8</v>
      </c>
      <c r="BI339" s="22" t="s">
        <v>8</v>
      </c>
      <c r="BJ339" s="22" t="s">
        <v>8</v>
      </c>
      <c r="BK339" s="22" t="s">
        <v>8</v>
      </c>
      <c r="BL339" s="22" t="s">
        <v>8</v>
      </c>
      <c r="BM339" s="22" t="s">
        <v>8</v>
      </c>
      <c r="BN339" s="34" t="s">
        <v>273</v>
      </c>
      <c r="BO339" s="22" t="s">
        <v>273</v>
      </c>
      <c r="BP339" s="22" t="s">
        <v>1585</v>
      </c>
    </row>
    <row r="340" spans="1:69" x14ac:dyDescent="0.3">
      <c r="A340" t="s">
        <v>1587</v>
      </c>
      <c r="B340" t="s">
        <v>1586</v>
      </c>
      <c r="C340">
        <v>2014</v>
      </c>
      <c r="D340" t="s">
        <v>1588</v>
      </c>
      <c r="E340" t="s">
        <v>141</v>
      </c>
      <c r="F340" s="35" t="s">
        <v>24</v>
      </c>
      <c r="G340" t="s">
        <v>10</v>
      </c>
      <c r="H340" t="s">
        <v>36</v>
      </c>
      <c r="I340" t="s">
        <v>12</v>
      </c>
      <c r="J340" t="s">
        <v>8</v>
      </c>
      <c r="K340" t="s">
        <v>9</v>
      </c>
      <c r="L340" t="s">
        <v>9</v>
      </c>
      <c r="M340" t="s">
        <v>9</v>
      </c>
      <c r="N340">
        <v>220</v>
      </c>
      <c r="O340">
        <f t="shared" si="57"/>
        <v>245</v>
      </c>
      <c r="P340">
        <v>270</v>
      </c>
      <c r="Q340">
        <v>1</v>
      </c>
      <c r="R340">
        <v>5</v>
      </c>
      <c r="S340">
        <v>1</v>
      </c>
      <c r="T340">
        <v>5</v>
      </c>
      <c r="U340">
        <f t="shared" si="55"/>
        <v>1</v>
      </c>
      <c r="V340">
        <f t="shared" si="56"/>
        <v>5</v>
      </c>
      <c r="W340" s="35" t="s">
        <v>147</v>
      </c>
      <c r="X340" t="s">
        <v>642</v>
      </c>
      <c r="Y340" t="s">
        <v>78</v>
      </c>
      <c r="Z340" t="s">
        <v>9</v>
      </c>
      <c r="AA340">
        <v>7.5</v>
      </c>
      <c r="AB340" t="s">
        <v>320</v>
      </c>
      <c r="AC340">
        <f>AA340*0.133</f>
        <v>0.99750000000000005</v>
      </c>
      <c r="AD340">
        <v>15</v>
      </c>
      <c r="AE340" t="s">
        <v>292</v>
      </c>
      <c r="AF340" t="str" cm="1">
        <f t="array" ref="AF340">_xlfn.IFS(AD340="NA", "NA", AD340="NR", "NA", AE340="W/cm2", AD340, AE340="mW/mm2", AD340*0.1, AE340="mW/cm2", AD340*0.001, AE340="uW/cm2", AD340*0.000001, AE340="lux", AD340*0.00000014641, AE340="klux", AD340*0.00014641, TRUE, "NA")</f>
        <v>NA</v>
      </c>
      <c r="AG340" t="s">
        <v>232</v>
      </c>
      <c r="AH340" t="s">
        <v>9</v>
      </c>
      <c r="AI340">
        <v>550</v>
      </c>
      <c r="AJ340" t="s">
        <v>9</v>
      </c>
      <c r="AK340">
        <v>20</v>
      </c>
      <c r="AL340" s="35" t="s">
        <v>1589</v>
      </c>
      <c r="AM340" t="s">
        <v>2634</v>
      </c>
      <c r="AN340">
        <v>100</v>
      </c>
      <c r="AO340" t="s">
        <v>2555</v>
      </c>
      <c r="AP340">
        <v>-0.5</v>
      </c>
      <c r="AQ340" t="s">
        <v>156</v>
      </c>
      <c r="AR340" s="35" t="s">
        <v>8</v>
      </c>
      <c r="AS340" t="s">
        <v>8</v>
      </c>
      <c r="AT340" t="s">
        <v>8</v>
      </c>
      <c r="AU340" t="s">
        <v>8</v>
      </c>
      <c r="AV340" t="s">
        <v>8</v>
      </c>
      <c r="AW340" t="s">
        <v>8</v>
      </c>
      <c r="AX340" t="s">
        <v>8</v>
      </c>
      <c r="AY340" t="s">
        <v>8</v>
      </c>
      <c r="AZ340" t="s">
        <v>8</v>
      </c>
      <c r="BA340" t="s">
        <v>8</v>
      </c>
      <c r="BB340" t="str" cm="1">
        <f t="array" ref="BB340">_xlfn.IFS(AT340="NA", "NA", AT340="NR", "NA", AZ340="Direct rLV % whole brain", AT340, AZ340="Indirect rLV % whole brain", AT340, AZ340="Direct rLV % hemisphere", AT340/2, AZ340="Indirect rLV % hemisphere", AT340/2, AND(F340="Mouse", AZ340="mm3"), (AT340/508.91)*100, AND(F340="Rat", AZ340="mm3"), (AT340/1971)*100, AND(F340="Mouse", AZ340="ul"), (AT340/508.91)*100, AND(F340="Rat", AZ340="ul"), (AT340/1971)*100, AND(F340="Mouse", AZ340="nl"), (AT340/508910)*100, AND(F340="Rat", AZ340="nl"), (AT340/1971000)*100, AND(F340="Mouse", AZ340="cm3"), (AT340/0.50891)*100, AND(F340="Rat", AZ340="cm3"), (AT340/1.971)*100, TRUE, "NA")</f>
        <v>NA</v>
      </c>
      <c r="BC340" t="str" cm="1">
        <f t="array" ref="BC340">_xlfn.IFS(AV340="NA", "NA", AV340="NR", "NA", AZ340="Direct rLV % whole brain", AV340, AZ340="Indirect rLV % whole brain", AV340, AZ340="Direct rLV % hemisphere", AV340/2, AZ340="Indirect rLV % hemisphere", AV340/2, AND(F340="Mouse", AZ340="mm3"), (AV340/508.91)*100, AND(F340="Rat", AZ340="mm3"), (AV340/1971)*100, AND(F340="Mouse", AZ340="ul"), (AV340/508.91)*100, AND(F340="Rat", AZ340="ul"), (AV340/1971)*100, AND(F340="Mouse", AZ340="nl"), (AV340/508910)*100, AND(F340="Rat", AZ340="nl"), (AV340/1971000)*100, AND(F340="Mouse", AZ340="cm3"), (AV340/0.50891)*100, AND(F340="Rat", AZ340="cm3"), (AV340/1.971)*100, TRUE, "NA")</f>
        <v>NA</v>
      </c>
      <c r="BD340" t="str" cm="1">
        <f t="array" ref="BD340">_xlfn.IFS(AU340="NA", "NA", AU340="NR", "NA", R340="NR", "NA", BA340="SD", AU340, BA340="SE", AU340*(SQRT(R340)), BA340="SEM", AU340*(SQRT(R340)), TRUE, "NA")</f>
        <v>NA</v>
      </c>
      <c r="BE340" t="str" cm="1">
        <f t="array" ref="BE340">_xlfn.IFS(BD340="NA", "NA", AZ340="Direct rLV % whole brain", BD340, AZ340="Indirect rLV % whole brain", BD340, AZ340="Direct rLV % hemisphere", BD340/2, AZ340="Indirect rLV % hemisphere", BD340/2, AND(F340="Mouse", AZ340="mm3"), (BD340/508.91)*100, AND(F340="Rat", AZ340="mm3"), (BD340/1971)*100, AND(F340="Mouse", AZ340="ul"), (BD340/508.91)*100, AND(F340="Rat", AZ340="ul"), (BD340/1971)*100, AND(F340="Mouse", AZ340="nl"), (BD340/508910)*100, AND(F340="Rat", AZ340="nl"), (BD340/1971000)*100, AND(F340="Mouse", AZ340="cm3"), (BD340/0.50891)*100, AND(F340="Rat", AZ340="cm3"), (BD340/1.971)*100, TRUE, "NA")</f>
        <v>NA</v>
      </c>
      <c r="BF340" s="48" t="str" cm="1">
        <f t="array" ref="BF340">_xlfn.IFS(AW340="NA", "NA", AW340="NR", "NA", T340 = "NA", "NA", T340 = "NR", "NA", BA340="SD", AW340, BA340="SE", AW340*(SQRT(T340)), BA340="SEM", AW340*(SQRT(T340)), TRUE, "NA")</f>
        <v>NA</v>
      </c>
      <c r="BG340" s="35" t="s">
        <v>138</v>
      </c>
      <c r="BH340">
        <v>3.61</v>
      </c>
      <c r="BI340">
        <v>0.88</v>
      </c>
      <c r="BJ340">
        <v>2.39</v>
      </c>
      <c r="BK340">
        <v>0.54</v>
      </c>
      <c r="BL340" t="s">
        <v>196</v>
      </c>
      <c r="BM340">
        <v>168</v>
      </c>
      <c r="BN340" s="35" t="s">
        <v>272</v>
      </c>
      <c r="BO340" t="s">
        <v>273</v>
      </c>
    </row>
    <row r="341" spans="1:69" s="22" customFormat="1" x14ac:dyDescent="0.3">
      <c r="A341" s="22" t="s">
        <v>1593</v>
      </c>
      <c r="B341" s="22" t="s">
        <v>1592</v>
      </c>
      <c r="C341" s="22">
        <v>2014</v>
      </c>
      <c r="D341" s="22" t="s">
        <v>1594</v>
      </c>
      <c r="E341" s="22" t="s">
        <v>141</v>
      </c>
      <c r="F341" s="34" t="s">
        <v>25</v>
      </c>
      <c r="G341" s="22" t="s">
        <v>1595</v>
      </c>
      <c r="H341" s="22" t="s">
        <v>36</v>
      </c>
      <c r="I341" s="22" t="s">
        <v>12</v>
      </c>
      <c r="J341" s="22" t="s">
        <v>8</v>
      </c>
      <c r="K341" s="22">
        <v>10</v>
      </c>
      <c r="L341" s="22">
        <f>AVERAGE(K341,M341)</f>
        <v>11</v>
      </c>
      <c r="M341" s="22">
        <v>12</v>
      </c>
      <c r="N341" s="22">
        <v>22</v>
      </c>
      <c r="O341" s="22">
        <f t="shared" si="57"/>
        <v>24.5</v>
      </c>
      <c r="P341" s="22">
        <v>27</v>
      </c>
      <c r="Q341" s="22">
        <v>1</v>
      </c>
      <c r="R341" s="22">
        <v>10</v>
      </c>
      <c r="S341" s="22">
        <v>0</v>
      </c>
      <c r="T341" s="22" t="s">
        <v>8</v>
      </c>
      <c r="U341" s="22" t="str">
        <f t="shared" si="55"/>
        <v>NA</v>
      </c>
      <c r="V341" s="22" t="str">
        <f t="shared" si="56"/>
        <v>NA</v>
      </c>
      <c r="W341" s="34" t="s">
        <v>97</v>
      </c>
      <c r="X341" s="22" t="s">
        <v>8</v>
      </c>
      <c r="Y341" s="22" t="s">
        <v>78</v>
      </c>
      <c r="Z341" s="22" t="s">
        <v>905</v>
      </c>
      <c r="AA341" s="22">
        <v>10</v>
      </c>
      <c r="AB341" s="22" t="s">
        <v>320</v>
      </c>
      <c r="AC341">
        <f>(AA341*0.1)/(O341/1000)</f>
        <v>40.816326530612244</v>
      </c>
      <c r="AD341" s="22" t="s">
        <v>9</v>
      </c>
      <c r="AE341" s="22" t="s">
        <v>8</v>
      </c>
      <c r="AF341" t="str" cm="1">
        <f t="array" ref="AF341">_xlfn.IFS(AD341="NA", "NA", AD341="NR", "NA", AE341="W/cm2", AD341, AE341="mW/mm2", AD341*0.1, AE341="mW/cm2", AD341*0.001, AE341="uW/cm2", AD341*0.000001, AE341="lux", AD341*0.00000014641, AE341="klux", AD341*0.00014641, TRUE, "NA")</f>
        <v>NA</v>
      </c>
      <c r="AG341" s="22" t="s">
        <v>87</v>
      </c>
      <c r="AH341" s="22" t="s">
        <v>87</v>
      </c>
      <c r="AI341" s="22" t="s">
        <v>9</v>
      </c>
      <c r="AJ341" s="22" t="s">
        <v>9</v>
      </c>
      <c r="AK341" s="22">
        <v>10</v>
      </c>
      <c r="AL341" s="34" t="s">
        <v>12</v>
      </c>
      <c r="AM341" s="22" t="s">
        <v>8</v>
      </c>
      <c r="AN341" s="22" t="s">
        <v>8</v>
      </c>
      <c r="AO341" s="22" t="s">
        <v>8</v>
      </c>
      <c r="AP341" s="22" t="s">
        <v>8</v>
      </c>
      <c r="AQ341" s="22" t="s">
        <v>8</v>
      </c>
      <c r="AR341" s="34">
        <v>672</v>
      </c>
      <c r="AS341" s="22" t="s">
        <v>876</v>
      </c>
      <c r="AT341" s="22">
        <v>9.89</v>
      </c>
      <c r="AU341" s="22">
        <v>1.1100000000000001</v>
      </c>
      <c r="AV341" s="22" t="s">
        <v>8</v>
      </c>
      <c r="AW341" s="22" t="s">
        <v>8</v>
      </c>
      <c r="AX341" s="22" t="s">
        <v>8</v>
      </c>
      <c r="AY341" s="22" t="s">
        <v>8</v>
      </c>
      <c r="AZ341" s="22" t="s">
        <v>486</v>
      </c>
      <c r="BA341" s="22" t="s">
        <v>196</v>
      </c>
      <c r="BB341" cm="1">
        <f t="array" ref="BB341">_xlfn.IFS(AT341="NA", "NA", AT341="NR", "NA", AZ341="Direct rLV % whole brain", AT341, AZ341="Indirect rLV % whole brain", AT341, AZ341="Direct rLV % hemisphere", AT341/2, AZ341="Indirect rLV % hemisphere", AT341/2, AND(F341="Mouse", AZ341="mm3"), (AT341/508.91)*100, AND(F341="Rat", AZ341="mm3"), (AT341/1971)*100, AND(F341="Mouse", AZ341="ul"), (AT341/508.91)*100, AND(F341="Rat", AZ341="ul"), (AT341/1971)*100, AND(F341="Mouse", AZ341="nl"), (AT341/508910)*100, AND(F341="Rat", AZ341="nl"), (AT341/1971000)*100, AND(F341="Mouse", AZ341="cm3"), (AT341/0.50891)*100, AND(F341="Rat", AZ341="cm3"), (AT341/1.971)*100, TRUE, "NA")</f>
        <v>4.9450000000000003</v>
      </c>
      <c r="BC341" t="str" cm="1">
        <f t="array" ref="BC341">_xlfn.IFS(AV341="NA", "NA", AV341="NR", "NA", AZ341="Direct rLV % whole brain", AV341, AZ341="Indirect rLV % whole brain", AV341, AZ341="Direct rLV % hemisphere", AV341/2, AZ341="Indirect rLV % hemisphere", AV341/2, AND(F341="Mouse", AZ341="mm3"), (AV341/508.91)*100, AND(F341="Rat", AZ341="mm3"), (AV341/1971)*100, AND(F341="Mouse", AZ341="ul"), (AV341/508.91)*100, AND(F341="Rat", AZ341="ul"), (AV341/1971)*100, AND(F341="Mouse", AZ341="nl"), (AV341/508910)*100, AND(F341="Rat", AZ341="nl"), (AV341/1971000)*100, AND(F341="Mouse", AZ341="cm3"), (AV341/0.50891)*100, AND(F341="Rat", AZ341="cm3"), (AV341/1.971)*100, TRUE, "NA")</f>
        <v>NA</v>
      </c>
      <c r="BD341" cm="1">
        <f t="array" ref="BD341">_xlfn.IFS(AU341="NA", "NA", AU341="NR", "NA", R341="NR", "NA", BA341="SD", AU341, BA341="SE", AU341*(SQRT(R341)), BA341="SEM", AU341*(SQRT(R341)), TRUE, "NA")</f>
        <v>1.1100000000000001</v>
      </c>
      <c r="BE341" cm="1">
        <f t="array" ref="BE341">_xlfn.IFS(BD341="NA", "NA", AZ341="Direct rLV % whole brain", BD341, AZ341="Indirect rLV % whole brain", BD341, AZ341="Direct rLV % hemisphere", BD341/2, AZ341="Indirect rLV % hemisphere", BD341/2, AND(F341="Mouse", AZ341="mm3"), (BD341/508.91)*100, AND(F341="Rat", AZ341="mm3"), (BD341/1971)*100, AND(F341="Mouse", AZ341="ul"), (BD341/508.91)*100, AND(F341="Rat", AZ341="ul"), (BD341/1971)*100, AND(F341="Mouse", AZ341="nl"), (BD341/508910)*100, AND(F341="Rat", AZ341="nl"), (BD341/1971000)*100, AND(F341="Mouse", AZ341="cm3"), (BD341/0.50891)*100, AND(F341="Rat", AZ341="cm3"), (BD341/1.971)*100, TRUE, "NA")</f>
        <v>0.55500000000000005</v>
      </c>
      <c r="BF341" s="48" t="str" cm="1">
        <f t="array" ref="BF341">_xlfn.IFS(AW341="NA", "NA", AW341="NR", "NA", T341 = "NA", "NA", T341 = "NR", "NA", BA341="SD", AW341, BA341="SE", AW341*(SQRT(T341)), BA341="SEM", AW341*(SQRT(T341)), TRUE, "NA")</f>
        <v>NA</v>
      </c>
      <c r="BG341" s="34" t="s">
        <v>12</v>
      </c>
      <c r="BH341" s="22" t="s">
        <v>8</v>
      </c>
      <c r="BI341" s="22" t="s">
        <v>8</v>
      </c>
      <c r="BJ341" s="22" t="s">
        <v>8</v>
      </c>
      <c r="BK341" s="22" t="s">
        <v>8</v>
      </c>
      <c r="BL341" s="22" t="s">
        <v>8</v>
      </c>
      <c r="BM341" s="22" t="s">
        <v>8</v>
      </c>
      <c r="BN341" s="34" t="s">
        <v>273</v>
      </c>
      <c r="BO341" s="22" t="s">
        <v>273</v>
      </c>
    </row>
    <row r="342" spans="1:69" s="22" customFormat="1" x14ac:dyDescent="0.3">
      <c r="A342" s="22" t="s">
        <v>1593</v>
      </c>
      <c r="B342" s="22" t="s">
        <v>1592</v>
      </c>
      <c r="C342" s="22">
        <v>2014</v>
      </c>
      <c r="D342" s="22" t="s">
        <v>1594</v>
      </c>
      <c r="E342" s="22" t="s">
        <v>143</v>
      </c>
      <c r="F342" s="34" t="s">
        <v>25</v>
      </c>
      <c r="G342" s="22" t="s">
        <v>1596</v>
      </c>
      <c r="H342" s="22" t="s">
        <v>36</v>
      </c>
      <c r="I342" s="22" t="s">
        <v>12</v>
      </c>
      <c r="J342" s="22" t="s">
        <v>8</v>
      </c>
      <c r="K342" s="22">
        <v>10</v>
      </c>
      <c r="L342" s="22">
        <f t="shared" ref="L342:L343" si="58">AVERAGE(K342,M342)</f>
        <v>11</v>
      </c>
      <c r="M342" s="22">
        <v>12</v>
      </c>
      <c r="N342" s="22">
        <v>22</v>
      </c>
      <c r="O342" s="22">
        <f t="shared" si="57"/>
        <v>24.5</v>
      </c>
      <c r="P342" s="22">
        <v>27</v>
      </c>
      <c r="Q342" s="22">
        <v>1</v>
      </c>
      <c r="R342" s="22">
        <v>10</v>
      </c>
      <c r="S342" s="22">
        <v>0</v>
      </c>
      <c r="T342" s="22" t="s">
        <v>8</v>
      </c>
      <c r="U342" s="22" t="str">
        <f t="shared" si="55"/>
        <v>NA</v>
      </c>
      <c r="V342" s="22" t="str">
        <f t="shared" si="56"/>
        <v>NA</v>
      </c>
      <c r="W342" s="34" t="s">
        <v>97</v>
      </c>
      <c r="X342" s="22" t="s">
        <v>8</v>
      </c>
      <c r="Y342" s="22" t="s">
        <v>78</v>
      </c>
      <c r="Z342" s="22" t="s">
        <v>905</v>
      </c>
      <c r="AA342" s="22">
        <v>10</v>
      </c>
      <c r="AB342" s="22" t="s">
        <v>320</v>
      </c>
      <c r="AC342">
        <f>(AA342*0.1)/(O342/1000)</f>
        <v>40.816326530612244</v>
      </c>
      <c r="AD342" s="22" t="s">
        <v>9</v>
      </c>
      <c r="AE342" s="22" t="s">
        <v>8</v>
      </c>
      <c r="AF342" t="str" cm="1">
        <f t="array" ref="AF342">_xlfn.IFS(AD342="NA", "NA", AD342="NR", "NA", AE342="W/cm2", AD342, AE342="mW/mm2", AD342*0.1, AE342="mW/cm2", AD342*0.001, AE342="uW/cm2", AD342*0.000001, AE342="lux", AD342*0.00000014641, AE342="klux", AD342*0.00014641, TRUE, "NA")</f>
        <v>NA</v>
      </c>
      <c r="AG342" s="22" t="s">
        <v>87</v>
      </c>
      <c r="AH342" s="22" t="s">
        <v>87</v>
      </c>
      <c r="AI342" s="22" t="s">
        <v>9</v>
      </c>
      <c r="AJ342" s="22" t="s">
        <v>9</v>
      </c>
      <c r="AK342" s="22">
        <v>10</v>
      </c>
      <c r="AL342" s="34" t="s">
        <v>12</v>
      </c>
      <c r="AM342" s="22" t="s">
        <v>8</v>
      </c>
      <c r="AN342" s="22" t="s">
        <v>8</v>
      </c>
      <c r="AO342" s="22" t="s">
        <v>8</v>
      </c>
      <c r="AP342" s="22" t="s">
        <v>8</v>
      </c>
      <c r="AQ342" s="22" t="s">
        <v>8</v>
      </c>
      <c r="AR342" s="34">
        <v>672</v>
      </c>
      <c r="AS342" s="22" t="s">
        <v>876</v>
      </c>
      <c r="AT342" s="22">
        <v>10.55</v>
      </c>
      <c r="AU342" s="22">
        <v>1.29</v>
      </c>
      <c r="AV342" s="22" t="s">
        <v>8</v>
      </c>
      <c r="AW342" s="22" t="s">
        <v>8</v>
      </c>
      <c r="AX342" s="22" t="s">
        <v>8</v>
      </c>
      <c r="AY342" s="22" t="s">
        <v>8</v>
      </c>
      <c r="AZ342" s="22" t="s">
        <v>486</v>
      </c>
      <c r="BA342" s="22" t="s">
        <v>196</v>
      </c>
      <c r="BB342" cm="1">
        <f t="array" ref="BB342">_xlfn.IFS(AT342="NA", "NA", AT342="NR", "NA", AZ342="Direct rLV % whole brain", AT342, AZ342="Indirect rLV % whole brain", AT342, AZ342="Direct rLV % hemisphere", AT342/2, AZ342="Indirect rLV % hemisphere", AT342/2, AND(F342="Mouse", AZ342="mm3"), (AT342/508.91)*100, AND(F342="Rat", AZ342="mm3"), (AT342/1971)*100, AND(F342="Mouse", AZ342="ul"), (AT342/508.91)*100, AND(F342="Rat", AZ342="ul"), (AT342/1971)*100, AND(F342="Mouse", AZ342="nl"), (AT342/508910)*100, AND(F342="Rat", AZ342="nl"), (AT342/1971000)*100, AND(F342="Mouse", AZ342="cm3"), (AT342/0.50891)*100, AND(F342="Rat", AZ342="cm3"), (AT342/1.971)*100, TRUE, "NA")</f>
        <v>5.2750000000000004</v>
      </c>
      <c r="BC342" t="str" cm="1">
        <f t="array" ref="BC342">_xlfn.IFS(AV342="NA", "NA", AV342="NR", "NA", AZ342="Direct rLV % whole brain", AV342, AZ342="Indirect rLV % whole brain", AV342, AZ342="Direct rLV % hemisphere", AV342/2, AZ342="Indirect rLV % hemisphere", AV342/2, AND(F342="Mouse", AZ342="mm3"), (AV342/508.91)*100, AND(F342="Rat", AZ342="mm3"), (AV342/1971)*100, AND(F342="Mouse", AZ342="ul"), (AV342/508.91)*100, AND(F342="Rat", AZ342="ul"), (AV342/1971)*100, AND(F342="Mouse", AZ342="nl"), (AV342/508910)*100, AND(F342="Rat", AZ342="nl"), (AV342/1971000)*100, AND(F342="Mouse", AZ342="cm3"), (AV342/0.50891)*100, AND(F342="Rat", AZ342="cm3"), (AV342/1.971)*100, TRUE, "NA")</f>
        <v>NA</v>
      </c>
      <c r="BD342" cm="1">
        <f t="array" ref="BD342">_xlfn.IFS(AU342="NA", "NA", AU342="NR", "NA", R342="NR", "NA", BA342="SD", AU342, BA342="SE", AU342*(SQRT(R342)), BA342="SEM", AU342*(SQRT(R342)), TRUE, "NA")</f>
        <v>1.29</v>
      </c>
      <c r="BE342" cm="1">
        <f t="array" ref="BE342">_xlfn.IFS(BD342="NA", "NA", AZ342="Direct rLV % whole brain", BD342, AZ342="Indirect rLV % whole brain", BD342, AZ342="Direct rLV % hemisphere", BD342/2, AZ342="Indirect rLV % hemisphere", BD342/2, AND(F342="Mouse", AZ342="mm3"), (BD342/508.91)*100, AND(F342="Rat", AZ342="mm3"), (BD342/1971)*100, AND(F342="Mouse", AZ342="ul"), (BD342/508.91)*100, AND(F342="Rat", AZ342="ul"), (BD342/1971)*100, AND(F342="Mouse", AZ342="nl"), (BD342/508910)*100, AND(F342="Rat", AZ342="nl"), (BD342/1971000)*100, AND(F342="Mouse", AZ342="cm3"), (BD342/0.50891)*100, AND(F342="Rat", AZ342="cm3"), (BD342/1.971)*100, TRUE, "NA")</f>
        <v>0.64500000000000002</v>
      </c>
      <c r="BF342" s="48" t="str" cm="1">
        <f t="array" ref="BF342">_xlfn.IFS(AW342="NA", "NA", AW342="NR", "NA", T342 = "NA", "NA", T342 = "NR", "NA", BA342="SD", AW342, BA342="SE", AW342*(SQRT(T342)), BA342="SEM", AW342*(SQRT(T342)), TRUE, "NA")</f>
        <v>NA</v>
      </c>
      <c r="BG342" s="34" t="s">
        <v>12</v>
      </c>
      <c r="BH342" s="22" t="s">
        <v>8</v>
      </c>
      <c r="BI342" s="22" t="s">
        <v>8</v>
      </c>
      <c r="BJ342" s="22" t="s">
        <v>8</v>
      </c>
      <c r="BK342" s="22" t="s">
        <v>8</v>
      </c>
      <c r="BL342" s="22" t="s">
        <v>8</v>
      </c>
      <c r="BM342" s="22" t="s">
        <v>8</v>
      </c>
      <c r="BN342" s="34" t="s">
        <v>273</v>
      </c>
      <c r="BO342" s="22" t="s">
        <v>273</v>
      </c>
    </row>
    <row r="343" spans="1:69" x14ac:dyDescent="0.3">
      <c r="A343" t="s">
        <v>1598</v>
      </c>
      <c r="B343" t="s">
        <v>1597</v>
      </c>
      <c r="C343">
        <v>2017</v>
      </c>
      <c r="D343" t="s">
        <v>1599</v>
      </c>
      <c r="E343" t="s">
        <v>141</v>
      </c>
      <c r="F343" s="35" t="s">
        <v>25</v>
      </c>
      <c r="G343" t="s">
        <v>1008</v>
      </c>
      <c r="H343" t="s">
        <v>36</v>
      </c>
      <c r="I343" t="s">
        <v>12</v>
      </c>
      <c r="J343" t="s">
        <v>8</v>
      </c>
      <c r="K343">
        <v>8</v>
      </c>
      <c r="L343">
        <f t="shared" si="58"/>
        <v>10</v>
      </c>
      <c r="M343">
        <v>12</v>
      </c>
      <c r="N343" t="s">
        <v>9</v>
      </c>
      <c r="O343" t="s">
        <v>9</v>
      </c>
      <c r="P343" t="s">
        <v>9</v>
      </c>
      <c r="Q343">
        <v>1</v>
      </c>
      <c r="R343">
        <v>7</v>
      </c>
      <c r="S343">
        <v>0</v>
      </c>
      <c r="T343" t="s">
        <v>8</v>
      </c>
      <c r="U343" t="str">
        <f t="shared" si="55"/>
        <v>NA</v>
      </c>
      <c r="V343" t="str">
        <f t="shared" si="56"/>
        <v>NA</v>
      </c>
      <c r="W343" s="35" t="s">
        <v>147</v>
      </c>
      <c r="X343" t="s">
        <v>97</v>
      </c>
      <c r="Y343" t="s">
        <v>2553</v>
      </c>
      <c r="Z343" t="s">
        <v>925</v>
      </c>
      <c r="AA343">
        <v>10</v>
      </c>
      <c r="AB343" t="s">
        <v>2556</v>
      </c>
      <c r="AC343" t="str" cm="1">
        <f t="array" ref="AC343">_xlfn.IFS(AB343="mg/kg", AA343, AB343="ug/g", AA343, AB343="mg/100g", AA343*10, AB343="mg/g", AA343*1000, TRUE, "NA")</f>
        <v>NA</v>
      </c>
      <c r="AD343" t="s">
        <v>9</v>
      </c>
      <c r="AE343" t="s">
        <v>8</v>
      </c>
      <c r="AF343" t="str" cm="1">
        <f t="array" ref="AF343">_xlfn.IFS(AD343="NA", "NA", AD343="NR", "NA", AE343="W/cm2", AD343, AE343="mW/mm2", AD343*0.1, AE343="mW/cm2", AD343*0.001, AE343="uW/cm2", AD343*0.000001, AE343="lux", AD343*0.00000014641, AE343="klux", AD343*0.00014641, TRUE, "NA")</f>
        <v>NA</v>
      </c>
      <c r="AG343" t="s">
        <v>9</v>
      </c>
      <c r="AH343" t="s">
        <v>9</v>
      </c>
      <c r="AI343">
        <v>561</v>
      </c>
      <c r="AJ343">
        <v>1.5</v>
      </c>
      <c r="AK343">
        <v>15</v>
      </c>
      <c r="AL343" s="35" t="s">
        <v>12</v>
      </c>
      <c r="AM343" t="s">
        <v>8</v>
      </c>
      <c r="AN343" t="s">
        <v>8</v>
      </c>
      <c r="AO343" t="s">
        <v>8</v>
      </c>
      <c r="AP343" t="s">
        <v>8</v>
      </c>
      <c r="AQ343" t="s">
        <v>8</v>
      </c>
      <c r="AR343" s="35">
        <v>120</v>
      </c>
      <c r="AS343" t="s">
        <v>876</v>
      </c>
      <c r="AT343">
        <v>4.62</v>
      </c>
      <c r="AU343">
        <v>2.56</v>
      </c>
      <c r="AV343" t="s">
        <v>8</v>
      </c>
      <c r="AW343" t="s">
        <v>8</v>
      </c>
      <c r="AX343" t="s">
        <v>8</v>
      </c>
      <c r="AY343" t="s">
        <v>8</v>
      </c>
      <c r="AZ343" t="s">
        <v>137</v>
      </c>
      <c r="BA343" t="s">
        <v>196</v>
      </c>
      <c r="BB343" cm="1">
        <f t="array" ref="BB343">_xlfn.IFS(AT343="NA", "NA", AT343="NR", "NA", AZ343="Direct rLV % whole brain", AT343, AZ343="Indirect rLV % whole brain", AT343, AZ343="Direct rLV % hemisphere", AT343/2, AZ343="Indirect rLV % hemisphere", AT343/2, AND(F343="Mouse", AZ343="mm3"), (AT343/508.91)*100, AND(F343="Rat", AZ343="mm3"), (AT343/1971)*100, AND(F343="Mouse", AZ343="ul"), (AT343/508.91)*100, AND(F343="Rat", AZ343="ul"), (AT343/1971)*100, AND(F343="Mouse", AZ343="nl"), (AT343/508910)*100, AND(F343="Rat", AZ343="nl"), (AT343/1971000)*100, AND(F343="Mouse", AZ343="cm3"), (AT343/0.50891)*100, AND(F343="Rat", AZ343="cm3"), (AT343/1.971)*100, TRUE, "NA")</f>
        <v>0.90782260124579983</v>
      </c>
      <c r="BC343" t="str" cm="1">
        <f t="array" ref="BC343">_xlfn.IFS(AV343="NA", "NA", AV343="NR", "NA", AZ343="Direct rLV % whole brain", AV343, AZ343="Indirect rLV % whole brain", AV343, AZ343="Direct rLV % hemisphere", AV343/2, AZ343="Indirect rLV % hemisphere", AV343/2, AND(F343="Mouse", AZ343="mm3"), (AV343/508.91)*100, AND(F343="Rat", AZ343="mm3"), (AV343/1971)*100, AND(F343="Mouse", AZ343="ul"), (AV343/508.91)*100, AND(F343="Rat", AZ343="ul"), (AV343/1971)*100, AND(F343="Mouse", AZ343="nl"), (AV343/508910)*100, AND(F343="Rat", AZ343="nl"), (AV343/1971000)*100, AND(F343="Mouse", AZ343="cm3"), (AV343/0.50891)*100, AND(F343="Rat", AZ343="cm3"), (AV343/1.971)*100, TRUE, "NA")</f>
        <v>NA</v>
      </c>
      <c r="BD343" cm="1">
        <f t="array" ref="BD343">_xlfn.IFS(AU343="NA", "NA", AU343="NR", "NA", R343="NR", "NA", BA343="SD", AU343, BA343="SE", AU343*(SQRT(R343)), BA343="SEM", AU343*(SQRT(R343)), TRUE, "NA")</f>
        <v>2.56</v>
      </c>
      <c r="BE343" cm="1">
        <f t="array" ref="BE343">_xlfn.IFS(BD343="NA", "NA", AZ343="Direct rLV % whole brain", BD343, AZ343="Indirect rLV % whole brain", BD343, AZ343="Direct rLV % hemisphere", BD343/2, AZ343="Indirect rLV % hemisphere", BD343/2, AND(F343="Mouse", AZ343="mm3"), (BD343/508.91)*100, AND(F343="Rat", AZ343="mm3"), (BD343/1971)*100, AND(F343="Mouse", AZ343="ul"), (BD343/508.91)*100, AND(F343="Rat", AZ343="ul"), (BD343/1971)*100, AND(F343="Mouse", AZ343="nl"), (BD343/508910)*100, AND(F343="Rat", AZ343="nl"), (BD343/1971000)*100, AND(F343="Mouse", AZ343="cm3"), (BD343/0.50891)*100, AND(F343="Rat", AZ343="cm3"), (BD343/1.971)*100, TRUE, "NA")</f>
        <v>0.50303590025741296</v>
      </c>
      <c r="BF343" s="48" t="str" cm="1">
        <f t="array" ref="BF343">_xlfn.IFS(AW343="NA", "NA", AW343="NR", "NA", T343 = "NA", "NA", T343 = "NR", "NA", BA343="SD", AW343, BA343="SE", AW343*(SQRT(T343)), BA343="SEM", AW343*(SQRT(T343)), TRUE, "NA")</f>
        <v>NA</v>
      </c>
      <c r="BG343" s="35" t="s">
        <v>12</v>
      </c>
      <c r="BH343" t="s">
        <v>8</v>
      </c>
      <c r="BI343" t="s">
        <v>8</v>
      </c>
      <c r="BJ343" t="s">
        <v>8</v>
      </c>
      <c r="BK343" t="s">
        <v>8</v>
      </c>
      <c r="BL343" t="s">
        <v>8</v>
      </c>
      <c r="BM343" t="s">
        <v>8</v>
      </c>
      <c r="BN343" s="35" t="s">
        <v>273</v>
      </c>
      <c r="BO343" t="s">
        <v>273</v>
      </c>
    </row>
    <row r="344" spans="1:69" s="22" customFormat="1" x14ac:dyDescent="0.3">
      <c r="A344" s="22" t="s">
        <v>1604</v>
      </c>
      <c r="B344" s="22" t="s">
        <v>1603</v>
      </c>
      <c r="C344" s="22">
        <v>2013</v>
      </c>
      <c r="D344" s="22" t="s">
        <v>1605</v>
      </c>
      <c r="E344" s="22" t="s">
        <v>141</v>
      </c>
      <c r="F344" s="34" t="s">
        <v>25</v>
      </c>
      <c r="G344" s="22" t="s">
        <v>1606</v>
      </c>
      <c r="H344" s="22" t="s">
        <v>37</v>
      </c>
      <c r="I344" s="22" t="s">
        <v>12</v>
      </c>
      <c r="J344" s="22" t="s">
        <v>8</v>
      </c>
      <c r="K344" s="22" t="s">
        <v>9</v>
      </c>
      <c r="L344" s="22" t="s">
        <v>9</v>
      </c>
      <c r="M344" s="22" t="s">
        <v>9</v>
      </c>
      <c r="N344" s="22" t="s">
        <v>9</v>
      </c>
      <c r="O344" s="22" t="s">
        <v>9</v>
      </c>
      <c r="P344" s="22" t="s">
        <v>9</v>
      </c>
      <c r="Q344" s="22">
        <v>1</v>
      </c>
      <c r="R344" s="22" t="s">
        <v>9</v>
      </c>
      <c r="S344" s="22">
        <v>0</v>
      </c>
      <c r="T344" s="22" t="s">
        <v>8</v>
      </c>
      <c r="U344" s="22" t="str">
        <f t="shared" si="55"/>
        <v>NA</v>
      </c>
      <c r="V344" s="22" t="str">
        <f t="shared" si="56"/>
        <v>NA</v>
      </c>
      <c r="W344" s="34" t="s">
        <v>97</v>
      </c>
      <c r="X344" s="22" t="s">
        <v>8</v>
      </c>
      <c r="Y344" s="22" t="s">
        <v>76</v>
      </c>
      <c r="Z344" s="22" t="s">
        <v>9</v>
      </c>
      <c r="AA344" s="22">
        <v>100</v>
      </c>
      <c r="AB344" s="22" t="s">
        <v>145</v>
      </c>
      <c r="AC344" cm="1">
        <f t="array" ref="AC344">_xlfn.IFS(AB344="mg/kg", AA344, AB344="ug/g", AA344, AB344="mg/100g", AA344*10, AB344="mg/g", AA344*1000, TRUE, "NA")</f>
        <v>100</v>
      </c>
      <c r="AD344" s="22">
        <v>17</v>
      </c>
      <c r="AE344" s="22" t="s">
        <v>221</v>
      </c>
      <c r="AF344" t="str" cm="1">
        <f t="array" ref="AF344">_xlfn.IFS(AD344="NA", "NA", AD344="NR", "NA", AE344="W/cm2", AD344, AE344="mW/mm2", AD344*0.1, AE344="mW/cm2", AD344*0.001, AE344="uW/cm2", AD344*0.000001, AE344="lux", AD344*0.00000014641, AE344="klux", AD344*0.00014641, TRUE, "NA")</f>
        <v>NA</v>
      </c>
      <c r="AG344" s="22" t="s">
        <v>84</v>
      </c>
      <c r="AH344" s="22" t="s">
        <v>719</v>
      </c>
      <c r="AI344" s="22">
        <v>532</v>
      </c>
      <c r="AJ344" s="22" t="s">
        <v>9</v>
      </c>
      <c r="AK344" s="22">
        <v>20</v>
      </c>
      <c r="AL344" s="34" t="s">
        <v>12</v>
      </c>
      <c r="AM344" s="22" t="s">
        <v>8</v>
      </c>
      <c r="AN344" s="22" t="s">
        <v>8</v>
      </c>
      <c r="AO344" s="22" t="s">
        <v>8</v>
      </c>
      <c r="AP344" s="22" t="s">
        <v>8</v>
      </c>
      <c r="AQ344" s="22" t="s">
        <v>8</v>
      </c>
      <c r="AR344" s="34">
        <v>168</v>
      </c>
      <c r="AS344" s="22" t="s">
        <v>876</v>
      </c>
      <c r="AT344" s="22">
        <v>0.51</v>
      </c>
      <c r="AU344" s="22">
        <v>0.16</v>
      </c>
      <c r="AV344" s="22" t="s">
        <v>8</v>
      </c>
      <c r="AW344" s="22" t="s">
        <v>8</v>
      </c>
      <c r="AX344" s="22" t="s">
        <v>8</v>
      </c>
      <c r="AY344" s="22" t="s">
        <v>8</v>
      </c>
      <c r="AZ344" s="22" t="s">
        <v>137</v>
      </c>
      <c r="BA344" s="22" t="s">
        <v>197</v>
      </c>
      <c r="BB344" cm="1">
        <f t="array" ref="BB344">_xlfn.IFS(AT344="NA", "NA", AT344="NR", "NA", AZ344="Direct rLV % whole brain", AT344, AZ344="Indirect rLV % whole brain", AT344, AZ344="Direct rLV % hemisphere", AT344/2, AZ344="Indirect rLV % hemisphere", AT344/2, AND(F344="Mouse", AZ344="mm3"), (AT344/508.91)*100, AND(F344="Rat", AZ344="mm3"), (AT344/1971)*100, AND(F344="Mouse", AZ344="ul"), (AT344/508.91)*100, AND(F344="Rat", AZ344="ul"), (AT344/1971)*100, AND(F344="Mouse", AZ344="nl"), (AT344/508910)*100, AND(F344="Rat", AZ344="nl"), (AT344/1971000)*100, AND(F344="Mouse", AZ344="cm3"), (AT344/0.50891)*100, AND(F344="Rat", AZ344="cm3"), (AT344/1.971)*100, TRUE, "NA")</f>
        <v>0.10021418325440648</v>
      </c>
      <c r="BC344" t="str" cm="1">
        <f t="array" ref="BC344">_xlfn.IFS(AV344="NA", "NA", AV344="NR", "NA", AZ344="Direct rLV % whole brain", AV344, AZ344="Indirect rLV % whole brain", AV344, AZ344="Direct rLV % hemisphere", AV344/2, AZ344="Indirect rLV % hemisphere", AV344/2, AND(F344="Mouse", AZ344="mm3"), (AV344/508.91)*100, AND(F344="Rat", AZ344="mm3"), (AV344/1971)*100, AND(F344="Mouse", AZ344="ul"), (AV344/508.91)*100, AND(F344="Rat", AZ344="ul"), (AV344/1971)*100, AND(F344="Mouse", AZ344="nl"), (AV344/508910)*100, AND(F344="Rat", AZ344="nl"), (AV344/1971000)*100, AND(F344="Mouse", AZ344="cm3"), (AV344/0.50891)*100, AND(F344="Rat", AZ344="cm3"), (AV344/1.971)*100, TRUE, "NA")</f>
        <v>NA</v>
      </c>
      <c r="BD344" t="str" cm="1">
        <f t="array" ref="BD344">_xlfn.IFS(AU344="NA", "NA", AU344="NR", "NA", R344="NR", "NA", BA344="SD", AU344, BA344="SE", AU344*(SQRT(R344)), BA344="SEM", AU344*(SQRT(R344)), TRUE, "NA")</f>
        <v>NA</v>
      </c>
      <c r="BE344" t="str" cm="1">
        <f t="array" ref="BE344">_xlfn.IFS(BD344="NA", "NA", AZ344="Direct rLV % whole brain", BD344, AZ344="Indirect rLV % whole brain", BD344, AZ344="Direct rLV % hemisphere", BD344/2, AZ344="Indirect rLV % hemisphere", BD344/2, AND(F344="Mouse", AZ344="mm3"), (BD344/508.91)*100, AND(F344="Rat", AZ344="mm3"), (BD344/1971)*100, AND(F344="Mouse", AZ344="ul"), (BD344/508.91)*100, AND(F344="Rat", AZ344="ul"), (BD344/1971)*100, AND(F344="Mouse", AZ344="nl"), (BD344/508910)*100, AND(F344="Rat", AZ344="nl"), (BD344/1971000)*100, AND(F344="Mouse", AZ344="cm3"), (BD344/0.50891)*100, AND(F344="Rat", AZ344="cm3"), (BD344/1.971)*100, TRUE, "NA")</f>
        <v>NA</v>
      </c>
      <c r="BF344" s="48" t="str" cm="1">
        <f t="array" ref="BF344">_xlfn.IFS(AW344="NA", "NA", AW344="NR", "NA", T344 = "NA", "NA", T344 = "NR", "NA", BA344="SD", AW344, BA344="SE", AW344*(SQRT(T344)), BA344="SEM", AW344*(SQRT(T344)), TRUE, "NA")</f>
        <v>NA</v>
      </c>
      <c r="BG344" s="34" t="s">
        <v>12</v>
      </c>
      <c r="BH344" s="22" t="s">
        <v>8</v>
      </c>
      <c r="BI344" s="22" t="s">
        <v>8</v>
      </c>
      <c r="BJ344" s="22" t="s">
        <v>8</v>
      </c>
      <c r="BK344" s="22" t="s">
        <v>8</v>
      </c>
      <c r="BL344" s="22" t="s">
        <v>8</v>
      </c>
      <c r="BM344" s="22" t="s">
        <v>8</v>
      </c>
      <c r="BN344" s="34" t="s">
        <v>272</v>
      </c>
      <c r="BO344" s="22" t="s">
        <v>273</v>
      </c>
      <c r="BP344" s="22" t="s">
        <v>1608</v>
      </c>
      <c r="BQ344" s="22" t="s">
        <v>1609</v>
      </c>
    </row>
    <row r="345" spans="1:69" s="22" customFormat="1" x14ac:dyDescent="0.3">
      <c r="A345" s="22" t="s">
        <v>1604</v>
      </c>
      <c r="B345" s="22" t="s">
        <v>1603</v>
      </c>
      <c r="C345" s="22">
        <v>2013</v>
      </c>
      <c r="D345" s="22" t="s">
        <v>1605</v>
      </c>
      <c r="E345" s="22" t="s">
        <v>143</v>
      </c>
      <c r="F345" s="34" t="s">
        <v>25</v>
      </c>
      <c r="G345" s="22" t="s">
        <v>1607</v>
      </c>
      <c r="H345" s="22" t="s">
        <v>37</v>
      </c>
      <c r="I345" s="22" t="s">
        <v>12</v>
      </c>
      <c r="J345" s="22" t="s">
        <v>8</v>
      </c>
      <c r="K345" s="22" t="s">
        <v>9</v>
      </c>
      <c r="L345" s="22" t="s">
        <v>9</v>
      </c>
      <c r="M345" s="22" t="s">
        <v>9</v>
      </c>
      <c r="N345" s="22" t="s">
        <v>9</v>
      </c>
      <c r="O345" s="22" t="s">
        <v>9</v>
      </c>
      <c r="P345" s="22" t="s">
        <v>9</v>
      </c>
      <c r="Q345" s="22">
        <v>1</v>
      </c>
      <c r="R345" s="22" t="s">
        <v>9</v>
      </c>
      <c r="S345" s="22">
        <v>0</v>
      </c>
      <c r="T345" s="22" t="s">
        <v>8</v>
      </c>
      <c r="U345" s="22" t="str">
        <f>IF(AND(Q345&lt;&gt;"", Q345&lt;&gt;0, Q345&lt;&gt;"NA", Q345&lt;&gt;"NR",S345&lt;&gt;"", S345&lt;&gt;0, S345&lt;&gt;"NA", S345&lt;&gt;"NR"), S345/Q345, "NA")</f>
        <v>NA</v>
      </c>
      <c r="V345" s="22" t="str">
        <f>IF(AND(U345&lt;&gt;"", U345&lt;&gt;0, U345&lt;&gt;"NA", U345&lt;&gt;"NR",R345&lt;&gt;"", R345&lt;&gt;0, R345&lt;&gt;"NA", R345&lt;&gt;"NR"), R345/U345, "NA")</f>
        <v>NA</v>
      </c>
      <c r="W345" s="34" t="s">
        <v>97</v>
      </c>
      <c r="X345" s="22" t="s">
        <v>8</v>
      </c>
      <c r="Y345" s="22" t="s">
        <v>76</v>
      </c>
      <c r="Z345" s="22" t="s">
        <v>9</v>
      </c>
      <c r="AA345" s="22">
        <v>100</v>
      </c>
      <c r="AB345" s="22" t="s">
        <v>145</v>
      </c>
      <c r="AC345" cm="1">
        <f t="array" ref="AC345">_xlfn.IFS(AB345="mg/kg", AA345, AB345="ug/g", AA345, AB345="mg/100g", AA345*10, AB345="mg/g", AA345*1000, TRUE, "NA")</f>
        <v>100</v>
      </c>
      <c r="AD345" s="22">
        <v>17</v>
      </c>
      <c r="AE345" s="22" t="s">
        <v>221</v>
      </c>
      <c r="AF345" t="str" cm="1">
        <f t="array" ref="AF345">_xlfn.IFS(AD345="NA", "NA", AD345="NR", "NA", AE345="W/cm2", AD345, AE345="mW/mm2", AD345*0.1, AE345="mW/cm2", AD345*0.001, AE345="uW/cm2", AD345*0.000001, AE345="lux", AD345*0.00000014641, AE345="klux", AD345*0.00014641, TRUE, "NA")</f>
        <v>NA</v>
      </c>
      <c r="AG345" s="22" t="s">
        <v>84</v>
      </c>
      <c r="AH345" s="22" t="s">
        <v>719</v>
      </c>
      <c r="AI345" s="22">
        <v>532</v>
      </c>
      <c r="AJ345" s="22" t="s">
        <v>9</v>
      </c>
      <c r="AK345" s="22">
        <v>20</v>
      </c>
      <c r="AL345" s="34" t="s">
        <v>12</v>
      </c>
      <c r="AM345" s="22" t="s">
        <v>8</v>
      </c>
      <c r="AN345" s="22" t="s">
        <v>8</v>
      </c>
      <c r="AO345" s="22" t="s">
        <v>8</v>
      </c>
      <c r="AP345" s="22" t="s">
        <v>8</v>
      </c>
      <c r="AQ345" s="22" t="s">
        <v>8</v>
      </c>
      <c r="AR345" s="34">
        <v>168</v>
      </c>
      <c r="AS345" s="22" t="s">
        <v>876</v>
      </c>
      <c r="AT345" s="22">
        <v>0.37</v>
      </c>
      <c r="AU345" s="22">
        <v>0.08</v>
      </c>
      <c r="AV345" s="22" t="s">
        <v>8</v>
      </c>
      <c r="AW345" s="22" t="s">
        <v>8</v>
      </c>
      <c r="AX345" s="22" t="s">
        <v>8</v>
      </c>
      <c r="AY345" s="22" t="s">
        <v>8</v>
      </c>
      <c r="AZ345" s="22" t="s">
        <v>137</v>
      </c>
      <c r="BA345" s="22" t="s">
        <v>197</v>
      </c>
      <c r="BB345" cm="1">
        <f t="array" ref="BB345">_xlfn.IFS(AT345="NA", "NA", AT345="NR", "NA", AZ345="Direct rLV % whole brain", AT345, AZ345="Indirect rLV % whole brain", AT345, AZ345="Direct rLV % hemisphere", AT345/2, AZ345="Indirect rLV % hemisphere", AT345/2, AND(F345="Mouse", AZ345="mm3"), (AT345/508.91)*100, AND(F345="Rat", AZ345="mm3"), (AT345/1971)*100, AND(F345="Mouse", AZ345="ul"), (AT345/508.91)*100, AND(F345="Rat", AZ345="ul"), (AT345/1971)*100, AND(F345="Mouse", AZ345="nl"), (AT345/508910)*100, AND(F345="Rat", AZ345="nl"), (AT345/1971000)*100, AND(F345="Mouse", AZ345="cm3"), (AT345/0.50891)*100, AND(F345="Rat", AZ345="cm3"), (AT345/1.971)*100, TRUE, "NA")</f>
        <v>7.2704407459079204E-2</v>
      </c>
      <c r="BC345" t="str" cm="1">
        <f t="array" ref="BC345">_xlfn.IFS(AV345="NA", "NA", AV345="NR", "NA", AZ345="Direct rLV % whole brain", AV345, AZ345="Indirect rLV % whole brain", AV345, AZ345="Direct rLV % hemisphere", AV345/2, AZ345="Indirect rLV % hemisphere", AV345/2, AND(F345="Mouse", AZ345="mm3"), (AV345/508.91)*100, AND(F345="Rat", AZ345="mm3"), (AV345/1971)*100, AND(F345="Mouse", AZ345="ul"), (AV345/508.91)*100, AND(F345="Rat", AZ345="ul"), (AV345/1971)*100, AND(F345="Mouse", AZ345="nl"), (AV345/508910)*100, AND(F345="Rat", AZ345="nl"), (AV345/1971000)*100, AND(F345="Mouse", AZ345="cm3"), (AV345/0.50891)*100, AND(F345="Rat", AZ345="cm3"), (AV345/1.971)*100, TRUE, "NA")</f>
        <v>NA</v>
      </c>
      <c r="BD345" t="str" cm="1">
        <f t="array" ref="BD345">_xlfn.IFS(AU345="NA", "NA", AU345="NR", "NA", R345="NR", "NA", BA345="SD", AU345, BA345="SE", AU345*(SQRT(R345)), BA345="SEM", AU345*(SQRT(R345)), TRUE, "NA")</f>
        <v>NA</v>
      </c>
      <c r="BE345" t="str" cm="1">
        <f t="array" ref="BE345">_xlfn.IFS(BD345="NA", "NA", AZ345="Direct rLV % whole brain", BD345, AZ345="Indirect rLV % whole brain", BD345, AZ345="Direct rLV % hemisphere", BD345/2, AZ345="Indirect rLV % hemisphere", BD345/2, AND(F345="Mouse", AZ345="mm3"), (BD345/508.91)*100, AND(F345="Rat", AZ345="mm3"), (BD345/1971)*100, AND(F345="Mouse", AZ345="ul"), (BD345/508.91)*100, AND(F345="Rat", AZ345="ul"), (BD345/1971)*100, AND(F345="Mouse", AZ345="nl"), (BD345/508910)*100, AND(F345="Rat", AZ345="nl"), (BD345/1971000)*100, AND(F345="Mouse", AZ345="cm3"), (BD345/0.50891)*100, AND(F345="Rat", AZ345="cm3"), (BD345/1.971)*100, TRUE, "NA")</f>
        <v>NA</v>
      </c>
      <c r="BF345" s="48" t="str" cm="1">
        <f t="array" ref="BF345">_xlfn.IFS(AW345="NA", "NA", AW345="NR", "NA", T345 = "NA", "NA", T345 = "NR", "NA", BA345="SD", AW345, BA345="SE", AW345*(SQRT(T345)), BA345="SEM", AW345*(SQRT(T345)), TRUE, "NA")</f>
        <v>NA</v>
      </c>
      <c r="BG345" s="34" t="s">
        <v>12</v>
      </c>
      <c r="BH345" s="22" t="s">
        <v>8</v>
      </c>
      <c r="BI345" s="22" t="s">
        <v>8</v>
      </c>
      <c r="BJ345" s="22" t="s">
        <v>8</v>
      </c>
      <c r="BK345" s="22" t="s">
        <v>8</v>
      </c>
      <c r="BL345" s="22" t="s">
        <v>8</v>
      </c>
      <c r="BM345" s="22" t="s">
        <v>8</v>
      </c>
      <c r="BN345" s="34" t="s">
        <v>272</v>
      </c>
      <c r="BO345" s="22" t="s">
        <v>273</v>
      </c>
      <c r="BP345" s="22" t="s">
        <v>1608</v>
      </c>
      <c r="BQ345" s="22" t="s">
        <v>1609</v>
      </c>
    </row>
    <row r="346" spans="1:69" x14ac:dyDescent="0.3">
      <c r="A346" t="s">
        <v>1611</v>
      </c>
      <c r="B346" t="s">
        <v>1610</v>
      </c>
      <c r="C346">
        <v>2014</v>
      </c>
      <c r="D346" t="s">
        <v>1612</v>
      </c>
      <c r="E346" t="s">
        <v>141</v>
      </c>
      <c r="F346" s="35" t="s">
        <v>25</v>
      </c>
      <c r="G346" t="s">
        <v>1008</v>
      </c>
      <c r="H346" t="s">
        <v>36</v>
      </c>
      <c r="I346" t="s">
        <v>12</v>
      </c>
      <c r="J346" t="s">
        <v>8</v>
      </c>
      <c r="K346" t="s">
        <v>9</v>
      </c>
      <c r="L346" t="s">
        <v>9</v>
      </c>
      <c r="M346" t="s">
        <v>9</v>
      </c>
      <c r="N346">
        <v>28</v>
      </c>
      <c r="O346">
        <f>AVERAGE(N346,P346)</f>
        <v>30</v>
      </c>
      <c r="P346">
        <v>32</v>
      </c>
      <c r="Q346">
        <v>1</v>
      </c>
      <c r="R346">
        <v>4</v>
      </c>
      <c r="S346">
        <v>1</v>
      </c>
      <c r="T346">
        <v>4</v>
      </c>
      <c r="U346">
        <f t="shared" si="55"/>
        <v>1</v>
      </c>
      <c r="V346">
        <f t="shared" si="56"/>
        <v>4</v>
      </c>
      <c r="W346" s="35" t="s">
        <v>9</v>
      </c>
      <c r="X346" t="s">
        <v>8</v>
      </c>
      <c r="Y346" t="s">
        <v>78</v>
      </c>
      <c r="Z346" t="s">
        <v>9</v>
      </c>
      <c r="AA346">
        <v>10</v>
      </c>
      <c r="AB346" t="s">
        <v>320</v>
      </c>
      <c r="AC346">
        <f>(AA346*0.2)/(O346/1000)</f>
        <v>66.666666666666671</v>
      </c>
      <c r="AD346" t="s">
        <v>9</v>
      </c>
      <c r="AE346" t="s">
        <v>8</v>
      </c>
      <c r="AF346" t="str" cm="1">
        <f t="array" ref="AF346">_xlfn.IFS(AD346="NA", "NA", AD346="NR", "NA", AE346="W/cm2", AD346, AE346="mW/mm2", AD346*0.1, AE346="mW/cm2", AD346*0.001, AE346="uW/cm2", AD346*0.000001, AE346="lux", AD346*0.00000014641, AE346="klux", AD346*0.00014641, TRUE, "NA")</f>
        <v>NA</v>
      </c>
      <c r="AG346" t="s">
        <v>9</v>
      </c>
      <c r="AH346" t="s">
        <v>9</v>
      </c>
      <c r="AI346" t="s">
        <v>9</v>
      </c>
      <c r="AJ346">
        <v>2</v>
      </c>
      <c r="AK346">
        <v>5</v>
      </c>
      <c r="AL346" s="35" t="s">
        <v>1614</v>
      </c>
      <c r="AM346" t="s">
        <v>211</v>
      </c>
      <c r="AN346">
        <v>30</v>
      </c>
      <c r="AO346" t="s">
        <v>145</v>
      </c>
      <c r="AP346">
        <v>2</v>
      </c>
      <c r="AQ346" t="s">
        <v>158</v>
      </c>
      <c r="AR346" s="35">
        <v>168</v>
      </c>
      <c r="AS346" t="s">
        <v>876</v>
      </c>
      <c r="AT346">
        <v>1.1299999999999999</v>
      </c>
      <c r="AU346">
        <v>0.11</v>
      </c>
      <c r="AV346">
        <v>1.21</v>
      </c>
      <c r="AW346">
        <v>0.11</v>
      </c>
      <c r="AX346" t="s">
        <v>8</v>
      </c>
      <c r="AY346" t="s">
        <v>8</v>
      </c>
      <c r="AZ346" t="s">
        <v>137</v>
      </c>
      <c r="BA346" t="s">
        <v>197</v>
      </c>
      <c r="BB346" cm="1">
        <f t="array" ref="BB346">_xlfn.IFS(AT346="NA", "NA", AT346="NR", "NA", AZ346="Direct rLV % whole brain", AT346, AZ346="Indirect rLV % whole brain", AT346, AZ346="Direct rLV % hemisphere", AT346/2, AZ346="Indirect rLV % hemisphere", AT346/2, AND(F346="Mouse", AZ346="mm3"), (AT346/508.91)*100, AND(F346="Rat", AZ346="mm3"), (AT346/1971)*100, AND(F346="Mouse", AZ346="ul"), (AT346/508.91)*100, AND(F346="Rat", AZ346="ul"), (AT346/1971)*100, AND(F346="Mouse", AZ346="nl"), (AT346/508910)*100, AND(F346="Rat", AZ346="nl"), (AT346/1971000)*100, AND(F346="Mouse", AZ346="cm3"), (AT346/0.50891)*100, AND(F346="Rat", AZ346="cm3"), (AT346/1.971)*100, TRUE, "NA")</f>
        <v>0.22204319034799863</v>
      </c>
      <c r="BC346" cm="1">
        <f t="array" ref="BC346">_xlfn.IFS(AV346="NA", "NA", AV346="NR", "NA", AZ346="Direct rLV % whole brain", AV346, AZ346="Indirect rLV % whole brain", AV346, AZ346="Direct rLV % hemisphere", AV346/2, AZ346="Indirect rLV % hemisphere", AV346/2, AND(F346="Mouse", AZ346="mm3"), (AV346/508.91)*100, AND(F346="Rat", AZ346="mm3"), (AV346/1971)*100, AND(F346="Mouse", AZ346="ul"), (AV346/508.91)*100, AND(F346="Rat", AZ346="ul"), (AV346/1971)*100, AND(F346="Mouse", AZ346="nl"), (AV346/508910)*100, AND(F346="Rat", AZ346="nl"), (AV346/1971000)*100, AND(F346="Mouse", AZ346="cm3"), (AV346/0.50891)*100, AND(F346="Rat", AZ346="cm3"), (AV346/1.971)*100, TRUE, "NA")</f>
        <v>0.23776306223104279</v>
      </c>
      <c r="BD346" cm="1">
        <f t="array" ref="BD346">_xlfn.IFS(AU346="NA", "NA", AU346="NR", "NA", R346="NR", "NA", BA346="SD", AU346, BA346="SE", AU346*(SQRT(R346)), BA346="SEM", AU346*(SQRT(R346)), TRUE, "NA")</f>
        <v>0.22</v>
      </c>
      <c r="BE346" cm="1">
        <f t="array" ref="BE346">_xlfn.IFS(BD346="NA", "NA", AZ346="Direct rLV % whole brain", BD346, AZ346="Indirect rLV % whole brain", BD346, AZ346="Direct rLV % hemisphere", BD346/2, AZ346="Indirect rLV % hemisphere", BD346/2, AND(F346="Mouse", AZ346="mm3"), (BD346/508.91)*100, AND(F346="Rat", AZ346="mm3"), (BD346/1971)*100, AND(F346="Mouse", AZ346="ul"), (BD346/508.91)*100, AND(F346="Rat", AZ346="ul"), (BD346/1971)*100, AND(F346="Mouse", AZ346="nl"), (BD346/508910)*100, AND(F346="Rat", AZ346="nl"), (BD346/1971000)*100, AND(F346="Mouse", AZ346="cm3"), (BD346/0.50891)*100, AND(F346="Rat", AZ346="cm3"), (BD346/1.971)*100, TRUE, "NA")</f>
        <v>4.3229647678371425E-2</v>
      </c>
      <c r="BF346" s="48" cm="1">
        <f t="array" ref="BF346">_xlfn.IFS(AW346="NA", "NA", AW346="NR", "NA", T346 = "NA", "NA", T346 = "NR", "NA", BA346="SD", AW346, BA346="SE", AW346*(SQRT(T346)), BA346="SEM", AW346*(SQRT(T346)), TRUE, "NA")</f>
        <v>0.22</v>
      </c>
      <c r="BG346" s="35" t="s">
        <v>12</v>
      </c>
      <c r="BH346" t="s">
        <v>8</v>
      </c>
      <c r="BI346" t="s">
        <v>8</v>
      </c>
      <c r="BJ346" t="s">
        <v>8</v>
      </c>
      <c r="BK346" t="s">
        <v>8</v>
      </c>
      <c r="BL346" t="s">
        <v>8</v>
      </c>
      <c r="BM346" t="s">
        <v>8</v>
      </c>
      <c r="BN346" s="35" t="s">
        <v>273</v>
      </c>
      <c r="BO346" t="s">
        <v>273</v>
      </c>
    </row>
    <row r="347" spans="1:69" s="22" customFormat="1" x14ac:dyDescent="0.3">
      <c r="A347" s="22" t="s">
        <v>1616</v>
      </c>
      <c r="B347" s="22" t="s">
        <v>1615</v>
      </c>
      <c r="C347" s="22">
        <v>2013</v>
      </c>
      <c r="D347" s="22" t="s">
        <v>1617</v>
      </c>
      <c r="E347" s="22" t="s">
        <v>141</v>
      </c>
      <c r="F347" s="34" t="s">
        <v>25</v>
      </c>
      <c r="G347" s="22" t="s">
        <v>783</v>
      </c>
      <c r="H347" s="22" t="s">
        <v>36</v>
      </c>
      <c r="I347" s="22" t="s">
        <v>12</v>
      </c>
      <c r="J347" s="22" t="s">
        <v>8</v>
      </c>
      <c r="K347" s="22">
        <v>12</v>
      </c>
      <c r="L347" s="22">
        <f>AVERAGE(K347,M347)</f>
        <v>13</v>
      </c>
      <c r="M347" s="22">
        <v>14</v>
      </c>
      <c r="N347" s="22">
        <v>35</v>
      </c>
      <c r="O347" s="22">
        <f t="shared" ref="O347:O350" si="59">AVERAGE(N347,P347)</f>
        <v>37.5</v>
      </c>
      <c r="P347" s="22">
        <v>40</v>
      </c>
      <c r="Q347" s="22">
        <v>1</v>
      </c>
      <c r="R347" s="22">
        <v>10</v>
      </c>
      <c r="S347" s="22">
        <v>4</v>
      </c>
      <c r="T347" s="22">
        <v>9</v>
      </c>
      <c r="U347" s="22">
        <f t="shared" si="55"/>
        <v>4</v>
      </c>
      <c r="V347" s="22">
        <f t="shared" si="56"/>
        <v>2.5</v>
      </c>
      <c r="W347" s="34" t="s">
        <v>97</v>
      </c>
      <c r="X347" s="22" t="s">
        <v>8</v>
      </c>
      <c r="Y347" s="22" t="s">
        <v>78</v>
      </c>
      <c r="Z347" s="22" t="s">
        <v>9</v>
      </c>
      <c r="AA347" s="22">
        <v>1</v>
      </c>
      <c r="AB347" s="22" t="s">
        <v>180</v>
      </c>
      <c r="AC347">
        <f>AA347/(O347/1000)</f>
        <v>26.666666666666668</v>
      </c>
      <c r="AD347" s="22" t="s">
        <v>9</v>
      </c>
      <c r="AE347" s="22" t="s">
        <v>8</v>
      </c>
      <c r="AF347" t="str" cm="1">
        <f t="array" ref="AF347">_xlfn.IFS(AD347="NA", "NA", AD347="NR", "NA", AE347="W/cm2", AD347, AE347="mW/mm2", AD347*0.1, AE347="mW/cm2", AD347*0.001, AE347="uW/cm2", AD347*0.000001, AE347="lux", AD347*0.00000014641, AE347="klux", AD347*0.00014641, TRUE, "NA")</f>
        <v>NA</v>
      </c>
      <c r="AG347" s="22" t="s">
        <v>232</v>
      </c>
      <c r="AH347" s="22" t="s">
        <v>9</v>
      </c>
      <c r="AI347" s="22" t="s">
        <v>9</v>
      </c>
      <c r="AJ347" s="22">
        <v>1.9</v>
      </c>
      <c r="AK347" s="22">
        <v>30</v>
      </c>
      <c r="AL347" s="34" t="s">
        <v>481</v>
      </c>
      <c r="AM347" s="22" t="s">
        <v>212</v>
      </c>
      <c r="AN347" s="22">
        <v>15</v>
      </c>
      <c r="AO347" s="22" t="s">
        <v>145</v>
      </c>
      <c r="AP347" s="22">
        <v>-0.5</v>
      </c>
      <c r="AQ347" s="22" t="s">
        <v>156</v>
      </c>
      <c r="AR347" s="34">
        <v>72</v>
      </c>
      <c r="AS347" s="22" t="s">
        <v>875</v>
      </c>
      <c r="AT347" s="22">
        <v>8.6</v>
      </c>
      <c r="AU347" s="22">
        <v>1.8</v>
      </c>
      <c r="AV347" s="22">
        <v>4.92</v>
      </c>
      <c r="AW347" s="22">
        <v>1.31</v>
      </c>
      <c r="AX347" s="22" t="s">
        <v>8</v>
      </c>
      <c r="AY347" s="22" t="s">
        <v>8</v>
      </c>
      <c r="AZ347" s="22" t="s">
        <v>1416</v>
      </c>
      <c r="BA347" s="22" t="s">
        <v>197</v>
      </c>
      <c r="BB347" t="str" cm="1">
        <f t="array" ref="BB347">_xlfn.IFS(AT347="NA", "NA", AT347="NR", "NA", AZ347="Direct rLV % whole brain", AT347, AZ347="Indirect rLV % whole brain", AT347, AZ347="Direct rLV % hemisphere", AT347/2, AZ347="Indirect rLV % hemisphere", AT347/2, AND(F347="Mouse", AZ347="mm3"), (AT347/508.91)*100, AND(F347="Rat", AZ347="mm3"), (AT347/1971)*100, AND(F347="Mouse", AZ347="ul"), (AT347/508.91)*100, AND(F347="Rat", AZ347="ul"), (AT347/1971)*100, AND(F347="Mouse", AZ347="nl"), (AT347/508910)*100, AND(F347="Rat", AZ347="nl"), (AT347/1971000)*100, AND(F347="Mouse", AZ347="cm3"), (AT347/0.50891)*100, AND(F347="Rat", AZ347="cm3"), (AT347/1.971)*100, TRUE, "NA")</f>
        <v>NA</v>
      </c>
      <c r="BC347" t="str" cm="1">
        <f t="array" ref="BC347">_xlfn.IFS(AV347="NA", "NA", AV347="NR", "NA", AZ347="Direct rLV % whole brain", AV347, AZ347="Indirect rLV % whole brain", AV347, AZ347="Direct rLV % hemisphere", AV347/2, AZ347="Indirect rLV % hemisphere", AV347/2, AND(F347="Mouse", AZ347="mm3"), (AV347/508.91)*100, AND(F347="Rat", AZ347="mm3"), (AV347/1971)*100, AND(F347="Mouse", AZ347="ul"), (AV347/508.91)*100, AND(F347="Rat", AZ347="ul"), (AV347/1971)*100, AND(F347="Mouse", AZ347="nl"), (AV347/508910)*100, AND(F347="Rat", AZ347="nl"), (AV347/1971000)*100, AND(F347="Mouse", AZ347="cm3"), (AV347/0.50891)*100, AND(F347="Rat", AZ347="cm3"), (AV347/1.971)*100, TRUE, "NA")</f>
        <v>NA</v>
      </c>
      <c r="BD347" cm="1">
        <f t="array" ref="BD347">_xlfn.IFS(AU347="NA", "NA", AU347="NR", "NA", R347="NR", "NA", BA347="SD", AU347, BA347="SE", AU347*(SQRT(R347)), BA347="SEM", AU347*(SQRT(R347)), TRUE, "NA")</f>
        <v>5.6920997883030831</v>
      </c>
      <c r="BE347" t="str" cm="1">
        <f t="array" ref="BE347">_xlfn.IFS(BD347="NA", "NA", AZ347="Direct rLV % whole brain", BD347, AZ347="Indirect rLV % whole brain", BD347, AZ347="Direct rLV % hemisphere", BD347/2, AZ347="Indirect rLV % hemisphere", BD347/2, AND(F347="Mouse", AZ347="mm3"), (BD347/508.91)*100, AND(F347="Rat", AZ347="mm3"), (BD347/1971)*100, AND(F347="Mouse", AZ347="ul"), (BD347/508.91)*100, AND(F347="Rat", AZ347="ul"), (BD347/1971)*100, AND(F347="Mouse", AZ347="nl"), (BD347/508910)*100, AND(F347="Rat", AZ347="nl"), (BD347/1971000)*100, AND(F347="Mouse", AZ347="cm3"), (BD347/0.50891)*100, AND(F347="Rat", AZ347="cm3"), (BD347/1.971)*100, TRUE, "NA")</f>
        <v>NA</v>
      </c>
      <c r="BF347" s="48" cm="1">
        <f t="array" ref="BF347">_xlfn.IFS(AW347="NA", "NA", AW347="NR", "NA", T347 = "NA", "NA", T347 = "NR", "NA", BA347="SD", AW347, BA347="SE", AW347*(SQRT(T347)), BA347="SEM", AW347*(SQRT(T347)), TRUE, "NA")</f>
        <v>3.93</v>
      </c>
      <c r="BG347" s="34" t="s">
        <v>12</v>
      </c>
      <c r="BH347" s="22" t="s">
        <v>8</v>
      </c>
      <c r="BI347" s="22" t="s">
        <v>8</v>
      </c>
      <c r="BJ347" s="22" t="s">
        <v>8</v>
      </c>
      <c r="BK347" s="22" t="s">
        <v>8</v>
      </c>
      <c r="BL347" s="22" t="s">
        <v>8</v>
      </c>
      <c r="BM347" s="22" t="s">
        <v>8</v>
      </c>
      <c r="BN347" s="34" t="s">
        <v>273</v>
      </c>
      <c r="BO347" s="22" t="s">
        <v>273</v>
      </c>
    </row>
    <row r="348" spans="1:69" s="22" customFormat="1" x14ac:dyDescent="0.3">
      <c r="A348" s="22" t="s">
        <v>1616</v>
      </c>
      <c r="B348" s="22" t="s">
        <v>1615</v>
      </c>
      <c r="C348" s="22">
        <v>2013</v>
      </c>
      <c r="D348" s="22" t="s">
        <v>1617</v>
      </c>
      <c r="E348" s="22" t="s">
        <v>143</v>
      </c>
      <c r="F348" s="34" t="s">
        <v>25</v>
      </c>
      <c r="G348" s="22" t="s">
        <v>783</v>
      </c>
      <c r="H348" s="22" t="s">
        <v>36</v>
      </c>
      <c r="I348" s="22" t="s">
        <v>12</v>
      </c>
      <c r="J348" s="22" t="s">
        <v>8</v>
      </c>
      <c r="K348" s="22">
        <v>12</v>
      </c>
      <c r="L348" s="22">
        <f t="shared" ref="L348:L349" si="60">AVERAGE(K348,M348)</f>
        <v>13</v>
      </c>
      <c r="M348" s="22">
        <v>14</v>
      </c>
      <c r="N348" s="22">
        <v>35</v>
      </c>
      <c r="O348" s="22">
        <f t="shared" si="59"/>
        <v>37.5</v>
      </c>
      <c r="P348" s="22">
        <v>40</v>
      </c>
      <c r="Q348" s="22">
        <v>1</v>
      </c>
      <c r="R348" s="22">
        <v>10</v>
      </c>
      <c r="S348" s="22">
        <v>4</v>
      </c>
      <c r="T348" s="22">
        <v>8</v>
      </c>
      <c r="U348" s="22">
        <f>IF(AND(Q348&lt;&gt;"", Q348&lt;&gt;0, Q348&lt;&gt;"NA", Q348&lt;&gt;"NR",S348&lt;&gt;"", S348&lt;&gt;0, S348&lt;&gt;"NA", S348&lt;&gt;"NR"), S348/Q348, "NA")</f>
        <v>4</v>
      </c>
      <c r="V348" s="22">
        <f>IF(AND(U348&lt;&gt;"", U348&lt;&gt;0, U348&lt;&gt;"NA", U348&lt;&gt;"NR",R348&lt;&gt;"", R348&lt;&gt;0, R348&lt;&gt;"NA", R348&lt;&gt;"NR"), R348/U348, "NA")</f>
        <v>2.5</v>
      </c>
      <c r="W348" s="34" t="s">
        <v>97</v>
      </c>
      <c r="X348" s="22" t="s">
        <v>8</v>
      </c>
      <c r="Y348" s="22" t="s">
        <v>78</v>
      </c>
      <c r="Z348" s="22" t="s">
        <v>9</v>
      </c>
      <c r="AA348" s="22">
        <v>1</v>
      </c>
      <c r="AB348" s="22" t="s">
        <v>180</v>
      </c>
      <c r="AC348">
        <f t="shared" ref="AC348:AC349" si="61">AA348/(O348/1000)</f>
        <v>26.666666666666668</v>
      </c>
      <c r="AD348" s="22" t="s">
        <v>9</v>
      </c>
      <c r="AE348" s="22" t="s">
        <v>8</v>
      </c>
      <c r="AF348" t="str" cm="1">
        <f t="array" ref="AF348">_xlfn.IFS(AD348="NA", "NA", AD348="NR", "NA", AE348="W/cm2", AD348, AE348="mW/mm2", AD348*0.1, AE348="mW/cm2", AD348*0.001, AE348="uW/cm2", AD348*0.000001, AE348="lux", AD348*0.00000014641, AE348="klux", AD348*0.00014641, TRUE, "NA")</f>
        <v>NA</v>
      </c>
      <c r="AG348" s="22" t="s">
        <v>232</v>
      </c>
      <c r="AH348" s="22" t="s">
        <v>9</v>
      </c>
      <c r="AI348" s="22" t="s">
        <v>9</v>
      </c>
      <c r="AJ348" s="22">
        <v>1.9</v>
      </c>
      <c r="AK348" s="22">
        <v>30</v>
      </c>
      <c r="AL348" s="34" t="s">
        <v>1618</v>
      </c>
      <c r="AM348" s="22" t="s">
        <v>2634</v>
      </c>
      <c r="AN348" s="22">
        <v>5</v>
      </c>
      <c r="AO348" s="22" t="s">
        <v>145</v>
      </c>
      <c r="AP348" s="22">
        <v>-0.5</v>
      </c>
      <c r="AQ348" s="22" t="s">
        <v>156</v>
      </c>
      <c r="AR348" s="34">
        <v>72</v>
      </c>
      <c r="AS348" s="22" t="s">
        <v>875</v>
      </c>
      <c r="AT348" s="22">
        <v>8.6</v>
      </c>
      <c r="AU348" s="22">
        <v>1.8</v>
      </c>
      <c r="AV348" s="22">
        <v>3.76</v>
      </c>
      <c r="AW348" s="22">
        <v>0.99</v>
      </c>
      <c r="AX348" s="22" t="s">
        <v>8</v>
      </c>
      <c r="AY348" s="22" t="s">
        <v>8</v>
      </c>
      <c r="AZ348" s="22" t="s">
        <v>1416</v>
      </c>
      <c r="BA348" s="22" t="s">
        <v>197</v>
      </c>
      <c r="BB348" t="str" cm="1">
        <f t="array" ref="BB348">_xlfn.IFS(AT348="NA", "NA", AT348="NR", "NA", AZ348="Direct rLV % whole brain", AT348, AZ348="Indirect rLV % whole brain", AT348, AZ348="Direct rLV % hemisphere", AT348/2, AZ348="Indirect rLV % hemisphere", AT348/2, AND(F348="Mouse", AZ348="mm3"), (AT348/508.91)*100, AND(F348="Rat", AZ348="mm3"), (AT348/1971)*100, AND(F348="Mouse", AZ348="ul"), (AT348/508.91)*100, AND(F348="Rat", AZ348="ul"), (AT348/1971)*100, AND(F348="Mouse", AZ348="nl"), (AT348/508910)*100, AND(F348="Rat", AZ348="nl"), (AT348/1971000)*100, AND(F348="Mouse", AZ348="cm3"), (AT348/0.50891)*100, AND(F348="Rat", AZ348="cm3"), (AT348/1.971)*100, TRUE, "NA")</f>
        <v>NA</v>
      </c>
      <c r="BC348" t="str" cm="1">
        <f t="array" ref="BC348">_xlfn.IFS(AV348="NA", "NA", AV348="NR", "NA", AZ348="Direct rLV % whole brain", AV348, AZ348="Indirect rLV % whole brain", AV348, AZ348="Direct rLV % hemisphere", AV348/2, AZ348="Indirect rLV % hemisphere", AV348/2, AND(F348="Mouse", AZ348="mm3"), (AV348/508.91)*100, AND(F348="Rat", AZ348="mm3"), (AV348/1971)*100, AND(F348="Mouse", AZ348="ul"), (AV348/508.91)*100, AND(F348="Rat", AZ348="ul"), (AV348/1971)*100, AND(F348="Mouse", AZ348="nl"), (AV348/508910)*100, AND(F348="Rat", AZ348="nl"), (AV348/1971000)*100, AND(F348="Mouse", AZ348="cm3"), (AV348/0.50891)*100, AND(F348="Rat", AZ348="cm3"), (AV348/1.971)*100, TRUE, "NA")</f>
        <v>NA</v>
      </c>
      <c r="BD348" cm="1">
        <f t="array" ref="BD348">_xlfn.IFS(AU348="NA", "NA", AU348="NR", "NA", R348="NR", "NA", BA348="SD", AU348, BA348="SE", AU348*(SQRT(R348)), BA348="SEM", AU348*(SQRT(R348)), TRUE, "NA")</f>
        <v>5.6920997883030831</v>
      </c>
      <c r="BE348" t="str" cm="1">
        <f t="array" ref="BE348">_xlfn.IFS(BD348="NA", "NA", AZ348="Direct rLV % whole brain", BD348, AZ348="Indirect rLV % whole brain", BD348, AZ348="Direct rLV % hemisphere", BD348/2, AZ348="Indirect rLV % hemisphere", BD348/2, AND(F348="Mouse", AZ348="mm3"), (BD348/508.91)*100, AND(F348="Rat", AZ348="mm3"), (BD348/1971)*100, AND(F348="Mouse", AZ348="ul"), (BD348/508.91)*100, AND(F348="Rat", AZ348="ul"), (BD348/1971)*100, AND(F348="Mouse", AZ348="nl"), (BD348/508910)*100, AND(F348="Rat", AZ348="nl"), (BD348/1971000)*100, AND(F348="Mouse", AZ348="cm3"), (BD348/0.50891)*100, AND(F348="Rat", AZ348="cm3"), (BD348/1.971)*100, TRUE, "NA")</f>
        <v>NA</v>
      </c>
      <c r="BF348" s="48" cm="1">
        <f t="array" ref="BF348">_xlfn.IFS(AW348="NA", "NA", AW348="NR", "NA", T348 = "NA", "NA", T348 = "NR", "NA", BA348="SD", AW348, BA348="SE", AW348*(SQRT(T348)), BA348="SEM", AW348*(SQRT(T348)), TRUE, "NA")</f>
        <v>2.8001428534987283</v>
      </c>
      <c r="BG348" s="34" t="s">
        <v>12</v>
      </c>
      <c r="BH348" s="22" t="s">
        <v>8</v>
      </c>
      <c r="BI348" s="22" t="s">
        <v>8</v>
      </c>
      <c r="BJ348" s="22" t="s">
        <v>8</v>
      </c>
      <c r="BK348" s="22" t="s">
        <v>8</v>
      </c>
      <c r="BL348" s="22" t="s">
        <v>8</v>
      </c>
      <c r="BM348" s="22" t="s">
        <v>8</v>
      </c>
      <c r="BN348" s="34" t="s">
        <v>273</v>
      </c>
      <c r="BO348" s="22" t="s">
        <v>272</v>
      </c>
    </row>
    <row r="349" spans="1:69" s="22" customFormat="1" x14ac:dyDescent="0.3">
      <c r="A349" s="22" t="s">
        <v>1616</v>
      </c>
      <c r="B349" s="22" t="s">
        <v>1615</v>
      </c>
      <c r="C349" s="22">
        <v>2013</v>
      </c>
      <c r="D349" s="22" t="s">
        <v>1617</v>
      </c>
      <c r="E349" s="22" t="s">
        <v>144</v>
      </c>
      <c r="F349" s="34" t="s">
        <v>25</v>
      </c>
      <c r="G349" s="22" t="s">
        <v>783</v>
      </c>
      <c r="H349" s="22" t="s">
        <v>36</v>
      </c>
      <c r="I349" s="22" t="s">
        <v>12</v>
      </c>
      <c r="J349" s="22" t="s">
        <v>8</v>
      </c>
      <c r="K349" s="22">
        <v>12</v>
      </c>
      <c r="L349" s="22">
        <f t="shared" si="60"/>
        <v>13</v>
      </c>
      <c r="M349" s="22">
        <v>14</v>
      </c>
      <c r="N349" s="22">
        <v>35</v>
      </c>
      <c r="O349" s="22">
        <f t="shared" si="59"/>
        <v>37.5</v>
      </c>
      <c r="P349" s="22">
        <v>40</v>
      </c>
      <c r="Q349" s="22">
        <v>1</v>
      </c>
      <c r="R349" s="22">
        <v>12</v>
      </c>
      <c r="S349" s="22">
        <v>1</v>
      </c>
      <c r="T349" s="22">
        <v>8</v>
      </c>
      <c r="U349" s="22">
        <f>IF(AND(Q349&lt;&gt;"", Q349&lt;&gt;0, Q349&lt;&gt;"NA", Q349&lt;&gt;"NR",S349&lt;&gt;"", S349&lt;&gt;0, S349&lt;&gt;"NA", S349&lt;&gt;"NR"), S349/Q349, "NA")</f>
        <v>1</v>
      </c>
      <c r="V349" s="22">
        <f>IF(AND(U349&lt;&gt;"", U349&lt;&gt;0, U349&lt;&gt;"NA", U349&lt;&gt;"NR",R349&lt;&gt;"", R349&lt;&gt;0, R349&lt;&gt;"NA", R349&lt;&gt;"NR"), R349/U349, "NA")</f>
        <v>12</v>
      </c>
      <c r="W349" s="34" t="s">
        <v>97</v>
      </c>
      <c r="X349" s="22" t="s">
        <v>8</v>
      </c>
      <c r="Y349" s="22" t="s">
        <v>78</v>
      </c>
      <c r="Z349" s="22" t="s">
        <v>9</v>
      </c>
      <c r="AA349" s="22">
        <v>1</v>
      </c>
      <c r="AB349" s="22" t="s">
        <v>180</v>
      </c>
      <c r="AC349">
        <f t="shared" si="61"/>
        <v>26.666666666666668</v>
      </c>
      <c r="AD349" s="22" t="s">
        <v>9</v>
      </c>
      <c r="AE349" s="22" t="s">
        <v>8</v>
      </c>
      <c r="AF349" t="str" cm="1">
        <f t="array" ref="AF349">_xlfn.IFS(AD349="NA", "NA", AD349="NR", "NA", AE349="W/cm2", AD349, AE349="mW/mm2", AD349*0.1, AE349="mW/cm2", AD349*0.001, AE349="uW/cm2", AD349*0.000001, AE349="lux", AD349*0.00000014641, AE349="klux", AD349*0.00014641, TRUE, "NA")</f>
        <v>NA</v>
      </c>
      <c r="AG349" s="22" t="s">
        <v>232</v>
      </c>
      <c r="AH349" s="22" t="s">
        <v>9</v>
      </c>
      <c r="AI349" s="22" t="s">
        <v>9</v>
      </c>
      <c r="AJ349" s="22">
        <v>1.9</v>
      </c>
      <c r="AK349" s="22">
        <v>30</v>
      </c>
      <c r="AL349" s="34" t="s">
        <v>1618</v>
      </c>
      <c r="AM349" s="22" t="s">
        <v>2634</v>
      </c>
      <c r="AN349" s="22">
        <v>5</v>
      </c>
      <c r="AO349" s="22" t="s">
        <v>145</v>
      </c>
      <c r="AP349" s="22">
        <v>1</v>
      </c>
      <c r="AQ349" s="22" t="s">
        <v>158</v>
      </c>
      <c r="AR349" s="34">
        <v>72</v>
      </c>
      <c r="AS349" s="22" t="s">
        <v>875</v>
      </c>
      <c r="AT349" s="22">
        <v>6.18</v>
      </c>
      <c r="AU349" s="22">
        <v>2.19</v>
      </c>
      <c r="AV349" s="22">
        <v>3.12</v>
      </c>
      <c r="AW349" s="22">
        <v>1.78</v>
      </c>
      <c r="AX349" s="22" t="s">
        <v>8</v>
      </c>
      <c r="AY349" s="22" t="s">
        <v>8</v>
      </c>
      <c r="AZ349" s="22" t="s">
        <v>1416</v>
      </c>
      <c r="BA349" s="22" t="s">
        <v>197</v>
      </c>
      <c r="BB349" t="str" cm="1">
        <f t="array" ref="BB349">_xlfn.IFS(AT349="NA", "NA", AT349="NR", "NA", AZ349="Direct rLV % whole brain", AT349, AZ349="Indirect rLV % whole brain", AT349, AZ349="Direct rLV % hemisphere", AT349/2, AZ349="Indirect rLV % hemisphere", AT349/2, AND(F349="Mouse", AZ349="mm3"), (AT349/508.91)*100, AND(F349="Rat", AZ349="mm3"), (AT349/1971)*100, AND(F349="Mouse", AZ349="ul"), (AT349/508.91)*100, AND(F349="Rat", AZ349="ul"), (AT349/1971)*100, AND(F349="Mouse", AZ349="nl"), (AT349/508910)*100, AND(F349="Rat", AZ349="nl"), (AT349/1971000)*100, AND(F349="Mouse", AZ349="cm3"), (AT349/0.50891)*100, AND(F349="Rat", AZ349="cm3"), (AT349/1.971)*100, TRUE, "NA")</f>
        <v>NA</v>
      </c>
      <c r="BC349" t="str" cm="1">
        <f t="array" ref="BC349">_xlfn.IFS(AV349="NA", "NA", AV349="NR", "NA", AZ349="Direct rLV % whole brain", AV349, AZ349="Indirect rLV % whole brain", AV349, AZ349="Direct rLV % hemisphere", AV349/2, AZ349="Indirect rLV % hemisphere", AV349/2, AND(F349="Mouse", AZ349="mm3"), (AV349/508.91)*100, AND(F349="Rat", AZ349="mm3"), (AV349/1971)*100, AND(F349="Mouse", AZ349="ul"), (AV349/508.91)*100, AND(F349="Rat", AZ349="ul"), (AV349/1971)*100, AND(F349="Mouse", AZ349="nl"), (AV349/508910)*100, AND(F349="Rat", AZ349="nl"), (AV349/1971000)*100, AND(F349="Mouse", AZ349="cm3"), (AV349/0.50891)*100, AND(F349="Rat", AZ349="cm3"), (AV349/1.971)*100, TRUE, "NA")</f>
        <v>NA</v>
      </c>
      <c r="BD349" cm="1">
        <f t="array" ref="BD349">_xlfn.IFS(AU349="NA", "NA", AU349="NR", "NA", R349="NR", "NA", BA349="SD", AU349, BA349="SE", AU349*(SQRT(R349)), BA349="SEM", AU349*(SQRT(R349)), TRUE, "NA")</f>
        <v>7.5863825371516818</v>
      </c>
      <c r="BE349" t="str" cm="1">
        <f t="array" ref="BE349">_xlfn.IFS(BD349="NA", "NA", AZ349="Direct rLV % whole brain", BD349, AZ349="Indirect rLV % whole brain", BD349, AZ349="Direct rLV % hemisphere", BD349/2, AZ349="Indirect rLV % hemisphere", BD349/2, AND(F349="Mouse", AZ349="mm3"), (BD349/508.91)*100, AND(F349="Rat", AZ349="mm3"), (BD349/1971)*100, AND(F349="Mouse", AZ349="ul"), (BD349/508.91)*100, AND(F349="Rat", AZ349="ul"), (BD349/1971)*100, AND(F349="Mouse", AZ349="nl"), (BD349/508910)*100, AND(F349="Rat", AZ349="nl"), (BD349/1971000)*100, AND(F349="Mouse", AZ349="cm3"), (BD349/0.50891)*100, AND(F349="Rat", AZ349="cm3"), (BD349/1.971)*100, TRUE, "NA")</f>
        <v>NA</v>
      </c>
      <c r="BF349" s="48" cm="1">
        <f t="array" ref="BF349">_xlfn.IFS(AW349="NA", "NA", AW349="NR", "NA", T349 = "NA", "NA", T349 = "NR", "NA", BA349="SD", AW349, BA349="SE", AW349*(SQRT(T349)), BA349="SEM", AW349*(SQRT(T349)), TRUE, "NA")</f>
        <v>5.0346002820482187</v>
      </c>
      <c r="BG349" s="34" t="s">
        <v>12</v>
      </c>
      <c r="BH349" s="22" t="s">
        <v>8</v>
      </c>
      <c r="BI349" s="22" t="s">
        <v>8</v>
      </c>
      <c r="BJ349" s="22" t="s">
        <v>8</v>
      </c>
      <c r="BK349" s="22" t="s">
        <v>8</v>
      </c>
      <c r="BL349" s="22" t="s">
        <v>8</v>
      </c>
      <c r="BM349" s="22" t="s">
        <v>8</v>
      </c>
      <c r="BN349" s="34" t="s">
        <v>273</v>
      </c>
      <c r="BO349" s="22" t="s">
        <v>273</v>
      </c>
    </row>
    <row r="350" spans="1:69" x14ac:dyDescent="0.3">
      <c r="A350" t="s">
        <v>1620</v>
      </c>
      <c r="B350" t="s">
        <v>1619</v>
      </c>
      <c r="C350">
        <v>2005</v>
      </c>
      <c r="D350" t="s">
        <v>1621</v>
      </c>
      <c r="E350" t="s">
        <v>141</v>
      </c>
      <c r="F350" s="35" t="s">
        <v>24</v>
      </c>
      <c r="G350" t="s">
        <v>11</v>
      </c>
      <c r="H350" t="s">
        <v>36</v>
      </c>
      <c r="I350" t="s">
        <v>12</v>
      </c>
      <c r="J350" t="s">
        <v>8</v>
      </c>
      <c r="K350" t="s">
        <v>9</v>
      </c>
      <c r="L350" t="s">
        <v>9</v>
      </c>
      <c r="M350" t="s">
        <v>9</v>
      </c>
      <c r="N350">
        <v>250</v>
      </c>
      <c r="O350">
        <f t="shared" si="59"/>
        <v>275</v>
      </c>
      <c r="P350">
        <v>300</v>
      </c>
      <c r="Q350">
        <v>1</v>
      </c>
      <c r="R350">
        <v>6</v>
      </c>
      <c r="S350">
        <v>0</v>
      </c>
      <c r="T350" t="s">
        <v>8</v>
      </c>
      <c r="U350" t="str">
        <f t="shared" si="55"/>
        <v>NA</v>
      </c>
      <c r="V350" t="str">
        <f t="shared" si="56"/>
        <v>NA</v>
      </c>
      <c r="W350" s="35" t="s">
        <v>147</v>
      </c>
      <c r="X350" t="s">
        <v>642</v>
      </c>
      <c r="Y350" t="s">
        <v>78</v>
      </c>
      <c r="Z350" t="s">
        <v>376</v>
      </c>
      <c r="AA350">
        <v>1.3</v>
      </c>
      <c r="AB350" t="s">
        <v>356</v>
      </c>
      <c r="AC350" cm="1">
        <f t="array" ref="AC350">_xlfn.IFS(AB350="mg/kg", AA350, AB350="ug/g", AA350, AB350="mg/100g", AA350*10, AB350="mg/g", AA350*1000, TRUE, "NA")</f>
        <v>13</v>
      </c>
      <c r="AD350">
        <v>150</v>
      </c>
      <c r="AE350" t="s">
        <v>292</v>
      </c>
      <c r="AF350" t="str" cm="1">
        <f t="array" ref="AF350">_xlfn.IFS(AD350="NA", "NA", AD350="NR", "NA", AE350="W/cm2", AD350, AE350="mW/mm2", AD350*0.1, AE350="mW/cm2", AD350*0.001, AE350="uW/cm2", AD350*0.000001, AE350="lux", AD350*0.00000014641, AE350="klux", AD350*0.00014641, TRUE, "NA")</f>
        <v>NA</v>
      </c>
      <c r="AG350" t="s">
        <v>231</v>
      </c>
      <c r="AH350" t="s">
        <v>9</v>
      </c>
      <c r="AI350" t="s">
        <v>9</v>
      </c>
      <c r="AJ350">
        <v>1.5</v>
      </c>
      <c r="AK350">
        <v>20</v>
      </c>
      <c r="AL350" s="35" t="s">
        <v>12</v>
      </c>
      <c r="AM350" t="s">
        <v>8</v>
      </c>
      <c r="AN350" t="s">
        <v>8</v>
      </c>
      <c r="AO350" t="s">
        <v>8</v>
      </c>
      <c r="AP350" t="s">
        <v>8</v>
      </c>
      <c r="AQ350" t="s">
        <v>8</v>
      </c>
      <c r="AR350" s="35">
        <v>48</v>
      </c>
      <c r="AS350" t="s">
        <v>876</v>
      </c>
      <c r="AT350">
        <v>61.16</v>
      </c>
      <c r="AU350">
        <v>3.9</v>
      </c>
      <c r="AV350" t="s">
        <v>8</v>
      </c>
      <c r="AW350" t="s">
        <v>8</v>
      </c>
      <c r="AX350" t="s">
        <v>8</v>
      </c>
      <c r="AY350" t="s">
        <v>8</v>
      </c>
      <c r="AZ350" t="s">
        <v>137</v>
      </c>
      <c r="BA350" t="s">
        <v>196</v>
      </c>
      <c r="BB350" cm="1">
        <f t="array" ref="BB350">_xlfn.IFS(AT350="NA", "NA", AT350="NR", "NA", AZ350="Direct rLV % whole brain", AT350, AZ350="Indirect rLV % whole brain", AT350, AZ350="Direct rLV % hemisphere", AT350/2, AZ350="Indirect rLV % hemisphere", AT350/2, AND(F350="Mouse", AZ350="mm3"), (AT350/508.91)*100, AND(F350="Rat", AZ350="mm3"), (AT350/1971)*100, AND(F350="Mouse", AZ350="ul"), (AT350/508.91)*100, AND(F350="Rat", AZ350="ul"), (AT350/1971)*100, AND(F350="Mouse", AZ350="nl"), (AT350/508910)*100, AND(F350="Rat", AZ350="nl"), (AT350/1971000)*100, AND(F350="Mouse", AZ350="cm3"), (AT350/0.50891)*100, AND(F350="Rat", AZ350="cm3"), (AT350/1.971)*100, TRUE, "NA")</f>
        <v>3.1029934043632674</v>
      </c>
      <c r="BC350" t="str" cm="1">
        <f t="array" ref="BC350">_xlfn.IFS(AV350="NA", "NA", AV350="NR", "NA", AZ350="Direct rLV % whole brain", AV350, AZ350="Indirect rLV % whole brain", AV350, AZ350="Direct rLV % hemisphere", AV350/2, AZ350="Indirect rLV % hemisphere", AV350/2, AND(F350="Mouse", AZ350="mm3"), (AV350/508.91)*100, AND(F350="Rat", AZ350="mm3"), (AV350/1971)*100, AND(F350="Mouse", AZ350="ul"), (AV350/508.91)*100, AND(F350="Rat", AZ350="ul"), (AV350/1971)*100, AND(F350="Mouse", AZ350="nl"), (AV350/508910)*100, AND(F350="Rat", AZ350="nl"), (AV350/1971000)*100, AND(F350="Mouse", AZ350="cm3"), (AV350/0.50891)*100, AND(F350="Rat", AZ350="cm3"), (AV350/1.971)*100, TRUE, "NA")</f>
        <v>NA</v>
      </c>
      <c r="BD350" cm="1">
        <f t="array" ref="BD350">_xlfn.IFS(AU350="NA", "NA", AU350="NR", "NA", R350="NR", "NA", BA350="SD", AU350, BA350="SE", AU350*(SQRT(R350)), BA350="SEM", AU350*(SQRT(R350)), TRUE, "NA")</f>
        <v>3.9</v>
      </c>
      <c r="BE350" cm="1">
        <f t="array" ref="BE350">_xlfn.IFS(BD350="NA", "NA", AZ350="Direct rLV % whole brain", BD350, AZ350="Indirect rLV % whole brain", BD350, AZ350="Direct rLV % hemisphere", BD350/2, AZ350="Indirect rLV % hemisphere", BD350/2, AND(F350="Mouse", AZ350="mm3"), (BD350/508.91)*100, AND(F350="Rat", AZ350="mm3"), (BD350/1971)*100, AND(F350="Mouse", AZ350="ul"), (BD350/508.91)*100, AND(F350="Rat", AZ350="ul"), (BD350/1971)*100, AND(F350="Mouse", AZ350="nl"), (BD350/508910)*100, AND(F350="Rat", AZ350="nl"), (BD350/1971000)*100, AND(F350="Mouse", AZ350="cm3"), (BD350/0.50891)*100, AND(F350="Rat", AZ350="cm3"), (BD350/1.971)*100, TRUE, "NA")</f>
        <v>0.19786910197869104</v>
      </c>
      <c r="BF350" s="48" t="str" cm="1">
        <f t="array" ref="BF350">_xlfn.IFS(AW350="NA", "NA", AW350="NR", "NA", T350 = "NA", "NA", T350 = "NR", "NA", BA350="SD", AW350, BA350="SE", AW350*(SQRT(T350)), BA350="SEM", AW350*(SQRT(T350)), TRUE, "NA")</f>
        <v>NA</v>
      </c>
      <c r="BG350" s="35" t="s">
        <v>12</v>
      </c>
      <c r="BH350" t="s">
        <v>8</v>
      </c>
      <c r="BI350" t="s">
        <v>8</v>
      </c>
      <c r="BJ350" t="s">
        <v>8</v>
      </c>
      <c r="BK350" t="s">
        <v>8</v>
      </c>
      <c r="BL350" t="s">
        <v>8</v>
      </c>
      <c r="BM350" t="s">
        <v>8</v>
      </c>
      <c r="BN350" s="35" t="s">
        <v>272</v>
      </c>
      <c r="BO350" t="s">
        <v>272</v>
      </c>
      <c r="BP350" t="s">
        <v>1622</v>
      </c>
    </row>
    <row r="351" spans="1:69" s="22" customFormat="1" x14ac:dyDescent="0.3">
      <c r="A351" s="22" t="s">
        <v>1626</v>
      </c>
      <c r="B351" s="22" t="s">
        <v>1625</v>
      </c>
      <c r="C351" s="22">
        <v>2014</v>
      </c>
      <c r="D351" s="22" t="s">
        <v>1627</v>
      </c>
      <c r="E351" s="22" t="s">
        <v>141</v>
      </c>
      <c r="F351" s="34" t="s">
        <v>24</v>
      </c>
      <c r="G351" s="22" t="s">
        <v>10</v>
      </c>
      <c r="H351" s="22" t="s">
        <v>36</v>
      </c>
      <c r="I351" s="22" t="s">
        <v>12</v>
      </c>
      <c r="J351" s="22" t="s">
        <v>8</v>
      </c>
      <c r="K351" s="22" t="s">
        <v>9</v>
      </c>
      <c r="L351" s="22">
        <v>12</v>
      </c>
      <c r="M351" s="22" t="s">
        <v>9</v>
      </c>
      <c r="N351" s="22">
        <v>300</v>
      </c>
      <c r="O351" s="22">
        <v>320</v>
      </c>
      <c r="P351" s="22">
        <v>340</v>
      </c>
      <c r="Q351" s="22">
        <v>1</v>
      </c>
      <c r="R351" s="22">
        <v>12</v>
      </c>
      <c r="S351" s="22">
        <v>0</v>
      </c>
      <c r="T351" s="22" t="s">
        <v>8</v>
      </c>
      <c r="U351" s="22" t="str">
        <f t="shared" si="55"/>
        <v>NA</v>
      </c>
      <c r="V351" s="22" t="str">
        <f t="shared" si="56"/>
        <v>NA</v>
      </c>
      <c r="W351" s="34" t="s">
        <v>12</v>
      </c>
      <c r="X351" s="22" t="s">
        <v>8</v>
      </c>
      <c r="Y351" s="22" t="s">
        <v>614</v>
      </c>
      <c r="Z351" s="22" t="s">
        <v>276</v>
      </c>
      <c r="AA351" s="22">
        <v>80</v>
      </c>
      <c r="AB351" s="22" t="s">
        <v>145</v>
      </c>
      <c r="AC351" cm="1">
        <f t="array" ref="AC351">_xlfn.IFS(AB351="mg/kg", AA351, AB351="ug/g", AA351, AB351="mg/100g", AA351*10, AB351="mg/g", AA351*1000, TRUE, "NA")</f>
        <v>80</v>
      </c>
      <c r="AD351" s="22">
        <v>5</v>
      </c>
      <c r="AE351" s="22" t="s">
        <v>1356</v>
      </c>
      <c r="AF351" cm="1">
        <f t="array" ref="AF351">_xlfn.IFS(AD351="NA", "NA", AD351="NR", "NA", AE351="W/cm2", AD351, AE351="mW/mm2", AD351*0.1, AE351="mW/cm2", AD351*0.001, AE351="uW/cm2", AD351*0.000001, AE351="lux", AD351*0.00000014641, AE351="klux", AD351*0.00014641, TRUE, "NA")</f>
        <v>0.5</v>
      </c>
      <c r="AG351" s="22" t="s">
        <v>146</v>
      </c>
      <c r="AH351" s="22" t="s">
        <v>9</v>
      </c>
      <c r="AI351" s="22">
        <v>532</v>
      </c>
      <c r="AJ351" s="22">
        <v>0.75</v>
      </c>
      <c r="AK351" s="22">
        <v>15</v>
      </c>
      <c r="AL351" s="34" t="s">
        <v>12</v>
      </c>
      <c r="AM351" s="22" t="s">
        <v>8</v>
      </c>
      <c r="AN351" s="22" t="s">
        <v>8</v>
      </c>
      <c r="AO351" s="22" t="s">
        <v>8</v>
      </c>
      <c r="AP351" s="22" t="s">
        <v>8</v>
      </c>
      <c r="AQ351" s="22" t="s">
        <v>8</v>
      </c>
      <c r="AR351" s="34">
        <v>24</v>
      </c>
      <c r="AS351" s="22" t="s">
        <v>874</v>
      </c>
      <c r="AT351" s="22">
        <v>77.38</v>
      </c>
      <c r="AU351" s="22">
        <v>11.09</v>
      </c>
      <c r="AV351" s="22" t="s">
        <v>8</v>
      </c>
      <c r="AW351" s="22" t="s">
        <v>8</v>
      </c>
      <c r="AX351" s="22" t="s">
        <v>8</v>
      </c>
      <c r="AY351" s="22" t="s">
        <v>8</v>
      </c>
      <c r="AZ351" s="22" t="s">
        <v>137</v>
      </c>
      <c r="BA351" s="22" t="s">
        <v>196</v>
      </c>
      <c r="BB351" cm="1">
        <f t="array" ref="BB351">_xlfn.IFS(AT351="NA", "NA", AT351="NR", "NA", AZ351="Direct rLV % whole brain", AT351, AZ351="Indirect rLV % whole brain", AT351, AZ351="Direct rLV % hemisphere", AT351/2, AZ351="Indirect rLV % hemisphere", AT351/2, AND(F351="Mouse", AZ351="mm3"), (AT351/508.91)*100, AND(F351="Rat", AZ351="mm3"), (AT351/1971)*100, AND(F351="Mouse", AZ351="ul"), (AT351/508.91)*100, AND(F351="Rat", AZ351="ul"), (AT351/1971)*100, AND(F351="Mouse", AZ351="nl"), (AT351/508910)*100, AND(F351="Rat", AZ351="nl"), (AT351/1971000)*100, AND(F351="Mouse", AZ351="cm3"), (AT351/0.50891)*100, AND(F351="Rat", AZ351="cm3"), (AT351/1.971)*100, TRUE, "NA")</f>
        <v>3.9259259259259256</v>
      </c>
      <c r="BC351" t="str" cm="1">
        <f t="array" ref="BC351">_xlfn.IFS(AV351="NA", "NA", AV351="NR", "NA", AZ351="Direct rLV % whole brain", AV351, AZ351="Indirect rLV % whole brain", AV351, AZ351="Direct rLV % hemisphere", AV351/2, AZ351="Indirect rLV % hemisphere", AV351/2, AND(F351="Mouse", AZ351="mm3"), (AV351/508.91)*100, AND(F351="Rat", AZ351="mm3"), (AV351/1971)*100, AND(F351="Mouse", AZ351="ul"), (AV351/508.91)*100, AND(F351="Rat", AZ351="ul"), (AV351/1971)*100, AND(F351="Mouse", AZ351="nl"), (AV351/508910)*100, AND(F351="Rat", AZ351="nl"), (AV351/1971000)*100, AND(F351="Mouse", AZ351="cm3"), (AV351/0.50891)*100, AND(F351="Rat", AZ351="cm3"), (AV351/1.971)*100, TRUE, "NA")</f>
        <v>NA</v>
      </c>
      <c r="BD351" cm="1">
        <f t="array" ref="BD351">_xlfn.IFS(AU351="NA", "NA", AU351="NR", "NA", R351="NR", "NA", BA351="SD", AU351, BA351="SE", AU351*(SQRT(R351)), BA351="SEM", AU351*(SQRT(R351)), TRUE, "NA")</f>
        <v>11.09</v>
      </c>
      <c r="BE351" cm="1">
        <f t="array" ref="BE351">_xlfn.IFS(BD351="NA", "NA", AZ351="Direct rLV % whole brain", BD351, AZ351="Indirect rLV % whole brain", BD351, AZ351="Direct rLV % hemisphere", BD351/2, AZ351="Indirect rLV % hemisphere", BD351/2, AND(F351="Mouse", AZ351="mm3"), (BD351/508.91)*100, AND(F351="Rat", AZ351="mm3"), (BD351/1971)*100, AND(F351="Mouse", AZ351="ul"), (BD351/508.91)*100, AND(F351="Rat", AZ351="ul"), (BD351/1971)*100, AND(F351="Mouse", AZ351="nl"), (BD351/508910)*100, AND(F351="Rat", AZ351="nl"), (BD351/1971000)*100, AND(F351="Mouse", AZ351="cm3"), (BD351/0.50891)*100, AND(F351="Rat", AZ351="cm3"), (BD351/1.971)*100, TRUE, "NA")</f>
        <v>0.56265854895991885</v>
      </c>
      <c r="BF351" s="48" t="str" cm="1">
        <f t="array" ref="BF351">_xlfn.IFS(AW351="NA", "NA", AW351="NR", "NA", T351 = "NA", "NA", T351 = "NR", "NA", BA351="SD", AW351, BA351="SE", AW351*(SQRT(T351)), BA351="SEM", AW351*(SQRT(T351)), TRUE, "NA")</f>
        <v>NA</v>
      </c>
      <c r="BG351" s="34" t="s">
        <v>271</v>
      </c>
      <c r="BH351" s="22">
        <v>6</v>
      </c>
      <c r="BI351" s="22">
        <v>1</v>
      </c>
      <c r="BJ351" s="22" t="s">
        <v>8</v>
      </c>
      <c r="BK351" s="22" t="s">
        <v>8</v>
      </c>
      <c r="BL351" s="22" t="s">
        <v>196</v>
      </c>
      <c r="BM351" s="22">
        <v>24</v>
      </c>
      <c r="BN351" s="34" t="s">
        <v>273</v>
      </c>
      <c r="BO351" s="22" t="s">
        <v>273</v>
      </c>
      <c r="BP351" s="22" t="s">
        <v>1628</v>
      </c>
    </row>
    <row r="352" spans="1:69" x14ac:dyDescent="0.3">
      <c r="A352" t="s">
        <v>1631</v>
      </c>
      <c r="B352" t="s">
        <v>1625</v>
      </c>
      <c r="C352">
        <v>2017</v>
      </c>
      <c r="D352" t="s">
        <v>1632</v>
      </c>
      <c r="E352" t="s">
        <v>141</v>
      </c>
      <c r="F352" s="35" t="s">
        <v>24</v>
      </c>
      <c r="G352" t="s">
        <v>10</v>
      </c>
      <c r="H352" t="s">
        <v>36</v>
      </c>
      <c r="I352" t="s">
        <v>12</v>
      </c>
      <c r="J352" t="s">
        <v>8</v>
      </c>
      <c r="K352" t="s">
        <v>9</v>
      </c>
      <c r="L352">
        <v>12</v>
      </c>
      <c r="M352" t="s">
        <v>9</v>
      </c>
      <c r="N352">
        <v>300</v>
      </c>
      <c r="O352">
        <v>320</v>
      </c>
      <c r="P352">
        <v>340</v>
      </c>
      <c r="Q352">
        <v>2</v>
      </c>
      <c r="R352">
        <v>11</v>
      </c>
      <c r="S352">
        <v>0</v>
      </c>
      <c r="T352" t="s">
        <v>8</v>
      </c>
      <c r="U352" t="str">
        <f t="shared" si="55"/>
        <v>NA</v>
      </c>
      <c r="V352" t="str">
        <f t="shared" si="56"/>
        <v>NA</v>
      </c>
      <c r="W352" s="35" t="s">
        <v>12</v>
      </c>
      <c r="X352" t="s">
        <v>8</v>
      </c>
      <c r="Y352" t="s">
        <v>614</v>
      </c>
      <c r="Z352" t="s">
        <v>276</v>
      </c>
      <c r="AA352">
        <v>80</v>
      </c>
      <c r="AB352" t="s">
        <v>145</v>
      </c>
      <c r="AC352" cm="1">
        <f t="array" ref="AC352">_xlfn.IFS(AB352="mg/kg", AA352, AB352="ug/g", AA352, AB352="mg/100g", AA352*10, AB352="mg/g", AA352*1000, TRUE, "NA")</f>
        <v>80</v>
      </c>
      <c r="AD352">
        <v>5</v>
      </c>
      <c r="AE352" t="s">
        <v>1356</v>
      </c>
      <c r="AF352" cm="1">
        <f t="array" ref="AF352">_xlfn.IFS(AD352="NA", "NA", AD352="NR", "NA", AE352="W/cm2", AD352, AE352="mW/mm2", AD352*0.1, AE352="mW/cm2", AD352*0.001, AE352="uW/cm2", AD352*0.000001, AE352="lux", AD352*0.00000014641, AE352="klux", AD352*0.00014641, TRUE, "NA")</f>
        <v>0.5</v>
      </c>
      <c r="AG352" t="s">
        <v>146</v>
      </c>
      <c r="AH352" t="s">
        <v>9</v>
      </c>
      <c r="AI352">
        <v>532</v>
      </c>
      <c r="AJ352">
        <v>0.75</v>
      </c>
      <c r="AK352">
        <v>15</v>
      </c>
      <c r="AL352" s="35" t="s">
        <v>12</v>
      </c>
      <c r="AM352" t="s">
        <v>8</v>
      </c>
      <c r="AN352" t="s">
        <v>8</v>
      </c>
      <c r="AO352" t="s">
        <v>8</v>
      </c>
      <c r="AP352" t="s">
        <v>8</v>
      </c>
      <c r="AQ352" t="s">
        <v>8</v>
      </c>
      <c r="AR352" s="35">
        <v>24</v>
      </c>
      <c r="AS352" t="s">
        <v>874</v>
      </c>
      <c r="AT352">
        <v>47</v>
      </c>
      <c r="AU352">
        <v>15</v>
      </c>
      <c r="AV352" t="s">
        <v>8</v>
      </c>
      <c r="AW352" t="s">
        <v>8</v>
      </c>
      <c r="AX352" t="s">
        <v>8</v>
      </c>
      <c r="AY352" t="s">
        <v>8</v>
      </c>
      <c r="AZ352" t="s">
        <v>137</v>
      </c>
      <c r="BA352" t="s">
        <v>197</v>
      </c>
      <c r="BB352" cm="1">
        <f t="array" ref="BB352">_xlfn.IFS(AT352="NA", "NA", AT352="NR", "NA", AZ352="Direct rLV % whole brain", AT352, AZ352="Indirect rLV % whole brain", AT352, AZ352="Direct rLV % hemisphere", AT352/2, AZ352="Indirect rLV % hemisphere", AT352/2, AND(F352="Mouse", AZ352="mm3"), (AT352/508.91)*100, AND(F352="Rat", AZ352="mm3"), (AT352/1971)*100, AND(F352="Mouse", AZ352="ul"), (AT352/508.91)*100, AND(F352="Rat", AZ352="ul"), (AT352/1971)*100, AND(F352="Mouse", AZ352="nl"), (AT352/508910)*100, AND(F352="Rat", AZ352="nl"), (AT352/1971000)*100, AND(F352="Mouse", AZ352="cm3"), (AT352/0.50891)*100, AND(F352="Rat", AZ352="cm3"), (AT352/1.971)*100, TRUE, "NA")</f>
        <v>2.384576357179097</v>
      </c>
      <c r="BC352" t="str" cm="1">
        <f t="array" ref="BC352">_xlfn.IFS(AV352="NA", "NA", AV352="NR", "NA", AZ352="Direct rLV % whole brain", AV352, AZ352="Indirect rLV % whole brain", AV352, AZ352="Direct rLV % hemisphere", AV352/2, AZ352="Indirect rLV % hemisphere", AV352/2, AND(F352="Mouse", AZ352="mm3"), (AV352/508.91)*100, AND(F352="Rat", AZ352="mm3"), (AV352/1971)*100, AND(F352="Mouse", AZ352="ul"), (AV352/508.91)*100, AND(F352="Rat", AZ352="ul"), (AV352/1971)*100, AND(F352="Mouse", AZ352="nl"), (AV352/508910)*100, AND(F352="Rat", AZ352="nl"), (AV352/1971000)*100, AND(F352="Mouse", AZ352="cm3"), (AV352/0.50891)*100, AND(F352="Rat", AZ352="cm3"), (AV352/1.971)*100, TRUE, "NA")</f>
        <v>NA</v>
      </c>
      <c r="BD352" cm="1">
        <f t="array" ref="BD352">_xlfn.IFS(AU352="NA", "NA", AU352="NR", "NA", R352="NR", "NA", BA352="SD", AU352, BA352="SE", AU352*(SQRT(R352)), BA352="SEM", AU352*(SQRT(R352)), TRUE, "NA")</f>
        <v>49.749371855330999</v>
      </c>
      <c r="BE352" cm="1">
        <f t="array" ref="BE352">_xlfn.IFS(BD352="NA", "NA", AZ352="Direct rLV % whole brain", BD352, AZ352="Indirect rLV % whole brain", BD352, AZ352="Direct rLV % hemisphere", BD352/2, AZ352="Indirect rLV % hemisphere", BD352/2, AND(F352="Mouse", AZ352="mm3"), (BD352/508.91)*100, AND(F352="Rat", AZ352="mm3"), (BD352/1971)*100, AND(F352="Mouse", AZ352="ul"), (BD352/508.91)*100, AND(F352="Rat", AZ352="ul"), (BD352/1971)*100, AND(F352="Mouse", AZ352="nl"), (BD352/508910)*100, AND(F352="Rat", AZ352="nl"), (BD352/1971000)*100, AND(F352="Mouse", AZ352="cm3"), (BD352/0.50891)*100, AND(F352="Rat", AZ352="cm3"), (BD352/1.971)*100, TRUE, "NA")</f>
        <v>2.5240675725687978</v>
      </c>
      <c r="BF352" s="48" t="str" cm="1">
        <f t="array" ref="BF352">_xlfn.IFS(AW352="NA", "NA", AW352="NR", "NA", T352 = "NA", "NA", T352 = "NR", "NA", BA352="SD", AW352, BA352="SE", AW352*(SQRT(T352)), BA352="SEM", AW352*(SQRT(T352)), TRUE, "NA")</f>
        <v>NA</v>
      </c>
      <c r="BG352" s="35" t="s">
        <v>271</v>
      </c>
      <c r="BH352">
        <v>5.9</v>
      </c>
      <c r="BI352">
        <v>1</v>
      </c>
      <c r="BJ352" t="s">
        <v>8</v>
      </c>
      <c r="BK352" t="s">
        <v>8</v>
      </c>
      <c r="BL352" t="s">
        <v>197</v>
      </c>
      <c r="BM352">
        <v>24</v>
      </c>
      <c r="BN352" s="35" t="s">
        <v>272</v>
      </c>
      <c r="BO352" t="s">
        <v>273</v>
      </c>
      <c r="BP352" t="s">
        <v>1633</v>
      </c>
    </row>
    <row r="353" spans="1:69" x14ac:dyDescent="0.3">
      <c r="A353" t="s">
        <v>1631</v>
      </c>
      <c r="B353" t="s">
        <v>1625</v>
      </c>
      <c r="C353">
        <v>2017</v>
      </c>
      <c r="D353" t="s">
        <v>1632</v>
      </c>
      <c r="E353" t="s">
        <v>143</v>
      </c>
      <c r="F353" s="35" t="s">
        <v>24</v>
      </c>
      <c r="G353" t="s">
        <v>10</v>
      </c>
      <c r="H353" t="s">
        <v>36</v>
      </c>
      <c r="I353" t="s">
        <v>12</v>
      </c>
      <c r="J353" t="s">
        <v>8</v>
      </c>
      <c r="K353" t="s">
        <v>9</v>
      </c>
      <c r="L353">
        <v>12</v>
      </c>
      <c r="M353" t="s">
        <v>9</v>
      </c>
      <c r="N353">
        <v>300</v>
      </c>
      <c r="O353">
        <v>320</v>
      </c>
      <c r="P353">
        <v>340</v>
      </c>
      <c r="Q353">
        <v>2</v>
      </c>
      <c r="R353">
        <v>11</v>
      </c>
      <c r="S353">
        <v>0</v>
      </c>
      <c r="T353" t="s">
        <v>8</v>
      </c>
      <c r="U353" t="str">
        <f t="shared" si="55"/>
        <v>NA</v>
      </c>
      <c r="V353" t="str">
        <f t="shared" si="56"/>
        <v>NA</v>
      </c>
      <c r="W353" s="35" t="s">
        <v>97</v>
      </c>
      <c r="X353" t="s">
        <v>8</v>
      </c>
      <c r="Y353" t="s">
        <v>613</v>
      </c>
      <c r="Z353" t="s">
        <v>276</v>
      </c>
      <c r="AA353">
        <v>80</v>
      </c>
      <c r="AB353" t="s">
        <v>145</v>
      </c>
      <c r="AC353" cm="1">
        <f t="array" ref="AC353">_xlfn.IFS(AB353="mg/kg", AA353, AB353="ug/g", AA353, AB353="mg/100g", AA353*10, AB353="mg/g", AA353*1000, TRUE, "NA")</f>
        <v>80</v>
      </c>
      <c r="AD353">
        <v>5</v>
      </c>
      <c r="AE353" t="s">
        <v>1356</v>
      </c>
      <c r="AF353" cm="1">
        <f t="array" ref="AF353">_xlfn.IFS(AD353="NA", "NA", AD353="NR", "NA", AE353="W/cm2", AD353, AE353="mW/mm2", AD353*0.1, AE353="mW/cm2", AD353*0.001, AE353="uW/cm2", AD353*0.000001, AE353="lux", AD353*0.00000014641, AE353="klux", AD353*0.00014641, TRUE, "NA")</f>
        <v>0.5</v>
      </c>
      <c r="AG353" t="s">
        <v>146</v>
      </c>
      <c r="AH353" t="s">
        <v>9</v>
      </c>
      <c r="AI353">
        <v>532</v>
      </c>
      <c r="AJ353">
        <v>0.75</v>
      </c>
      <c r="AK353">
        <v>15</v>
      </c>
      <c r="AL353" s="35" t="s">
        <v>12</v>
      </c>
      <c r="AM353" t="s">
        <v>8</v>
      </c>
      <c r="AN353" t="s">
        <v>8</v>
      </c>
      <c r="AO353" t="s">
        <v>8</v>
      </c>
      <c r="AP353" t="s">
        <v>8</v>
      </c>
      <c r="AQ353" t="s">
        <v>8</v>
      </c>
      <c r="AR353" s="35">
        <v>24</v>
      </c>
      <c r="AS353" t="s">
        <v>874</v>
      </c>
      <c r="AT353">
        <v>32</v>
      </c>
      <c r="AU353">
        <v>12</v>
      </c>
      <c r="AV353" t="s">
        <v>8</v>
      </c>
      <c r="AW353" t="s">
        <v>8</v>
      </c>
      <c r="AX353" t="s">
        <v>8</v>
      </c>
      <c r="AY353" t="s">
        <v>8</v>
      </c>
      <c r="AZ353" t="s">
        <v>137</v>
      </c>
      <c r="BA353" t="s">
        <v>197</v>
      </c>
      <c r="BB353" cm="1">
        <f t="array" ref="BB353">_xlfn.IFS(AT353="NA", "NA", AT353="NR", "NA", AZ353="Direct rLV % whole brain", AT353, AZ353="Indirect rLV % whole brain", AT353, AZ353="Direct rLV % hemisphere", AT353/2, AZ353="Indirect rLV % hemisphere", AT353/2, AND(F353="Mouse", AZ353="mm3"), (AT353/508.91)*100, AND(F353="Rat", AZ353="mm3"), (AT353/1971)*100, AND(F353="Mouse", AZ353="ul"), (AT353/508.91)*100, AND(F353="Rat", AZ353="ul"), (AT353/1971)*100, AND(F353="Mouse", AZ353="nl"), (AT353/508910)*100, AND(F353="Rat", AZ353="nl"), (AT353/1971000)*100, AND(F353="Mouse", AZ353="cm3"), (AT353/0.50891)*100, AND(F353="Rat", AZ353="cm3"), (AT353/1.971)*100, TRUE, "NA")</f>
        <v>1.6235413495687467</v>
      </c>
      <c r="BC353" t="str" cm="1">
        <f t="array" ref="BC353">_xlfn.IFS(AV353="NA", "NA", AV353="NR", "NA", AZ353="Direct rLV % whole brain", AV353, AZ353="Indirect rLV % whole brain", AV353, AZ353="Direct rLV % hemisphere", AV353/2, AZ353="Indirect rLV % hemisphere", AV353/2, AND(F353="Mouse", AZ353="mm3"), (AV353/508.91)*100, AND(F353="Rat", AZ353="mm3"), (AV353/1971)*100, AND(F353="Mouse", AZ353="ul"), (AV353/508.91)*100, AND(F353="Rat", AZ353="ul"), (AV353/1971)*100, AND(F353="Mouse", AZ353="nl"), (AV353/508910)*100, AND(F353="Rat", AZ353="nl"), (AV353/1971000)*100, AND(F353="Mouse", AZ353="cm3"), (AV353/0.50891)*100, AND(F353="Rat", AZ353="cm3"), (AV353/1.971)*100, TRUE, "NA")</f>
        <v>NA</v>
      </c>
      <c r="BD353" cm="1">
        <f t="array" ref="BD353">_xlfn.IFS(AU353="NA", "NA", AU353="NR", "NA", R353="NR", "NA", BA353="SD", AU353, BA353="SE", AU353*(SQRT(R353)), BA353="SEM", AU353*(SQRT(R353)), TRUE, "NA")</f>
        <v>39.799497484264798</v>
      </c>
      <c r="BE353" cm="1">
        <f t="array" ref="BE353">_xlfn.IFS(BD353="NA", "NA", AZ353="Direct rLV % whole brain", BD353, AZ353="Indirect rLV % whole brain", BD353, AZ353="Direct rLV % hemisphere", BD353/2, AZ353="Indirect rLV % hemisphere", BD353/2, AND(F353="Mouse", AZ353="mm3"), (BD353/508.91)*100, AND(F353="Rat", AZ353="mm3"), (BD353/1971)*100, AND(F353="Mouse", AZ353="ul"), (BD353/508.91)*100, AND(F353="Rat", AZ353="ul"), (BD353/1971)*100, AND(F353="Mouse", AZ353="nl"), (BD353/508910)*100, AND(F353="Rat", AZ353="nl"), (BD353/1971000)*100, AND(F353="Mouse", AZ353="cm3"), (BD353/0.50891)*100, AND(F353="Rat", AZ353="cm3"), (BD353/1.971)*100, TRUE, "NA")</f>
        <v>2.0192540580550382</v>
      </c>
      <c r="BF353" s="48" t="str" cm="1">
        <f t="array" ref="BF353">_xlfn.IFS(AW353="NA", "NA", AW353="NR", "NA", T353 = "NA", "NA", T353 = "NR", "NA", BA353="SD", AW353, BA353="SE", AW353*(SQRT(T353)), BA353="SEM", AW353*(SQRT(T353)), TRUE, "NA")</f>
        <v>NA</v>
      </c>
      <c r="BG353" s="35" t="s">
        <v>271</v>
      </c>
      <c r="BH353">
        <v>4.5999999999999996</v>
      </c>
      <c r="BI353">
        <v>1</v>
      </c>
      <c r="BJ353" t="s">
        <v>8</v>
      </c>
      <c r="BK353" t="s">
        <v>8</v>
      </c>
      <c r="BL353" t="s">
        <v>197</v>
      </c>
      <c r="BM353">
        <v>24</v>
      </c>
      <c r="BN353" s="35" t="s">
        <v>272</v>
      </c>
      <c r="BO353" t="s">
        <v>273</v>
      </c>
      <c r="BP353" t="s">
        <v>1633</v>
      </c>
    </row>
    <row r="354" spans="1:69" s="22" customFormat="1" x14ac:dyDescent="0.3">
      <c r="A354" s="22" t="s">
        <v>1635</v>
      </c>
      <c r="B354" s="22" t="s">
        <v>1634</v>
      </c>
      <c r="C354" s="22">
        <v>2018</v>
      </c>
      <c r="D354" s="22" t="s">
        <v>1636</v>
      </c>
      <c r="E354" s="22" t="s">
        <v>141</v>
      </c>
      <c r="F354" s="34" t="s">
        <v>25</v>
      </c>
      <c r="G354" s="22" t="s">
        <v>1008</v>
      </c>
      <c r="H354" s="22" t="s">
        <v>36</v>
      </c>
      <c r="I354" s="22" t="s">
        <v>12</v>
      </c>
      <c r="J354" s="22" t="s">
        <v>8</v>
      </c>
      <c r="K354" s="22">
        <v>8</v>
      </c>
      <c r="L354" s="22">
        <f>AVERAGE(K354,M354)</f>
        <v>9</v>
      </c>
      <c r="M354" s="22">
        <v>10</v>
      </c>
      <c r="N354" s="22">
        <v>18</v>
      </c>
      <c r="O354" s="22">
        <f>AVERAGE(N354,P354)</f>
        <v>21</v>
      </c>
      <c r="P354" s="22">
        <v>24</v>
      </c>
      <c r="Q354" s="22">
        <v>5</v>
      </c>
      <c r="R354" s="22">
        <v>5</v>
      </c>
      <c r="S354" s="22">
        <v>0</v>
      </c>
      <c r="T354" s="22" t="s">
        <v>8</v>
      </c>
      <c r="U354" s="22" t="str">
        <f t="shared" si="55"/>
        <v>NA</v>
      </c>
      <c r="V354" s="22" t="str">
        <f t="shared" si="56"/>
        <v>NA</v>
      </c>
      <c r="W354" s="34" t="s">
        <v>100</v>
      </c>
      <c r="X354" s="22" t="s">
        <v>936</v>
      </c>
      <c r="Y354" s="22" t="s">
        <v>2553</v>
      </c>
      <c r="Z354" s="22" t="s">
        <v>1637</v>
      </c>
      <c r="AA354" s="22">
        <v>100</v>
      </c>
      <c r="AB354" s="22" t="s">
        <v>145</v>
      </c>
      <c r="AC354" cm="1">
        <f t="array" ref="AC354">_xlfn.IFS(AB354="mg/kg", AA354, AB354="ug/g", AA354, AB354="mg/100g", AA354*10, AB354="mg/g", AA354*1000, TRUE, "NA")</f>
        <v>100</v>
      </c>
      <c r="AD354" s="22" t="s">
        <v>9</v>
      </c>
      <c r="AE354" s="22" t="s">
        <v>8</v>
      </c>
      <c r="AF354" t="str" cm="1">
        <f t="array" ref="AF354">_xlfn.IFS(AD354="NA", "NA", AD354="NR", "NA", AE354="W/cm2", AD354, AE354="mW/mm2", AD354*0.1, AE354="mW/cm2", AD354*0.001, AE354="uW/cm2", AD354*0.000001, AE354="lux", AD354*0.00000014641, AE354="klux", AD354*0.00014641, TRUE, "NA")</f>
        <v>NA</v>
      </c>
      <c r="AG354" s="22" t="s">
        <v>232</v>
      </c>
      <c r="AH354" s="22" t="s">
        <v>9</v>
      </c>
      <c r="AI354" s="22" t="s">
        <v>9</v>
      </c>
      <c r="AJ354" s="22" t="s">
        <v>9</v>
      </c>
      <c r="AK354" s="22">
        <v>11</v>
      </c>
      <c r="AL354" s="34" t="s">
        <v>12</v>
      </c>
      <c r="AM354" s="22" t="s">
        <v>8</v>
      </c>
      <c r="AN354" s="22" t="s">
        <v>8</v>
      </c>
      <c r="AO354" s="22" t="s">
        <v>8</v>
      </c>
      <c r="AP354" s="22" t="s">
        <v>8</v>
      </c>
      <c r="AQ354" s="22" t="s">
        <v>8</v>
      </c>
      <c r="AR354" s="34">
        <v>48</v>
      </c>
      <c r="AS354" s="22" t="s">
        <v>876</v>
      </c>
      <c r="AT354" s="22">
        <v>2.15</v>
      </c>
      <c r="AU354" s="22">
        <v>0.22</v>
      </c>
      <c r="AV354" s="22" t="s">
        <v>8</v>
      </c>
      <c r="AW354" s="22" t="s">
        <v>8</v>
      </c>
      <c r="AX354" s="22" t="s">
        <v>8</v>
      </c>
      <c r="AY354" s="22" t="s">
        <v>8</v>
      </c>
      <c r="AZ354" s="22" t="s">
        <v>301</v>
      </c>
      <c r="BA354" s="22" t="s">
        <v>196</v>
      </c>
      <c r="BB354" t="str" cm="1">
        <f t="array" ref="BB354">_xlfn.IFS(AT354="NA", "NA", AT354="NR", "NA", AZ354="Direct rLV % whole brain", AT354, AZ354="Indirect rLV % whole brain", AT354, AZ354="Direct rLV % hemisphere", AT354/2, AZ354="Indirect rLV % hemisphere", AT354/2, AND(F354="Mouse", AZ354="mm3"), (AT354/508.91)*100, AND(F354="Rat", AZ354="mm3"), (AT354/1971)*100, AND(F354="Mouse", AZ354="ul"), (AT354/508.91)*100, AND(F354="Rat", AZ354="ul"), (AT354/1971)*100, AND(F354="Mouse", AZ354="nl"), (AT354/508910)*100, AND(F354="Rat", AZ354="nl"), (AT354/1971000)*100, AND(F354="Mouse", AZ354="cm3"), (AT354/0.50891)*100, AND(F354="Rat", AZ354="cm3"), (AT354/1.971)*100, TRUE, "NA")</f>
        <v>NA</v>
      </c>
      <c r="BC354" t="str" cm="1">
        <f t="array" ref="BC354">_xlfn.IFS(AV354="NA", "NA", AV354="NR", "NA", AZ354="Direct rLV % whole brain", AV354, AZ354="Indirect rLV % whole brain", AV354, AZ354="Direct rLV % hemisphere", AV354/2, AZ354="Indirect rLV % hemisphere", AV354/2, AND(F354="Mouse", AZ354="mm3"), (AV354/508.91)*100, AND(F354="Rat", AZ354="mm3"), (AV354/1971)*100, AND(F354="Mouse", AZ354="ul"), (AV354/508.91)*100, AND(F354="Rat", AZ354="ul"), (AV354/1971)*100, AND(F354="Mouse", AZ354="nl"), (AV354/508910)*100, AND(F354="Rat", AZ354="nl"), (AV354/1971000)*100, AND(F354="Mouse", AZ354="cm3"), (AV354/0.50891)*100, AND(F354="Rat", AZ354="cm3"), (AV354/1.971)*100, TRUE, "NA")</f>
        <v>NA</v>
      </c>
      <c r="BD354" cm="1">
        <f t="array" ref="BD354">_xlfn.IFS(AU354="NA", "NA", AU354="NR", "NA", R354="NR", "NA", BA354="SD", AU354, BA354="SE", AU354*(SQRT(R354)), BA354="SEM", AU354*(SQRT(R354)), TRUE, "NA")</f>
        <v>0.22</v>
      </c>
      <c r="BE354" t="str" cm="1">
        <f t="array" ref="BE354">_xlfn.IFS(BD354="NA", "NA", AZ354="Direct rLV % whole brain", BD354, AZ354="Indirect rLV % whole brain", BD354, AZ354="Direct rLV % hemisphere", BD354/2, AZ354="Indirect rLV % hemisphere", BD354/2, AND(F354="Mouse", AZ354="mm3"), (BD354/508.91)*100, AND(F354="Rat", AZ354="mm3"), (BD354/1971)*100, AND(F354="Mouse", AZ354="ul"), (BD354/508.91)*100, AND(F354="Rat", AZ354="ul"), (BD354/1971)*100, AND(F354="Mouse", AZ354="nl"), (BD354/508910)*100, AND(F354="Rat", AZ354="nl"), (BD354/1971000)*100, AND(F354="Mouse", AZ354="cm3"), (BD354/0.50891)*100, AND(F354="Rat", AZ354="cm3"), (BD354/1.971)*100, TRUE, "NA")</f>
        <v>NA</v>
      </c>
      <c r="BF354" s="48" t="str" cm="1">
        <f t="array" ref="BF354">_xlfn.IFS(AW354="NA", "NA", AW354="NR", "NA", T354 = "NA", "NA", T354 = "NR", "NA", BA354="SD", AW354, BA354="SE", AW354*(SQRT(T354)), BA354="SEM", AW354*(SQRT(T354)), TRUE, "NA")</f>
        <v>NA</v>
      </c>
      <c r="BG354" s="34" t="s">
        <v>12</v>
      </c>
      <c r="BH354" s="22" t="s">
        <v>8</v>
      </c>
      <c r="BI354" s="22" t="s">
        <v>8</v>
      </c>
      <c r="BJ354" s="22" t="s">
        <v>8</v>
      </c>
      <c r="BK354" s="22" t="s">
        <v>8</v>
      </c>
      <c r="BL354" s="22" t="s">
        <v>8</v>
      </c>
      <c r="BM354" s="22" t="s">
        <v>8</v>
      </c>
      <c r="BN354" s="34" t="s">
        <v>272</v>
      </c>
      <c r="BO354" s="22" t="s">
        <v>273</v>
      </c>
      <c r="BP354" s="22" t="s">
        <v>1638</v>
      </c>
    </row>
    <row r="355" spans="1:69" x14ac:dyDescent="0.3">
      <c r="A355" t="s">
        <v>1640</v>
      </c>
      <c r="B355" t="s">
        <v>1639</v>
      </c>
      <c r="C355">
        <v>2015</v>
      </c>
      <c r="D355" t="s">
        <v>1641</v>
      </c>
      <c r="E355" t="s">
        <v>141</v>
      </c>
      <c r="F355" s="35" t="s">
        <v>25</v>
      </c>
      <c r="G355" t="s">
        <v>1008</v>
      </c>
      <c r="H355" t="s">
        <v>36</v>
      </c>
      <c r="I355" t="s">
        <v>12</v>
      </c>
      <c r="J355" t="s">
        <v>8</v>
      </c>
      <c r="K355" t="s">
        <v>9</v>
      </c>
      <c r="L355" t="s">
        <v>9</v>
      </c>
      <c r="M355" t="s">
        <v>9</v>
      </c>
      <c r="N355">
        <v>20</v>
      </c>
      <c r="O355">
        <f t="shared" ref="O355:O356" si="62">AVERAGE(N355,P355)</f>
        <v>22.5</v>
      </c>
      <c r="P355">
        <v>25</v>
      </c>
      <c r="Q355">
        <v>1</v>
      </c>
      <c r="R355">
        <v>6</v>
      </c>
      <c r="S355">
        <v>1</v>
      </c>
      <c r="T355">
        <v>6</v>
      </c>
      <c r="U355">
        <f t="shared" si="55"/>
        <v>1</v>
      </c>
      <c r="V355">
        <f t="shared" si="56"/>
        <v>6</v>
      </c>
      <c r="W355" s="35" t="s">
        <v>100</v>
      </c>
      <c r="X355" t="s">
        <v>936</v>
      </c>
      <c r="Y355" t="s">
        <v>76</v>
      </c>
      <c r="Z355" t="s">
        <v>1559</v>
      </c>
      <c r="AA355">
        <v>24</v>
      </c>
      <c r="AB355" t="s">
        <v>145</v>
      </c>
      <c r="AC355" cm="1">
        <f t="array" ref="AC355">_xlfn.IFS(AB355="mg/kg", AA355, AB355="ug/g", AA355, AB355="mg/100g", AA355*10, AB355="mg/g", AA355*1000, TRUE, "NA")</f>
        <v>24</v>
      </c>
      <c r="AD355" t="s">
        <v>9</v>
      </c>
      <c r="AE355" t="s">
        <v>8</v>
      </c>
      <c r="AF355" t="str" cm="1">
        <f t="array" ref="AF355">_xlfn.IFS(AD355="NA", "NA", AD355="NR", "NA", AE355="W/cm2", AD355, AE355="mW/mm2", AD355*0.1, AE355="mW/cm2", AD355*0.001, AE355="uW/cm2", AD355*0.000001, AE355="lux", AD355*0.00000014641, AE355="klux", AD355*0.00014641, TRUE, "NA")</f>
        <v>NA</v>
      </c>
      <c r="AG355" t="s">
        <v>84</v>
      </c>
      <c r="AH355" t="s">
        <v>719</v>
      </c>
      <c r="AI355" t="s">
        <v>9</v>
      </c>
      <c r="AJ355" t="s">
        <v>9</v>
      </c>
      <c r="AK355">
        <v>3</v>
      </c>
      <c r="AL355" s="35" t="s">
        <v>1032</v>
      </c>
      <c r="AM355" t="s">
        <v>218</v>
      </c>
      <c r="AN355">
        <v>1050</v>
      </c>
      <c r="AO355" t="s">
        <v>2559</v>
      </c>
      <c r="AP355">
        <v>48</v>
      </c>
      <c r="AQ355" t="s">
        <v>158</v>
      </c>
      <c r="AR355" s="35">
        <v>168</v>
      </c>
      <c r="AS355" t="s">
        <v>876</v>
      </c>
      <c r="AT355">
        <v>28.01</v>
      </c>
      <c r="AU355">
        <v>2.62</v>
      </c>
      <c r="AV355">
        <v>23.31</v>
      </c>
      <c r="AW355">
        <v>2.2200000000000002</v>
      </c>
      <c r="AX355" t="s">
        <v>8</v>
      </c>
      <c r="AY355" t="s">
        <v>8</v>
      </c>
      <c r="AZ355" t="s">
        <v>137</v>
      </c>
      <c r="BA355" t="s">
        <v>197</v>
      </c>
      <c r="BB355" cm="1">
        <f t="array" ref="BB355">_xlfn.IFS(AT355="NA", "NA", AT355="NR", "NA", AZ355="Direct rLV % whole brain", AT355, AZ355="Indirect rLV % whole brain", AT355, AZ355="Direct rLV % hemisphere", AT355/2, AZ355="Indirect rLV % hemisphere", AT355/2, AND(F355="Mouse", AZ355="mm3"), (AT355/508.91)*100, AND(F355="Rat", AZ355="mm3"), (AT355/1971)*100, AND(F355="Mouse", AZ355="ul"), (AT355/508.91)*100, AND(F355="Rat", AZ355="ul"), (AT355/1971)*100, AND(F355="Mouse", AZ355="nl"), (AT355/508910)*100, AND(F355="Rat", AZ355="nl"), (AT355/1971000)*100, AND(F355="Mouse", AZ355="cm3"), (AT355/0.50891)*100, AND(F355="Rat", AZ355="cm3"), (AT355/1.971)*100, TRUE, "NA")</f>
        <v>5.5039201430508342</v>
      </c>
      <c r="BC355" cm="1">
        <f t="array" ref="BC355">_xlfn.IFS(AV355="NA", "NA", AV355="NR", "NA", AZ355="Direct rLV % whole brain", AV355, AZ355="Indirect rLV % whole brain", AV355, AZ355="Direct rLV % hemisphere", AV355/2, AZ355="Indirect rLV % hemisphere", AV355/2, AND(F355="Mouse", AZ355="mm3"), (AV355/508.91)*100, AND(F355="Rat", AZ355="mm3"), (AV355/1971)*100, AND(F355="Mouse", AZ355="ul"), (AV355/508.91)*100, AND(F355="Rat", AZ355="ul"), (AV355/1971)*100, AND(F355="Mouse", AZ355="nl"), (AV355/508910)*100, AND(F355="Rat", AZ355="nl"), (AV355/1971000)*100, AND(F355="Mouse", AZ355="cm3"), (AV355/0.50891)*100, AND(F355="Rat", AZ355="cm3"), (AV355/1.971)*100, TRUE, "NA")</f>
        <v>4.5803776699219894</v>
      </c>
      <c r="BD355" cm="1">
        <f t="array" ref="BD355">_xlfn.IFS(AU355="NA", "NA", AU355="NR", "NA", R355="NR", "NA", BA355="SD", AU355, BA355="SE", AU355*(SQRT(R355)), BA355="SEM", AU355*(SQRT(R355)), TRUE, "NA")</f>
        <v>6.4176631260919264</v>
      </c>
      <c r="BE355" cm="1">
        <f t="array" ref="BE355">_xlfn.IFS(BD355="NA", "NA", AZ355="Direct rLV % whole brain", BD355, AZ355="Indirect rLV % whole brain", BD355, AZ355="Direct rLV % hemisphere", BD355/2, AZ355="Indirect rLV % hemisphere", BD355/2, AND(F355="Mouse", AZ355="mm3"), (BD355/508.91)*100, AND(F355="Rat", AZ355="mm3"), (BD355/1971)*100, AND(F355="Mouse", AZ355="ul"), (BD355/508.91)*100, AND(F355="Rat", AZ355="ul"), (BD355/1971)*100, AND(F355="Mouse", AZ355="nl"), (BD355/508910)*100, AND(F355="Rat", AZ355="nl"), (BD355/1971000)*100, AND(F355="Mouse", AZ355="cm3"), (BD355/0.50891)*100, AND(F355="Rat", AZ355="cm3"), (BD355/1.971)*100, TRUE, "NA")</f>
        <v>1.2610605266337716</v>
      </c>
      <c r="BF355" s="48" cm="1">
        <f t="array" ref="BF355">_xlfn.IFS(AW355="NA", "NA", AW355="NR", "NA", T355 = "NA", "NA", T355 = "NR", "NA", BA355="SD", AW355, BA355="SE", AW355*(SQRT(T355)), BA355="SEM", AW355*(SQRT(T355)), TRUE, "NA")</f>
        <v>5.4378672289786554</v>
      </c>
      <c r="BG355" s="35" t="s">
        <v>12</v>
      </c>
      <c r="BH355" t="s">
        <v>8</v>
      </c>
      <c r="BI355" t="s">
        <v>8</v>
      </c>
      <c r="BJ355" t="s">
        <v>8</v>
      </c>
      <c r="BK355" t="s">
        <v>8</v>
      </c>
      <c r="BL355" t="s">
        <v>8</v>
      </c>
      <c r="BM355" t="s">
        <v>8</v>
      </c>
      <c r="BN355" s="35" t="s">
        <v>273</v>
      </c>
      <c r="BO355" t="s">
        <v>273</v>
      </c>
      <c r="BP355" t="s">
        <v>1642</v>
      </c>
    </row>
    <row r="356" spans="1:69" s="22" customFormat="1" x14ac:dyDescent="0.3">
      <c r="A356" s="22" t="s">
        <v>1646</v>
      </c>
      <c r="B356" s="22" t="s">
        <v>1645</v>
      </c>
      <c r="C356" s="22">
        <v>2009</v>
      </c>
      <c r="D356" s="22" t="s">
        <v>1647</v>
      </c>
      <c r="E356" s="22" t="s">
        <v>141</v>
      </c>
      <c r="F356" s="34" t="s">
        <v>24</v>
      </c>
      <c r="G356" s="22" t="s">
        <v>11</v>
      </c>
      <c r="H356" s="22" t="s">
        <v>36</v>
      </c>
      <c r="I356" s="22" t="s">
        <v>12</v>
      </c>
      <c r="J356" s="22" t="s">
        <v>8</v>
      </c>
      <c r="K356" s="22" t="s">
        <v>9</v>
      </c>
      <c r="L356" s="22" t="s">
        <v>9</v>
      </c>
      <c r="M356" s="22" t="s">
        <v>9</v>
      </c>
      <c r="N356" s="22">
        <v>290</v>
      </c>
      <c r="O356" s="22">
        <f t="shared" si="62"/>
        <v>300</v>
      </c>
      <c r="P356" s="22">
        <v>310</v>
      </c>
      <c r="Q356" s="22">
        <v>5</v>
      </c>
      <c r="R356" s="22">
        <v>6</v>
      </c>
      <c r="S356" s="22">
        <v>5</v>
      </c>
      <c r="T356" s="22">
        <v>6</v>
      </c>
      <c r="U356" s="22">
        <f t="shared" si="55"/>
        <v>1</v>
      </c>
      <c r="V356" s="22">
        <f t="shared" si="56"/>
        <v>6</v>
      </c>
      <c r="W356" s="34" t="s">
        <v>99</v>
      </c>
      <c r="X356" s="22" t="s">
        <v>8</v>
      </c>
      <c r="Y356" s="22" t="s">
        <v>78</v>
      </c>
      <c r="Z356" s="22" t="s">
        <v>9</v>
      </c>
      <c r="AA356" s="22">
        <v>20</v>
      </c>
      <c r="AB356" s="22" t="s">
        <v>145</v>
      </c>
      <c r="AC356" cm="1">
        <f t="array" ref="AC356">_xlfn.IFS(AB356="mg/kg", AA356, AB356="ug/g", AA356, AB356="mg/100g", AA356*10, AB356="mg/g", AA356*1000, TRUE, "NA")</f>
        <v>20</v>
      </c>
      <c r="AD356" s="22">
        <v>90</v>
      </c>
      <c r="AE356" s="22" t="s">
        <v>221</v>
      </c>
      <c r="AF356" t="str" cm="1">
        <f t="array" ref="AF356">_xlfn.IFS(AD356="NA", "NA", AD356="NR", "NA", AE356="W/cm2", AD356, AE356="mW/mm2", AD356*0.1, AE356="mW/cm2", AD356*0.001, AE356="uW/cm2", AD356*0.000001, AE356="lux", AD356*0.00000014641, AE356="klux", AD356*0.00014641, TRUE, "NA")</f>
        <v>NA</v>
      </c>
      <c r="AG356" s="22" t="s">
        <v>719</v>
      </c>
      <c r="AH356" s="22" t="s">
        <v>719</v>
      </c>
      <c r="AI356" s="22">
        <v>532</v>
      </c>
      <c r="AJ356" s="22">
        <v>1</v>
      </c>
      <c r="AK356" s="22">
        <v>5</v>
      </c>
      <c r="AL356" s="34" t="s">
        <v>1648</v>
      </c>
      <c r="AM356" s="22" t="s">
        <v>216</v>
      </c>
      <c r="AN356" s="22">
        <v>90</v>
      </c>
      <c r="AO356" s="22" t="s">
        <v>145</v>
      </c>
      <c r="AP356" s="22">
        <v>0</v>
      </c>
      <c r="AQ356" s="22" t="s">
        <v>157</v>
      </c>
      <c r="AR356" s="34">
        <v>4</v>
      </c>
      <c r="AS356" s="22" t="s">
        <v>876</v>
      </c>
      <c r="AT356" s="22">
        <v>10.85</v>
      </c>
      <c r="AU356" s="22">
        <v>1.0900000000000001</v>
      </c>
      <c r="AV356" s="22">
        <v>7.94</v>
      </c>
      <c r="AW356" s="22">
        <v>0.93</v>
      </c>
      <c r="AX356" s="22" t="s">
        <v>8</v>
      </c>
      <c r="AY356" s="22" t="s">
        <v>8</v>
      </c>
      <c r="AZ356" s="22" t="s">
        <v>137</v>
      </c>
      <c r="BA356" s="22" t="s">
        <v>197</v>
      </c>
      <c r="BB356" cm="1">
        <f t="array" ref="BB356">_xlfn.IFS(AT356="NA", "NA", AT356="NR", "NA", AZ356="Direct rLV % whole brain", AT356, AZ356="Indirect rLV % whole brain", AT356, AZ356="Direct rLV % hemisphere", AT356/2, AZ356="Indirect rLV % hemisphere", AT356/2, AND(F356="Mouse", AZ356="mm3"), (AT356/508.91)*100, AND(F356="Rat", AZ356="mm3"), (AT356/1971)*100, AND(F356="Mouse", AZ356="ul"), (AT356/508.91)*100, AND(F356="Rat", AZ356="ul"), (AT356/1971)*100, AND(F356="Mouse", AZ356="nl"), (AT356/508910)*100, AND(F356="Rat", AZ356="nl"), (AT356/1971000)*100, AND(F356="Mouse", AZ356="cm3"), (AT356/0.50891)*100, AND(F356="Rat", AZ356="cm3"), (AT356/1.971)*100, TRUE, "NA")</f>
        <v>0.55048198883815314</v>
      </c>
      <c r="BC356" cm="1">
        <f t="array" ref="BC356">_xlfn.IFS(AV356="NA", "NA", AV356="NR", "NA", AZ356="Direct rLV % whole brain", AV356, AZ356="Indirect rLV % whole brain", AV356, AZ356="Direct rLV % hemisphere", AV356/2, AZ356="Indirect rLV % hemisphere", AV356/2, AND(F356="Mouse", AZ356="mm3"), (AV356/508.91)*100, AND(F356="Rat", AZ356="mm3"), (AV356/1971)*100, AND(F356="Mouse", AZ356="ul"), (AV356/508.91)*100, AND(F356="Rat", AZ356="ul"), (AV356/1971)*100, AND(F356="Mouse", AZ356="nl"), (AV356/508910)*100, AND(F356="Rat", AZ356="nl"), (AV356/1971000)*100, AND(F356="Mouse", AZ356="cm3"), (AV356/0.50891)*100, AND(F356="Rat", AZ356="cm3"), (AV356/1.971)*100, TRUE, "NA")</f>
        <v>0.40284119736174528</v>
      </c>
      <c r="BD356" cm="1">
        <f t="array" ref="BD356">_xlfn.IFS(AU356="NA", "NA", AU356="NR", "NA", R356="NR", "NA", BA356="SD", AU356, BA356="SE", AU356*(SQRT(R356)), BA356="SEM", AU356*(SQRT(R356)), TRUE, "NA")</f>
        <v>2.669943819633664</v>
      </c>
      <c r="BE356" cm="1">
        <f t="array" ref="BE356">_xlfn.IFS(BD356="NA", "NA", AZ356="Direct rLV % whole brain", BD356, AZ356="Indirect rLV % whole brain", BD356, AZ356="Direct rLV % hemisphere", BD356/2, AZ356="Indirect rLV % hemisphere", BD356/2, AND(F356="Mouse", AZ356="mm3"), (BD356/508.91)*100, AND(F356="Rat", AZ356="mm3"), (BD356/1971)*100, AND(F356="Mouse", AZ356="ul"), (BD356/508.91)*100, AND(F356="Rat", AZ356="ul"), (BD356/1971)*100, AND(F356="Mouse", AZ356="nl"), (BD356/508910)*100, AND(F356="Rat", AZ356="nl"), (BD356/1971000)*100, AND(F356="Mouse", AZ356="cm3"), (BD356/0.50891)*100, AND(F356="Rat", AZ356="cm3"), (BD356/1.971)*100, TRUE, "NA")</f>
        <v>0.13546138100627417</v>
      </c>
      <c r="BF356" s="48" cm="1">
        <f t="array" ref="BF356">_xlfn.IFS(AW356="NA", "NA", AW356="NR", "NA", T356 = "NA", "NA", T356 = "NR", "NA", BA356="SD", AW356, BA356="SE", AW356*(SQRT(T356)), BA356="SEM", AW356*(SQRT(T356)), TRUE, "NA")</f>
        <v>2.2780254607883554</v>
      </c>
      <c r="BG356" s="34" t="s">
        <v>12</v>
      </c>
      <c r="BH356" s="22" t="s">
        <v>8</v>
      </c>
      <c r="BI356" s="22" t="s">
        <v>8</v>
      </c>
      <c r="BJ356" s="22" t="s">
        <v>8</v>
      </c>
      <c r="BK356" s="22" t="s">
        <v>8</v>
      </c>
      <c r="BL356" s="22" t="s">
        <v>8</v>
      </c>
      <c r="BM356" s="22" t="s">
        <v>8</v>
      </c>
      <c r="BN356" s="34" t="s">
        <v>272</v>
      </c>
      <c r="BO356" s="22" t="s">
        <v>273</v>
      </c>
      <c r="BP356" s="22" t="s">
        <v>1649</v>
      </c>
    </row>
    <row r="357" spans="1:69" x14ac:dyDescent="0.3">
      <c r="A357" t="s">
        <v>1650</v>
      </c>
      <c r="B357" t="s">
        <v>1645</v>
      </c>
      <c r="C357">
        <v>2014</v>
      </c>
      <c r="D357" t="s">
        <v>1651</v>
      </c>
      <c r="E357" t="s">
        <v>141</v>
      </c>
      <c r="F357" s="35" t="s">
        <v>24</v>
      </c>
      <c r="G357" t="s">
        <v>10</v>
      </c>
      <c r="H357" t="s">
        <v>36</v>
      </c>
      <c r="I357" t="s">
        <v>12</v>
      </c>
      <c r="J357" t="s">
        <v>8</v>
      </c>
      <c r="K357" t="s">
        <v>9</v>
      </c>
      <c r="L357">
        <v>8</v>
      </c>
      <c r="M357" t="s">
        <v>9</v>
      </c>
      <c r="N357" t="s">
        <v>9</v>
      </c>
      <c r="O357" t="s">
        <v>9</v>
      </c>
      <c r="P357" t="s">
        <v>9</v>
      </c>
      <c r="Q357">
        <v>1</v>
      </c>
      <c r="R357">
        <v>7</v>
      </c>
      <c r="S357">
        <v>1</v>
      </c>
      <c r="T357">
        <v>7</v>
      </c>
      <c r="U357">
        <f t="shared" si="55"/>
        <v>1</v>
      </c>
      <c r="V357">
        <f t="shared" si="56"/>
        <v>7</v>
      </c>
      <c r="W357" s="35" t="s">
        <v>97</v>
      </c>
      <c r="X357" t="s">
        <v>8</v>
      </c>
      <c r="Y357" t="s">
        <v>78</v>
      </c>
      <c r="Z357" t="s">
        <v>9</v>
      </c>
      <c r="AA357">
        <v>10</v>
      </c>
      <c r="AB357" t="s">
        <v>320</v>
      </c>
      <c r="AC357" t="str" cm="1">
        <f t="array" ref="AC357">_xlfn.IFS(AB357="mg/kg", AA357, AB357="ug/g", AA357, AB357="mg/100g", AA357*10, AB357="mg/g", AA357*1000, TRUE, "NA")</f>
        <v>NA</v>
      </c>
      <c r="AD357" t="s">
        <v>9</v>
      </c>
      <c r="AE357" t="s">
        <v>8</v>
      </c>
      <c r="AF357" t="str" cm="1">
        <f t="array" ref="AF357">_xlfn.IFS(AD357="NA", "NA", AD357="NR", "NA", AE357="W/cm2", AD357, AE357="mW/mm2", AD357*0.1, AE357="mW/cm2", AD357*0.001, AE357="uW/cm2", AD357*0.000001, AE357="lux", AD357*0.00000014641, AE357="klux", AD357*0.00014641, TRUE, "NA")</f>
        <v>NA</v>
      </c>
      <c r="AG357" t="s">
        <v>232</v>
      </c>
      <c r="AH357" t="s">
        <v>9</v>
      </c>
      <c r="AI357" t="s">
        <v>9</v>
      </c>
      <c r="AJ357">
        <v>8</v>
      </c>
      <c r="AK357">
        <v>15</v>
      </c>
      <c r="AL357" s="35" t="s">
        <v>906</v>
      </c>
      <c r="AM357" t="s">
        <v>47</v>
      </c>
      <c r="AN357" t="s">
        <v>8</v>
      </c>
      <c r="AO357" t="s">
        <v>8</v>
      </c>
      <c r="AP357">
        <v>48</v>
      </c>
      <c r="AQ357" t="s">
        <v>158</v>
      </c>
      <c r="AR357" s="35">
        <v>1512</v>
      </c>
      <c r="AS357" t="s">
        <v>876</v>
      </c>
      <c r="AT357">
        <v>53</v>
      </c>
      <c r="AU357">
        <v>5</v>
      </c>
      <c r="AV357">
        <v>52</v>
      </c>
      <c r="AW357">
        <v>7</v>
      </c>
      <c r="AX357" t="s">
        <v>8</v>
      </c>
      <c r="AY357" t="s">
        <v>8</v>
      </c>
      <c r="AZ357" t="s">
        <v>137</v>
      </c>
      <c r="BA357" t="s">
        <v>197</v>
      </c>
      <c r="BB357" cm="1">
        <f t="array" ref="BB357">_xlfn.IFS(AT357="NA", "NA", AT357="NR", "NA", AZ357="Direct rLV % whole brain", AT357, AZ357="Indirect rLV % whole brain", AT357, AZ357="Direct rLV % hemisphere", AT357/2, AZ357="Indirect rLV % hemisphere", AT357/2, AND(F357="Mouse", AZ357="mm3"), (AT357/508.91)*100, AND(F357="Rat", AZ357="mm3"), (AT357/1971)*100, AND(F357="Mouse", AZ357="ul"), (AT357/508.91)*100, AND(F357="Rat", AZ357="ul"), (AT357/1971)*100, AND(F357="Mouse", AZ357="nl"), (AT357/508910)*100, AND(F357="Rat", AZ357="nl"), (AT357/1971000)*100, AND(F357="Mouse", AZ357="cm3"), (AT357/0.50891)*100, AND(F357="Rat", AZ357="cm3"), (AT357/1.971)*100, TRUE, "NA")</f>
        <v>2.6889903602232366</v>
      </c>
      <c r="BC357" cm="1">
        <f t="array" ref="BC357">_xlfn.IFS(AV357="NA", "NA", AV357="NR", "NA", AZ357="Direct rLV % whole brain", AV357, AZ357="Indirect rLV % whole brain", AV357, AZ357="Direct rLV % hemisphere", AV357/2, AZ357="Indirect rLV % hemisphere", AV357/2, AND(F357="Mouse", AZ357="mm3"), (AV357/508.91)*100, AND(F357="Rat", AZ357="mm3"), (AV357/1971)*100, AND(F357="Mouse", AZ357="ul"), (AV357/508.91)*100, AND(F357="Rat", AZ357="ul"), (AV357/1971)*100, AND(F357="Mouse", AZ357="nl"), (AV357/508910)*100, AND(F357="Rat", AZ357="nl"), (AV357/1971000)*100, AND(F357="Mouse", AZ357="cm3"), (AV357/0.50891)*100, AND(F357="Rat", AZ357="cm3"), (AV357/1.971)*100, TRUE, "NA")</f>
        <v>2.6382546930492135</v>
      </c>
      <c r="BD357" cm="1">
        <f t="array" ref="BD357">_xlfn.IFS(AU357="NA", "NA", AU357="NR", "NA", R357="NR", "NA", BA357="SD", AU357, BA357="SE", AU357*(SQRT(R357)), BA357="SEM", AU357*(SQRT(R357)), TRUE, "NA")</f>
        <v>13.228756555322953</v>
      </c>
      <c r="BE357" cm="1">
        <f t="array" ref="BE357">_xlfn.IFS(BD357="NA", "NA", AZ357="Direct rLV % whole brain", BD357, AZ357="Indirect rLV % whole brain", BD357, AZ357="Direct rLV % hemisphere", BD357/2, AZ357="Indirect rLV % hemisphere", BD357/2, AND(F357="Mouse", AZ357="mm3"), (BD357/508.91)*100, AND(F357="Rat", AZ357="mm3"), (BD357/1971)*100, AND(F357="Mouse", AZ357="ul"), (BD357/508.91)*100, AND(F357="Rat", AZ357="ul"), (BD357/1971)*100, AND(F357="Mouse", AZ357="nl"), (BD357/508910)*100, AND(F357="Rat", AZ357="nl"), (BD357/1971000)*100, AND(F357="Mouse", AZ357="cm3"), (BD357/0.50891)*100, AND(F357="Rat", AZ357="cm3"), (BD357/1.971)*100, TRUE, "NA")</f>
        <v>0.67116978971704477</v>
      </c>
      <c r="BF357" s="48" cm="1">
        <f t="array" ref="BF357">_xlfn.IFS(AW357="NA", "NA", AW357="NR", "NA", T357 = "NA", "NA", T357 = "NR", "NA", BA357="SD", AW357, BA357="SE", AW357*(SQRT(T357)), BA357="SEM", AW357*(SQRT(T357)), TRUE, "NA")</f>
        <v>18.520259177452136</v>
      </c>
      <c r="BG357" s="35" t="s">
        <v>487</v>
      </c>
      <c r="BH357" t="s">
        <v>9</v>
      </c>
      <c r="BI357" t="s">
        <v>9</v>
      </c>
      <c r="BJ357" t="s">
        <v>9</v>
      </c>
      <c r="BK357" t="s">
        <v>9</v>
      </c>
      <c r="BL357" t="s">
        <v>9</v>
      </c>
      <c r="BM357" t="s">
        <v>8</v>
      </c>
      <c r="BN357" s="35" t="s">
        <v>272</v>
      </c>
      <c r="BO357" t="s">
        <v>273</v>
      </c>
      <c r="BP357" t="s">
        <v>1653</v>
      </c>
      <c r="BQ357" t="s">
        <v>1652</v>
      </c>
    </row>
    <row r="358" spans="1:69" s="22" customFormat="1" x14ac:dyDescent="0.3">
      <c r="A358" s="22" t="s">
        <v>1654</v>
      </c>
      <c r="B358" s="22" t="s">
        <v>1645</v>
      </c>
      <c r="C358" s="22">
        <v>2014</v>
      </c>
      <c r="D358" s="22" t="s">
        <v>1655</v>
      </c>
      <c r="E358" s="22" t="s">
        <v>141</v>
      </c>
      <c r="F358" s="34" t="s">
        <v>24</v>
      </c>
      <c r="G358" s="22" t="s">
        <v>10</v>
      </c>
      <c r="H358" s="22" t="s">
        <v>36</v>
      </c>
      <c r="I358" s="22" t="s">
        <v>12</v>
      </c>
      <c r="J358" s="22" t="s">
        <v>8</v>
      </c>
      <c r="K358" s="22" t="s">
        <v>9</v>
      </c>
      <c r="L358" s="22">
        <v>8</v>
      </c>
      <c r="M358" s="22" t="s">
        <v>9</v>
      </c>
      <c r="N358" s="22" t="s">
        <v>9</v>
      </c>
      <c r="O358" s="22" t="s">
        <v>9</v>
      </c>
      <c r="P358" s="22" t="s">
        <v>9</v>
      </c>
      <c r="Q358" s="22">
        <v>1</v>
      </c>
      <c r="R358" s="22">
        <v>8</v>
      </c>
      <c r="S358" s="22">
        <v>3</v>
      </c>
      <c r="T358" s="22">
        <v>8</v>
      </c>
      <c r="U358" s="22">
        <f t="shared" si="55"/>
        <v>3</v>
      </c>
      <c r="V358" s="22">
        <f t="shared" si="56"/>
        <v>2.6666666666666665</v>
      </c>
      <c r="W358" s="34" t="s">
        <v>97</v>
      </c>
      <c r="X358" s="22" t="s">
        <v>8</v>
      </c>
      <c r="Y358" s="22" t="s">
        <v>78</v>
      </c>
      <c r="Z358" s="22" t="s">
        <v>9</v>
      </c>
      <c r="AA358" s="22">
        <v>15</v>
      </c>
      <c r="AB358" s="22" t="s">
        <v>320</v>
      </c>
      <c r="AC358" t="str" cm="1">
        <f t="array" ref="AC358">_xlfn.IFS(AB358="mg/kg", AA358, AB358="ug/g", AA358, AB358="mg/100g", AA358*10, AB358="mg/g", AA358*1000, TRUE, "NA")</f>
        <v>NA</v>
      </c>
      <c r="AD358" s="22" t="s">
        <v>9</v>
      </c>
      <c r="AE358" s="22" t="s">
        <v>8</v>
      </c>
      <c r="AF358" t="str" cm="1">
        <f t="array" ref="AF358">_xlfn.IFS(AD358="NA", "NA", AD358="NR", "NA", AE358="W/cm2", AD358, AE358="mW/mm2", AD358*0.1, AE358="mW/cm2", AD358*0.001, AE358="uW/cm2", AD358*0.000001, AE358="lux", AD358*0.00000014641, AE358="klux", AD358*0.00014641, TRUE, "NA")</f>
        <v>NA</v>
      </c>
      <c r="AG358" s="22" t="s">
        <v>232</v>
      </c>
      <c r="AH358" s="22" t="s">
        <v>9</v>
      </c>
      <c r="AI358" s="22" t="s">
        <v>9</v>
      </c>
      <c r="AJ358" s="22">
        <v>8</v>
      </c>
      <c r="AK358" s="22">
        <v>20</v>
      </c>
      <c r="AL358" s="34" t="s">
        <v>1656</v>
      </c>
      <c r="AM358" s="22" t="s">
        <v>2634</v>
      </c>
      <c r="AN358" s="22">
        <v>10</v>
      </c>
      <c r="AO358" s="22" t="s">
        <v>145</v>
      </c>
      <c r="AP358" s="22">
        <v>48</v>
      </c>
      <c r="AQ358" s="22" t="s">
        <v>158</v>
      </c>
      <c r="AR358" s="34">
        <v>408</v>
      </c>
      <c r="AS358" s="22" t="s">
        <v>876</v>
      </c>
      <c r="AT358" s="22">
        <v>47</v>
      </c>
      <c r="AU358" s="22">
        <v>7</v>
      </c>
      <c r="AV358" s="22">
        <v>49</v>
      </c>
      <c r="AW358" s="22">
        <v>4</v>
      </c>
      <c r="AX358" s="22" t="s">
        <v>8</v>
      </c>
      <c r="AY358" s="22" t="s">
        <v>8</v>
      </c>
      <c r="AZ358" s="22" t="s">
        <v>137</v>
      </c>
      <c r="BA358" s="22" t="s">
        <v>197</v>
      </c>
      <c r="BB358" cm="1">
        <f t="array" ref="BB358">_xlfn.IFS(AT358="NA", "NA", AT358="NR", "NA", AZ358="Direct rLV % whole brain", AT358, AZ358="Indirect rLV % whole brain", AT358, AZ358="Direct rLV % hemisphere", AT358/2, AZ358="Indirect rLV % hemisphere", AT358/2, AND(F358="Mouse", AZ358="mm3"), (AT358/508.91)*100, AND(F358="Rat", AZ358="mm3"), (AT358/1971)*100, AND(F358="Mouse", AZ358="ul"), (AT358/508.91)*100, AND(F358="Rat", AZ358="ul"), (AT358/1971)*100, AND(F358="Mouse", AZ358="nl"), (AT358/508910)*100, AND(F358="Rat", AZ358="nl"), (AT358/1971000)*100, AND(F358="Mouse", AZ358="cm3"), (AT358/0.50891)*100, AND(F358="Rat", AZ358="cm3"), (AT358/1.971)*100, TRUE, "NA")</f>
        <v>2.384576357179097</v>
      </c>
      <c r="BC358" cm="1">
        <f t="array" ref="BC358">_xlfn.IFS(AV358="NA", "NA", AV358="NR", "NA", AZ358="Direct rLV % whole brain", AV358, AZ358="Indirect rLV % whole brain", AV358, AZ358="Direct rLV % hemisphere", AV358/2, AZ358="Indirect rLV % hemisphere", AV358/2, AND(F358="Mouse", AZ358="mm3"), (AV358/508.91)*100, AND(F358="Rat", AZ358="mm3"), (AV358/1971)*100, AND(F358="Mouse", AZ358="ul"), (AV358/508.91)*100, AND(F358="Rat", AZ358="ul"), (AV358/1971)*100, AND(F358="Mouse", AZ358="nl"), (AV358/508910)*100, AND(F358="Rat", AZ358="nl"), (AV358/1971000)*100, AND(F358="Mouse", AZ358="cm3"), (AV358/0.50891)*100, AND(F358="Rat", AZ358="cm3"), (AV358/1.971)*100, TRUE, "NA")</f>
        <v>2.4860476915271432</v>
      </c>
      <c r="BD358" cm="1">
        <f t="array" ref="BD358">_xlfn.IFS(AU358="NA", "NA", AU358="NR", "NA", R358="NR", "NA", BA358="SD", AU358, BA358="SE", AU358*(SQRT(R358)), BA358="SEM", AU358*(SQRT(R358)), TRUE, "NA")</f>
        <v>19.798989873223331</v>
      </c>
      <c r="BE358" cm="1">
        <f t="array" ref="BE358">_xlfn.IFS(BD358="NA", "NA", AZ358="Direct rLV % whole brain", BD358, AZ358="Indirect rLV % whole brain", BD358, AZ358="Direct rLV % hemisphere", BD358/2, AZ358="Indirect rLV % hemisphere", BD358/2, AND(F358="Mouse", AZ358="mm3"), (BD358/508.91)*100, AND(F358="Rat", AZ358="mm3"), (BD358/1971)*100, AND(F358="Mouse", AZ358="ul"), (BD358/508.91)*100, AND(F358="Rat", AZ358="ul"), (BD358/1971)*100, AND(F358="Mouse", AZ358="nl"), (BD358/508910)*100, AND(F358="Rat", AZ358="nl"), (BD358/1971000)*100, AND(F358="Mouse", AZ358="cm3"), (BD358/0.50891)*100, AND(F358="Rat", AZ358="cm3"), (BD358/1.971)*100, TRUE, "NA")</f>
        <v>1.0045149605897175</v>
      </c>
      <c r="BF358" s="48" cm="1">
        <f t="array" ref="BF358">_xlfn.IFS(AW358="NA", "NA", AW358="NR", "NA", T358 = "NA", "NA", T358 = "NR", "NA", BA358="SD", AW358, BA358="SE", AW358*(SQRT(T358)), BA358="SEM", AW358*(SQRT(T358)), TRUE, "NA")</f>
        <v>11.313708498984761</v>
      </c>
      <c r="BG358" s="34" t="s">
        <v>12</v>
      </c>
      <c r="BH358" s="22" t="s">
        <v>8</v>
      </c>
      <c r="BI358" s="22" t="s">
        <v>8</v>
      </c>
      <c r="BJ358" s="22" t="s">
        <v>8</v>
      </c>
      <c r="BK358" s="22" t="s">
        <v>8</v>
      </c>
      <c r="BL358" s="22" t="s">
        <v>8</v>
      </c>
      <c r="BM358" s="22" t="s">
        <v>8</v>
      </c>
      <c r="BN358" s="34" t="s">
        <v>273</v>
      </c>
      <c r="BO358" s="22" t="s">
        <v>272</v>
      </c>
    </row>
    <row r="359" spans="1:69" x14ac:dyDescent="0.3">
      <c r="A359" t="s">
        <v>1658</v>
      </c>
      <c r="B359" t="s">
        <v>1657</v>
      </c>
      <c r="C359">
        <v>2002</v>
      </c>
      <c r="D359" t="s">
        <v>1659</v>
      </c>
      <c r="E359" t="s">
        <v>141</v>
      </c>
      <c r="F359" s="35" t="s">
        <v>24</v>
      </c>
      <c r="G359" t="s">
        <v>10</v>
      </c>
      <c r="H359" t="s">
        <v>36</v>
      </c>
      <c r="I359" t="s">
        <v>12</v>
      </c>
      <c r="J359" t="s">
        <v>8</v>
      </c>
      <c r="K359">
        <v>8</v>
      </c>
      <c r="L359">
        <f>AVERAGE(K359,M359)</f>
        <v>9</v>
      </c>
      <c r="M359">
        <v>10</v>
      </c>
      <c r="N359" t="s">
        <v>9</v>
      </c>
      <c r="O359" t="s">
        <v>9</v>
      </c>
      <c r="P359" t="s">
        <v>9</v>
      </c>
      <c r="Q359">
        <v>1</v>
      </c>
      <c r="R359">
        <v>7</v>
      </c>
      <c r="S359">
        <v>3</v>
      </c>
      <c r="T359">
        <v>11</v>
      </c>
      <c r="U359">
        <f t="shared" si="55"/>
        <v>3</v>
      </c>
      <c r="V359">
        <f t="shared" si="56"/>
        <v>2.3333333333333335</v>
      </c>
      <c r="W359" s="35" t="s">
        <v>95</v>
      </c>
      <c r="X359" t="s">
        <v>8</v>
      </c>
      <c r="Y359" t="s">
        <v>2553</v>
      </c>
      <c r="Z359" t="s">
        <v>91</v>
      </c>
      <c r="AA359">
        <v>10</v>
      </c>
      <c r="AB359" t="s">
        <v>145</v>
      </c>
      <c r="AC359" cm="1">
        <f t="array" ref="AC359">_xlfn.IFS(AB359="mg/kg", AA359, AB359="ug/g", AA359, AB359="mg/100g", AA359*10, AB359="mg/g", AA359*1000, TRUE, "NA")</f>
        <v>10</v>
      </c>
      <c r="AD359" t="s">
        <v>9</v>
      </c>
      <c r="AE359" t="s">
        <v>8</v>
      </c>
      <c r="AF359" t="str" cm="1">
        <f t="array" ref="AF359">_xlfn.IFS(AD359="NA", "NA", AD359="NR", "NA", AE359="W/cm2", AD359, AE359="mW/mm2", AD359*0.1, AE359="mW/cm2", AD359*0.001, AE359="uW/cm2", AD359*0.000001, AE359="lux", AD359*0.00000014641, AE359="klux", AD359*0.00014641, TRUE, "NA")</f>
        <v>NA</v>
      </c>
      <c r="AG359" t="s">
        <v>85</v>
      </c>
      <c r="AH359" t="s">
        <v>2656</v>
      </c>
      <c r="AI359">
        <v>540</v>
      </c>
      <c r="AJ359">
        <v>3</v>
      </c>
      <c r="AK359">
        <v>10</v>
      </c>
      <c r="AL359" s="35" t="s">
        <v>886</v>
      </c>
      <c r="AM359" t="s">
        <v>47</v>
      </c>
      <c r="AN359">
        <v>1</v>
      </c>
      <c r="AO359" t="s">
        <v>145</v>
      </c>
      <c r="AP359">
        <v>0</v>
      </c>
      <c r="AQ359" t="s">
        <v>157</v>
      </c>
      <c r="AR359" s="35">
        <v>24</v>
      </c>
      <c r="AS359" t="s">
        <v>875</v>
      </c>
      <c r="AT359">
        <v>225.46</v>
      </c>
      <c r="AU359">
        <v>42.12</v>
      </c>
      <c r="AV359">
        <v>202.84</v>
      </c>
      <c r="AW359">
        <v>51.65</v>
      </c>
      <c r="AX359" t="s">
        <v>8</v>
      </c>
      <c r="AY359" t="s">
        <v>8</v>
      </c>
      <c r="AZ359" t="s">
        <v>137</v>
      </c>
      <c r="BA359" t="s">
        <v>196</v>
      </c>
      <c r="BB359" cm="1">
        <f t="array" ref="BB359">_xlfn.IFS(AT359="NA", "NA", AT359="NR", "NA", AZ359="Direct rLV % whole brain", AT359, AZ359="Indirect rLV % whole brain", AT359, AZ359="Direct rLV % hemisphere", AT359/2, AZ359="Indirect rLV % hemisphere", AT359/2, AND(F359="Mouse", AZ359="mm3"), (AT359/508.91)*100, AND(F359="Rat", AZ359="mm3"), (AT359/1971)*100, AND(F359="Mouse", AZ359="ul"), (AT359/508.91)*100, AND(F359="Rat", AZ359="ul"), (AT359/1971)*100, AND(F359="Mouse", AZ359="nl"), (AT359/508910)*100, AND(F359="Rat", AZ359="nl"), (AT359/1971000)*100, AND(F359="Mouse", AZ359="cm3"), (AT359/0.50891)*100, AND(F359="Rat", AZ359="cm3"), (AT359/1.971)*100, TRUE, "NA")</f>
        <v>11.438863521055302</v>
      </c>
      <c r="BC359" cm="1">
        <f t="array" ref="BC359">_xlfn.IFS(AV359="NA", "NA", AV359="NR", "NA", AZ359="Direct rLV % whole brain", AV359, AZ359="Indirect rLV % whole brain", AV359, AZ359="Direct rLV % hemisphere", AV359/2, AZ359="Indirect rLV % hemisphere", AV359/2, AND(F359="Mouse", AZ359="mm3"), (AV359/508.91)*100, AND(F359="Rat", AZ359="mm3"), (AV359/1971)*100, AND(F359="Mouse", AZ359="ul"), (AV359/508.91)*100, AND(F359="Rat", AZ359="ul"), (AV359/1971)*100, AND(F359="Mouse", AZ359="nl"), (AV359/508910)*100, AND(F359="Rat", AZ359="nl"), (AV359/1971000)*100, AND(F359="Mouse", AZ359="cm3"), (AV359/0.50891)*100, AND(F359="Rat", AZ359="cm3"), (AV359/1.971)*100, TRUE, "NA")</f>
        <v>10.291222729578895</v>
      </c>
      <c r="BD359" cm="1">
        <f t="array" ref="BD359">_xlfn.IFS(AU359="NA", "NA", AU359="NR", "NA", R359="NR", "NA", BA359="SD", AU359, BA359="SE", AU359*(SQRT(R359)), BA359="SEM", AU359*(SQRT(R359)), TRUE, "NA")</f>
        <v>42.12</v>
      </c>
      <c r="BE359" cm="1">
        <f t="array" ref="BE359">_xlfn.IFS(BD359="NA", "NA", AZ359="Direct rLV % whole brain", BD359, AZ359="Indirect rLV % whole brain", BD359, AZ359="Direct rLV % hemisphere", BD359/2, AZ359="Indirect rLV % hemisphere", BD359/2, AND(F359="Mouse", AZ359="mm3"), (BD359/508.91)*100, AND(F359="Rat", AZ359="mm3"), (BD359/1971)*100, AND(F359="Mouse", AZ359="ul"), (BD359/508.91)*100, AND(F359="Rat", AZ359="ul"), (BD359/1971)*100, AND(F359="Mouse", AZ359="nl"), (BD359/508910)*100, AND(F359="Rat", AZ359="nl"), (BD359/1971000)*100, AND(F359="Mouse", AZ359="cm3"), (BD359/0.50891)*100, AND(F359="Rat", AZ359="cm3"), (BD359/1.971)*100, TRUE, "NA")</f>
        <v>2.1369863013698627</v>
      </c>
      <c r="BF359" s="48" cm="1">
        <f t="array" ref="BF359">_xlfn.IFS(AW359="NA", "NA", AW359="NR", "NA", T359 = "NA", "NA", T359 = "NR", "NA", BA359="SD", AW359, BA359="SE", AW359*(SQRT(T359)), BA359="SEM", AW359*(SQRT(T359)), TRUE, "NA")</f>
        <v>51.65</v>
      </c>
      <c r="BG359" s="35" t="s">
        <v>12</v>
      </c>
      <c r="BH359" t="s">
        <v>8</v>
      </c>
      <c r="BI359" t="s">
        <v>8</v>
      </c>
      <c r="BJ359" t="s">
        <v>8</v>
      </c>
      <c r="BK359" t="s">
        <v>8</v>
      </c>
      <c r="BL359" t="s">
        <v>8</v>
      </c>
      <c r="BM359" t="s">
        <v>8</v>
      </c>
      <c r="BN359" s="35" t="s">
        <v>273</v>
      </c>
      <c r="BO359" t="s">
        <v>272</v>
      </c>
      <c r="BP359" t="s">
        <v>1660</v>
      </c>
    </row>
    <row r="360" spans="1:69" x14ac:dyDescent="0.3">
      <c r="A360" t="s">
        <v>1658</v>
      </c>
      <c r="B360" t="s">
        <v>1657</v>
      </c>
      <c r="C360">
        <v>2002</v>
      </c>
      <c r="D360" t="s">
        <v>1659</v>
      </c>
      <c r="E360" t="s">
        <v>143</v>
      </c>
      <c r="F360" s="35" t="s">
        <v>24</v>
      </c>
      <c r="G360" t="s">
        <v>10</v>
      </c>
      <c r="H360" t="s">
        <v>36</v>
      </c>
      <c r="I360" t="s">
        <v>12</v>
      </c>
      <c r="J360" t="s">
        <v>8</v>
      </c>
      <c r="K360">
        <v>8</v>
      </c>
      <c r="L360">
        <f t="shared" ref="L360:L363" si="63">AVERAGE(K360,M360)</f>
        <v>9</v>
      </c>
      <c r="M360">
        <v>10</v>
      </c>
      <c r="N360" t="s">
        <v>9</v>
      </c>
      <c r="O360" t="s">
        <v>9</v>
      </c>
      <c r="P360" t="s">
        <v>9</v>
      </c>
      <c r="Q360">
        <v>1</v>
      </c>
      <c r="R360">
        <v>7</v>
      </c>
      <c r="S360">
        <v>3</v>
      </c>
      <c r="T360">
        <v>5</v>
      </c>
      <c r="U360">
        <f>IF(AND(Q360&lt;&gt;"", Q360&lt;&gt;0, Q360&lt;&gt;"NA", Q360&lt;&gt;"NR",S360&lt;&gt;"", S360&lt;&gt;0, S360&lt;&gt;"NA", S360&lt;&gt;"NR"), S360/Q360, "NA")</f>
        <v>3</v>
      </c>
      <c r="V360">
        <f>IF(AND(U360&lt;&gt;"", U360&lt;&gt;0, U360&lt;&gt;"NA", U360&lt;&gt;"NR",R360&lt;&gt;"", R360&lt;&gt;0, R360&lt;&gt;"NA", R360&lt;&gt;"NR"), R360/U360, "NA")</f>
        <v>2.3333333333333335</v>
      </c>
      <c r="W360" s="35" t="s">
        <v>95</v>
      </c>
      <c r="X360" t="s">
        <v>8</v>
      </c>
      <c r="Y360" t="s">
        <v>2553</v>
      </c>
      <c r="Z360" t="s">
        <v>91</v>
      </c>
      <c r="AA360">
        <v>10</v>
      </c>
      <c r="AB360" t="s">
        <v>145</v>
      </c>
      <c r="AC360" cm="1">
        <f t="array" ref="AC360">_xlfn.IFS(AB360="mg/kg", AA360, AB360="ug/g", AA360, AB360="mg/100g", AA360*10, AB360="mg/g", AA360*1000, TRUE, "NA")</f>
        <v>10</v>
      </c>
      <c r="AD360" t="s">
        <v>9</v>
      </c>
      <c r="AE360" t="s">
        <v>8</v>
      </c>
      <c r="AF360" t="str" cm="1">
        <f t="array" ref="AF360">_xlfn.IFS(AD360="NA", "NA", AD360="NR", "NA", AE360="W/cm2", AD360, AE360="mW/mm2", AD360*0.1, AE360="mW/cm2", AD360*0.001, AE360="uW/cm2", AD360*0.000001, AE360="lux", AD360*0.00000014641, AE360="klux", AD360*0.00014641, TRUE, "NA")</f>
        <v>NA</v>
      </c>
      <c r="AG360" t="s">
        <v>85</v>
      </c>
      <c r="AH360" t="s">
        <v>2656</v>
      </c>
      <c r="AI360">
        <v>540</v>
      </c>
      <c r="AJ360">
        <v>3</v>
      </c>
      <c r="AK360">
        <v>10</v>
      </c>
      <c r="AL360" s="35" t="s">
        <v>324</v>
      </c>
      <c r="AM360" t="s">
        <v>219</v>
      </c>
      <c r="AN360">
        <v>3.2</v>
      </c>
      <c r="AO360" t="s">
        <v>145</v>
      </c>
      <c r="AP360">
        <v>0</v>
      </c>
      <c r="AQ360" t="s">
        <v>157</v>
      </c>
      <c r="AR360" s="35">
        <v>24</v>
      </c>
      <c r="AS360" t="s">
        <v>875</v>
      </c>
      <c r="AT360">
        <v>16.97</v>
      </c>
      <c r="AU360">
        <v>3.13</v>
      </c>
      <c r="AV360">
        <v>8.64</v>
      </c>
      <c r="AW360">
        <v>3.42</v>
      </c>
      <c r="AX360" t="s">
        <v>8</v>
      </c>
      <c r="AY360" t="s">
        <v>8</v>
      </c>
      <c r="AZ360" t="s">
        <v>483</v>
      </c>
      <c r="BA360" t="s">
        <v>196</v>
      </c>
      <c r="BB360" cm="1">
        <f t="array" ref="BB360">_xlfn.IFS(AT360="NA", "NA", AT360="NR", "NA", AZ360="Direct rLV % whole brain", AT360, AZ360="Indirect rLV % whole brain", AT360, AZ360="Direct rLV % hemisphere", AT360/2, AZ360="Indirect rLV % hemisphere", AT360/2, AND(F360="Mouse", AZ360="mm3"), (AT360/508.91)*100, AND(F360="Rat", AZ360="mm3"), (AT360/1971)*100, AND(F360="Mouse", AZ360="ul"), (AT360/508.91)*100, AND(F360="Rat", AZ360="ul"), (AT360/1971)*100, AND(F360="Mouse", AZ360="nl"), (AT360/508910)*100, AND(F360="Rat", AZ360="nl"), (AT360/1971000)*100, AND(F360="Mouse", AZ360="cm3"), (AT360/0.50891)*100, AND(F360="Rat", AZ360="cm3"), (AT360/1.971)*100, TRUE, "NA")</f>
        <v>16.97</v>
      </c>
      <c r="BC360" cm="1">
        <f t="array" ref="BC360">_xlfn.IFS(AV360="NA", "NA", AV360="NR", "NA", AZ360="Direct rLV % whole brain", AV360, AZ360="Indirect rLV % whole brain", AV360, AZ360="Direct rLV % hemisphere", AV360/2, AZ360="Indirect rLV % hemisphere", AV360/2, AND(F360="Mouse", AZ360="mm3"), (AV360/508.91)*100, AND(F360="Rat", AZ360="mm3"), (AV360/1971)*100, AND(F360="Mouse", AZ360="ul"), (AV360/508.91)*100, AND(F360="Rat", AZ360="ul"), (AV360/1971)*100, AND(F360="Mouse", AZ360="nl"), (AV360/508910)*100, AND(F360="Rat", AZ360="nl"), (AV360/1971000)*100, AND(F360="Mouse", AZ360="cm3"), (AV360/0.50891)*100, AND(F360="Rat", AZ360="cm3"), (AV360/1.971)*100, TRUE, "NA")</f>
        <v>8.64</v>
      </c>
      <c r="BD360" cm="1">
        <f t="array" ref="BD360">_xlfn.IFS(AU360="NA", "NA", AU360="NR", "NA", R360="NR", "NA", BA360="SD", AU360, BA360="SE", AU360*(SQRT(R360)), BA360="SEM", AU360*(SQRT(R360)), TRUE, "NA")</f>
        <v>3.13</v>
      </c>
      <c r="BE360" cm="1">
        <f t="array" ref="BE360">_xlfn.IFS(BD360="NA", "NA", AZ360="Direct rLV % whole brain", BD360, AZ360="Indirect rLV % whole brain", BD360, AZ360="Direct rLV % hemisphere", BD360/2, AZ360="Indirect rLV % hemisphere", BD360/2, AND(F360="Mouse", AZ360="mm3"), (BD360/508.91)*100, AND(F360="Rat", AZ360="mm3"), (BD360/1971)*100, AND(F360="Mouse", AZ360="ul"), (BD360/508.91)*100, AND(F360="Rat", AZ360="ul"), (BD360/1971)*100, AND(F360="Mouse", AZ360="nl"), (BD360/508910)*100, AND(F360="Rat", AZ360="nl"), (BD360/1971000)*100, AND(F360="Mouse", AZ360="cm3"), (BD360/0.50891)*100, AND(F360="Rat", AZ360="cm3"), (BD360/1.971)*100, TRUE, "NA")</f>
        <v>3.13</v>
      </c>
      <c r="BF360" s="48" cm="1">
        <f t="array" ref="BF360">_xlfn.IFS(AW360="NA", "NA", AW360="NR", "NA", T360 = "NA", "NA", T360 = "NR", "NA", BA360="SD", AW360, BA360="SE", AW360*(SQRT(T360)), BA360="SEM", AW360*(SQRT(T360)), TRUE, "NA")</f>
        <v>3.42</v>
      </c>
      <c r="BG360" s="35" t="s">
        <v>12</v>
      </c>
      <c r="BH360" t="s">
        <v>8</v>
      </c>
      <c r="BI360" t="s">
        <v>8</v>
      </c>
      <c r="BJ360" t="s">
        <v>8</v>
      </c>
      <c r="BK360" t="s">
        <v>8</v>
      </c>
      <c r="BL360" t="s">
        <v>8</v>
      </c>
      <c r="BM360" t="s">
        <v>8</v>
      </c>
      <c r="BN360" s="35" t="s">
        <v>273</v>
      </c>
      <c r="BO360" t="s">
        <v>272</v>
      </c>
      <c r="BP360" t="s">
        <v>1660</v>
      </c>
    </row>
    <row r="361" spans="1:69" s="22" customFormat="1" x14ac:dyDescent="0.3">
      <c r="A361" s="22" t="s">
        <v>1661</v>
      </c>
      <c r="B361" s="22" t="s">
        <v>1657</v>
      </c>
      <c r="C361" s="22">
        <v>2009</v>
      </c>
      <c r="D361" s="22" t="s">
        <v>1662</v>
      </c>
      <c r="E361" s="22" t="s">
        <v>141</v>
      </c>
      <c r="F361" s="34" t="s">
        <v>24</v>
      </c>
      <c r="G361" s="22" t="s">
        <v>50</v>
      </c>
      <c r="H361" s="22" t="s">
        <v>36</v>
      </c>
      <c r="I361" s="22" t="s">
        <v>210</v>
      </c>
      <c r="J361" s="22" t="s">
        <v>284</v>
      </c>
      <c r="K361" s="22">
        <v>17</v>
      </c>
      <c r="L361" s="22">
        <f t="shared" si="63"/>
        <v>18</v>
      </c>
      <c r="M361" s="22">
        <v>19</v>
      </c>
      <c r="N361" s="22" t="s">
        <v>9</v>
      </c>
      <c r="O361" s="22" t="s">
        <v>9</v>
      </c>
      <c r="P361" s="22" t="s">
        <v>9</v>
      </c>
      <c r="Q361" s="22">
        <v>1</v>
      </c>
      <c r="R361" s="22">
        <v>14.5</v>
      </c>
      <c r="S361" s="22">
        <v>3</v>
      </c>
      <c r="T361" s="22">
        <v>14.5</v>
      </c>
      <c r="U361" s="22">
        <f t="shared" si="55"/>
        <v>3</v>
      </c>
      <c r="V361" s="22">
        <f t="shared" si="56"/>
        <v>4.833333333333333</v>
      </c>
      <c r="W361" s="34" t="s">
        <v>95</v>
      </c>
      <c r="X361" s="22" t="s">
        <v>8</v>
      </c>
      <c r="Y361" s="22" t="s">
        <v>2553</v>
      </c>
      <c r="Z361" s="22" t="s">
        <v>91</v>
      </c>
      <c r="AA361" s="22">
        <v>10</v>
      </c>
      <c r="AB361" s="22" t="s">
        <v>145</v>
      </c>
      <c r="AC361" cm="1">
        <f t="array" ref="AC361">_xlfn.IFS(AB361="mg/kg", AA361, AB361="ug/g", AA361, AB361="mg/100g", AA361*10, AB361="mg/g", AA361*1000, TRUE, "NA")</f>
        <v>10</v>
      </c>
      <c r="AD361" s="22" t="s">
        <v>9</v>
      </c>
      <c r="AE361" s="22" t="s">
        <v>8</v>
      </c>
      <c r="AF361" t="str" cm="1">
        <f t="array" ref="AF361">_xlfn.IFS(AD361="NA", "NA", AD361="NR", "NA", AE361="W/cm2", AD361, AE361="mW/mm2", AD361*0.1, AE361="mW/cm2", AD361*0.001, AE361="uW/cm2", AD361*0.000001, AE361="lux", AD361*0.00000014641, AE361="klux", AD361*0.00014641, TRUE, "NA")</f>
        <v>NA</v>
      </c>
      <c r="AG361" s="22" t="s">
        <v>85</v>
      </c>
      <c r="AH361" s="22" t="s">
        <v>2656</v>
      </c>
      <c r="AI361" s="22">
        <v>540</v>
      </c>
      <c r="AJ361" s="22">
        <v>3</v>
      </c>
      <c r="AK361" s="22">
        <v>10</v>
      </c>
      <c r="AL361" s="34" t="s">
        <v>886</v>
      </c>
      <c r="AM361" s="22" t="s">
        <v>47</v>
      </c>
      <c r="AN361" s="22">
        <v>1</v>
      </c>
      <c r="AO361" s="22" t="s">
        <v>145</v>
      </c>
      <c r="AP361" s="22">
        <v>3</v>
      </c>
      <c r="AQ361" s="22" t="s">
        <v>158</v>
      </c>
      <c r="AR361" s="34">
        <v>24</v>
      </c>
      <c r="AS361" s="22" t="s">
        <v>875</v>
      </c>
      <c r="AT361" s="22">
        <v>15.47</v>
      </c>
      <c r="AU361" s="22">
        <v>1.29</v>
      </c>
      <c r="AV361" s="22">
        <v>14.57</v>
      </c>
      <c r="AW361" s="22">
        <v>1.31</v>
      </c>
      <c r="AX361" s="22" t="s">
        <v>8</v>
      </c>
      <c r="AY361" s="22" t="s">
        <v>8</v>
      </c>
      <c r="AZ361" s="22" t="s">
        <v>483</v>
      </c>
      <c r="BA361" s="22" t="s">
        <v>197</v>
      </c>
      <c r="BB361" cm="1">
        <f t="array" ref="BB361">_xlfn.IFS(AT361="NA", "NA", AT361="NR", "NA", AZ361="Direct rLV % whole brain", AT361, AZ361="Indirect rLV % whole brain", AT361, AZ361="Direct rLV % hemisphere", AT361/2, AZ361="Indirect rLV % hemisphere", AT361/2, AND(F361="Mouse", AZ361="mm3"), (AT361/508.91)*100, AND(F361="Rat", AZ361="mm3"), (AT361/1971)*100, AND(F361="Mouse", AZ361="ul"), (AT361/508.91)*100, AND(F361="Rat", AZ361="ul"), (AT361/1971)*100, AND(F361="Mouse", AZ361="nl"), (AT361/508910)*100, AND(F361="Rat", AZ361="nl"), (AT361/1971000)*100, AND(F361="Mouse", AZ361="cm3"), (AT361/0.50891)*100, AND(F361="Rat", AZ361="cm3"), (AT361/1.971)*100, TRUE, "NA")</f>
        <v>15.47</v>
      </c>
      <c r="BC361" cm="1">
        <f t="array" ref="BC361">_xlfn.IFS(AV361="NA", "NA", AV361="NR", "NA", AZ361="Direct rLV % whole brain", AV361, AZ361="Indirect rLV % whole brain", AV361, AZ361="Direct rLV % hemisphere", AV361/2, AZ361="Indirect rLV % hemisphere", AV361/2, AND(F361="Mouse", AZ361="mm3"), (AV361/508.91)*100, AND(F361="Rat", AZ361="mm3"), (AV361/1971)*100, AND(F361="Mouse", AZ361="ul"), (AV361/508.91)*100, AND(F361="Rat", AZ361="ul"), (AV361/1971)*100, AND(F361="Mouse", AZ361="nl"), (AV361/508910)*100, AND(F361="Rat", AZ361="nl"), (AV361/1971000)*100, AND(F361="Mouse", AZ361="cm3"), (AV361/0.50891)*100, AND(F361="Rat", AZ361="cm3"), (AV361/1.971)*100, TRUE, "NA")</f>
        <v>14.57</v>
      </c>
      <c r="BD361" cm="1">
        <f t="array" ref="BD361">_xlfn.IFS(AU361="NA", "NA", AU361="NR", "NA", R361="NR", "NA", BA361="SD", AU361, BA361="SE", AU361*(SQRT(R361)), BA361="SEM", AU361*(SQRT(R361)), TRUE, "NA")</f>
        <v>4.9121736532822213</v>
      </c>
      <c r="BE361" cm="1">
        <f t="array" ref="BE361">_xlfn.IFS(BD361="NA", "NA", AZ361="Direct rLV % whole brain", BD361, AZ361="Indirect rLV % whole brain", BD361, AZ361="Direct rLV % hemisphere", BD361/2, AZ361="Indirect rLV % hemisphere", BD361/2, AND(F361="Mouse", AZ361="mm3"), (BD361/508.91)*100, AND(F361="Rat", AZ361="mm3"), (BD361/1971)*100, AND(F361="Mouse", AZ361="ul"), (BD361/508.91)*100, AND(F361="Rat", AZ361="ul"), (BD361/1971)*100, AND(F361="Mouse", AZ361="nl"), (BD361/508910)*100, AND(F361="Rat", AZ361="nl"), (BD361/1971000)*100, AND(F361="Mouse", AZ361="cm3"), (BD361/0.50891)*100, AND(F361="Rat", AZ361="cm3"), (BD361/1.971)*100, TRUE, "NA")</f>
        <v>4.9121736532822213</v>
      </c>
      <c r="BF361" s="48" cm="1">
        <f t="array" ref="BF361">_xlfn.IFS(AW361="NA", "NA", AW361="NR", "NA", T361 = "NA", "NA", T361 = "NR", "NA", BA361="SD", AW361, BA361="SE", AW361*(SQRT(T361)), BA361="SEM", AW361*(SQRT(T361)), TRUE, "NA")</f>
        <v>4.9883313843408601</v>
      </c>
      <c r="BG361" s="34" t="s">
        <v>12</v>
      </c>
      <c r="BH361" s="22" t="s">
        <v>8</v>
      </c>
      <c r="BI361" s="22" t="s">
        <v>8</v>
      </c>
      <c r="BJ361" s="22" t="s">
        <v>8</v>
      </c>
      <c r="BK361" s="22" t="s">
        <v>8</v>
      </c>
      <c r="BL361" s="22" t="s">
        <v>8</v>
      </c>
      <c r="BM361" s="22" t="s">
        <v>8</v>
      </c>
      <c r="BN361" s="34" t="s">
        <v>273</v>
      </c>
      <c r="BO361" s="22" t="s">
        <v>272</v>
      </c>
      <c r="BP361" s="22" t="s">
        <v>1582</v>
      </c>
    </row>
    <row r="362" spans="1:69" s="22" customFormat="1" x14ac:dyDescent="0.3">
      <c r="A362" s="22" t="s">
        <v>1661</v>
      </c>
      <c r="B362" s="22" t="s">
        <v>1657</v>
      </c>
      <c r="C362" s="22">
        <v>2009</v>
      </c>
      <c r="D362" s="22" t="s">
        <v>1662</v>
      </c>
      <c r="E362" s="22" t="s">
        <v>143</v>
      </c>
      <c r="F362" s="34" t="s">
        <v>24</v>
      </c>
      <c r="G362" s="22" t="s">
        <v>50</v>
      </c>
      <c r="H362" s="22" t="s">
        <v>36</v>
      </c>
      <c r="I362" s="22" t="s">
        <v>210</v>
      </c>
      <c r="J362" s="22" t="s">
        <v>284</v>
      </c>
      <c r="K362" s="22">
        <v>17</v>
      </c>
      <c r="L362" s="22">
        <f t="shared" si="63"/>
        <v>18</v>
      </c>
      <c r="M362" s="22">
        <v>19</v>
      </c>
      <c r="N362" s="22" t="s">
        <v>9</v>
      </c>
      <c r="O362" s="22" t="s">
        <v>9</v>
      </c>
      <c r="P362" s="22" t="s">
        <v>9</v>
      </c>
      <c r="Q362" s="22">
        <v>1</v>
      </c>
      <c r="R362" s="22">
        <v>14.5</v>
      </c>
      <c r="S362" s="22">
        <v>3</v>
      </c>
      <c r="T362" s="22">
        <v>14.5</v>
      </c>
      <c r="U362" s="22">
        <f>IF(AND(Q362&lt;&gt;"", Q362&lt;&gt;0, Q362&lt;&gt;"NA", Q362&lt;&gt;"NR",S362&lt;&gt;"", S362&lt;&gt;0, S362&lt;&gt;"NA", S362&lt;&gt;"NR"), S362/Q362, "NA")</f>
        <v>3</v>
      </c>
      <c r="V362" s="22">
        <f>IF(AND(U362&lt;&gt;"", U362&lt;&gt;0, U362&lt;&gt;"NA", U362&lt;&gt;"NR",R362&lt;&gt;"", R362&lt;&gt;0, R362&lt;&gt;"NA", R362&lt;&gt;"NR"), R362/U362, "NA")</f>
        <v>4.833333333333333</v>
      </c>
      <c r="W362" s="34" t="s">
        <v>95</v>
      </c>
      <c r="X362" s="22" t="s">
        <v>8</v>
      </c>
      <c r="Y362" s="22" t="s">
        <v>2553</v>
      </c>
      <c r="Z362" s="22" t="s">
        <v>91</v>
      </c>
      <c r="AA362" s="22">
        <v>10</v>
      </c>
      <c r="AB362" s="22" t="s">
        <v>145</v>
      </c>
      <c r="AC362" cm="1">
        <f t="array" ref="AC362">_xlfn.IFS(AB362="mg/kg", AA362, AB362="ug/g", AA362, AB362="mg/100g", AA362*10, AB362="mg/g", AA362*1000, TRUE, "NA")</f>
        <v>10</v>
      </c>
      <c r="AD362" s="22" t="s">
        <v>9</v>
      </c>
      <c r="AE362" s="22" t="s">
        <v>8</v>
      </c>
      <c r="AF362" t="str" cm="1">
        <f t="array" ref="AF362">_xlfn.IFS(AD362="NA", "NA", AD362="NR", "NA", AE362="W/cm2", AD362, AE362="mW/mm2", AD362*0.1, AE362="mW/cm2", AD362*0.001, AE362="uW/cm2", AD362*0.000001, AE362="lux", AD362*0.00000014641, AE362="klux", AD362*0.00014641, TRUE, "NA")</f>
        <v>NA</v>
      </c>
      <c r="AG362" s="22" t="s">
        <v>85</v>
      </c>
      <c r="AH362" s="22" t="s">
        <v>2656</v>
      </c>
      <c r="AI362" s="22">
        <v>540</v>
      </c>
      <c r="AJ362" s="22">
        <v>3</v>
      </c>
      <c r="AK362" s="22">
        <v>10</v>
      </c>
      <c r="AL362" s="34" t="s">
        <v>324</v>
      </c>
      <c r="AM362" s="22" t="s">
        <v>219</v>
      </c>
      <c r="AN362" s="22">
        <v>10</v>
      </c>
      <c r="AO362" s="22" t="s">
        <v>145</v>
      </c>
      <c r="AP362" s="22">
        <v>3</v>
      </c>
      <c r="AQ362" s="22" t="s">
        <v>158</v>
      </c>
      <c r="AR362" s="34">
        <v>24</v>
      </c>
      <c r="AS362" s="22" t="s">
        <v>875</v>
      </c>
      <c r="AT362" s="22">
        <v>15.47</v>
      </c>
      <c r="AU362" s="22">
        <v>1.29</v>
      </c>
      <c r="AV362" s="22">
        <v>18.36</v>
      </c>
      <c r="AW362" s="22">
        <v>0.81</v>
      </c>
      <c r="AX362" s="22" t="s">
        <v>8</v>
      </c>
      <c r="AY362" s="22" t="s">
        <v>8</v>
      </c>
      <c r="AZ362" s="22" t="s">
        <v>483</v>
      </c>
      <c r="BA362" s="22" t="s">
        <v>197</v>
      </c>
      <c r="BB362" cm="1">
        <f t="array" ref="BB362">_xlfn.IFS(AT362="NA", "NA", AT362="NR", "NA", AZ362="Direct rLV % whole brain", AT362, AZ362="Indirect rLV % whole brain", AT362, AZ362="Direct rLV % hemisphere", AT362/2, AZ362="Indirect rLV % hemisphere", AT362/2, AND(F362="Mouse", AZ362="mm3"), (AT362/508.91)*100, AND(F362="Rat", AZ362="mm3"), (AT362/1971)*100, AND(F362="Mouse", AZ362="ul"), (AT362/508.91)*100, AND(F362="Rat", AZ362="ul"), (AT362/1971)*100, AND(F362="Mouse", AZ362="nl"), (AT362/508910)*100, AND(F362="Rat", AZ362="nl"), (AT362/1971000)*100, AND(F362="Mouse", AZ362="cm3"), (AT362/0.50891)*100, AND(F362="Rat", AZ362="cm3"), (AT362/1.971)*100, TRUE, "NA")</f>
        <v>15.47</v>
      </c>
      <c r="BC362" cm="1">
        <f t="array" ref="BC362">_xlfn.IFS(AV362="NA", "NA", AV362="NR", "NA", AZ362="Direct rLV % whole brain", AV362, AZ362="Indirect rLV % whole brain", AV362, AZ362="Direct rLV % hemisphere", AV362/2, AZ362="Indirect rLV % hemisphere", AV362/2, AND(F362="Mouse", AZ362="mm3"), (AV362/508.91)*100, AND(F362="Rat", AZ362="mm3"), (AV362/1971)*100, AND(F362="Mouse", AZ362="ul"), (AV362/508.91)*100, AND(F362="Rat", AZ362="ul"), (AV362/1971)*100, AND(F362="Mouse", AZ362="nl"), (AV362/508910)*100, AND(F362="Rat", AZ362="nl"), (AV362/1971000)*100, AND(F362="Mouse", AZ362="cm3"), (AV362/0.50891)*100, AND(F362="Rat", AZ362="cm3"), (AV362/1.971)*100, TRUE, "NA")</f>
        <v>18.36</v>
      </c>
      <c r="BD362" cm="1">
        <f t="array" ref="BD362">_xlfn.IFS(AU362="NA", "NA", AU362="NR", "NA", R362="NR", "NA", BA362="SD", AU362, BA362="SE", AU362*(SQRT(R362)), BA362="SEM", AU362*(SQRT(R362)), TRUE, "NA")</f>
        <v>4.9121736532822213</v>
      </c>
      <c r="BE362" cm="1">
        <f t="array" ref="BE362">_xlfn.IFS(BD362="NA", "NA", AZ362="Direct rLV % whole brain", BD362, AZ362="Indirect rLV % whole brain", BD362, AZ362="Direct rLV % hemisphere", BD362/2, AZ362="Indirect rLV % hemisphere", BD362/2, AND(F362="Mouse", AZ362="mm3"), (BD362/508.91)*100, AND(F362="Rat", AZ362="mm3"), (BD362/1971)*100, AND(F362="Mouse", AZ362="ul"), (BD362/508.91)*100, AND(F362="Rat", AZ362="ul"), (BD362/1971)*100, AND(F362="Mouse", AZ362="nl"), (BD362/508910)*100, AND(F362="Rat", AZ362="nl"), (BD362/1971000)*100, AND(F362="Mouse", AZ362="cm3"), (BD362/0.50891)*100, AND(F362="Rat", AZ362="cm3"), (BD362/1.971)*100, TRUE, "NA")</f>
        <v>4.9121736532822213</v>
      </c>
      <c r="BF362" s="48" cm="1">
        <f t="array" ref="BF362">_xlfn.IFS(AW362="NA", "NA", AW362="NR", "NA", T362 = "NA", "NA", T362 = "NR", "NA", BA362="SD", AW362, BA362="SE", AW362*(SQRT(T362)), BA362="SEM", AW362*(SQRT(T362)), TRUE, "NA")</f>
        <v>3.0843881078748834</v>
      </c>
      <c r="BG362" s="34" t="s">
        <v>12</v>
      </c>
      <c r="BH362" s="22" t="s">
        <v>8</v>
      </c>
      <c r="BI362" s="22" t="s">
        <v>8</v>
      </c>
      <c r="BJ362" s="22" t="s">
        <v>8</v>
      </c>
      <c r="BK362" s="22" t="s">
        <v>8</v>
      </c>
      <c r="BL362" s="22" t="s">
        <v>8</v>
      </c>
      <c r="BM362" s="22" t="s">
        <v>8</v>
      </c>
      <c r="BN362" s="34" t="s">
        <v>273</v>
      </c>
      <c r="BO362" s="22" t="s">
        <v>272</v>
      </c>
      <c r="BP362" s="22" t="s">
        <v>1582</v>
      </c>
    </row>
    <row r="363" spans="1:69" x14ac:dyDescent="0.3">
      <c r="A363" t="s">
        <v>1663</v>
      </c>
      <c r="B363" t="s">
        <v>1657</v>
      </c>
      <c r="C363">
        <v>2005</v>
      </c>
      <c r="D363" t="s">
        <v>1664</v>
      </c>
      <c r="E363" t="s">
        <v>141</v>
      </c>
      <c r="F363" s="35" t="s">
        <v>40</v>
      </c>
      <c r="G363" t="s">
        <v>1665</v>
      </c>
      <c r="H363" t="s">
        <v>36</v>
      </c>
      <c r="I363" t="s">
        <v>12</v>
      </c>
      <c r="J363" t="s">
        <v>8</v>
      </c>
      <c r="K363">
        <v>156</v>
      </c>
      <c r="L363">
        <f t="shared" si="63"/>
        <v>208.5</v>
      </c>
      <c r="M363">
        <v>261</v>
      </c>
      <c r="N363">
        <v>3700</v>
      </c>
      <c r="O363">
        <f>AVERAGE(N363,P363)</f>
        <v>5100</v>
      </c>
      <c r="P363">
        <v>6500</v>
      </c>
      <c r="Q363">
        <v>1</v>
      </c>
      <c r="R363">
        <v>5</v>
      </c>
      <c r="S363">
        <v>0</v>
      </c>
      <c r="T363" t="s">
        <v>8</v>
      </c>
      <c r="U363" t="str">
        <f t="shared" si="55"/>
        <v>NA</v>
      </c>
      <c r="V363" t="str">
        <f t="shared" si="56"/>
        <v>NA</v>
      </c>
      <c r="W363" s="35" t="s">
        <v>100</v>
      </c>
      <c r="X363" t="s">
        <v>97</v>
      </c>
      <c r="Y363" t="s">
        <v>2553</v>
      </c>
      <c r="Z363" t="s">
        <v>91</v>
      </c>
      <c r="AA363">
        <v>20</v>
      </c>
      <c r="AB363" t="s">
        <v>145</v>
      </c>
      <c r="AC363" cm="1">
        <f t="array" ref="AC363">_xlfn.IFS(AB363="mg/kg", AA363, AB363="ug/g", AA363, AB363="mg/100g", AA363*10, AB363="mg/g", AA363*1000, TRUE, "NA")</f>
        <v>20</v>
      </c>
      <c r="AD363">
        <v>4000000</v>
      </c>
      <c r="AE363" t="s">
        <v>252</v>
      </c>
      <c r="AF363" cm="1">
        <f t="array" ref="AF363">_xlfn.IFS(AD363="NA", "NA", AD363="NR", "NA", AE363="W/cm2", AD363, AE363="mW/mm2", AD363*0.1, AE363="mW/cm2", AD363*0.001, AE363="uW/cm2", AD363*0.000001, AE363="lux", AD363*0.00000014641, AE363="klux", AD363*0.00014641, TRUE, "NA")</f>
        <v>0.58564000000000005</v>
      </c>
      <c r="AG363" t="s">
        <v>85</v>
      </c>
      <c r="AH363" t="s">
        <v>2656</v>
      </c>
      <c r="AI363">
        <v>540</v>
      </c>
      <c r="AJ363" t="s">
        <v>9</v>
      </c>
      <c r="AK363">
        <v>20</v>
      </c>
      <c r="AL363" s="35" t="s">
        <v>12</v>
      </c>
      <c r="AM363" t="s">
        <v>8</v>
      </c>
      <c r="AN363" t="s">
        <v>8</v>
      </c>
      <c r="AO363" t="s">
        <v>8</v>
      </c>
      <c r="AP363" t="s">
        <v>8</v>
      </c>
      <c r="AQ363" t="s">
        <v>8</v>
      </c>
      <c r="AR363" s="35">
        <v>24</v>
      </c>
      <c r="AS363" t="s">
        <v>876</v>
      </c>
      <c r="AT363">
        <v>5137</v>
      </c>
      <c r="AU363">
        <v>850</v>
      </c>
      <c r="AV363" t="s">
        <v>8</v>
      </c>
      <c r="AW363" t="s">
        <v>8</v>
      </c>
      <c r="AX363" t="s">
        <v>8</v>
      </c>
      <c r="AY363" t="s">
        <v>8</v>
      </c>
      <c r="AZ363" t="s">
        <v>137</v>
      </c>
      <c r="BA363" t="s">
        <v>197</v>
      </c>
      <c r="BB363" t="str" cm="1">
        <f t="array" ref="BB363">_xlfn.IFS(AT363="NA", "NA", AT363="NR", "NA", AZ363="Direct rLV % whole brain", AT363, AZ363="Indirect rLV % whole brain", AT363, AZ363="Direct rLV % hemisphere", AT363/2, AZ363="Indirect rLV % hemisphere", AT363/2, AND(F363="Mouse", AZ363="mm3"), (AT363/508.91)*100, AND(F363="Rat", AZ363="mm3"), (AT363/1971)*100, AND(F363="Mouse", AZ363="ul"), (AT363/508.91)*100, AND(F363="Rat", AZ363="ul"), (AT363/1971)*100, AND(F363="Mouse", AZ363="nl"), (AT363/508910)*100, AND(F363="Rat", AZ363="nl"), (AT363/1971000)*100, AND(F363="Mouse", AZ363="cm3"), (AT363/0.50891)*100, AND(F363="Rat", AZ363="cm3"), (AT363/1.971)*100, TRUE, "NA")</f>
        <v>NA</v>
      </c>
      <c r="BC363" t="str" cm="1">
        <f t="array" ref="BC363">_xlfn.IFS(AV363="NA", "NA", AV363="NR", "NA", AZ363="Direct rLV % whole brain", AV363, AZ363="Indirect rLV % whole brain", AV363, AZ363="Direct rLV % hemisphere", AV363/2, AZ363="Indirect rLV % hemisphere", AV363/2, AND(F363="Mouse", AZ363="mm3"), (AV363/508.91)*100, AND(F363="Rat", AZ363="mm3"), (AV363/1971)*100, AND(F363="Mouse", AZ363="ul"), (AV363/508.91)*100, AND(F363="Rat", AZ363="ul"), (AV363/1971)*100, AND(F363="Mouse", AZ363="nl"), (AV363/508910)*100, AND(F363="Rat", AZ363="nl"), (AV363/1971000)*100, AND(F363="Mouse", AZ363="cm3"), (AV363/0.50891)*100, AND(F363="Rat", AZ363="cm3"), (AV363/1.971)*100, TRUE, "NA")</f>
        <v>NA</v>
      </c>
      <c r="BD363" cm="1">
        <f t="array" ref="BD363">_xlfn.IFS(AU363="NA", "NA", AU363="NR", "NA", R363="NR", "NA", BA363="SD", AU363, BA363="SE", AU363*(SQRT(R363)), BA363="SEM", AU363*(SQRT(R363)), TRUE, "NA")</f>
        <v>1900.6577808748214</v>
      </c>
      <c r="BE363" t="str" cm="1">
        <f t="array" ref="BE363">_xlfn.IFS(BD363="NA", "NA", AZ363="Direct rLV % whole brain", BD363, AZ363="Indirect rLV % whole brain", BD363, AZ363="Direct rLV % hemisphere", BD363/2, AZ363="Indirect rLV % hemisphere", BD363/2, AND(F363="Mouse", AZ363="mm3"), (BD363/508.91)*100, AND(F363="Rat", AZ363="mm3"), (BD363/1971)*100, AND(F363="Mouse", AZ363="ul"), (BD363/508.91)*100, AND(F363="Rat", AZ363="ul"), (BD363/1971)*100, AND(F363="Mouse", AZ363="nl"), (BD363/508910)*100, AND(F363="Rat", AZ363="nl"), (BD363/1971000)*100, AND(F363="Mouse", AZ363="cm3"), (BD363/0.50891)*100, AND(F363="Rat", AZ363="cm3"), (BD363/1.971)*100, TRUE, "NA")</f>
        <v>NA</v>
      </c>
      <c r="BF363" s="48" t="str" cm="1">
        <f t="array" ref="BF363">_xlfn.IFS(AW363="NA", "NA", AW363="NR", "NA", T363 = "NA", "NA", T363 = "NR", "NA", BA363="SD", AW363, BA363="SE", AW363*(SQRT(T363)), BA363="SEM", AW363*(SQRT(T363)), TRUE, "NA")</f>
        <v>NA</v>
      </c>
      <c r="BG363" s="35" t="s">
        <v>1485</v>
      </c>
      <c r="BH363">
        <v>50</v>
      </c>
      <c r="BI363">
        <v>3</v>
      </c>
      <c r="BJ363" t="s">
        <v>8</v>
      </c>
      <c r="BK363" t="s">
        <v>8</v>
      </c>
      <c r="BL363" t="s">
        <v>197</v>
      </c>
      <c r="BM363">
        <v>24</v>
      </c>
      <c r="BN363" s="35" t="s">
        <v>273</v>
      </c>
      <c r="BO363" t="s">
        <v>273</v>
      </c>
    </row>
    <row r="364" spans="1:69" s="22" customFormat="1" x14ac:dyDescent="0.3">
      <c r="A364" s="22" t="s">
        <v>1668</v>
      </c>
      <c r="B364" s="22" t="s">
        <v>1667</v>
      </c>
      <c r="C364" s="22">
        <v>2010</v>
      </c>
      <c r="D364" s="22" t="s">
        <v>1669</v>
      </c>
      <c r="E364" s="22" t="s">
        <v>141</v>
      </c>
      <c r="F364" s="34" t="s">
        <v>25</v>
      </c>
      <c r="G364" s="22" t="s">
        <v>1008</v>
      </c>
      <c r="H364" s="22" t="s">
        <v>36</v>
      </c>
      <c r="I364" s="22" t="s">
        <v>12</v>
      </c>
      <c r="J364" s="22" t="s">
        <v>8</v>
      </c>
      <c r="K364" s="22" t="s">
        <v>9</v>
      </c>
      <c r="L364" s="22">
        <v>8</v>
      </c>
      <c r="M364" s="22" t="s">
        <v>9</v>
      </c>
      <c r="N364" s="22">
        <v>20</v>
      </c>
      <c r="O364" s="22">
        <f t="shared" ref="O364:O372" si="64">AVERAGE(N364,P364)</f>
        <v>23</v>
      </c>
      <c r="P364" s="22">
        <v>26</v>
      </c>
      <c r="Q364" s="22">
        <v>1</v>
      </c>
      <c r="R364" s="22">
        <v>9</v>
      </c>
      <c r="S364" s="22">
        <v>1</v>
      </c>
      <c r="T364" s="22">
        <v>9</v>
      </c>
      <c r="U364" s="22">
        <f t="shared" si="55"/>
        <v>1</v>
      </c>
      <c r="V364" s="22">
        <f t="shared" si="56"/>
        <v>9</v>
      </c>
      <c r="W364" s="34" t="s">
        <v>97</v>
      </c>
      <c r="X364" s="22" t="s">
        <v>8</v>
      </c>
      <c r="Y364" s="22" t="s">
        <v>2553</v>
      </c>
      <c r="Z364" s="22" t="s">
        <v>91</v>
      </c>
      <c r="AA364" s="22">
        <v>20</v>
      </c>
      <c r="AB364" s="22" t="s">
        <v>145</v>
      </c>
      <c r="AC364" cm="1">
        <f t="array" ref="AC364">_xlfn.IFS(AB364="mg/kg", AA364, AB364="ug/g", AA364, AB364="mg/100g", AA364*10, AB364="mg/g", AA364*1000, TRUE, "NA")</f>
        <v>20</v>
      </c>
      <c r="AD364" s="22">
        <v>6</v>
      </c>
      <c r="AE364" s="22" t="s">
        <v>221</v>
      </c>
      <c r="AF364" t="str" cm="1">
        <f t="array" ref="AF364">_xlfn.IFS(AD364="NA", "NA", AD364="NR", "NA", AE364="W/cm2", AD364, AE364="mW/mm2", AD364*0.1, AE364="mW/cm2", AD364*0.001, AE364="uW/cm2", AD364*0.000001, AE364="lux", AD364*0.00000014641, AE364="klux", AD364*0.00014641, TRUE, "NA")</f>
        <v>NA</v>
      </c>
      <c r="AG364" s="22" t="s">
        <v>651</v>
      </c>
      <c r="AH364" s="22" t="s">
        <v>651</v>
      </c>
      <c r="AI364" s="22">
        <v>568</v>
      </c>
      <c r="AJ364" s="22" t="s">
        <v>9</v>
      </c>
      <c r="AK364" s="22">
        <v>8</v>
      </c>
      <c r="AL364" s="34" t="s">
        <v>1671</v>
      </c>
      <c r="AM364" s="22" t="s">
        <v>213</v>
      </c>
      <c r="AN364" s="22">
        <v>0.3</v>
      </c>
      <c r="AO364" s="22" t="s">
        <v>145</v>
      </c>
      <c r="AP364" s="22" t="s">
        <v>9</v>
      </c>
      <c r="AQ364" s="22" t="s">
        <v>9</v>
      </c>
      <c r="AR364" s="34">
        <v>72</v>
      </c>
      <c r="AS364" s="22" t="s">
        <v>875</v>
      </c>
      <c r="AT364" s="22">
        <v>23.74</v>
      </c>
      <c r="AU364" s="22">
        <v>3.52</v>
      </c>
      <c r="AV364" s="22">
        <v>14.54</v>
      </c>
      <c r="AW364" s="22">
        <v>2.37</v>
      </c>
      <c r="AX364" s="22" t="s">
        <v>8</v>
      </c>
      <c r="AY364" s="22" t="s">
        <v>8</v>
      </c>
      <c r="AZ364" s="22" t="s">
        <v>137</v>
      </c>
      <c r="BA364" s="22" t="s">
        <v>197</v>
      </c>
      <c r="BB364" cm="1">
        <f t="array" ref="BB364">_xlfn.IFS(AT364="NA", "NA", AT364="NR", "NA", AZ364="Direct rLV % whole brain", AT364, AZ364="Indirect rLV % whole brain", AT364, AZ364="Direct rLV % hemisphere", AT364/2, AZ364="Indirect rLV % hemisphere", AT364/2, AND(F364="Mouse", AZ364="mm3"), (AT364/508.91)*100, AND(F364="Rat", AZ364="mm3"), (AT364/1971)*100, AND(F364="Mouse", AZ364="ul"), (AT364/508.91)*100, AND(F364="Rat", AZ364="ul"), (AT364/1971)*100, AND(F364="Mouse", AZ364="nl"), (AT364/508910)*100, AND(F364="Rat", AZ364="nl"), (AT364/1971000)*100, AND(F364="Mouse", AZ364="cm3"), (AT364/0.50891)*100, AND(F364="Rat", AZ364="cm3"), (AT364/1.971)*100, TRUE, "NA")</f>
        <v>4.6648719812933521</v>
      </c>
      <c r="BC364" cm="1">
        <f t="array" ref="BC364">_xlfn.IFS(AV364="NA", "NA", AV364="NR", "NA", AZ364="Direct rLV % whole brain", AV364, AZ364="Indirect rLV % whole brain", AV364, AZ364="Direct rLV % hemisphere", AV364/2, AZ364="Indirect rLV % hemisphere", AV364/2, AND(F364="Mouse", AZ364="mm3"), (AV364/508.91)*100, AND(F364="Rat", AZ364="mm3"), (AV364/1971)*100, AND(F364="Mouse", AZ364="ul"), (AV364/508.91)*100, AND(F364="Rat", AZ364="ul"), (AV364/1971)*100, AND(F364="Mouse", AZ364="nl"), (AV364/508910)*100, AND(F364="Rat", AZ364="nl"), (AV364/1971000)*100, AND(F364="Mouse", AZ364="cm3"), (AV364/0.50891)*100, AND(F364="Rat", AZ364="cm3"), (AV364/1.971)*100, TRUE, "NA")</f>
        <v>2.8570867147432746</v>
      </c>
      <c r="BD364" cm="1">
        <f t="array" ref="BD364">_xlfn.IFS(AU364="NA", "NA", AU364="NR", "NA", R364="NR", "NA", BA364="SD", AU364, BA364="SE", AU364*(SQRT(R364)), BA364="SEM", AU364*(SQRT(R364)), TRUE, "NA")</f>
        <v>10.56</v>
      </c>
      <c r="BE364" cm="1">
        <f t="array" ref="BE364">_xlfn.IFS(BD364="NA", "NA", AZ364="Direct rLV % whole brain", BD364, AZ364="Indirect rLV % whole brain", BD364, AZ364="Direct rLV % hemisphere", BD364/2, AZ364="Indirect rLV % hemisphere", BD364/2, AND(F364="Mouse", AZ364="mm3"), (BD364/508.91)*100, AND(F364="Rat", AZ364="mm3"), (BD364/1971)*100, AND(F364="Mouse", AZ364="ul"), (BD364/508.91)*100, AND(F364="Rat", AZ364="ul"), (BD364/1971)*100, AND(F364="Mouse", AZ364="nl"), (BD364/508910)*100, AND(F364="Rat", AZ364="nl"), (BD364/1971000)*100, AND(F364="Mouse", AZ364="cm3"), (BD364/0.50891)*100, AND(F364="Rat", AZ364="cm3"), (BD364/1.971)*100, TRUE, "NA")</f>
        <v>2.0750230885618279</v>
      </c>
      <c r="BF364" s="48" cm="1">
        <f t="array" ref="BF364">_xlfn.IFS(AW364="NA", "NA", AW364="NR", "NA", T364 = "NA", "NA", T364 = "NR", "NA", BA364="SD", AW364, BA364="SE", AW364*(SQRT(T364)), BA364="SEM", AW364*(SQRT(T364)), TRUE, "NA")</f>
        <v>7.11</v>
      </c>
      <c r="BG364" s="34" t="s">
        <v>12</v>
      </c>
      <c r="BH364" s="22" t="s">
        <v>8</v>
      </c>
      <c r="BI364" s="22" t="s">
        <v>8</v>
      </c>
      <c r="BJ364" s="22" t="s">
        <v>8</v>
      </c>
      <c r="BK364" s="22" t="s">
        <v>8</v>
      </c>
      <c r="BL364" s="22" t="s">
        <v>8</v>
      </c>
      <c r="BM364" s="22" t="s">
        <v>8</v>
      </c>
      <c r="BN364" s="34" t="s">
        <v>273</v>
      </c>
      <c r="BO364" s="22" t="s">
        <v>273</v>
      </c>
      <c r="BP364" s="22" t="s">
        <v>1670</v>
      </c>
    </row>
    <row r="365" spans="1:69" x14ac:dyDescent="0.3">
      <c r="A365" t="s">
        <v>1673</v>
      </c>
      <c r="B365" t="s">
        <v>1672</v>
      </c>
      <c r="C365">
        <v>2000</v>
      </c>
      <c r="D365" t="s">
        <v>1674</v>
      </c>
      <c r="E365" t="s">
        <v>141</v>
      </c>
      <c r="F365" s="35" t="s">
        <v>24</v>
      </c>
      <c r="G365" t="s">
        <v>11</v>
      </c>
      <c r="H365" t="s">
        <v>36</v>
      </c>
      <c r="I365" t="s">
        <v>12</v>
      </c>
      <c r="J365" t="s">
        <v>8</v>
      </c>
      <c r="K365" t="s">
        <v>9</v>
      </c>
      <c r="L365" t="s">
        <v>9</v>
      </c>
      <c r="M365" t="s">
        <v>9</v>
      </c>
      <c r="N365">
        <v>200</v>
      </c>
      <c r="O365">
        <f t="shared" si="64"/>
        <v>225</v>
      </c>
      <c r="P365">
        <v>250</v>
      </c>
      <c r="Q365">
        <v>1</v>
      </c>
      <c r="R365">
        <v>5</v>
      </c>
      <c r="S365">
        <v>2</v>
      </c>
      <c r="T365">
        <v>6</v>
      </c>
      <c r="U365">
        <f t="shared" si="55"/>
        <v>2</v>
      </c>
      <c r="V365">
        <f t="shared" si="56"/>
        <v>2.5</v>
      </c>
      <c r="W365" s="35" t="s">
        <v>354</v>
      </c>
      <c r="X365" t="s">
        <v>8</v>
      </c>
      <c r="Y365" t="s">
        <v>9</v>
      </c>
      <c r="Z365" t="s">
        <v>9</v>
      </c>
      <c r="AA365">
        <v>1.7</v>
      </c>
      <c r="AB365" t="s">
        <v>356</v>
      </c>
      <c r="AC365" cm="1">
        <f t="array" ref="AC365">_xlfn.IFS(AB365="mg/kg", AA365, AB365="ug/g", AA365, AB365="mg/100g", AA365*10, AB365="mg/g", AA365*1000, TRUE, "NA")</f>
        <v>17</v>
      </c>
      <c r="AD365">
        <v>150</v>
      </c>
      <c r="AE365" t="s">
        <v>292</v>
      </c>
      <c r="AF365" t="str" cm="1">
        <f t="array" ref="AF365">_xlfn.IFS(AD365="NA", "NA", AD365="NR", "NA", AE365="W/cm2", AD365, AE365="mW/mm2", AD365*0.1, AE365="mW/cm2", AD365*0.001, AE365="uW/cm2", AD365*0.000001, AE365="lux", AD365*0.00000014641, AE365="klux", AD365*0.00014641, TRUE, "NA")</f>
        <v>NA</v>
      </c>
      <c r="AG365" t="s">
        <v>86</v>
      </c>
      <c r="AH365" t="s">
        <v>2654</v>
      </c>
      <c r="AI365" t="s">
        <v>9</v>
      </c>
      <c r="AJ365" t="s">
        <v>9</v>
      </c>
      <c r="AK365">
        <v>30</v>
      </c>
      <c r="AL365" s="35" t="s">
        <v>1675</v>
      </c>
      <c r="AM365" t="s">
        <v>2658</v>
      </c>
      <c r="AN365">
        <v>1.5</v>
      </c>
      <c r="AO365" t="s">
        <v>1676</v>
      </c>
      <c r="AP365">
        <v>-1</v>
      </c>
      <c r="AQ365" t="s">
        <v>156</v>
      </c>
      <c r="AR365" s="35">
        <v>24</v>
      </c>
      <c r="AS365" t="s">
        <v>876</v>
      </c>
      <c r="AT365">
        <v>4.3999999999999997E-2</v>
      </c>
      <c r="AU365">
        <v>7.0000000000000001E-3</v>
      </c>
      <c r="AV365">
        <v>3.7999999999999999E-2</v>
      </c>
      <c r="AW365">
        <v>8.9999999999999993E-3</v>
      </c>
      <c r="AX365" t="s">
        <v>8</v>
      </c>
      <c r="AY365" t="s">
        <v>8</v>
      </c>
      <c r="AZ365" t="s">
        <v>1677</v>
      </c>
      <c r="BA365" t="s">
        <v>197</v>
      </c>
      <c r="BB365" t="str" cm="1">
        <f t="array" ref="BB365">_xlfn.IFS(AT365="NA", "NA", AT365="NR", "NA", AZ365="Direct rLV % whole brain", AT365, AZ365="Indirect rLV % whole brain", AT365, AZ365="Direct rLV % hemisphere", AT365/2, AZ365="Indirect rLV % hemisphere", AT365/2, AND(F365="Mouse", AZ365="mm3"), (AT365/508.91)*100, AND(F365="Rat", AZ365="mm3"), (AT365/1971)*100, AND(F365="Mouse", AZ365="ul"), (AT365/508.91)*100, AND(F365="Rat", AZ365="ul"), (AT365/1971)*100, AND(F365="Mouse", AZ365="nl"), (AT365/508910)*100, AND(F365="Rat", AZ365="nl"), (AT365/1971000)*100, AND(F365="Mouse", AZ365="cm3"), (AT365/0.50891)*100, AND(F365="Rat", AZ365="cm3"), (AT365/1.971)*100, TRUE, "NA")</f>
        <v>NA</v>
      </c>
      <c r="BC365" t="str" cm="1">
        <f t="array" ref="BC365">_xlfn.IFS(AV365="NA", "NA", AV365="NR", "NA", AZ365="Direct rLV % whole brain", AV365, AZ365="Indirect rLV % whole brain", AV365, AZ365="Direct rLV % hemisphere", AV365/2, AZ365="Indirect rLV % hemisphere", AV365/2, AND(F365="Mouse", AZ365="mm3"), (AV365/508.91)*100, AND(F365="Rat", AZ365="mm3"), (AV365/1971)*100, AND(F365="Mouse", AZ365="ul"), (AV365/508.91)*100, AND(F365="Rat", AZ365="ul"), (AV365/1971)*100, AND(F365="Mouse", AZ365="nl"), (AV365/508910)*100, AND(F365="Rat", AZ365="nl"), (AV365/1971000)*100, AND(F365="Mouse", AZ365="cm3"), (AV365/0.50891)*100, AND(F365="Rat", AZ365="cm3"), (AV365/1.971)*100, TRUE, "NA")</f>
        <v>NA</v>
      </c>
      <c r="BD365" cm="1">
        <f t="array" ref="BD365">_xlfn.IFS(AU365="NA", "NA", AU365="NR", "NA", R365="NR", "NA", BA365="SD", AU365, BA365="SE", AU365*(SQRT(R365)), BA365="SEM", AU365*(SQRT(R365)), TRUE, "NA")</f>
        <v>1.5652475842498528E-2</v>
      </c>
      <c r="BE365" t="str" cm="1">
        <f t="array" ref="BE365">_xlfn.IFS(BD365="NA", "NA", AZ365="Direct rLV % whole brain", BD365, AZ365="Indirect rLV % whole brain", BD365, AZ365="Direct rLV % hemisphere", BD365/2, AZ365="Indirect rLV % hemisphere", BD365/2, AND(F365="Mouse", AZ365="mm3"), (BD365/508.91)*100, AND(F365="Rat", AZ365="mm3"), (BD365/1971)*100, AND(F365="Mouse", AZ365="ul"), (BD365/508.91)*100, AND(F365="Rat", AZ365="ul"), (BD365/1971)*100, AND(F365="Mouse", AZ365="nl"), (BD365/508910)*100, AND(F365="Rat", AZ365="nl"), (BD365/1971000)*100, AND(F365="Mouse", AZ365="cm3"), (BD365/0.50891)*100, AND(F365="Rat", AZ365="cm3"), (BD365/1.971)*100, TRUE, "NA")</f>
        <v>NA</v>
      </c>
      <c r="BF365" s="48" cm="1">
        <f t="array" ref="BF365">_xlfn.IFS(AW365="NA", "NA", AW365="NR", "NA", T365 = "NA", "NA", T365 = "NR", "NA", BA365="SD", AW365, BA365="SE", AW365*(SQRT(T365)), BA365="SEM", AW365*(SQRT(T365)), TRUE, "NA")</f>
        <v>2.2045407685048601E-2</v>
      </c>
      <c r="BG365" s="35" t="s">
        <v>12</v>
      </c>
      <c r="BH365" t="s">
        <v>8</v>
      </c>
      <c r="BI365" t="s">
        <v>8</v>
      </c>
      <c r="BJ365" t="s">
        <v>8</v>
      </c>
      <c r="BK365" t="s">
        <v>8</v>
      </c>
      <c r="BL365" t="s">
        <v>8</v>
      </c>
      <c r="BM365" t="s">
        <v>8</v>
      </c>
      <c r="BN365" s="35" t="s">
        <v>273</v>
      </c>
      <c r="BO365" t="s">
        <v>272</v>
      </c>
      <c r="BQ365" t="s">
        <v>1683</v>
      </c>
    </row>
    <row r="366" spans="1:69" s="22" customFormat="1" x14ac:dyDescent="0.3">
      <c r="A366" s="22" t="s">
        <v>1680</v>
      </c>
      <c r="B366" s="22" t="s">
        <v>1679</v>
      </c>
      <c r="C366" s="22">
        <v>2018</v>
      </c>
      <c r="D366" s="22" t="s">
        <v>1681</v>
      </c>
      <c r="E366" s="22" t="s">
        <v>141</v>
      </c>
      <c r="F366" s="34" t="s">
        <v>25</v>
      </c>
      <c r="G366" s="22" t="s">
        <v>1682</v>
      </c>
      <c r="H366" s="22" t="s">
        <v>36</v>
      </c>
      <c r="I366" s="22" t="s">
        <v>12</v>
      </c>
      <c r="J366" s="22" t="s">
        <v>8</v>
      </c>
      <c r="K366" s="22" t="s">
        <v>9</v>
      </c>
      <c r="L366" s="22" t="s">
        <v>9</v>
      </c>
      <c r="M366" s="22" t="s">
        <v>9</v>
      </c>
      <c r="N366" s="22">
        <v>30</v>
      </c>
      <c r="O366" s="22">
        <f t="shared" si="64"/>
        <v>32.5</v>
      </c>
      <c r="P366" s="22">
        <v>35</v>
      </c>
      <c r="Q366" s="22">
        <v>1</v>
      </c>
      <c r="R366" s="22">
        <v>10.5</v>
      </c>
      <c r="S366" s="22">
        <v>3</v>
      </c>
      <c r="T366" s="22">
        <v>10.5</v>
      </c>
      <c r="U366" s="22">
        <f t="shared" si="55"/>
        <v>3</v>
      </c>
      <c r="V366" s="22">
        <f t="shared" si="56"/>
        <v>3.5</v>
      </c>
      <c r="W366" s="34" t="s">
        <v>97</v>
      </c>
      <c r="X366" s="22" t="s">
        <v>8</v>
      </c>
      <c r="Y366" s="22" t="s">
        <v>9</v>
      </c>
      <c r="Z366" s="22" t="s">
        <v>91</v>
      </c>
      <c r="AA366" s="22">
        <v>20</v>
      </c>
      <c r="AB366" s="22" t="s">
        <v>145</v>
      </c>
      <c r="AC366" cm="1">
        <f t="array" ref="AC366">_xlfn.IFS(AB366="mg/kg", AA366, AB366="ug/g", AA366, AB366="mg/100g", AA366*10, AB366="mg/g", AA366*1000, TRUE, "NA")</f>
        <v>20</v>
      </c>
      <c r="AD366" s="22" t="s">
        <v>9</v>
      </c>
      <c r="AE366" s="22" t="s">
        <v>8</v>
      </c>
      <c r="AF366" t="str" cm="1">
        <f t="array" ref="AF366">_xlfn.IFS(AD366="NA", "NA", AD366="NR", "NA", AE366="W/cm2", AD366, AE366="mW/mm2", AD366*0.1, AE366="mW/cm2", AD366*0.001, AE366="uW/cm2", AD366*0.000001, AE366="lux", AD366*0.00000014641, AE366="klux", AD366*0.00014641, TRUE, "NA")</f>
        <v>NA</v>
      </c>
      <c r="AG366" s="22" t="s">
        <v>85</v>
      </c>
      <c r="AH366" s="22" t="s">
        <v>2656</v>
      </c>
      <c r="AI366" s="22">
        <v>540</v>
      </c>
      <c r="AJ366" s="22" t="s">
        <v>9</v>
      </c>
      <c r="AK366" s="22">
        <v>10</v>
      </c>
      <c r="AL366" s="34" t="s">
        <v>1684</v>
      </c>
      <c r="AM366" s="22" t="s">
        <v>212</v>
      </c>
      <c r="AN366" s="22">
        <v>2</v>
      </c>
      <c r="AO366" s="22" t="s">
        <v>145</v>
      </c>
      <c r="AP366" s="22">
        <v>0.5</v>
      </c>
      <c r="AQ366" s="22" t="s">
        <v>158</v>
      </c>
      <c r="AR366" s="34">
        <v>24</v>
      </c>
      <c r="AS366" s="22" t="s">
        <v>875</v>
      </c>
      <c r="AT366" s="22">
        <v>71.760000000000005</v>
      </c>
      <c r="AU366" s="22">
        <v>3.09</v>
      </c>
      <c r="AV366" s="22">
        <v>66.95</v>
      </c>
      <c r="AW366" s="22">
        <v>7.21</v>
      </c>
      <c r="AX366" s="22" t="s">
        <v>8</v>
      </c>
      <c r="AY366" s="22" t="s">
        <v>8</v>
      </c>
      <c r="AZ366" s="22" t="s">
        <v>137</v>
      </c>
      <c r="BA366" s="22" t="s">
        <v>9</v>
      </c>
      <c r="BB366" cm="1">
        <f t="array" ref="BB366">_xlfn.IFS(AT366="NA", "NA", AT366="NR", "NA", AZ366="Direct rLV % whole brain", AT366, AZ366="Indirect rLV % whole brain", AT366, AZ366="Direct rLV % hemisphere", AT366/2, AZ366="Indirect rLV % hemisphere", AT366/2, AND(F366="Mouse", AZ366="mm3"), (AT366/508.91)*100, AND(F366="Rat", AZ366="mm3"), (AT366/1971)*100, AND(F366="Mouse", AZ366="ul"), (AT366/508.91)*100, AND(F366="Rat", AZ366="ul"), (AT366/1971)*100, AND(F366="Mouse", AZ366="nl"), (AT366/508910)*100, AND(F366="Rat", AZ366="nl"), (AT366/1971000)*100, AND(F366="Mouse", AZ366="cm3"), (AT366/0.50891)*100, AND(F366="Rat", AZ366="cm3"), (AT366/1.971)*100, TRUE, "NA")</f>
        <v>14.100725079090607</v>
      </c>
      <c r="BC366" cm="1">
        <f t="array" ref="BC366">_xlfn.IFS(AV366="NA", "NA", AV366="NR", "NA", AZ366="Direct rLV % whole brain", AV366, AZ366="Indirect rLV % whole brain", AV366, AZ366="Direct rLV % hemisphere", AV366/2, AZ366="Indirect rLV % hemisphere", AV366/2, AND(F366="Mouse", AZ366="mm3"), (AV366/508.91)*100, AND(F366="Rat", AZ366="mm3"), (AV366/1971)*100, AND(F366="Mouse", AZ366="ul"), (AV366/508.91)*100, AND(F366="Rat", AZ366="ul"), (AV366/1971)*100, AND(F366="Mouse", AZ366="nl"), (AV366/508910)*100, AND(F366="Rat", AZ366="nl"), (AV366/1971000)*100, AND(F366="Mouse", AZ366="cm3"), (AV366/0.50891)*100, AND(F366="Rat", AZ366="cm3"), (AV366/1.971)*100, TRUE, "NA")</f>
        <v>13.155567782122576</v>
      </c>
      <c r="BD366" t="str" cm="1">
        <f t="array" ref="BD366">_xlfn.IFS(AU366="NA", "NA", AU366="NR", "NA", R366="NR", "NA", BA366="SD", AU366, BA366="SE", AU366*(SQRT(R366)), BA366="SEM", AU366*(SQRT(R366)), TRUE, "NA")</f>
        <v>NA</v>
      </c>
      <c r="BE366" t="str" cm="1">
        <f t="array" ref="BE366">_xlfn.IFS(BD366="NA", "NA", AZ366="Direct rLV % whole brain", BD366, AZ366="Indirect rLV % whole brain", BD366, AZ366="Direct rLV % hemisphere", BD366/2, AZ366="Indirect rLV % hemisphere", BD366/2, AND(F366="Mouse", AZ366="mm3"), (BD366/508.91)*100, AND(F366="Rat", AZ366="mm3"), (BD366/1971)*100, AND(F366="Mouse", AZ366="ul"), (BD366/508.91)*100, AND(F366="Rat", AZ366="ul"), (BD366/1971)*100, AND(F366="Mouse", AZ366="nl"), (BD366/508910)*100, AND(F366="Rat", AZ366="nl"), (BD366/1971000)*100, AND(F366="Mouse", AZ366="cm3"), (BD366/0.50891)*100, AND(F366="Rat", AZ366="cm3"), (BD366/1.971)*100, TRUE, "NA")</f>
        <v>NA</v>
      </c>
      <c r="BF366" s="48" t="str" cm="1">
        <f t="array" ref="BF366">_xlfn.IFS(AW366="NA", "NA", AW366="NR", "NA", T366 = "NA", "NA", T366 = "NR", "NA", BA366="SD", AW366, BA366="SE", AW366*(SQRT(T366)), BA366="SEM", AW366*(SQRT(T366)), TRUE, "NA")</f>
        <v>NA</v>
      </c>
      <c r="BG366" s="34" t="s">
        <v>12</v>
      </c>
      <c r="BH366" s="22" t="s">
        <v>8</v>
      </c>
      <c r="BI366" s="22" t="s">
        <v>8</v>
      </c>
      <c r="BJ366" s="22" t="s">
        <v>8</v>
      </c>
      <c r="BK366" s="22" t="s">
        <v>8</v>
      </c>
      <c r="BL366" s="22" t="s">
        <v>8</v>
      </c>
      <c r="BM366" s="22" t="s">
        <v>8</v>
      </c>
      <c r="BN366" s="34" t="s">
        <v>273</v>
      </c>
      <c r="BO366" s="22" t="s">
        <v>272</v>
      </c>
      <c r="BP366" s="22" t="s">
        <v>1691</v>
      </c>
      <c r="BQ366" s="22" t="s">
        <v>1690</v>
      </c>
    </row>
    <row r="367" spans="1:69" s="22" customFormat="1" x14ac:dyDescent="0.3">
      <c r="A367" s="22" t="s">
        <v>1680</v>
      </c>
      <c r="B367" s="22" t="s">
        <v>1679</v>
      </c>
      <c r="C367" s="22">
        <v>2018</v>
      </c>
      <c r="D367" s="22" t="s">
        <v>1681</v>
      </c>
      <c r="E367" s="22" t="s">
        <v>143</v>
      </c>
      <c r="F367" s="34" t="s">
        <v>25</v>
      </c>
      <c r="G367" s="22" t="s">
        <v>1682</v>
      </c>
      <c r="H367" s="22" t="s">
        <v>36</v>
      </c>
      <c r="I367" s="22" t="s">
        <v>12</v>
      </c>
      <c r="J367" s="22" t="s">
        <v>8</v>
      </c>
      <c r="K367" s="22" t="s">
        <v>9</v>
      </c>
      <c r="L367" s="22" t="s">
        <v>9</v>
      </c>
      <c r="M367" s="22" t="s">
        <v>9</v>
      </c>
      <c r="N367" s="22">
        <v>30</v>
      </c>
      <c r="O367" s="22">
        <f t="shared" si="64"/>
        <v>32.5</v>
      </c>
      <c r="P367" s="22">
        <v>35</v>
      </c>
      <c r="Q367" s="22">
        <v>1</v>
      </c>
      <c r="R367" s="22">
        <v>10.5</v>
      </c>
      <c r="S367" s="22">
        <v>3</v>
      </c>
      <c r="T367" s="22">
        <v>10.5</v>
      </c>
      <c r="U367" s="22">
        <f>IF(AND(Q367&lt;&gt;"", Q367&lt;&gt;0, Q367&lt;&gt;"NA", Q367&lt;&gt;"NR",S367&lt;&gt;"", S367&lt;&gt;0, S367&lt;&gt;"NA", S367&lt;&gt;"NR"), S367/Q367, "NA")</f>
        <v>3</v>
      </c>
      <c r="V367" s="22">
        <f>IF(AND(U367&lt;&gt;"", U367&lt;&gt;0, U367&lt;&gt;"NA", U367&lt;&gt;"NR",R367&lt;&gt;"", R367&lt;&gt;0, R367&lt;&gt;"NA", R367&lt;&gt;"NR"), R367/U367, "NA")</f>
        <v>3.5</v>
      </c>
      <c r="W367" s="34" t="s">
        <v>97</v>
      </c>
      <c r="X367" s="22" t="s">
        <v>8</v>
      </c>
      <c r="Y367" s="22" t="s">
        <v>9</v>
      </c>
      <c r="Z367" s="22" t="s">
        <v>91</v>
      </c>
      <c r="AA367" s="22">
        <v>20</v>
      </c>
      <c r="AB367" s="22" t="s">
        <v>145</v>
      </c>
      <c r="AC367" cm="1">
        <f t="array" ref="AC367">_xlfn.IFS(AB367="mg/kg", AA367, AB367="ug/g", AA367, AB367="mg/100g", AA367*10, AB367="mg/g", AA367*1000, TRUE, "NA")</f>
        <v>20</v>
      </c>
      <c r="AD367" s="22" t="s">
        <v>9</v>
      </c>
      <c r="AE367" s="22" t="s">
        <v>8</v>
      </c>
      <c r="AF367" t="str" cm="1">
        <f t="array" ref="AF367">_xlfn.IFS(AD367="NA", "NA", AD367="NR", "NA", AE367="W/cm2", AD367, AE367="mW/mm2", AD367*0.1, AE367="mW/cm2", AD367*0.001, AE367="uW/cm2", AD367*0.000001, AE367="lux", AD367*0.00000014641, AE367="klux", AD367*0.00014641, TRUE, "NA")</f>
        <v>NA</v>
      </c>
      <c r="AG367" s="22" t="s">
        <v>85</v>
      </c>
      <c r="AH367" s="22" t="s">
        <v>2656</v>
      </c>
      <c r="AI367" s="22">
        <v>540</v>
      </c>
      <c r="AJ367" s="22" t="s">
        <v>9</v>
      </c>
      <c r="AK367" s="22">
        <v>10</v>
      </c>
      <c r="AL367" s="34" t="s">
        <v>1685</v>
      </c>
      <c r="AM367" s="22" t="s">
        <v>212</v>
      </c>
      <c r="AN367" s="22">
        <v>10</v>
      </c>
      <c r="AO367" s="22" t="s">
        <v>145</v>
      </c>
      <c r="AP367" s="22">
        <v>0.5</v>
      </c>
      <c r="AQ367" s="22" t="s">
        <v>158</v>
      </c>
      <c r="AR367" s="34">
        <v>24</v>
      </c>
      <c r="AS367" s="22" t="s">
        <v>875</v>
      </c>
      <c r="AT367" s="22">
        <v>69.709999999999994</v>
      </c>
      <c r="AU367" s="22">
        <v>3.74</v>
      </c>
      <c r="AV367" s="22">
        <v>41.25</v>
      </c>
      <c r="AW367" s="22">
        <v>2.8</v>
      </c>
      <c r="AX367" s="22" t="s">
        <v>8</v>
      </c>
      <c r="AY367" s="22" t="s">
        <v>8</v>
      </c>
      <c r="AZ367" s="22" t="s">
        <v>137</v>
      </c>
      <c r="BA367" s="22" t="s">
        <v>9</v>
      </c>
      <c r="BB367" cm="1">
        <f t="array" ref="BB367">_xlfn.IFS(AT367="NA", "NA", AT367="NR", "NA", AZ367="Direct rLV % whole brain", AT367, AZ367="Indirect rLV % whole brain", AT367, AZ367="Direct rLV % hemisphere", AT367/2, AZ367="Indirect rLV % hemisphere", AT367/2, AND(F367="Mouse", AZ367="mm3"), (AT367/508.91)*100, AND(F367="Rat", AZ367="mm3"), (AT367/1971)*100, AND(F367="Mouse", AZ367="ul"), (AT367/508.91)*100, AND(F367="Rat", AZ367="ul"), (AT367/1971)*100, AND(F367="Mouse", AZ367="nl"), (AT367/508910)*100, AND(F367="Rat", AZ367="nl"), (AT367/1971000)*100, AND(F367="Mouse", AZ367="cm3"), (AT367/0.50891)*100, AND(F367="Rat", AZ367="cm3"), (AT367/1.971)*100, TRUE, "NA")</f>
        <v>13.697903362087596</v>
      </c>
      <c r="BC367" cm="1">
        <f t="array" ref="BC367">_xlfn.IFS(AV367="NA", "NA", AV367="NR", "NA", AZ367="Direct rLV % whole brain", AV367, AZ367="Indirect rLV % whole brain", AV367, AZ367="Direct rLV % hemisphere", AV367/2, AZ367="Indirect rLV % hemisphere", AV367/2, AND(F367="Mouse", AZ367="mm3"), (AV367/508.91)*100, AND(F367="Rat", AZ367="mm3"), (AV367/1971)*100, AND(F367="Mouse", AZ367="ul"), (AV367/508.91)*100, AND(F367="Rat", AZ367="ul"), (AV367/1971)*100, AND(F367="Mouse", AZ367="nl"), (AV367/508910)*100, AND(F367="Rat", AZ367="nl"), (AV367/1971000)*100, AND(F367="Mouse", AZ367="cm3"), (AV367/0.50891)*100, AND(F367="Rat", AZ367="cm3"), (AV367/1.971)*100, TRUE, "NA")</f>
        <v>8.1055589396946424</v>
      </c>
      <c r="BD367" t="str" cm="1">
        <f t="array" ref="BD367">_xlfn.IFS(AU367="NA", "NA", AU367="NR", "NA", R367="NR", "NA", BA367="SD", AU367, BA367="SE", AU367*(SQRT(R367)), BA367="SEM", AU367*(SQRT(R367)), TRUE, "NA")</f>
        <v>NA</v>
      </c>
      <c r="BE367" t="str" cm="1">
        <f t="array" ref="BE367">_xlfn.IFS(BD367="NA", "NA", AZ367="Direct rLV % whole brain", BD367, AZ367="Indirect rLV % whole brain", BD367, AZ367="Direct rLV % hemisphere", BD367/2, AZ367="Indirect rLV % hemisphere", BD367/2, AND(F367="Mouse", AZ367="mm3"), (BD367/508.91)*100, AND(F367="Rat", AZ367="mm3"), (BD367/1971)*100, AND(F367="Mouse", AZ367="ul"), (BD367/508.91)*100, AND(F367="Rat", AZ367="ul"), (BD367/1971)*100, AND(F367="Mouse", AZ367="nl"), (BD367/508910)*100, AND(F367="Rat", AZ367="nl"), (BD367/1971000)*100, AND(F367="Mouse", AZ367="cm3"), (BD367/0.50891)*100, AND(F367="Rat", AZ367="cm3"), (BD367/1.971)*100, TRUE, "NA")</f>
        <v>NA</v>
      </c>
      <c r="BF367" s="48" t="str" cm="1">
        <f t="array" ref="BF367">_xlfn.IFS(AW367="NA", "NA", AW367="NR", "NA", T367 = "NA", "NA", T367 = "NR", "NA", BA367="SD", AW367, BA367="SE", AW367*(SQRT(T367)), BA367="SEM", AW367*(SQRT(T367)), TRUE, "NA")</f>
        <v>NA</v>
      </c>
      <c r="BG367" s="34" t="s">
        <v>12</v>
      </c>
      <c r="BH367" s="22" t="s">
        <v>8</v>
      </c>
      <c r="BI367" s="22" t="s">
        <v>8</v>
      </c>
      <c r="BJ367" s="22" t="s">
        <v>8</v>
      </c>
      <c r="BK367" s="22" t="s">
        <v>8</v>
      </c>
      <c r="BL367" s="22" t="s">
        <v>8</v>
      </c>
      <c r="BM367" s="22" t="s">
        <v>8</v>
      </c>
      <c r="BN367" s="34" t="s">
        <v>273</v>
      </c>
      <c r="BO367" s="22" t="s">
        <v>272</v>
      </c>
      <c r="BP367" s="22" t="s">
        <v>1691</v>
      </c>
      <c r="BQ367" s="22" t="s">
        <v>1690</v>
      </c>
    </row>
    <row r="368" spans="1:69" s="22" customFormat="1" x14ac:dyDescent="0.3">
      <c r="A368" s="22" t="s">
        <v>1680</v>
      </c>
      <c r="B368" s="22" t="s">
        <v>1679</v>
      </c>
      <c r="C368" s="22">
        <v>2018</v>
      </c>
      <c r="D368" s="22" t="s">
        <v>1681</v>
      </c>
      <c r="E368" s="22" t="s">
        <v>144</v>
      </c>
      <c r="F368" s="34" t="s">
        <v>25</v>
      </c>
      <c r="G368" s="22" t="s">
        <v>1682</v>
      </c>
      <c r="H368" s="22" t="s">
        <v>36</v>
      </c>
      <c r="I368" s="22" t="s">
        <v>12</v>
      </c>
      <c r="J368" s="22" t="s">
        <v>8</v>
      </c>
      <c r="K368" s="22" t="s">
        <v>9</v>
      </c>
      <c r="L368" s="22" t="s">
        <v>9</v>
      </c>
      <c r="M368" s="22" t="s">
        <v>9</v>
      </c>
      <c r="N368" s="22">
        <v>30</v>
      </c>
      <c r="O368" s="22">
        <f t="shared" si="64"/>
        <v>32.5</v>
      </c>
      <c r="P368" s="22">
        <v>35</v>
      </c>
      <c r="Q368" s="22">
        <v>1</v>
      </c>
      <c r="R368" s="22">
        <v>10.5</v>
      </c>
      <c r="S368" s="22">
        <v>3</v>
      </c>
      <c r="T368" s="22">
        <v>10.5</v>
      </c>
      <c r="U368" s="22">
        <f>IF(AND(Q368&lt;&gt;"", Q368&lt;&gt;0, Q368&lt;&gt;"NA", Q368&lt;&gt;"NR",S368&lt;&gt;"", S368&lt;&gt;0, S368&lt;&gt;"NA", S368&lt;&gt;"NR"), S368/Q368, "NA")</f>
        <v>3</v>
      </c>
      <c r="V368" s="22">
        <f>IF(AND(U368&lt;&gt;"", U368&lt;&gt;0, U368&lt;&gt;"NA", U368&lt;&gt;"NR",R368&lt;&gt;"", R368&lt;&gt;0, R368&lt;&gt;"NA", R368&lt;&gt;"NR"), R368/U368, "NA")</f>
        <v>3.5</v>
      </c>
      <c r="W368" s="34" t="s">
        <v>97</v>
      </c>
      <c r="X368" s="22" t="s">
        <v>8</v>
      </c>
      <c r="Y368" s="22" t="s">
        <v>9</v>
      </c>
      <c r="Z368" s="22" t="s">
        <v>91</v>
      </c>
      <c r="AA368" s="22">
        <v>20</v>
      </c>
      <c r="AB368" s="22" t="s">
        <v>145</v>
      </c>
      <c r="AC368" cm="1">
        <f t="array" ref="AC368">_xlfn.IFS(AB368="mg/kg", AA368, AB368="ug/g", AA368, AB368="mg/100g", AA368*10, AB368="mg/g", AA368*1000, TRUE, "NA")</f>
        <v>20</v>
      </c>
      <c r="AD368" s="22" t="s">
        <v>9</v>
      </c>
      <c r="AE368" s="22" t="s">
        <v>8</v>
      </c>
      <c r="AF368" t="str" cm="1">
        <f t="array" ref="AF368">_xlfn.IFS(AD368="NA", "NA", AD368="NR", "NA", AE368="W/cm2", AD368, AE368="mW/mm2", AD368*0.1, AE368="mW/cm2", AD368*0.001, AE368="uW/cm2", AD368*0.000001, AE368="lux", AD368*0.00000014641, AE368="klux", AD368*0.00014641, TRUE, "NA")</f>
        <v>NA</v>
      </c>
      <c r="AG368" s="22" t="s">
        <v>85</v>
      </c>
      <c r="AH368" s="22" t="s">
        <v>2656</v>
      </c>
      <c r="AI368" s="22">
        <v>540</v>
      </c>
      <c r="AJ368" s="22" t="s">
        <v>9</v>
      </c>
      <c r="AK368" s="22">
        <v>10</v>
      </c>
      <c r="AL368" s="34" t="s">
        <v>1686</v>
      </c>
      <c r="AM368" s="22" t="s">
        <v>212</v>
      </c>
      <c r="AN368" s="22">
        <v>2</v>
      </c>
      <c r="AO368" s="22" t="s">
        <v>145</v>
      </c>
      <c r="AP368" s="22">
        <v>0.5</v>
      </c>
      <c r="AQ368" s="22" t="s">
        <v>158</v>
      </c>
      <c r="AR368" s="34">
        <v>24</v>
      </c>
      <c r="AS368" s="22" t="s">
        <v>875</v>
      </c>
      <c r="AT368" s="22">
        <v>71.760000000000005</v>
      </c>
      <c r="AU368" s="22">
        <v>3.09</v>
      </c>
      <c r="AV368" s="22">
        <v>38.450000000000003</v>
      </c>
      <c r="AW368" s="22">
        <v>3.78</v>
      </c>
      <c r="AX368" s="22" t="s">
        <v>8</v>
      </c>
      <c r="AY368" s="22" t="s">
        <v>8</v>
      </c>
      <c r="AZ368" s="22" t="s">
        <v>137</v>
      </c>
      <c r="BA368" s="22" t="s">
        <v>9</v>
      </c>
      <c r="BB368" cm="1">
        <f t="array" ref="BB368">_xlfn.IFS(AT368="NA", "NA", AT368="NR", "NA", AZ368="Direct rLV % whole brain", AT368, AZ368="Indirect rLV % whole brain", AT368, AZ368="Direct rLV % hemisphere", AT368/2, AZ368="Indirect rLV % hemisphere", AT368/2, AND(F368="Mouse", AZ368="mm3"), (AT368/508.91)*100, AND(F368="Rat", AZ368="mm3"), (AT368/1971)*100, AND(F368="Mouse", AZ368="ul"), (AT368/508.91)*100, AND(F368="Rat", AZ368="ul"), (AT368/1971)*100, AND(F368="Mouse", AZ368="nl"), (AT368/508910)*100, AND(F368="Rat", AZ368="nl"), (AT368/1971000)*100, AND(F368="Mouse", AZ368="cm3"), (AT368/0.50891)*100, AND(F368="Rat", AZ368="cm3"), (AT368/1.971)*100, TRUE, "NA")</f>
        <v>14.100725079090607</v>
      </c>
      <c r="BC368" cm="1">
        <f t="array" ref="BC368">_xlfn.IFS(AV368="NA", "NA", AV368="NR", "NA", AZ368="Direct rLV % whole brain", AV368, AZ368="Indirect rLV % whole brain", AV368, AZ368="Direct rLV % hemisphere", AV368/2, AZ368="Indirect rLV % hemisphere", AV368/2, AND(F368="Mouse", AZ368="mm3"), (AV368/508.91)*100, AND(F368="Rat", AZ368="mm3"), (AV368/1971)*100, AND(F368="Mouse", AZ368="ul"), (AV368/508.91)*100, AND(F368="Rat", AZ368="ul"), (AV368/1971)*100, AND(F368="Mouse", AZ368="nl"), (AV368/508910)*100, AND(F368="Rat", AZ368="nl"), (AV368/1971000)*100, AND(F368="Mouse", AZ368="cm3"), (AV368/0.50891)*100, AND(F368="Rat", AZ368="cm3"), (AV368/1.971)*100, TRUE, "NA")</f>
        <v>7.555363423788096</v>
      </c>
      <c r="BD368" t="str" cm="1">
        <f t="array" ref="BD368">_xlfn.IFS(AU368="NA", "NA", AU368="NR", "NA", R368="NR", "NA", BA368="SD", AU368, BA368="SE", AU368*(SQRT(R368)), BA368="SEM", AU368*(SQRT(R368)), TRUE, "NA")</f>
        <v>NA</v>
      </c>
      <c r="BE368" t="str" cm="1">
        <f t="array" ref="BE368">_xlfn.IFS(BD368="NA", "NA", AZ368="Direct rLV % whole brain", BD368, AZ368="Indirect rLV % whole brain", BD368, AZ368="Direct rLV % hemisphere", BD368/2, AZ368="Indirect rLV % hemisphere", BD368/2, AND(F368="Mouse", AZ368="mm3"), (BD368/508.91)*100, AND(F368="Rat", AZ368="mm3"), (BD368/1971)*100, AND(F368="Mouse", AZ368="ul"), (BD368/508.91)*100, AND(F368="Rat", AZ368="ul"), (BD368/1971)*100, AND(F368="Mouse", AZ368="nl"), (BD368/508910)*100, AND(F368="Rat", AZ368="nl"), (BD368/1971000)*100, AND(F368="Mouse", AZ368="cm3"), (BD368/0.50891)*100, AND(F368="Rat", AZ368="cm3"), (BD368/1.971)*100, TRUE, "NA")</f>
        <v>NA</v>
      </c>
      <c r="BF368" s="48" t="str" cm="1">
        <f t="array" ref="BF368">_xlfn.IFS(AW368="NA", "NA", AW368="NR", "NA", T368 = "NA", "NA", T368 = "NR", "NA", BA368="SD", AW368, BA368="SE", AW368*(SQRT(T368)), BA368="SEM", AW368*(SQRT(T368)), TRUE, "NA")</f>
        <v>NA</v>
      </c>
      <c r="BG368" s="34" t="s">
        <v>12</v>
      </c>
      <c r="BH368" s="22" t="s">
        <v>8</v>
      </c>
      <c r="BI368" s="22" t="s">
        <v>8</v>
      </c>
      <c r="BJ368" s="22" t="s">
        <v>8</v>
      </c>
      <c r="BK368" s="22" t="s">
        <v>8</v>
      </c>
      <c r="BL368" s="22" t="s">
        <v>8</v>
      </c>
      <c r="BM368" s="22" t="s">
        <v>8</v>
      </c>
      <c r="BN368" s="34" t="s">
        <v>273</v>
      </c>
      <c r="BO368" s="22" t="s">
        <v>272</v>
      </c>
      <c r="BP368" s="22" t="s">
        <v>1691</v>
      </c>
      <c r="BQ368" s="22" t="s">
        <v>1690</v>
      </c>
    </row>
    <row r="369" spans="1:69" s="22" customFormat="1" x14ac:dyDescent="0.3">
      <c r="A369" s="22" t="s">
        <v>1680</v>
      </c>
      <c r="B369" s="22" t="s">
        <v>1679</v>
      </c>
      <c r="C369" s="22">
        <v>2018</v>
      </c>
      <c r="D369" s="22" t="s">
        <v>1681</v>
      </c>
      <c r="E369" s="22" t="s">
        <v>263</v>
      </c>
      <c r="F369" s="34" t="s">
        <v>25</v>
      </c>
      <c r="G369" s="22" t="s">
        <v>1682</v>
      </c>
      <c r="H369" s="22" t="s">
        <v>36</v>
      </c>
      <c r="I369" s="22" t="s">
        <v>12</v>
      </c>
      <c r="J369" s="22" t="s">
        <v>8</v>
      </c>
      <c r="K369" s="22" t="s">
        <v>9</v>
      </c>
      <c r="L369" s="22" t="s">
        <v>9</v>
      </c>
      <c r="M369" s="22" t="s">
        <v>9</v>
      </c>
      <c r="N369" s="22">
        <v>30</v>
      </c>
      <c r="O369" s="22">
        <f t="shared" si="64"/>
        <v>32.5</v>
      </c>
      <c r="P369" s="22">
        <v>35</v>
      </c>
      <c r="Q369" s="22">
        <v>1</v>
      </c>
      <c r="R369" s="22">
        <v>10.5</v>
      </c>
      <c r="S369" s="22">
        <v>5</v>
      </c>
      <c r="T369" s="22">
        <v>10.5</v>
      </c>
      <c r="U369" s="22">
        <f>IF(AND(Q369&lt;&gt;"", Q369&lt;&gt;0, Q369&lt;&gt;"NA", Q369&lt;&gt;"NR",S369&lt;&gt;"", S369&lt;&gt;0, S369&lt;&gt;"NA", S369&lt;&gt;"NR"), S369/Q369, "NA")</f>
        <v>5</v>
      </c>
      <c r="V369" s="22">
        <f>IF(AND(U369&lt;&gt;"", U369&lt;&gt;0, U369&lt;&gt;"NA", U369&lt;&gt;"NR",R369&lt;&gt;"", R369&lt;&gt;0, R369&lt;&gt;"NA", R369&lt;&gt;"NR"), R369/U369, "NA")</f>
        <v>2.1</v>
      </c>
      <c r="W369" s="34" t="s">
        <v>97</v>
      </c>
      <c r="X369" s="22" t="s">
        <v>8</v>
      </c>
      <c r="Y369" s="22" t="s">
        <v>9</v>
      </c>
      <c r="Z369" s="22" t="s">
        <v>91</v>
      </c>
      <c r="AA369" s="22">
        <v>20</v>
      </c>
      <c r="AB369" s="22" t="s">
        <v>145</v>
      </c>
      <c r="AC369" cm="1">
        <f t="array" ref="AC369">_xlfn.IFS(AB369="mg/kg", AA369, AB369="ug/g", AA369, AB369="mg/100g", AA369*10, AB369="mg/g", AA369*1000, TRUE, "NA")</f>
        <v>20</v>
      </c>
      <c r="AD369" s="22" t="s">
        <v>9</v>
      </c>
      <c r="AE369" s="22" t="s">
        <v>8</v>
      </c>
      <c r="AF369" t="str" cm="1">
        <f t="array" ref="AF369">_xlfn.IFS(AD369="NA", "NA", AD369="NR", "NA", AE369="W/cm2", AD369, AE369="mW/mm2", AD369*0.1, AE369="mW/cm2", AD369*0.001, AE369="uW/cm2", AD369*0.000001, AE369="lux", AD369*0.00000014641, AE369="klux", AD369*0.00014641, TRUE, "NA")</f>
        <v>NA</v>
      </c>
      <c r="AG369" s="22" t="s">
        <v>85</v>
      </c>
      <c r="AH369" s="22" t="s">
        <v>2656</v>
      </c>
      <c r="AI369" s="22">
        <v>540</v>
      </c>
      <c r="AJ369" s="22" t="s">
        <v>9</v>
      </c>
      <c r="AK369" s="22">
        <v>10</v>
      </c>
      <c r="AL369" s="34" t="s">
        <v>1687</v>
      </c>
      <c r="AM369" s="22" t="s">
        <v>212</v>
      </c>
      <c r="AN369" s="22">
        <v>100</v>
      </c>
      <c r="AO369" s="22" t="s">
        <v>145</v>
      </c>
      <c r="AP369" s="22">
        <v>0.5</v>
      </c>
      <c r="AQ369" s="22" t="s">
        <v>158</v>
      </c>
      <c r="AR369" s="34">
        <v>24</v>
      </c>
      <c r="AS369" s="22" t="s">
        <v>875</v>
      </c>
      <c r="AT369" s="22">
        <v>69.8</v>
      </c>
      <c r="AU369" s="22">
        <v>3.57</v>
      </c>
      <c r="AV369" s="22">
        <v>43.27</v>
      </c>
      <c r="AW369" s="22">
        <v>1.73</v>
      </c>
      <c r="AX369" s="22" t="s">
        <v>8</v>
      </c>
      <c r="AY369" s="22" t="s">
        <v>8</v>
      </c>
      <c r="AZ369" s="22" t="s">
        <v>137</v>
      </c>
      <c r="BA369" s="22" t="s">
        <v>9</v>
      </c>
      <c r="BB369" cm="1">
        <f t="array" ref="BB369">_xlfn.IFS(AT369="NA", "NA", AT369="NR", "NA", AZ369="Direct rLV % whole brain", AT369, AZ369="Indirect rLV % whole brain", AT369, AZ369="Direct rLV % hemisphere", AT369/2, AZ369="Indirect rLV % hemisphere", AT369/2, AND(F369="Mouse", AZ369="mm3"), (AT369/508.91)*100, AND(F369="Rat", AZ369="mm3"), (AT369/1971)*100, AND(F369="Mouse", AZ369="ul"), (AT369/508.91)*100, AND(F369="Rat", AZ369="ul"), (AT369/1971)*100, AND(F369="Mouse", AZ369="nl"), (AT369/508910)*100, AND(F369="Rat", AZ369="nl"), (AT369/1971000)*100, AND(F369="Mouse", AZ369="cm3"), (AT369/0.50891)*100, AND(F369="Rat", AZ369="cm3"), (AT369/1.971)*100, TRUE, "NA")</f>
        <v>13.715588217956023</v>
      </c>
      <c r="BC369" cm="1">
        <f t="array" ref="BC369">_xlfn.IFS(AV369="NA", "NA", AV369="NR", "NA", AZ369="Direct rLV % whole brain", AV369, AZ369="Indirect rLV % whole brain", AV369, AZ369="Direct rLV % hemisphere", AV369/2, AZ369="Indirect rLV % hemisphere", AV369/2, AND(F369="Mouse", AZ369="mm3"), (AV369/508.91)*100, AND(F369="Rat", AZ369="mm3"), (AV369/1971)*100, AND(F369="Mouse", AZ369="ul"), (AV369/508.91)*100, AND(F369="Rat", AZ369="ul"), (AV369/1971)*100, AND(F369="Mouse", AZ369="nl"), (AV369/508910)*100, AND(F369="Rat", AZ369="nl"), (AV369/1971000)*100, AND(F369="Mouse", AZ369="cm3"), (AV369/0.50891)*100, AND(F369="Rat", AZ369="cm3"), (AV369/1.971)*100, TRUE, "NA")</f>
        <v>8.5024857047415061</v>
      </c>
      <c r="BD369" t="str" cm="1">
        <f t="array" ref="BD369">_xlfn.IFS(AU369="NA", "NA", AU369="NR", "NA", R369="NR", "NA", BA369="SD", AU369, BA369="SE", AU369*(SQRT(R369)), BA369="SEM", AU369*(SQRT(R369)), TRUE, "NA")</f>
        <v>NA</v>
      </c>
      <c r="BE369" t="str" cm="1">
        <f t="array" ref="BE369">_xlfn.IFS(BD369="NA", "NA", AZ369="Direct rLV % whole brain", BD369, AZ369="Indirect rLV % whole brain", BD369, AZ369="Direct rLV % hemisphere", BD369/2, AZ369="Indirect rLV % hemisphere", BD369/2, AND(F369="Mouse", AZ369="mm3"), (BD369/508.91)*100, AND(F369="Rat", AZ369="mm3"), (BD369/1971)*100, AND(F369="Mouse", AZ369="ul"), (BD369/508.91)*100, AND(F369="Rat", AZ369="ul"), (BD369/1971)*100, AND(F369="Mouse", AZ369="nl"), (BD369/508910)*100, AND(F369="Rat", AZ369="nl"), (BD369/1971000)*100, AND(F369="Mouse", AZ369="cm3"), (BD369/0.50891)*100, AND(F369="Rat", AZ369="cm3"), (BD369/1.971)*100, TRUE, "NA")</f>
        <v>NA</v>
      </c>
      <c r="BF369" s="48" t="str" cm="1">
        <f t="array" ref="BF369">_xlfn.IFS(AW369="NA", "NA", AW369="NR", "NA", T369 = "NA", "NA", T369 = "NR", "NA", BA369="SD", AW369, BA369="SE", AW369*(SQRT(T369)), BA369="SEM", AW369*(SQRT(T369)), TRUE, "NA")</f>
        <v>NA</v>
      </c>
      <c r="BG369" s="34" t="s">
        <v>12</v>
      </c>
      <c r="BH369" s="22" t="s">
        <v>8</v>
      </c>
      <c r="BI369" s="22" t="s">
        <v>8</v>
      </c>
      <c r="BJ369" s="22" t="s">
        <v>8</v>
      </c>
      <c r="BK369" s="22" t="s">
        <v>8</v>
      </c>
      <c r="BL369" s="22" t="s">
        <v>8</v>
      </c>
      <c r="BM369" s="22" t="s">
        <v>8</v>
      </c>
      <c r="BN369" s="34" t="s">
        <v>273</v>
      </c>
      <c r="BO369" s="22" t="s">
        <v>272</v>
      </c>
      <c r="BP369" s="22" t="s">
        <v>1691</v>
      </c>
      <c r="BQ369" s="22" t="s">
        <v>1690</v>
      </c>
    </row>
    <row r="370" spans="1:69" s="22" customFormat="1" x14ac:dyDescent="0.3">
      <c r="A370" s="22" t="s">
        <v>1680</v>
      </c>
      <c r="B370" s="22" t="s">
        <v>1679</v>
      </c>
      <c r="C370" s="22">
        <v>2018</v>
      </c>
      <c r="D370" s="22" t="s">
        <v>1681</v>
      </c>
      <c r="E370" s="22" t="s">
        <v>264</v>
      </c>
      <c r="F370" s="34" t="s">
        <v>25</v>
      </c>
      <c r="G370" s="22" t="s">
        <v>1682</v>
      </c>
      <c r="H370" s="22" t="s">
        <v>36</v>
      </c>
      <c r="I370" s="22" t="s">
        <v>12</v>
      </c>
      <c r="J370" s="22" t="s">
        <v>8</v>
      </c>
      <c r="K370" s="22" t="s">
        <v>9</v>
      </c>
      <c r="L370" s="22" t="s">
        <v>9</v>
      </c>
      <c r="M370" s="22" t="s">
        <v>9</v>
      </c>
      <c r="N370" s="22">
        <v>30</v>
      </c>
      <c r="O370" s="22">
        <f t="shared" si="64"/>
        <v>32.5</v>
      </c>
      <c r="P370" s="22">
        <v>35</v>
      </c>
      <c r="Q370" s="22">
        <v>1</v>
      </c>
      <c r="R370" s="22">
        <v>10.5</v>
      </c>
      <c r="S370" s="22">
        <v>5</v>
      </c>
      <c r="T370" s="22">
        <v>10.5</v>
      </c>
      <c r="U370" s="22">
        <f>IF(AND(Q370&lt;&gt;"", Q370&lt;&gt;0, Q370&lt;&gt;"NA", Q370&lt;&gt;"NR",S370&lt;&gt;"", S370&lt;&gt;0, S370&lt;&gt;"NA", S370&lt;&gt;"NR"), S370/Q370, "NA")</f>
        <v>5</v>
      </c>
      <c r="V370" s="22">
        <f>IF(AND(U370&lt;&gt;"", U370&lt;&gt;0, U370&lt;&gt;"NA", U370&lt;&gt;"NR",R370&lt;&gt;"", R370&lt;&gt;0, R370&lt;&gt;"NA", R370&lt;&gt;"NR"), R370/U370, "NA")</f>
        <v>2.1</v>
      </c>
      <c r="W370" s="34" t="s">
        <v>97</v>
      </c>
      <c r="X370" s="22" t="s">
        <v>8</v>
      </c>
      <c r="Y370" s="22" t="s">
        <v>9</v>
      </c>
      <c r="Z370" s="22" t="s">
        <v>91</v>
      </c>
      <c r="AA370" s="22">
        <v>20</v>
      </c>
      <c r="AB370" s="22" t="s">
        <v>145</v>
      </c>
      <c r="AC370" cm="1">
        <f t="array" ref="AC370">_xlfn.IFS(AB370="mg/kg", AA370, AB370="ug/g", AA370, AB370="mg/100g", AA370*10, AB370="mg/g", AA370*1000, TRUE, "NA")</f>
        <v>20</v>
      </c>
      <c r="AD370" s="22" t="s">
        <v>9</v>
      </c>
      <c r="AE370" s="22" t="s">
        <v>8</v>
      </c>
      <c r="AF370" t="str" cm="1">
        <f t="array" ref="AF370">_xlfn.IFS(AD370="NA", "NA", AD370="NR", "NA", AE370="W/cm2", AD370, AE370="mW/mm2", AD370*0.1, AE370="mW/cm2", AD370*0.001, AE370="uW/cm2", AD370*0.000001, AE370="lux", AD370*0.00000014641, AE370="klux", AD370*0.00014641, TRUE, "NA")</f>
        <v>NA</v>
      </c>
      <c r="AG370" s="22" t="s">
        <v>85</v>
      </c>
      <c r="AH370" s="22" t="s">
        <v>2656</v>
      </c>
      <c r="AI370" s="22">
        <v>540</v>
      </c>
      <c r="AJ370" s="22" t="s">
        <v>9</v>
      </c>
      <c r="AK370" s="22">
        <v>10</v>
      </c>
      <c r="AL370" s="34" t="s">
        <v>1688</v>
      </c>
      <c r="AM370" s="22" t="s">
        <v>212</v>
      </c>
      <c r="AN370" s="22">
        <v>100</v>
      </c>
      <c r="AO370" s="22" t="s">
        <v>145</v>
      </c>
      <c r="AP370" s="22">
        <v>0.5</v>
      </c>
      <c r="AQ370" s="22" t="s">
        <v>158</v>
      </c>
      <c r="AR370" s="34">
        <v>24</v>
      </c>
      <c r="AS370" s="22" t="s">
        <v>875</v>
      </c>
      <c r="AT370" s="22">
        <v>69.8</v>
      </c>
      <c r="AU370" s="22">
        <v>3.57</v>
      </c>
      <c r="AV370" s="22">
        <v>43.78</v>
      </c>
      <c r="AW370" s="22">
        <v>2.65</v>
      </c>
      <c r="AX370" s="22" t="s">
        <v>8</v>
      </c>
      <c r="AY370" s="22" t="s">
        <v>8</v>
      </c>
      <c r="AZ370" s="22" t="s">
        <v>137</v>
      </c>
      <c r="BA370" s="22" t="s">
        <v>9</v>
      </c>
      <c r="BB370" cm="1">
        <f t="array" ref="BB370">_xlfn.IFS(AT370="NA", "NA", AT370="NR", "NA", AZ370="Direct rLV % whole brain", AT370, AZ370="Indirect rLV % whole brain", AT370, AZ370="Direct rLV % hemisphere", AT370/2, AZ370="Indirect rLV % hemisphere", AT370/2, AND(F370="Mouse", AZ370="mm3"), (AT370/508.91)*100, AND(F370="Rat", AZ370="mm3"), (AT370/1971)*100, AND(F370="Mouse", AZ370="ul"), (AT370/508.91)*100, AND(F370="Rat", AZ370="ul"), (AT370/1971)*100, AND(F370="Mouse", AZ370="nl"), (AT370/508910)*100, AND(F370="Rat", AZ370="nl"), (AT370/1971000)*100, AND(F370="Mouse", AZ370="cm3"), (AT370/0.50891)*100, AND(F370="Rat", AZ370="cm3"), (AT370/1.971)*100, TRUE, "NA")</f>
        <v>13.715588217956023</v>
      </c>
      <c r="BC370" cm="1">
        <f t="array" ref="BC370">_xlfn.IFS(AV370="NA", "NA", AV370="NR", "NA", AZ370="Direct rLV % whole brain", AV370, AZ370="Indirect rLV % whole brain", AV370, AZ370="Direct rLV % hemisphere", AV370/2, AZ370="Indirect rLV % hemisphere", AV370/2, AND(F370="Mouse", AZ370="mm3"), (AV370/508.91)*100, AND(F370="Rat", AZ370="mm3"), (AV370/1971)*100, AND(F370="Mouse", AZ370="ul"), (AV370/508.91)*100, AND(F370="Rat", AZ370="ul"), (AV370/1971)*100, AND(F370="Mouse", AZ370="nl"), (AV370/508910)*100, AND(F370="Rat", AZ370="nl"), (AV370/1971000)*100, AND(F370="Mouse", AZ370="cm3"), (AV370/0.50891)*100, AND(F370="Rat", AZ370="cm3"), (AV370/1.971)*100, TRUE, "NA")</f>
        <v>8.6026998879959127</v>
      </c>
      <c r="BD370" t="str" cm="1">
        <f t="array" ref="BD370">_xlfn.IFS(AU370="NA", "NA", AU370="NR", "NA", R370="NR", "NA", BA370="SD", AU370, BA370="SE", AU370*(SQRT(R370)), BA370="SEM", AU370*(SQRT(R370)), TRUE, "NA")</f>
        <v>NA</v>
      </c>
      <c r="BE370" t="str" cm="1">
        <f t="array" ref="BE370">_xlfn.IFS(BD370="NA", "NA", AZ370="Direct rLV % whole brain", BD370, AZ370="Indirect rLV % whole brain", BD370, AZ370="Direct rLV % hemisphere", BD370/2, AZ370="Indirect rLV % hemisphere", BD370/2, AND(F370="Mouse", AZ370="mm3"), (BD370/508.91)*100, AND(F370="Rat", AZ370="mm3"), (BD370/1971)*100, AND(F370="Mouse", AZ370="ul"), (BD370/508.91)*100, AND(F370="Rat", AZ370="ul"), (BD370/1971)*100, AND(F370="Mouse", AZ370="nl"), (BD370/508910)*100, AND(F370="Rat", AZ370="nl"), (BD370/1971000)*100, AND(F370="Mouse", AZ370="cm3"), (BD370/0.50891)*100, AND(F370="Rat", AZ370="cm3"), (BD370/1.971)*100, TRUE, "NA")</f>
        <v>NA</v>
      </c>
      <c r="BF370" s="48" t="str" cm="1">
        <f t="array" ref="BF370">_xlfn.IFS(AW370="NA", "NA", AW370="NR", "NA", T370 = "NA", "NA", T370 = "NR", "NA", BA370="SD", AW370, BA370="SE", AW370*(SQRT(T370)), BA370="SEM", AW370*(SQRT(T370)), TRUE, "NA")</f>
        <v>NA</v>
      </c>
      <c r="BG370" s="34" t="s">
        <v>12</v>
      </c>
      <c r="BH370" s="22" t="s">
        <v>8</v>
      </c>
      <c r="BI370" s="22" t="s">
        <v>8</v>
      </c>
      <c r="BJ370" s="22" t="s">
        <v>8</v>
      </c>
      <c r="BK370" s="22" t="s">
        <v>8</v>
      </c>
      <c r="BL370" s="22" t="s">
        <v>8</v>
      </c>
      <c r="BM370" s="22" t="s">
        <v>8</v>
      </c>
      <c r="BN370" s="34" t="s">
        <v>273</v>
      </c>
      <c r="BO370" s="22" t="s">
        <v>272</v>
      </c>
      <c r="BP370" s="22" t="s">
        <v>1691</v>
      </c>
      <c r="BQ370" s="22" t="s">
        <v>1690</v>
      </c>
    </row>
    <row r="371" spans="1:69" s="22" customFormat="1" x14ac:dyDescent="0.3">
      <c r="A371" s="22" t="s">
        <v>1680</v>
      </c>
      <c r="B371" s="22" t="s">
        <v>1679</v>
      </c>
      <c r="C371" s="22">
        <v>2018</v>
      </c>
      <c r="D371" s="22" t="s">
        <v>1681</v>
      </c>
      <c r="E371" s="22" t="s">
        <v>277</v>
      </c>
      <c r="F371" s="34" t="s">
        <v>25</v>
      </c>
      <c r="G371" s="22" t="s">
        <v>1682</v>
      </c>
      <c r="H371" s="22" t="s">
        <v>36</v>
      </c>
      <c r="I371" s="22" t="s">
        <v>12</v>
      </c>
      <c r="J371" s="22" t="s">
        <v>8</v>
      </c>
      <c r="K371" s="22" t="s">
        <v>9</v>
      </c>
      <c r="L371" s="22" t="s">
        <v>9</v>
      </c>
      <c r="M371" s="22" t="s">
        <v>9</v>
      </c>
      <c r="N371" s="22">
        <v>30</v>
      </c>
      <c r="O371" s="22">
        <f t="shared" si="64"/>
        <v>32.5</v>
      </c>
      <c r="P371" s="22">
        <v>35</v>
      </c>
      <c r="Q371" s="22">
        <v>1</v>
      </c>
      <c r="R371" s="22">
        <v>10.5</v>
      </c>
      <c r="S371" s="22">
        <v>5</v>
      </c>
      <c r="T371" s="22">
        <v>10.5</v>
      </c>
      <c r="U371" s="22">
        <f>IF(AND(Q371&lt;&gt;"", Q371&lt;&gt;0, Q371&lt;&gt;"NA", Q371&lt;&gt;"NR",S371&lt;&gt;"", S371&lt;&gt;0, S371&lt;&gt;"NA", S371&lt;&gt;"NR"), S371/Q371, "NA")</f>
        <v>5</v>
      </c>
      <c r="V371" s="22">
        <f>IF(AND(U371&lt;&gt;"", U371&lt;&gt;0, U371&lt;&gt;"NA", U371&lt;&gt;"NR",R371&lt;&gt;"", R371&lt;&gt;0, R371&lt;&gt;"NA", R371&lt;&gt;"NR"), R371/U371, "NA")</f>
        <v>2.1</v>
      </c>
      <c r="W371" s="34" t="s">
        <v>97</v>
      </c>
      <c r="X371" s="22" t="s">
        <v>8</v>
      </c>
      <c r="Y371" s="22" t="s">
        <v>9</v>
      </c>
      <c r="Z371" s="22" t="s">
        <v>91</v>
      </c>
      <c r="AA371" s="22">
        <v>20</v>
      </c>
      <c r="AB371" s="22" t="s">
        <v>145</v>
      </c>
      <c r="AC371" cm="1">
        <f t="array" ref="AC371">_xlfn.IFS(AB371="mg/kg", AA371, AB371="ug/g", AA371, AB371="mg/100g", AA371*10, AB371="mg/g", AA371*1000, TRUE, "NA")</f>
        <v>20</v>
      </c>
      <c r="AD371" s="22" t="s">
        <v>9</v>
      </c>
      <c r="AE371" s="22" t="s">
        <v>8</v>
      </c>
      <c r="AF371" t="str" cm="1">
        <f t="array" ref="AF371">_xlfn.IFS(AD371="NA", "NA", AD371="NR", "NA", AE371="W/cm2", AD371, AE371="mW/mm2", AD371*0.1, AE371="mW/cm2", AD371*0.001, AE371="uW/cm2", AD371*0.000001, AE371="lux", AD371*0.00000014641, AE371="klux", AD371*0.00014641, TRUE, "NA")</f>
        <v>NA</v>
      </c>
      <c r="AG371" s="22" t="s">
        <v>85</v>
      </c>
      <c r="AH371" s="22" t="s">
        <v>2656</v>
      </c>
      <c r="AI371" s="22">
        <v>540</v>
      </c>
      <c r="AJ371" s="22" t="s">
        <v>9</v>
      </c>
      <c r="AK371" s="22">
        <v>10</v>
      </c>
      <c r="AL371" s="34" t="s">
        <v>1732</v>
      </c>
      <c r="AM371" s="22" t="s">
        <v>212</v>
      </c>
      <c r="AN371" s="22">
        <v>10</v>
      </c>
      <c r="AO371" s="22" t="s">
        <v>145</v>
      </c>
      <c r="AP371" s="22">
        <v>0.5</v>
      </c>
      <c r="AQ371" s="22" t="s">
        <v>158</v>
      </c>
      <c r="AR371" s="34">
        <v>24</v>
      </c>
      <c r="AS371" s="22" t="s">
        <v>875</v>
      </c>
      <c r="AT371" s="22">
        <v>69.8</v>
      </c>
      <c r="AU371" s="22">
        <v>3.57</v>
      </c>
      <c r="AV371" s="22">
        <v>35.409999999999997</v>
      </c>
      <c r="AW371" s="22">
        <v>7.14</v>
      </c>
      <c r="AX371" s="22" t="s">
        <v>8</v>
      </c>
      <c r="AY371" s="22" t="s">
        <v>8</v>
      </c>
      <c r="AZ371" s="22" t="s">
        <v>137</v>
      </c>
      <c r="BA371" s="22" t="s">
        <v>9</v>
      </c>
      <c r="BB371" cm="1">
        <f t="array" ref="BB371">_xlfn.IFS(AT371="NA", "NA", AT371="NR", "NA", AZ371="Direct rLV % whole brain", AT371, AZ371="Indirect rLV % whole brain", AT371, AZ371="Direct rLV % hemisphere", AT371/2, AZ371="Indirect rLV % hemisphere", AT371/2, AND(F371="Mouse", AZ371="mm3"), (AT371/508.91)*100, AND(F371="Rat", AZ371="mm3"), (AT371/1971)*100, AND(F371="Mouse", AZ371="ul"), (AT371/508.91)*100, AND(F371="Rat", AZ371="ul"), (AT371/1971)*100, AND(F371="Mouse", AZ371="nl"), (AT371/508910)*100, AND(F371="Rat", AZ371="nl"), (AT371/1971000)*100, AND(F371="Mouse", AZ371="cm3"), (AT371/0.50891)*100, AND(F371="Rat", AZ371="cm3"), (AT371/1.971)*100, TRUE, "NA")</f>
        <v>13.715588217956023</v>
      </c>
      <c r="BC371" cm="1">
        <f t="array" ref="BC371">_xlfn.IFS(AV371="NA", "NA", AV371="NR", "NA", AZ371="Direct rLV % whole brain", AV371, AZ371="Indirect rLV % whole brain", AV371, AZ371="Direct rLV % hemisphere", AV371/2, AZ371="Indirect rLV % hemisphere", AV371/2, AND(F371="Mouse", AZ371="mm3"), (AV371/508.91)*100, AND(F371="Rat", AZ371="mm3"), (AV371/1971)*100, AND(F371="Mouse", AZ371="ul"), (AV371/508.91)*100, AND(F371="Rat", AZ371="ul"), (AV371/1971)*100, AND(F371="Mouse", AZ371="nl"), (AV371/508910)*100, AND(F371="Rat", AZ371="nl"), (AV371/1971000)*100, AND(F371="Mouse", AZ371="cm3"), (AV371/0.50891)*100, AND(F371="Rat", AZ371="cm3"), (AV371/1.971)*100, TRUE, "NA")</f>
        <v>6.9580082922324173</v>
      </c>
      <c r="BD371" t="str" cm="1">
        <f t="array" ref="BD371">_xlfn.IFS(AU371="NA", "NA", AU371="NR", "NA", R371="NR", "NA", BA371="SD", AU371, BA371="SE", AU371*(SQRT(R371)), BA371="SEM", AU371*(SQRT(R371)), TRUE, "NA")</f>
        <v>NA</v>
      </c>
      <c r="BE371" t="str" cm="1">
        <f t="array" ref="BE371">_xlfn.IFS(BD371="NA", "NA", AZ371="Direct rLV % whole brain", BD371, AZ371="Indirect rLV % whole brain", BD371, AZ371="Direct rLV % hemisphere", BD371/2, AZ371="Indirect rLV % hemisphere", BD371/2, AND(F371="Mouse", AZ371="mm3"), (BD371/508.91)*100, AND(F371="Rat", AZ371="mm3"), (BD371/1971)*100, AND(F371="Mouse", AZ371="ul"), (BD371/508.91)*100, AND(F371="Rat", AZ371="ul"), (BD371/1971)*100, AND(F371="Mouse", AZ371="nl"), (BD371/508910)*100, AND(F371="Rat", AZ371="nl"), (BD371/1971000)*100, AND(F371="Mouse", AZ371="cm3"), (BD371/0.50891)*100, AND(F371="Rat", AZ371="cm3"), (BD371/1.971)*100, TRUE, "NA")</f>
        <v>NA</v>
      </c>
      <c r="BF371" s="48" t="str" cm="1">
        <f t="array" ref="BF371">_xlfn.IFS(AW371="NA", "NA", AW371="NR", "NA", T371 = "NA", "NA", T371 = "NR", "NA", BA371="SD", AW371, BA371="SE", AW371*(SQRT(T371)), BA371="SEM", AW371*(SQRT(T371)), TRUE, "NA")</f>
        <v>NA</v>
      </c>
      <c r="BG371" s="34" t="s">
        <v>12</v>
      </c>
      <c r="BH371" s="22" t="s">
        <v>8</v>
      </c>
      <c r="BI371" s="22" t="s">
        <v>8</v>
      </c>
      <c r="BJ371" s="22" t="s">
        <v>8</v>
      </c>
      <c r="BK371" s="22" t="s">
        <v>8</v>
      </c>
      <c r="BL371" s="22" t="s">
        <v>8</v>
      </c>
      <c r="BM371" s="22" t="s">
        <v>8</v>
      </c>
      <c r="BN371" s="34" t="s">
        <v>273</v>
      </c>
      <c r="BO371" s="22" t="s">
        <v>272</v>
      </c>
      <c r="BP371" s="22" t="s">
        <v>1691</v>
      </c>
      <c r="BQ371" s="22" t="s">
        <v>1690</v>
      </c>
    </row>
    <row r="372" spans="1:69" x14ac:dyDescent="0.3">
      <c r="A372" t="s">
        <v>1693</v>
      </c>
      <c r="B372" t="s">
        <v>1692</v>
      </c>
      <c r="C372">
        <v>1993</v>
      </c>
      <c r="D372" t="s">
        <v>1694</v>
      </c>
      <c r="E372" t="s">
        <v>141</v>
      </c>
      <c r="F372" s="35" t="s">
        <v>24</v>
      </c>
      <c r="G372" t="s">
        <v>11</v>
      </c>
      <c r="H372" t="s">
        <v>36</v>
      </c>
      <c r="I372" t="s">
        <v>12</v>
      </c>
      <c r="J372" t="s">
        <v>8</v>
      </c>
      <c r="K372" t="s">
        <v>9</v>
      </c>
      <c r="L372" t="s">
        <v>9</v>
      </c>
      <c r="M372" t="s">
        <v>9</v>
      </c>
      <c r="N372">
        <v>260</v>
      </c>
      <c r="O372">
        <f t="shared" si="64"/>
        <v>270</v>
      </c>
      <c r="P372">
        <v>280</v>
      </c>
      <c r="Q372">
        <v>1</v>
      </c>
      <c r="R372">
        <v>13</v>
      </c>
      <c r="S372">
        <v>1</v>
      </c>
      <c r="T372">
        <v>9</v>
      </c>
      <c r="U372">
        <f t="shared" si="55"/>
        <v>1</v>
      </c>
      <c r="V372">
        <f t="shared" si="56"/>
        <v>13</v>
      </c>
      <c r="W372" s="35" t="s">
        <v>175</v>
      </c>
      <c r="X372" t="s">
        <v>8</v>
      </c>
      <c r="Y372" t="s">
        <v>2553</v>
      </c>
      <c r="Z372" t="s">
        <v>91</v>
      </c>
      <c r="AA372">
        <v>20</v>
      </c>
      <c r="AB372" t="s">
        <v>145</v>
      </c>
      <c r="AC372" cm="1">
        <f t="array" ref="AC372">_xlfn.IFS(AB372="mg/kg", AA372, AB372="ug/g", AA372, AB372="mg/100g", AA372*10, AB372="mg/g", AA372*1000, TRUE, "NA")</f>
        <v>20</v>
      </c>
      <c r="AD372" t="s">
        <v>9</v>
      </c>
      <c r="AE372" t="s">
        <v>8</v>
      </c>
      <c r="AF372" t="str" cm="1">
        <f t="array" ref="AF372">_xlfn.IFS(AD372="NA", "NA", AD372="NR", "NA", AE372="W/cm2", AD372, AE372="mW/mm2", AD372*0.1, AE372="mW/cm2", AD372*0.001, AE372="uW/cm2", AD372*0.000001, AE372="lux", AD372*0.00000014641, AE372="klux", AD372*0.00014641, TRUE, "NA")</f>
        <v>NA</v>
      </c>
      <c r="AG372" t="s">
        <v>85</v>
      </c>
      <c r="AH372" t="s">
        <v>2656</v>
      </c>
      <c r="AI372">
        <v>540</v>
      </c>
      <c r="AJ372">
        <v>3</v>
      </c>
      <c r="AK372">
        <v>8</v>
      </c>
      <c r="AL372" s="35" t="s">
        <v>1695</v>
      </c>
      <c r="AM372" t="s">
        <v>219</v>
      </c>
      <c r="AN372">
        <v>1</v>
      </c>
      <c r="AO372" t="s">
        <v>145</v>
      </c>
      <c r="AP372">
        <v>0.5</v>
      </c>
      <c r="AQ372" t="s">
        <v>158</v>
      </c>
      <c r="AR372" s="35">
        <v>24</v>
      </c>
      <c r="AS372" t="s">
        <v>875</v>
      </c>
      <c r="AT372">
        <v>19.100000000000001</v>
      </c>
      <c r="AU372">
        <v>0.76</v>
      </c>
      <c r="AV372">
        <v>14.9</v>
      </c>
      <c r="AW372">
        <v>1.27</v>
      </c>
      <c r="AX372" t="s">
        <v>8</v>
      </c>
      <c r="AY372" t="s">
        <v>8</v>
      </c>
      <c r="AZ372" t="s">
        <v>485</v>
      </c>
      <c r="BA372" t="s">
        <v>197</v>
      </c>
      <c r="BB372" cm="1">
        <f t="array" ref="BB372">_xlfn.IFS(AT372="NA", "NA", AT372="NR", "NA", AZ372="Direct rLV % whole brain", AT372, AZ372="Indirect rLV % whole brain", AT372, AZ372="Direct rLV % hemisphere", AT372/2, AZ372="Indirect rLV % hemisphere", AT372/2, AND(F372="Mouse", AZ372="mm3"), (AT372/508.91)*100, AND(F372="Rat", AZ372="mm3"), (AT372/1971)*100, AND(F372="Mouse", AZ372="ul"), (AT372/508.91)*100, AND(F372="Rat", AZ372="ul"), (AT372/1971)*100, AND(F372="Mouse", AZ372="nl"), (AT372/508910)*100, AND(F372="Rat", AZ372="nl"), (AT372/1971000)*100, AND(F372="Mouse", AZ372="cm3"), (AT372/0.50891)*100, AND(F372="Rat", AZ372="cm3"), (AT372/1.971)*100, TRUE, "NA")</f>
        <v>9.5500000000000007</v>
      </c>
      <c r="BC372" cm="1">
        <f t="array" ref="BC372">_xlfn.IFS(AV372="NA", "NA", AV372="NR", "NA", AZ372="Direct rLV % whole brain", AV372, AZ372="Indirect rLV % whole brain", AV372, AZ372="Direct rLV % hemisphere", AV372/2, AZ372="Indirect rLV % hemisphere", AV372/2, AND(F372="Mouse", AZ372="mm3"), (AV372/508.91)*100, AND(F372="Rat", AZ372="mm3"), (AV372/1971)*100, AND(F372="Mouse", AZ372="ul"), (AV372/508.91)*100, AND(F372="Rat", AZ372="ul"), (AV372/1971)*100, AND(F372="Mouse", AZ372="nl"), (AV372/508910)*100, AND(F372="Rat", AZ372="nl"), (AV372/1971000)*100, AND(F372="Mouse", AZ372="cm3"), (AV372/0.50891)*100, AND(F372="Rat", AZ372="cm3"), (AV372/1.971)*100, TRUE, "NA")</f>
        <v>7.45</v>
      </c>
      <c r="BD372" cm="1">
        <f t="array" ref="BD372">_xlfn.IFS(AU372="NA", "NA", AU372="NR", "NA", R372="NR", "NA", BA372="SD", AU372, BA372="SE", AU372*(SQRT(R372)), BA372="SEM", AU372*(SQRT(R372)), TRUE, "NA")</f>
        <v>2.740218969352632</v>
      </c>
      <c r="BE372" cm="1">
        <f t="array" ref="BE372">_xlfn.IFS(BD372="NA", "NA", AZ372="Direct rLV % whole brain", BD372, AZ372="Indirect rLV % whole brain", BD372, AZ372="Direct rLV % hemisphere", BD372/2, AZ372="Indirect rLV % hemisphere", BD372/2, AND(F372="Mouse", AZ372="mm3"), (BD372/508.91)*100, AND(F372="Rat", AZ372="mm3"), (BD372/1971)*100, AND(F372="Mouse", AZ372="ul"), (BD372/508.91)*100, AND(F372="Rat", AZ372="ul"), (BD372/1971)*100, AND(F372="Mouse", AZ372="nl"), (BD372/508910)*100, AND(F372="Rat", AZ372="nl"), (BD372/1971000)*100, AND(F372="Mouse", AZ372="cm3"), (BD372/0.50891)*100, AND(F372="Rat", AZ372="cm3"), (BD372/1.971)*100, TRUE, "NA")</f>
        <v>1.370109484676316</v>
      </c>
      <c r="BF372" s="48" cm="1">
        <f t="array" ref="BF372">_xlfn.IFS(AW372="NA", "NA", AW372="NR", "NA", T372 = "NA", "NA", T372 = "NR", "NA", BA372="SD", AW372, BA372="SE", AW372*(SQRT(T372)), BA372="SEM", AW372*(SQRT(T372)), TRUE, "NA")</f>
        <v>3.81</v>
      </c>
      <c r="BG372" s="35" t="s">
        <v>12</v>
      </c>
      <c r="BH372" t="s">
        <v>8</v>
      </c>
      <c r="BI372" t="s">
        <v>8</v>
      </c>
      <c r="BJ372" t="s">
        <v>8</v>
      </c>
      <c r="BK372" t="s">
        <v>8</v>
      </c>
      <c r="BL372" t="s">
        <v>8</v>
      </c>
      <c r="BM372" t="s">
        <v>8</v>
      </c>
      <c r="BN372" s="35" t="s">
        <v>272</v>
      </c>
      <c r="BO372" t="s">
        <v>273</v>
      </c>
      <c r="BP372" t="s">
        <v>1696</v>
      </c>
    </row>
    <row r="373" spans="1:69" s="22" customFormat="1" x14ac:dyDescent="0.3">
      <c r="A373" s="22" t="s">
        <v>1698</v>
      </c>
      <c r="B373" s="22" t="s">
        <v>1697</v>
      </c>
      <c r="C373" s="22">
        <v>2005</v>
      </c>
      <c r="D373" s="22" t="s">
        <v>1699</v>
      </c>
      <c r="E373" s="22" t="s">
        <v>141</v>
      </c>
      <c r="F373" s="34" t="s">
        <v>25</v>
      </c>
      <c r="G373" s="22" t="s">
        <v>456</v>
      </c>
      <c r="H373" s="22" t="s">
        <v>37</v>
      </c>
      <c r="I373" s="22" t="s">
        <v>12</v>
      </c>
      <c r="J373" s="22" t="s">
        <v>8</v>
      </c>
      <c r="K373" s="22" t="s">
        <v>9</v>
      </c>
      <c r="L373" s="22">
        <v>1</v>
      </c>
      <c r="M373" s="22" t="s">
        <v>9</v>
      </c>
      <c r="N373" s="22" t="s">
        <v>9</v>
      </c>
      <c r="O373" s="22" t="s">
        <v>9</v>
      </c>
      <c r="P373" s="22" t="s">
        <v>9</v>
      </c>
      <c r="Q373" s="22">
        <v>3</v>
      </c>
      <c r="R373" s="22">
        <v>4</v>
      </c>
      <c r="S373" s="22">
        <v>0</v>
      </c>
      <c r="T373" s="22" t="s">
        <v>8</v>
      </c>
      <c r="U373" s="22" t="str">
        <f t="shared" si="55"/>
        <v>NA</v>
      </c>
      <c r="V373" s="22" t="str">
        <f t="shared" si="56"/>
        <v>NA</v>
      </c>
      <c r="W373" s="34" t="s">
        <v>97</v>
      </c>
      <c r="X373" s="22" t="s">
        <v>8</v>
      </c>
      <c r="Y373" s="22" t="s">
        <v>78</v>
      </c>
      <c r="Z373" s="22" t="s">
        <v>1700</v>
      </c>
      <c r="AA373" s="22">
        <v>50</v>
      </c>
      <c r="AB373" s="22" t="s">
        <v>145</v>
      </c>
      <c r="AC373" cm="1">
        <f t="array" ref="AC373">_xlfn.IFS(AB373="mg/kg", AA373, AB373="ug/g", AA373, AB373="mg/100g", AA373*10, AB373="mg/g", AA373*1000, TRUE, "NA")</f>
        <v>50</v>
      </c>
      <c r="AD373" s="22">
        <v>20</v>
      </c>
      <c r="AE373" s="22" t="s">
        <v>221</v>
      </c>
      <c r="AF373" t="str" cm="1">
        <f t="array" ref="AF373">_xlfn.IFS(AD373="NA", "NA", AD373="NR", "NA", AE373="W/cm2", AD373, AE373="mW/mm2", AD373*0.1, AE373="mW/cm2", AD373*0.001, AE373="uW/cm2", AD373*0.000001, AE373="lux", AD373*0.00000014641, AE373="klux", AD373*0.00014641, TRUE, "NA")</f>
        <v>NA</v>
      </c>
      <c r="AG373" s="22" t="s">
        <v>729</v>
      </c>
      <c r="AH373" s="22" t="s">
        <v>729</v>
      </c>
      <c r="AI373" s="22">
        <v>532</v>
      </c>
      <c r="AJ373" s="22">
        <v>2.4</v>
      </c>
      <c r="AK373" s="22">
        <v>0.75</v>
      </c>
      <c r="AL373" s="34" t="s">
        <v>12</v>
      </c>
      <c r="AM373" s="22" t="s">
        <v>8</v>
      </c>
      <c r="AN373" s="22" t="s">
        <v>8</v>
      </c>
      <c r="AO373" s="22" t="s">
        <v>8</v>
      </c>
      <c r="AP373" s="22" t="s">
        <v>8</v>
      </c>
      <c r="AQ373" s="22" t="s">
        <v>8</v>
      </c>
      <c r="AR373" s="34">
        <v>48</v>
      </c>
      <c r="AS373" s="22" t="s">
        <v>876</v>
      </c>
      <c r="AT373" s="22">
        <v>2.99</v>
      </c>
      <c r="AU373" s="22">
        <v>0.94</v>
      </c>
      <c r="AV373" s="22" t="s">
        <v>8</v>
      </c>
      <c r="AW373" s="22" t="s">
        <v>8</v>
      </c>
      <c r="AX373" s="22" t="s">
        <v>8</v>
      </c>
      <c r="AY373" s="22" t="s">
        <v>8</v>
      </c>
      <c r="AZ373" s="22" t="s">
        <v>137</v>
      </c>
      <c r="BA373" s="22" t="s">
        <v>197</v>
      </c>
      <c r="BB373" cm="1">
        <f t="array" ref="BB373">_xlfn.IFS(AT373="NA", "NA", AT373="NR", "NA", AZ373="Direct rLV % whole brain", AT373, AZ373="Indirect rLV % whole brain", AT373, AZ373="Direct rLV % hemisphere", AT373/2, AZ373="Indirect rLV % hemisphere", AT373/2, AND(F373="Mouse", AZ373="mm3"), (AT373/508.91)*100, AND(F373="Rat", AZ373="mm3"), (AT373/1971)*100, AND(F373="Mouse", AZ373="ul"), (AT373/508.91)*100, AND(F373="Rat", AZ373="ul"), (AT373/1971)*100, AND(F373="Mouse", AZ373="nl"), (AT373/508910)*100, AND(F373="Rat", AZ373="nl"), (AT373/1971000)*100, AND(F373="Mouse", AZ373="cm3"), (AT373/0.50891)*100, AND(F373="Rat", AZ373="cm3"), (AT373/1.971)*100, TRUE, "NA")</f>
        <v>0.58753021162877528</v>
      </c>
      <c r="BC373" t="str" cm="1">
        <f t="array" ref="BC373">_xlfn.IFS(AV373="NA", "NA", AV373="NR", "NA", AZ373="Direct rLV % whole brain", AV373, AZ373="Indirect rLV % whole brain", AV373, AZ373="Direct rLV % hemisphere", AV373/2, AZ373="Indirect rLV % hemisphere", AV373/2, AND(F373="Mouse", AZ373="mm3"), (AV373/508.91)*100, AND(F373="Rat", AZ373="mm3"), (AV373/1971)*100, AND(F373="Mouse", AZ373="ul"), (AV373/508.91)*100, AND(F373="Rat", AZ373="ul"), (AV373/1971)*100, AND(F373="Mouse", AZ373="nl"), (AV373/508910)*100, AND(F373="Rat", AZ373="nl"), (AV373/1971000)*100, AND(F373="Mouse", AZ373="cm3"), (AV373/0.50891)*100, AND(F373="Rat", AZ373="cm3"), (AV373/1.971)*100, TRUE, "NA")</f>
        <v>NA</v>
      </c>
      <c r="BD373" cm="1">
        <f t="array" ref="BD373">_xlfn.IFS(AU373="NA", "NA", AU373="NR", "NA", R373="NR", "NA", BA373="SD", AU373, BA373="SE", AU373*(SQRT(R373)), BA373="SEM", AU373*(SQRT(R373)), TRUE, "NA")</f>
        <v>1.88</v>
      </c>
      <c r="BE373" cm="1">
        <f t="array" ref="BE373">_xlfn.IFS(BD373="NA", "NA", AZ373="Direct rLV % whole brain", BD373, AZ373="Indirect rLV % whole brain", BD373, AZ373="Direct rLV % hemisphere", BD373/2, AZ373="Indirect rLV % hemisphere", BD373/2, AND(F373="Mouse", AZ373="mm3"), (BD373/508.91)*100, AND(F373="Rat", AZ373="mm3"), (BD373/1971)*100, AND(F373="Mouse", AZ373="ul"), (BD373/508.91)*100, AND(F373="Rat", AZ373="ul"), (BD373/1971)*100, AND(F373="Mouse", AZ373="nl"), (BD373/508910)*100, AND(F373="Rat", AZ373="nl"), (BD373/1971000)*100, AND(F373="Mouse", AZ373="cm3"), (BD373/0.50891)*100, AND(F373="Rat", AZ373="cm3"), (BD373/1.971)*100, TRUE, "NA")</f>
        <v>0.36941698925153754</v>
      </c>
      <c r="BF373" s="48" t="str" cm="1">
        <f t="array" ref="BF373">_xlfn.IFS(AW373="NA", "NA", AW373="NR", "NA", T373 = "NA", "NA", T373 = "NR", "NA", BA373="SD", AW373, BA373="SE", AW373*(SQRT(T373)), BA373="SEM", AW373*(SQRT(T373)), TRUE, "NA")</f>
        <v>NA</v>
      </c>
      <c r="BG373" s="34" t="s">
        <v>12</v>
      </c>
      <c r="BH373" s="22" t="s">
        <v>8</v>
      </c>
      <c r="BI373" s="22" t="s">
        <v>8</v>
      </c>
      <c r="BJ373" s="22" t="s">
        <v>8</v>
      </c>
      <c r="BK373" s="22" t="s">
        <v>8</v>
      </c>
      <c r="BL373" s="22" t="s">
        <v>8</v>
      </c>
      <c r="BM373" s="22" t="s">
        <v>8</v>
      </c>
      <c r="BN373" s="34" t="s">
        <v>273</v>
      </c>
      <c r="BO373" s="22" t="s">
        <v>273</v>
      </c>
    </row>
    <row r="374" spans="1:69" s="22" customFormat="1" x14ac:dyDescent="0.3">
      <c r="A374" s="22" t="s">
        <v>1698</v>
      </c>
      <c r="B374" s="22" t="s">
        <v>1697</v>
      </c>
      <c r="C374" s="22">
        <v>2005</v>
      </c>
      <c r="D374" s="22" t="s">
        <v>1699</v>
      </c>
      <c r="E374" s="22" t="s">
        <v>143</v>
      </c>
      <c r="F374" s="34" t="s">
        <v>25</v>
      </c>
      <c r="G374" s="22" t="s">
        <v>456</v>
      </c>
      <c r="H374" s="22" t="s">
        <v>37</v>
      </c>
      <c r="I374" s="22" t="s">
        <v>12</v>
      </c>
      <c r="J374" s="22" t="s">
        <v>8</v>
      </c>
      <c r="K374" s="22" t="s">
        <v>9</v>
      </c>
      <c r="L374" s="22">
        <v>1</v>
      </c>
      <c r="M374" s="22" t="s">
        <v>9</v>
      </c>
      <c r="N374" s="22" t="s">
        <v>9</v>
      </c>
      <c r="O374" s="22" t="s">
        <v>9</v>
      </c>
      <c r="P374" s="22" t="s">
        <v>9</v>
      </c>
      <c r="Q374" s="22">
        <v>3</v>
      </c>
      <c r="R374" s="22">
        <v>4</v>
      </c>
      <c r="S374" s="22">
        <v>0</v>
      </c>
      <c r="T374" s="22" t="s">
        <v>8</v>
      </c>
      <c r="U374" s="22" t="str">
        <f>IF(AND(Q374&lt;&gt;"", Q374&lt;&gt;0, Q374&lt;&gt;"NA", Q374&lt;&gt;"NR",S374&lt;&gt;"", S374&lt;&gt;0, S374&lt;&gt;"NA", S374&lt;&gt;"NR"), S374/Q374, "NA")</f>
        <v>NA</v>
      </c>
      <c r="V374" s="22" t="str">
        <f>IF(AND(U374&lt;&gt;"", U374&lt;&gt;0, U374&lt;&gt;"NA", U374&lt;&gt;"NR",R374&lt;&gt;"", R374&lt;&gt;0, R374&lt;&gt;"NA", R374&lt;&gt;"NR"), R374/U374, "NA")</f>
        <v>NA</v>
      </c>
      <c r="W374" s="34" t="s">
        <v>97</v>
      </c>
      <c r="X374" s="22" t="s">
        <v>8</v>
      </c>
      <c r="Y374" s="22" t="s">
        <v>78</v>
      </c>
      <c r="Z374" s="22" t="s">
        <v>1700</v>
      </c>
      <c r="AA374" s="22">
        <v>50</v>
      </c>
      <c r="AB374" s="22" t="s">
        <v>145</v>
      </c>
      <c r="AC374" cm="1">
        <f t="array" ref="AC374">_xlfn.IFS(AB374="mg/kg", AA374, AB374="ug/g", AA374, AB374="mg/100g", AA374*10, AB374="mg/g", AA374*1000, TRUE, "NA")</f>
        <v>50</v>
      </c>
      <c r="AD374" s="22">
        <v>20</v>
      </c>
      <c r="AE374" s="22" t="s">
        <v>221</v>
      </c>
      <c r="AF374" t="str" cm="1">
        <f t="array" ref="AF374">_xlfn.IFS(AD374="NA", "NA", AD374="NR", "NA", AE374="W/cm2", AD374, AE374="mW/mm2", AD374*0.1, AE374="mW/cm2", AD374*0.001, AE374="uW/cm2", AD374*0.000001, AE374="lux", AD374*0.00000014641, AE374="klux", AD374*0.00014641, TRUE, "NA")</f>
        <v>NA</v>
      </c>
      <c r="AG374" s="22" t="s">
        <v>729</v>
      </c>
      <c r="AH374" s="22" t="s">
        <v>729</v>
      </c>
      <c r="AI374" s="22">
        <v>532</v>
      </c>
      <c r="AJ374" s="22">
        <v>2.4</v>
      </c>
      <c r="AK374" s="22">
        <v>1</v>
      </c>
      <c r="AL374" s="34" t="s">
        <v>12</v>
      </c>
      <c r="AM374" s="22" t="s">
        <v>8</v>
      </c>
      <c r="AN374" s="22" t="s">
        <v>8</v>
      </c>
      <c r="AO374" s="22" t="s">
        <v>8</v>
      </c>
      <c r="AP374" s="22" t="s">
        <v>8</v>
      </c>
      <c r="AQ374" s="22" t="s">
        <v>8</v>
      </c>
      <c r="AR374" s="34">
        <v>48</v>
      </c>
      <c r="AS374" s="22" t="s">
        <v>876</v>
      </c>
      <c r="AT374" s="22">
        <v>6.17</v>
      </c>
      <c r="AU374" s="22">
        <v>1.32</v>
      </c>
      <c r="AV374" s="22" t="s">
        <v>8</v>
      </c>
      <c r="AW374" s="22" t="s">
        <v>8</v>
      </c>
      <c r="AX374" s="22" t="s">
        <v>8</v>
      </c>
      <c r="AY374" s="22" t="s">
        <v>8</v>
      </c>
      <c r="AZ374" s="22" t="s">
        <v>137</v>
      </c>
      <c r="BA374" s="22" t="s">
        <v>197</v>
      </c>
      <c r="BB374" cm="1">
        <f t="array" ref="BB374">_xlfn.IFS(AT374="NA", "NA", AT374="NR", "NA", AZ374="Direct rLV % whole brain", AT374, AZ374="Indirect rLV % whole brain", AT374, AZ374="Direct rLV % hemisphere", AT374/2, AZ374="Indirect rLV % hemisphere", AT374/2, AND(F374="Mouse", AZ374="mm3"), (AT374/508.91)*100, AND(F374="Rat", AZ374="mm3"), (AT374/1971)*100, AND(F374="Mouse", AZ374="ul"), (AT374/508.91)*100, AND(F374="Rat", AZ374="ul"), (AT374/1971)*100, AND(F374="Mouse", AZ374="nl"), (AT374/508910)*100, AND(F374="Rat", AZ374="nl"), (AT374/1971000)*100, AND(F374="Mouse", AZ374="cm3"), (AT374/0.50891)*100, AND(F374="Rat", AZ374="cm3"), (AT374/1.971)*100, TRUE, "NA")</f>
        <v>1.2123951189797801</v>
      </c>
      <c r="BC374" t="str" cm="1">
        <f t="array" ref="BC374">_xlfn.IFS(AV374="NA", "NA", AV374="NR", "NA", AZ374="Direct rLV % whole brain", AV374, AZ374="Indirect rLV % whole brain", AV374, AZ374="Direct rLV % hemisphere", AV374/2, AZ374="Indirect rLV % hemisphere", AV374/2, AND(F374="Mouse", AZ374="mm3"), (AV374/508.91)*100, AND(F374="Rat", AZ374="mm3"), (AV374/1971)*100, AND(F374="Mouse", AZ374="ul"), (AV374/508.91)*100, AND(F374="Rat", AZ374="ul"), (AV374/1971)*100, AND(F374="Mouse", AZ374="nl"), (AV374/508910)*100, AND(F374="Rat", AZ374="nl"), (AV374/1971000)*100, AND(F374="Mouse", AZ374="cm3"), (AV374/0.50891)*100, AND(F374="Rat", AZ374="cm3"), (AV374/1.971)*100, TRUE, "NA")</f>
        <v>NA</v>
      </c>
      <c r="BD374" cm="1">
        <f t="array" ref="BD374">_xlfn.IFS(AU374="NA", "NA", AU374="NR", "NA", R374="NR", "NA", BA374="SD", AU374, BA374="SE", AU374*(SQRT(R374)), BA374="SEM", AU374*(SQRT(R374)), TRUE, "NA")</f>
        <v>2.64</v>
      </c>
      <c r="BE374" cm="1">
        <f t="array" ref="BE374">_xlfn.IFS(BD374="NA", "NA", AZ374="Direct rLV % whole brain", BD374, AZ374="Indirect rLV % whole brain", BD374, AZ374="Direct rLV % hemisphere", BD374/2, AZ374="Indirect rLV % hemisphere", BD374/2, AND(F374="Mouse", AZ374="mm3"), (BD374/508.91)*100, AND(F374="Rat", AZ374="mm3"), (BD374/1971)*100, AND(F374="Mouse", AZ374="ul"), (BD374/508.91)*100, AND(F374="Rat", AZ374="ul"), (BD374/1971)*100, AND(F374="Mouse", AZ374="nl"), (BD374/508910)*100, AND(F374="Rat", AZ374="nl"), (BD374/1971000)*100, AND(F374="Mouse", AZ374="cm3"), (BD374/0.50891)*100, AND(F374="Rat", AZ374="cm3"), (BD374/1.971)*100, TRUE, "NA")</f>
        <v>0.51875577214045698</v>
      </c>
      <c r="BF374" s="48" t="str" cm="1">
        <f t="array" ref="BF374">_xlfn.IFS(AW374="NA", "NA", AW374="NR", "NA", T374 = "NA", "NA", T374 = "NR", "NA", BA374="SD", AW374, BA374="SE", AW374*(SQRT(T374)), BA374="SEM", AW374*(SQRT(T374)), TRUE, "NA")</f>
        <v>NA</v>
      </c>
      <c r="BG374" s="34" t="s">
        <v>12</v>
      </c>
      <c r="BH374" s="22" t="s">
        <v>8</v>
      </c>
      <c r="BI374" s="22" t="s">
        <v>8</v>
      </c>
      <c r="BJ374" s="22" t="s">
        <v>8</v>
      </c>
      <c r="BK374" s="22" t="s">
        <v>8</v>
      </c>
      <c r="BL374" s="22" t="s">
        <v>8</v>
      </c>
      <c r="BM374" s="22" t="s">
        <v>8</v>
      </c>
      <c r="BN374" s="34" t="s">
        <v>273</v>
      </c>
      <c r="BO374" s="22" t="s">
        <v>273</v>
      </c>
    </row>
    <row r="375" spans="1:69" s="22" customFormat="1" x14ac:dyDescent="0.3">
      <c r="A375" s="22" t="s">
        <v>1698</v>
      </c>
      <c r="B375" s="22" t="s">
        <v>1697</v>
      </c>
      <c r="C375" s="22">
        <v>2005</v>
      </c>
      <c r="D375" s="22" t="s">
        <v>1699</v>
      </c>
      <c r="E375" s="22" t="s">
        <v>144</v>
      </c>
      <c r="F375" s="34" t="s">
        <v>25</v>
      </c>
      <c r="G375" s="22" t="s">
        <v>456</v>
      </c>
      <c r="H375" s="22" t="s">
        <v>37</v>
      </c>
      <c r="I375" s="22" t="s">
        <v>12</v>
      </c>
      <c r="J375" s="22" t="s">
        <v>8</v>
      </c>
      <c r="K375" s="22" t="s">
        <v>9</v>
      </c>
      <c r="L375" s="22">
        <v>1</v>
      </c>
      <c r="M375" s="22" t="s">
        <v>9</v>
      </c>
      <c r="N375" s="22" t="s">
        <v>9</v>
      </c>
      <c r="O375" s="22" t="s">
        <v>9</v>
      </c>
      <c r="P375" s="22" t="s">
        <v>9</v>
      </c>
      <c r="Q375" s="22">
        <v>3</v>
      </c>
      <c r="R375" s="22">
        <v>4</v>
      </c>
      <c r="S375" s="22">
        <v>0</v>
      </c>
      <c r="T375" s="22" t="s">
        <v>8</v>
      </c>
      <c r="U375" s="22" t="str">
        <f>IF(AND(Q375&lt;&gt;"", Q375&lt;&gt;0, Q375&lt;&gt;"NA", Q375&lt;&gt;"NR",S375&lt;&gt;"", S375&lt;&gt;0, S375&lt;&gt;"NA", S375&lt;&gt;"NR"), S375/Q375, "NA")</f>
        <v>NA</v>
      </c>
      <c r="V375" s="22" t="str">
        <f>IF(AND(U375&lt;&gt;"", U375&lt;&gt;0, U375&lt;&gt;"NA", U375&lt;&gt;"NR",R375&lt;&gt;"", R375&lt;&gt;0, R375&lt;&gt;"NA", R375&lt;&gt;"NR"), R375/U375, "NA")</f>
        <v>NA</v>
      </c>
      <c r="W375" s="34" t="s">
        <v>97</v>
      </c>
      <c r="X375" s="22" t="s">
        <v>8</v>
      </c>
      <c r="Y375" s="22" t="s">
        <v>78</v>
      </c>
      <c r="Z375" s="22" t="s">
        <v>1700</v>
      </c>
      <c r="AA375" s="22">
        <v>50</v>
      </c>
      <c r="AB375" s="22" t="s">
        <v>145</v>
      </c>
      <c r="AC375" cm="1">
        <f t="array" ref="AC375">_xlfn.IFS(AB375="mg/kg", AA375, AB375="ug/g", AA375, AB375="mg/100g", AA375*10, AB375="mg/g", AA375*1000, TRUE, "NA")</f>
        <v>50</v>
      </c>
      <c r="AD375" s="22">
        <v>20</v>
      </c>
      <c r="AE375" s="22" t="s">
        <v>221</v>
      </c>
      <c r="AF375" t="str" cm="1">
        <f t="array" ref="AF375">_xlfn.IFS(AD375="NA", "NA", AD375="NR", "NA", AE375="W/cm2", AD375, AE375="mW/mm2", AD375*0.1, AE375="mW/cm2", AD375*0.001, AE375="uW/cm2", AD375*0.000001, AE375="lux", AD375*0.00000014641, AE375="klux", AD375*0.00014641, TRUE, "NA")</f>
        <v>NA</v>
      </c>
      <c r="AG375" s="22" t="s">
        <v>729</v>
      </c>
      <c r="AH375" s="22" t="s">
        <v>729</v>
      </c>
      <c r="AI375" s="22">
        <v>532</v>
      </c>
      <c r="AJ375" s="22">
        <v>2.4</v>
      </c>
      <c r="AK375" s="22">
        <v>1.3</v>
      </c>
      <c r="AL375" s="34" t="s">
        <v>12</v>
      </c>
      <c r="AM375" s="22" t="s">
        <v>8</v>
      </c>
      <c r="AN375" s="22" t="s">
        <v>8</v>
      </c>
      <c r="AO375" s="22" t="s">
        <v>8</v>
      </c>
      <c r="AP375" s="22" t="s">
        <v>8</v>
      </c>
      <c r="AQ375" s="22" t="s">
        <v>8</v>
      </c>
      <c r="AR375" s="34">
        <v>48</v>
      </c>
      <c r="AS375" s="22" t="s">
        <v>876</v>
      </c>
      <c r="AT375" s="22">
        <v>10.93</v>
      </c>
      <c r="AU375" s="22">
        <v>2.11</v>
      </c>
      <c r="AV375" s="22" t="s">
        <v>8</v>
      </c>
      <c r="AW375" s="22" t="s">
        <v>8</v>
      </c>
      <c r="AX375" s="22" t="s">
        <v>8</v>
      </c>
      <c r="AY375" s="22" t="s">
        <v>8</v>
      </c>
      <c r="AZ375" s="22" t="s">
        <v>137</v>
      </c>
      <c r="BA375" s="22" t="s">
        <v>197</v>
      </c>
      <c r="BB375" cm="1">
        <f t="array" ref="BB375">_xlfn.IFS(AT375="NA", "NA", AT375="NR", "NA", AZ375="Direct rLV % whole brain", AT375, AZ375="Indirect rLV % whole brain", AT375, AZ375="Direct rLV % hemisphere", AT375/2, AZ375="Indirect rLV % hemisphere", AT375/2, AND(F375="Mouse", AZ375="mm3"), (AT375/508.91)*100, AND(F375="Rat", AZ375="mm3"), (AT375/1971)*100, AND(F375="Mouse", AZ375="ul"), (AT375/508.91)*100, AND(F375="Rat", AZ375="ul"), (AT375/1971)*100, AND(F375="Mouse", AZ375="nl"), (AT375/508910)*100, AND(F375="Rat", AZ375="nl"), (AT375/1971000)*100, AND(F375="Mouse", AZ375="cm3"), (AT375/0.50891)*100, AND(F375="Rat", AZ375="cm3"), (AT375/1.971)*100, TRUE, "NA")</f>
        <v>2.1477274960209072</v>
      </c>
      <c r="BC375" t="str" cm="1">
        <f t="array" ref="BC375">_xlfn.IFS(AV375="NA", "NA", AV375="NR", "NA", AZ375="Direct rLV % whole brain", AV375, AZ375="Indirect rLV % whole brain", AV375, AZ375="Direct rLV % hemisphere", AV375/2, AZ375="Indirect rLV % hemisphere", AV375/2, AND(F375="Mouse", AZ375="mm3"), (AV375/508.91)*100, AND(F375="Rat", AZ375="mm3"), (AV375/1971)*100, AND(F375="Mouse", AZ375="ul"), (AV375/508.91)*100, AND(F375="Rat", AZ375="ul"), (AV375/1971)*100, AND(F375="Mouse", AZ375="nl"), (AV375/508910)*100, AND(F375="Rat", AZ375="nl"), (AV375/1971000)*100, AND(F375="Mouse", AZ375="cm3"), (AV375/0.50891)*100, AND(F375="Rat", AZ375="cm3"), (AV375/1.971)*100, TRUE, "NA")</f>
        <v>NA</v>
      </c>
      <c r="BD375" cm="1">
        <f t="array" ref="BD375">_xlfn.IFS(AU375="NA", "NA", AU375="NR", "NA", R375="NR", "NA", BA375="SD", AU375, BA375="SE", AU375*(SQRT(R375)), BA375="SEM", AU375*(SQRT(R375)), TRUE, "NA")</f>
        <v>4.22</v>
      </c>
      <c r="BE375" cm="1">
        <f t="array" ref="BE375">_xlfn.IFS(BD375="NA", "NA", AZ375="Direct rLV % whole brain", BD375, AZ375="Indirect rLV % whole brain", BD375, AZ375="Direct rLV % hemisphere", BD375/2, AZ375="Indirect rLV % hemisphere", BD375/2, AND(F375="Mouse", AZ375="mm3"), (BD375/508.91)*100, AND(F375="Rat", AZ375="mm3"), (BD375/1971)*100, AND(F375="Mouse", AZ375="ul"), (BD375/508.91)*100, AND(F375="Rat", AZ375="ul"), (BD375/1971)*100, AND(F375="Mouse", AZ375="nl"), (BD375/508910)*100, AND(F375="Rat", AZ375="nl"), (BD375/1971000)*100, AND(F375="Mouse", AZ375="cm3"), (BD375/0.50891)*100, AND(F375="Rat", AZ375="cm3"), (BD375/1.971)*100, TRUE, "NA")</f>
        <v>0.82922324183057894</v>
      </c>
      <c r="BF375" s="48" t="str" cm="1">
        <f t="array" ref="BF375">_xlfn.IFS(AW375="NA", "NA", AW375="NR", "NA", T375 = "NA", "NA", T375 = "NR", "NA", BA375="SD", AW375, BA375="SE", AW375*(SQRT(T375)), BA375="SEM", AW375*(SQRT(T375)), TRUE, "NA")</f>
        <v>NA</v>
      </c>
      <c r="BG375" s="34" t="s">
        <v>12</v>
      </c>
      <c r="BH375" s="22" t="s">
        <v>8</v>
      </c>
      <c r="BI375" s="22" t="s">
        <v>8</v>
      </c>
      <c r="BJ375" s="22" t="s">
        <v>8</v>
      </c>
      <c r="BK375" s="22" t="s">
        <v>8</v>
      </c>
      <c r="BL375" s="22" t="s">
        <v>8</v>
      </c>
      <c r="BM375" s="22" t="s">
        <v>8</v>
      </c>
      <c r="BN375" s="34" t="s">
        <v>273</v>
      </c>
      <c r="BO375" s="22" t="s">
        <v>273</v>
      </c>
    </row>
    <row r="376" spans="1:69" x14ac:dyDescent="0.3">
      <c r="A376" t="s">
        <v>1704</v>
      </c>
      <c r="B376" t="s">
        <v>1703</v>
      </c>
      <c r="C376">
        <v>2005</v>
      </c>
      <c r="D376" t="s">
        <v>1705</v>
      </c>
      <c r="E376" t="s">
        <v>141</v>
      </c>
      <c r="F376" s="35" t="s">
        <v>24</v>
      </c>
      <c r="G376" t="s">
        <v>11</v>
      </c>
      <c r="H376" t="s">
        <v>35</v>
      </c>
      <c r="I376" t="s">
        <v>12</v>
      </c>
      <c r="J376" t="s">
        <v>8</v>
      </c>
      <c r="K376" t="s">
        <v>9</v>
      </c>
      <c r="L376">
        <v>17</v>
      </c>
      <c r="M376" t="s">
        <v>9</v>
      </c>
      <c r="N376">
        <v>200</v>
      </c>
      <c r="O376">
        <f>AVERAGE(N376,P376)</f>
        <v>230</v>
      </c>
      <c r="P376">
        <v>260</v>
      </c>
      <c r="Q376">
        <v>1</v>
      </c>
      <c r="R376">
        <v>21</v>
      </c>
      <c r="S376">
        <v>0</v>
      </c>
      <c r="T376" t="s">
        <v>8</v>
      </c>
      <c r="U376" t="str">
        <f t="shared" si="55"/>
        <v>NA</v>
      </c>
      <c r="V376" t="str">
        <f t="shared" si="56"/>
        <v>NA</v>
      </c>
      <c r="W376" s="35" t="s">
        <v>642</v>
      </c>
      <c r="X376" t="s">
        <v>8</v>
      </c>
      <c r="Y376" t="s">
        <v>78</v>
      </c>
      <c r="Z376" t="s">
        <v>905</v>
      </c>
      <c r="AA376">
        <v>4</v>
      </c>
      <c r="AB376" t="s">
        <v>180</v>
      </c>
      <c r="AC376">
        <f>AA376/(O376/1000)</f>
        <v>17.391304347826086</v>
      </c>
      <c r="AD376" t="s">
        <v>9</v>
      </c>
      <c r="AE376" t="s">
        <v>8</v>
      </c>
      <c r="AF376" t="str" cm="1">
        <f t="array" ref="AF376">_xlfn.IFS(AD376="NA", "NA", AD376="NR", "NA", AE376="W/cm2", AD376, AE376="mW/mm2", AD376*0.1, AE376="mW/cm2", AD376*0.001, AE376="uW/cm2", AD376*0.000001, AE376="lux", AD376*0.00000014641, AE376="klux", AD376*0.00014641, TRUE, "NA")</f>
        <v>NA</v>
      </c>
      <c r="AG376" t="s">
        <v>231</v>
      </c>
      <c r="AH376" t="s">
        <v>9</v>
      </c>
      <c r="AI376" t="s">
        <v>9</v>
      </c>
      <c r="AJ376">
        <v>2.4</v>
      </c>
      <c r="AK376">
        <v>20</v>
      </c>
      <c r="AL376" s="35" t="s">
        <v>12</v>
      </c>
      <c r="AM376" t="s">
        <v>8</v>
      </c>
      <c r="AN376" t="s">
        <v>8</v>
      </c>
      <c r="AO376" t="s">
        <v>8</v>
      </c>
      <c r="AP376" t="s">
        <v>8</v>
      </c>
      <c r="AQ376" t="s">
        <v>8</v>
      </c>
      <c r="AR376" s="35">
        <v>504</v>
      </c>
      <c r="AS376" t="s">
        <v>876</v>
      </c>
      <c r="AT376">
        <v>2.76</v>
      </c>
      <c r="AU376">
        <v>0.85</v>
      </c>
      <c r="AV376" t="s">
        <v>8</v>
      </c>
      <c r="AW376" t="s">
        <v>8</v>
      </c>
      <c r="AX376" t="s">
        <v>8</v>
      </c>
      <c r="AY376" t="s">
        <v>8</v>
      </c>
      <c r="AZ376" t="s">
        <v>137</v>
      </c>
      <c r="BA376" t="s">
        <v>198</v>
      </c>
      <c r="BB376" cm="1">
        <f t="array" ref="BB376">_xlfn.IFS(AT376="NA", "NA", AT376="NR", "NA", AZ376="Direct rLV % whole brain", AT376, AZ376="Indirect rLV % whole brain", AT376, AZ376="Direct rLV % hemisphere", AT376/2, AZ376="Indirect rLV % hemisphere", AT376/2, AND(F376="Mouse", AZ376="mm3"), (AT376/508.91)*100, AND(F376="Rat", AZ376="mm3"), (AT376/1971)*100, AND(F376="Mouse", AZ376="ul"), (AT376/508.91)*100, AND(F376="Rat", AZ376="ul"), (AT376/1971)*100, AND(F376="Mouse", AZ376="nl"), (AT376/508910)*100, AND(F376="Rat", AZ376="nl"), (AT376/1971000)*100, AND(F376="Mouse", AZ376="cm3"), (AT376/0.50891)*100, AND(F376="Rat", AZ376="cm3"), (AT376/1.971)*100, TRUE, "NA")</f>
        <v>0.14003044140030441</v>
      </c>
      <c r="BC376" t="str" cm="1">
        <f t="array" ref="BC376">_xlfn.IFS(AV376="NA", "NA", AV376="NR", "NA", AZ376="Direct rLV % whole brain", AV376, AZ376="Indirect rLV % whole brain", AV376, AZ376="Direct rLV % hemisphere", AV376/2, AZ376="Indirect rLV % hemisphere", AV376/2, AND(F376="Mouse", AZ376="mm3"), (AV376/508.91)*100, AND(F376="Rat", AZ376="mm3"), (AV376/1971)*100, AND(F376="Mouse", AZ376="ul"), (AV376/508.91)*100, AND(F376="Rat", AZ376="ul"), (AV376/1971)*100, AND(F376="Mouse", AZ376="nl"), (AV376/508910)*100, AND(F376="Rat", AZ376="nl"), (AV376/1971000)*100, AND(F376="Mouse", AZ376="cm3"), (AV376/0.50891)*100, AND(F376="Rat", AZ376="cm3"), (AV376/1.971)*100, TRUE, "NA")</f>
        <v>NA</v>
      </c>
      <c r="BD376" cm="1">
        <f t="array" ref="BD376">_xlfn.IFS(AU376="NA", "NA", AU376="NR", "NA", R376="NR", "NA", BA376="SD", AU376, BA376="SE", AU376*(SQRT(R376)), BA376="SEM", AU376*(SQRT(R376)), TRUE, "NA")</f>
        <v>3.8951893407124638</v>
      </c>
      <c r="BE376" cm="1">
        <f t="array" ref="BE376">_xlfn.IFS(BD376="NA", "NA", AZ376="Direct rLV % whole brain", BD376, AZ376="Indirect rLV % whole brain", BD376, AZ376="Direct rLV % hemisphere", BD376/2, AZ376="Indirect rLV % hemisphere", BD376/2, AND(F376="Mouse", AZ376="mm3"), (BD376/508.91)*100, AND(F376="Rat", AZ376="mm3"), (BD376/1971)*100, AND(F376="Mouse", AZ376="ul"), (BD376/508.91)*100, AND(F376="Rat", AZ376="ul"), (BD376/1971)*100, AND(F376="Mouse", AZ376="nl"), (BD376/508910)*100, AND(F376="Rat", AZ376="nl"), (BD376/1971000)*100, AND(F376="Mouse", AZ376="cm3"), (BD376/0.50891)*100, AND(F376="Rat", AZ376="cm3"), (BD376/1.971)*100, TRUE, "NA")</f>
        <v>0.19762502997019096</v>
      </c>
      <c r="BF376" s="48" t="str" cm="1">
        <f t="array" ref="BF376">_xlfn.IFS(AW376="NA", "NA", AW376="NR", "NA", T376 = "NA", "NA", T376 = "NR", "NA", BA376="SD", AW376, BA376="SE", AW376*(SQRT(T376)), BA376="SEM", AW376*(SQRT(T376)), TRUE, "NA")</f>
        <v>NA</v>
      </c>
      <c r="BG376" s="35" t="s">
        <v>12</v>
      </c>
      <c r="BH376" t="s">
        <v>8</v>
      </c>
      <c r="BI376" t="s">
        <v>8</v>
      </c>
      <c r="BJ376" t="s">
        <v>8</v>
      </c>
      <c r="BK376" t="s">
        <v>8</v>
      </c>
      <c r="BL376" t="s">
        <v>8</v>
      </c>
      <c r="BM376" t="s">
        <v>8</v>
      </c>
      <c r="BN376" s="35" t="s">
        <v>273</v>
      </c>
      <c r="BO376" t="s">
        <v>273</v>
      </c>
    </row>
    <row r="377" spans="1:69" s="22" customFormat="1" x14ac:dyDescent="0.3">
      <c r="A377" s="22" t="s">
        <v>1707</v>
      </c>
      <c r="B377" s="22" t="s">
        <v>1706</v>
      </c>
      <c r="C377" s="22">
        <v>2001</v>
      </c>
      <c r="D377" s="22" t="s">
        <v>1708</v>
      </c>
      <c r="E377" s="22" t="s">
        <v>141</v>
      </c>
      <c r="F377" s="34" t="s">
        <v>24</v>
      </c>
      <c r="G377" s="22" t="s">
        <v>50</v>
      </c>
      <c r="H377" s="22" t="s">
        <v>36</v>
      </c>
      <c r="I377" s="22" t="s">
        <v>210</v>
      </c>
      <c r="J377" s="22" t="s">
        <v>284</v>
      </c>
      <c r="K377" s="22" t="s">
        <v>9</v>
      </c>
      <c r="L377" s="22" t="s">
        <v>9</v>
      </c>
      <c r="M377" s="22" t="s">
        <v>9</v>
      </c>
      <c r="N377" s="22">
        <v>250</v>
      </c>
      <c r="O377" s="22">
        <f t="shared" ref="O377:O378" si="65">AVERAGE(N377,P377)</f>
        <v>310</v>
      </c>
      <c r="P377" s="22">
        <v>370</v>
      </c>
      <c r="Q377" s="22">
        <v>1</v>
      </c>
      <c r="R377" s="22">
        <v>12</v>
      </c>
      <c r="S377" s="22">
        <v>2</v>
      </c>
      <c r="T377" s="22">
        <v>12</v>
      </c>
      <c r="U377" s="22">
        <f t="shared" si="55"/>
        <v>2</v>
      </c>
      <c r="V377" s="22">
        <f t="shared" si="56"/>
        <v>6</v>
      </c>
      <c r="W377" s="34" t="s">
        <v>97</v>
      </c>
      <c r="X377" s="22" t="s">
        <v>8</v>
      </c>
      <c r="Y377" s="22" t="s">
        <v>78</v>
      </c>
      <c r="Z377" s="22" t="s">
        <v>9</v>
      </c>
      <c r="AA377" s="22">
        <v>20</v>
      </c>
      <c r="AB377" s="22" t="s">
        <v>145</v>
      </c>
      <c r="AC377" cm="1">
        <f t="array" ref="AC377">_xlfn.IFS(AB377="mg/kg", AA377, AB377="ug/g", AA377, AB377="mg/100g", AA377*10, AB377="mg/g", AA377*1000, TRUE, "NA")</f>
        <v>20</v>
      </c>
      <c r="AD377" s="22">
        <v>100000</v>
      </c>
      <c r="AE377" s="22" t="s">
        <v>252</v>
      </c>
      <c r="AF377" cm="1">
        <f t="array" ref="AF377">_xlfn.IFS(AD377="NA", "NA", AD377="NR", "NA", AE377="W/cm2", AD377, AE377="mW/mm2", AD377*0.1, AE377="mW/cm2", AD377*0.001, AE377="uW/cm2", AD377*0.000001, AE377="lux", AD377*0.00000014641, AE377="klux", AD377*0.00014641, TRUE, "NA")</f>
        <v>1.4641E-2</v>
      </c>
      <c r="AG377" s="22" t="s">
        <v>86</v>
      </c>
      <c r="AH377" s="22" t="s">
        <v>2654</v>
      </c>
      <c r="AI377" s="22">
        <v>570</v>
      </c>
      <c r="AJ377" s="22">
        <v>5.2</v>
      </c>
      <c r="AK377" s="22">
        <v>10</v>
      </c>
      <c r="AL377" s="34" t="s">
        <v>1710</v>
      </c>
      <c r="AM377" s="22" t="s">
        <v>219</v>
      </c>
      <c r="AN377" s="22">
        <v>13</v>
      </c>
      <c r="AO377" s="22" t="s">
        <v>145</v>
      </c>
      <c r="AP377" s="22">
        <v>-0.5</v>
      </c>
      <c r="AQ377" s="22" t="s">
        <v>156</v>
      </c>
      <c r="AR377" s="34">
        <v>20</v>
      </c>
      <c r="AS377" s="22" t="s">
        <v>876</v>
      </c>
      <c r="AT377" s="22">
        <v>2.38</v>
      </c>
      <c r="AU377" s="22">
        <v>2.17</v>
      </c>
      <c r="AV377" s="22">
        <v>1.1200000000000001</v>
      </c>
      <c r="AW377" s="22">
        <v>1.01</v>
      </c>
      <c r="AX377" s="22" t="s">
        <v>8</v>
      </c>
      <c r="AY377" s="22" t="s">
        <v>8</v>
      </c>
      <c r="AZ377" s="22" t="s">
        <v>137</v>
      </c>
      <c r="BA377" s="22" t="s">
        <v>196</v>
      </c>
      <c r="BB377" cm="1">
        <f t="array" ref="BB377">_xlfn.IFS(AT377="NA", "NA", AT377="NR", "NA", AZ377="Direct rLV % whole brain", AT377, AZ377="Indirect rLV % whole brain", AT377, AZ377="Direct rLV % hemisphere", AT377/2, AZ377="Indirect rLV % hemisphere", AT377/2, AND(F377="Mouse", AZ377="mm3"), (AT377/508.91)*100, AND(F377="Rat", AZ377="mm3"), (AT377/1971)*100, AND(F377="Mouse", AZ377="ul"), (AT377/508.91)*100, AND(F377="Rat", AZ377="ul"), (AT377/1971)*100, AND(F377="Mouse", AZ377="nl"), (AT377/508910)*100, AND(F377="Rat", AZ377="nl"), (AT377/1971000)*100, AND(F377="Mouse", AZ377="cm3"), (AT377/0.50891)*100, AND(F377="Rat", AZ377="cm3"), (AT377/1.971)*100, TRUE, "NA")</f>
        <v>0.12075088787417552</v>
      </c>
      <c r="BC377" cm="1">
        <f t="array" ref="BC377">_xlfn.IFS(AV377="NA", "NA", AV377="NR", "NA", AZ377="Direct rLV % whole brain", AV377, AZ377="Indirect rLV % whole brain", AV377, AZ377="Direct rLV % hemisphere", AV377/2, AZ377="Indirect rLV % hemisphere", AV377/2, AND(F377="Mouse", AZ377="mm3"), (AV377/508.91)*100, AND(F377="Rat", AZ377="mm3"), (AV377/1971)*100, AND(F377="Mouse", AZ377="ul"), (AV377/508.91)*100, AND(F377="Rat", AZ377="ul"), (AV377/1971)*100, AND(F377="Mouse", AZ377="nl"), (AV377/508910)*100, AND(F377="Rat", AZ377="nl"), (AV377/1971000)*100, AND(F377="Mouse", AZ377="cm3"), (AV377/0.50891)*100, AND(F377="Rat", AZ377="cm3"), (AV377/1.971)*100, TRUE, "NA")</f>
        <v>5.6823947234906143E-2</v>
      </c>
      <c r="BD377" cm="1">
        <f t="array" ref="BD377">_xlfn.IFS(AU377="NA", "NA", AU377="NR", "NA", R377="NR", "NA", BA377="SD", AU377, BA377="SE", AU377*(SQRT(R377)), BA377="SEM", AU377*(SQRT(R377)), TRUE, "NA")</f>
        <v>2.17</v>
      </c>
      <c r="BE377" cm="1">
        <f t="array" ref="BE377">_xlfn.IFS(BD377="NA", "NA", AZ377="Direct rLV % whole brain", BD377, AZ377="Indirect rLV % whole brain", BD377, AZ377="Direct rLV % hemisphere", BD377/2, AZ377="Indirect rLV % hemisphere", BD377/2, AND(F377="Mouse", AZ377="mm3"), (BD377/508.91)*100, AND(F377="Rat", AZ377="mm3"), (BD377/1971)*100, AND(F377="Mouse", AZ377="ul"), (BD377/508.91)*100, AND(F377="Rat", AZ377="ul"), (BD377/1971)*100, AND(F377="Mouse", AZ377="nl"), (BD377/508910)*100, AND(F377="Rat", AZ377="nl"), (BD377/1971000)*100, AND(F377="Mouse", AZ377="cm3"), (BD377/0.50891)*100, AND(F377="Rat", AZ377="cm3"), (BD377/1.971)*100, TRUE, "NA")</f>
        <v>0.11009639776763064</v>
      </c>
      <c r="BF377" s="48" cm="1">
        <f t="array" ref="BF377">_xlfn.IFS(AW377="NA", "NA", AW377="NR", "NA", T377 = "NA", "NA", T377 = "NR", "NA", BA377="SD", AW377, BA377="SE", AW377*(SQRT(T377)), BA377="SEM", AW377*(SQRT(T377)), TRUE, "NA")</f>
        <v>1.01</v>
      </c>
      <c r="BG377" s="34" t="s">
        <v>12</v>
      </c>
      <c r="BH377" s="22" t="s">
        <v>8</v>
      </c>
      <c r="BI377" s="22" t="s">
        <v>8</v>
      </c>
      <c r="BJ377" s="22" t="s">
        <v>8</v>
      </c>
      <c r="BK377" s="22" t="s">
        <v>8</v>
      </c>
      <c r="BL377" s="22" t="s">
        <v>8</v>
      </c>
      <c r="BM377" s="22" t="s">
        <v>8</v>
      </c>
      <c r="BN377" s="34" t="s">
        <v>273</v>
      </c>
      <c r="BO377" s="22" t="s">
        <v>273</v>
      </c>
    </row>
    <row r="378" spans="1:69" s="22" customFormat="1" x14ac:dyDescent="0.3">
      <c r="A378" s="22" t="s">
        <v>1707</v>
      </c>
      <c r="B378" s="22" t="s">
        <v>1706</v>
      </c>
      <c r="C378" s="22">
        <v>2001</v>
      </c>
      <c r="D378" s="22" t="s">
        <v>1708</v>
      </c>
      <c r="E378" s="22" t="s">
        <v>143</v>
      </c>
      <c r="F378" s="34" t="s">
        <v>24</v>
      </c>
      <c r="G378" s="22" t="s">
        <v>50</v>
      </c>
      <c r="H378" s="22" t="s">
        <v>36</v>
      </c>
      <c r="I378" s="22" t="s">
        <v>210</v>
      </c>
      <c r="J378" s="22" t="s">
        <v>284</v>
      </c>
      <c r="K378" s="22" t="s">
        <v>9</v>
      </c>
      <c r="L378" s="22" t="s">
        <v>9</v>
      </c>
      <c r="M378" s="22" t="s">
        <v>9</v>
      </c>
      <c r="N378" s="22">
        <v>250</v>
      </c>
      <c r="O378" s="22">
        <f t="shared" si="65"/>
        <v>310</v>
      </c>
      <c r="P378" s="22">
        <v>370</v>
      </c>
      <c r="Q378" s="22">
        <v>1</v>
      </c>
      <c r="R378" s="22">
        <v>12</v>
      </c>
      <c r="S378" s="22">
        <v>2</v>
      </c>
      <c r="T378" s="22">
        <v>12</v>
      </c>
      <c r="U378" s="22">
        <f t="shared" si="55"/>
        <v>2</v>
      </c>
      <c r="V378" s="22">
        <f t="shared" si="56"/>
        <v>6</v>
      </c>
      <c r="W378" s="34" t="s">
        <v>97</v>
      </c>
      <c r="X378" s="22" t="s">
        <v>8</v>
      </c>
      <c r="Y378" s="22" t="s">
        <v>78</v>
      </c>
      <c r="Z378" s="22" t="s">
        <v>9</v>
      </c>
      <c r="AA378" s="22">
        <v>20</v>
      </c>
      <c r="AB378" s="22" t="s">
        <v>145</v>
      </c>
      <c r="AC378" cm="1">
        <f t="array" ref="AC378">_xlfn.IFS(AB378="mg/kg", AA378, AB378="ug/g", AA378, AB378="mg/100g", AA378*10, AB378="mg/g", AA378*1000, TRUE, "NA")</f>
        <v>20</v>
      </c>
      <c r="AD378" s="22">
        <v>100000</v>
      </c>
      <c r="AE378" s="22" t="s">
        <v>252</v>
      </c>
      <c r="AF378" cm="1">
        <f t="array" ref="AF378">_xlfn.IFS(AD378="NA", "NA", AD378="NR", "NA", AE378="W/cm2", AD378, AE378="mW/mm2", AD378*0.1, AE378="mW/cm2", AD378*0.001, AE378="uW/cm2", AD378*0.000001, AE378="lux", AD378*0.00000014641, AE378="klux", AD378*0.00014641, TRUE, "NA")</f>
        <v>1.4641E-2</v>
      </c>
      <c r="AG378" s="22" t="s">
        <v>86</v>
      </c>
      <c r="AH378" s="22" t="s">
        <v>2654</v>
      </c>
      <c r="AI378" s="22">
        <v>570</v>
      </c>
      <c r="AJ378" s="22">
        <v>5.2</v>
      </c>
      <c r="AK378" s="22">
        <v>10</v>
      </c>
      <c r="AL378" s="34" t="s">
        <v>1709</v>
      </c>
      <c r="AM378" s="22" t="s">
        <v>219</v>
      </c>
      <c r="AN378" s="22">
        <v>44</v>
      </c>
      <c r="AO378" s="22" t="s">
        <v>145</v>
      </c>
      <c r="AP378" s="22">
        <v>-0.5</v>
      </c>
      <c r="AQ378" s="22" t="s">
        <v>156</v>
      </c>
      <c r="AR378" s="34">
        <v>20</v>
      </c>
      <c r="AS378" s="22" t="s">
        <v>876</v>
      </c>
      <c r="AT378" s="22">
        <v>2.38</v>
      </c>
      <c r="AU378" s="22">
        <v>2.17</v>
      </c>
      <c r="AV378" s="22">
        <v>1.93</v>
      </c>
      <c r="AW378" s="22">
        <v>1.08</v>
      </c>
      <c r="AX378" s="22" t="s">
        <v>8</v>
      </c>
      <c r="AY378" s="22" t="s">
        <v>8</v>
      </c>
      <c r="AZ378" s="22" t="s">
        <v>137</v>
      </c>
      <c r="BA378" s="22" t="s">
        <v>196</v>
      </c>
      <c r="BB378" cm="1">
        <f t="array" ref="BB378">_xlfn.IFS(AT378="NA", "NA", AT378="NR", "NA", AZ378="Direct rLV % whole brain", AT378, AZ378="Indirect rLV % whole brain", AT378, AZ378="Direct rLV % hemisphere", AT378/2, AZ378="Indirect rLV % hemisphere", AT378/2, AND(F378="Mouse", AZ378="mm3"), (AT378/508.91)*100, AND(F378="Rat", AZ378="mm3"), (AT378/1971)*100, AND(F378="Mouse", AZ378="ul"), (AT378/508.91)*100, AND(F378="Rat", AZ378="ul"), (AT378/1971)*100, AND(F378="Mouse", AZ378="nl"), (AT378/508910)*100, AND(F378="Rat", AZ378="nl"), (AT378/1971000)*100, AND(F378="Mouse", AZ378="cm3"), (AT378/0.50891)*100, AND(F378="Rat", AZ378="cm3"), (AT378/1.971)*100, TRUE, "NA")</f>
        <v>0.12075088787417552</v>
      </c>
      <c r="BC378" cm="1">
        <f t="array" ref="BC378">_xlfn.IFS(AV378="NA", "NA", AV378="NR", "NA", AZ378="Direct rLV % whole brain", AV378, AZ378="Indirect rLV % whole brain", AV378, AZ378="Direct rLV % hemisphere", AV378/2, AZ378="Indirect rLV % hemisphere", AV378/2, AND(F378="Mouse", AZ378="mm3"), (AV378/508.91)*100, AND(F378="Rat", AZ378="mm3"), (AV378/1971)*100, AND(F378="Mouse", AZ378="ul"), (AV378/508.91)*100, AND(F378="Rat", AZ378="ul"), (AV378/1971)*100, AND(F378="Mouse", AZ378="nl"), (AV378/508910)*100, AND(F378="Rat", AZ378="nl"), (AV378/1971000)*100, AND(F378="Mouse", AZ378="cm3"), (AV378/0.50891)*100, AND(F378="Rat", AZ378="cm3"), (AV378/1.971)*100, TRUE, "NA")</f>
        <v>9.7919837645865038E-2</v>
      </c>
      <c r="BD378" cm="1">
        <f t="array" ref="BD378">_xlfn.IFS(AU378="NA", "NA", AU378="NR", "NA", R378="NR", "NA", BA378="SD", AU378, BA378="SE", AU378*(SQRT(R378)), BA378="SEM", AU378*(SQRT(R378)), TRUE, "NA")</f>
        <v>2.17</v>
      </c>
      <c r="BE378" cm="1">
        <f t="array" ref="BE378">_xlfn.IFS(BD378="NA", "NA", AZ378="Direct rLV % whole brain", BD378, AZ378="Indirect rLV % whole brain", BD378, AZ378="Direct rLV % hemisphere", BD378/2, AZ378="Indirect rLV % hemisphere", BD378/2, AND(F378="Mouse", AZ378="mm3"), (BD378/508.91)*100, AND(F378="Rat", AZ378="mm3"), (BD378/1971)*100, AND(F378="Mouse", AZ378="ul"), (BD378/508.91)*100, AND(F378="Rat", AZ378="ul"), (BD378/1971)*100, AND(F378="Mouse", AZ378="nl"), (BD378/508910)*100, AND(F378="Rat", AZ378="nl"), (BD378/1971000)*100, AND(F378="Mouse", AZ378="cm3"), (BD378/0.50891)*100, AND(F378="Rat", AZ378="cm3"), (BD378/1.971)*100, TRUE, "NA")</f>
        <v>0.11009639776763064</v>
      </c>
      <c r="BF378" s="48" cm="1">
        <f t="array" ref="BF378">_xlfn.IFS(AW378="NA", "NA", AW378="NR", "NA", T378 = "NA", "NA", T378 = "NR", "NA", BA378="SD", AW378, BA378="SE", AW378*(SQRT(T378)), BA378="SEM", AW378*(SQRT(T378)), TRUE, "NA")</f>
        <v>1.08</v>
      </c>
      <c r="BG378" s="34" t="s">
        <v>12</v>
      </c>
      <c r="BH378" s="22" t="s">
        <v>8</v>
      </c>
      <c r="BI378" s="22" t="s">
        <v>8</v>
      </c>
      <c r="BJ378" s="22" t="s">
        <v>8</v>
      </c>
      <c r="BK378" s="22" t="s">
        <v>8</v>
      </c>
      <c r="BL378" s="22" t="s">
        <v>8</v>
      </c>
      <c r="BM378" s="22" t="s">
        <v>8</v>
      </c>
      <c r="BN378" s="34" t="s">
        <v>273</v>
      </c>
      <c r="BO378" s="22" t="s">
        <v>272</v>
      </c>
      <c r="BP378" s="22" t="s">
        <v>1711</v>
      </c>
    </row>
    <row r="379" spans="1:69" x14ac:dyDescent="0.3">
      <c r="A379" t="s">
        <v>1713</v>
      </c>
      <c r="B379" t="s">
        <v>1712</v>
      </c>
      <c r="C379">
        <v>2005</v>
      </c>
      <c r="D379" t="s">
        <v>1714</v>
      </c>
      <c r="E379" t="s">
        <v>141</v>
      </c>
      <c r="F379" s="35" t="s">
        <v>24</v>
      </c>
      <c r="G379" t="s">
        <v>11</v>
      </c>
      <c r="H379" t="s">
        <v>36</v>
      </c>
      <c r="I379" t="s">
        <v>12</v>
      </c>
      <c r="J379" t="s">
        <v>8</v>
      </c>
      <c r="K379" t="s">
        <v>9</v>
      </c>
      <c r="L379" t="s">
        <v>9</v>
      </c>
      <c r="M379" t="s">
        <v>9</v>
      </c>
      <c r="N379" t="s">
        <v>9</v>
      </c>
      <c r="O379" t="s">
        <v>9</v>
      </c>
      <c r="P379" t="s">
        <v>9</v>
      </c>
      <c r="Q379">
        <v>2</v>
      </c>
      <c r="R379">
        <v>6</v>
      </c>
      <c r="S379">
        <v>2</v>
      </c>
      <c r="T379">
        <v>6</v>
      </c>
      <c r="U379">
        <f t="shared" si="55"/>
        <v>1</v>
      </c>
      <c r="V379">
        <f t="shared" si="56"/>
        <v>6</v>
      </c>
      <c r="W379" s="35" t="s">
        <v>99</v>
      </c>
      <c r="X379" t="s">
        <v>8</v>
      </c>
      <c r="Y379" t="s">
        <v>9</v>
      </c>
      <c r="Z379" t="s">
        <v>925</v>
      </c>
      <c r="AA379">
        <v>20</v>
      </c>
      <c r="AB379" t="s">
        <v>145</v>
      </c>
      <c r="AC379" cm="1">
        <f t="array" ref="AC379">_xlfn.IFS(AB379="mg/kg", AA379, AB379="ug/g", AA379, AB379="mg/100g", AA379*10, AB379="mg/g", AA379*1000, TRUE, "NA")</f>
        <v>20</v>
      </c>
      <c r="AD379">
        <v>30</v>
      </c>
      <c r="AE379" t="s">
        <v>221</v>
      </c>
      <c r="AF379" t="str" cm="1">
        <f t="array" ref="AF379">_xlfn.IFS(AD379="NA", "NA", AD379="NR", "NA", AE379="W/cm2", AD379, AE379="mW/mm2", AD379*0.1, AE379="mW/cm2", AD379*0.001, AE379="uW/cm2", AD379*0.000001, AE379="lux", AD379*0.00000014641, AE379="klux", AD379*0.00014641, TRUE, "NA")</f>
        <v>NA</v>
      </c>
      <c r="AG379" t="s">
        <v>719</v>
      </c>
      <c r="AH379" t="s">
        <v>719</v>
      </c>
      <c r="AI379">
        <v>532</v>
      </c>
      <c r="AJ379" t="s">
        <v>9</v>
      </c>
      <c r="AK379" t="s">
        <v>9</v>
      </c>
      <c r="AL379" s="35" t="s">
        <v>1715</v>
      </c>
      <c r="AM379" t="s">
        <v>2658</v>
      </c>
      <c r="AN379">
        <v>25</v>
      </c>
      <c r="AO379" t="s">
        <v>145</v>
      </c>
      <c r="AP379">
        <v>-0.25</v>
      </c>
      <c r="AQ379" t="s">
        <v>156</v>
      </c>
      <c r="AR379" s="35" t="s">
        <v>9</v>
      </c>
      <c r="AS379" t="s">
        <v>876</v>
      </c>
      <c r="AT379">
        <v>22.1</v>
      </c>
      <c r="AU379">
        <v>8.6</v>
      </c>
      <c r="AV379">
        <v>23.9</v>
      </c>
      <c r="AW379">
        <v>7.6</v>
      </c>
      <c r="AX379" t="s">
        <v>8</v>
      </c>
      <c r="AY379" t="s">
        <v>8</v>
      </c>
      <c r="AZ379" t="s">
        <v>137</v>
      </c>
      <c r="BA379" t="s">
        <v>196</v>
      </c>
      <c r="BB379" cm="1">
        <f t="array" ref="BB379">_xlfn.IFS(AT379="NA", "NA", AT379="NR", "NA", AZ379="Direct rLV % whole brain", AT379, AZ379="Indirect rLV % whole brain", AT379, AZ379="Direct rLV % hemisphere", AT379/2, AZ379="Indirect rLV % hemisphere", AT379/2, AND(F379="Mouse", AZ379="mm3"), (AT379/508.91)*100, AND(F379="Rat", AZ379="mm3"), (AT379/1971)*100, AND(F379="Mouse", AZ379="ul"), (AT379/508.91)*100, AND(F379="Rat", AZ379="ul"), (AT379/1971)*100, AND(F379="Mouse", AZ379="nl"), (AT379/508910)*100, AND(F379="Rat", AZ379="nl"), (AT379/1971000)*100, AND(F379="Mouse", AZ379="cm3"), (AT379/0.50891)*100, AND(F379="Rat", AZ379="cm3"), (AT379/1.971)*100, TRUE, "NA")</f>
        <v>1.1212582445459158</v>
      </c>
      <c r="BC379" cm="1">
        <f t="array" ref="BC379">_xlfn.IFS(AV379="NA", "NA", AV379="NR", "NA", AZ379="Direct rLV % whole brain", AV379, AZ379="Indirect rLV % whole brain", AV379, AZ379="Direct rLV % hemisphere", AV379/2, AZ379="Indirect rLV % hemisphere", AV379/2, AND(F379="Mouse", AZ379="mm3"), (AV379/508.91)*100, AND(F379="Rat", AZ379="mm3"), (AV379/1971)*100, AND(F379="Mouse", AZ379="ul"), (AV379/508.91)*100, AND(F379="Rat", AZ379="ul"), (AV379/1971)*100, AND(F379="Mouse", AZ379="nl"), (AV379/508910)*100, AND(F379="Rat", AZ379="nl"), (AV379/1971000)*100, AND(F379="Mouse", AZ379="cm3"), (AV379/0.50891)*100, AND(F379="Rat", AZ379="cm3"), (AV379/1.971)*100, TRUE, "NA")</f>
        <v>1.2125824454591576</v>
      </c>
      <c r="BD379" cm="1">
        <f t="array" ref="BD379">_xlfn.IFS(AU379="NA", "NA", AU379="NR", "NA", R379="NR", "NA", BA379="SD", AU379, BA379="SE", AU379*(SQRT(R379)), BA379="SEM", AU379*(SQRT(R379)), TRUE, "NA")</f>
        <v>8.6</v>
      </c>
      <c r="BE379" cm="1">
        <f t="array" ref="BE379">_xlfn.IFS(BD379="NA", "NA", AZ379="Direct rLV % whole brain", BD379, AZ379="Indirect rLV % whole brain", BD379, AZ379="Direct rLV % hemisphere", BD379/2, AZ379="Indirect rLV % hemisphere", BD379/2, AND(F379="Mouse", AZ379="mm3"), (BD379/508.91)*100, AND(F379="Rat", AZ379="mm3"), (BD379/1971)*100, AND(F379="Mouse", AZ379="ul"), (BD379/508.91)*100, AND(F379="Rat", AZ379="ul"), (BD379/1971)*100, AND(F379="Mouse", AZ379="nl"), (BD379/508910)*100, AND(F379="Rat", AZ379="nl"), (BD379/1971000)*100, AND(F379="Mouse", AZ379="cm3"), (BD379/0.50891)*100, AND(F379="Rat", AZ379="cm3"), (BD379/1.971)*100, TRUE, "NA")</f>
        <v>0.43632673769660069</v>
      </c>
      <c r="BF379" s="48" cm="1">
        <f t="array" ref="BF379">_xlfn.IFS(AW379="NA", "NA", AW379="NR", "NA", T379 = "NA", "NA", T379 = "NR", "NA", BA379="SD", AW379, BA379="SE", AW379*(SQRT(T379)), BA379="SEM", AW379*(SQRT(T379)), TRUE, "NA")</f>
        <v>7.6</v>
      </c>
      <c r="BG379" s="35" t="s">
        <v>47</v>
      </c>
      <c r="BH379" s="22" t="s">
        <v>9</v>
      </c>
      <c r="BI379" s="22" t="s">
        <v>9</v>
      </c>
      <c r="BJ379" s="22" t="s">
        <v>9</v>
      </c>
      <c r="BK379" s="22" t="s">
        <v>9</v>
      </c>
      <c r="BL379" s="22" t="s">
        <v>9</v>
      </c>
      <c r="BM379">
        <v>24</v>
      </c>
      <c r="BN379" s="35" t="s">
        <v>273</v>
      </c>
      <c r="BO379" t="s">
        <v>273</v>
      </c>
      <c r="BQ379" t="s">
        <v>1717</v>
      </c>
    </row>
    <row r="380" spans="1:69" x14ac:dyDescent="0.3">
      <c r="A380" t="s">
        <v>1713</v>
      </c>
      <c r="B380" t="s">
        <v>1712</v>
      </c>
      <c r="C380">
        <v>2005</v>
      </c>
      <c r="D380" t="s">
        <v>1714</v>
      </c>
      <c r="E380" t="s">
        <v>143</v>
      </c>
      <c r="F380" s="35" t="s">
        <v>24</v>
      </c>
      <c r="G380" t="s">
        <v>11</v>
      </c>
      <c r="H380" t="s">
        <v>36</v>
      </c>
      <c r="I380" t="s">
        <v>12</v>
      </c>
      <c r="J380" t="s">
        <v>8</v>
      </c>
      <c r="K380" t="s">
        <v>9</v>
      </c>
      <c r="L380" t="s">
        <v>9</v>
      </c>
      <c r="M380" t="s">
        <v>9</v>
      </c>
      <c r="N380" t="s">
        <v>9</v>
      </c>
      <c r="O380" t="s">
        <v>9</v>
      </c>
      <c r="P380" t="s">
        <v>9</v>
      </c>
      <c r="Q380">
        <v>2</v>
      </c>
      <c r="R380">
        <v>4</v>
      </c>
      <c r="S380">
        <v>2</v>
      </c>
      <c r="T380">
        <v>7</v>
      </c>
      <c r="U380">
        <f t="shared" si="55"/>
        <v>1</v>
      </c>
      <c r="V380">
        <f t="shared" si="56"/>
        <v>4</v>
      </c>
      <c r="W380" s="35" t="s">
        <v>99</v>
      </c>
      <c r="X380" t="s">
        <v>8</v>
      </c>
      <c r="Y380" t="s">
        <v>9</v>
      </c>
      <c r="Z380" t="s">
        <v>925</v>
      </c>
      <c r="AA380">
        <v>20</v>
      </c>
      <c r="AB380" t="s">
        <v>145</v>
      </c>
      <c r="AC380" cm="1">
        <f t="array" ref="AC380">_xlfn.IFS(AB380="mg/kg", AA380, AB380="ug/g", AA380, AB380="mg/100g", AA380*10, AB380="mg/g", AA380*1000, TRUE, "NA")</f>
        <v>20</v>
      </c>
      <c r="AD380">
        <v>30</v>
      </c>
      <c r="AE380" t="s">
        <v>221</v>
      </c>
      <c r="AF380" t="str" cm="1">
        <f t="array" ref="AF380">_xlfn.IFS(AD380="NA", "NA", AD380="NR", "NA", AE380="W/cm2", AD380, AE380="mW/mm2", AD380*0.1, AE380="mW/cm2", AD380*0.001, AE380="uW/cm2", AD380*0.000001, AE380="lux", AD380*0.00000014641, AE380="klux", AD380*0.00014641, TRUE, "NA")</f>
        <v>NA</v>
      </c>
      <c r="AG380" t="s">
        <v>719</v>
      </c>
      <c r="AH380" t="s">
        <v>719</v>
      </c>
      <c r="AI380">
        <v>532</v>
      </c>
      <c r="AJ380" t="s">
        <v>9</v>
      </c>
      <c r="AK380" t="s">
        <v>9</v>
      </c>
      <c r="AL380" s="35" t="s">
        <v>1716</v>
      </c>
      <c r="AM380" t="s">
        <v>2658</v>
      </c>
      <c r="AN380">
        <v>560</v>
      </c>
      <c r="AO380" t="s">
        <v>2564</v>
      </c>
      <c r="AP380">
        <v>-0.25</v>
      </c>
      <c r="AQ380" t="s">
        <v>156</v>
      </c>
      <c r="AR380" s="35" t="s">
        <v>9</v>
      </c>
      <c r="AS380" t="s">
        <v>876</v>
      </c>
      <c r="AT380">
        <v>32.6</v>
      </c>
      <c r="AU380">
        <v>7.7</v>
      </c>
      <c r="AV380">
        <v>32.4</v>
      </c>
      <c r="AW380">
        <v>6.5</v>
      </c>
      <c r="AX380" t="s">
        <v>8</v>
      </c>
      <c r="AY380" t="s">
        <v>8</v>
      </c>
      <c r="AZ380" t="s">
        <v>137</v>
      </c>
      <c r="BA380" t="s">
        <v>196</v>
      </c>
      <c r="BB380" cm="1">
        <f t="array" ref="BB380">_xlfn.IFS(AT380="NA", "NA", AT380="NR", "NA", AZ380="Direct rLV % whole brain", AT380, AZ380="Indirect rLV % whole brain", AT380, AZ380="Direct rLV % hemisphere", AT380/2, AZ380="Indirect rLV % hemisphere", AT380/2, AND(F380="Mouse", AZ380="mm3"), (AT380/508.91)*100, AND(F380="Rat", AZ380="mm3"), (AT380/1971)*100, AND(F380="Mouse", AZ380="ul"), (AT380/508.91)*100, AND(F380="Rat", AZ380="ul"), (AT380/1971)*100, AND(F380="Mouse", AZ380="nl"), (AT380/508910)*100, AND(F380="Rat", AZ380="nl"), (AT380/1971000)*100, AND(F380="Mouse", AZ380="cm3"), (AT380/0.50891)*100, AND(F380="Rat", AZ380="cm3"), (AT380/1.971)*100, TRUE, "NA")</f>
        <v>1.6539827498731607</v>
      </c>
      <c r="BC380" cm="1">
        <f t="array" ref="BC380">_xlfn.IFS(AV380="NA", "NA", AV380="NR", "NA", AZ380="Direct rLV % whole brain", AV380, AZ380="Indirect rLV % whole brain", AV380, AZ380="Direct rLV % hemisphere", AV380/2, AZ380="Indirect rLV % hemisphere", AV380/2, AND(F380="Mouse", AZ380="mm3"), (AV380/508.91)*100, AND(F380="Rat", AZ380="mm3"), (AV380/1971)*100, AND(F380="Mouse", AZ380="ul"), (AV380/508.91)*100, AND(F380="Rat", AZ380="ul"), (AV380/1971)*100, AND(F380="Mouse", AZ380="nl"), (AV380/508910)*100, AND(F380="Rat", AZ380="nl"), (AV380/1971000)*100, AND(F380="Mouse", AZ380="cm3"), (AV380/0.50891)*100, AND(F380="Rat", AZ380="cm3"), (AV380/1.971)*100, TRUE, "NA")</f>
        <v>1.6438356164383561</v>
      </c>
      <c r="BD380" cm="1">
        <f t="array" ref="BD380">_xlfn.IFS(AU380="NA", "NA", AU380="NR", "NA", R380="NR", "NA", BA380="SD", AU380, BA380="SE", AU380*(SQRT(R380)), BA380="SEM", AU380*(SQRT(R380)), TRUE, "NA")</f>
        <v>7.7</v>
      </c>
      <c r="BE380" cm="1">
        <f t="array" ref="BE380">_xlfn.IFS(BD380="NA", "NA", AZ380="Direct rLV % whole brain", BD380, AZ380="Indirect rLV % whole brain", BD380, AZ380="Direct rLV % hemisphere", BD380/2, AZ380="Indirect rLV % hemisphere", BD380/2, AND(F380="Mouse", AZ380="mm3"), (BD380/508.91)*100, AND(F380="Rat", AZ380="mm3"), (BD380/1971)*100, AND(F380="Mouse", AZ380="ul"), (BD380/508.91)*100, AND(F380="Rat", AZ380="ul"), (BD380/1971)*100, AND(F380="Mouse", AZ380="nl"), (BD380/508910)*100, AND(F380="Rat", AZ380="nl"), (BD380/1971000)*100, AND(F380="Mouse", AZ380="cm3"), (BD380/0.50891)*100, AND(F380="Rat", AZ380="cm3"), (BD380/1.971)*100, TRUE, "NA")</f>
        <v>0.39066463723997974</v>
      </c>
      <c r="BF380" s="48" cm="1">
        <f t="array" ref="BF380">_xlfn.IFS(AW380="NA", "NA", AW380="NR", "NA", T380 = "NA", "NA", T380 = "NR", "NA", BA380="SD", AW380, BA380="SE", AW380*(SQRT(T380)), BA380="SEM", AW380*(SQRT(T380)), TRUE, "NA")</f>
        <v>6.5</v>
      </c>
      <c r="BG380" s="35" t="s">
        <v>47</v>
      </c>
      <c r="BH380" s="22" t="s">
        <v>9</v>
      </c>
      <c r="BI380" s="22" t="s">
        <v>9</v>
      </c>
      <c r="BJ380" s="22" t="s">
        <v>9</v>
      </c>
      <c r="BK380" s="22" t="s">
        <v>9</v>
      </c>
      <c r="BL380" s="22" t="s">
        <v>9</v>
      </c>
      <c r="BM380">
        <v>24</v>
      </c>
      <c r="BN380" s="35" t="s">
        <v>273</v>
      </c>
      <c r="BO380" t="s">
        <v>273</v>
      </c>
      <c r="BQ380" t="s">
        <v>1717</v>
      </c>
    </row>
    <row r="381" spans="1:69" s="22" customFormat="1" x14ac:dyDescent="0.3">
      <c r="A381" s="22" t="s">
        <v>1719</v>
      </c>
      <c r="B381" s="22" t="s">
        <v>1718</v>
      </c>
      <c r="C381" s="22">
        <v>2007</v>
      </c>
      <c r="D381" s="22" t="s">
        <v>1720</v>
      </c>
      <c r="E381" s="22" t="s">
        <v>141</v>
      </c>
      <c r="F381" s="34" t="s">
        <v>24</v>
      </c>
      <c r="G381" s="22" t="s">
        <v>11</v>
      </c>
      <c r="H381" s="22" t="s">
        <v>36</v>
      </c>
      <c r="I381" s="22" t="s">
        <v>12</v>
      </c>
      <c r="J381" s="22" t="s">
        <v>8</v>
      </c>
      <c r="K381" s="22" t="s">
        <v>9</v>
      </c>
      <c r="L381" s="22" t="s">
        <v>9</v>
      </c>
      <c r="M381" s="22" t="s">
        <v>9</v>
      </c>
      <c r="N381" s="22">
        <v>250</v>
      </c>
      <c r="O381" s="22">
        <f>AVERAGE(N381,P381)</f>
        <v>300</v>
      </c>
      <c r="P381" s="22">
        <v>350</v>
      </c>
      <c r="Q381" s="22">
        <v>2</v>
      </c>
      <c r="R381" s="22">
        <v>5</v>
      </c>
      <c r="S381" s="22">
        <v>2</v>
      </c>
      <c r="T381" s="22">
        <v>5</v>
      </c>
      <c r="U381" s="22">
        <f t="shared" si="55"/>
        <v>1</v>
      </c>
      <c r="V381" s="22">
        <f t="shared" si="56"/>
        <v>5</v>
      </c>
      <c r="W381" s="34" t="s">
        <v>99</v>
      </c>
      <c r="X381" s="22" t="s">
        <v>8</v>
      </c>
      <c r="Y381" s="22" t="s">
        <v>78</v>
      </c>
      <c r="Z381" s="22" t="s">
        <v>925</v>
      </c>
      <c r="AA381" s="22">
        <v>20</v>
      </c>
      <c r="AB381" s="22" t="s">
        <v>145</v>
      </c>
      <c r="AC381" cm="1">
        <f t="array" ref="AC381">_xlfn.IFS(AB381="mg/kg", AA381, AB381="ug/g", AA381, AB381="mg/100g", AA381*10, AB381="mg/g", AA381*1000, TRUE, "NA")</f>
        <v>20</v>
      </c>
      <c r="AD381" s="22">
        <v>90</v>
      </c>
      <c r="AE381" s="22" t="s">
        <v>221</v>
      </c>
      <c r="AF381" t="str" cm="1">
        <f t="array" ref="AF381">_xlfn.IFS(AD381="NA", "NA", AD381="NR", "NA", AE381="W/cm2", AD381, AE381="mW/mm2", AD381*0.1, AE381="mW/cm2", AD381*0.001, AE381="uW/cm2", AD381*0.000001, AE381="lux", AD381*0.00000014641, AE381="klux", AD381*0.00014641, TRUE, "NA")</f>
        <v>NA</v>
      </c>
      <c r="AG381" s="22" t="s">
        <v>719</v>
      </c>
      <c r="AH381" s="22" t="s">
        <v>719</v>
      </c>
      <c r="AI381" s="22">
        <v>532</v>
      </c>
      <c r="AJ381" s="22">
        <v>1</v>
      </c>
      <c r="AK381" s="22">
        <v>5</v>
      </c>
      <c r="AL381" s="34" t="s">
        <v>724</v>
      </c>
      <c r="AM381" s="22" t="s">
        <v>212</v>
      </c>
      <c r="AN381" s="22">
        <v>20</v>
      </c>
      <c r="AO381" s="22" t="s">
        <v>145</v>
      </c>
      <c r="AP381" s="22">
        <v>-0.25</v>
      </c>
      <c r="AQ381" s="22" t="s">
        <v>156</v>
      </c>
      <c r="AR381" s="34">
        <v>24</v>
      </c>
      <c r="AS381" s="22" t="s">
        <v>876</v>
      </c>
      <c r="AT381" s="22">
        <v>79.680000000000007</v>
      </c>
      <c r="AU381" s="22">
        <v>2.08</v>
      </c>
      <c r="AV381" s="22">
        <v>38.56</v>
      </c>
      <c r="AW381" s="22">
        <v>4.16</v>
      </c>
      <c r="AX381" s="22" t="s">
        <v>8</v>
      </c>
      <c r="AY381" s="22" t="s">
        <v>8</v>
      </c>
      <c r="AZ381" s="22" t="s">
        <v>137</v>
      </c>
      <c r="BA381" s="22" t="s">
        <v>197</v>
      </c>
      <c r="BB381" cm="1">
        <f t="array" ref="BB381">_xlfn.IFS(AT381="NA", "NA", AT381="NR", "NA", AZ381="Direct rLV % whole brain", AT381, AZ381="Indirect rLV % whole brain", AT381, AZ381="Direct rLV % hemisphere", AT381/2, AZ381="Indirect rLV % hemisphere", AT381/2, AND(F381="Mouse", AZ381="mm3"), (AT381/508.91)*100, AND(F381="Rat", AZ381="mm3"), (AT381/1971)*100, AND(F381="Mouse", AZ381="ul"), (AT381/508.91)*100, AND(F381="Rat", AZ381="ul"), (AT381/1971)*100, AND(F381="Mouse", AZ381="nl"), (AT381/508910)*100, AND(F381="Rat", AZ381="nl"), (AT381/1971000)*100, AND(F381="Mouse", AZ381="cm3"), (AT381/0.50891)*100, AND(F381="Rat", AZ381="cm3"), (AT381/1.971)*100, TRUE, "NA")</f>
        <v>4.0426179604261803</v>
      </c>
      <c r="BC381" cm="1">
        <f t="array" ref="BC381">_xlfn.IFS(AV381="NA", "NA", AV381="NR", "NA", AZ381="Direct rLV % whole brain", AV381, AZ381="Indirect rLV % whole brain", AV381, AZ381="Direct rLV % hemisphere", AV381/2, AZ381="Indirect rLV % hemisphere", AV381/2, AND(F381="Mouse", AZ381="mm3"), (AV381/508.91)*100, AND(F381="Rat", AZ381="mm3"), (AV381/1971)*100, AND(F381="Mouse", AZ381="ul"), (AV381/508.91)*100, AND(F381="Rat", AZ381="ul"), (AV381/1971)*100, AND(F381="Mouse", AZ381="nl"), (AV381/508910)*100, AND(F381="Rat", AZ381="nl"), (AV381/1971000)*100, AND(F381="Mouse", AZ381="cm3"), (AV381/0.50891)*100, AND(F381="Rat", AZ381="cm3"), (AV381/1.971)*100, TRUE, "NA")</f>
        <v>1.95636732623034</v>
      </c>
      <c r="BD381" cm="1">
        <f t="array" ref="BD381">_xlfn.IFS(AU381="NA", "NA", AU381="NR", "NA", R381="NR", "NA", BA381="SD", AU381, BA381="SE", AU381*(SQRT(R381)), BA381="SEM", AU381*(SQRT(R381)), TRUE, "NA")</f>
        <v>4.6510213931995628</v>
      </c>
      <c r="BE381" cm="1">
        <f t="array" ref="BE381">_xlfn.IFS(BD381="NA", "NA", AZ381="Direct rLV % whole brain", BD381, AZ381="Indirect rLV % whole brain", BD381, AZ381="Direct rLV % hemisphere", BD381/2, AZ381="Indirect rLV % hemisphere", BD381/2, AND(F381="Mouse", AZ381="mm3"), (BD381/508.91)*100, AND(F381="Rat", AZ381="mm3"), (BD381/1971)*100, AND(F381="Mouse", AZ381="ul"), (BD381/508.91)*100, AND(F381="Rat", AZ381="ul"), (BD381/1971)*100, AND(F381="Mouse", AZ381="nl"), (BD381/508910)*100, AND(F381="Rat", AZ381="nl"), (BD381/1971000)*100, AND(F381="Mouse", AZ381="cm3"), (BD381/0.50891)*100, AND(F381="Rat", AZ381="cm3"), (BD381/1.971)*100, TRUE, "NA")</f>
        <v>0.23597267342463532</v>
      </c>
      <c r="BF381" s="48" cm="1">
        <f t="array" ref="BF381">_xlfn.IFS(AW381="NA", "NA", AW381="NR", "NA", T381 = "NA", "NA", T381 = "NR", "NA", BA381="SD", AW381, BA381="SE", AW381*(SQRT(T381)), BA381="SEM", AW381*(SQRT(T381)), TRUE, "NA")</f>
        <v>9.3020427863991255</v>
      </c>
      <c r="BG381" s="34" t="s">
        <v>12</v>
      </c>
      <c r="BH381" s="22" t="s">
        <v>8</v>
      </c>
      <c r="BI381" s="22" t="s">
        <v>8</v>
      </c>
      <c r="BJ381" s="22" t="s">
        <v>8</v>
      </c>
      <c r="BK381" s="22" t="s">
        <v>8</v>
      </c>
      <c r="BL381" s="22" t="s">
        <v>8</v>
      </c>
      <c r="BM381" s="22" t="s">
        <v>8</v>
      </c>
      <c r="BN381" s="34" t="s">
        <v>272</v>
      </c>
      <c r="BO381" s="22" t="s">
        <v>272</v>
      </c>
      <c r="BP381" s="22" t="s">
        <v>1722</v>
      </c>
    </row>
    <row r="382" spans="1:69" x14ac:dyDescent="0.3">
      <c r="A382" t="s">
        <v>1726</v>
      </c>
      <c r="B382" t="s">
        <v>1725</v>
      </c>
      <c r="C382">
        <v>2011</v>
      </c>
      <c r="D382" t="s">
        <v>1727</v>
      </c>
      <c r="E382" t="s">
        <v>141</v>
      </c>
      <c r="F382" s="35" t="s">
        <v>25</v>
      </c>
      <c r="G382" t="s">
        <v>456</v>
      </c>
      <c r="H382" t="s">
        <v>36</v>
      </c>
      <c r="I382" t="s">
        <v>12</v>
      </c>
      <c r="J382" t="s">
        <v>8</v>
      </c>
      <c r="K382" t="s">
        <v>9</v>
      </c>
      <c r="L382" t="s">
        <v>9</v>
      </c>
      <c r="M382" t="s">
        <v>9</v>
      </c>
      <c r="N382">
        <v>25</v>
      </c>
      <c r="O382">
        <f t="shared" ref="O382:O386" si="66">AVERAGE(N382,P382)</f>
        <v>30</v>
      </c>
      <c r="P382">
        <v>35</v>
      </c>
      <c r="Q382">
        <v>1</v>
      </c>
      <c r="R382">
        <v>6</v>
      </c>
      <c r="S382">
        <v>2</v>
      </c>
      <c r="T382">
        <v>6</v>
      </c>
      <c r="U382">
        <f t="shared" si="55"/>
        <v>2</v>
      </c>
      <c r="V382">
        <f t="shared" si="56"/>
        <v>3</v>
      </c>
      <c r="W382" s="35" t="s">
        <v>97</v>
      </c>
      <c r="X382" t="s">
        <v>8</v>
      </c>
      <c r="Y382" t="s">
        <v>2553</v>
      </c>
      <c r="Z382" t="s">
        <v>276</v>
      </c>
      <c r="AA382">
        <v>40</v>
      </c>
      <c r="AB382" t="s">
        <v>145</v>
      </c>
      <c r="AC382" cm="1">
        <f t="array" ref="AC382">_xlfn.IFS(AB382="mg/kg", AA382, AB382="ug/g", AA382, AB382="mg/100g", AA382*10, AB382="mg/g", AA382*1000, TRUE, "NA")</f>
        <v>40</v>
      </c>
      <c r="AD382">
        <v>15</v>
      </c>
      <c r="AE382" t="s">
        <v>221</v>
      </c>
      <c r="AF382" t="str" cm="1">
        <f t="array" ref="AF382">_xlfn.IFS(AD382="NA", "NA", AD382="NR", "NA", AE382="W/cm2", AD382, AE382="mW/mm2", AD382*0.1, AE382="mW/cm2", AD382*0.001, AE382="uW/cm2", AD382*0.000001, AE382="lux", AD382*0.00000014641, AE382="klux", AD382*0.00014641, TRUE, "NA")</f>
        <v>NA</v>
      </c>
      <c r="AG382" t="s">
        <v>729</v>
      </c>
      <c r="AH382" t="s">
        <v>729</v>
      </c>
      <c r="AI382">
        <v>561</v>
      </c>
      <c r="AJ382" t="s">
        <v>9</v>
      </c>
      <c r="AK382">
        <v>10</v>
      </c>
      <c r="AL382" s="35" t="s">
        <v>324</v>
      </c>
      <c r="AM382" t="s">
        <v>219</v>
      </c>
      <c r="AN382">
        <v>10</v>
      </c>
      <c r="AO382" t="s">
        <v>145</v>
      </c>
      <c r="AP382">
        <v>0.5</v>
      </c>
      <c r="AQ382" t="s">
        <v>158</v>
      </c>
      <c r="AR382" s="35">
        <v>24</v>
      </c>
      <c r="AS382" t="s">
        <v>875</v>
      </c>
      <c r="AT382">
        <v>6.97</v>
      </c>
      <c r="AU382">
        <v>1.22</v>
      </c>
      <c r="AV382">
        <v>17.28</v>
      </c>
      <c r="AW382">
        <v>2.48</v>
      </c>
      <c r="AX382" t="s">
        <v>8</v>
      </c>
      <c r="AY382" t="s">
        <v>8</v>
      </c>
      <c r="AZ382" t="s">
        <v>137</v>
      </c>
      <c r="BA382" t="s">
        <v>197</v>
      </c>
      <c r="BB382" cm="1">
        <f t="array" ref="BB382">_xlfn.IFS(AT382="NA", "NA", AT382="NR", "NA", AZ382="Direct rLV % whole brain", AT382, AZ382="Indirect rLV % whole brain", AT382, AZ382="Direct rLV % hemisphere", AT382/2, AZ382="Indirect rLV % hemisphere", AT382/2, AND(F382="Mouse", AZ382="mm3"), (AT382/508.91)*100, AND(F382="Rat", AZ382="mm3"), (AT382/1971)*100, AND(F382="Mouse", AZ382="ul"), (AT382/508.91)*100, AND(F382="Rat", AZ382="ul"), (AT382/1971)*100, AND(F382="Mouse", AZ382="nl"), (AT382/508910)*100, AND(F382="Rat", AZ382="nl"), (AT382/1971000)*100, AND(F382="Mouse", AZ382="cm3"), (AT382/0.50891)*100, AND(F382="Rat", AZ382="cm3"), (AT382/1.971)*100, TRUE, "NA")</f>
        <v>1.3695938378102217</v>
      </c>
      <c r="BC382" cm="1">
        <f t="array" ref="BC382">_xlfn.IFS(AV382="NA", "NA", AV382="NR", "NA", AZ382="Direct rLV % whole brain", AV382, AZ382="Indirect rLV % whole brain", AV382, AZ382="Direct rLV % hemisphere", AV382/2, AZ382="Indirect rLV % hemisphere", AV382/2, AND(F382="Mouse", AZ382="mm3"), (AV382/508.91)*100, AND(F382="Rat", AZ382="mm3"), (AV382/1971)*100, AND(F382="Mouse", AZ382="ul"), (AV382/508.91)*100, AND(F382="Rat", AZ382="ul"), (AV382/1971)*100, AND(F382="Mouse", AZ382="nl"), (AV382/508910)*100, AND(F382="Rat", AZ382="nl"), (AV382/1971000)*100, AND(F382="Mouse", AZ382="cm3"), (AV382/0.50891)*100, AND(F382="Rat", AZ382="cm3"), (AV382/1.971)*100, TRUE, "NA")</f>
        <v>3.395492326737537</v>
      </c>
      <c r="BD382" cm="1">
        <f t="array" ref="BD382">_xlfn.IFS(AU382="NA", "NA", AU382="NR", "NA", R382="NR", "NA", BA382="SD", AU382, BA382="SE", AU382*(SQRT(R382)), BA382="SEM", AU382*(SQRT(R382)), TRUE, "NA")</f>
        <v>2.9883774861954771</v>
      </c>
      <c r="BE382" cm="1">
        <f t="array" ref="BE382">_xlfn.IFS(BD382="NA", "NA", AZ382="Direct rLV % whole brain", BD382, AZ382="Indirect rLV % whole brain", BD382, AZ382="Direct rLV % hemisphere", BD382/2, AZ382="Indirect rLV % hemisphere", BD382/2, AND(F382="Mouse", AZ382="mm3"), (BD382/508.91)*100, AND(F382="Rat", AZ382="mm3"), (BD382/1971)*100, AND(F382="Mouse", AZ382="ul"), (BD382/508.91)*100, AND(F382="Rat", AZ382="ul"), (BD382/1971)*100, AND(F382="Mouse", AZ382="nl"), (BD382/508910)*100, AND(F382="Rat", AZ382="nl"), (BD382/1971000)*100, AND(F382="Mouse", AZ382="cm3"), (BD382/0.50891)*100, AND(F382="Rat", AZ382="cm3"), (BD382/1.971)*100, TRUE, "NA")</f>
        <v>0.58721139026458058</v>
      </c>
      <c r="BF382" s="48" cm="1">
        <f t="array" ref="BF382">_xlfn.IFS(AW382="NA", "NA", AW382="NR", "NA", T382 = "NA", "NA", T382 = "NR", "NA", BA382="SD", AW382, BA382="SE", AW382*(SQRT(T382)), BA382="SEM", AW382*(SQRT(T382)), TRUE, "NA")</f>
        <v>6.0747345621022815</v>
      </c>
      <c r="BG382" s="35" t="s">
        <v>12</v>
      </c>
      <c r="BH382" t="s">
        <v>8</v>
      </c>
      <c r="BI382" t="s">
        <v>8</v>
      </c>
      <c r="BJ382" t="s">
        <v>8</v>
      </c>
      <c r="BK382" t="s">
        <v>8</v>
      </c>
      <c r="BL382" t="s">
        <v>8</v>
      </c>
      <c r="BM382" t="s">
        <v>8</v>
      </c>
      <c r="BN382" s="35" t="s">
        <v>273</v>
      </c>
      <c r="BO382" t="s">
        <v>273</v>
      </c>
    </row>
    <row r="383" spans="1:69" x14ac:dyDescent="0.3">
      <c r="A383" t="s">
        <v>1726</v>
      </c>
      <c r="B383" t="s">
        <v>1725</v>
      </c>
      <c r="C383">
        <v>2011</v>
      </c>
      <c r="D383" t="s">
        <v>1727</v>
      </c>
      <c r="E383" t="s">
        <v>143</v>
      </c>
      <c r="F383" s="35" t="s">
        <v>25</v>
      </c>
      <c r="G383" t="s">
        <v>456</v>
      </c>
      <c r="H383" t="s">
        <v>36</v>
      </c>
      <c r="I383" t="s">
        <v>12</v>
      </c>
      <c r="J383" t="s">
        <v>8</v>
      </c>
      <c r="K383" t="s">
        <v>9</v>
      </c>
      <c r="L383" t="s">
        <v>9</v>
      </c>
      <c r="M383" t="s">
        <v>9</v>
      </c>
      <c r="N383">
        <v>25</v>
      </c>
      <c r="O383">
        <f t="shared" si="66"/>
        <v>30</v>
      </c>
      <c r="P383">
        <v>35</v>
      </c>
      <c r="Q383">
        <v>1</v>
      </c>
      <c r="R383">
        <v>6</v>
      </c>
      <c r="S383">
        <v>2</v>
      </c>
      <c r="T383">
        <v>6</v>
      </c>
      <c r="U383">
        <f>IF(AND(Q383&lt;&gt;"", Q383&lt;&gt;0, Q383&lt;&gt;"NA", Q383&lt;&gt;"NR",S383&lt;&gt;"", S383&lt;&gt;0, S383&lt;&gt;"NA", S383&lt;&gt;"NR"), S383/Q383, "NA")</f>
        <v>2</v>
      </c>
      <c r="V383">
        <f>IF(AND(U383&lt;&gt;"", U383&lt;&gt;0, U383&lt;&gt;"NA", U383&lt;&gt;"NR",R383&lt;&gt;"", R383&lt;&gt;0, R383&lt;&gt;"NA", R383&lt;&gt;"NR"), R383/U383, "NA")</f>
        <v>3</v>
      </c>
      <c r="W383" s="35" t="s">
        <v>97</v>
      </c>
      <c r="X383" t="s">
        <v>8</v>
      </c>
      <c r="Y383" t="s">
        <v>2553</v>
      </c>
      <c r="Z383" t="s">
        <v>276</v>
      </c>
      <c r="AA383">
        <v>40</v>
      </c>
      <c r="AB383" t="s">
        <v>145</v>
      </c>
      <c r="AC383" cm="1">
        <f t="array" ref="AC383">_xlfn.IFS(AB383="mg/kg", AA383, AB383="ug/g", AA383, AB383="mg/100g", AA383*10, AB383="mg/g", AA383*1000, TRUE, "NA")</f>
        <v>40</v>
      </c>
      <c r="AD383">
        <v>15</v>
      </c>
      <c r="AE383" t="s">
        <v>221</v>
      </c>
      <c r="AF383" t="str" cm="1">
        <f t="array" ref="AF383">_xlfn.IFS(AD383="NA", "NA", AD383="NR", "NA", AE383="W/cm2", AD383, AE383="mW/mm2", AD383*0.1, AE383="mW/cm2", AD383*0.001, AE383="uW/cm2", AD383*0.000001, AE383="lux", AD383*0.00000014641, AE383="klux", AD383*0.00014641, TRUE, "NA")</f>
        <v>NA</v>
      </c>
      <c r="AG383" t="s">
        <v>729</v>
      </c>
      <c r="AH383" t="s">
        <v>729</v>
      </c>
      <c r="AI383">
        <v>561</v>
      </c>
      <c r="AJ383" t="s">
        <v>9</v>
      </c>
      <c r="AK383">
        <v>10</v>
      </c>
      <c r="AL383" s="35" t="s">
        <v>1728</v>
      </c>
      <c r="AM383" t="s">
        <v>216</v>
      </c>
      <c r="AN383">
        <v>10</v>
      </c>
      <c r="AO383" t="s">
        <v>145</v>
      </c>
      <c r="AP383">
        <v>0.5</v>
      </c>
      <c r="AQ383" t="s">
        <v>158</v>
      </c>
      <c r="AR383" s="35">
        <v>24</v>
      </c>
      <c r="AS383" t="s">
        <v>875</v>
      </c>
      <c r="AT383">
        <v>6.97</v>
      </c>
      <c r="AU383">
        <v>1.22</v>
      </c>
      <c r="AV383">
        <v>5.6</v>
      </c>
      <c r="AW383">
        <v>1.3</v>
      </c>
      <c r="AX383" t="s">
        <v>8</v>
      </c>
      <c r="AY383" t="s">
        <v>8</v>
      </c>
      <c r="AZ383" t="s">
        <v>137</v>
      </c>
      <c r="BA383" t="s">
        <v>197</v>
      </c>
      <c r="BB383" cm="1">
        <f t="array" ref="BB383">_xlfn.IFS(AT383="NA", "NA", AT383="NR", "NA", AZ383="Direct rLV % whole brain", AT383, AZ383="Indirect rLV % whole brain", AT383, AZ383="Direct rLV % hemisphere", AT383/2, AZ383="Indirect rLV % hemisphere", AT383/2, AND(F383="Mouse", AZ383="mm3"), (AT383/508.91)*100, AND(F383="Rat", AZ383="mm3"), (AT383/1971)*100, AND(F383="Mouse", AZ383="ul"), (AT383/508.91)*100, AND(F383="Rat", AZ383="ul"), (AT383/1971)*100, AND(F383="Mouse", AZ383="nl"), (AT383/508910)*100, AND(F383="Rat", AZ383="nl"), (AT383/1971000)*100, AND(F383="Mouse", AZ383="cm3"), (AT383/0.50891)*100, AND(F383="Rat", AZ383="cm3"), (AT383/1.971)*100, TRUE, "NA")</f>
        <v>1.3695938378102217</v>
      </c>
      <c r="BC383" cm="1">
        <f t="array" ref="BC383">_xlfn.IFS(AV383="NA", "NA", AV383="NR", "NA", AZ383="Direct rLV % whole brain", AV383, AZ383="Indirect rLV % whole brain", AV383, AZ383="Direct rLV % hemisphere", AV383/2, AZ383="Indirect rLV % hemisphere", AV383/2, AND(F383="Mouse", AZ383="mm3"), (AV383/508.91)*100, AND(F383="Rat", AZ383="mm3"), (AV383/1971)*100, AND(F383="Mouse", AZ383="ul"), (AV383/508.91)*100, AND(F383="Rat", AZ383="ul"), (AV383/1971)*100, AND(F383="Mouse", AZ383="nl"), (AV383/508910)*100, AND(F383="Rat", AZ383="nl"), (AV383/1971000)*100, AND(F383="Mouse", AZ383="cm3"), (AV383/0.50891)*100, AND(F383="Rat", AZ383="cm3"), (AV383/1.971)*100, TRUE, "NA")</f>
        <v>1.1003910318130905</v>
      </c>
      <c r="BD383" cm="1">
        <f t="array" ref="BD383">_xlfn.IFS(AU383="NA", "NA", AU383="NR", "NA", R383="NR", "NA", BA383="SD", AU383, BA383="SE", AU383*(SQRT(R383)), BA383="SEM", AU383*(SQRT(R383)), TRUE, "NA")</f>
        <v>2.9883774861954771</v>
      </c>
      <c r="BE383" cm="1">
        <f t="array" ref="BE383">_xlfn.IFS(BD383="NA", "NA", AZ383="Direct rLV % whole brain", BD383, AZ383="Indirect rLV % whole brain", BD383, AZ383="Direct rLV % hemisphere", BD383/2, AZ383="Indirect rLV % hemisphere", BD383/2, AND(F383="Mouse", AZ383="mm3"), (BD383/508.91)*100, AND(F383="Rat", AZ383="mm3"), (BD383/1971)*100, AND(F383="Mouse", AZ383="ul"), (BD383/508.91)*100, AND(F383="Rat", AZ383="ul"), (BD383/1971)*100, AND(F383="Mouse", AZ383="nl"), (BD383/508910)*100, AND(F383="Rat", AZ383="nl"), (BD383/1971000)*100, AND(F383="Mouse", AZ383="cm3"), (BD383/0.50891)*100, AND(F383="Rat", AZ383="cm3"), (BD383/1.971)*100, TRUE, "NA")</f>
        <v>0.58721139026458058</v>
      </c>
      <c r="BF383" s="48" cm="1">
        <f t="array" ref="BF383">_xlfn.IFS(AW383="NA", "NA", AW383="NR", "NA", T383 = "NA", "NA", T383 = "NR", "NA", BA383="SD", AW383, BA383="SE", AW383*(SQRT(T383)), BA383="SEM", AW383*(SQRT(T383)), TRUE, "NA")</f>
        <v>3.1843366656181313</v>
      </c>
      <c r="BG383" s="35" t="s">
        <v>12</v>
      </c>
      <c r="BH383" t="s">
        <v>8</v>
      </c>
      <c r="BI383" t="s">
        <v>8</v>
      </c>
      <c r="BJ383" t="s">
        <v>8</v>
      </c>
      <c r="BK383" t="s">
        <v>8</v>
      </c>
      <c r="BL383" t="s">
        <v>8</v>
      </c>
      <c r="BM383" t="s">
        <v>8</v>
      </c>
      <c r="BN383" s="35" t="s">
        <v>273</v>
      </c>
      <c r="BO383" t="s">
        <v>273</v>
      </c>
    </row>
    <row r="384" spans="1:69" s="22" customFormat="1" x14ac:dyDescent="0.3">
      <c r="A384" s="22" t="s">
        <v>1731</v>
      </c>
      <c r="B384" s="22" t="s">
        <v>1729</v>
      </c>
      <c r="C384" s="22">
        <v>1998</v>
      </c>
      <c r="D384" s="22" t="s">
        <v>1730</v>
      </c>
      <c r="E384" s="22" t="s">
        <v>141</v>
      </c>
      <c r="F384" s="34" t="s">
        <v>24</v>
      </c>
      <c r="G384" s="22" t="s">
        <v>11</v>
      </c>
      <c r="H384" s="22" t="s">
        <v>36</v>
      </c>
      <c r="I384" s="22" t="s">
        <v>12</v>
      </c>
      <c r="J384" s="22" t="s">
        <v>8</v>
      </c>
      <c r="K384" s="22" t="s">
        <v>9</v>
      </c>
      <c r="L384" s="22" t="s">
        <v>9</v>
      </c>
      <c r="M384" s="22" t="s">
        <v>9</v>
      </c>
      <c r="N384" s="22">
        <v>240</v>
      </c>
      <c r="O384" s="22">
        <f t="shared" si="66"/>
        <v>255</v>
      </c>
      <c r="P384" s="22">
        <v>270</v>
      </c>
      <c r="Q384" s="22">
        <v>1</v>
      </c>
      <c r="R384" s="22">
        <v>7</v>
      </c>
      <c r="S384" s="22">
        <v>1</v>
      </c>
      <c r="T384" s="22">
        <v>7</v>
      </c>
      <c r="U384" s="22">
        <f t="shared" si="55"/>
        <v>1</v>
      </c>
      <c r="V384" s="22">
        <f t="shared" si="56"/>
        <v>7</v>
      </c>
      <c r="W384" s="34" t="s">
        <v>95</v>
      </c>
      <c r="X384" s="22" t="s">
        <v>8</v>
      </c>
      <c r="Y384" s="22" t="s">
        <v>2553</v>
      </c>
      <c r="Z384" s="22" t="s">
        <v>91</v>
      </c>
      <c r="AA384" s="22">
        <v>20</v>
      </c>
      <c r="AB384" s="22" t="s">
        <v>145</v>
      </c>
      <c r="AC384" cm="1">
        <f t="array" ref="AC384">_xlfn.IFS(AB384="mg/kg", AA384, AB384="ug/g", AA384, AB384="mg/100g", AA384*10, AB384="mg/g", AA384*1000, TRUE, "NA")</f>
        <v>20</v>
      </c>
      <c r="AD384" s="22" t="s">
        <v>9</v>
      </c>
      <c r="AE384" s="22" t="s">
        <v>8</v>
      </c>
      <c r="AF384" t="str" cm="1">
        <f t="array" ref="AF384">_xlfn.IFS(AD384="NA", "NA", AD384="NR", "NA", AE384="W/cm2", AD384, AE384="mW/mm2", AD384*0.1, AE384="mW/cm2", AD384*0.001, AE384="uW/cm2", AD384*0.000001, AE384="lux", AD384*0.00000014641, AE384="klux", AD384*0.00014641, TRUE, "NA")</f>
        <v>NA</v>
      </c>
      <c r="AG384" s="22" t="s">
        <v>85</v>
      </c>
      <c r="AH384" s="22" t="s">
        <v>2656</v>
      </c>
      <c r="AI384" s="22">
        <v>540</v>
      </c>
      <c r="AJ384" s="22">
        <v>3</v>
      </c>
      <c r="AK384" s="22">
        <v>10</v>
      </c>
      <c r="AL384" s="34" t="s">
        <v>1732</v>
      </c>
      <c r="AM384" s="22" t="s">
        <v>212</v>
      </c>
      <c r="AN384" s="22">
        <v>3</v>
      </c>
      <c r="AO384" s="22" t="s">
        <v>145</v>
      </c>
      <c r="AP384" s="22">
        <v>0.3</v>
      </c>
      <c r="AQ384" s="22" t="s">
        <v>158</v>
      </c>
      <c r="AR384" s="34">
        <v>24</v>
      </c>
      <c r="AS384" s="22" t="s">
        <v>875</v>
      </c>
      <c r="AT384" s="22">
        <v>23.67</v>
      </c>
      <c r="AU384" s="22">
        <v>1.47</v>
      </c>
      <c r="AV384" s="22">
        <v>17.920000000000002</v>
      </c>
      <c r="AW384" s="22">
        <v>1.46</v>
      </c>
      <c r="AX384" s="22" t="s">
        <v>8</v>
      </c>
      <c r="AY384" s="22" t="s">
        <v>8</v>
      </c>
      <c r="AZ384" s="22" t="s">
        <v>483</v>
      </c>
      <c r="BA384" s="22" t="s">
        <v>198</v>
      </c>
      <c r="BB384" cm="1">
        <f t="array" ref="BB384">_xlfn.IFS(AT384="NA", "NA", AT384="NR", "NA", AZ384="Direct rLV % whole brain", AT384, AZ384="Indirect rLV % whole brain", AT384, AZ384="Direct rLV % hemisphere", AT384/2, AZ384="Indirect rLV % hemisphere", AT384/2, AND(F384="Mouse", AZ384="mm3"), (AT384/508.91)*100, AND(F384="Rat", AZ384="mm3"), (AT384/1971)*100, AND(F384="Mouse", AZ384="ul"), (AT384/508.91)*100, AND(F384="Rat", AZ384="ul"), (AT384/1971)*100, AND(F384="Mouse", AZ384="nl"), (AT384/508910)*100, AND(F384="Rat", AZ384="nl"), (AT384/1971000)*100, AND(F384="Mouse", AZ384="cm3"), (AT384/0.50891)*100, AND(F384="Rat", AZ384="cm3"), (AT384/1.971)*100, TRUE, "NA")</f>
        <v>23.67</v>
      </c>
      <c r="BC384" cm="1">
        <f t="array" ref="BC384">_xlfn.IFS(AV384="NA", "NA", AV384="NR", "NA", AZ384="Direct rLV % whole brain", AV384, AZ384="Indirect rLV % whole brain", AV384, AZ384="Direct rLV % hemisphere", AV384/2, AZ384="Indirect rLV % hemisphere", AV384/2, AND(F384="Mouse", AZ384="mm3"), (AV384/508.91)*100, AND(F384="Rat", AZ384="mm3"), (AV384/1971)*100, AND(F384="Mouse", AZ384="ul"), (AV384/508.91)*100, AND(F384="Rat", AZ384="ul"), (AV384/1971)*100, AND(F384="Mouse", AZ384="nl"), (AV384/508910)*100, AND(F384="Rat", AZ384="nl"), (AV384/1971000)*100, AND(F384="Mouse", AZ384="cm3"), (AV384/0.50891)*100, AND(F384="Rat", AZ384="cm3"), (AV384/1.971)*100, TRUE, "NA")</f>
        <v>17.920000000000002</v>
      </c>
      <c r="BD384" cm="1">
        <f t="array" ref="BD384">_xlfn.IFS(AU384="NA", "NA", AU384="NR", "NA", R384="NR", "NA", BA384="SD", AU384, BA384="SE", AU384*(SQRT(R384)), BA384="SEM", AU384*(SQRT(R384)), TRUE, "NA")</f>
        <v>3.8892544272649481</v>
      </c>
      <c r="BE384" cm="1">
        <f t="array" ref="BE384">_xlfn.IFS(BD384="NA", "NA", AZ384="Direct rLV % whole brain", BD384, AZ384="Indirect rLV % whole brain", BD384, AZ384="Direct rLV % hemisphere", BD384/2, AZ384="Indirect rLV % hemisphere", BD384/2, AND(F384="Mouse", AZ384="mm3"), (BD384/508.91)*100, AND(F384="Rat", AZ384="mm3"), (BD384/1971)*100, AND(F384="Mouse", AZ384="ul"), (BD384/508.91)*100, AND(F384="Rat", AZ384="ul"), (BD384/1971)*100, AND(F384="Mouse", AZ384="nl"), (BD384/508910)*100, AND(F384="Rat", AZ384="nl"), (BD384/1971000)*100, AND(F384="Mouse", AZ384="cm3"), (BD384/0.50891)*100, AND(F384="Rat", AZ384="cm3"), (BD384/1.971)*100, TRUE, "NA")</f>
        <v>3.8892544272649481</v>
      </c>
      <c r="BF384" s="48" cm="1">
        <f t="array" ref="BF384">_xlfn.IFS(AW384="NA", "NA", AW384="NR", "NA", T384 = "NA", "NA", T384 = "NR", "NA", BA384="SD", AW384, BA384="SE", AW384*(SQRT(T384)), BA384="SEM", AW384*(SQRT(T384)), TRUE, "NA")</f>
        <v>3.8627969141543024</v>
      </c>
      <c r="BG384" s="34" t="s">
        <v>12</v>
      </c>
      <c r="BH384" s="22" t="s">
        <v>8</v>
      </c>
      <c r="BI384" s="22" t="s">
        <v>8</v>
      </c>
      <c r="BJ384" s="22" t="s">
        <v>8</v>
      </c>
      <c r="BK384" s="22" t="s">
        <v>8</v>
      </c>
      <c r="BL384" s="22" t="s">
        <v>8</v>
      </c>
      <c r="BM384" s="22" t="s">
        <v>8</v>
      </c>
      <c r="BN384" s="34" t="s">
        <v>273</v>
      </c>
      <c r="BO384" s="22" t="s">
        <v>273</v>
      </c>
    </row>
    <row r="385" spans="1:69" x14ac:dyDescent="0.3">
      <c r="A385" t="s">
        <v>1736</v>
      </c>
      <c r="B385" t="s">
        <v>1735</v>
      </c>
      <c r="C385">
        <v>2016</v>
      </c>
      <c r="D385" t="s">
        <v>1737</v>
      </c>
      <c r="E385" t="s">
        <v>141</v>
      </c>
      <c r="F385" s="35" t="s">
        <v>24</v>
      </c>
      <c r="G385" t="s">
        <v>10</v>
      </c>
      <c r="H385" t="s">
        <v>36</v>
      </c>
      <c r="I385" t="s">
        <v>12</v>
      </c>
      <c r="J385" t="s">
        <v>8</v>
      </c>
      <c r="K385" t="s">
        <v>9</v>
      </c>
      <c r="L385" t="s">
        <v>9</v>
      </c>
      <c r="M385" t="s">
        <v>9</v>
      </c>
      <c r="N385">
        <v>380</v>
      </c>
      <c r="O385">
        <f t="shared" si="66"/>
        <v>407.5</v>
      </c>
      <c r="P385">
        <v>435</v>
      </c>
      <c r="Q385">
        <v>1</v>
      </c>
      <c r="R385">
        <v>3</v>
      </c>
      <c r="S385">
        <v>3</v>
      </c>
      <c r="T385">
        <v>3</v>
      </c>
      <c r="U385">
        <f t="shared" si="55"/>
        <v>3</v>
      </c>
      <c r="V385">
        <f t="shared" si="56"/>
        <v>1</v>
      </c>
      <c r="W385" s="35" t="s">
        <v>97</v>
      </c>
      <c r="X385" t="s">
        <v>8</v>
      </c>
      <c r="Y385" t="s">
        <v>78</v>
      </c>
      <c r="Z385" t="s">
        <v>1348</v>
      </c>
      <c r="AA385">
        <v>30</v>
      </c>
      <c r="AB385" t="s">
        <v>145</v>
      </c>
      <c r="AC385" cm="1">
        <f t="array" ref="AC385">_xlfn.IFS(AB385="mg/kg", AA385, AB385="ug/g", AA385, AB385="mg/100g", AA385*10, AB385="mg/g", AA385*1000, TRUE, "NA")</f>
        <v>30</v>
      </c>
      <c r="AD385" t="s">
        <v>9</v>
      </c>
      <c r="AE385" t="s">
        <v>8</v>
      </c>
      <c r="AF385" t="str" cm="1">
        <f t="array" ref="AF385">_xlfn.IFS(AD385="NA", "NA", AD385="NR", "NA", AE385="W/cm2", AD385, AE385="mW/mm2", AD385*0.1, AE385="mW/cm2", AD385*0.001, AE385="uW/cm2", AD385*0.000001, AE385="lux", AD385*0.00000014641, AE385="klux", AD385*0.00014641, TRUE, "NA")</f>
        <v>NA</v>
      </c>
      <c r="AG385" t="s">
        <v>9</v>
      </c>
      <c r="AH385" t="s">
        <v>9</v>
      </c>
      <c r="AI385">
        <v>540</v>
      </c>
      <c r="AJ385">
        <v>3</v>
      </c>
      <c r="AK385">
        <v>20</v>
      </c>
      <c r="AL385" s="35" t="s">
        <v>1739</v>
      </c>
      <c r="AM385" t="s">
        <v>211</v>
      </c>
      <c r="AN385">
        <v>10</v>
      </c>
      <c r="AO385" t="s">
        <v>2566</v>
      </c>
      <c r="AP385">
        <v>120</v>
      </c>
      <c r="AQ385" t="s">
        <v>158</v>
      </c>
      <c r="AR385" s="35">
        <v>192</v>
      </c>
      <c r="AS385" t="s">
        <v>876</v>
      </c>
      <c r="AT385">
        <v>5.5</v>
      </c>
      <c r="AU385">
        <v>1.1000000000000001</v>
      </c>
      <c r="AV385">
        <v>5.5</v>
      </c>
      <c r="AW385">
        <v>0.9</v>
      </c>
      <c r="AX385" t="s">
        <v>8</v>
      </c>
      <c r="AY385" t="s">
        <v>8</v>
      </c>
      <c r="AZ385" t="s">
        <v>1741</v>
      </c>
      <c r="BA385" t="s">
        <v>196</v>
      </c>
      <c r="BB385" t="str" cm="1">
        <f t="array" ref="BB385">_xlfn.IFS(AT385="NA", "NA", AT385="NR", "NA", AZ385="Direct rLV % whole brain", AT385, AZ385="Indirect rLV % whole brain", AT385, AZ385="Direct rLV % hemisphere", AT385/2, AZ385="Indirect rLV % hemisphere", AT385/2, AND(F385="Mouse", AZ385="mm3"), (AT385/508.91)*100, AND(F385="Rat", AZ385="mm3"), (AT385/1971)*100, AND(F385="Mouse", AZ385="ul"), (AT385/508.91)*100, AND(F385="Rat", AZ385="ul"), (AT385/1971)*100, AND(F385="Mouse", AZ385="nl"), (AT385/508910)*100, AND(F385="Rat", AZ385="nl"), (AT385/1971000)*100, AND(F385="Mouse", AZ385="cm3"), (AT385/0.50891)*100, AND(F385="Rat", AZ385="cm3"), (AT385/1.971)*100, TRUE, "NA")</f>
        <v>NA</v>
      </c>
      <c r="BC385" t="str" cm="1">
        <f t="array" ref="BC385">_xlfn.IFS(AV385="NA", "NA", AV385="NR", "NA", AZ385="Direct rLV % whole brain", AV385, AZ385="Indirect rLV % whole brain", AV385, AZ385="Direct rLV % hemisphere", AV385/2, AZ385="Indirect rLV % hemisphere", AV385/2, AND(F385="Mouse", AZ385="mm3"), (AV385/508.91)*100, AND(F385="Rat", AZ385="mm3"), (AV385/1971)*100, AND(F385="Mouse", AZ385="ul"), (AV385/508.91)*100, AND(F385="Rat", AZ385="ul"), (AV385/1971)*100, AND(F385="Mouse", AZ385="nl"), (AV385/508910)*100, AND(F385="Rat", AZ385="nl"), (AV385/1971000)*100, AND(F385="Mouse", AZ385="cm3"), (AV385/0.50891)*100, AND(F385="Rat", AZ385="cm3"), (AV385/1.971)*100, TRUE, "NA")</f>
        <v>NA</v>
      </c>
      <c r="BD385" cm="1">
        <f t="array" ref="BD385">_xlfn.IFS(AU385="NA", "NA", AU385="NR", "NA", R385="NR", "NA", BA385="SD", AU385, BA385="SE", AU385*(SQRT(R385)), BA385="SEM", AU385*(SQRT(R385)), TRUE, "NA")</f>
        <v>1.1000000000000001</v>
      </c>
      <c r="BE385" t="str" cm="1">
        <f t="array" ref="BE385">_xlfn.IFS(BD385="NA", "NA", AZ385="Direct rLV % whole brain", BD385, AZ385="Indirect rLV % whole brain", BD385, AZ385="Direct rLV % hemisphere", BD385/2, AZ385="Indirect rLV % hemisphere", BD385/2, AND(F385="Mouse", AZ385="mm3"), (BD385/508.91)*100, AND(F385="Rat", AZ385="mm3"), (BD385/1971)*100, AND(F385="Mouse", AZ385="ul"), (BD385/508.91)*100, AND(F385="Rat", AZ385="ul"), (BD385/1971)*100, AND(F385="Mouse", AZ385="nl"), (BD385/508910)*100, AND(F385="Rat", AZ385="nl"), (BD385/1971000)*100, AND(F385="Mouse", AZ385="cm3"), (BD385/0.50891)*100, AND(F385="Rat", AZ385="cm3"), (BD385/1.971)*100, TRUE, "NA")</f>
        <v>NA</v>
      </c>
      <c r="BF385" s="48" cm="1">
        <f t="array" ref="BF385">_xlfn.IFS(AW385="NA", "NA", AW385="NR", "NA", T385 = "NA", "NA", T385 = "NR", "NA", BA385="SD", AW385, BA385="SE", AW385*(SQRT(T385)), BA385="SEM", AW385*(SQRT(T385)), TRUE, "NA")</f>
        <v>0.9</v>
      </c>
      <c r="BG385" s="35" t="s">
        <v>12</v>
      </c>
      <c r="BH385" t="s">
        <v>8</v>
      </c>
      <c r="BI385" t="s">
        <v>8</v>
      </c>
      <c r="BJ385" t="s">
        <v>8</v>
      </c>
      <c r="BK385" t="s">
        <v>8</v>
      </c>
      <c r="BL385" t="s">
        <v>8</v>
      </c>
      <c r="BM385" t="s">
        <v>8</v>
      </c>
      <c r="BN385" s="35" t="s">
        <v>273</v>
      </c>
      <c r="BO385" t="s">
        <v>272</v>
      </c>
      <c r="BP385" t="s">
        <v>1738</v>
      </c>
    </row>
    <row r="386" spans="1:69" x14ac:dyDescent="0.3">
      <c r="A386" t="s">
        <v>1736</v>
      </c>
      <c r="B386" t="s">
        <v>1735</v>
      </c>
      <c r="C386">
        <v>2016</v>
      </c>
      <c r="D386" t="s">
        <v>1737</v>
      </c>
      <c r="E386" t="s">
        <v>143</v>
      </c>
      <c r="F386" s="35" t="s">
        <v>24</v>
      </c>
      <c r="G386" t="s">
        <v>10</v>
      </c>
      <c r="H386" t="s">
        <v>36</v>
      </c>
      <c r="I386" t="s">
        <v>12</v>
      </c>
      <c r="J386" t="s">
        <v>8</v>
      </c>
      <c r="K386" t="s">
        <v>9</v>
      </c>
      <c r="L386" t="s">
        <v>9</v>
      </c>
      <c r="M386" t="s">
        <v>9</v>
      </c>
      <c r="N386">
        <v>380</v>
      </c>
      <c r="O386">
        <f t="shared" si="66"/>
        <v>407.5</v>
      </c>
      <c r="P386">
        <v>435</v>
      </c>
      <c r="Q386">
        <v>1</v>
      </c>
      <c r="R386">
        <v>3</v>
      </c>
      <c r="S386">
        <v>3</v>
      </c>
      <c r="T386">
        <v>3</v>
      </c>
      <c r="U386">
        <f t="shared" si="55"/>
        <v>3</v>
      </c>
      <c r="V386">
        <f t="shared" si="56"/>
        <v>1</v>
      </c>
      <c r="W386" s="35" t="s">
        <v>97</v>
      </c>
      <c r="X386" t="s">
        <v>8</v>
      </c>
      <c r="Y386" t="s">
        <v>78</v>
      </c>
      <c r="Z386" t="s">
        <v>1348</v>
      </c>
      <c r="AA386">
        <v>30</v>
      </c>
      <c r="AB386" t="s">
        <v>145</v>
      </c>
      <c r="AC386" cm="1">
        <f t="array" ref="AC386">_xlfn.IFS(AB386="mg/kg", AA386, AB386="ug/g", AA386, AB386="mg/100g", AA386*10, AB386="mg/g", AA386*1000, TRUE, "NA")</f>
        <v>30</v>
      </c>
      <c r="AD386" t="s">
        <v>9</v>
      </c>
      <c r="AE386" t="s">
        <v>8</v>
      </c>
      <c r="AF386" t="str" cm="1">
        <f t="array" ref="AF386">_xlfn.IFS(AD386="NA", "NA", AD386="NR", "NA", AE386="W/cm2", AD386, AE386="mW/mm2", AD386*0.1, AE386="mW/cm2", AD386*0.001, AE386="uW/cm2", AD386*0.000001, AE386="lux", AD386*0.00000014641, AE386="klux", AD386*0.00014641, TRUE, "NA")</f>
        <v>NA</v>
      </c>
      <c r="AG386" t="s">
        <v>9</v>
      </c>
      <c r="AH386" t="s">
        <v>9</v>
      </c>
      <c r="AI386">
        <v>540</v>
      </c>
      <c r="AJ386">
        <v>3</v>
      </c>
      <c r="AK386">
        <v>20</v>
      </c>
      <c r="AL386" s="35" t="s">
        <v>908</v>
      </c>
      <c r="AM386" t="s">
        <v>47</v>
      </c>
      <c r="AN386">
        <v>8</v>
      </c>
      <c r="AO386" t="s">
        <v>1246</v>
      </c>
      <c r="AP386" t="s">
        <v>9</v>
      </c>
      <c r="AQ386" t="s">
        <v>158</v>
      </c>
      <c r="AR386" s="35">
        <v>192</v>
      </c>
      <c r="AS386" t="s">
        <v>876</v>
      </c>
      <c r="AT386">
        <v>5.5</v>
      </c>
      <c r="AU386">
        <v>1.1000000000000001</v>
      </c>
      <c r="AV386">
        <v>5.7</v>
      </c>
      <c r="AW386">
        <v>0.7</v>
      </c>
      <c r="AX386" t="s">
        <v>8</v>
      </c>
      <c r="AY386" t="s">
        <v>8</v>
      </c>
      <c r="AZ386" t="s">
        <v>1741</v>
      </c>
      <c r="BA386" t="s">
        <v>196</v>
      </c>
      <c r="BB386" t="str" cm="1">
        <f t="array" ref="BB386">_xlfn.IFS(AT386="NA", "NA", AT386="NR", "NA", AZ386="Direct rLV % whole brain", AT386, AZ386="Indirect rLV % whole brain", AT386, AZ386="Direct rLV % hemisphere", AT386/2, AZ386="Indirect rLV % hemisphere", AT386/2, AND(F386="Mouse", AZ386="mm3"), (AT386/508.91)*100, AND(F386="Rat", AZ386="mm3"), (AT386/1971)*100, AND(F386="Mouse", AZ386="ul"), (AT386/508.91)*100, AND(F386="Rat", AZ386="ul"), (AT386/1971)*100, AND(F386="Mouse", AZ386="nl"), (AT386/508910)*100, AND(F386="Rat", AZ386="nl"), (AT386/1971000)*100, AND(F386="Mouse", AZ386="cm3"), (AT386/0.50891)*100, AND(F386="Rat", AZ386="cm3"), (AT386/1.971)*100, TRUE, "NA")</f>
        <v>NA</v>
      </c>
      <c r="BC386" t="str" cm="1">
        <f t="array" ref="BC386">_xlfn.IFS(AV386="NA", "NA", AV386="NR", "NA", AZ386="Direct rLV % whole brain", AV386, AZ386="Indirect rLV % whole brain", AV386, AZ386="Direct rLV % hemisphere", AV386/2, AZ386="Indirect rLV % hemisphere", AV386/2, AND(F386="Mouse", AZ386="mm3"), (AV386/508.91)*100, AND(F386="Rat", AZ386="mm3"), (AV386/1971)*100, AND(F386="Mouse", AZ386="ul"), (AV386/508.91)*100, AND(F386="Rat", AZ386="ul"), (AV386/1971)*100, AND(F386="Mouse", AZ386="nl"), (AV386/508910)*100, AND(F386="Rat", AZ386="nl"), (AV386/1971000)*100, AND(F386="Mouse", AZ386="cm3"), (AV386/0.50891)*100, AND(F386="Rat", AZ386="cm3"), (AV386/1.971)*100, TRUE, "NA")</f>
        <v>NA</v>
      </c>
      <c r="BD386" cm="1">
        <f t="array" ref="BD386">_xlfn.IFS(AU386="NA", "NA", AU386="NR", "NA", R386="NR", "NA", BA386="SD", AU386, BA386="SE", AU386*(SQRT(R386)), BA386="SEM", AU386*(SQRT(R386)), TRUE, "NA")</f>
        <v>1.1000000000000001</v>
      </c>
      <c r="BE386" t="str" cm="1">
        <f t="array" ref="BE386">_xlfn.IFS(BD386="NA", "NA", AZ386="Direct rLV % whole brain", BD386, AZ386="Indirect rLV % whole brain", BD386, AZ386="Direct rLV % hemisphere", BD386/2, AZ386="Indirect rLV % hemisphere", BD386/2, AND(F386="Mouse", AZ386="mm3"), (BD386/508.91)*100, AND(F386="Rat", AZ386="mm3"), (BD386/1971)*100, AND(F386="Mouse", AZ386="ul"), (BD386/508.91)*100, AND(F386="Rat", AZ386="ul"), (BD386/1971)*100, AND(F386="Mouse", AZ386="nl"), (BD386/508910)*100, AND(F386="Rat", AZ386="nl"), (BD386/1971000)*100, AND(F386="Mouse", AZ386="cm3"), (BD386/0.50891)*100, AND(F386="Rat", AZ386="cm3"), (BD386/1.971)*100, TRUE, "NA")</f>
        <v>NA</v>
      </c>
      <c r="BF386" s="48" cm="1">
        <f t="array" ref="BF386">_xlfn.IFS(AW386="NA", "NA", AW386="NR", "NA", T386 = "NA", "NA", T386 = "NR", "NA", BA386="SD", AW386, BA386="SE", AW386*(SQRT(T386)), BA386="SEM", AW386*(SQRT(T386)), TRUE, "NA")</f>
        <v>0.7</v>
      </c>
      <c r="BG386" s="35" t="s">
        <v>12</v>
      </c>
      <c r="BH386" t="s">
        <v>8</v>
      </c>
      <c r="BI386" t="s">
        <v>8</v>
      </c>
      <c r="BJ386" t="s">
        <v>8</v>
      </c>
      <c r="BK386" t="s">
        <v>8</v>
      </c>
      <c r="BL386" t="s">
        <v>8</v>
      </c>
      <c r="BM386" t="s">
        <v>8</v>
      </c>
      <c r="BN386" s="35" t="s">
        <v>273</v>
      </c>
      <c r="BO386" t="s">
        <v>272</v>
      </c>
      <c r="BP386" t="s">
        <v>1738</v>
      </c>
    </row>
    <row r="387" spans="1:69" s="22" customFormat="1" x14ac:dyDescent="0.3">
      <c r="A387" s="22" t="s">
        <v>1743</v>
      </c>
      <c r="B387" s="22" t="s">
        <v>1742</v>
      </c>
      <c r="C387" s="22">
        <v>2015</v>
      </c>
      <c r="D387" s="22" t="s">
        <v>1744</v>
      </c>
      <c r="E387" s="22" t="s">
        <v>141</v>
      </c>
      <c r="F387" s="34" t="s">
        <v>24</v>
      </c>
      <c r="G387" s="22" t="s">
        <v>48</v>
      </c>
      <c r="H387" s="22" t="s">
        <v>9</v>
      </c>
      <c r="I387" s="22" t="s">
        <v>12</v>
      </c>
      <c r="J387" s="22" t="s">
        <v>8</v>
      </c>
      <c r="K387" s="22">
        <v>12</v>
      </c>
      <c r="L387" s="22">
        <f>AVERAGE(K387,M387)</f>
        <v>13</v>
      </c>
      <c r="M387" s="22">
        <v>14</v>
      </c>
      <c r="N387" s="22" t="s">
        <v>9</v>
      </c>
      <c r="O387" s="22" t="s">
        <v>9</v>
      </c>
      <c r="P387" s="22" t="s">
        <v>9</v>
      </c>
      <c r="Q387" s="22">
        <v>2</v>
      </c>
      <c r="R387" s="22">
        <v>18</v>
      </c>
      <c r="S387" s="22">
        <v>0</v>
      </c>
      <c r="T387" s="22" t="s">
        <v>8</v>
      </c>
      <c r="U387" s="22" t="str">
        <f t="shared" si="55"/>
        <v>NA</v>
      </c>
      <c r="V387" s="22" t="str">
        <f t="shared" si="56"/>
        <v>NA</v>
      </c>
      <c r="W387" s="34" t="s">
        <v>97</v>
      </c>
      <c r="X387" s="22" t="s">
        <v>8</v>
      </c>
      <c r="Y387" s="22" t="s">
        <v>78</v>
      </c>
      <c r="Z387" s="22" t="s">
        <v>527</v>
      </c>
      <c r="AA387" s="22">
        <v>0.3</v>
      </c>
      <c r="AB387" s="22" t="s">
        <v>784</v>
      </c>
      <c r="AC387" t="str" cm="1">
        <f t="array" ref="AC387">_xlfn.IFS(AB387="mg/kg", AA387, AB387="ug/g", AA387, AB387="mg/100g", AA387*10, AB387="mg/g", AA387*1000, TRUE, "NA")</f>
        <v>NA</v>
      </c>
      <c r="AD387" s="22" t="s">
        <v>9</v>
      </c>
      <c r="AE387" s="22" t="s">
        <v>8</v>
      </c>
      <c r="AF387" t="str" cm="1">
        <f t="array" ref="AF387">_xlfn.IFS(AD387="NA", "NA", AD387="NR", "NA", AE387="W/cm2", AD387, AE387="mW/mm2", AD387*0.1, AE387="mW/cm2", AD387*0.001, AE387="uW/cm2", AD387*0.000001, AE387="lux", AD387*0.00000014641, AE387="klux", AD387*0.00014641, TRUE, "NA")</f>
        <v>NA</v>
      </c>
      <c r="AG387" s="22" t="s">
        <v>231</v>
      </c>
      <c r="AH387" s="22" t="s">
        <v>9</v>
      </c>
      <c r="AI387" s="22" t="s">
        <v>9</v>
      </c>
      <c r="AJ387" s="22">
        <v>4.5</v>
      </c>
      <c r="AK387" s="22">
        <v>20</v>
      </c>
      <c r="AL387" s="34" t="s">
        <v>12</v>
      </c>
      <c r="AM387" s="22" t="s">
        <v>8</v>
      </c>
      <c r="AN387" s="22" t="s">
        <v>8</v>
      </c>
      <c r="AO387" s="22" t="s">
        <v>8</v>
      </c>
      <c r="AP387" s="22" t="s">
        <v>8</v>
      </c>
      <c r="AQ387" s="22" t="s">
        <v>8</v>
      </c>
      <c r="AR387" s="34">
        <v>24</v>
      </c>
      <c r="AS387" s="22" t="s">
        <v>874</v>
      </c>
      <c r="AT387" s="22">
        <v>5.9</v>
      </c>
      <c r="AU387" s="22">
        <v>3.7</v>
      </c>
      <c r="AV387" s="22" t="s">
        <v>8</v>
      </c>
      <c r="AW387" s="22" t="s">
        <v>8</v>
      </c>
      <c r="AX387" s="22" t="s">
        <v>8</v>
      </c>
      <c r="AY387" s="22" t="s">
        <v>8</v>
      </c>
      <c r="AZ387" s="22" t="s">
        <v>485</v>
      </c>
      <c r="BA387" s="22" t="s">
        <v>196</v>
      </c>
      <c r="BB387" cm="1">
        <f t="array" ref="BB387">_xlfn.IFS(AT387="NA", "NA", AT387="NR", "NA", AZ387="Direct rLV % whole brain", AT387, AZ387="Indirect rLV % whole brain", AT387, AZ387="Direct rLV % hemisphere", AT387/2, AZ387="Indirect rLV % hemisphere", AT387/2, AND(F387="Mouse", AZ387="mm3"), (AT387/508.91)*100, AND(F387="Rat", AZ387="mm3"), (AT387/1971)*100, AND(F387="Mouse", AZ387="ul"), (AT387/508.91)*100, AND(F387="Rat", AZ387="ul"), (AT387/1971)*100, AND(F387="Mouse", AZ387="nl"), (AT387/508910)*100, AND(F387="Rat", AZ387="nl"), (AT387/1971000)*100, AND(F387="Mouse", AZ387="cm3"), (AT387/0.50891)*100, AND(F387="Rat", AZ387="cm3"), (AT387/1.971)*100, TRUE, "NA")</f>
        <v>2.95</v>
      </c>
      <c r="BC387" t="str" cm="1">
        <f t="array" ref="BC387">_xlfn.IFS(AV387="NA", "NA", AV387="NR", "NA", AZ387="Direct rLV % whole brain", AV387, AZ387="Indirect rLV % whole brain", AV387, AZ387="Direct rLV % hemisphere", AV387/2, AZ387="Indirect rLV % hemisphere", AV387/2, AND(F387="Mouse", AZ387="mm3"), (AV387/508.91)*100, AND(F387="Rat", AZ387="mm3"), (AV387/1971)*100, AND(F387="Mouse", AZ387="ul"), (AV387/508.91)*100, AND(F387="Rat", AZ387="ul"), (AV387/1971)*100, AND(F387="Mouse", AZ387="nl"), (AV387/508910)*100, AND(F387="Rat", AZ387="nl"), (AV387/1971000)*100, AND(F387="Mouse", AZ387="cm3"), (AV387/0.50891)*100, AND(F387="Rat", AZ387="cm3"), (AV387/1.971)*100, TRUE, "NA")</f>
        <v>NA</v>
      </c>
      <c r="BD387" cm="1">
        <f t="array" ref="BD387">_xlfn.IFS(AU387="NA", "NA", AU387="NR", "NA", R387="NR", "NA", BA387="SD", AU387, BA387="SE", AU387*(SQRT(R387)), BA387="SEM", AU387*(SQRT(R387)), TRUE, "NA")</f>
        <v>3.7</v>
      </c>
      <c r="BE387" cm="1">
        <f t="array" ref="BE387">_xlfn.IFS(BD387="NA", "NA", AZ387="Direct rLV % whole brain", BD387, AZ387="Indirect rLV % whole brain", BD387, AZ387="Direct rLV % hemisphere", BD387/2, AZ387="Indirect rLV % hemisphere", BD387/2, AND(F387="Mouse", AZ387="mm3"), (BD387/508.91)*100, AND(F387="Rat", AZ387="mm3"), (BD387/1971)*100, AND(F387="Mouse", AZ387="ul"), (BD387/508.91)*100, AND(F387="Rat", AZ387="ul"), (BD387/1971)*100, AND(F387="Mouse", AZ387="nl"), (BD387/508910)*100, AND(F387="Rat", AZ387="nl"), (BD387/1971000)*100, AND(F387="Mouse", AZ387="cm3"), (BD387/0.50891)*100, AND(F387="Rat", AZ387="cm3"), (BD387/1.971)*100, TRUE, "NA")</f>
        <v>1.85</v>
      </c>
      <c r="BF387" s="48" t="str" cm="1">
        <f t="array" ref="BF387">_xlfn.IFS(AW387="NA", "NA", AW387="NR", "NA", T387 = "NA", "NA", T387 = "NR", "NA", BA387="SD", AW387, BA387="SE", AW387*(SQRT(T387)), BA387="SEM", AW387*(SQRT(T387)), TRUE, "NA")</f>
        <v>NA</v>
      </c>
      <c r="BG387" s="34" t="s">
        <v>138</v>
      </c>
      <c r="BH387" s="22" t="s">
        <v>9</v>
      </c>
      <c r="BI387" s="22" t="s">
        <v>9</v>
      </c>
      <c r="BJ387" s="22" t="s">
        <v>8</v>
      </c>
      <c r="BK387" s="22" t="s">
        <v>8</v>
      </c>
      <c r="BL387" s="22" t="s">
        <v>9</v>
      </c>
      <c r="BM387" s="22">
        <v>24</v>
      </c>
      <c r="BN387" s="34" t="s">
        <v>272</v>
      </c>
      <c r="BO387" s="22" t="s">
        <v>273</v>
      </c>
      <c r="BQ387" s="22" t="s">
        <v>1745</v>
      </c>
    </row>
    <row r="388" spans="1:69" s="22" customFormat="1" x14ac:dyDescent="0.3">
      <c r="A388" s="22" t="s">
        <v>1743</v>
      </c>
      <c r="B388" s="22" t="s">
        <v>1742</v>
      </c>
      <c r="C388" s="22">
        <v>2015</v>
      </c>
      <c r="D388" s="22" t="s">
        <v>1744</v>
      </c>
      <c r="E388" s="22" t="s">
        <v>143</v>
      </c>
      <c r="F388" s="34" t="s">
        <v>24</v>
      </c>
      <c r="G388" s="22" t="s">
        <v>50</v>
      </c>
      <c r="H388" s="22" t="s">
        <v>9</v>
      </c>
      <c r="I388" s="22" t="s">
        <v>210</v>
      </c>
      <c r="J388" s="22" t="s">
        <v>284</v>
      </c>
      <c r="K388" s="22">
        <v>12</v>
      </c>
      <c r="L388" s="22">
        <f>AVERAGE(K388,M388)</f>
        <v>13</v>
      </c>
      <c r="M388" s="22">
        <v>14</v>
      </c>
      <c r="N388" s="22" t="s">
        <v>9</v>
      </c>
      <c r="O388" s="22" t="s">
        <v>9</v>
      </c>
      <c r="P388" s="22" t="s">
        <v>9</v>
      </c>
      <c r="Q388" s="22">
        <v>2</v>
      </c>
      <c r="R388" s="22">
        <v>22</v>
      </c>
      <c r="S388" s="22">
        <v>0</v>
      </c>
      <c r="T388" s="22" t="s">
        <v>8</v>
      </c>
      <c r="U388" s="22" t="str">
        <f t="shared" si="55"/>
        <v>NA</v>
      </c>
      <c r="V388" s="22" t="str">
        <f t="shared" si="56"/>
        <v>NA</v>
      </c>
      <c r="W388" s="34" t="s">
        <v>97</v>
      </c>
      <c r="X388" s="22" t="s">
        <v>8</v>
      </c>
      <c r="Y388" s="22" t="s">
        <v>78</v>
      </c>
      <c r="Z388" s="22" t="s">
        <v>527</v>
      </c>
      <c r="AA388" s="22">
        <v>0.3</v>
      </c>
      <c r="AB388" s="22" t="s">
        <v>784</v>
      </c>
      <c r="AC388" t="str" cm="1">
        <f t="array" ref="AC388">_xlfn.IFS(AB388="mg/kg", AA388, AB388="ug/g", AA388, AB388="mg/100g", AA388*10, AB388="mg/g", AA388*1000, TRUE, "NA")</f>
        <v>NA</v>
      </c>
      <c r="AD388" s="22" t="s">
        <v>9</v>
      </c>
      <c r="AE388" s="22" t="s">
        <v>8</v>
      </c>
      <c r="AF388" t="str" cm="1">
        <f t="array" ref="AF388">_xlfn.IFS(AD388="NA", "NA", AD388="NR", "NA", AE388="W/cm2", AD388, AE388="mW/mm2", AD388*0.1, AE388="mW/cm2", AD388*0.001, AE388="uW/cm2", AD388*0.000001, AE388="lux", AD388*0.00000014641, AE388="klux", AD388*0.00014641, TRUE, "NA")</f>
        <v>NA</v>
      </c>
      <c r="AG388" s="22" t="s">
        <v>231</v>
      </c>
      <c r="AH388" s="22" t="s">
        <v>9</v>
      </c>
      <c r="AI388" s="22" t="s">
        <v>9</v>
      </c>
      <c r="AJ388" s="22">
        <v>4.5</v>
      </c>
      <c r="AK388" s="22">
        <v>20</v>
      </c>
      <c r="AL388" s="34" t="s">
        <v>12</v>
      </c>
      <c r="AM388" s="22" t="s">
        <v>8</v>
      </c>
      <c r="AN388" s="22" t="s">
        <v>8</v>
      </c>
      <c r="AO388" s="22" t="s">
        <v>8</v>
      </c>
      <c r="AP388" s="22" t="s">
        <v>8</v>
      </c>
      <c r="AQ388" s="22" t="s">
        <v>8</v>
      </c>
      <c r="AR388" s="34">
        <v>24</v>
      </c>
      <c r="AS388" s="22" t="s">
        <v>874</v>
      </c>
      <c r="AT388" s="22">
        <v>6.8</v>
      </c>
      <c r="AU388" s="22">
        <v>5.4</v>
      </c>
      <c r="AV388" s="22" t="s">
        <v>8</v>
      </c>
      <c r="AW388" s="22" t="s">
        <v>8</v>
      </c>
      <c r="AX388" s="22" t="s">
        <v>8</v>
      </c>
      <c r="AY388" s="22" t="s">
        <v>8</v>
      </c>
      <c r="AZ388" s="22" t="s">
        <v>485</v>
      </c>
      <c r="BA388" s="22" t="s">
        <v>196</v>
      </c>
      <c r="BB388" cm="1">
        <f t="array" ref="BB388">_xlfn.IFS(AT388="NA", "NA", AT388="NR", "NA", AZ388="Direct rLV % whole brain", AT388, AZ388="Indirect rLV % whole brain", AT388, AZ388="Direct rLV % hemisphere", AT388/2, AZ388="Indirect rLV % hemisphere", AT388/2, AND(F388="Mouse", AZ388="mm3"), (AT388/508.91)*100, AND(F388="Rat", AZ388="mm3"), (AT388/1971)*100, AND(F388="Mouse", AZ388="ul"), (AT388/508.91)*100, AND(F388="Rat", AZ388="ul"), (AT388/1971)*100, AND(F388="Mouse", AZ388="nl"), (AT388/508910)*100, AND(F388="Rat", AZ388="nl"), (AT388/1971000)*100, AND(F388="Mouse", AZ388="cm3"), (AT388/0.50891)*100, AND(F388="Rat", AZ388="cm3"), (AT388/1.971)*100, TRUE, "NA")</f>
        <v>3.4</v>
      </c>
      <c r="BC388" t="str" cm="1">
        <f t="array" ref="BC388">_xlfn.IFS(AV388="NA", "NA", AV388="NR", "NA", AZ388="Direct rLV % whole brain", AV388, AZ388="Indirect rLV % whole brain", AV388, AZ388="Direct rLV % hemisphere", AV388/2, AZ388="Indirect rLV % hemisphere", AV388/2, AND(F388="Mouse", AZ388="mm3"), (AV388/508.91)*100, AND(F388="Rat", AZ388="mm3"), (AV388/1971)*100, AND(F388="Mouse", AZ388="ul"), (AV388/508.91)*100, AND(F388="Rat", AZ388="ul"), (AV388/1971)*100, AND(F388="Mouse", AZ388="nl"), (AV388/508910)*100, AND(F388="Rat", AZ388="nl"), (AV388/1971000)*100, AND(F388="Mouse", AZ388="cm3"), (AV388/0.50891)*100, AND(F388="Rat", AZ388="cm3"), (AV388/1.971)*100, TRUE, "NA")</f>
        <v>NA</v>
      </c>
      <c r="BD388" cm="1">
        <f t="array" ref="BD388">_xlfn.IFS(AU388="NA", "NA", AU388="NR", "NA", R388="NR", "NA", BA388="SD", AU388, BA388="SE", AU388*(SQRT(R388)), BA388="SEM", AU388*(SQRT(R388)), TRUE, "NA")</f>
        <v>5.4</v>
      </c>
      <c r="BE388" cm="1">
        <f t="array" ref="BE388">_xlfn.IFS(BD388="NA", "NA", AZ388="Direct rLV % whole brain", BD388, AZ388="Indirect rLV % whole brain", BD388, AZ388="Direct rLV % hemisphere", BD388/2, AZ388="Indirect rLV % hemisphere", BD388/2, AND(F388="Mouse", AZ388="mm3"), (BD388/508.91)*100, AND(F388="Rat", AZ388="mm3"), (BD388/1971)*100, AND(F388="Mouse", AZ388="ul"), (BD388/508.91)*100, AND(F388="Rat", AZ388="ul"), (BD388/1971)*100, AND(F388="Mouse", AZ388="nl"), (BD388/508910)*100, AND(F388="Rat", AZ388="nl"), (BD388/1971000)*100, AND(F388="Mouse", AZ388="cm3"), (BD388/0.50891)*100, AND(F388="Rat", AZ388="cm3"), (BD388/1.971)*100, TRUE, "NA")</f>
        <v>2.7</v>
      </c>
      <c r="BF388" s="48" t="str" cm="1">
        <f t="array" ref="BF388">_xlfn.IFS(AW388="NA", "NA", AW388="NR", "NA", T388 = "NA", "NA", T388 = "NR", "NA", BA388="SD", AW388, BA388="SE", AW388*(SQRT(T388)), BA388="SEM", AW388*(SQRT(T388)), TRUE, "NA")</f>
        <v>NA</v>
      </c>
      <c r="BG388" s="34" t="s">
        <v>138</v>
      </c>
      <c r="BH388" s="22" t="s">
        <v>9</v>
      </c>
      <c r="BI388" s="22" t="s">
        <v>9</v>
      </c>
      <c r="BJ388" s="22" t="s">
        <v>8</v>
      </c>
      <c r="BK388" s="22" t="s">
        <v>8</v>
      </c>
      <c r="BL388" s="22" t="s">
        <v>9</v>
      </c>
      <c r="BM388" s="22">
        <v>24</v>
      </c>
      <c r="BN388" s="34" t="s">
        <v>272</v>
      </c>
      <c r="BO388" s="22" t="s">
        <v>273</v>
      </c>
      <c r="BQ388" s="22" t="s">
        <v>1745</v>
      </c>
    </row>
    <row r="389" spans="1:69" x14ac:dyDescent="0.3">
      <c r="A389" t="s">
        <v>1747</v>
      </c>
      <c r="B389" t="s">
        <v>1746</v>
      </c>
      <c r="C389">
        <v>2016</v>
      </c>
      <c r="D389" t="s">
        <v>1748</v>
      </c>
      <c r="E389" t="s">
        <v>141</v>
      </c>
      <c r="F389" s="35" t="s">
        <v>24</v>
      </c>
      <c r="G389" t="s">
        <v>10</v>
      </c>
      <c r="H389" t="s">
        <v>36</v>
      </c>
      <c r="I389" t="s">
        <v>12</v>
      </c>
      <c r="J389" t="s">
        <v>8</v>
      </c>
      <c r="K389" t="s">
        <v>9</v>
      </c>
      <c r="L389">
        <v>8</v>
      </c>
      <c r="M389" t="s">
        <v>9</v>
      </c>
      <c r="N389">
        <v>250</v>
      </c>
      <c r="O389">
        <f>AVERAGE(N389,P389)</f>
        <v>275</v>
      </c>
      <c r="P389">
        <v>300</v>
      </c>
      <c r="Q389">
        <v>1</v>
      </c>
      <c r="R389">
        <v>5</v>
      </c>
      <c r="S389">
        <v>1</v>
      </c>
      <c r="T389">
        <v>5</v>
      </c>
      <c r="U389">
        <f t="shared" si="55"/>
        <v>1</v>
      </c>
      <c r="V389">
        <f t="shared" si="56"/>
        <v>5</v>
      </c>
      <c r="W389" s="35" t="s">
        <v>97</v>
      </c>
      <c r="X389" t="s">
        <v>8</v>
      </c>
      <c r="Y389" t="s">
        <v>78</v>
      </c>
      <c r="Z389" t="s">
        <v>1559</v>
      </c>
      <c r="AA389">
        <v>50</v>
      </c>
      <c r="AB389" t="s">
        <v>145</v>
      </c>
      <c r="AC389" cm="1">
        <f t="array" ref="AC389">_xlfn.IFS(AB389="mg/kg", AA389, AB389="ug/g", AA389, AB389="mg/100g", AA389*10, AB389="mg/g", AA389*1000, TRUE, "NA")</f>
        <v>50</v>
      </c>
      <c r="AD389" t="s">
        <v>9</v>
      </c>
      <c r="AE389" t="s">
        <v>8</v>
      </c>
      <c r="AF389" t="str" cm="1">
        <f t="array" ref="AF389">_xlfn.IFS(AD389="NA", "NA", AD389="NR", "NA", AE389="W/cm2", AD389, AE389="mW/mm2", AD389*0.1, AE389="mW/cm2", AD389*0.001, AE389="uW/cm2", AD389*0.000001, AE389="lux", AD389*0.00000014641, AE389="klux", AD389*0.00014641, TRUE, "NA")</f>
        <v>NA</v>
      </c>
      <c r="AG389" t="s">
        <v>232</v>
      </c>
      <c r="AH389" t="s">
        <v>9</v>
      </c>
      <c r="AI389" t="s">
        <v>9</v>
      </c>
      <c r="AJ389">
        <v>4.5</v>
      </c>
      <c r="AK389">
        <v>10</v>
      </c>
      <c r="AL389" s="35" t="s">
        <v>1750</v>
      </c>
      <c r="AM389" t="s">
        <v>218</v>
      </c>
      <c r="AN389">
        <v>1000000</v>
      </c>
      <c r="AO389" t="s">
        <v>513</v>
      </c>
      <c r="AP389" t="s">
        <v>9</v>
      </c>
      <c r="AQ389" t="s">
        <v>9</v>
      </c>
      <c r="AR389" s="35">
        <v>168</v>
      </c>
      <c r="AS389" t="s">
        <v>875</v>
      </c>
      <c r="AT389">
        <v>10.01</v>
      </c>
      <c r="AU389">
        <v>0.66</v>
      </c>
      <c r="AV389">
        <v>6.81</v>
      </c>
      <c r="AW389">
        <v>1.08</v>
      </c>
      <c r="AX389" t="s">
        <v>8</v>
      </c>
      <c r="AY389" t="s">
        <v>8</v>
      </c>
      <c r="AZ389" t="s">
        <v>484</v>
      </c>
      <c r="BA389" t="s">
        <v>196</v>
      </c>
      <c r="BB389" cm="1">
        <f t="array" ref="BB389">_xlfn.IFS(AT389="NA", "NA", AT389="NR", "NA", AZ389="Direct rLV % whole brain", AT389, AZ389="Indirect rLV % whole brain", AT389, AZ389="Direct rLV % hemisphere", AT389/2, AZ389="Indirect rLV % hemisphere", AT389/2, AND(F389="Mouse", AZ389="mm3"), (AT389/508.91)*100, AND(F389="Rat", AZ389="mm3"), (AT389/1971)*100, AND(F389="Mouse", AZ389="ul"), (AT389/508.91)*100, AND(F389="Rat", AZ389="ul"), (AT389/1971)*100, AND(F389="Mouse", AZ389="nl"), (AT389/508910)*100, AND(F389="Rat", AZ389="nl"), (AT389/1971000)*100, AND(F389="Mouse", AZ389="cm3"), (AT389/0.50891)*100, AND(F389="Rat", AZ389="cm3"), (AT389/1.971)*100, TRUE, "NA")</f>
        <v>10.01</v>
      </c>
      <c r="BC389" cm="1">
        <f t="array" ref="BC389">_xlfn.IFS(AV389="NA", "NA", AV389="NR", "NA", AZ389="Direct rLV % whole brain", AV389, AZ389="Indirect rLV % whole brain", AV389, AZ389="Direct rLV % hemisphere", AV389/2, AZ389="Indirect rLV % hemisphere", AV389/2, AND(F389="Mouse", AZ389="mm3"), (AV389/508.91)*100, AND(F389="Rat", AZ389="mm3"), (AV389/1971)*100, AND(F389="Mouse", AZ389="ul"), (AV389/508.91)*100, AND(F389="Rat", AZ389="ul"), (AV389/1971)*100, AND(F389="Mouse", AZ389="nl"), (AV389/508910)*100, AND(F389="Rat", AZ389="nl"), (AV389/1971000)*100, AND(F389="Mouse", AZ389="cm3"), (AV389/0.50891)*100, AND(F389="Rat", AZ389="cm3"), (AV389/1.971)*100, TRUE, "NA")</f>
        <v>6.81</v>
      </c>
      <c r="BD389" cm="1">
        <f t="array" ref="BD389">_xlfn.IFS(AU389="NA", "NA", AU389="NR", "NA", R389="NR", "NA", BA389="SD", AU389, BA389="SE", AU389*(SQRT(R389)), BA389="SEM", AU389*(SQRT(R389)), TRUE, "NA")</f>
        <v>0.66</v>
      </c>
      <c r="BE389" cm="1">
        <f t="array" ref="BE389">_xlfn.IFS(BD389="NA", "NA", AZ389="Direct rLV % whole brain", BD389, AZ389="Indirect rLV % whole brain", BD389, AZ389="Direct rLV % hemisphere", BD389/2, AZ389="Indirect rLV % hemisphere", BD389/2, AND(F389="Mouse", AZ389="mm3"), (BD389/508.91)*100, AND(F389="Rat", AZ389="mm3"), (BD389/1971)*100, AND(F389="Mouse", AZ389="ul"), (BD389/508.91)*100, AND(F389="Rat", AZ389="ul"), (BD389/1971)*100, AND(F389="Mouse", AZ389="nl"), (BD389/508910)*100, AND(F389="Rat", AZ389="nl"), (BD389/1971000)*100, AND(F389="Mouse", AZ389="cm3"), (BD389/0.50891)*100, AND(F389="Rat", AZ389="cm3"), (BD389/1.971)*100, TRUE, "NA")</f>
        <v>0.66</v>
      </c>
      <c r="BF389" s="48" cm="1">
        <f t="array" ref="BF389">_xlfn.IFS(AW389="NA", "NA", AW389="NR", "NA", T389 = "NA", "NA", T389 = "NR", "NA", BA389="SD", AW389, BA389="SE", AW389*(SQRT(T389)), BA389="SEM", AW389*(SQRT(T389)), TRUE, "NA")</f>
        <v>1.08</v>
      </c>
      <c r="BG389" s="35" t="s">
        <v>12</v>
      </c>
      <c r="BH389" t="s">
        <v>8</v>
      </c>
      <c r="BI389" t="s">
        <v>8</v>
      </c>
      <c r="BJ389" t="s">
        <v>8</v>
      </c>
      <c r="BK389" t="s">
        <v>8</v>
      </c>
      <c r="BL389" t="s">
        <v>8</v>
      </c>
      <c r="BM389" t="s">
        <v>8</v>
      </c>
      <c r="BN389" s="35" t="s">
        <v>272</v>
      </c>
      <c r="BO389" t="s">
        <v>273</v>
      </c>
      <c r="BP389" t="s">
        <v>1749</v>
      </c>
    </row>
    <row r="390" spans="1:69" s="22" customFormat="1" x14ac:dyDescent="0.3">
      <c r="A390" s="22" t="s">
        <v>1754</v>
      </c>
      <c r="B390" s="22" t="s">
        <v>1753</v>
      </c>
      <c r="C390" s="22">
        <v>2009</v>
      </c>
      <c r="D390" s="22" t="s">
        <v>1755</v>
      </c>
      <c r="E390" s="22" t="s">
        <v>141</v>
      </c>
      <c r="F390" s="34" t="s">
        <v>24</v>
      </c>
      <c r="G390" s="22" t="s">
        <v>49</v>
      </c>
      <c r="H390" s="22" t="s">
        <v>35</v>
      </c>
      <c r="I390" s="22" t="s">
        <v>12</v>
      </c>
      <c r="J390" s="22" t="s">
        <v>8</v>
      </c>
      <c r="K390" s="22">
        <v>13</v>
      </c>
      <c r="L390" s="22">
        <f>AVERAGE(K390,M390)</f>
        <v>13.5</v>
      </c>
      <c r="M390" s="22">
        <v>14</v>
      </c>
      <c r="N390" s="22" t="s">
        <v>9</v>
      </c>
      <c r="O390" s="22" t="s">
        <v>9</v>
      </c>
      <c r="P390" s="22" t="s">
        <v>9</v>
      </c>
      <c r="Q390" s="22">
        <v>1</v>
      </c>
      <c r="R390" s="22">
        <v>8</v>
      </c>
      <c r="S390" s="22">
        <v>0</v>
      </c>
      <c r="T390" s="22" t="s">
        <v>8</v>
      </c>
      <c r="U390" s="22" t="str">
        <f t="shared" ref="U390:U453" si="67">IF(AND(Q390&lt;&gt;"", Q390&lt;&gt;0, Q390&lt;&gt;"NA", Q390&lt;&gt;"NR",S390&lt;&gt;"", S390&lt;&gt;0, S390&lt;&gt;"NA", S390&lt;&gt;"NR"), S390/Q390, "NA")</f>
        <v>NA</v>
      </c>
      <c r="V390" s="22" t="str">
        <f t="shared" ref="V390:V453" si="68">IF(AND(U390&lt;&gt;"", U390&lt;&gt;0, U390&lt;&gt;"NA", U390&lt;&gt;"NR",R390&lt;&gt;"", R390&lt;&gt;0, R390&lt;&gt;"NA", R390&lt;&gt;"NR"), R390/U390, "NA")</f>
        <v>NA</v>
      </c>
      <c r="W390" s="34" t="s">
        <v>175</v>
      </c>
      <c r="X390" s="22" t="s">
        <v>8</v>
      </c>
      <c r="Y390" s="22" t="s">
        <v>78</v>
      </c>
      <c r="Z390" s="22" t="s">
        <v>93</v>
      </c>
      <c r="AA390" s="22">
        <v>10</v>
      </c>
      <c r="AB390" s="22" t="s">
        <v>145</v>
      </c>
      <c r="AC390" cm="1">
        <f t="array" ref="AC390">_xlfn.IFS(AB390="mg/kg", AA390, AB390="ug/g", AA390, AB390="mg/100g", AA390*10, AB390="mg/g", AA390*1000, TRUE, "NA")</f>
        <v>10</v>
      </c>
      <c r="AD390" s="22">
        <v>78000</v>
      </c>
      <c r="AE390" s="22" t="s">
        <v>252</v>
      </c>
      <c r="AF390" cm="1">
        <f t="array" ref="AF390">_xlfn.IFS(AD390="NA", "NA", AD390="NR", "NA", AE390="W/cm2", AD390, AE390="mW/mm2", AD390*0.1, AE390="mW/cm2", AD390*0.001, AE390="uW/cm2", AD390*0.000001, AE390="lux", AD390*0.00000014641, AE390="klux", AD390*0.00014641, TRUE, "NA")</f>
        <v>1.141998E-2</v>
      </c>
      <c r="AG390" s="22" t="s">
        <v>146</v>
      </c>
      <c r="AH390" s="22" t="s">
        <v>9</v>
      </c>
      <c r="AI390" s="22" t="s">
        <v>9</v>
      </c>
      <c r="AJ390" s="22">
        <v>5</v>
      </c>
      <c r="AK390" s="22">
        <v>20</v>
      </c>
      <c r="AL390" s="34" t="s">
        <v>12</v>
      </c>
      <c r="AM390" s="22" t="s">
        <v>8</v>
      </c>
      <c r="AN390" s="22" t="s">
        <v>8</v>
      </c>
      <c r="AO390" s="22" t="s">
        <v>8</v>
      </c>
      <c r="AP390" s="22" t="s">
        <v>8</v>
      </c>
      <c r="AQ390" s="22" t="s">
        <v>8</v>
      </c>
      <c r="AR390" s="34">
        <v>504</v>
      </c>
      <c r="AS390" s="22" t="s">
        <v>876</v>
      </c>
      <c r="AT390" s="22">
        <v>2.84</v>
      </c>
      <c r="AU390" s="22">
        <v>0.57999999999999996</v>
      </c>
      <c r="AV390" s="22" t="s">
        <v>8</v>
      </c>
      <c r="AW390" s="22" t="s">
        <v>8</v>
      </c>
      <c r="AX390" s="22" t="s">
        <v>8</v>
      </c>
      <c r="AY390" s="22" t="s">
        <v>8</v>
      </c>
      <c r="AZ390" s="22" t="s">
        <v>137</v>
      </c>
      <c r="BA390" s="22" t="s">
        <v>197</v>
      </c>
      <c r="BB390" cm="1">
        <f t="array" ref="BB390">_xlfn.IFS(AT390="NA", "NA", AT390="NR", "NA", AZ390="Direct rLV % whole brain", AT390, AZ390="Indirect rLV % whole brain", AT390, AZ390="Direct rLV % hemisphere", AT390/2, AZ390="Indirect rLV % hemisphere", AT390/2, AND(F390="Mouse", AZ390="mm3"), (AT390/508.91)*100, AND(F390="Rat", AZ390="mm3"), (AT390/1971)*100, AND(F390="Mouse", AZ390="ul"), (AT390/508.91)*100, AND(F390="Rat", AZ390="ul"), (AT390/1971)*100, AND(F390="Mouse", AZ390="nl"), (AT390/508910)*100, AND(F390="Rat", AZ390="nl"), (AT390/1971000)*100, AND(F390="Mouse", AZ390="cm3"), (AT390/0.50891)*100, AND(F390="Rat", AZ390="cm3"), (AT390/1.971)*100, TRUE, "NA")</f>
        <v>0.14408929477422627</v>
      </c>
      <c r="BC390" t="str" cm="1">
        <f t="array" ref="BC390">_xlfn.IFS(AV390="NA", "NA", AV390="NR", "NA", AZ390="Direct rLV % whole brain", AV390, AZ390="Indirect rLV % whole brain", AV390, AZ390="Direct rLV % hemisphere", AV390/2, AZ390="Indirect rLV % hemisphere", AV390/2, AND(F390="Mouse", AZ390="mm3"), (AV390/508.91)*100, AND(F390="Rat", AZ390="mm3"), (AV390/1971)*100, AND(F390="Mouse", AZ390="ul"), (AV390/508.91)*100, AND(F390="Rat", AZ390="ul"), (AV390/1971)*100, AND(F390="Mouse", AZ390="nl"), (AV390/508910)*100, AND(F390="Rat", AZ390="nl"), (AV390/1971000)*100, AND(F390="Mouse", AZ390="cm3"), (AV390/0.50891)*100, AND(F390="Rat", AZ390="cm3"), (AV390/1.971)*100, TRUE, "NA")</f>
        <v>NA</v>
      </c>
      <c r="BD390" cm="1">
        <f t="array" ref="BD390">_xlfn.IFS(AU390="NA", "NA", AU390="NR", "NA", R390="NR", "NA", BA390="SD", AU390, BA390="SE", AU390*(SQRT(R390)), BA390="SEM", AU390*(SQRT(R390)), TRUE, "NA")</f>
        <v>1.6404877323527902</v>
      </c>
      <c r="BE390" cm="1">
        <f t="array" ref="BE390">_xlfn.IFS(BD390="NA", "NA", AZ390="Direct rLV % whole brain", BD390, AZ390="Indirect rLV % whole brain", BD390, AZ390="Direct rLV % hemisphere", BD390/2, AZ390="Indirect rLV % hemisphere", BD390/2, AND(F390="Mouse", AZ390="mm3"), (BD390/508.91)*100, AND(F390="Rat", AZ390="mm3"), (BD390/1971)*100, AND(F390="Mouse", AZ390="ul"), (BD390/508.91)*100, AND(F390="Rat", AZ390="ul"), (BD390/1971)*100, AND(F390="Mouse", AZ390="nl"), (BD390/508910)*100, AND(F390="Rat", AZ390="nl"), (BD390/1971000)*100, AND(F390="Mouse", AZ390="cm3"), (BD390/0.50891)*100, AND(F390="Rat", AZ390="cm3"), (BD390/1.971)*100, TRUE, "NA")</f>
        <v>8.3231239591719436E-2</v>
      </c>
      <c r="BF390" s="48" t="str" cm="1">
        <f t="array" ref="BF390">_xlfn.IFS(AW390="NA", "NA", AW390="NR", "NA", T390 = "NA", "NA", T390 = "NR", "NA", BA390="SD", AW390, BA390="SE", AW390*(SQRT(T390)), BA390="SEM", AW390*(SQRT(T390)), TRUE, "NA")</f>
        <v>NA</v>
      </c>
      <c r="BG390" s="34" t="s">
        <v>12</v>
      </c>
      <c r="BH390" s="22" t="s">
        <v>8</v>
      </c>
      <c r="BI390" s="22" t="s">
        <v>8</v>
      </c>
      <c r="BJ390" s="22" t="s">
        <v>8</v>
      </c>
      <c r="BK390" s="22" t="s">
        <v>8</v>
      </c>
      <c r="BL390" s="22" t="s">
        <v>8</v>
      </c>
      <c r="BM390" s="22" t="s">
        <v>8</v>
      </c>
      <c r="BN390" s="34" t="s">
        <v>273</v>
      </c>
      <c r="BO390" s="22" t="s">
        <v>273</v>
      </c>
    </row>
    <row r="391" spans="1:69" x14ac:dyDescent="0.3">
      <c r="A391" t="s">
        <v>1756</v>
      </c>
      <c r="B391" t="s">
        <v>1753</v>
      </c>
      <c r="C391">
        <v>2009</v>
      </c>
      <c r="D391" t="s">
        <v>1757</v>
      </c>
      <c r="E391" t="s">
        <v>141</v>
      </c>
      <c r="F391" s="35" t="s">
        <v>24</v>
      </c>
      <c r="G391" t="s">
        <v>10</v>
      </c>
      <c r="H391" t="s">
        <v>36</v>
      </c>
      <c r="I391" t="s">
        <v>12</v>
      </c>
      <c r="J391" t="s">
        <v>8</v>
      </c>
      <c r="K391" t="s">
        <v>9</v>
      </c>
      <c r="L391" t="s">
        <v>9</v>
      </c>
      <c r="M391" t="s">
        <v>9</v>
      </c>
      <c r="N391">
        <v>250</v>
      </c>
      <c r="O391">
        <f>AVERAGE(N391,P391)</f>
        <v>275</v>
      </c>
      <c r="P391">
        <v>300</v>
      </c>
      <c r="Q391">
        <v>2</v>
      </c>
      <c r="R391">
        <v>10</v>
      </c>
      <c r="S391">
        <v>0</v>
      </c>
      <c r="T391" t="s">
        <v>8</v>
      </c>
      <c r="U391" t="str">
        <f t="shared" si="67"/>
        <v>NA</v>
      </c>
      <c r="V391" t="str">
        <f t="shared" si="68"/>
        <v>NA</v>
      </c>
      <c r="W391" s="35" t="s">
        <v>100</v>
      </c>
      <c r="X391" t="s">
        <v>936</v>
      </c>
      <c r="Y391" t="s">
        <v>47</v>
      </c>
      <c r="Z391" t="s">
        <v>535</v>
      </c>
      <c r="AA391">
        <v>20</v>
      </c>
      <c r="AB391" t="s">
        <v>145</v>
      </c>
      <c r="AC391" cm="1">
        <f t="array" ref="AC391">_xlfn.IFS(AB391="mg/kg", AA391, AB391="ug/g", AA391, AB391="mg/100g", AA391*10, AB391="mg/g", AA391*1000, TRUE, "NA")</f>
        <v>20</v>
      </c>
      <c r="AD391" t="s">
        <v>9</v>
      </c>
      <c r="AE391" t="s">
        <v>8</v>
      </c>
      <c r="AF391" t="str" cm="1">
        <f t="array" ref="AF391">_xlfn.IFS(AD391="NA", "NA", AD391="NR", "NA", AE391="W/cm2", AD391, AE391="mW/mm2", AD391*0.1, AE391="mW/cm2", AD391*0.001, AE391="uW/cm2", AD391*0.000001, AE391="lux", AD391*0.00000014641, AE391="klux", AD391*0.00014641, TRUE, "NA")</f>
        <v>NA</v>
      </c>
      <c r="AG391" t="s">
        <v>231</v>
      </c>
      <c r="AH391" t="s">
        <v>9</v>
      </c>
      <c r="AI391" t="s">
        <v>9</v>
      </c>
      <c r="AJ391">
        <v>6</v>
      </c>
      <c r="AK391">
        <v>18</v>
      </c>
      <c r="AL391" s="35" t="s">
        <v>12</v>
      </c>
      <c r="AM391" t="s">
        <v>8</v>
      </c>
      <c r="AN391" t="s">
        <v>8</v>
      </c>
      <c r="AO391" t="s">
        <v>8</v>
      </c>
      <c r="AP391" t="s">
        <v>8</v>
      </c>
      <c r="AQ391" t="s">
        <v>8</v>
      </c>
      <c r="AR391" s="35">
        <v>336</v>
      </c>
      <c r="AS391" t="s">
        <v>876</v>
      </c>
      <c r="AT391">
        <v>10.63</v>
      </c>
      <c r="AU391">
        <v>7.22</v>
      </c>
      <c r="AV391" t="s">
        <v>8</v>
      </c>
      <c r="AW391" t="s">
        <v>8</v>
      </c>
      <c r="AX391" t="s">
        <v>8</v>
      </c>
      <c r="AY391" t="s">
        <v>8</v>
      </c>
      <c r="AZ391" t="s">
        <v>137</v>
      </c>
      <c r="BA391" t="s">
        <v>196</v>
      </c>
      <c r="BB391" cm="1">
        <f t="array" ref="BB391">_xlfn.IFS(AT391="NA", "NA", AT391="NR", "NA", AZ391="Direct rLV % whole brain", AT391, AZ391="Indirect rLV % whole brain", AT391, AZ391="Direct rLV % hemisphere", AT391/2, AZ391="Indirect rLV % hemisphere", AT391/2, AND(F391="Mouse", AZ391="mm3"), (AT391/508.91)*100, AND(F391="Rat", AZ391="mm3"), (AT391/1971)*100, AND(F391="Mouse", AZ391="ul"), (AT391/508.91)*100, AND(F391="Rat", AZ391="ul"), (AT391/1971)*100, AND(F391="Mouse", AZ391="nl"), (AT391/508910)*100, AND(F391="Rat", AZ391="nl"), (AT391/1971000)*100, AND(F391="Mouse", AZ391="cm3"), (AT391/0.50891)*100, AND(F391="Rat", AZ391="cm3"), (AT391/1.971)*100, TRUE, "NA")</f>
        <v>0.53932014205986811</v>
      </c>
      <c r="BC391" t="str" cm="1">
        <f t="array" ref="BC391">_xlfn.IFS(AV391="NA", "NA", AV391="NR", "NA", AZ391="Direct rLV % whole brain", AV391, AZ391="Indirect rLV % whole brain", AV391, AZ391="Direct rLV % hemisphere", AV391/2, AZ391="Indirect rLV % hemisphere", AV391/2, AND(F391="Mouse", AZ391="mm3"), (AV391/508.91)*100, AND(F391="Rat", AZ391="mm3"), (AV391/1971)*100, AND(F391="Mouse", AZ391="ul"), (AV391/508.91)*100, AND(F391="Rat", AZ391="ul"), (AV391/1971)*100, AND(F391="Mouse", AZ391="nl"), (AV391/508910)*100, AND(F391="Rat", AZ391="nl"), (AV391/1971000)*100, AND(F391="Mouse", AZ391="cm3"), (AV391/0.50891)*100, AND(F391="Rat", AZ391="cm3"), (AV391/1.971)*100, TRUE, "NA")</f>
        <v>NA</v>
      </c>
      <c r="BD391" cm="1">
        <f t="array" ref="BD391">_xlfn.IFS(AU391="NA", "NA", AU391="NR", "NA", R391="NR", "NA", BA391="SD", AU391, BA391="SE", AU391*(SQRT(R391)), BA391="SEM", AU391*(SQRT(R391)), TRUE, "NA")</f>
        <v>7.22</v>
      </c>
      <c r="BE391" cm="1">
        <f t="array" ref="BE391">_xlfn.IFS(BD391="NA", "NA", AZ391="Direct rLV % whole brain", BD391, AZ391="Indirect rLV % whole brain", BD391, AZ391="Direct rLV % hemisphere", BD391/2, AZ391="Indirect rLV % hemisphere", BD391/2, AND(F391="Mouse", AZ391="mm3"), (BD391/508.91)*100, AND(F391="Rat", AZ391="mm3"), (BD391/1971)*100, AND(F391="Mouse", AZ391="ul"), (BD391/508.91)*100, AND(F391="Rat", AZ391="ul"), (BD391/1971)*100, AND(F391="Mouse", AZ391="nl"), (BD391/508910)*100, AND(F391="Rat", AZ391="nl"), (BD391/1971000)*100, AND(F391="Mouse", AZ391="cm3"), (BD391/0.50891)*100, AND(F391="Rat", AZ391="cm3"), (BD391/1.971)*100, TRUE, "NA")</f>
        <v>0.36631151699644848</v>
      </c>
      <c r="BF391" s="48" t="str" cm="1">
        <f t="array" ref="BF391">_xlfn.IFS(AW391="NA", "NA", AW391="NR", "NA", T391 = "NA", "NA", T391 = "NR", "NA", BA391="SD", AW391, BA391="SE", AW391*(SQRT(T391)), BA391="SEM", AW391*(SQRT(T391)), TRUE, "NA")</f>
        <v>NA</v>
      </c>
      <c r="BG391" s="35" t="s">
        <v>12</v>
      </c>
      <c r="BH391" t="s">
        <v>8</v>
      </c>
      <c r="BI391" t="s">
        <v>8</v>
      </c>
      <c r="BJ391" t="s">
        <v>8</v>
      </c>
      <c r="BK391" t="s">
        <v>8</v>
      </c>
      <c r="BL391" t="s">
        <v>8</v>
      </c>
      <c r="BM391" t="s">
        <v>8</v>
      </c>
      <c r="BN391" s="35" t="s">
        <v>273</v>
      </c>
      <c r="BO391" t="s">
        <v>272</v>
      </c>
      <c r="BP391" t="s">
        <v>1759</v>
      </c>
      <c r="BQ391" t="s">
        <v>1758</v>
      </c>
    </row>
    <row r="392" spans="1:69" x14ac:dyDescent="0.3">
      <c r="A392" t="s">
        <v>1756</v>
      </c>
      <c r="B392" t="s">
        <v>1753</v>
      </c>
      <c r="C392">
        <v>2009</v>
      </c>
      <c r="D392" t="s">
        <v>1757</v>
      </c>
      <c r="E392" t="s">
        <v>143</v>
      </c>
      <c r="F392" s="35" t="s">
        <v>24</v>
      </c>
      <c r="G392" t="s">
        <v>10</v>
      </c>
      <c r="H392" t="s">
        <v>36</v>
      </c>
      <c r="I392" t="s">
        <v>12</v>
      </c>
      <c r="J392" t="s">
        <v>8</v>
      </c>
      <c r="K392" t="s">
        <v>9</v>
      </c>
      <c r="L392" t="s">
        <v>9</v>
      </c>
      <c r="M392" t="s">
        <v>9</v>
      </c>
      <c r="N392">
        <v>250</v>
      </c>
      <c r="O392">
        <f t="shared" ref="O392:O405" si="69">AVERAGE(N392,P392)</f>
        <v>275</v>
      </c>
      <c r="P392">
        <v>300</v>
      </c>
      <c r="Q392">
        <v>2</v>
      </c>
      <c r="R392">
        <v>13</v>
      </c>
      <c r="S392">
        <v>0</v>
      </c>
      <c r="T392" t="s">
        <v>8</v>
      </c>
      <c r="U392" t="str">
        <f t="shared" si="67"/>
        <v>NA</v>
      </c>
      <c r="V392" t="str">
        <f t="shared" si="68"/>
        <v>NA</v>
      </c>
      <c r="W392" s="35" t="s">
        <v>100</v>
      </c>
      <c r="X392" t="s">
        <v>936</v>
      </c>
      <c r="Y392" t="s">
        <v>47</v>
      </c>
      <c r="Z392" t="s">
        <v>535</v>
      </c>
      <c r="AA392">
        <v>20</v>
      </c>
      <c r="AB392" t="s">
        <v>145</v>
      </c>
      <c r="AC392" cm="1">
        <f t="array" ref="AC392">_xlfn.IFS(AB392="mg/kg", AA392, AB392="ug/g", AA392, AB392="mg/100g", AA392*10, AB392="mg/g", AA392*1000, TRUE, "NA")</f>
        <v>20</v>
      </c>
      <c r="AD392" t="s">
        <v>9</v>
      </c>
      <c r="AE392" t="s">
        <v>8</v>
      </c>
      <c r="AF392" t="str" cm="1">
        <f t="array" ref="AF392">_xlfn.IFS(AD392="NA", "NA", AD392="NR", "NA", AE392="W/cm2", AD392, AE392="mW/mm2", AD392*0.1, AE392="mW/cm2", AD392*0.001, AE392="uW/cm2", AD392*0.000001, AE392="lux", AD392*0.00000014641, AE392="klux", AD392*0.00014641, TRUE, "NA")</f>
        <v>NA</v>
      </c>
      <c r="AG392" t="s">
        <v>231</v>
      </c>
      <c r="AH392" t="s">
        <v>9</v>
      </c>
      <c r="AI392" t="s">
        <v>9</v>
      </c>
      <c r="AJ392">
        <v>4</v>
      </c>
      <c r="AK392">
        <v>18</v>
      </c>
      <c r="AL392" s="35" t="s">
        <v>12</v>
      </c>
      <c r="AM392" t="s">
        <v>8</v>
      </c>
      <c r="AN392" t="s">
        <v>8</v>
      </c>
      <c r="AO392" t="s">
        <v>8</v>
      </c>
      <c r="AP392" t="s">
        <v>8</v>
      </c>
      <c r="AQ392" t="s">
        <v>8</v>
      </c>
      <c r="AR392" s="35">
        <v>336</v>
      </c>
      <c r="AS392" t="s">
        <v>876</v>
      </c>
      <c r="AT392">
        <v>24</v>
      </c>
      <c r="AU392">
        <v>6.94</v>
      </c>
      <c r="AV392" t="s">
        <v>8</v>
      </c>
      <c r="AW392" t="s">
        <v>8</v>
      </c>
      <c r="AX392" t="s">
        <v>8</v>
      </c>
      <c r="AY392" t="s">
        <v>8</v>
      </c>
      <c r="AZ392" t="s">
        <v>137</v>
      </c>
      <c r="BA392" t="s">
        <v>196</v>
      </c>
      <c r="BB392" cm="1">
        <f t="array" ref="BB392">_xlfn.IFS(AT392="NA", "NA", AT392="NR", "NA", AZ392="Direct rLV % whole brain", AT392, AZ392="Indirect rLV % whole brain", AT392, AZ392="Direct rLV % hemisphere", AT392/2, AZ392="Indirect rLV % hemisphere", AT392/2, AND(F392="Mouse", AZ392="mm3"), (AT392/508.91)*100, AND(F392="Rat", AZ392="mm3"), (AT392/1971)*100, AND(F392="Mouse", AZ392="ul"), (AT392/508.91)*100, AND(F392="Rat", AZ392="ul"), (AT392/1971)*100, AND(F392="Mouse", AZ392="nl"), (AT392/508910)*100, AND(F392="Rat", AZ392="nl"), (AT392/1971000)*100, AND(F392="Mouse", AZ392="cm3"), (AT392/0.50891)*100, AND(F392="Rat", AZ392="cm3"), (AT392/1.971)*100, TRUE, "NA")</f>
        <v>1.2176560121765601</v>
      </c>
      <c r="BC392" t="str" cm="1">
        <f t="array" ref="BC392">_xlfn.IFS(AV392="NA", "NA", AV392="NR", "NA", AZ392="Direct rLV % whole brain", AV392, AZ392="Indirect rLV % whole brain", AV392, AZ392="Direct rLV % hemisphere", AV392/2, AZ392="Indirect rLV % hemisphere", AV392/2, AND(F392="Mouse", AZ392="mm3"), (AV392/508.91)*100, AND(F392="Rat", AZ392="mm3"), (AV392/1971)*100, AND(F392="Mouse", AZ392="ul"), (AV392/508.91)*100, AND(F392="Rat", AZ392="ul"), (AV392/1971)*100, AND(F392="Mouse", AZ392="nl"), (AV392/508910)*100, AND(F392="Rat", AZ392="nl"), (AV392/1971000)*100, AND(F392="Mouse", AZ392="cm3"), (AV392/0.50891)*100, AND(F392="Rat", AZ392="cm3"), (AV392/1.971)*100, TRUE, "NA")</f>
        <v>NA</v>
      </c>
      <c r="BD392" cm="1">
        <f t="array" ref="BD392">_xlfn.IFS(AU392="NA", "NA", AU392="NR", "NA", R392="NR", "NA", BA392="SD", AU392, BA392="SE", AU392*(SQRT(R392)), BA392="SEM", AU392*(SQRT(R392)), TRUE, "NA")</f>
        <v>6.94</v>
      </c>
      <c r="BE392" cm="1">
        <f t="array" ref="BE392">_xlfn.IFS(BD392="NA", "NA", AZ392="Direct rLV % whole brain", BD392, AZ392="Indirect rLV % whole brain", BD392, AZ392="Direct rLV % hemisphere", BD392/2, AZ392="Indirect rLV % hemisphere", BD392/2, AND(F392="Mouse", AZ392="mm3"), (BD392/508.91)*100, AND(F392="Rat", AZ392="mm3"), (BD392/1971)*100, AND(F392="Mouse", AZ392="ul"), (BD392/508.91)*100, AND(F392="Rat", AZ392="ul"), (BD392/1971)*100, AND(F392="Mouse", AZ392="nl"), (BD392/508910)*100, AND(F392="Rat", AZ392="nl"), (BD392/1971000)*100, AND(F392="Mouse", AZ392="cm3"), (BD392/0.50891)*100, AND(F392="Rat", AZ392="cm3"), (BD392/1.971)*100, TRUE, "NA")</f>
        <v>0.35210553018772195</v>
      </c>
      <c r="BF392" s="48" t="str" cm="1">
        <f t="array" ref="BF392">_xlfn.IFS(AW392="NA", "NA", AW392="NR", "NA", T392 = "NA", "NA", T392 = "NR", "NA", BA392="SD", AW392, BA392="SE", AW392*(SQRT(T392)), BA392="SEM", AW392*(SQRT(T392)), TRUE, "NA")</f>
        <v>NA</v>
      </c>
      <c r="BG392" s="35" t="s">
        <v>12</v>
      </c>
      <c r="BH392" t="s">
        <v>8</v>
      </c>
      <c r="BI392" t="s">
        <v>8</v>
      </c>
      <c r="BJ392" t="s">
        <v>8</v>
      </c>
      <c r="BK392" t="s">
        <v>8</v>
      </c>
      <c r="BL392" t="s">
        <v>8</v>
      </c>
      <c r="BM392" t="s">
        <v>8</v>
      </c>
      <c r="BN392" s="35" t="s">
        <v>273</v>
      </c>
      <c r="BO392" t="s">
        <v>272</v>
      </c>
      <c r="BP392" t="s">
        <v>1759</v>
      </c>
      <c r="BQ392" t="s">
        <v>1758</v>
      </c>
    </row>
    <row r="393" spans="1:69" s="22" customFormat="1" x14ac:dyDescent="0.3">
      <c r="A393" s="22" t="s">
        <v>1761</v>
      </c>
      <c r="B393" s="22" t="s">
        <v>1760</v>
      </c>
      <c r="C393" s="22">
        <v>2004</v>
      </c>
      <c r="D393" s="22" t="s">
        <v>1762</v>
      </c>
      <c r="E393" s="22" t="s">
        <v>141</v>
      </c>
      <c r="F393" s="34" t="s">
        <v>39</v>
      </c>
      <c r="G393" s="22" t="s">
        <v>1230</v>
      </c>
      <c r="H393" s="22" t="s">
        <v>36</v>
      </c>
      <c r="I393" s="22" t="s">
        <v>12</v>
      </c>
      <c r="J393" s="22" t="s">
        <v>8</v>
      </c>
      <c r="K393" s="22" t="s">
        <v>9</v>
      </c>
      <c r="L393" s="22" t="s">
        <v>9</v>
      </c>
      <c r="M393" s="22" t="s">
        <v>9</v>
      </c>
      <c r="N393" s="22">
        <v>342.2</v>
      </c>
      <c r="O393" s="22">
        <f t="shared" si="69"/>
        <v>484.20000000000005</v>
      </c>
      <c r="P393" s="22">
        <v>626.20000000000005</v>
      </c>
      <c r="Q393" s="22">
        <v>1</v>
      </c>
      <c r="R393" s="22">
        <v>12.5</v>
      </c>
      <c r="S393" s="22">
        <v>6</v>
      </c>
      <c r="T393" s="22">
        <v>12.5</v>
      </c>
      <c r="U393" s="22">
        <f t="shared" si="67"/>
        <v>6</v>
      </c>
      <c r="V393" s="22">
        <f t="shared" si="68"/>
        <v>2.0833333333333335</v>
      </c>
      <c r="W393" s="34" t="s">
        <v>97</v>
      </c>
      <c r="X393" s="22" t="s">
        <v>8</v>
      </c>
      <c r="Y393" s="22" t="s">
        <v>2553</v>
      </c>
      <c r="Z393" s="22" t="s">
        <v>91</v>
      </c>
      <c r="AA393" s="22">
        <v>20</v>
      </c>
      <c r="AB393" s="22" t="s">
        <v>145</v>
      </c>
      <c r="AC393" cm="1">
        <f t="array" ref="AC393">_xlfn.IFS(AB393="mg/kg", AA393, AB393="ug/g", AA393, AB393="mg/100g", AA393*10, AB393="mg/g", AA393*1000, TRUE, "NA")</f>
        <v>20</v>
      </c>
      <c r="AD393" s="22">
        <v>600000</v>
      </c>
      <c r="AE393" s="22" t="s">
        <v>252</v>
      </c>
      <c r="AF393" cm="1">
        <f t="array" ref="AF393">_xlfn.IFS(AD393="NA", "NA", AD393="NR", "NA", AE393="W/cm2", AD393, AE393="mW/mm2", AD393*0.1, AE393="mW/cm2", AD393*0.001, AE393="uW/cm2", AD393*0.000001, AE393="lux", AD393*0.00000014641, AE393="klux", AD393*0.00014641, TRUE, "NA")</f>
        <v>8.7845999999999994E-2</v>
      </c>
      <c r="AG393" s="22" t="s">
        <v>85</v>
      </c>
      <c r="AH393" s="22" t="s">
        <v>2656</v>
      </c>
      <c r="AI393" s="22">
        <v>540</v>
      </c>
      <c r="AJ393" s="22">
        <v>3</v>
      </c>
      <c r="AK393" s="22">
        <v>10</v>
      </c>
      <c r="AL393" s="34" t="s">
        <v>1763</v>
      </c>
      <c r="AM393" s="22" t="s">
        <v>219</v>
      </c>
      <c r="AN393" s="22">
        <v>0.2</v>
      </c>
      <c r="AO393" s="22" t="s">
        <v>1069</v>
      </c>
      <c r="AP393" s="22">
        <v>8.3000000000000004E-2</v>
      </c>
      <c r="AQ393" s="22" t="s">
        <v>157</v>
      </c>
      <c r="AR393" s="34">
        <v>24</v>
      </c>
      <c r="AS393" s="22" t="s">
        <v>875</v>
      </c>
      <c r="AT393" s="22">
        <v>12.14</v>
      </c>
      <c r="AU393" s="22">
        <v>0.92</v>
      </c>
      <c r="AV393" s="22">
        <v>6.5</v>
      </c>
      <c r="AW393" s="22">
        <v>0.66</v>
      </c>
      <c r="AX393" s="22" t="s">
        <v>8</v>
      </c>
      <c r="AY393" s="22" t="s">
        <v>8</v>
      </c>
      <c r="AZ393" s="22" t="s">
        <v>1741</v>
      </c>
      <c r="BA393" s="22" t="s">
        <v>197</v>
      </c>
      <c r="BB393" t="str" cm="1">
        <f t="array" ref="BB393">_xlfn.IFS(AT393="NA", "NA", AT393="NR", "NA", AZ393="Direct rLV % whole brain", AT393, AZ393="Indirect rLV % whole brain", AT393, AZ393="Direct rLV % hemisphere", AT393/2, AZ393="Indirect rLV % hemisphere", AT393/2, AND(F393="Mouse", AZ393="mm3"), (AT393/508.91)*100, AND(F393="Rat", AZ393="mm3"), (AT393/1971)*100, AND(F393="Mouse", AZ393="ul"), (AT393/508.91)*100, AND(F393="Rat", AZ393="ul"), (AT393/1971)*100, AND(F393="Mouse", AZ393="nl"), (AT393/508910)*100, AND(F393="Rat", AZ393="nl"), (AT393/1971000)*100, AND(F393="Mouse", AZ393="cm3"), (AT393/0.50891)*100, AND(F393="Rat", AZ393="cm3"), (AT393/1.971)*100, TRUE, "NA")</f>
        <v>NA</v>
      </c>
      <c r="BC393" t="str" cm="1">
        <f t="array" ref="BC393">_xlfn.IFS(AV393="NA", "NA", AV393="NR", "NA", AZ393="Direct rLV % whole brain", AV393, AZ393="Indirect rLV % whole brain", AV393, AZ393="Direct rLV % hemisphere", AV393/2, AZ393="Indirect rLV % hemisphere", AV393/2, AND(F393="Mouse", AZ393="mm3"), (AV393/508.91)*100, AND(F393="Rat", AZ393="mm3"), (AV393/1971)*100, AND(F393="Mouse", AZ393="ul"), (AV393/508.91)*100, AND(F393="Rat", AZ393="ul"), (AV393/1971)*100, AND(F393="Mouse", AZ393="nl"), (AV393/508910)*100, AND(F393="Rat", AZ393="nl"), (AV393/1971000)*100, AND(F393="Mouse", AZ393="cm3"), (AV393/0.50891)*100, AND(F393="Rat", AZ393="cm3"), (AV393/1.971)*100, TRUE, "NA")</f>
        <v>NA</v>
      </c>
      <c r="BD393" cm="1">
        <f t="array" ref="BD393">_xlfn.IFS(AU393="NA", "NA", AU393="NR", "NA", R393="NR", "NA", BA393="SD", AU393, BA393="SE", AU393*(SQRT(R393)), BA393="SEM", AU393*(SQRT(R393)), TRUE, "NA")</f>
        <v>3.2526911934581189</v>
      </c>
      <c r="BE393" t="str" cm="1">
        <f t="array" ref="BE393">_xlfn.IFS(BD393="NA", "NA", AZ393="Direct rLV % whole brain", BD393, AZ393="Indirect rLV % whole brain", BD393, AZ393="Direct rLV % hemisphere", BD393/2, AZ393="Indirect rLV % hemisphere", BD393/2, AND(F393="Mouse", AZ393="mm3"), (BD393/508.91)*100, AND(F393="Rat", AZ393="mm3"), (BD393/1971)*100, AND(F393="Mouse", AZ393="ul"), (BD393/508.91)*100, AND(F393="Rat", AZ393="ul"), (BD393/1971)*100, AND(F393="Mouse", AZ393="nl"), (BD393/508910)*100, AND(F393="Rat", AZ393="nl"), (BD393/1971000)*100, AND(F393="Mouse", AZ393="cm3"), (BD393/0.50891)*100, AND(F393="Rat", AZ393="cm3"), (BD393/1.971)*100, TRUE, "NA")</f>
        <v>NA</v>
      </c>
      <c r="BF393" s="48" cm="1">
        <f t="array" ref="BF393">_xlfn.IFS(AW393="NA", "NA", AW393="NR", "NA", T393 = "NA", "NA", T393 = "NR", "NA", BA393="SD", AW393, BA393="SE", AW393*(SQRT(T393)), BA393="SEM", AW393*(SQRT(T393)), TRUE, "NA")</f>
        <v>2.3334523779156071</v>
      </c>
      <c r="BG393" s="34" t="s">
        <v>471</v>
      </c>
      <c r="BH393" s="22">
        <v>4.12</v>
      </c>
      <c r="BI393" s="22">
        <v>0.47</v>
      </c>
      <c r="BJ393" s="22">
        <v>2.82</v>
      </c>
      <c r="BK393" s="22">
        <v>0.38</v>
      </c>
      <c r="BL393" s="22" t="s">
        <v>197</v>
      </c>
      <c r="BM393" s="22">
        <v>24</v>
      </c>
      <c r="BN393" s="34" t="s">
        <v>273</v>
      </c>
      <c r="BO393" s="22" t="s">
        <v>272</v>
      </c>
      <c r="BP393" s="22" t="s">
        <v>1765</v>
      </c>
    </row>
    <row r="394" spans="1:69" s="22" customFormat="1" x14ac:dyDescent="0.3">
      <c r="A394" s="22" t="s">
        <v>1761</v>
      </c>
      <c r="B394" s="22" t="s">
        <v>1760</v>
      </c>
      <c r="C394" s="22">
        <v>2004</v>
      </c>
      <c r="D394" s="22" t="s">
        <v>1762</v>
      </c>
      <c r="E394" s="22" t="s">
        <v>143</v>
      </c>
      <c r="F394" s="34" t="s">
        <v>39</v>
      </c>
      <c r="G394" s="22" t="s">
        <v>1230</v>
      </c>
      <c r="H394" s="22" t="s">
        <v>36</v>
      </c>
      <c r="I394" s="22" t="s">
        <v>12</v>
      </c>
      <c r="J394" s="22" t="s">
        <v>8</v>
      </c>
      <c r="K394" s="22" t="s">
        <v>9</v>
      </c>
      <c r="L394" s="22" t="s">
        <v>9</v>
      </c>
      <c r="M394" s="22" t="s">
        <v>9</v>
      </c>
      <c r="N394" s="22">
        <v>342.2</v>
      </c>
      <c r="O394" s="22">
        <f t="shared" si="69"/>
        <v>484.20000000000005</v>
      </c>
      <c r="P394" s="22">
        <v>626.20000000000005</v>
      </c>
      <c r="Q394" s="22">
        <v>1</v>
      </c>
      <c r="R394" s="22">
        <v>12.5</v>
      </c>
      <c r="S394" s="22">
        <v>6</v>
      </c>
      <c r="T394" s="22">
        <v>12.5</v>
      </c>
      <c r="U394" s="22">
        <f t="shared" si="67"/>
        <v>6</v>
      </c>
      <c r="V394" s="22">
        <f t="shared" si="68"/>
        <v>2.0833333333333335</v>
      </c>
      <c r="W394" s="34" t="s">
        <v>97</v>
      </c>
      <c r="X394" s="22" t="s">
        <v>8</v>
      </c>
      <c r="Y394" s="22" t="s">
        <v>2553</v>
      </c>
      <c r="Z394" s="22" t="s">
        <v>91</v>
      </c>
      <c r="AA394" s="22">
        <v>20</v>
      </c>
      <c r="AB394" s="22" t="s">
        <v>145</v>
      </c>
      <c r="AC394" cm="1">
        <f t="array" ref="AC394">_xlfn.IFS(AB394="mg/kg", AA394, AB394="ug/g", AA394, AB394="mg/100g", AA394*10, AB394="mg/g", AA394*1000, TRUE, "NA")</f>
        <v>20</v>
      </c>
      <c r="AD394" s="22">
        <v>600000</v>
      </c>
      <c r="AE394" s="22" t="s">
        <v>252</v>
      </c>
      <c r="AF394" cm="1">
        <f t="array" ref="AF394">_xlfn.IFS(AD394="NA", "NA", AD394="NR", "NA", AE394="W/cm2", AD394, AE394="mW/mm2", AD394*0.1, AE394="mW/cm2", AD394*0.001, AE394="uW/cm2", AD394*0.000001, AE394="lux", AD394*0.00000014641, AE394="klux", AD394*0.00014641, TRUE, "NA")</f>
        <v>8.7845999999999994E-2</v>
      </c>
      <c r="AG394" s="22" t="s">
        <v>85</v>
      </c>
      <c r="AH394" s="22" t="s">
        <v>2656</v>
      </c>
      <c r="AI394" s="22">
        <v>540</v>
      </c>
      <c r="AJ394" s="22">
        <v>3</v>
      </c>
      <c r="AK394" s="22">
        <v>10</v>
      </c>
      <c r="AL394" s="34" t="s">
        <v>258</v>
      </c>
      <c r="AM394" s="22" t="s">
        <v>219</v>
      </c>
      <c r="AN394" s="22">
        <v>100</v>
      </c>
      <c r="AO394" s="22" t="s">
        <v>1069</v>
      </c>
      <c r="AP394" s="22">
        <v>8.3000000000000004E-2</v>
      </c>
      <c r="AQ394" s="22" t="s">
        <v>157</v>
      </c>
      <c r="AR394" s="34">
        <v>24</v>
      </c>
      <c r="AS394" s="22" t="s">
        <v>875</v>
      </c>
      <c r="AT394" s="22">
        <v>12.14</v>
      </c>
      <c r="AU394" s="22">
        <v>0.92</v>
      </c>
      <c r="AV394" s="22">
        <v>9.09</v>
      </c>
      <c r="AW394" s="22">
        <v>0.99</v>
      </c>
      <c r="AX394" s="22" t="s">
        <v>8</v>
      </c>
      <c r="AY394" s="22" t="s">
        <v>8</v>
      </c>
      <c r="AZ394" s="22" t="s">
        <v>1741</v>
      </c>
      <c r="BA394" s="22" t="s">
        <v>197</v>
      </c>
      <c r="BB394" t="str" cm="1">
        <f t="array" ref="BB394">_xlfn.IFS(AT394="NA", "NA", AT394="NR", "NA", AZ394="Direct rLV % whole brain", AT394, AZ394="Indirect rLV % whole brain", AT394, AZ394="Direct rLV % hemisphere", AT394/2, AZ394="Indirect rLV % hemisphere", AT394/2, AND(F394="Mouse", AZ394="mm3"), (AT394/508.91)*100, AND(F394="Rat", AZ394="mm3"), (AT394/1971)*100, AND(F394="Mouse", AZ394="ul"), (AT394/508.91)*100, AND(F394="Rat", AZ394="ul"), (AT394/1971)*100, AND(F394="Mouse", AZ394="nl"), (AT394/508910)*100, AND(F394="Rat", AZ394="nl"), (AT394/1971000)*100, AND(F394="Mouse", AZ394="cm3"), (AT394/0.50891)*100, AND(F394="Rat", AZ394="cm3"), (AT394/1.971)*100, TRUE, "NA")</f>
        <v>NA</v>
      </c>
      <c r="BC394" t="str" cm="1">
        <f t="array" ref="BC394">_xlfn.IFS(AV394="NA", "NA", AV394="NR", "NA", AZ394="Direct rLV % whole brain", AV394, AZ394="Indirect rLV % whole brain", AV394, AZ394="Direct rLV % hemisphere", AV394/2, AZ394="Indirect rLV % hemisphere", AV394/2, AND(F394="Mouse", AZ394="mm3"), (AV394/508.91)*100, AND(F394="Rat", AZ394="mm3"), (AV394/1971)*100, AND(F394="Mouse", AZ394="ul"), (AV394/508.91)*100, AND(F394="Rat", AZ394="ul"), (AV394/1971)*100, AND(F394="Mouse", AZ394="nl"), (AV394/508910)*100, AND(F394="Rat", AZ394="nl"), (AV394/1971000)*100, AND(F394="Mouse", AZ394="cm3"), (AV394/0.50891)*100, AND(F394="Rat", AZ394="cm3"), (AV394/1.971)*100, TRUE, "NA")</f>
        <v>NA</v>
      </c>
      <c r="BD394" cm="1">
        <f t="array" ref="BD394">_xlfn.IFS(AU394="NA", "NA", AU394="NR", "NA", R394="NR", "NA", BA394="SD", AU394, BA394="SE", AU394*(SQRT(R394)), BA394="SEM", AU394*(SQRT(R394)), TRUE, "NA")</f>
        <v>3.2526911934581189</v>
      </c>
      <c r="BE394" t="str" cm="1">
        <f t="array" ref="BE394">_xlfn.IFS(BD394="NA", "NA", AZ394="Direct rLV % whole brain", BD394, AZ394="Indirect rLV % whole brain", BD394, AZ394="Direct rLV % hemisphere", BD394/2, AZ394="Indirect rLV % hemisphere", BD394/2, AND(F394="Mouse", AZ394="mm3"), (BD394/508.91)*100, AND(F394="Rat", AZ394="mm3"), (BD394/1971)*100, AND(F394="Mouse", AZ394="ul"), (BD394/508.91)*100, AND(F394="Rat", AZ394="ul"), (BD394/1971)*100, AND(F394="Mouse", AZ394="nl"), (BD394/508910)*100, AND(F394="Rat", AZ394="nl"), (BD394/1971000)*100, AND(F394="Mouse", AZ394="cm3"), (BD394/0.50891)*100, AND(F394="Rat", AZ394="cm3"), (BD394/1.971)*100, TRUE, "NA")</f>
        <v>NA</v>
      </c>
      <c r="BF394" s="48" cm="1">
        <f t="array" ref="BF394">_xlfn.IFS(AW394="NA", "NA", AW394="NR", "NA", T394 = "NA", "NA", T394 = "NR", "NA", BA394="SD", AW394, BA394="SE", AW394*(SQRT(T394)), BA394="SEM", AW394*(SQRT(T394)), TRUE, "NA")</f>
        <v>3.5001785668734104</v>
      </c>
      <c r="BG394" s="34" t="s">
        <v>471</v>
      </c>
      <c r="BH394" s="22" t="s">
        <v>9</v>
      </c>
      <c r="BI394" s="22" t="s">
        <v>9</v>
      </c>
      <c r="BJ394" s="22" t="s">
        <v>9</v>
      </c>
      <c r="BK394" s="22" t="s">
        <v>9</v>
      </c>
      <c r="BL394" s="22" t="s">
        <v>9</v>
      </c>
      <c r="BM394" s="22">
        <v>24</v>
      </c>
      <c r="BN394" s="34" t="s">
        <v>273</v>
      </c>
      <c r="BO394" s="22" t="s">
        <v>272</v>
      </c>
      <c r="BQ394" s="22" t="s">
        <v>1764</v>
      </c>
    </row>
    <row r="395" spans="1:69" s="22" customFormat="1" x14ac:dyDescent="0.3">
      <c r="A395" s="22" t="s">
        <v>1761</v>
      </c>
      <c r="B395" s="22" t="s">
        <v>1760</v>
      </c>
      <c r="C395" s="22">
        <v>2004</v>
      </c>
      <c r="D395" s="22" t="s">
        <v>1762</v>
      </c>
      <c r="E395" s="22" t="s">
        <v>144</v>
      </c>
      <c r="F395" s="34" t="s">
        <v>39</v>
      </c>
      <c r="G395" s="22" t="s">
        <v>1230</v>
      </c>
      <c r="H395" s="22" t="s">
        <v>36</v>
      </c>
      <c r="I395" s="22" t="s">
        <v>12</v>
      </c>
      <c r="J395" s="22" t="s">
        <v>8</v>
      </c>
      <c r="K395" s="22" t="s">
        <v>9</v>
      </c>
      <c r="L395" s="22" t="s">
        <v>9</v>
      </c>
      <c r="M395" s="22" t="s">
        <v>9</v>
      </c>
      <c r="N395" s="22">
        <v>342.2</v>
      </c>
      <c r="O395" s="22">
        <f t="shared" si="69"/>
        <v>484.20000000000005</v>
      </c>
      <c r="P395" s="22">
        <v>626.20000000000005</v>
      </c>
      <c r="Q395" s="22">
        <v>1</v>
      </c>
      <c r="R395" s="22">
        <v>12.5</v>
      </c>
      <c r="S395" s="22">
        <v>6</v>
      </c>
      <c r="T395" s="22">
        <v>12.5</v>
      </c>
      <c r="U395" s="22">
        <f t="shared" si="67"/>
        <v>6</v>
      </c>
      <c r="V395" s="22">
        <f t="shared" si="68"/>
        <v>2.0833333333333335</v>
      </c>
      <c r="W395" s="34" t="s">
        <v>97</v>
      </c>
      <c r="X395" s="22" t="s">
        <v>8</v>
      </c>
      <c r="Y395" s="22" t="s">
        <v>2553</v>
      </c>
      <c r="Z395" s="22" t="s">
        <v>91</v>
      </c>
      <c r="AA395" s="22">
        <v>20</v>
      </c>
      <c r="AB395" s="22" t="s">
        <v>145</v>
      </c>
      <c r="AC395" cm="1">
        <f t="array" ref="AC395">_xlfn.IFS(AB395="mg/kg", AA395, AB395="ug/g", AA395, AB395="mg/100g", AA395*10, AB395="mg/g", AA395*1000, TRUE, "NA")</f>
        <v>20</v>
      </c>
      <c r="AD395" s="22">
        <v>600000</v>
      </c>
      <c r="AE395" s="22" t="s">
        <v>252</v>
      </c>
      <c r="AF395" cm="1">
        <f t="array" ref="AF395">_xlfn.IFS(AD395="NA", "NA", AD395="NR", "NA", AE395="W/cm2", AD395, AE395="mW/mm2", AD395*0.1, AE395="mW/cm2", AD395*0.001, AE395="uW/cm2", AD395*0.000001, AE395="lux", AD395*0.00000014641, AE395="klux", AD395*0.00014641, TRUE, "NA")</f>
        <v>8.7845999999999994E-2</v>
      </c>
      <c r="AG395" s="22" t="s">
        <v>85</v>
      </c>
      <c r="AH395" s="22" t="s">
        <v>2656</v>
      </c>
      <c r="AI395" s="22">
        <v>540</v>
      </c>
      <c r="AJ395" s="22">
        <v>3</v>
      </c>
      <c r="AK395" s="22">
        <v>10</v>
      </c>
      <c r="AL395" s="34" t="s">
        <v>1223</v>
      </c>
      <c r="AM395" s="22" t="s">
        <v>219</v>
      </c>
      <c r="AN395" s="22">
        <v>60</v>
      </c>
      <c r="AO395" s="22" t="s">
        <v>1069</v>
      </c>
      <c r="AP395" s="22">
        <v>8.3000000000000004E-2</v>
      </c>
      <c r="AQ395" s="22" t="s">
        <v>157</v>
      </c>
      <c r="AR395" s="34">
        <v>24</v>
      </c>
      <c r="AS395" s="22" t="s">
        <v>875</v>
      </c>
      <c r="AT395" s="22">
        <v>12.14</v>
      </c>
      <c r="AU395" s="22">
        <v>0.92</v>
      </c>
      <c r="AV395" s="22">
        <v>15.42</v>
      </c>
      <c r="AW395" s="22">
        <v>1.56</v>
      </c>
      <c r="AX395" s="22" t="s">
        <v>8</v>
      </c>
      <c r="AY395" s="22" t="s">
        <v>8</v>
      </c>
      <c r="AZ395" s="22" t="s">
        <v>1741</v>
      </c>
      <c r="BA395" s="22" t="s">
        <v>197</v>
      </c>
      <c r="BB395" t="str" cm="1">
        <f t="array" ref="BB395">_xlfn.IFS(AT395="NA", "NA", AT395="NR", "NA", AZ395="Direct rLV % whole brain", AT395, AZ395="Indirect rLV % whole brain", AT395, AZ395="Direct rLV % hemisphere", AT395/2, AZ395="Indirect rLV % hemisphere", AT395/2, AND(F395="Mouse", AZ395="mm3"), (AT395/508.91)*100, AND(F395="Rat", AZ395="mm3"), (AT395/1971)*100, AND(F395="Mouse", AZ395="ul"), (AT395/508.91)*100, AND(F395="Rat", AZ395="ul"), (AT395/1971)*100, AND(F395="Mouse", AZ395="nl"), (AT395/508910)*100, AND(F395="Rat", AZ395="nl"), (AT395/1971000)*100, AND(F395="Mouse", AZ395="cm3"), (AT395/0.50891)*100, AND(F395="Rat", AZ395="cm3"), (AT395/1.971)*100, TRUE, "NA")</f>
        <v>NA</v>
      </c>
      <c r="BC395" t="str" cm="1">
        <f t="array" ref="BC395">_xlfn.IFS(AV395="NA", "NA", AV395="NR", "NA", AZ395="Direct rLV % whole brain", AV395, AZ395="Indirect rLV % whole brain", AV395, AZ395="Direct rLV % hemisphere", AV395/2, AZ395="Indirect rLV % hemisphere", AV395/2, AND(F395="Mouse", AZ395="mm3"), (AV395/508.91)*100, AND(F395="Rat", AZ395="mm3"), (AV395/1971)*100, AND(F395="Mouse", AZ395="ul"), (AV395/508.91)*100, AND(F395="Rat", AZ395="ul"), (AV395/1971)*100, AND(F395="Mouse", AZ395="nl"), (AV395/508910)*100, AND(F395="Rat", AZ395="nl"), (AV395/1971000)*100, AND(F395="Mouse", AZ395="cm3"), (AV395/0.50891)*100, AND(F395="Rat", AZ395="cm3"), (AV395/1.971)*100, TRUE, "NA")</f>
        <v>NA</v>
      </c>
      <c r="BD395" cm="1">
        <f t="array" ref="BD395">_xlfn.IFS(AU395="NA", "NA", AU395="NR", "NA", R395="NR", "NA", BA395="SD", AU395, BA395="SE", AU395*(SQRT(R395)), BA395="SEM", AU395*(SQRT(R395)), TRUE, "NA")</f>
        <v>3.2526911934581189</v>
      </c>
      <c r="BE395" t="str" cm="1">
        <f t="array" ref="BE395">_xlfn.IFS(BD395="NA", "NA", AZ395="Direct rLV % whole brain", BD395, AZ395="Indirect rLV % whole brain", BD395, AZ395="Direct rLV % hemisphere", BD395/2, AZ395="Indirect rLV % hemisphere", BD395/2, AND(F395="Mouse", AZ395="mm3"), (BD395/508.91)*100, AND(F395="Rat", AZ395="mm3"), (BD395/1971)*100, AND(F395="Mouse", AZ395="ul"), (BD395/508.91)*100, AND(F395="Rat", AZ395="ul"), (BD395/1971)*100, AND(F395="Mouse", AZ395="nl"), (BD395/508910)*100, AND(F395="Rat", AZ395="nl"), (BD395/1971000)*100, AND(F395="Mouse", AZ395="cm3"), (BD395/0.50891)*100, AND(F395="Rat", AZ395="cm3"), (BD395/1.971)*100, TRUE, "NA")</f>
        <v>NA</v>
      </c>
      <c r="BF395" s="48" cm="1">
        <f t="array" ref="BF395">_xlfn.IFS(AW395="NA", "NA", AW395="NR", "NA", T395 = "NA", "NA", T395 = "NR", "NA", BA395="SD", AW395, BA395="SE", AW395*(SQRT(T395)), BA395="SEM", AW395*(SQRT(T395)), TRUE, "NA")</f>
        <v>5.5154328932550714</v>
      </c>
      <c r="BG395" s="34" t="s">
        <v>471</v>
      </c>
      <c r="BH395" s="22" t="s">
        <v>9</v>
      </c>
      <c r="BI395" s="22" t="s">
        <v>9</v>
      </c>
      <c r="BJ395" s="22" t="s">
        <v>9</v>
      </c>
      <c r="BK395" s="22" t="s">
        <v>9</v>
      </c>
      <c r="BL395" s="22" t="s">
        <v>9</v>
      </c>
      <c r="BM395" s="22">
        <v>24</v>
      </c>
      <c r="BN395" s="34" t="s">
        <v>273</v>
      </c>
      <c r="BO395" s="22" t="s">
        <v>273</v>
      </c>
      <c r="BQ395" s="22" t="s">
        <v>1764</v>
      </c>
    </row>
    <row r="396" spans="1:69" x14ac:dyDescent="0.3">
      <c r="A396" t="s">
        <v>1766</v>
      </c>
      <c r="B396" t="s">
        <v>1760</v>
      </c>
      <c r="C396">
        <v>2004</v>
      </c>
      <c r="D396" t="s">
        <v>1767</v>
      </c>
      <c r="E396" t="s">
        <v>141</v>
      </c>
      <c r="F396" s="35" t="s">
        <v>39</v>
      </c>
      <c r="G396" t="s">
        <v>1230</v>
      </c>
      <c r="H396" t="s">
        <v>36</v>
      </c>
      <c r="I396" t="s">
        <v>12</v>
      </c>
      <c r="J396" t="s">
        <v>8</v>
      </c>
      <c r="K396" t="s">
        <v>9</v>
      </c>
      <c r="L396" t="s">
        <v>9</v>
      </c>
      <c r="M396" t="s">
        <v>9</v>
      </c>
      <c r="N396">
        <v>308.2</v>
      </c>
      <c r="O396">
        <f t="shared" si="69"/>
        <v>446.35</v>
      </c>
      <c r="P396">
        <v>584.5</v>
      </c>
      <c r="Q396">
        <v>1</v>
      </c>
      <c r="R396">
        <v>11</v>
      </c>
      <c r="S396">
        <v>3</v>
      </c>
      <c r="T396">
        <v>11</v>
      </c>
      <c r="U396">
        <f t="shared" si="67"/>
        <v>3</v>
      </c>
      <c r="V396">
        <f t="shared" si="68"/>
        <v>3.6666666666666665</v>
      </c>
      <c r="W396" s="35" t="s">
        <v>97</v>
      </c>
      <c r="X396" t="s">
        <v>8</v>
      </c>
      <c r="Y396" t="s">
        <v>2553</v>
      </c>
      <c r="Z396" t="s">
        <v>91</v>
      </c>
      <c r="AA396">
        <v>20</v>
      </c>
      <c r="AB396" t="s">
        <v>145</v>
      </c>
      <c r="AC396" cm="1">
        <f t="array" ref="AC396">_xlfn.IFS(AB396="mg/kg", AA396, AB396="ug/g", AA396, AB396="mg/100g", AA396*10, AB396="mg/g", AA396*1000, TRUE, "NA")</f>
        <v>20</v>
      </c>
      <c r="AD396">
        <v>600000</v>
      </c>
      <c r="AE396" t="s">
        <v>252</v>
      </c>
      <c r="AF396" cm="1">
        <f t="array" ref="AF396">_xlfn.IFS(AD396="NA", "NA", AD396="NR", "NA", AE396="W/cm2", AD396, AE396="mW/mm2", AD396*0.1, AE396="mW/cm2", AD396*0.001, AE396="uW/cm2", AD396*0.000001, AE396="lux", AD396*0.00000014641, AE396="klux", AD396*0.00014641, TRUE, "NA")</f>
        <v>8.7845999999999994E-2</v>
      </c>
      <c r="AG396" t="s">
        <v>85</v>
      </c>
      <c r="AH396" t="s">
        <v>2656</v>
      </c>
      <c r="AI396">
        <v>540</v>
      </c>
      <c r="AJ396">
        <v>3</v>
      </c>
      <c r="AK396">
        <v>15</v>
      </c>
      <c r="AL396" s="35" t="s">
        <v>1763</v>
      </c>
      <c r="AM396" t="s">
        <v>219</v>
      </c>
      <c r="AN396">
        <v>0.2</v>
      </c>
      <c r="AO396" t="s">
        <v>1069</v>
      </c>
      <c r="AP396">
        <v>0</v>
      </c>
      <c r="AQ396" t="s">
        <v>157</v>
      </c>
      <c r="AR396" s="35">
        <v>24</v>
      </c>
      <c r="AS396" t="s">
        <v>875</v>
      </c>
      <c r="AT396">
        <v>20.46</v>
      </c>
      <c r="AU396">
        <v>1.37</v>
      </c>
      <c r="AV396">
        <v>9.7200000000000006</v>
      </c>
      <c r="AW396">
        <v>1.1100000000000001</v>
      </c>
      <c r="AX396" t="s">
        <v>8</v>
      </c>
      <c r="AY396" t="s">
        <v>8</v>
      </c>
      <c r="AZ396" t="s">
        <v>483</v>
      </c>
      <c r="BA396" t="s">
        <v>197</v>
      </c>
      <c r="BB396" cm="1">
        <f t="array" ref="BB396">_xlfn.IFS(AT396="NA", "NA", AT396="NR", "NA", AZ396="Direct rLV % whole brain", AT396, AZ396="Indirect rLV % whole brain", AT396, AZ396="Direct rLV % hemisphere", AT396/2, AZ396="Indirect rLV % hemisphere", AT396/2, AND(F396="Mouse", AZ396="mm3"), (AT396/508.91)*100, AND(F396="Rat", AZ396="mm3"), (AT396/1971)*100, AND(F396="Mouse", AZ396="ul"), (AT396/508.91)*100, AND(F396="Rat", AZ396="ul"), (AT396/1971)*100, AND(F396="Mouse", AZ396="nl"), (AT396/508910)*100, AND(F396="Rat", AZ396="nl"), (AT396/1971000)*100, AND(F396="Mouse", AZ396="cm3"), (AT396/0.50891)*100, AND(F396="Rat", AZ396="cm3"), (AT396/1.971)*100, TRUE, "NA")</f>
        <v>20.46</v>
      </c>
      <c r="BC396" cm="1">
        <f t="array" ref="BC396">_xlfn.IFS(AV396="NA", "NA", AV396="NR", "NA", AZ396="Direct rLV % whole brain", AV396, AZ396="Indirect rLV % whole brain", AV396, AZ396="Direct rLV % hemisphere", AV396/2, AZ396="Indirect rLV % hemisphere", AV396/2, AND(F396="Mouse", AZ396="mm3"), (AV396/508.91)*100, AND(F396="Rat", AZ396="mm3"), (AV396/1971)*100, AND(F396="Mouse", AZ396="ul"), (AV396/508.91)*100, AND(F396="Rat", AZ396="ul"), (AV396/1971)*100, AND(F396="Mouse", AZ396="nl"), (AV396/508910)*100, AND(F396="Rat", AZ396="nl"), (AV396/1971000)*100, AND(F396="Mouse", AZ396="cm3"), (AV396/0.50891)*100, AND(F396="Rat", AZ396="cm3"), (AV396/1.971)*100, TRUE, "NA")</f>
        <v>9.7200000000000006</v>
      </c>
      <c r="BD396" cm="1">
        <f t="array" ref="BD396">_xlfn.IFS(AU396="NA", "NA", AU396="NR", "NA", R396="NR", "NA", BA396="SD", AU396, BA396="SE", AU396*(SQRT(R396)), BA396="SEM", AU396*(SQRT(R396)), TRUE, "NA")</f>
        <v>4.5437759627868983</v>
      </c>
      <c r="BE396" cm="1">
        <f t="array" ref="BE396">_xlfn.IFS(BD396="NA", "NA", AZ396="Direct rLV % whole brain", BD396, AZ396="Indirect rLV % whole brain", BD396, AZ396="Direct rLV % hemisphere", BD396/2, AZ396="Indirect rLV % hemisphere", BD396/2, AND(F396="Mouse", AZ396="mm3"), (BD396/508.91)*100, AND(F396="Rat", AZ396="mm3"), (BD396/1971)*100, AND(F396="Mouse", AZ396="ul"), (BD396/508.91)*100, AND(F396="Rat", AZ396="ul"), (BD396/1971)*100, AND(F396="Mouse", AZ396="nl"), (BD396/508910)*100, AND(F396="Rat", AZ396="nl"), (BD396/1971000)*100, AND(F396="Mouse", AZ396="cm3"), (BD396/0.50891)*100, AND(F396="Rat", AZ396="cm3"), (BD396/1.971)*100, TRUE, "NA")</f>
        <v>4.5437759627868983</v>
      </c>
      <c r="BF396" s="48" cm="1">
        <f t="array" ref="BF396">_xlfn.IFS(AW396="NA", "NA", AW396="NR", "NA", T396 = "NA", "NA", T396 = "NR", "NA", BA396="SD", AW396, BA396="SE", AW396*(SQRT(T396)), BA396="SEM", AW396*(SQRT(T396)), TRUE, "NA")</f>
        <v>3.6814535172944942</v>
      </c>
      <c r="BG396" s="35" t="s">
        <v>471</v>
      </c>
      <c r="BH396">
        <v>5.6</v>
      </c>
      <c r="BI396">
        <v>0.37</v>
      </c>
      <c r="BJ396">
        <v>3</v>
      </c>
      <c r="BK396">
        <v>0.56000000000000005</v>
      </c>
      <c r="BL396" t="s">
        <v>197</v>
      </c>
      <c r="BM396">
        <v>24</v>
      </c>
      <c r="BN396" s="35" t="s">
        <v>273</v>
      </c>
      <c r="BO396" t="s">
        <v>272</v>
      </c>
    </row>
    <row r="397" spans="1:69" x14ac:dyDescent="0.3">
      <c r="A397" t="s">
        <v>1766</v>
      </c>
      <c r="B397" t="s">
        <v>1760</v>
      </c>
      <c r="C397">
        <v>2004</v>
      </c>
      <c r="D397" t="s">
        <v>1767</v>
      </c>
      <c r="E397" t="s">
        <v>143</v>
      </c>
      <c r="F397" s="35" t="s">
        <v>39</v>
      </c>
      <c r="G397" t="s">
        <v>1230</v>
      </c>
      <c r="H397" t="s">
        <v>36</v>
      </c>
      <c r="I397" t="s">
        <v>12</v>
      </c>
      <c r="J397" t="s">
        <v>8</v>
      </c>
      <c r="K397" t="s">
        <v>9</v>
      </c>
      <c r="L397" t="s">
        <v>9</v>
      </c>
      <c r="M397" t="s">
        <v>9</v>
      </c>
      <c r="N397">
        <v>308.2</v>
      </c>
      <c r="O397">
        <f t="shared" si="69"/>
        <v>446.35</v>
      </c>
      <c r="P397">
        <v>584.5</v>
      </c>
      <c r="Q397">
        <v>1</v>
      </c>
      <c r="R397">
        <v>11</v>
      </c>
      <c r="S397">
        <v>3</v>
      </c>
      <c r="T397">
        <v>11</v>
      </c>
      <c r="U397">
        <f t="shared" si="67"/>
        <v>3</v>
      </c>
      <c r="V397">
        <f t="shared" si="68"/>
        <v>3.6666666666666665</v>
      </c>
      <c r="W397" s="35" t="s">
        <v>97</v>
      </c>
      <c r="X397" t="s">
        <v>8</v>
      </c>
      <c r="Y397" t="s">
        <v>2553</v>
      </c>
      <c r="Z397" t="s">
        <v>91</v>
      </c>
      <c r="AA397">
        <v>20</v>
      </c>
      <c r="AB397" t="s">
        <v>145</v>
      </c>
      <c r="AC397" cm="1">
        <f t="array" ref="AC397">_xlfn.IFS(AB397="mg/kg", AA397, AB397="ug/g", AA397, AB397="mg/100g", AA397*10, AB397="mg/g", AA397*1000, TRUE, "NA")</f>
        <v>20</v>
      </c>
      <c r="AD397">
        <v>600000</v>
      </c>
      <c r="AE397" t="s">
        <v>252</v>
      </c>
      <c r="AF397" cm="1">
        <f t="array" ref="AF397">_xlfn.IFS(AD397="NA", "NA", AD397="NR", "NA", AE397="W/cm2", AD397, AE397="mW/mm2", AD397*0.1, AE397="mW/cm2", AD397*0.001, AE397="uW/cm2", AD397*0.000001, AE397="lux", AD397*0.00000014641, AE397="klux", AD397*0.00014641, TRUE, "NA")</f>
        <v>8.7845999999999994E-2</v>
      </c>
      <c r="AG397" t="s">
        <v>85</v>
      </c>
      <c r="AH397" t="s">
        <v>2656</v>
      </c>
      <c r="AI397">
        <v>540</v>
      </c>
      <c r="AJ397">
        <v>3</v>
      </c>
      <c r="AK397">
        <v>15</v>
      </c>
      <c r="AL397" s="35" t="s">
        <v>324</v>
      </c>
      <c r="AM397" t="s">
        <v>219</v>
      </c>
      <c r="AN397">
        <v>5.76</v>
      </c>
      <c r="AO397" t="s">
        <v>1069</v>
      </c>
      <c r="AP397">
        <v>0</v>
      </c>
      <c r="AQ397" t="s">
        <v>157</v>
      </c>
      <c r="AR397" s="35">
        <v>24</v>
      </c>
      <c r="AS397" t="s">
        <v>875</v>
      </c>
      <c r="AT397">
        <v>16.59</v>
      </c>
      <c r="AU397">
        <v>0.78</v>
      </c>
      <c r="AV397">
        <v>9.1199999999999992</v>
      </c>
      <c r="AW397">
        <v>1.34</v>
      </c>
      <c r="AX397" t="s">
        <v>8</v>
      </c>
      <c r="AY397" t="s">
        <v>8</v>
      </c>
      <c r="AZ397" t="s">
        <v>483</v>
      </c>
      <c r="BA397" t="s">
        <v>197</v>
      </c>
      <c r="BB397" cm="1">
        <f t="array" ref="BB397">_xlfn.IFS(AT397="NA", "NA", AT397="NR", "NA", AZ397="Direct rLV % whole brain", AT397, AZ397="Indirect rLV % whole brain", AT397, AZ397="Direct rLV % hemisphere", AT397/2, AZ397="Indirect rLV % hemisphere", AT397/2, AND(F397="Mouse", AZ397="mm3"), (AT397/508.91)*100, AND(F397="Rat", AZ397="mm3"), (AT397/1971)*100, AND(F397="Mouse", AZ397="ul"), (AT397/508.91)*100, AND(F397="Rat", AZ397="ul"), (AT397/1971)*100, AND(F397="Mouse", AZ397="nl"), (AT397/508910)*100, AND(F397="Rat", AZ397="nl"), (AT397/1971000)*100, AND(F397="Mouse", AZ397="cm3"), (AT397/0.50891)*100, AND(F397="Rat", AZ397="cm3"), (AT397/1.971)*100, TRUE, "NA")</f>
        <v>16.59</v>
      </c>
      <c r="BC397" cm="1">
        <f t="array" ref="BC397">_xlfn.IFS(AV397="NA", "NA", AV397="NR", "NA", AZ397="Direct rLV % whole brain", AV397, AZ397="Indirect rLV % whole brain", AV397, AZ397="Direct rLV % hemisphere", AV397/2, AZ397="Indirect rLV % hemisphere", AV397/2, AND(F397="Mouse", AZ397="mm3"), (AV397/508.91)*100, AND(F397="Rat", AZ397="mm3"), (AV397/1971)*100, AND(F397="Mouse", AZ397="ul"), (AV397/508.91)*100, AND(F397="Rat", AZ397="ul"), (AV397/1971)*100, AND(F397="Mouse", AZ397="nl"), (AV397/508910)*100, AND(F397="Rat", AZ397="nl"), (AV397/1971000)*100, AND(F397="Mouse", AZ397="cm3"), (AV397/0.50891)*100, AND(F397="Rat", AZ397="cm3"), (AV397/1.971)*100, TRUE, "NA")</f>
        <v>9.1199999999999992</v>
      </c>
      <c r="BD397" cm="1">
        <f t="array" ref="BD397">_xlfn.IFS(AU397="NA", "NA", AU397="NR", "NA", R397="NR", "NA", BA397="SD", AU397, BA397="SE", AU397*(SQRT(R397)), BA397="SEM", AU397*(SQRT(R397)), TRUE, "NA")</f>
        <v>2.5869673364772119</v>
      </c>
      <c r="BE397" cm="1">
        <f t="array" ref="BE397">_xlfn.IFS(BD397="NA", "NA", AZ397="Direct rLV % whole brain", BD397, AZ397="Indirect rLV % whole brain", BD397, AZ397="Direct rLV % hemisphere", BD397/2, AZ397="Indirect rLV % hemisphere", BD397/2, AND(F397="Mouse", AZ397="mm3"), (BD397/508.91)*100, AND(F397="Rat", AZ397="mm3"), (BD397/1971)*100, AND(F397="Mouse", AZ397="ul"), (BD397/508.91)*100, AND(F397="Rat", AZ397="ul"), (BD397/1971)*100, AND(F397="Mouse", AZ397="nl"), (BD397/508910)*100, AND(F397="Rat", AZ397="nl"), (BD397/1971000)*100, AND(F397="Mouse", AZ397="cm3"), (BD397/0.50891)*100, AND(F397="Rat", AZ397="cm3"), (BD397/1.971)*100, TRUE, "NA")</f>
        <v>2.5869673364772119</v>
      </c>
      <c r="BF397" s="48" cm="1">
        <f t="array" ref="BF397">_xlfn.IFS(AW397="NA", "NA", AW397="NR", "NA", T397 = "NA", "NA", T397 = "NR", "NA", BA397="SD", AW397, BA397="SE", AW397*(SQRT(T397)), BA397="SEM", AW397*(SQRT(T397)), TRUE, "NA")</f>
        <v>4.4442772190762359</v>
      </c>
      <c r="BG397" s="35" t="s">
        <v>471</v>
      </c>
      <c r="BH397">
        <v>6</v>
      </c>
      <c r="BI397">
        <v>0.37</v>
      </c>
      <c r="BJ397">
        <v>3.5</v>
      </c>
      <c r="BK397">
        <v>0.5</v>
      </c>
      <c r="BL397" t="s">
        <v>197</v>
      </c>
      <c r="BM397">
        <v>24</v>
      </c>
      <c r="BN397" s="35" t="s">
        <v>273</v>
      </c>
      <c r="BO397" t="s">
        <v>272</v>
      </c>
    </row>
    <row r="398" spans="1:69" x14ac:dyDescent="0.3">
      <c r="A398" t="s">
        <v>1766</v>
      </c>
      <c r="B398" t="s">
        <v>1760</v>
      </c>
      <c r="C398">
        <v>2004</v>
      </c>
      <c r="D398" t="s">
        <v>1767</v>
      </c>
      <c r="E398" t="s">
        <v>144</v>
      </c>
      <c r="F398" s="35" t="s">
        <v>39</v>
      </c>
      <c r="G398" t="s">
        <v>1230</v>
      </c>
      <c r="H398" t="s">
        <v>36</v>
      </c>
      <c r="I398" t="s">
        <v>12</v>
      </c>
      <c r="J398" t="s">
        <v>8</v>
      </c>
      <c r="K398" t="s">
        <v>9</v>
      </c>
      <c r="L398" t="s">
        <v>9</v>
      </c>
      <c r="M398" t="s">
        <v>9</v>
      </c>
      <c r="N398">
        <v>308.2</v>
      </c>
      <c r="O398">
        <f t="shared" si="69"/>
        <v>446.35</v>
      </c>
      <c r="P398">
        <v>584.5</v>
      </c>
      <c r="Q398">
        <v>1</v>
      </c>
      <c r="R398">
        <v>11</v>
      </c>
      <c r="S398">
        <v>4</v>
      </c>
      <c r="T398">
        <v>11</v>
      </c>
      <c r="U398">
        <f t="shared" si="67"/>
        <v>4</v>
      </c>
      <c r="V398">
        <f t="shared" si="68"/>
        <v>2.75</v>
      </c>
      <c r="W398" s="35" t="s">
        <v>97</v>
      </c>
      <c r="X398" t="s">
        <v>8</v>
      </c>
      <c r="Y398" t="s">
        <v>2553</v>
      </c>
      <c r="Z398" t="s">
        <v>91</v>
      </c>
      <c r="AA398">
        <v>20</v>
      </c>
      <c r="AB398" t="s">
        <v>145</v>
      </c>
      <c r="AC398" cm="1">
        <f t="array" ref="AC398">_xlfn.IFS(AB398="mg/kg", AA398, AB398="ug/g", AA398, AB398="mg/100g", AA398*10, AB398="mg/g", AA398*1000, TRUE, "NA")</f>
        <v>20</v>
      </c>
      <c r="AD398">
        <v>600000</v>
      </c>
      <c r="AE398" t="s">
        <v>252</v>
      </c>
      <c r="AF398" cm="1">
        <f t="array" ref="AF398">_xlfn.IFS(AD398="NA", "NA", AD398="NR", "NA", AE398="W/cm2", AD398, AE398="mW/mm2", AD398*0.1, AE398="mW/cm2", AD398*0.001, AE398="uW/cm2", AD398*0.000001, AE398="lux", AD398*0.00000014641, AE398="klux", AD398*0.00014641, TRUE, "NA")</f>
        <v>8.7845999999999994E-2</v>
      </c>
      <c r="AG398" t="s">
        <v>85</v>
      </c>
      <c r="AH398" t="s">
        <v>2656</v>
      </c>
      <c r="AI398">
        <v>540</v>
      </c>
      <c r="AJ398">
        <v>3</v>
      </c>
      <c r="AK398">
        <v>15</v>
      </c>
      <c r="AL398" s="35" t="s">
        <v>1011</v>
      </c>
      <c r="AM398" t="s">
        <v>219</v>
      </c>
      <c r="AN398">
        <v>3.2</v>
      </c>
      <c r="AO398" t="s">
        <v>1069</v>
      </c>
      <c r="AP398">
        <v>0</v>
      </c>
      <c r="AQ398" t="s">
        <v>157</v>
      </c>
      <c r="AR398" s="35">
        <v>24</v>
      </c>
      <c r="AS398" t="s">
        <v>875</v>
      </c>
      <c r="AT398">
        <v>17.399999999999999</v>
      </c>
      <c r="AU398">
        <v>1.96</v>
      </c>
      <c r="AV398">
        <v>15.54</v>
      </c>
      <c r="AW398">
        <v>1.29</v>
      </c>
      <c r="AX398" t="s">
        <v>8</v>
      </c>
      <c r="AY398" t="s">
        <v>8</v>
      </c>
      <c r="AZ398" t="s">
        <v>483</v>
      </c>
      <c r="BA398" t="s">
        <v>197</v>
      </c>
      <c r="BB398" cm="1">
        <f t="array" ref="BB398">_xlfn.IFS(AT398="NA", "NA", AT398="NR", "NA", AZ398="Direct rLV % whole brain", AT398, AZ398="Indirect rLV % whole brain", AT398, AZ398="Direct rLV % hemisphere", AT398/2, AZ398="Indirect rLV % hemisphere", AT398/2, AND(F398="Mouse", AZ398="mm3"), (AT398/508.91)*100, AND(F398="Rat", AZ398="mm3"), (AT398/1971)*100, AND(F398="Mouse", AZ398="ul"), (AT398/508.91)*100, AND(F398="Rat", AZ398="ul"), (AT398/1971)*100, AND(F398="Mouse", AZ398="nl"), (AT398/508910)*100, AND(F398="Rat", AZ398="nl"), (AT398/1971000)*100, AND(F398="Mouse", AZ398="cm3"), (AT398/0.50891)*100, AND(F398="Rat", AZ398="cm3"), (AT398/1.971)*100, TRUE, "NA")</f>
        <v>17.399999999999999</v>
      </c>
      <c r="BC398" cm="1">
        <f t="array" ref="BC398">_xlfn.IFS(AV398="NA", "NA", AV398="NR", "NA", AZ398="Direct rLV % whole brain", AV398, AZ398="Indirect rLV % whole brain", AV398, AZ398="Direct rLV % hemisphere", AV398/2, AZ398="Indirect rLV % hemisphere", AV398/2, AND(F398="Mouse", AZ398="mm3"), (AV398/508.91)*100, AND(F398="Rat", AZ398="mm3"), (AV398/1971)*100, AND(F398="Mouse", AZ398="ul"), (AV398/508.91)*100, AND(F398="Rat", AZ398="ul"), (AV398/1971)*100, AND(F398="Mouse", AZ398="nl"), (AV398/508910)*100, AND(F398="Rat", AZ398="nl"), (AV398/1971000)*100, AND(F398="Mouse", AZ398="cm3"), (AV398/0.50891)*100, AND(F398="Rat", AZ398="cm3"), (AV398/1.971)*100, TRUE, "NA")</f>
        <v>15.54</v>
      </c>
      <c r="BD398" cm="1">
        <f t="array" ref="BD398">_xlfn.IFS(AU398="NA", "NA", AU398="NR", "NA", R398="NR", "NA", BA398="SD", AU398, BA398="SE", AU398*(SQRT(R398)), BA398="SEM", AU398*(SQRT(R398)), TRUE, "NA")</f>
        <v>6.5005845890965839</v>
      </c>
      <c r="BE398" cm="1">
        <f t="array" ref="BE398">_xlfn.IFS(BD398="NA", "NA", AZ398="Direct rLV % whole brain", BD398, AZ398="Indirect rLV % whole brain", BD398, AZ398="Direct rLV % hemisphere", BD398/2, AZ398="Indirect rLV % hemisphere", BD398/2, AND(F398="Mouse", AZ398="mm3"), (BD398/508.91)*100, AND(F398="Rat", AZ398="mm3"), (BD398/1971)*100, AND(F398="Mouse", AZ398="ul"), (BD398/508.91)*100, AND(F398="Rat", AZ398="ul"), (BD398/1971)*100, AND(F398="Mouse", AZ398="nl"), (BD398/508910)*100, AND(F398="Rat", AZ398="nl"), (BD398/1971000)*100, AND(F398="Mouse", AZ398="cm3"), (BD398/0.50891)*100, AND(F398="Rat", AZ398="cm3"), (BD398/1.971)*100, TRUE, "NA")</f>
        <v>6.5005845890965839</v>
      </c>
      <c r="BF398" s="48" cm="1">
        <f t="array" ref="BF398">_xlfn.IFS(AW398="NA", "NA", AW398="NR", "NA", T398 = "NA", "NA", T398 = "NR", "NA", BA398="SD", AW398, BA398="SE", AW398*(SQRT(T398)), BA398="SEM", AW398*(SQRT(T398)), TRUE, "NA")</f>
        <v>4.278445979558466</v>
      </c>
      <c r="BG398" s="35" t="s">
        <v>471</v>
      </c>
      <c r="BH398">
        <v>6.58</v>
      </c>
      <c r="BI398">
        <v>0.36</v>
      </c>
      <c r="BJ398">
        <v>7.08</v>
      </c>
      <c r="BK398">
        <v>0.19</v>
      </c>
      <c r="BL398" t="s">
        <v>197</v>
      </c>
      <c r="BM398">
        <v>24</v>
      </c>
      <c r="BN398" s="35" t="s">
        <v>273</v>
      </c>
      <c r="BO398" t="s">
        <v>273</v>
      </c>
    </row>
    <row r="399" spans="1:69" x14ac:dyDescent="0.3">
      <c r="A399" t="s">
        <v>1766</v>
      </c>
      <c r="B399" t="s">
        <v>1760</v>
      </c>
      <c r="C399">
        <v>2004</v>
      </c>
      <c r="D399" t="s">
        <v>1767</v>
      </c>
      <c r="E399" t="s">
        <v>263</v>
      </c>
      <c r="F399" s="35" t="s">
        <v>39</v>
      </c>
      <c r="G399" t="s">
        <v>1230</v>
      </c>
      <c r="H399" t="s">
        <v>36</v>
      </c>
      <c r="I399" t="s">
        <v>12</v>
      </c>
      <c r="J399" t="s">
        <v>8</v>
      </c>
      <c r="K399" t="s">
        <v>9</v>
      </c>
      <c r="L399" t="s">
        <v>9</v>
      </c>
      <c r="M399" t="s">
        <v>9</v>
      </c>
      <c r="N399">
        <v>308.2</v>
      </c>
      <c r="O399">
        <f t="shared" si="69"/>
        <v>446.35</v>
      </c>
      <c r="P399">
        <v>584.5</v>
      </c>
      <c r="Q399">
        <v>1</v>
      </c>
      <c r="R399">
        <v>11</v>
      </c>
      <c r="S399">
        <v>4</v>
      </c>
      <c r="T399">
        <v>11</v>
      </c>
      <c r="U399">
        <f t="shared" si="67"/>
        <v>4</v>
      </c>
      <c r="V399">
        <f t="shared" si="68"/>
        <v>2.75</v>
      </c>
      <c r="W399" s="35" t="s">
        <v>97</v>
      </c>
      <c r="X399" t="s">
        <v>8</v>
      </c>
      <c r="Y399" t="s">
        <v>2553</v>
      </c>
      <c r="Z399" t="s">
        <v>91</v>
      </c>
      <c r="AA399">
        <v>20</v>
      </c>
      <c r="AB399" t="s">
        <v>145</v>
      </c>
      <c r="AC399" cm="1">
        <f t="array" ref="AC399">_xlfn.IFS(AB399="mg/kg", AA399, AB399="ug/g", AA399, AB399="mg/100g", AA399*10, AB399="mg/g", AA399*1000, TRUE, "NA")</f>
        <v>20</v>
      </c>
      <c r="AD399">
        <v>600000</v>
      </c>
      <c r="AE399" t="s">
        <v>252</v>
      </c>
      <c r="AF399" cm="1">
        <f t="array" ref="AF399">_xlfn.IFS(AD399="NA", "NA", AD399="NR", "NA", AE399="W/cm2", AD399, AE399="mW/mm2", AD399*0.1, AE399="mW/cm2", AD399*0.001, AE399="uW/cm2", AD399*0.000001, AE399="lux", AD399*0.00000014641, AE399="klux", AD399*0.00014641, TRUE, "NA")</f>
        <v>8.7845999999999994E-2</v>
      </c>
      <c r="AG399" t="s">
        <v>85</v>
      </c>
      <c r="AH399" t="s">
        <v>2656</v>
      </c>
      <c r="AI399">
        <v>540</v>
      </c>
      <c r="AJ399">
        <v>3</v>
      </c>
      <c r="AK399">
        <v>15</v>
      </c>
      <c r="AL399" s="35" t="s">
        <v>258</v>
      </c>
      <c r="AM399" t="s">
        <v>219</v>
      </c>
      <c r="AN399">
        <v>100</v>
      </c>
      <c r="AO399" t="s">
        <v>1069</v>
      </c>
      <c r="AP399">
        <v>0</v>
      </c>
      <c r="AQ399" t="s">
        <v>157</v>
      </c>
      <c r="AR399" s="35">
        <v>24</v>
      </c>
      <c r="AS399" t="s">
        <v>875</v>
      </c>
      <c r="AT399">
        <v>17.399999999999999</v>
      </c>
      <c r="AU399">
        <v>1.96</v>
      </c>
      <c r="AV399">
        <v>16.78</v>
      </c>
      <c r="AW399">
        <v>1.29</v>
      </c>
      <c r="AX399" t="s">
        <v>8</v>
      </c>
      <c r="AY399" t="s">
        <v>8</v>
      </c>
      <c r="AZ399" t="s">
        <v>483</v>
      </c>
      <c r="BA399" t="s">
        <v>197</v>
      </c>
      <c r="BB399" cm="1">
        <f t="array" ref="BB399">_xlfn.IFS(AT399="NA", "NA", AT399="NR", "NA", AZ399="Direct rLV % whole brain", AT399, AZ399="Indirect rLV % whole brain", AT399, AZ399="Direct rLV % hemisphere", AT399/2, AZ399="Indirect rLV % hemisphere", AT399/2, AND(F399="Mouse", AZ399="mm3"), (AT399/508.91)*100, AND(F399="Rat", AZ399="mm3"), (AT399/1971)*100, AND(F399="Mouse", AZ399="ul"), (AT399/508.91)*100, AND(F399="Rat", AZ399="ul"), (AT399/1971)*100, AND(F399="Mouse", AZ399="nl"), (AT399/508910)*100, AND(F399="Rat", AZ399="nl"), (AT399/1971000)*100, AND(F399="Mouse", AZ399="cm3"), (AT399/0.50891)*100, AND(F399="Rat", AZ399="cm3"), (AT399/1.971)*100, TRUE, "NA")</f>
        <v>17.399999999999999</v>
      </c>
      <c r="BC399" cm="1">
        <f t="array" ref="BC399">_xlfn.IFS(AV399="NA", "NA", AV399="NR", "NA", AZ399="Direct rLV % whole brain", AV399, AZ399="Indirect rLV % whole brain", AV399, AZ399="Direct rLV % hemisphere", AV399/2, AZ399="Indirect rLV % hemisphere", AV399/2, AND(F399="Mouse", AZ399="mm3"), (AV399/508.91)*100, AND(F399="Rat", AZ399="mm3"), (AV399/1971)*100, AND(F399="Mouse", AZ399="ul"), (AV399/508.91)*100, AND(F399="Rat", AZ399="ul"), (AV399/1971)*100, AND(F399="Mouse", AZ399="nl"), (AV399/508910)*100, AND(F399="Rat", AZ399="nl"), (AV399/1971000)*100, AND(F399="Mouse", AZ399="cm3"), (AV399/0.50891)*100, AND(F399="Rat", AZ399="cm3"), (AV399/1.971)*100, TRUE, "NA")</f>
        <v>16.78</v>
      </c>
      <c r="BD399" cm="1">
        <f t="array" ref="BD399">_xlfn.IFS(AU399="NA", "NA", AU399="NR", "NA", R399="NR", "NA", BA399="SD", AU399, BA399="SE", AU399*(SQRT(R399)), BA399="SEM", AU399*(SQRT(R399)), TRUE, "NA")</f>
        <v>6.5005845890965839</v>
      </c>
      <c r="BE399" cm="1">
        <f t="array" ref="BE399">_xlfn.IFS(BD399="NA", "NA", AZ399="Direct rLV % whole brain", BD399, AZ399="Indirect rLV % whole brain", BD399, AZ399="Direct rLV % hemisphere", BD399/2, AZ399="Indirect rLV % hemisphere", BD399/2, AND(F399="Mouse", AZ399="mm3"), (BD399/508.91)*100, AND(F399="Rat", AZ399="mm3"), (BD399/1971)*100, AND(F399="Mouse", AZ399="ul"), (BD399/508.91)*100, AND(F399="Rat", AZ399="ul"), (BD399/1971)*100, AND(F399="Mouse", AZ399="nl"), (BD399/508910)*100, AND(F399="Rat", AZ399="nl"), (BD399/1971000)*100, AND(F399="Mouse", AZ399="cm3"), (BD399/0.50891)*100, AND(F399="Rat", AZ399="cm3"), (BD399/1.971)*100, TRUE, "NA")</f>
        <v>6.5005845890965839</v>
      </c>
      <c r="BF399" s="48" cm="1">
        <f t="array" ref="BF399">_xlfn.IFS(AW399="NA", "NA", AW399="NR", "NA", T399 = "NA", "NA", T399 = "NR", "NA", BA399="SD", AW399, BA399="SE", AW399*(SQRT(T399)), BA399="SEM", AW399*(SQRT(T399)), TRUE, "NA")</f>
        <v>4.278445979558466</v>
      </c>
      <c r="BG399" s="35" t="s">
        <v>471</v>
      </c>
      <c r="BH399">
        <v>6.58</v>
      </c>
      <c r="BI399">
        <v>0.36</v>
      </c>
      <c r="BJ399">
        <v>6.17</v>
      </c>
      <c r="BK399">
        <v>0.32</v>
      </c>
      <c r="BL399" t="s">
        <v>197</v>
      </c>
      <c r="BM399">
        <v>24</v>
      </c>
      <c r="BN399" s="35" t="s">
        <v>273</v>
      </c>
      <c r="BO399" t="s">
        <v>273</v>
      </c>
    </row>
    <row r="400" spans="1:69" x14ac:dyDescent="0.3">
      <c r="A400" t="s">
        <v>1766</v>
      </c>
      <c r="B400" t="s">
        <v>1760</v>
      </c>
      <c r="C400">
        <v>2004</v>
      </c>
      <c r="D400" t="s">
        <v>1767</v>
      </c>
      <c r="E400" t="s">
        <v>264</v>
      </c>
      <c r="F400" s="35" t="s">
        <v>39</v>
      </c>
      <c r="G400" t="s">
        <v>1230</v>
      </c>
      <c r="H400" t="s">
        <v>36</v>
      </c>
      <c r="I400" t="s">
        <v>12</v>
      </c>
      <c r="J400" t="s">
        <v>8</v>
      </c>
      <c r="K400" t="s">
        <v>9</v>
      </c>
      <c r="L400" t="s">
        <v>9</v>
      </c>
      <c r="M400" t="s">
        <v>9</v>
      </c>
      <c r="N400">
        <v>308.2</v>
      </c>
      <c r="O400">
        <f t="shared" si="69"/>
        <v>446.35</v>
      </c>
      <c r="P400">
        <v>584.5</v>
      </c>
      <c r="Q400">
        <v>1</v>
      </c>
      <c r="R400">
        <v>11</v>
      </c>
      <c r="S400">
        <v>4</v>
      </c>
      <c r="T400">
        <v>11</v>
      </c>
      <c r="U400">
        <f t="shared" si="67"/>
        <v>4</v>
      </c>
      <c r="V400">
        <f t="shared" si="68"/>
        <v>2.75</v>
      </c>
      <c r="W400" s="35" t="s">
        <v>97</v>
      </c>
      <c r="X400" t="s">
        <v>8</v>
      </c>
      <c r="Y400" t="s">
        <v>2553</v>
      </c>
      <c r="Z400" t="s">
        <v>91</v>
      </c>
      <c r="AA400">
        <v>20</v>
      </c>
      <c r="AB400" t="s">
        <v>145</v>
      </c>
      <c r="AC400" cm="1">
        <f t="array" ref="AC400">_xlfn.IFS(AB400="mg/kg", AA400, AB400="ug/g", AA400, AB400="mg/100g", AA400*10, AB400="mg/g", AA400*1000, TRUE, "NA")</f>
        <v>20</v>
      </c>
      <c r="AD400">
        <v>600000</v>
      </c>
      <c r="AE400" t="s">
        <v>252</v>
      </c>
      <c r="AF400" cm="1">
        <f t="array" ref="AF400">_xlfn.IFS(AD400="NA", "NA", AD400="NR", "NA", AE400="W/cm2", AD400, AE400="mW/mm2", AD400*0.1, AE400="mW/cm2", AD400*0.001, AE400="uW/cm2", AD400*0.000001, AE400="lux", AD400*0.00000014641, AE400="klux", AD400*0.00014641, TRUE, "NA")</f>
        <v>8.7845999999999994E-2</v>
      </c>
      <c r="AG400" t="s">
        <v>85</v>
      </c>
      <c r="AH400" t="s">
        <v>2656</v>
      </c>
      <c r="AI400">
        <v>540</v>
      </c>
      <c r="AJ400">
        <v>3</v>
      </c>
      <c r="AK400">
        <v>15</v>
      </c>
      <c r="AL400" s="35" t="s">
        <v>1223</v>
      </c>
      <c r="AM400" t="s">
        <v>219</v>
      </c>
      <c r="AN400">
        <v>6</v>
      </c>
      <c r="AO400" t="s">
        <v>1768</v>
      </c>
      <c r="AP400">
        <v>0</v>
      </c>
      <c r="AQ400" t="s">
        <v>157</v>
      </c>
      <c r="AR400" s="35">
        <v>24</v>
      </c>
      <c r="AS400" t="s">
        <v>875</v>
      </c>
      <c r="AT400">
        <v>17.399999999999999</v>
      </c>
      <c r="AU400">
        <v>1.96</v>
      </c>
      <c r="AV400">
        <v>21.92</v>
      </c>
      <c r="AW400">
        <v>1.48</v>
      </c>
      <c r="AX400" t="s">
        <v>8</v>
      </c>
      <c r="AY400" t="s">
        <v>8</v>
      </c>
      <c r="AZ400" t="s">
        <v>483</v>
      </c>
      <c r="BA400" t="s">
        <v>197</v>
      </c>
      <c r="BB400" cm="1">
        <f t="array" ref="BB400">_xlfn.IFS(AT400="NA", "NA", AT400="NR", "NA", AZ400="Direct rLV % whole brain", AT400, AZ400="Indirect rLV % whole brain", AT400, AZ400="Direct rLV % hemisphere", AT400/2, AZ400="Indirect rLV % hemisphere", AT400/2, AND(F400="Mouse", AZ400="mm3"), (AT400/508.91)*100, AND(F400="Rat", AZ400="mm3"), (AT400/1971)*100, AND(F400="Mouse", AZ400="ul"), (AT400/508.91)*100, AND(F400="Rat", AZ400="ul"), (AT400/1971)*100, AND(F400="Mouse", AZ400="nl"), (AT400/508910)*100, AND(F400="Rat", AZ400="nl"), (AT400/1971000)*100, AND(F400="Mouse", AZ400="cm3"), (AT400/0.50891)*100, AND(F400="Rat", AZ400="cm3"), (AT400/1.971)*100, TRUE, "NA")</f>
        <v>17.399999999999999</v>
      </c>
      <c r="BC400" cm="1">
        <f t="array" ref="BC400">_xlfn.IFS(AV400="NA", "NA", AV400="NR", "NA", AZ400="Direct rLV % whole brain", AV400, AZ400="Indirect rLV % whole brain", AV400, AZ400="Direct rLV % hemisphere", AV400/2, AZ400="Indirect rLV % hemisphere", AV400/2, AND(F400="Mouse", AZ400="mm3"), (AV400/508.91)*100, AND(F400="Rat", AZ400="mm3"), (AV400/1971)*100, AND(F400="Mouse", AZ400="ul"), (AV400/508.91)*100, AND(F400="Rat", AZ400="ul"), (AV400/1971)*100, AND(F400="Mouse", AZ400="nl"), (AV400/508910)*100, AND(F400="Rat", AZ400="nl"), (AV400/1971000)*100, AND(F400="Mouse", AZ400="cm3"), (AV400/0.50891)*100, AND(F400="Rat", AZ400="cm3"), (AV400/1.971)*100, TRUE, "NA")</f>
        <v>21.92</v>
      </c>
      <c r="BD400" cm="1">
        <f t="array" ref="BD400">_xlfn.IFS(AU400="NA", "NA", AU400="NR", "NA", R400="NR", "NA", BA400="SD", AU400, BA400="SE", AU400*(SQRT(R400)), BA400="SEM", AU400*(SQRT(R400)), TRUE, "NA")</f>
        <v>6.5005845890965839</v>
      </c>
      <c r="BE400" cm="1">
        <f t="array" ref="BE400">_xlfn.IFS(BD400="NA", "NA", AZ400="Direct rLV % whole brain", BD400, AZ400="Indirect rLV % whole brain", BD400, AZ400="Direct rLV % hemisphere", BD400/2, AZ400="Indirect rLV % hemisphere", BD400/2, AND(F400="Mouse", AZ400="mm3"), (BD400/508.91)*100, AND(F400="Rat", AZ400="mm3"), (BD400/1971)*100, AND(F400="Mouse", AZ400="ul"), (BD400/508.91)*100, AND(F400="Rat", AZ400="ul"), (BD400/1971)*100, AND(F400="Mouse", AZ400="nl"), (BD400/508910)*100, AND(F400="Rat", AZ400="nl"), (BD400/1971000)*100, AND(F400="Mouse", AZ400="cm3"), (BD400/0.50891)*100, AND(F400="Rat", AZ400="cm3"), (BD400/1.971)*100, TRUE, "NA")</f>
        <v>6.5005845890965839</v>
      </c>
      <c r="BF400" s="48" cm="1">
        <f t="array" ref="BF400">_xlfn.IFS(AW400="NA", "NA", AW400="NR", "NA", T400 = "NA", "NA", T400 = "NR", "NA", BA400="SD", AW400, BA400="SE", AW400*(SQRT(T400)), BA400="SEM", AW400*(SQRT(T400)), TRUE, "NA")</f>
        <v>4.9086046897259914</v>
      </c>
      <c r="BG400" s="35" t="s">
        <v>471</v>
      </c>
      <c r="BH400">
        <v>6.58</v>
      </c>
      <c r="BI400">
        <v>0.36</v>
      </c>
      <c r="BJ400">
        <v>6.92</v>
      </c>
      <c r="BK400">
        <v>0.26</v>
      </c>
      <c r="BL400" t="s">
        <v>197</v>
      </c>
      <c r="BM400">
        <v>24</v>
      </c>
      <c r="BN400" s="35" t="s">
        <v>273</v>
      </c>
      <c r="BO400" t="s">
        <v>273</v>
      </c>
    </row>
    <row r="401" spans="1:69" x14ac:dyDescent="0.3">
      <c r="A401" t="s">
        <v>1766</v>
      </c>
      <c r="B401" t="s">
        <v>1760</v>
      </c>
      <c r="C401">
        <v>2004</v>
      </c>
      <c r="D401" t="s">
        <v>1767</v>
      </c>
      <c r="E401" t="s">
        <v>277</v>
      </c>
      <c r="F401" s="35" t="s">
        <v>39</v>
      </c>
      <c r="G401" t="s">
        <v>1230</v>
      </c>
      <c r="H401" t="s">
        <v>36</v>
      </c>
      <c r="I401" t="s">
        <v>12</v>
      </c>
      <c r="J401" t="s">
        <v>8</v>
      </c>
      <c r="K401" t="s">
        <v>9</v>
      </c>
      <c r="L401" t="s">
        <v>9</v>
      </c>
      <c r="M401" t="s">
        <v>9</v>
      </c>
      <c r="N401">
        <v>308.2</v>
      </c>
      <c r="O401">
        <f t="shared" si="69"/>
        <v>446.35</v>
      </c>
      <c r="P401">
        <v>584.5</v>
      </c>
      <c r="Q401">
        <v>1</v>
      </c>
      <c r="R401">
        <v>11</v>
      </c>
      <c r="S401">
        <v>4</v>
      </c>
      <c r="T401">
        <v>11</v>
      </c>
      <c r="U401">
        <f t="shared" si="67"/>
        <v>4</v>
      </c>
      <c r="V401">
        <f t="shared" si="68"/>
        <v>2.75</v>
      </c>
      <c r="W401" s="35" t="s">
        <v>97</v>
      </c>
      <c r="X401" t="s">
        <v>8</v>
      </c>
      <c r="Y401" t="s">
        <v>2553</v>
      </c>
      <c r="Z401" t="s">
        <v>91</v>
      </c>
      <c r="AA401">
        <v>20</v>
      </c>
      <c r="AB401" t="s">
        <v>145</v>
      </c>
      <c r="AC401" cm="1">
        <f t="array" ref="AC401">_xlfn.IFS(AB401="mg/kg", AA401, AB401="ug/g", AA401, AB401="mg/100g", AA401*10, AB401="mg/g", AA401*1000, TRUE, "NA")</f>
        <v>20</v>
      </c>
      <c r="AD401">
        <v>600000</v>
      </c>
      <c r="AE401" t="s">
        <v>252</v>
      </c>
      <c r="AF401" cm="1">
        <f t="array" ref="AF401">_xlfn.IFS(AD401="NA", "NA", AD401="NR", "NA", AE401="W/cm2", AD401, AE401="mW/mm2", AD401*0.1, AE401="mW/cm2", AD401*0.001, AE401="uW/cm2", AD401*0.000001, AE401="lux", AD401*0.00000014641, AE401="klux", AD401*0.00014641, TRUE, "NA")</f>
        <v>8.7845999999999994E-2</v>
      </c>
      <c r="AG401" t="s">
        <v>85</v>
      </c>
      <c r="AH401" t="s">
        <v>2656</v>
      </c>
      <c r="AI401">
        <v>540</v>
      </c>
      <c r="AJ401">
        <v>3</v>
      </c>
      <c r="AK401">
        <v>15</v>
      </c>
      <c r="AL401" s="35" t="s">
        <v>259</v>
      </c>
      <c r="AM401" t="s">
        <v>219</v>
      </c>
      <c r="AN401">
        <v>60</v>
      </c>
      <c r="AO401" t="s">
        <v>1768</v>
      </c>
      <c r="AP401">
        <v>0</v>
      </c>
      <c r="AQ401" t="s">
        <v>157</v>
      </c>
      <c r="AR401" s="35">
        <v>24</v>
      </c>
      <c r="AS401" t="s">
        <v>875</v>
      </c>
      <c r="AT401">
        <v>17.399999999999999</v>
      </c>
      <c r="AU401">
        <v>1.96</v>
      </c>
      <c r="AV401">
        <v>15.02</v>
      </c>
      <c r="AW401">
        <v>1.24</v>
      </c>
      <c r="AX401" t="s">
        <v>8</v>
      </c>
      <c r="AY401" t="s">
        <v>8</v>
      </c>
      <c r="AZ401" t="s">
        <v>483</v>
      </c>
      <c r="BA401" t="s">
        <v>197</v>
      </c>
      <c r="BB401" cm="1">
        <f t="array" ref="BB401">_xlfn.IFS(AT401="NA", "NA", AT401="NR", "NA", AZ401="Direct rLV % whole brain", AT401, AZ401="Indirect rLV % whole brain", AT401, AZ401="Direct rLV % hemisphere", AT401/2, AZ401="Indirect rLV % hemisphere", AT401/2, AND(F401="Mouse", AZ401="mm3"), (AT401/508.91)*100, AND(F401="Rat", AZ401="mm3"), (AT401/1971)*100, AND(F401="Mouse", AZ401="ul"), (AT401/508.91)*100, AND(F401="Rat", AZ401="ul"), (AT401/1971)*100, AND(F401="Mouse", AZ401="nl"), (AT401/508910)*100, AND(F401="Rat", AZ401="nl"), (AT401/1971000)*100, AND(F401="Mouse", AZ401="cm3"), (AT401/0.50891)*100, AND(F401="Rat", AZ401="cm3"), (AT401/1.971)*100, TRUE, "NA")</f>
        <v>17.399999999999999</v>
      </c>
      <c r="BC401" cm="1">
        <f t="array" ref="BC401">_xlfn.IFS(AV401="NA", "NA", AV401="NR", "NA", AZ401="Direct rLV % whole brain", AV401, AZ401="Indirect rLV % whole brain", AV401, AZ401="Direct rLV % hemisphere", AV401/2, AZ401="Indirect rLV % hemisphere", AV401/2, AND(F401="Mouse", AZ401="mm3"), (AV401/508.91)*100, AND(F401="Rat", AZ401="mm3"), (AV401/1971)*100, AND(F401="Mouse", AZ401="ul"), (AV401/508.91)*100, AND(F401="Rat", AZ401="ul"), (AV401/1971)*100, AND(F401="Mouse", AZ401="nl"), (AV401/508910)*100, AND(F401="Rat", AZ401="nl"), (AV401/1971000)*100, AND(F401="Mouse", AZ401="cm3"), (AV401/0.50891)*100, AND(F401="Rat", AZ401="cm3"), (AV401/1.971)*100, TRUE, "NA")</f>
        <v>15.02</v>
      </c>
      <c r="BD401" cm="1">
        <f t="array" ref="BD401">_xlfn.IFS(AU401="NA", "NA", AU401="NR", "NA", R401="NR", "NA", BA401="SD", AU401, BA401="SE", AU401*(SQRT(R401)), BA401="SEM", AU401*(SQRT(R401)), TRUE, "NA")</f>
        <v>6.5005845890965839</v>
      </c>
      <c r="BE401" cm="1">
        <f t="array" ref="BE401">_xlfn.IFS(BD401="NA", "NA", AZ401="Direct rLV % whole brain", BD401, AZ401="Indirect rLV % whole brain", BD401, AZ401="Direct rLV % hemisphere", BD401/2, AZ401="Indirect rLV % hemisphere", BD401/2, AND(F401="Mouse", AZ401="mm3"), (BD401/508.91)*100, AND(F401="Rat", AZ401="mm3"), (BD401/1971)*100, AND(F401="Mouse", AZ401="ul"), (BD401/508.91)*100, AND(F401="Rat", AZ401="ul"), (BD401/1971)*100, AND(F401="Mouse", AZ401="nl"), (BD401/508910)*100, AND(F401="Rat", AZ401="nl"), (BD401/1971000)*100, AND(F401="Mouse", AZ401="cm3"), (BD401/0.50891)*100, AND(F401="Rat", AZ401="cm3"), (BD401/1.971)*100, TRUE, "NA")</f>
        <v>6.5005845890965839</v>
      </c>
      <c r="BF401" s="48" cm="1">
        <f t="array" ref="BF401">_xlfn.IFS(AW401="NA", "NA", AW401="NR", "NA", T401 = "NA", "NA", T401 = "NR", "NA", BA401="SD", AW401, BA401="SE", AW401*(SQRT(T401)), BA401="SEM", AW401*(SQRT(T401)), TRUE, "NA")</f>
        <v>4.112614740040696</v>
      </c>
      <c r="BG401" s="35" t="s">
        <v>471</v>
      </c>
      <c r="BH401">
        <v>6.58</v>
      </c>
      <c r="BI401">
        <v>0.36</v>
      </c>
      <c r="BJ401">
        <v>6.18</v>
      </c>
      <c r="BK401">
        <v>0.35</v>
      </c>
      <c r="BL401" t="s">
        <v>197</v>
      </c>
      <c r="BM401">
        <v>24</v>
      </c>
      <c r="BN401" s="35" t="s">
        <v>273</v>
      </c>
      <c r="BO401" t="s">
        <v>273</v>
      </c>
    </row>
    <row r="402" spans="1:69" s="22" customFormat="1" x14ac:dyDescent="0.3">
      <c r="A402" s="22" t="s">
        <v>1769</v>
      </c>
      <c r="B402" s="22" t="s">
        <v>1760</v>
      </c>
      <c r="C402" s="22">
        <v>2005</v>
      </c>
      <c r="D402" s="22" t="s">
        <v>1770</v>
      </c>
      <c r="E402" s="22" t="s">
        <v>141</v>
      </c>
      <c r="F402" s="34" t="s">
        <v>39</v>
      </c>
      <c r="G402" s="22" t="s">
        <v>1230</v>
      </c>
      <c r="H402" s="22" t="s">
        <v>36</v>
      </c>
      <c r="I402" s="22" t="s">
        <v>12</v>
      </c>
      <c r="J402" s="22" t="s">
        <v>8</v>
      </c>
      <c r="K402" s="22" t="s">
        <v>9</v>
      </c>
      <c r="L402" s="22" t="s">
        <v>9</v>
      </c>
      <c r="M402" s="22" t="s">
        <v>9</v>
      </c>
      <c r="N402" s="22">
        <v>362.6</v>
      </c>
      <c r="O402" s="22">
        <f t="shared" si="69"/>
        <v>464.1</v>
      </c>
      <c r="P402" s="22">
        <v>565.6</v>
      </c>
      <c r="Q402" s="22">
        <v>1</v>
      </c>
      <c r="R402" s="22">
        <v>10</v>
      </c>
      <c r="S402" s="22">
        <v>3</v>
      </c>
      <c r="T402" s="22">
        <v>10</v>
      </c>
      <c r="U402" s="22">
        <f t="shared" si="67"/>
        <v>3</v>
      </c>
      <c r="V402" s="22">
        <f t="shared" si="68"/>
        <v>3.3333333333333335</v>
      </c>
      <c r="W402" s="34" t="s">
        <v>97</v>
      </c>
      <c r="X402" s="22" t="s">
        <v>8</v>
      </c>
      <c r="Y402" s="22" t="s">
        <v>2553</v>
      </c>
      <c r="Z402" s="22" t="s">
        <v>91</v>
      </c>
      <c r="AA402" s="22">
        <v>20</v>
      </c>
      <c r="AB402" s="22" t="s">
        <v>145</v>
      </c>
      <c r="AC402" cm="1">
        <f t="array" ref="AC402">_xlfn.IFS(AB402="mg/kg", AA402, AB402="ug/g", AA402, AB402="mg/100g", AA402*10, AB402="mg/g", AA402*1000, TRUE, "NA")</f>
        <v>20</v>
      </c>
      <c r="AD402" s="22">
        <v>600000</v>
      </c>
      <c r="AE402" s="22" t="s">
        <v>252</v>
      </c>
      <c r="AF402" cm="1">
        <f t="array" ref="AF402">_xlfn.IFS(AD402="NA", "NA", AD402="NR", "NA", AE402="W/cm2", AD402, AE402="mW/mm2", AD402*0.1, AE402="mW/cm2", AD402*0.001, AE402="uW/cm2", AD402*0.000001, AE402="lux", AD402*0.00000014641, AE402="klux", AD402*0.00014641, TRUE, "NA")</f>
        <v>8.7845999999999994E-2</v>
      </c>
      <c r="AG402" s="22" t="s">
        <v>85</v>
      </c>
      <c r="AH402" s="22" t="s">
        <v>2656</v>
      </c>
      <c r="AI402" s="22">
        <v>540</v>
      </c>
      <c r="AJ402" s="22">
        <v>3</v>
      </c>
      <c r="AK402" s="22">
        <v>15</v>
      </c>
      <c r="AL402" s="34" t="s">
        <v>1763</v>
      </c>
      <c r="AM402" s="22" t="s">
        <v>219</v>
      </c>
      <c r="AN402" s="22">
        <v>0.16</v>
      </c>
      <c r="AO402" s="22" t="s">
        <v>1069</v>
      </c>
      <c r="AP402" s="22">
        <v>0</v>
      </c>
      <c r="AQ402" s="22" t="s">
        <v>157</v>
      </c>
      <c r="AR402" s="34">
        <v>24</v>
      </c>
      <c r="AS402" s="22" t="s">
        <v>875</v>
      </c>
      <c r="AT402" s="22">
        <v>15.92</v>
      </c>
      <c r="AU402" s="22">
        <v>6.99</v>
      </c>
      <c r="AV402" s="22">
        <v>7.31</v>
      </c>
      <c r="AW402" s="22">
        <v>3.79</v>
      </c>
      <c r="AX402" s="22" t="s">
        <v>8</v>
      </c>
      <c r="AY402" s="22" t="s">
        <v>8</v>
      </c>
      <c r="AZ402" s="22" t="s">
        <v>483</v>
      </c>
      <c r="BA402" s="22" t="s">
        <v>196</v>
      </c>
      <c r="BB402" cm="1">
        <f t="array" ref="BB402">_xlfn.IFS(AT402="NA", "NA", AT402="NR", "NA", AZ402="Direct rLV % whole brain", AT402, AZ402="Indirect rLV % whole brain", AT402, AZ402="Direct rLV % hemisphere", AT402/2, AZ402="Indirect rLV % hemisphere", AT402/2, AND(F402="Mouse", AZ402="mm3"), (AT402/508.91)*100, AND(F402="Rat", AZ402="mm3"), (AT402/1971)*100, AND(F402="Mouse", AZ402="ul"), (AT402/508.91)*100, AND(F402="Rat", AZ402="ul"), (AT402/1971)*100, AND(F402="Mouse", AZ402="nl"), (AT402/508910)*100, AND(F402="Rat", AZ402="nl"), (AT402/1971000)*100, AND(F402="Mouse", AZ402="cm3"), (AT402/0.50891)*100, AND(F402="Rat", AZ402="cm3"), (AT402/1.971)*100, TRUE, "NA")</f>
        <v>15.92</v>
      </c>
      <c r="BC402" cm="1">
        <f t="array" ref="BC402">_xlfn.IFS(AV402="NA", "NA", AV402="NR", "NA", AZ402="Direct rLV % whole brain", AV402, AZ402="Indirect rLV % whole brain", AV402, AZ402="Direct rLV % hemisphere", AV402/2, AZ402="Indirect rLV % hemisphere", AV402/2, AND(F402="Mouse", AZ402="mm3"), (AV402/508.91)*100, AND(F402="Rat", AZ402="mm3"), (AV402/1971)*100, AND(F402="Mouse", AZ402="ul"), (AV402/508.91)*100, AND(F402="Rat", AZ402="ul"), (AV402/1971)*100, AND(F402="Mouse", AZ402="nl"), (AV402/508910)*100, AND(F402="Rat", AZ402="nl"), (AV402/1971000)*100, AND(F402="Mouse", AZ402="cm3"), (AV402/0.50891)*100, AND(F402="Rat", AZ402="cm3"), (AV402/1.971)*100, TRUE, "NA")</f>
        <v>7.31</v>
      </c>
      <c r="BD402" cm="1">
        <f t="array" ref="BD402">_xlfn.IFS(AU402="NA", "NA", AU402="NR", "NA", R402="NR", "NA", BA402="SD", AU402, BA402="SE", AU402*(SQRT(R402)), BA402="SEM", AU402*(SQRT(R402)), TRUE, "NA")</f>
        <v>6.99</v>
      </c>
      <c r="BE402" cm="1">
        <f t="array" ref="BE402">_xlfn.IFS(BD402="NA", "NA", AZ402="Direct rLV % whole brain", BD402, AZ402="Indirect rLV % whole brain", BD402, AZ402="Direct rLV % hemisphere", BD402/2, AZ402="Indirect rLV % hemisphere", BD402/2, AND(F402="Mouse", AZ402="mm3"), (BD402/508.91)*100, AND(F402="Rat", AZ402="mm3"), (BD402/1971)*100, AND(F402="Mouse", AZ402="ul"), (BD402/508.91)*100, AND(F402="Rat", AZ402="ul"), (BD402/1971)*100, AND(F402="Mouse", AZ402="nl"), (BD402/508910)*100, AND(F402="Rat", AZ402="nl"), (BD402/1971000)*100, AND(F402="Mouse", AZ402="cm3"), (BD402/0.50891)*100, AND(F402="Rat", AZ402="cm3"), (BD402/1.971)*100, TRUE, "NA")</f>
        <v>6.99</v>
      </c>
      <c r="BF402" s="48" cm="1">
        <f t="array" ref="BF402">_xlfn.IFS(AW402="NA", "NA", AW402="NR", "NA", T402 = "NA", "NA", T402 = "NR", "NA", BA402="SD", AW402, BA402="SE", AW402*(SQRT(T402)), BA402="SEM", AW402*(SQRT(T402)), TRUE, "NA")</f>
        <v>3.79</v>
      </c>
      <c r="BG402" s="34" t="s">
        <v>471</v>
      </c>
      <c r="BH402" s="22">
        <v>6.63</v>
      </c>
      <c r="BI402" s="22">
        <v>0.76</v>
      </c>
      <c r="BJ402" s="22">
        <v>3.61</v>
      </c>
      <c r="BK402" s="22">
        <v>1.7</v>
      </c>
      <c r="BL402" s="22" t="s">
        <v>196</v>
      </c>
      <c r="BM402" s="22">
        <v>24</v>
      </c>
      <c r="BN402" s="34" t="s">
        <v>273</v>
      </c>
      <c r="BO402" s="22" t="s">
        <v>272</v>
      </c>
    </row>
    <row r="403" spans="1:69" s="22" customFormat="1" x14ac:dyDescent="0.3">
      <c r="A403" s="22" t="s">
        <v>1769</v>
      </c>
      <c r="B403" s="22" t="s">
        <v>1760</v>
      </c>
      <c r="C403" s="22">
        <v>2005</v>
      </c>
      <c r="D403" s="22" t="s">
        <v>1770</v>
      </c>
      <c r="E403" s="22" t="s">
        <v>143</v>
      </c>
      <c r="F403" s="34" t="s">
        <v>39</v>
      </c>
      <c r="G403" s="22" t="s">
        <v>1230</v>
      </c>
      <c r="H403" s="22" t="s">
        <v>36</v>
      </c>
      <c r="I403" s="22" t="s">
        <v>12</v>
      </c>
      <c r="J403" s="22" t="s">
        <v>8</v>
      </c>
      <c r="K403" s="22" t="s">
        <v>9</v>
      </c>
      <c r="L403" s="22" t="s">
        <v>9</v>
      </c>
      <c r="M403" s="22" t="s">
        <v>9</v>
      </c>
      <c r="N403" s="22">
        <v>362.6</v>
      </c>
      <c r="O403" s="22">
        <f t="shared" si="69"/>
        <v>464.1</v>
      </c>
      <c r="P403" s="22">
        <v>565.6</v>
      </c>
      <c r="Q403" s="22">
        <v>1</v>
      </c>
      <c r="R403" s="22">
        <v>10</v>
      </c>
      <c r="S403" s="22">
        <v>3</v>
      </c>
      <c r="T403" s="22">
        <v>10</v>
      </c>
      <c r="U403" s="22">
        <f t="shared" si="67"/>
        <v>3</v>
      </c>
      <c r="V403" s="22">
        <f t="shared" si="68"/>
        <v>3.3333333333333335</v>
      </c>
      <c r="W403" s="34" t="s">
        <v>97</v>
      </c>
      <c r="X403" s="22" t="s">
        <v>8</v>
      </c>
      <c r="Y403" s="22" t="s">
        <v>2553</v>
      </c>
      <c r="Z403" s="22" t="s">
        <v>91</v>
      </c>
      <c r="AA403" s="22">
        <v>20</v>
      </c>
      <c r="AB403" s="22" t="s">
        <v>145</v>
      </c>
      <c r="AC403" cm="1">
        <f t="array" ref="AC403">_xlfn.IFS(AB403="mg/kg", AA403, AB403="ug/g", AA403, AB403="mg/100g", AA403*10, AB403="mg/g", AA403*1000, TRUE, "NA")</f>
        <v>20</v>
      </c>
      <c r="AD403" s="22">
        <v>600000</v>
      </c>
      <c r="AE403" s="22" t="s">
        <v>252</v>
      </c>
      <c r="AF403" cm="1">
        <f t="array" ref="AF403">_xlfn.IFS(AD403="NA", "NA", AD403="NR", "NA", AE403="W/cm2", AD403, AE403="mW/mm2", AD403*0.1, AE403="mW/cm2", AD403*0.001, AE403="uW/cm2", AD403*0.000001, AE403="lux", AD403*0.00000014641, AE403="klux", AD403*0.00014641, TRUE, "NA")</f>
        <v>8.7845999999999994E-2</v>
      </c>
      <c r="AG403" s="22" t="s">
        <v>85</v>
      </c>
      <c r="AH403" s="22" t="s">
        <v>2656</v>
      </c>
      <c r="AI403" s="22">
        <v>540</v>
      </c>
      <c r="AJ403" s="22">
        <v>3</v>
      </c>
      <c r="AK403" s="22">
        <v>15</v>
      </c>
      <c r="AL403" s="34" t="s">
        <v>1771</v>
      </c>
      <c r="AM403" s="22" t="s">
        <v>219</v>
      </c>
      <c r="AN403" s="22">
        <v>1</v>
      </c>
      <c r="AO403" s="22" t="s">
        <v>1069</v>
      </c>
      <c r="AP403" s="22">
        <v>0</v>
      </c>
      <c r="AQ403" s="22" t="s">
        <v>157</v>
      </c>
      <c r="AR403" s="34">
        <v>24</v>
      </c>
      <c r="AS403" s="22" t="s">
        <v>875</v>
      </c>
      <c r="AT403" s="22">
        <v>17.559999999999999</v>
      </c>
      <c r="AU403" s="22">
        <v>7.58</v>
      </c>
      <c r="AV403" s="22">
        <v>14.55</v>
      </c>
      <c r="AW403" s="22">
        <v>4.8099999999999996</v>
      </c>
      <c r="AX403" s="22" t="s">
        <v>8</v>
      </c>
      <c r="AY403" s="22" t="s">
        <v>8</v>
      </c>
      <c r="AZ403" s="22" t="s">
        <v>483</v>
      </c>
      <c r="BA403" s="22" t="s">
        <v>196</v>
      </c>
      <c r="BB403" cm="1">
        <f t="array" ref="BB403">_xlfn.IFS(AT403="NA", "NA", AT403="NR", "NA", AZ403="Direct rLV % whole brain", AT403, AZ403="Indirect rLV % whole brain", AT403, AZ403="Direct rLV % hemisphere", AT403/2, AZ403="Indirect rLV % hemisphere", AT403/2, AND(F403="Mouse", AZ403="mm3"), (AT403/508.91)*100, AND(F403="Rat", AZ403="mm3"), (AT403/1971)*100, AND(F403="Mouse", AZ403="ul"), (AT403/508.91)*100, AND(F403="Rat", AZ403="ul"), (AT403/1971)*100, AND(F403="Mouse", AZ403="nl"), (AT403/508910)*100, AND(F403="Rat", AZ403="nl"), (AT403/1971000)*100, AND(F403="Mouse", AZ403="cm3"), (AT403/0.50891)*100, AND(F403="Rat", AZ403="cm3"), (AT403/1.971)*100, TRUE, "NA")</f>
        <v>17.559999999999999</v>
      </c>
      <c r="BC403" cm="1">
        <f t="array" ref="BC403">_xlfn.IFS(AV403="NA", "NA", AV403="NR", "NA", AZ403="Direct rLV % whole brain", AV403, AZ403="Indirect rLV % whole brain", AV403, AZ403="Direct rLV % hemisphere", AV403/2, AZ403="Indirect rLV % hemisphere", AV403/2, AND(F403="Mouse", AZ403="mm3"), (AV403/508.91)*100, AND(F403="Rat", AZ403="mm3"), (AV403/1971)*100, AND(F403="Mouse", AZ403="ul"), (AV403/508.91)*100, AND(F403="Rat", AZ403="ul"), (AV403/1971)*100, AND(F403="Mouse", AZ403="nl"), (AV403/508910)*100, AND(F403="Rat", AZ403="nl"), (AV403/1971000)*100, AND(F403="Mouse", AZ403="cm3"), (AV403/0.50891)*100, AND(F403="Rat", AZ403="cm3"), (AV403/1.971)*100, TRUE, "NA")</f>
        <v>14.55</v>
      </c>
      <c r="BD403" cm="1">
        <f t="array" ref="BD403">_xlfn.IFS(AU403="NA", "NA", AU403="NR", "NA", R403="NR", "NA", BA403="SD", AU403, BA403="SE", AU403*(SQRT(R403)), BA403="SEM", AU403*(SQRT(R403)), TRUE, "NA")</f>
        <v>7.58</v>
      </c>
      <c r="BE403" cm="1">
        <f t="array" ref="BE403">_xlfn.IFS(BD403="NA", "NA", AZ403="Direct rLV % whole brain", BD403, AZ403="Indirect rLV % whole brain", BD403, AZ403="Direct rLV % hemisphere", BD403/2, AZ403="Indirect rLV % hemisphere", BD403/2, AND(F403="Mouse", AZ403="mm3"), (BD403/508.91)*100, AND(F403="Rat", AZ403="mm3"), (BD403/1971)*100, AND(F403="Mouse", AZ403="ul"), (BD403/508.91)*100, AND(F403="Rat", AZ403="ul"), (BD403/1971)*100, AND(F403="Mouse", AZ403="nl"), (BD403/508910)*100, AND(F403="Rat", AZ403="nl"), (BD403/1971000)*100, AND(F403="Mouse", AZ403="cm3"), (BD403/0.50891)*100, AND(F403="Rat", AZ403="cm3"), (BD403/1.971)*100, TRUE, "NA")</f>
        <v>7.58</v>
      </c>
      <c r="BF403" s="48" cm="1">
        <f t="array" ref="BF403">_xlfn.IFS(AW403="NA", "NA", AW403="NR", "NA", T403 = "NA", "NA", T403 = "NR", "NA", BA403="SD", AW403, BA403="SE", AW403*(SQRT(T403)), BA403="SEM", AW403*(SQRT(T403)), TRUE, "NA")</f>
        <v>4.8099999999999996</v>
      </c>
      <c r="BG403" s="34" t="s">
        <v>471</v>
      </c>
      <c r="BH403" s="22">
        <v>6.84</v>
      </c>
      <c r="BI403" s="22">
        <v>0.55000000000000004</v>
      </c>
      <c r="BJ403" s="22">
        <v>6.22</v>
      </c>
      <c r="BK403" s="22">
        <v>1.48</v>
      </c>
      <c r="BL403" s="22" t="s">
        <v>196</v>
      </c>
      <c r="BM403" s="22">
        <v>24</v>
      </c>
      <c r="BN403" s="34" t="s">
        <v>273</v>
      </c>
      <c r="BO403" s="22" t="s">
        <v>272</v>
      </c>
    </row>
    <row r="404" spans="1:69" x14ac:dyDescent="0.3">
      <c r="A404" t="s">
        <v>1773</v>
      </c>
      <c r="B404" t="s">
        <v>1772</v>
      </c>
      <c r="C404">
        <v>2008</v>
      </c>
      <c r="D404" t="s">
        <v>1774</v>
      </c>
      <c r="E404" t="s">
        <v>141</v>
      </c>
      <c r="F404" s="35" t="s">
        <v>24</v>
      </c>
      <c r="G404" t="s">
        <v>11</v>
      </c>
      <c r="H404" t="s">
        <v>36</v>
      </c>
      <c r="I404" t="s">
        <v>12</v>
      </c>
      <c r="J404" t="s">
        <v>8</v>
      </c>
      <c r="K404" t="s">
        <v>9</v>
      </c>
      <c r="L404" t="s">
        <v>9</v>
      </c>
      <c r="M404" t="s">
        <v>9</v>
      </c>
      <c r="N404">
        <v>280</v>
      </c>
      <c r="O404">
        <f t="shared" si="69"/>
        <v>300</v>
      </c>
      <c r="P404">
        <v>320</v>
      </c>
      <c r="Q404">
        <v>1</v>
      </c>
      <c r="R404">
        <v>5</v>
      </c>
      <c r="S404">
        <v>3</v>
      </c>
      <c r="T404">
        <v>5</v>
      </c>
      <c r="U404">
        <f t="shared" si="67"/>
        <v>3</v>
      </c>
      <c r="V404">
        <f t="shared" si="68"/>
        <v>1.6666666666666667</v>
      </c>
      <c r="W404" s="35" t="s">
        <v>100</v>
      </c>
      <c r="X404" t="s">
        <v>936</v>
      </c>
      <c r="Y404" t="s">
        <v>78</v>
      </c>
      <c r="Z404" t="s">
        <v>527</v>
      </c>
      <c r="AA404">
        <v>10</v>
      </c>
      <c r="AB404" t="s">
        <v>320</v>
      </c>
      <c r="AC404">
        <f>AA404*0.3</f>
        <v>3</v>
      </c>
      <c r="AD404">
        <v>150</v>
      </c>
      <c r="AE404" t="s">
        <v>292</v>
      </c>
      <c r="AF404" t="str" cm="1">
        <f t="array" ref="AF404">_xlfn.IFS(AD404="NA", "NA", AD404="NR", "NA", AE404="W/cm2", AD404, AE404="mW/mm2", AD404*0.1, AE404="mW/cm2", AD404*0.001, AE404="uW/cm2", AD404*0.000001, AE404="lux", AD404*0.00000014641, AE404="klux", AD404*0.00014641, TRUE, "NA")</f>
        <v>NA</v>
      </c>
      <c r="AG404" t="s">
        <v>47</v>
      </c>
      <c r="AH404" t="s">
        <v>47</v>
      </c>
      <c r="AI404" t="s">
        <v>9</v>
      </c>
      <c r="AJ404">
        <v>1.5</v>
      </c>
      <c r="AK404">
        <v>20</v>
      </c>
      <c r="AL404" s="35" t="s">
        <v>1251</v>
      </c>
      <c r="AM404" t="s">
        <v>218</v>
      </c>
      <c r="AN404">
        <v>20</v>
      </c>
      <c r="AO404" t="s">
        <v>2561</v>
      </c>
      <c r="AP404">
        <v>1</v>
      </c>
      <c r="AQ404" t="s">
        <v>158</v>
      </c>
      <c r="AR404" s="35">
        <v>504</v>
      </c>
      <c r="AS404" t="s">
        <v>876</v>
      </c>
      <c r="AT404">
        <v>11.3</v>
      </c>
      <c r="AU404">
        <v>4.4000000000000004</v>
      </c>
      <c r="AV404">
        <v>14.7</v>
      </c>
      <c r="AW404">
        <v>3.4</v>
      </c>
      <c r="AX404" t="s">
        <v>8</v>
      </c>
      <c r="AY404" t="s">
        <v>8</v>
      </c>
      <c r="AZ404" t="s">
        <v>137</v>
      </c>
      <c r="BA404" t="s">
        <v>197</v>
      </c>
      <c r="BB404" cm="1">
        <f t="array" ref="BB404">_xlfn.IFS(AT404="NA", "NA", AT404="NR", "NA", AZ404="Direct rLV % whole brain", AT404, AZ404="Indirect rLV % whole brain", AT404, AZ404="Direct rLV % hemisphere", AT404/2, AZ404="Indirect rLV % hemisphere", AT404/2, AND(F404="Mouse", AZ404="mm3"), (AT404/508.91)*100, AND(F404="Rat", AZ404="mm3"), (AT404/1971)*100, AND(F404="Mouse", AZ404="ul"), (AT404/508.91)*100, AND(F404="Rat", AZ404="ul"), (AT404/1971)*100, AND(F404="Mouse", AZ404="nl"), (AT404/508910)*100, AND(F404="Rat", AZ404="nl"), (AT404/1971000)*100, AND(F404="Mouse", AZ404="cm3"), (AT404/0.50891)*100, AND(F404="Rat", AZ404="cm3"), (AT404/1.971)*100, TRUE, "NA")</f>
        <v>0.57331303906646369</v>
      </c>
      <c r="BC404" cm="1">
        <f t="array" ref="BC404">_xlfn.IFS(AV404="NA", "NA", AV404="NR", "NA", AZ404="Direct rLV % whole brain", AV404, AZ404="Indirect rLV % whole brain", AV404, AZ404="Direct rLV % hemisphere", AV404/2, AZ404="Indirect rLV % hemisphere", AV404/2, AND(F404="Mouse", AZ404="mm3"), (AV404/508.91)*100, AND(F404="Rat", AZ404="mm3"), (AV404/1971)*100, AND(F404="Mouse", AZ404="ul"), (AV404/508.91)*100, AND(F404="Rat", AZ404="ul"), (AV404/1971)*100, AND(F404="Mouse", AZ404="nl"), (AV404/508910)*100, AND(F404="Rat", AZ404="nl"), (AV404/1971000)*100, AND(F404="Mouse", AZ404="cm3"), (AV404/0.50891)*100, AND(F404="Rat", AZ404="cm3"), (AV404/1.971)*100, TRUE, "NA")</f>
        <v>0.74581430745814303</v>
      </c>
      <c r="BD404" cm="1">
        <f t="array" ref="BD404">_xlfn.IFS(AU404="NA", "NA", AU404="NR", "NA", R404="NR", "NA", BA404="SD", AU404, BA404="SE", AU404*(SQRT(R404)), BA404="SEM", AU404*(SQRT(R404)), TRUE, "NA")</f>
        <v>9.8386991009990759</v>
      </c>
      <c r="BE404" cm="1">
        <f t="array" ref="BE404">_xlfn.IFS(BD404="NA", "NA", AZ404="Direct rLV % whole brain", BD404, AZ404="Indirect rLV % whole brain", BD404, AZ404="Direct rLV % hemisphere", BD404/2, AZ404="Indirect rLV % hemisphere", BD404/2, AND(F404="Mouse", AZ404="mm3"), (BD404/508.91)*100, AND(F404="Rat", AZ404="mm3"), (BD404/1971)*100, AND(F404="Mouse", AZ404="ul"), (BD404/508.91)*100, AND(F404="Rat", AZ404="ul"), (BD404/1971)*100, AND(F404="Mouse", AZ404="nl"), (BD404/508910)*100, AND(F404="Rat", AZ404="nl"), (BD404/1971000)*100, AND(F404="Mouse", AZ404="cm3"), (BD404/0.50891)*100, AND(F404="Rat", AZ404="cm3"), (BD404/1.971)*100, TRUE, "NA")</f>
        <v>0.49917296301365172</v>
      </c>
      <c r="BF404" s="48" cm="1">
        <f t="array" ref="BF404">_xlfn.IFS(AW404="NA", "NA", AW404="NR", "NA", T404 = "NA", "NA", T404 = "NR", "NA", BA404="SD", AW404, BA404="SE", AW404*(SQRT(T404)), BA404="SEM", AW404*(SQRT(T404)), TRUE, "NA")</f>
        <v>7.6026311234992852</v>
      </c>
      <c r="BG404" s="35" t="s">
        <v>271</v>
      </c>
      <c r="BH404">
        <v>2.76</v>
      </c>
      <c r="BI404">
        <v>0.26</v>
      </c>
      <c r="BJ404">
        <v>1.39</v>
      </c>
      <c r="BK404">
        <v>0.42</v>
      </c>
      <c r="BL404" t="s">
        <v>197</v>
      </c>
      <c r="BM404">
        <v>1008</v>
      </c>
      <c r="BN404" s="35" t="s">
        <v>272</v>
      </c>
      <c r="BO404" t="s">
        <v>272</v>
      </c>
      <c r="BP404" t="s">
        <v>1776</v>
      </c>
    </row>
    <row r="405" spans="1:69" x14ac:dyDescent="0.3">
      <c r="A405" t="s">
        <v>1773</v>
      </c>
      <c r="B405" t="s">
        <v>1772</v>
      </c>
      <c r="C405">
        <v>2008</v>
      </c>
      <c r="D405" t="s">
        <v>1774</v>
      </c>
      <c r="E405" t="s">
        <v>143</v>
      </c>
      <c r="F405" s="35" t="s">
        <v>24</v>
      </c>
      <c r="G405" t="s">
        <v>11</v>
      </c>
      <c r="H405" t="s">
        <v>36</v>
      </c>
      <c r="I405" t="s">
        <v>12</v>
      </c>
      <c r="J405" t="s">
        <v>8</v>
      </c>
      <c r="K405" t="s">
        <v>9</v>
      </c>
      <c r="L405" t="s">
        <v>9</v>
      </c>
      <c r="M405" t="s">
        <v>9</v>
      </c>
      <c r="N405">
        <v>280</v>
      </c>
      <c r="O405">
        <f t="shared" si="69"/>
        <v>300</v>
      </c>
      <c r="P405">
        <v>320</v>
      </c>
      <c r="Q405">
        <v>1</v>
      </c>
      <c r="R405">
        <v>5</v>
      </c>
      <c r="S405">
        <v>3</v>
      </c>
      <c r="T405">
        <v>5</v>
      </c>
      <c r="U405">
        <f>IF(AND(Q405&lt;&gt;"", Q405&lt;&gt;0, Q405&lt;&gt;"NA", Q405&lt;&gt;"NR",S405&lt;&gt;"", S405&lt;&gt;0, S405&lt;&gt;"NA", S405&lt;&gt;"NR"), S405/Q405, "NA")</f>
        <v>3</v>
      </c>
      <c r="V405">
        <f>IF(AND(U405&lt;&gt;"", U405&lt;&gt;0, U405&lt;&gt;"NA", U405&lt;&gt;"NR",R405&lt;&gt;"", R405&lt;&gt;0, R405&lt;&gt;"NA", R405&lt;&gt;"NR"), R405/U405, "NA")</f>
        <v>1.6666666666666667</v>
      </c>
      <c r="W405" s="35" t="s">
        <v>100</v>
      </c>
      <c r="X405" t="s">
        <v>936</v>
      </c>
      <c r="Y405" t="s">
        <v>78</v>
      </c>
      <c r="Z405" t="s">
        <v>527</v>
      </c>
      <c r="AA405">
        <v>10</v>
      </c>
      <c r="AB405" t="s">
        <v>320</v>
      </c>
      <c r="AC405">
        <f>AA405*0.3</f>
        <v>3</v>
      </c>
      <c r="AD405">
        <v>150</v>
      </c>
      <c r="AE405" t="s">
        <v>292</v>
      </c>
      <c r="AF405" t="str" cm="1">
        <f t="array" ref="AF405">_xlfn.IFS(AD405="NA", "NA", AD405="NR", "NA", AE405="W/cm2", AD405, AE405="mW/mm2", AD405*0.1, AE405="mW/cm2", AD405*0.001, AE405="uW/cm2", AD405*0.000001, AE405="lux", AD405*0.00000014641, AE405="klux", AD405*0.00014641, TRUE, "NA")</f>
        <v>NA</v>
      </c>
      <c r="AG405" t="s">
        <v>47</v>
      </c>
      <c r="AH405" t="s">
        <v>47</v>
      </c>
      <c r="AI405" t="s">
        <v>9</v>
      </c>
      <c r="AJ405">
        <v>1.5</v>
      </c>
      <c r="AK405">
        <v>20</v>
      </c>
      <c r="AL405" s="35" t="s">
        <v>1775</v>
      </c>
      <c r="AM405" t="s">
        <v>47</v>
      </c>
      <c r="AN405" t="s">
        <v>8</v>
      </c>
      <c r="AO405" t="s">
        <v>8</v>
      </c>
      <c r="AP405">
        <v>1</v>
      </c>
      <c r="AQ405" t="s">
        <v>158</v>
      </c>
      <c r="AR405" s="35">
        <v>504</v>
      </c>
      <c r="AS405" t="s">
        <v>876</v>
      </c>
      <c r="AT405">
        <v>11.3</v>
      </c>
      <c r="AU405">
        <v>4.4000000000000004</v>
      </c>
      <c r="AV405">
        <v>12.9</v>
      </c>
      <c r="AW405">
        <v>2.7</v>
      </c>
      <c r="AX405" t="s">
        <v>8</v>
      </c>
      <c r="AY405" t="s">
        <v>8</v>
      </c>
      <c r="AZ405" t="s">
        <v>137</v>
      </c>
      <c r="BA405" t="s">
        <v>197</v>
      </c>
      <c r="BB405" cm="1">
        <f t="array" ref="BB405">_xlfn.IFS(AT405="NA", "NA", AT405="NR", "NA", AZ405="Direct rLV % whole brain", AT405, AZ405="Indirect rLV % whole brain", AT405, AZ405="Direct rLV % hemisphere", AT405/2, AZ405="Indirect rLV % hemisphere", AT405/2, AND(F405="Mouse", AZ405="mm3"), (AT405/508.91)*100, AND(F405="Rat", AZ405="mm3"), (AT405/1971)*100, AND(F405="Mouse", AZ405="ul"), (AT405/508.91)*100, AND(F405="Rat", AZ405="ul"), (AT405/1971)*100, AND(F405="Mouse", AZ405="nl"), (AT405/508910)*100, AND(F405="Rat", AZ405="nl"), (AT405/1971000)*100, AND(F405="Mouse", AZ405="cm3"), (AT405/0.50891)*100, AND(F405="Rat", AZ405="cm3"), (AT405/1.971)*100, TRUE, "NA")</f>
        <v>0.57331303906646369</v>
      </c>
      <c r="BC405" cm="1">
        <f t="array" ref="BC405">_xlfn.IFS(AV405="NA", "NA", AV405="NR", "NA", AZ405="Direct rLV % whole brain", AV405, AZ405="Indirect rLV % whole brain", AV405, AZ405="Direct rLV % hemisphere", AV405/2, AZ405="Indirect rLV % hemisphere", AV405/2, AND(F405="Mouse", AZ405="mm3"), (AV405/508.91)*100, AND(F405="Rat", AZ405="mm3"), (AV405/1971)*100, AND(F405="Mouse", AZ405="ul"), (AV405/508.91)*100, AND(F405="Rat", AZ405="ul"), (AV405/1971)*100, AND(F405="Mouse", AZ405="nl"), (AV405/508910)*100, AND(F405="Rat", AZ405="nl"), (AV405/1971000)*100, AND(F405="Mouse", AZ405="cm3"), (AV405/0.50891)*100, AND(F405="Rat", AZ405="cm3"), (AV405/1.971)*100, TRUE, "NA")</f>
        <v>0.65449010654490103</v>
      </c>
      <c r="BD405" cm="1">
        <f t="array" ref="BD405">_xlfn.IFS(AU405="NA", "NA", AU405="NR", "NA", R405="NR", "NA", BA405="SD", AU405, BA405="SE", AU405*(SQRT(R405)), BA405="SEM", AU405*(SQRT(R405)), TRUE, "NA")</f>
        <v>9.8386991009990759</v>
      </c>
      <c r="BE405" cm="1">
        <f t="array" ref="BE405">_xlfn.IFS(BD405="NA", "NA", AZ405="Direct rLV % whole brain", BD405, AZ405="Indirect rLV % whole brain", BD405, AZ405="Direct rLV % hemisphere", BD405/2, AZ405="Indirect rLV % hemisphere", BD405/2, AND(F405="Mouse", AZ405="mm3"), (BD405/508.91)*100, AND(F405="Rat", AZ405="mm3"), (BD405/1971)*100, AND(F405="Mouse", AZ405="ul"), (BD405/508.91)*100, AND(F405="Rat", AZ405="ul"), (BD405/1971)*100, AND(F405="Mouse", AZ405="nl"), (BD405/508910)*100, AND(F405="Rat", AZ405="nl"), (BD405/1971000)*100, AND(F405="Mouse", AZ405="cm3"), (BD405/0.50891)*100, AND(F405="Rat", AZ405="cm3"), (BD405/1.971)*100, TRUE, "NA")</f>
        <v>0.49917296301365172</v>
      </c>
      <c r="BF405" s="48" cm="1">
        <f t="array" ref="BF405">_xlfn.IFS(AW405="NA", "NA", AW405="NR", "NA", T405 = "NA", "NA", T405 = "NR", "NA", BA405="SD", AW405, BA405="SE", AW405*(SQRT(T405)), BA405="SEM", AW405*(SQRT(T405)), TRUE, "NA")</f>
        <v>6.0373835392494328</v>
      </c>
      <c r="BG405" s="35" t="s">
        <v>271</v>
      </c>
      <c r="BH405">
        <v>2.76</v>
      </c>
      <c r="BI405">
        <v>0.26</v>
      </c>
      <c r="BJ405">
        <v>4.57</v>
      </c>
      <c r="BK405">
        <v>0</v>
      </c>
      <c r="BL405" t="s">
        <v>197</v>
      </c>
      <c r="BM405">
        <v>1008</v>
      </c>
      <c r="BN405" s="35" t="s">
        <v>272</v>
      </c>
      <c r="BO405" t="s">
        <v>272</v>
      </c>
      <c r="BP405" t="s">
        <v>1776</v>
      </c>
    </row>
    <row r="406" spans="1:69" s="22" customFormat="1" x14ac:dyDescent="0.3">
      <c r="A406" s="22" t="s">
        <v>1778</v>
      </c>
      <c r="B406" s="22" t="s">
        <v>1777</v>
      </c>
      <c r="C406" s="22">
        <v>2013</v>
      </c>
      <c r="D406" s="22" t="s">
        <v>1779</v>
      </c>
      <c r="E406" s="22" t="s">
        <v>141</v>
      </c>
      <c r="F406" s="34" t="s">
        <v>24</v>
      </c>
      <c r="G406" s="22" t="s">
        <v>10</v>
      </c>
      <c r="H406" s="22" t="s">
        <v>36</v>
      </c>
      <c r="I406" s="22" t="s">
        <v>12</v>
      </c>
      <c r="J406" s="22" t="s">
        <v>8</v>
      </c>
      <c r="K406" s="22" t="s">
        <v>9</v>
      </c>
      <c r="L406" s="22">
        <v>7</v>
      </c>
      <c r="M406" s="22" t="s">
        <v>9</v>
      </c>
      <c r="N406" s="22" t="s">
        <v>9</v>
      </c>
      <c r="O406" s="22" t="s">
        <v>9</v>
      </c>
      <c r="P406" s="22" t="s">
        <v>9</v>
      </c>
      <c r="Q406" s="22">
        <v>1</v>
      </c>
      <c r="R406" s="22">
        <v>16</v>
      </c>
      <c r="S406" s="22">
        <v>2</v>
      </c>
      <c r="T406" s="22">
        <v>8</v>
      </c>
      <c r="U406" s="22">
        <f t="shared" si="67"/>
        <v>2</v>
      </c>
      <c r="V406" s="22">
        <f t="shared" si="68"/>
        <v>8</v>
      </c>
      <c r="W406" s="34" t="s">
        <v>95</v>
      </c>
      <c r="X406" s="22" t="s">
        <v>8</v>
      </c>
      <c r="Y406" s="22" t="s">
        <v>2553</v>
      </c>
      <c r="Z406" s="22" t="s">
        <v>91</v>
      </c>
      <c r="AA406" s="22">
        <v>20</v>
      </c>
      <c r="AB406" s="22" t="s">
        <v>145</v>
      </c>
      <c r="AC406" cm="1">
        <f t="array" ref="AC406">_xlfn.IFS(AB406="mg/kg", AA406, AB406="ug/g", AA406, AB406="mg/100g", AA406*10, AB406="mg/g", AA406*1000, TRUE, "NA")</f>
        <v>20</v>
      </c>
      <c r="AD406" s="22" t="s">
        <v>9</v>
      </c>
      <c r="AE406" s="22" t="s">
        <v>8</v>
      </c>
      <c r="AF406" t="str" cm="1">
        <f t="array" ref="AF406">_xlfn.IFS(AD406="NA", "NA", AD406="NR", "NA", AE406="W/cm2", AD406, AE406="mW/mm2", AD406*0.1, AE406="mW/cm2", AD406*0.001, AE406="uW/cm2", AD406*0.000001, AE406="lux", AD406*0.00000014641, AE406="klux", AD406*0.00014641, TRUE, "NA")</f>
        <v>NA</v>
      </c>
      <c r="AG406" s="22" t="s">
        <v>85</v>
      </c>
      <c r="AH406" s="22" t="s">
        <v>2656</v>
      </c>
      <c r="AI406" s="22">
        <v>540</v>
      </c>
      <c r="AJ406" s="22" t="s">
        <v>9</v>
      </c>
      <c r="AK406" s="22">
        <v>10</v>
      </c>
      <c r="AL406" s="34" t="s">
        <v>324</v>
      </c>
      <c r="AM406" s="22" t="s">
        <v>219</v>
      </c>
      <c r="AN406" s="22">
        <v>10</v>
      </c>
      <c r="AO406" s="22" t="s">
        <v>145</v>
      </c>
      <c r="AP406" s="22">
        <v>1</v>
      </c>
      <c r="AQ406" s="22" t="s">
        <v>158</v>
      </c>
      <c r="AR406" s="34">
        <v>24</v>
      </c>
      <c r="AS406" s="22" t="s">
        <v>875</v>
      </c>
      <c r="AT406" s="22">
        <v>286.5</v>
      </c>
      <c r="AU406" s="22">
        <v>10.6</v>
      </c>
      <c r="AV406" s="22" t="s">
        <v>9</v>
      </c>
      <c r="AW406" s="22" t="s">
        <v>9</v>
      </c>
      <c r="AX406" s="22">
        <v>-28.64</v>
      </c>
      <c r="AY406" s="22">
        <v>9.64</v>
      </c>
      <c r="AZ406" s="22" t="s">
        <v>137</v>
      </c>
      <c r="BA406" s="22" t="s">
        <v>197</v>
      </c>
      <c r="BB406" cm="1">
        <f t="array" ref="BB406">_xlfn.IFS(AT406="NA", "NA", AT406="NR", "NA", AZ406="Direct rLV % whole brain", AT406, AZ406="Indirect rLV % whole brain", AT406, AZ406="Direct rLV % hemisphere", AT406/2, AZ406="Indirect rLV % hemisphere", AT406/2, AND(F406="Mouse", AZ406="mm3"), (AT406/508.91)*100, AND(F406="Rat", AZ406="mm3"), (AT406/1971)*100, AND(F406="Mouse", AZ406="ul"), (AT406/508.91)*100, AND(F406="Rat", AZ406="ul"), (AT406/1971)*100, AND(F406="Mouse", AZ406="nl"), (AT406/508910)*100, AND(F406="Rat", AZ406="nl"), (AT406/1971000)*100, AND(F406="Mouse", AZ406="cm3"), (AT406/0.50891)*100, AND(F406="Rat", AZ406="cm3"), (AT406/1.971)*100, TRUE, "NA")</f>
        <v>14.535768645357686</v>
      </c>
      <c r="BC406" t="str" cm="1">
        <f t="array" ref="BC406">_xlfn.IFS(AV406="NA", "NA", AV406="NR", "NA", AZ406="Direct rLV % whole brain", AV406, AZ406="Indirect rLV % whole brain", AV406, AZ406="Direct rLV % hemisphere", AV406/2, AZ406="Indirect rLV % hemisphere", AV406/2, AND(F406="Mouse", AZ406="mm3"), (AV406/508.91)*100, AND(F406="Rat", AZ406="mm3"), (AV406/1971)*100, AND(F406="Mouse", AZ406="ul"), (AV406/508.91)*100, AND(F406="Rat", AZ406="ul"), (AV406/1971)*100, AND(F406="Mouse", AZ406="nl"), (AV406/508910)*100, AND(F406="Rat", AZ406="nl"), (AV406/1971000)*100, AND(F406="Mouse", AZ406="cm3"), (AV406/0.50891)*100, AND(F406="Rat", AZ406="cm3"), (AV406/1.971)*100, TRUE, "NA")</f>
        <v>NA</v>
      </c>
      <c r="BD406" cm="1">
        <f t="array" ref="BD406">_xlfn.IFS(AU406="NA", "NA", AU406="NR", "NA", R406="NR", "NA", BA406="SD", AU406, BA406="SE", AU406*(SQRT(R406)), BA406="SEM", AU406*(SQRT(R406)), TRUE, "NA")</f>
        <v>42.4</v>
      </c>
      <c r="BE406" cm="1">
        <f t="array" ref="BE406">_xlfn.IFS(BD406="NA", "NA", AZ406="Direct rLV % whole brain", BD406, AZ406="Indirect rLV % whole brain", BD406, AZ406="Direct rLV % hemisphere", BD406/2, AZ406="Indirect rLV % hemisphere", BD406/2, AND(F406="Mouse", AZ406="mm3"), (BD406/508.91)*100, AND(F406="Rat", AZ406="mm3"), (BD406/1971)*100, AND(F406="Mouse", AZ406="ul"), (BD406/508.91)*100, AND(F406="Rat", AZ406="ul"), (BD406/1971)*100, AND(F406="Mouse", AZ406="nl"), (BD406/508910)*100, AND(F406="Rat", AZ406="nl"), (BD406/1971000)*100, AND(F406="Mouse", AZ406="cm3"), (BD406/0.50891)*100, AND(F406="Rat", AZ406="cm3"), (BD406/1.971)*100, TRUE, "NA")</f>
        <v>2.1511922881785894</v>
      </c>
      <c r="BF406" s="48" t="str" cm="1">
        <f t="array" ref="BF406">_xlfn.IFS(AW406="NA", "NA", AW406="NR", "NA", T406 = "NA", "NA", T406 = "NR", "NA", BA406="SD", AW406, BA406="SE", AW406*(SQRT(T406)), BA406="SEM", AW406*(SQRT(T406)), TRUE, "NA")</f>
        <v>NA</v>
      </c>
      <c r="BG406" s="34" t="s">
        <v>12</v>
      </c>
      <c r="BH406" s="22" t="s">
        <v>8</v>
      </c>
      <c r="BI406" s="22" t="s">
        <v>8</v>
      </c>
      <c r="BJ406" s="22" t="s">
        <v>8</v>
      </c>
      <c r="BK406" s="22" t="s">
        <v>8</v>
      </c>
      <c r="BL406" s="22" t="s">
        <v>8</v>
      </c>
      <c r="BM406" s="22" t="s">
        <v>8</v>
      </c>
      <c r="BN406" s="34" t="s">
        <v>273</v>
      </c>
      <c r="BO406" s="22" t="s">
        <v>272</v>
      </c>
      <c r="BP406" s="22" t="s">
        <v>1781</v>
      </c>
      <c r="BQ406" s="22" t="s">
        <v>2598</v>
      </c>
    </row>
    <row r="407" spans="1:69" s="22" customFormat="1" x14ac:dyDescent="0.3">
      <c r="A407" s="22" t="s">
        <v>1778</v>
      </c>
      <c r="B407" s="22" t="s">
        <v>1777</v>
      </c>
      <c r="C407" s="22">
        <v>2013</v>
      </c>
      <c r="D407" s="22" t="s">
        <v>1779</v>
      </c>
      <c r="E407" s="22" t="s">
        <v>143</v>
      </c>
      <c r="F407" s="34" t="s">
        <v>24</v>
      </c>
      <c r="G407" s="22" t="s">
        <v>10</v>
      </c>
      <c r="H407" s="22" t="s">
        <v>36</v>
      </c>
      <c r="I407" s="22" t="s">
        <v>12</v>
      </c>
      <c r="J407" s="22" t="s">
        <v>8</v>
      </c>
      <c r="K407" s="22" t="s">
        <v>9</v>
      </c>
      <c r="L407" s="22">
        <v>7</v>
      </c>
      <c r="M407" s="22" t="s">
        <v>9</v>
      </c>
      <c r="N407" s="22" t="s">
        <v>9</v>
      </c>
      <c r="O407" s="22" t="s">
        <v>9</v>
      </c>
      <c r="P407" s="22" t="s">
        <v>9</v>
      </c>
      <c r="Q407" s="22">
        <v>1</v>
      </c>
      <c r="R407" s="22">
        <v>8</v>
      </c>
      <c r="S407" s="22">
        <v>2</v>
      </c>
      <c r="T407" s="22">
        <v>8</v>
      </c>
      <c r="U407" s="22">
        <f t="shared" si="67"/>
        <v>2</v>
      </c>
      <c r="V407" s="22">
        <f t="shared" si="68"/>
        <v>4</v>
      </c>
      <c r="W407" s="34" t="s">
        <v>95</v>
      </c>
      <c r="X407" s="22" t="s">
        <v>8</v>
      </c>
      <c r="Y407" s="22" t="s">
        <v>2553</v>
      </c>
      <c r="Z407" s="22" t="s">
        <v>91</v>
      </c>
      <c r="AA407" s="22">
        <v>20</v>
      </c>
      <c r="AB407" s="22" t="s">
        <v>145</v>
      </c>
      <c r="AC407" cm="1">
        <f t="array" ref="AC407">_xlfn.IFS(AB407="mg/kg", AA407, AB407="ug/g", AA407, AB407="mg/100g", AA407*10, AB407="mg/g", AA407*1000, TRUE, "NA")</f>
        <v>20</v>
      </c>
      <c r="AD407" s="22" t="s">
        <v>9</v>
      </c>
      <c r="AE407" s="22" t="s">
        <v>8</v>
      </c>
      <c r="AF407" t="str" cm="1">
        <f t="array" ref="AF407">_xlfn.IFS(AD407="NA", "NA", AD407="NR", "NA", AE407="W/cm2", AD407, AE407="mW/mm2", AD407*0.1, AE407="mW/cm2", AD407*0.001, AE407="uW/cm2", AD407*0.000001, AE407="lux", AD407*0.00000014641, AE407="klux", AD407*0.00014641, TRUE, "NA")</f>
        <v>NA</v>
      </c>
      <c r="AG407" s="22" t="s">
        <v>85</v>
      </c>
      <c r="AH407" s="22" t="s">
        <v>2656</v>
      </c>
      <c r="AI407" s="22">
        <v>540</v>
      </c>
      <c r="AJ407" s="22" t="s">
        <v>9</v>
      </c>
      <c r="AK407" s="22">
        <v>10</v>
      </c>
      <c r="AL407" s="34" t="s">
        <v>1780</v>
      </c>
      <c r="AM407" s="22" t="s">
        <v>2658</v>
      </c>
      <c r="AN407" s="22">
        <v>30</v>
      </c>
      <c r="AO407" s="22" t="s">
        <v>2565</v>
      </c>
      <c r="AP407" s="22">
        <v>1</v>
      </c>
      <c r="AQ407" s="22" t="s">
        <v>158</v>
      </c>
      <c r="AR407" s="34">
        <v>24</v>
      </c>
      <c r="AS407" s="22" t="s">
        <v>875</v>
      </c>
      <c r="AT407" s="22">
        <v>329.4</v>
      </c>
      <c r="AU407" s="22">
        <v>12.5</v>
      </c>
      <c r="AV407" s="22" t="s">
        <v>9</v>
      </c>
      <c r="AW407" s="22" t="s">
        <v>9</v>
      </c>
      <c r="AX407" s="22">
        <v>-39.75</v>
      </c>
      <c r="AY407" s="22">
        <v>3.62</v>
      </c>
      <c r="AZ407" s="22" t="s">
        <v>137</v>
      </c>
      <c r="BA407" s="22" t="s">
        <v>197</v>
      </c>
      <c r="BB407" cm="1">
        <f t="array" ref="BB407">_xlfn.IFS(AT407="NA", "NA", AT407="NR", "NA", AZ407="Direct rLV % whole brain", AT407, AZ407="Indirect rLV % whole brain", AT407, AZ407="Direct rLV % hemisphere", AT407/2, AZ407="Indirect rLV % hemisphere", AT407/2, AND(F407="Mouse", AZ407="mm3"), (AT407/508.91)*100, AND(F407="Rat", AZ407="mm3"), (AT407/1971)*100, AND(F407="Mouse", AZ407="ul"), (AT407/508.91)*100, AND(F407="Rat", AZ407="ul"), (AT407/1971)*100, AND(F407="Mouse", AZ407="nl"), (AT407/508910)*100, AND(F407="Rat", AZ407="nl"), (AT407/1971000)*100, AND(F407="Mouse", AZ407="cm3"), (AT407/0.50891)*100, AND(F407="Rat", AZ407="cm3"), (AT407/1.971)*100, TRUE, "NA")</f>
        <v>16.712328767123285</v>
      </c>
      <c r="BC407" t="str" cm="1">
        <f t="array" ref="BC407">_xlfn.IFS(AV407="NA", "NA", AV407="NR", "NA", AZ407="Direct rLV % whole brain", AV407, AZ407="Indirect rLV % whole brain", AV407, AZ407="Direct rLV % hemisphere", AV407/2, AZ407="Indirect rLV % hemisphere", AV407/2, AND(F407="Mouse", AZ407="mm3"), (AV407/508.91)*100, AND(F407="Rat", AZ407="mm3"), (AV407/1971)*100, AND(F407="Mouse", AZ407="ul"), (AV407/508.91)*100, AND(F407="Rat", AZ407="ul"), (AV407/1971)*100, AND(F407="Mouse", AZ407="nl"), (AV407/508910)*100, AND(F407="Rat", AZ407="nl"), (AV407/1971000)*100, AND(F407="Mouse", AZ407="cm3"), (AV407/0.50891)*100, AND(F407="Rat", AZ407="cm3"), (AV407/1.971)*100, TRUE, "NA")</f>
        <v>NA</v>
      </c>
      <c r="BD407" cm="1">
        <f t="array" ref="BD407">_xlfn.IFS(AU407="NA", "NA", AU407="NR", "NA", R407="NR", "NA", BA407="SD", AU407, BA407="SE", AU407*(SQRT(R407)), BA407="SEM", AU407*(SQRT(R407)), TRUE, "NA")</f>
        <v>35.355339059327378</v>
      </c>
      <c r="BE407" cm="1">
        <f t="array" ref="BE407">_xlfn.IFS(BD407="NA", "NA", AZ407="Direct rLV % whole brain", BD407, AZ407="Indirect rLV % whole brain", BD407, AZ407="Direct rLV % hemisphere", BD407/2, AZ407="Indirect rLV % hemisphere", BD407/2, AND(F407="Mouse", AZ407="mm3"), (BD407/508.91)*100, AND(F407="Rat", AZ407="mm3"), (BD407/1971)*100, AND(F407="Mouse", AZ407="ul"), (BD407/508.91)*100, AND(F407="Rat", AZ407="ul"), (BD407/1971)*100, AND(F407="Mouse", AZ407="nl"), (BD407/508910)*100, AND(F407="Rat", AZ407="nl"), (BD407/1971000)*100, AND(F407="Mouse", AZ407="cm3"), (BD407/0.50891)*100, AND(F407="Rat", AZ407="cm3"), (BD407/1.971)*100, TRUE, "NA")</f>
        <v>1.7937767153387814</v>
      </c>
      <c r="BF407" s="48" t="str" cm="1">
        <f t="array" ref="BF407">_xlfn.IFS(AW407="NA", "NA", AW407="NR", "NA", T407 = "NA", "NA", T407 = "NR", "NA", BA407="SD", AW407, BA407="SE", AW407*(SQRT(T407)), BA407="SEM", AW407*(SQRT(T407)), TRUE, "NA")</f>
        <v>NA</v>
      </c>
      <c r="BG407" s="34" t="s">
        <v>12</v>
      </c>
      <c r="BH407" s="22" t="s">
        <v>8</v>
      </c>
      <c r="BI407" s="22" t="s">
        <v>8</v>
      </c>
      <c r="BJ407" s="22" t="s">
        <v>8</v>
      </c>
      <c r="BK407" s="22" t="s">
        <v>8</v>
      </c>
      <c r="BL407" s="22" t="s">
        <v>8</v>
      </c>
      <c r="BM407" s="22" t="s">
        <v>8</v>
      </c>
      <c r="BN407" s="34" t="s">
        <v>273</v>
      </c>
      <c r="BO407" s="22" t="s">
        <v>272</v>
      </c>
      <c r="BP407" s="22" t="s">
        <v>1781</v>
      </c>
      <c r="BQ407" s="22" t="s">
        <v>2598</v>
      </c>
    </row>
    <row r="408" spans="1:69" x14ac:dyDescent="0.3">
      <c r="A408" t="s">
        <v>1785</v>
      </c>
      <c r="B408" t="s">
        <v>1783</v>
      </c>
      <c r="C408">
        <v>2010</v>
      </c>
      <c r="D408" t="s">
        <v>1784</v>
      </c>
      <c r="E408" t="s">
        <v>141</v>
      </c>
      <c r="F408" s="35" t="s">
        <v>25</v>
      </c>
      <c r="G408" t="s">
        <v>1008</v>
      </c>
      <c r="H408" t="s">
        <v>36</v>
      </c>
      <c r="I408" t="s">
        <v>12</v>
      </c>
      <c r="J408" t="s">
        <v>8</v>
      </c>
      <c r="K408" t="s">
        <v>9</v>
      </c>
      <c r="L408" t="s">
        <v>9</v>
      </c>
      <c r="M408" t="s">
        <v>9</v>
      </c>
      <c r="N408">
        <v>22</v>
      </c>
      <c r="O408">
        <f>AVERAGE(N408,P408)</f>
        <v>26</v>
      </c>
      <c r="P408">
        <v>30</v>
      </c>
      <c r="Q408">
        <v>3</v>
      </c>
      <c r="R408">
        <v>5</v>
      </c>
      <c r="S408">
        <v>0</v>
      </c>
      <c r="T408" t="s">
        <v>8</v>
      </c>
      <c r="U408" t="str">
        <f t="shared" si="67"/>
        <v>NA</v>
      </c>
      <c r="V408" t="str">
        <f t="shared" si="68"/>
        <v>NA</v>
      </c>
      <c r="W408" s="35" t="s">
        <v>97</v>
      </c>
      <c r="X408" t="s">
        <v>8</v>
      </c>
      <c r="Y408" t="s">
        <v>78</v>
      </c>
      <c r="Z408" t="s">
        <v>985</v>
      </c>
      <c r="AA408">
        <v>20</v>
      </c>
      <c r="AB408" t="s">
        <v>145</v>
      </c>
      <c r="AC408" cm="1">
        <f t="array" ref="AC408">_xlfn.IFS(AB408="mg/kg", AA408, AB408="ug/g", AA408, AB408="mg/100g", AA408*10, AB408="mg/g", AA408*1000, TRUE, "NA")</f>
        <v>20</v>
      </c>
      <c r="AD408">
        <v>4.6999999999999999E-4</v>
      </c>
      <c r="AE408" t="s">
        <v>461</v>
      </c>
      <c r="AF408" cm="1">
        <f t="array" ref="AF408">_xlfn.IFS(AD408="NA", "NA", AD408="NR", "NA", AE408="W/cm2", AD408, AE408="mW/mm2", AD408*0.1, AE408="mW/cm2", AD408*0.001, AE408="uW/cm2", AD408*0.000001, AE408="lux", AD408*0.00000014641, AE408="klux", AD408*0.00014641, TRUE, "NA")</f>
        <v>4.6999999999999999E-4</v>
      </c>
      <c r="AG408" t="s">
        <v>146</v>
      </c>
      <c r="AH408" t="s">
        <v>9</v>
      </c>
      <c r="AI408">
        <v>540</v>
      </c>
      <c r="AJ408">
        <v>1</v>
      </c>
      <c r="AK408">
        <v>10</v>
      </c>
      <c r="AL408" s="35" t="s">
        <v>12</v>
      </c>
      <c r="AM408" t="s">
        <v>8</v>
      </c>
      <c r="AN408" t="s">
        <v>8</v>
      </c>
      <c r="AO408" t="s">
        <v>8</v>
      </c>
      <c r="AP408" t="s">
        <v>8</v>
      </c>
      <c r="AQ408" t="s">
        <v>8</v>
      </c>
      <c r="AR408" s="35">
        <v>72</v>
      </c>
      <c r="AS408" t="s">
        <v>875</v>
      </c>
      <c r="AT408">
        <v>7.4</v>
      </c>
      <c r="AU408">
        <v>0.85</v>
      </c>
      <c r="AV408" t="s">
        <v>8</v>
      </c>
      <c r="AW408" t="s">
        <v>8</v>
      </c>
      <c r="AX408" t="s">
        <v>8</v>
      </c>
      <c r="AY408" t="s">
        <v>8</v>
      </c>
      <c r="AZ408" t="s">
        <v>484</v>
      </c>
      <c r="BA408" t="s">
        <v>196</v>
      </c>
      <c r="BB408" cm="1">
        <f t="array" ref="BB408">_xlfn.IFS(AT408="NA", "NA", AT408="NR", "NA", AZ408="Direct rLV % whole brain", AT408, AZ408="Indirect rLV % whole brain", AT408, AZ408="Direct rLV % hemisphere", AT408/2, AZ408="Indirect rLV % hemisphere", AT408/2, AND(F408="Mouse", AZ408="mm3"), (AT408/508.91)*100, AND(F408="Rat", AZ408="mm3"), (AT408/1971)*100, AND(F408="Mouse", AZ408="ul"), (AT408/508.91)*100, AND(F408="Rat", AZ408="ul"), (AT408/1971)*100, AND(F408="Mouse", AZ408="nl"), (AT408/508910)*100, AND(F408="Rat", AZ408="nl"), (AT408/1971000)*100, AND(F408="Mouse", AZ408="cm3"), (AT408/0.50891)*100, AND(F408="Rat", AZ408="cm3"), (AT408/1.971)*100, TRUE, "NA")</f>
        <v>7.4</v>
      </c>
      <c r="BC408" t="str" cm="1">
        <f t="array" ref="BC408">_xlfn.IFS(AV408="NA", "NA", AV408="NR", "NA", AZ408="Direct rLV % whole brain", AV408, AZ408="Indirect rLV % whole brain", AV408, AZ408="Direct rLV % hemisphere", AV408/2, AZ408="Indirect rLV % hemisphere", AV408/2, AND(F408="Mouse", AZ408="mm3"), (AV408/508.91)*100, AND(F408="Rat", AZ408="mm3"), (AV408/1971)*100, AND(F408="Mouse", AZ408="ul"), (AV408/508.91)*100, AND(F408="Rat", AZ408="ul"), (AV408/1971)*100, AND(F408="Mouse", AZ408="nl"), (AV408/508910)*100, AND(F408="Rat", AZ408="nl"), (AV408/1971000)*100, AND(F408="Mouse", AZ408="cm3"), (AV408/0.50891)*100, AND(F408="Rat", AZ408="cm3"), (AV408/1.971)*100, TRUE, "NA")</f>
        <v>NA</v>
      </c>
      <c r="BD408" cm="1">
        <f t="array" ref="BD408">_xlfn.IFS(AU408="NA", "NA", AU408="NR", "NA", R408="NR", "NA", BA408="SD", AU408, BA408="SE", AU408*(SQRT(R408)), BA408="SEM", AU408*(SQRT(R408)), TRUE, "NA")</f>
        <v>0.85</v>
      </c>
      <c r="BE408" cm="1">
        <f t="array" ref="BE408">_xlfn.IFS(BD408="NA", "NA", AZ408="Direct rLV % whole brain", BD408, AZ408="Indirect rLV % whole brain", BD408, AZ408="Direct rLV % hemisphere", BD408/2, AZ408="Indirect rLV % hemisphere", BD408/2, AND(F408="Mouse", AZ408="mm3"), (BD408/508.91)*100, AND(F408="Rat", AZ408="mm3"), (BD408/1971)*100, AND(F408="Mouse", AZ408="ul"), (BD408/508.91)*100, AND(F408="Rat", AZ408="ul"), (BD408/1971)*100, AND(F408="Mouse", AZ408="nl"), (BD408/508910)*100, AND(F408="Rat", AZ408="nl"), (BD408/1971000)*100, AND(F408="Mouse", AZ408="cm3"), (BD408/0.50891)*100, AND(F408="Rat", AZ408="cm3"), (BD408/1.971)*100, TRUE, "NA")</f>
        <v>0.85</v>
      </c>
      <c r="BF408" s="48" t="str" cm="1">
        <f t="array" ref="BF408">_xlfn.IFS(AW408="NA", "NA", AW408="NR", "NA", T408 = "NA", "NA", T408 = "NR", "NA", BA408="SD", AW408, BA408="SE", AW408*(SQRT(T408)), BA408="SEM", AW408*(SQRT(T408)), TRUE, "NA")</f>
        <v>NA</v>
      </c>
      <c r="BG408" s="35" t="s">
        <v>12</v>
      </c>
      <c r="BH408" t="s">
        <v>8</v>
      </c>
      <c r="BI408" t="s">
        <v>8</v>
      </c>
      <c r="BJ408" t="s">
        <v>8</v>
      </c>
      <c r="BK408" t="s">
        <v>8</v>
      </c>
      <c r="BL408" t="s">
        <v>8</v>
      </c>
      <c r="BM408" t="s">
        <v>8</v>
      </c>
      <c r="BN408" s="35" t="s">
        <v>272</v>
      </c>
      <c r="BO408" t="s">
        <v>272</v>
      </c>
    </row>
    <row r="409" spans="1:69" x14ac:dyDescent="0.3">
      <c r="A409" t="s">
        <v>1785</v>
      </c>
      <c r="B409" t="s">
        <v>1783</v>
      </c>
      <c r="C409">
        <v>2010</v>
      </c>
      <c r="D409" t="s">
        <v>1784</v>
      </c>
      <c r="E409" t="s">
        <v>143</v>
      </c>
      <c r="F409" s="35" t="s">
        <v>25</v>
      </c>
      <c r="G409" t="s">
        <v>1501</v>
      </c>
      <c r="H409" t="s">
        <v>36</v>
      </c>
      <c r="I409" t="s">
        <v>12</v>
      </c>
      <c r="J409" t="s">
        <v>8</v>
      </c>
      <c r="K409" t="s">
        <v>9</v>
      </c>
      <c r="L409" t="s">
        <v>9</v>
      </c>
      <c r="M409" t="s">
        <v>9</v>
      </c>
      <c r="N409">
        <v>22</v>
      </c>
      <c r="O409">
        <f t="shared" ref="O409:O413" si="70">AVERAGE(N409,P409)</f>
        <v>26</v>
      </c>
      <c r="P409">
        <v>30</v>
      </c>
      <c r="Q409">
        <v>3</v>
      </c>
      <c r="R409">
        <v>5</v>
      </c>
      <c r="S409">
        <v>0</v>
      </c>
      <c r="T409" t="s">
        <v>8</v>
      </c>
      <c r="U409" t="str">
        <f t="shared" si="67"/>
        <v>NA</v>
      </c>
      <c r="V409" t="str">
        <f t="shared" si="68"/>
        <v>NA</v>
      </c>
      <c r="W409" s="35" t="s">
        <v>97</v>
      </c>
      <c r="X409" t="s">
        <v>8</v>
      </c>
      <c r="Y409" t="s">
        <v>78</v>
      </c>
      <c r="Z409" t="s">
        <v>985</v>
      </c>
      <c r="AA409">
        <v>20</v>
      </c>
      <c r="AB409" t="s">
        <v>145</v>
      </c>
      <c r="AC409" cm="1">
        <f t="array" ref="AC409">_xlfn.IFS(AB409="mg/kg", AA409, AB409="ug/g", AA409, AB409="mg/100g", AA409*10, AB409="mg/g", AA409*1000, TRUE, "NA")</f>
        <v>20</v>
      </c>
      <c r="AD409">
        <v>4.6999999999999999E-4</v>
      </c>
      <c r="AE409" t="s">
        <v>461</v>
      </c>
      <c r="AF409" cm="1">
        <f t="array" ref="AF409">_xlfn.IFS(AD409="NA", "NA", AD409="NR", "NA", AE409="W/cm2", AD409, AE409="mW/mm2", AD409*0.1, AE409="mW/cm2", AD409*0.001, AE409="uW/cm2", AD409*0.000001, AE409="lux", AD409*0.00000014641, AE409="klux", AD409*0.00014641, TRUE, "NA")</f>
        <v>4.6999999999999999E-4</v>
      </c>
      <c r="AG409" t="s">
        <v>146</v>
      </c>
      <c r="AH409" t="s">
        <v>9</v>
      </c>
      <c r="AI409">
        <v>540</v>
      </c>
      <c r="AJ409">
        <v>1</v>
      </c>
      <c r="AK409">
        <v>10</v>
      </c>
      <c r="AL409" s="35" t="s">
        <v>12</v>
      </c>
      <c r="AM409" t="s">
        <v>8</v>
      </c>
      <c r="AN409" t="s">
        <v>8</v>
      </c>
      <c r="AO409" t="s">
        <v>8</v>
      </c>
      <c r="AP409" t="s">
        <v>8</v>
      </c>
      <c r="AQ409" t="s">
        <v>8</v>
      </c>
      <c r="AR409" s="35">
        <v>72</v>
      </c>
      <c r="AS409" t="s">
        <v>875</v>
      </c>
      <c r="AT409">
        <v>7.44</v>
      </c>
      <c r="AU409">
        <v>0.5</v>
      </c>
      <c r="AV409" t="s">
        <v>8</v>
      </c>
      <c r="AW409" t="s">
        <v>8</v>
      </c>
      <c r="AX409" t="s">
        <v>8</v>
      </c>
      <c r="AY409" t="s">
        <v>8</v>
      </c>
      <c r="AZ409" t="s">
        <v>484</v>
      </c>
      <c r="BA409" t="s">
        <v>196</v>
      </c>
      <c r="BB409" cm="1">
        <f t="array" ref="BB409">_xlfn.IFS(AT409="NA", "NA", AT409="NR", "NA", AZ409="Direct rLV % whole brain", AT409, AZ409="Indirect rLV % whole brain", AT409, AZ409="Direct rLV % hemisphere", AT409/2, AZ409="Indirect rLV % hemisphere", AT409/2, AND(F409="Mouse", AZ409="mm3"), (AT409/508.91)*100, AND(F409="Rat", AZ409="mm3"), (AT409/1971)*100, AND(F409="Mouse", AZ409="ul"), (AT409/508.91)*100, AND(F409="Rat", AZ409="ul"), (AT409/1971)*100, AND(F409="Mouse", AZ409="nl"), (AT409/508910)*100, AND(F409="Rat", AZ409="nl"), (AT409/1971000)*100, AND(F409="Mouse", AZ409="cm3"), (AT409/0.50891)*100, AND(F409="Rat", AZ409="cm3"), (AT409/1.971)*100, TRUE, "NA")</f>
        <v>7.44</v>
      </c>
      <c r="BC409" t="str" cm="1">
        <f t="array" ref="BC409">_xlfn.IFS(AV409="NA", "NA", AV409="NR", "NA", AZ409="Direct rLV % whole brain", AV409, AZ409="Indirect rLV % whole brain", AV409, AZ409="Direct rLV % hemisphere", AV409/2, AZ409="Indirect rLV % hemisphere", AV409/2, AND(F409="Mouse", AZ409="mm3"), (AV409/508.91)*100, AND(F409="Rat", AZ409="mm3"), (AV409/1971)*100, AND(F409="Mouse", AZ409="ul"), (AV409/508.91)*100, AND(F409="Rat", AZ409="ul"), (AV409/1971)*100, AND(F409="Mouse", AZ409="nl"), (AV409/508910)*100, AND(F409="Rat", AZ409="nl"), (AV409/1971000)*100, AND(F409="Mouse", AZ409="cm3"), (AV409/0.50891)*100, AND(F409="Rat", AZ409="cm3"), (AV409/1.971)*100, TRUE, "NA")</f>
        <v>NA</v>
      </c>
      <c r="BD409" cm="1">
        <f t="array" ref="BD409">_xlfn.IFS(AU409="NA", "NA", AU409="NR", "NA", R409="NR", "NA", BA409="SD", AU409, BA409="SE", AU409*(SQRT(R409)), BA409="SEM", AU409*(SQRT(R409)), TRUE, "NA")</f>
        <v>0.5</v>
      </c>
      <c r="BE409" cm="1">
        <f t="array" ref="BE409">_xlfn.IFS(BD409="NA", "NA", AZ409="Direct rLV % whole brain", BD409, AZ409="Indirect rLV % whole brain", BD409, AZ409="Direct rLV % hemisphere", BD409/2, AZ409="Indirect rLV % hemisphere", BD409/2, AND(F409="Mouse", AZ409="mm3"), (BD409/508.91)*100, AND(F409="Rat", AZ409="mm3"), (BD409/1971)*100, AND(F409="Mouse", AZ409="ul"), (BD409/508.91)*100, AND(F409="Rat", AZ409="ul"), (BD409/1971)*100, AND(F409="Mouse", AZ409="nl"), (BD409/508910)*100, AND(F409="Rat", AZ409="nl"), (BD409/1971000)*100, AND(F409="Mouse", AZ409="cm3"), (BD409/0.50891)*100, AND(F409="Rat", AZ409="cm3"), (BD409/1.971)*100, TRUE, "NA")</f>
        <v>0.5</v>
      </c>
      <c r="BF409" s="48" t="str" cm="1">
        <f t="array" ref="BF409">_xlfn.IFS(AW409="NA", "NA", AW409="NR", "NA", T409 = "NA", "NA", T409 = "NR", "NA", BA409="SD", AW409, BA409="SE", AW409*(SQRT(T409)), BA409="SEM", AW409*(SQRT(T409)), TRUE, "NA")</f>
        <v>NA</v>
      </c>
      <c r="BG409" s="35" t="s">
        <v>12</v>
      </c>
      <c r="BH409" t="s">
        <v>8</v>
      </c>
      <c r="BI409" t="s">
        <v>8</v>
      </c>
      <c r="BJ409" t="s">
        <v>8</v>
      </c>
      <c r="BK409" t="s">
        <v>8</v>
      </c>
      <c r="BL409" t="s">
        <v>8</v>
      </c>
      <c r="BM409" t="s">
        <v>8</v>
      </c>
      <c r="BN409" s="35" t="s">
        <v>272</v>
      </c>
      <c r="BO409" t="s">
        <v>272</v>
      </c>
    </row>
    <row r="410" spans="1:69" x14ac:dyDescent="0.3">
      <c r="A410" t="s">
        <v>1785</v>
      </c>
      <c r="B410" t="s">
        <v>1783</v>
      </c>
      <c r="C410">
        <v>2010</v>
      </c>
      <c r="D410" t="s">
        <v>1784</v>
      </c>
      <c r="E410" t="s">
        <v>144</v>
      </c>
      <c r="F410" s="35" t="s">
        <v>25</v>
      </c>
      <c r="G410" t="s">
        <v>1786</v>
      </c>
      <c r="H410" t="s">
        <v>36</v>
      </c>
      <c r="I410" t="s">
        <v>12</v>
      </c>
      <c r="J410" t="s">
        <v>8</v>
      </c>
      <c r="K410" t="s">
        <v>9</v>
      </c>
      <c r="L410" t="s">
        <v>9</v>
      </c>
      <c r="M410" t="s">
        <v>9</v>
      </c>
      <c r="N410">
        <v>22</v>
      </c>
      <c r="O410">
        <f t="shared" si="70"/>
        <v>26</v>
      </c>
      <c r="P410">
        <v>30</v>
      </c>
      <c r="Q410">
        <v>3</v>
      </c>
      <c r="R410">
        <v>5</v>
      </c>
      <c r="S410">
        <v>0</v>
      </c>
      <c r="T410" t="s">
        <v>8</v>
      </c>
      <c r="U410" t="str">
        <f>IF(AND(Q410&lt;&gt;"", Q410&lt;&gt;0, Q410&lt;&gt;"NA", Q410&lt;&gt;"NR",S410&lt;&gt;"", S410&lt;&gt;0, S410&lt;&gt;"NA", S410&lt;&gt;"NR"), S410/Q410, "NA")</f>
        <v>NA</v>
      </c>
      <c r="V410" t="str">
        <f>IF(AND(U410&lt;&gt;"", U410&lt;&gt;0, U410&lt;&gt;"NA", U410&lt;&gt;"NR",R410&lt;&gt;"", R410&lt;&gt;0, R410&lt;&gt;"NA", R410&lt;&gt;"NR"), R410/U410, "NA")</f>
        <v>NA</v>
      </c>
      <c r="W410" s="35" t="s">
        <v>97</v>
      </c>
      <c r="X410" t="s">
        <v>8</v>
      </c>
      <c r="Y410" t="s">
        <v>78</v>
      </c>
      <c r="Z410" t="s">
        <v>985</v>
      </c>
      <c r="AA410">
        <v>20</v>
      </c>
      <c r="AB410" t="s">
        <v>145</v>
      </c>
      <c r="AC410" cm="1">
        <f t="array" ref="AC410">_xlfn.IFS(AB410="mg/kg", AA410, AB410="ug/g", AA410, AB410="mg/100g", AA410*10, AB410="mg/g", AA410*1000, TRUE, "NA")</f>
        <v>20</v>
      </c>
      <c r="AD410">
        <v>4.6999999999999999E-4</v>
      </c>
      <c r="AE410" t="s">
        <v>461</v>
      </c>
      <c r="AF410" cm="1">
        <f t="array" ref="AF410">_xlfn.IFS(AD410="NA", "NA", AD410="NR", "NA", AE410="W/cm2", AD410, AE410="mW/mm2", AD410*0.1, AE410="mW/cm2", AD410*0.001, AE410="uW/cm2", AD410*0.000001, AE410="lux", AD410*0.00000014641, AE410="klux", AD410*0.00014641, TRUE, "NA")</f>
        <v>4.6999999999999999E-4</v>
      </c>
      <c r="AG410" t="s">
        <v>146</v>
      </c>
      <c r="AH410" t="s">
        <v>9</v>
      </c>
      <c r="AI410">
        <v>540</v>
      </c>
      <c r="AJ410">
        <v>1</v>
      </c>
      <c r="AK410">
        <v>10</v>
      </c>
      <c r="AL410" s="35" t="s">
        <v>12</v>
      </c>
      <c r="AM410" t="s">
        <v>8</v>
      </c>
      <c r="AN410" t="s">
        <v>8</v>
      </c>
      <c r="AO410" t="s">
        <v>8</v>
      </c>
      <c r="AP410" t="s">
        <v>8</v>
      </c>
      <c r="AQ410" t="s">
        <v>8</v>
      </c>
      <c r="AR410" s="35">
        <v>72</v>
      </c>
      <c r="AS410" t="s">
        <v>875</v>
      </c>
      <c r="AT410">
        <v>7.33</v>
      </c>
      <c r="AU410">
        <v>0.52</v>
      </c>
      <c r="AV410" t="s">
        <v>8</v>
      </c>
      <c r="AW410" t="s">
        <v>8</v>
      </c>
      <c r="AX410" t="s">
        <v>8</v>
      </c>
      <c r="AY410" t="s">
        <v>8</v>
      </c>
      <c r="AZ410" t="s">
        <v>484</v>
      </c>
      <c r="BA410" t="s">
        <v>196</v>
      </c>
      <c r="BB410" cm="1">
        <f t="array" ref="BB410">_xlfn.IFS(AT410="NA", "NA", AT410="NR", "NA", AZ410="Direct rLV % whole brain", AT410, AZ410="Indirect rLV % whole brain", AT410, AZ410="Direct rLV % hemisphere", AT410/2, AZ410="Indirect rLV % hemisphere", AT410/2, AND(F410="Mouse", AZ410="mm3"), (AT410/508.91)*100, AND(F410="Rat", AZ410="mm3"), (AT410/1971)*100, AND(F410="Mouse", AZ410="ul"), (AT410/508.91)*100, AND(F410="Rat", AZ410="ul"), (AT410/1971)*100, AND(F410="Mouse", AZ410="nl"), (AT410/508910)*100, AND(F410="Rat", AZ410="nl"), (AT410/1971000)*100, AND(F410="Mouse", AZ410="cm3"), (AT410/0.50891)*100, AND(F410="Rat", AZ410="cm3"), (AT410/1.971)*100, TRUE, "NA")</f>
        <v>7.33</v>
      </c>
      <c r="BC410" t="str" cm="1">
        <f t="array" ref="BC410">_xlfn.IFS(AV410="NA", "NA", AV410="NR", "NA", AZ410="Direct rLV % whole brain", AV410, AZ410="Indirect rLV % whole brain", AV410, AZ410="Direct rLV % hemisphere", AV410/2, AZ410="Indirect rLV % hemisphere", AV410/2, AND(F410="Mouse", AZ410="mm3"), (AV410/508.91)*100, AND(F410="Rat", AZ410="mm3"), (AV410/1971)*100, AND(F410="Mouse", AZ410="ul"), (AV410/508.91)*100, AND(F410="Rat", AZ410="ul"), (AV410/1971)*100, AND(F410="Mouse", AZ410="nl"), (AV410/508910)*100, AND(F410="Rat", AZ410="nl"), (AV410/1971000)*100, AND(F410="Mouse", AZ410="cm3"), (AV410/0.50891)*100, AND(F410="Rat", AZ410="cm3"), (AV410/1.971)*100, TRUE, "NA")</f>
        <v>NA</v>
      </c>
      <c r="BD410" cm="1">
        <f t="array" ref="BD410">_xlfn.IFS(AU410="NA", "NA", AU410="NR", "NA", R410="NR", "NA", BA410="SD", AU410, BA410="SE", AU410*(SQRT(R410)), BA410="SEM", AU410*(SQRT(R410)), TRUE, "NA")</f>
        <v>0.52</v>
      </c>
      <c r="BE410" cm="1">
        <f t="array" ref="BE410">_xlfn.IFS(BD410="NA", "NA", AZ410="Direct rLV % whole brain", BD410, AZ410="Indirect rLV % whole brain", BD410, AZ410="Direct rLV % hemisphere", BD410/2, AZ410="Indirect rLV % hemisphere", BD410/2, AND(F410="Mouse", AZ410="mm3"), (BD410/508.91)*100, AND(F410="Rat", AZ410="mm3"), (BD410/1971)*100, AND(F410="Mouse", AZ410="ul"), (BD410/508.91)*100, AND(F410="Rat", AZ410="ul"), (BD410/1971)*100, AND(F410="Mouse", AZ410="nl"), (BD410/508910)*100, AND(F410="Rat", AZ410="nl"), (BD410/1971000)*100, AND(F410="Mouse", AZ410="cm3"), (BD410/0.50891)*100, AND(F410="Rat", AZ410="cm3"), (BD410/1.971)*100, TRUE, "NA")</f>
        <v>0.52</v>
      </c>
      <c r="BF410" s="48" t="str" cm="1">
        <f t="array" ref="BF410">_xlfn.IFS(AW410="NA", "NA", AW410="NR", "NA", T410 = "NA", "NA", T410 = "NR", "NA", BA410="SD", AW410, BA410="SE", AW410*(SQRT(T410)), BA410="SEM", AW410*(SQRT(T410)), TRUE, "NA")</f>
        <v>NA</v>
      </c>
      <c r="BG410" s="35" t="s">
        <v>12</v>
      </c>
      <c r="BH410" t="s">
        <v>8</v>
      </c>
      <c r="BI410" t="s">
        <v>8</v>
      </c>
      <c r="BJ410" t="s">
        <v>8</v>
      </c>
      <c r="BK410" t="s">
        <v>8</v>
      </c>
      <c r="BL410" t="s">
        <v>8</v>
      </c>
      <c r="BM410" t="s">
        <v>8</v>
      </c>
      <c r="BN410" s="35" t="s">
        <v>272</v>
      </c>
      <c r="BO410" t="s">
        <v>272</v>
      </c>
    </row>
    <row r="411" spans="1:69" s="22" customFormat="1" x14ac:dyDescent="0.3">
      <c r="A411" s="22" t="s">
        <v>1787</v>
      </c>
      <c r="B411" s="22" t="s">
        <v>1783</v>
      </c>
      <c r="C411" s="22">
        <v>2010</v>
      </c>
      <c r="D411" s="22" t="s">
        <v>1788</v>
      </c>
      <c r="E411" s="22" t="s">
        <v>141</v>
      </c>
      <c r="F411" s="34" t="s">
        <v>25</v>
      </c>
      <c r="G411" s="22" t="s">
        <v>1008</v>
      </c>
      <c r="H411" s="22" t="s">
        <v>36</v>
      </c>
      <c r="I411" s="22" t="s">
        <v>12</v>
      </c>
      <c r="J411" s="22" t="s">
        <v>8</v>
      </c>
      <c r="K411" s="22" t="s">
        <v>9</v>
      </c>
      <c r="L411" s="22" t="s">
        <v>9</v>
      </c>
      <c r="M411" s="22" t="s">
        <v>9</v>
      </c>
      <c r="N411" s="22">
        <v>22</v>
      </c>
      <c r="O411" s="22">
        <f t="shared" si="70"/>
        <v>26</v>
      </c>
      <c r="P411" s="22">
        <v>30</v>
      </c>
      <c r="Q411" s="22">
        <v>1</v>
      </c>
      <c r="R411" s="22">
        <v>5.5</v>
      </c>
      <c r="S411" s="22">
        <v>1</v>
      </c>
      <c r="T411" s="22">
        <v>5.5</v>
      </c>
      <c r="U411" s="22">
        <f t="shared" si="67"/>
        <v>1</v>
      </c>
      <c r="V411" s="22">
        <f t="shared" si="68"/>
        <v>5.5</v>
      </c>
      <c r="W411" s="34" t="s">
        <v>97</v>
      </c>
      <c r="X411" s="22" t="s">
        <v>8</v>
      </c>
      <c r="Y411" s="22" t="s">
        <v>78</v>
      </c>
      <c r="Z411" s="22" t="s">
        <v>985</v>
      </c>
      <c r="AA411" s="22">
        <v>20</v>
      </c>
      <c r="AB411" s="22" t="s">
        <v>145</v>
      </c>
      <c r="AC411" cm="1">
        <f t="array" ref="AC411">_xlfn.IFS(AB411="mg/kg", AA411, AB411="ug/g", AA411, AB411="mg/100g", AA411*10, AB411="mg/g", AA411*1000, TRUE, "NA")</f>
        <v>20</v>
      </c>
      <c r="AD411" s="22">
        <v>4.6999999999999999E-4</v>
      </c>
      <c r="AE411" s="22" t="s">
        <v>461</v>
      </c>
      <c r="AF411" cm="1">
        <f t="array" ref="AF411">_xlfn.IFS(AD411="NA", "NA", AD411="NR", "NA", AE411="W/cm2", AD411, AE411="mW/mm2", AD411*0.1, AE411="mW/cm2", AD411*0.001, AE411="uW/cm2", AD411*0.000001, AE411="lux", AD411*0.00000014641, AE411="klux", AD411*0.00014641, TRUE, "NA")</f>
        <v>4.6999999999999999E-4</v>
      </c>
      <c r="AG411" s="22" t="s">
        <v>146</v>
      </c>
      <c r="AH411" s="22" t="s">
        <v>9</v>
      </c>
      <c r="AI411" s="22">
        <v>540</v>
      </c>
      <c r="AJ411" s="22">
        <v>1</v>
      </c>
      <c r="AK411" s="22">
        <v>10</v>
      </c>
      <c r="AL411" s="34" t="s">
        <v>1790</v>
      </c>
      <c r="AM411" s="22" t="s">
        <v>218</v>
      </c>
      <c r="AN411" s="22">
        <v>100000</v>
      </c>
      <c r="AO411" s="22" t="s">
        <v>513</v>
      </c>
      <c r="AP411" s="22">
        <v>24</v>
      </c>
      <c r="AQ411" s="22" t="s">
        <v>158</v>
      </c>
      <c r="AR411" s="34">
        <v>192</v>
      </c>
      <c r="AS411" s="22" t="s">
        <v>876</v>
      </c>
      <c r="AT411" s="22">
        <v>2.76</v>
      </c>
      <c r="AU411" s="22">
        <v>0.35</v>
      </c>
      <c r="AV411" s="22">
        <v>1.9</v>
      </c>
      <c r="AW411" s="22">
        <v>0.25</v>
      </c>
      <c r="AX411" s="22" t="s">
        <v>8</v>
      </c>
      <c r="AY411" s="22" t="s">
        <v>8</v>
      </c>
      <c r="AZ411" s="22" t="s">
        <v>484</v>
      </c>
      <c r="BA411" s="22" t="s">
        <v>197</v>
      </c>
      <c r="BB411" cm="1">
        <f t="array" ref="BB411">_xlfn.IFS(AT411="NA", "NA", AT411="NR", "NA", AZ411="Direct rLV % whole brain", AT411, AZ411="Indirect rLV % whole brain", AT411, AZ411="Direct rLV % hemisphere", AT411/2, AZ411="Indirect rLV % hemisphere", AT411/2, AND(F411="Mouse", AZ411="mm3"), (AT411/508.91)*100, AND(F411="Rat", AZ411="mm3"), (AT411/1971)*100, AND(F411="Mouse", AZ411="ul"), (AT411/508.91)*100, AND(F411="Rat", AZ411="ul"), (AT411/1971)*100, AND(F411="Mouse", AZ411="nl"), (AT411/508910)*100, AND(F411="Rat", AZ411="nl"), (AT411/1971000)*100, AND(F411="Mouse", AZ411="cm3"), (AT411/0.50891)*100, AND(F411="Rat", AZ411="cm3"), (AT411/1.971)*100, TRUE, "NA")</f>
        <v>2.76</v>
      </c>
      <c r="BC411" cm="1">
        <f t="array" ref="BC411">_xlfn.IFS(AV411="NA", "NA", AV411="NR", "NA", AZ411="Direct rLV % whole brain", AV411, AZ411="Indirect rLV % whole brain", AV411, AZ411="Direct rLV % hemisphere", AV411/2, AZ411="Indirect rLV % hemisphere", AV411/2, AND(F411="Mouse", AZ411="mm3"), (AV411/508.91)*100, AND(F411="Rat", AZ411="mm3"), (AV411/1971)*100, AND(F411="Mouse", AZ411="ul"), (AV411/508.91)*100, AND(F411="Rat", AZ411="ul"), (AV411/1971)*100, AND(F411="Mouse", AZ411="nl"), (AV411/508910)*100, AND(F411="Rat", AZ411="nl"), (AV411/1971000)*100, AND(F411="Mouse", AZ411="cm3"), (AV411/0.50891)*100, AND(F411="Rat", AZ411="cm3"), (AV411/1.971)*100, TRUE, "NA")</f>
        <v>1.9</v>
      </c>
      <c r="BD411" cm="1">
        <f t="array" ref="BD411">_xlfn.IFS(AU411="NA", "NA", AU411="NR", "NA", R411="NR", "NA", BA411="SD", AU411, BA411="SE", AU411*(SQRT(R411)), BA411="SEM", AU411*(SQRT(R411)), TRUE, "NA")</f>
        <v>0.8208227579691002</v>
      </c>
      <c r="BE411" cm="1">
        <f t="array" ref="BE411">_xlfn.IFS(BD411="NA", "NA", AZ411="Direct rLV % whole brain", BD411, AZ411="Indirect rLV % whole brain", BD411, AZ411="Direct rLV % hemisphere", BD411/2, AZ411="Indirect rLV % hemisphere", BD411/2, AND(F411="Mouse", AZ411="mm3"), (BD411/508.91)*100, AND(F411="Rat", AZ411="mm3"), (BD411/1971)*100, AND(F411="Mouse", AZ411="ul"), (BD411/508.91)*100, AND(F411="Rat", AZ411="ul"), (BD411/1971)*100, AND(F411="Mouse", AZ411="nl"), (BD411/508910)*100, AND(F411="Rat", AZ411="nl"), (BD411/1971000)*100, AND(F411="Mouse", AZ411="cm3"), (BD411/0.50891)*100, AND(F411="Rat", AZ411="cm3"), (BD411/1.971)*100, TRUE, "NA")</f>
        <v>0.8208227579691002</v>
      </c>
      <c r="BF411" s="48" cm="1">
        <f t="array" ref="BF411">_xlfn.IFS(AW411="NA", "NA", AW411="NR", "NA", T411 = "NA", "NA", T411 = "NR", "NA", BA411="SD", AW411, BA411="SE", AW411*(SQRT(T411)), BA411="SEM", AW411*(SQRT(T411)), TRUE, "NA")</f>
        <v>0.58630196997792872</v>
      </c>
      <c r="BG411" s="34" t="s">
        <v>12</v>
      </c>
      <c r="BH411" s="22" t="s">
        <v>8</v>
      </c>
      <c r="BI411" s="22" t="s">
        <v>8</v>
      </c>
      <c r="BJ411" s="22" t="s">
        <v>8</v>
      </c>
      <c r="BK411" s="22" t="s">
        <v>8</v>
      </c>
      <c r="BL411" s="22" t="s">
        <v>8</v>
      </c>
      <c r="BM411" s="22" t="s">
        <v>8</v>
      </c>
      <c r="BN411" s="34" t="s">
        <v>272</v>
      </c>
      <c r="BO411" s="22" t="s">
        <v>272</v>
      </c>
      <c r="BP411" s="22" t="s">
        <v>1789</v>
      </c>
    </row>
    <row r="412" spans="1:69" x14ac:dyDescent="0.3">
      <c r="A412" t="s">
        <v>1791</v>
      </c>
      <c r="B412" t="s">
        <v>1783</v>
      </c>
      <c r="C412">
        <v>2007</v>
      </c>
      <c r="D412" t="s">
        <v>1792</v>
      </c>
      <c r="E412" t="s">
        <v>141</v>
      </c>
      <c r="F412" s="35" t="s">
        <v>25</v>
      </c>
      <c r="G412" t="s">
        <v>1008</v>
      </c>
      <c r="H412" t="s">
        <v>36</v>
      </c>
      <c r="I412" t="s">
        <v>12</v>
      </c>
      <c r="J412" t="s">
        <v>8</v>
      </c>
      <c r="K412" t="s">
        <v>9</v>
      </c>
      <c r="L412">
        <v>20</v>
      </c>
      <c r="M412" t="s">
        <v>9</v>
      </c>
      <c r="N412">
        <v>31</v>
      </c>
      <c r="O412">
        <f t="shared" si="70"/>
        <v>37</v>
      </c>
      <c r="P412">
        <v>43</v>
      </c>
      <c r="Q412">
        <v>1</v>
      </c>
      <c r="R412">
        <v>10</v>
      </c>
      <c r="S412">
        <v>1</v>
      </c>
      <c r="T412">
        <v>9</v>
      </c>
      <c r="U412">
        <f t="shared" si="67"/>
        <v>1</v>
      </c>
      <c r="V412">
        <f t="shared" si="68"/>
        <v>10</v>
      </c>
      <c r="W412" s="35" t="s">
        <v>97</v>
      </c>
      <c r="X412" t="s">
        <v>8</v>
      </c>
      <c r="Y412" t="s">
        <v>2553</v>
      </c>
      <c r="Z412" t="s">
        <v>91</v>
      </c>
      <c r="AA412">
        <v>10</v>
      </c>
      <c r="AB412" t="s">
        <v>145</v>
      </c>
      <c r="AC412" cm="1">
        <f t="array" ref="AC412">_xlfn.IFS(AB412="mg/kg", AA412, AB412="ug/g", AA412, AB412="mg/100g", AA412*10, AB412="mg/g", AA412*1000, TRUE, "NA")</f>
        <v>10</v>
      </c>
      <c r="AD412" t="s">
        <v>9</v>
      </c>
      <c r="AE412" t="s">
        <v>8</v>
      </c>
      <c r="AF412" t="str" cm="1">
        <f t="array" ref="AF412">_xlfn.IFS(AD412="NA", "NA", AD412="NR", "NA", AE412="W/cm2", AD412, AE412="mW/mm2", AD412*0.1, AE412="mW/cm2", AD412*0.001, AE412="uW/cm2", AD412*0.000001, AE412="lux", AD412*0.00000014641, AE412="klux", AD412*0.00014641, TRUE, "NA")</f>
        <v>NA</v>
      </c>
      <c r="AG412" t="s">
        <v>85</v>
      </c>
      <c r="AH412" t="s">
        <v>2656</v>
      </c>
      <c r="AI412">
        <v>540</v>
      </c>
      <c r="AJ412">
        <v>1</v>
      </c>
      <c r="AK412">
        <v>10</v>
      </c>
      <c r="AL412" s="35" t="s">
        <v>1796</v>
      </c>
      <c r="AM412" t="s">
        <v>47</v>
      </c>
      <c r="AN412">
        <v>15</v>
      </c>
      <c r="AO412" t="s">
        <v>1140</v>
      </c>
      <c r="AP412" t="s">
        <v>8</v>
      </c>
      <c r="AQ412" t="s">
        <v>156</v>
      </c>
      <c r="AR412" s="35">
        <v>24</v>
      </c>
      <c r="AS412" t="s">
        <v>875</v>
      </c>
      <c r="AT412">
        <v>24</v>
      </c>
      <c r="AU412">
        <v>0.9</v>
      </c>
      <c r="AV412">
        <v>32</v>
      </c>
      <c r="AW412">
        <v>2.1</v>
      </c>
      <c r="AX412" t="s">
        <v>8</v>
      </c>
      <c r="AY412" t="s">
        <v>8</v>
      </c>
      <c r="AZ412" t="s">
        <v>137</v>
      </c>
      <c r="BA412" t="s">
        <v>197</v>
      </c>
      <c r="BB412" cm="1">
        <f t="array" ref="BB412">_xlfn.IFS(AT412="NA", "NA", AT412="NR", "NA", AZ412="Direct rLV % whole brain", AT412, AZ412="Indirect rLV % whole brain", AT412, AZ412="Direct rLV % hemisphere", AT412/2, AZ412="Indirect rLV % hemisphere", AT412/2, AND(F412="Mouse", AZ412="mm3"), (AT412/508.91)*100, AND(F412="Rat", AZ412="mm3"), (AT412/1971)*100, AND(F412="Mouse", AZ412="ul"), (AT412/508.91)*100, AND(F412="Rat", AZ412="ul"), (AT412/1971)*100, AND(F412="Mouse", AZ412="nl"), (AT412/508910)*100, AND(F412="Rat", AZ412="nl"), (AT412/1971000)*100, AND(F412="Mouse", AZ412="cm3"), (AT412/0.50891)*100, AND(F412="Rat", AZ412="cm3"), (AT412/1.971)*100, TRUE, "NA")</f>
        <v>4.715961564913246</v>
      </c>
      <c r="BC412" cm="1">
        <f t="array" ref="BC412">_xlfn.IFS(AV412="NA", "NA", AV412="NR", "NA", AZ412="Direct rLV % whole brain", AV412, AZ412="Indirect rLV % whole brain", AV412, AZ412="Direct rLV % hemisphere", AV412/2, AZ412="Indirect rLV % hemisphere", AV412/2, AND(F412="Mouse", AZ412="mm3"), (AV412/508.91)*100, AND(F412="Rat", AZ412="mm3"), (AV412/1971)*100, AND(F412="Mouse", AZ412="ul"), (AV412/508.91)*100, AND(F412="Rat", AZ412="ul"), (AV412/1971)*100, AND(F412="Mouse", AZ412="nl"), (AV412/508910)*100, AND(F412="Rat", AZ412="nl"), (AV412/1971000)*100, AND(F412="Mouse", AZ412="cm3"), (AV412/0.50891)*100, AND(F412="Rat", AZ412="cm3"), (AV412/1.971)*100, TRUE, "NA")</f>
        <v>6.2879487532176608</v>
      </c>
      <c r="BD412" cm="1">
        <f t="array" ref="BD412">_xlfn.IFS(AU412="NA", "NA", AU412="NR", "NA", R412="NR", "NA", BA412="SD", AU412, BA412="SE", AU412*(SQRT(R412)), BA412="SEM", AU412*(SQRT(R412)), TRUE, "NA")</f>
        <v>2.8460498941515415</v>
      </c>
      <c r="BE412" cm="1">
        <f t="array" ref="BE412">_xlfn.IFS(BD412="NA", "NA", AZ412="Direct rLV % whole brain", BD412, AZ412="Indirect rLV % whole brain", BD412, AZ412="Direct rLV % hemisphere", BD412/2, AZ412="Indirect rLV % hemisphere", BD412/2, AND(F412="Mouse", AZ412="mm3"), (BD412/508.91)*100, AND(F412="Rat", AZ412="mm3"), (BD412/1971)*100, AND(F412="Mouse", AZ412="ul"), (BD412/508.91)*100, AND(F412="Rat", AZ412="ul"), (BD412/1971)*100, AND(F412="Mouse", AZ412="nl"), (BD412/508910)*100, AND(F412="Rat", AZ412="nl"), (BD412/1971000)*100, AND(F412="Mouse", AZ412="cm3"), (BD412/0.50891)*100, AND(F412="Rat", AZ412="cm3"), (BD412/1.971)*100, TRUE, "NA")</f>
        <v>0.55924424636017012</v>
      </c>
      <c r="BF412" s="48" cm="1">
        <f t="array" ref="BF412">_xlfn.IFS(AW412="NA", "NA", AW412="NR", "NA", T412 = "NA", "NA", T412 = "NR", "NA", BA412="SD", AW412, BA412="SE", AW412*(SQRT(T412)), BA412="SEM", AW412*(SQRT(T412)), TRUE, "NA")</f>
        <v>6.3000000000000007</v>
      </c>
      <c r="BG412" s="35" t="s">
        <v>12</v>
      </c>
      <c r="BH412" t="s">
        <v>8</v>
      </c>
      <c r="BI412" t="s">
        <v>8</v>
      </c>
      <c r="BJ412" t="s">
        <v>8</v>
      </c>
      <c r="BK412" t="s">
        <v>8</v>
      </c>
      <c r="BL412" t="s">
        <v>8</v>
      </c>
      <c r="BM412" t="s">
        <v>8</v>
      </c>
      <c r="BN412" s="35" t="s">
        <v>273</v>
      </c>
      <c r="BO412" t="s">
        <v>273</v>
      </c>
    </row>
    <row r="413" spans="1:69" x14ac:dyDescent="0.3">
      <c r="A413" t="s">
        <v>1791</v>
      </c>
      <c r="B413" t="s">
        <v>1783</v>
      </c>
      <c r="C413">
        <v>2007</v>
      </c>
      <c r="D413" t="s">
        <v>1792</v>
      </c>
      <c r="E413" t="s">
        <v>143</v>
      </c>
      <c r="F413" s="35" t="s">
        <v>25</v>
      </c>
      <c r="G413" t="s">
        <v>1795</v>
      </c>
      <c r="H413" t="s">
        <v>36</v>
      </c>
      <c r="I413" t="s">
        <v>12</v>
      </c>
      <c r="J413" t="s">
        <v>8</v>
      </c>
      <c r="K413" t="s">
        <v>9</v>
      </c>
      <c r="L413">
        <v>20</v>
      </c>
      <c r="M413" t="s">
        <v>9</v>
      </c>
      <c r="N413">
        <v>30</v>
      </c>
      <c r="O413">
        <f t="shared" si="70"/>
        <v>35</v>
      </c>
      <c r="P413">
        <v>40</v>
      </c>
      <c r="Q413">
        <v>1</v>
      </c>
      <c r="R413">
        <v>11</v>
      </c>
      <c r="S413">
        <v>1</v>
      </c>
      <c r="T413">
        <v>9</v>
      </c>
      <c r="U413">
        <f t="shared" si="67"/>
        <v>1</v>
      </c>
      <c r="V413">
        <f t="shared" si="68"/>
        <v>11</v>
      </c>
      <c r="W413" s="35" t="s">
        <v>97</v>
      </c>
      <c r="X413" t="s">
        <v>8</v>
      </c>
      <c r="Y413" t="s">
        <v>2553</v>
      </c>
      <c r="Z413" t="s">
        <v>91</v>
      </c>
      <c r="AA413">
        <v>10</v>
      </c>
      <c r="AB413" t="s">
        <v>145</v>
      </c>
      <c r="AC413" cm="1">
        <f t="array" ref="AC413">_xlfn.IFS(AB413="mg/kg", AA413, AB413="ug/g", AA413, AB413="mg/100g", AA413*10, AB413="mg/g", AA413*1000, TRUE, "NA")</f>
        <v>10</v>
      </c>
      <c r="AD413" t="s">
        <v>9</v>
      </c>
      <c r="AE413" t="s">
        <v>8</v>
      </c>
      <c r="AF413" t="str" cm="1">
        <f t="array" ref="AF413">_xlfn.IFS(AD413="NA", "NA", AD413="NR", "NA", AE413="W/cm2", AD413, AE413="mW/mm2", AD413*0.1, AE413="mW/cm2", AD413*0.001, AE413="uW/cm2", AD413*0.000001, AE413="lux", AD413*0.00000014641, AE413="klux", AD413*0.00014641, TRUE, "NA")</f>
        <v>NA</v>
      </c>
      <c r="AG413" t="s">
        <v>85</v>
      </c>
      <c r="AH413" t="s">
        <v>2656</v>
      </c>
      <c r="AI413">
        <v>540</v>
      </c>
      <c r="AJ413">
        <v>1</v>
      </c>
      <c r="AK413">
        <v>10</v>
      </c>
      <c r="AL413" s="35" t="s">
        <v>1796</v>
      </c>
      <c r="AM413" t="s">
        <v>47</v>
      </c>
      <c r="AN413">
        <v>15</v>
      </c>
      <c r="AO413" t="s">
        <v>1140</v>
      </c>
      <c r="AP413" t="s">
        <v>8</v>
      </c>
      <c r="AQ413" t="s">
        <v>156</v>
      </c>
      <c r="AR413" s="35">
        <v>24</v>
      </c>
      <c r="AS413" t="s">
        <v>875</v>
      </c>
      <c r="AT413">
        <v>27</v>
      </c>
      <c r="AU413">
        <v>2.8</v>
      </c>
      <c r="AV413">
        <v>31</v>
      </c>
      <c r="AW413">
        <v>1.8</v>
      </c>
      <c r="AX413" t="s">
        <v>8</v>
      </c>
      <c r="AY413" t="s">
        <v>8</v>
      </c>
      <c r="AZ413" t="s">
        <v>137</v>
      </c>
      <c r="BA413" t="s">
        <v>197</v>
      </c>
      <c r="BB413" cm="1">
        <f t="array" ref="BB413">_xlfn.IFS(AT413="NA", "NA", AT413="NR", "NA", AZ413="Direct rLV % whole brain", AT413, AZ413="Indirect rLV % whole brain", AT413, AZ413="Direct rLV % hemisphere", AT413/2, AZ413="Indirect rLV % hemisphere", AT413/2, AND(F413="Mouse", AZ413="mm3"), (AT413/508.91)*100, AND(F413="Rat", AZ413="mm3"), (AT413/1971)*100, AND(F413="Mouse", AZ413="ul"), (AT413/508.91)*100, AND(F413="Rat", AZ413="ul"), (AT413/1971)*100, AND(F413="Mouse", AZ413="nl"), (AT413/508910)*100, AND(F413="Rat", AZ413="nl"), (AT413/1971000)*100, AND(F413="Mouse", AZ413="cm3"), (AT413/0.50891)*100, AND(F413="Rat", AZ413="cm3"), (AT413/1.971)*100, TRUE, "NA")</f>
        <v>5.3054567605274014</v>
      </c>
      <c r="BC413" cm="1">
        <f t="array" ref="BC413">_xlfn.IFS(AV413="NA", "NA", AV413="NR", "NA", AZ413="Direct rLV % whole brain", AV413, AZ413="Indirect rLV % whole brain", AV413, AZ413="Direct rLV % hemisphere", AV413/2, AZ413="Indirect rLV % hemisphere", AV413/2, AND(F413="Mouse", AZ413="mm3"), (AV413/508.91)*100, AND(F413="Rat", AZ413="mm3"), (AV413/1971)*100, AND(F413="Mouse", AZ413="ul"), (AV413/508.91)*100, AND(F413="Rat", AZ413="ul"), (AV413/1971)*100, AND(F413="Mouse", AZ413="nl"), (AV413/508910)*100, AND(F413="Rat", AZ413="nl"), (AV413/1971000)*100, AND(F413="Mouse", AZ413="cm3"), (AV413/0.50891)*100, AND(F413="Rat", AZ413="cm3"), (AV413/1.971)*100, TRUE, "NA")</f>
        <v>6.0914503546796093</v>
      </c>
      <c r="BD413" cm="1">
        <f t="array" ref="BD413">_xlfn.IFS(AU413="NA", "NA", AU413="NR", "NA", R413="NR", "NA", BA413="SD", AU413, BA413="SE", AU413*(SQRT(R413)), BA413="SEM", AU413*(SQRT(R413)), TRUE, "NA")</f>
        <v>9.286549412995118</v>
      </c>
      <c r="BE413" cm="1">
        <f t="array" ref="BE413">_xlfn.IFS(BD413="NA", "NA", AZ413="Direct rLV % whole brain", BD413, AZ413="Indirect rLV % whole brain", BD413, AZ413="Direct rLV % hemisphere", BD413/2, AZ413="Indirect rLV % hemisphere", BD413/2, AND(F413="Mouse", AZ413="mm3"), (BD413/508.91)*100, AND(F413="Rat", AZ413="mm3"), (BD413/1971)*100, AND(F413="Mouse", AZ413="ul"), (BD413/508.91)*100, AND(F413="Rat", AZ413="ul"), (BD413/1971)*100, AND(F413="Mouse", AZ413="nl"), (BD413/508910)*100, AND(F413="Rat", AZ413="nl"), (BD413/1971000)*100, AND(F413="Mouse", AZ413="cm3"), (BD413/0.50891)*100, AND(F413="Rat", AZ413="cm3"), (BD413/1.971)*100, TRUE, "NA")</f>
        <v>1.8247920875980268</v>
      </c>
      <c r="BF413" s="48" cm="1">
        <f t="array" ref="BF413">_xlfn.IFS(AW413="NA", "NA", AW413="NR", "NA", T413 = "NA", "NA", T413 = "NR", "NA", BA413="SD", AW413, BA413="SE", AW413*(SQRT(T413)), BA413="SEM", AW413*(SQRT(T413)), TRUE, "NA")</f>
        <v>5.4</v>
      </c>
      <c r="BG413" s="35" t="s">
        <v>12</v>
      </c>
      <c r="BH413" t="s">
        <v>8</v>
      </c>
      <c r="BI413" t="s">
        <v>8</v>
      </c>
      <c r="BJ413" t="s">
        <v>8</v>
      </c>
      <c r="BK413" t="s">
        <v>8</v>
      </c>
      <c r="BL413" t="s">
        <v>8</v>
      </c>
      <c r="BM413" t="s">
        <v>8</v>
      </c>
      <c r="BN413" s="35" t="s">
        <v>273</v>
      </c>
      <c r="BO413" t="s">
        <v>273</v>
      </c>
    </row>
    <row r="414" spans="1:69" x14ac:dyDescent="0.3">
      <c r="A414" t="s">
        <v>1791</v>
      </c>
      <c r="B414" t="s">
        <v>1783</v>
      </c>
      <c r="C414">
        <v>2007</v>
      </c>
      <c r="D414" t="s">
        <v>1792</v>
      </c>
      <c r="E414" t="s">
        <v>144</v>
      </c>
      <c r="F414" s="35" t="s">
        <v>25</v>
      </c>
      <c r="G414" t="s">
        <v>1793</v>
      </c>
      <c r="H414" t="s">
        <v>36</v>
      </c>
      <c r="I414" t="s">
        <v>1794</v>
      </c>
      <c r="J414" t="s">
        <v>284</v>
      </c>
      <c r="K414" t="s">
        <v>9</v>
      </c>
      <c r="L414">
        <v>20</v>
      </c>
      <c r="M414" t="s">
        <v>9</v>
      </c>
      <c r="N414" t="s">
        <v>9</v>
      </c>
      <c r="O414">
        <v>53</v>
      </c>
      <c r="P414" t="s">
        <v>9</v>
      </c>
      <c r="Q414">
        <v>1</v>
      </c>
      <c r="R414">
        <v>9</v>
      </c>
      <c r="S414">
        <v>0</v>
      </c>
      <c r="T414" t="s">
        <v>8</v>
      </c>
      <c r="U414" t="str">
        <f t="shared" si="67"/>
        <v>NA</v>
      </c>
      <c r="V414" t="str">
        <f t="shared" si="68"/>
        <v>NA</v>
      </c>
      <c r="W414" s="35" t="s">
        <v>97</v>
      </c>
      <c r="X414" t="s">
        <v>8</v>
      </c>
      <c r="Y414" t="s">
        <v>2553</v>
      </c>
      <c r="Z414" t="s">
        <v>91</v>
      </c>
      <c r="AA414">
        <v>10</v>
      </c>
      <c r="AB414" t="s">
        <v>145</v>
      </c>
      <c r="AC414" cm="1">
        <f t="array" ref="AC414">_xlfn.IFS(AB414="mg/kg", AA414, AB414="ug/g", AA414, AB414="mg/100g", AA414*10, AB414="mg/g", AA414*1000, TRUE, "NA")</f>
        <v>10</v>
      </c>
      <c r="AD414" t="s">
        <v>9</v>
      </c>
      <c r="AE414" t="s">
        <v>8</v>
      </c>
      <c r="AF414" t="str" cm="1">
        <f t="array" ref="AF414">_xlfn.IFS(AD414="NA", "NA", AD414="NR", "NA", AE414="W/cm2", AD414, AE414="mW/mm2", AD414*0.1, AE414="mW/cm2", AD414*0.001, AE414="uW/cm2", AD414*0.000001, AE414="lux", AD414*0.00000014641, AE414="klux", AD414*0.00014641, TRUE, "NA")</f>
        <v>NA</v>
      </c>
      <c r="AG414" t="s">
        <v>85</v>
      </c>
      <c r="AH414" t="s">
        <v>2656</v>
      </c>
      <c r="AI414">
        <v>540</v>
      </c>
      <c r="AJ414">
        <v>1</v>
      </c>
      <c r="AK414">
        <v>10</v>
      </c>
      <c r="AL414" s="35" t="s">
        <v>12</v>
      </c>
      <c r="AM414" t="s">
        <v>8</v>
      </c>
      <c r="AN414" t="s">
        <v>8</v>
      </c>
      <c r="AO414" t="s">
        <v>8</v>
      </c>
      <c r="AP414" t="s">
        <v>8</v>
      </c>
      <c r="AQ414" t="s">
        <v>8</v>
      </c>
      <c r="AR414" s="35">
        <v>24</v>
      </c>
      <c r="AS414" t="s">
        <v>875</v>
      </c>
      <c r="AT414">
        <v>30</v>
      </c>
      <c r="AU414">
        <v>2.9</v>
      </c>
      <c r="AV414" t="s">
        <v>8</v>
      </c>
      <c r="AW414" t="s">
        <v>8</v>
      </c>
      <c r="AX414" t="s">
        <v>8</v>
      </c>
      <c r="AY414" t="s">
        <v>8</v>
      </c>
      <c r="AZ414" t="s">
        <v>137</v>
      </c>
      <c r="BA414" t="s">
        <v>197</v>
      </c>
      <c r="BB414" cm="1">
        <f t="array" ref="BB414">_xlfn.IFS(AT414="NA", "NA", AT414="NR", "NA", AZ414="Direct rLV % whole brain", AT414, AZ414="Indirect rLV % whole brain", AT414, AZ414="Direct rLV % hemisphere", AT414/2, AZ414="Indirect rLV % hemisphere", AT414/2, AND(F414="Mouse", AZ414="mm3"), (AT414/508.91)*100, AND(F414="Rat", AZ414="mm3"), (AT414/1971)*100, AND(F414="Mouse", AZ414="ul"), (AT414/508.91)*100, AND(F414="Rat", AZ414="ul"), (AT414/1971)*100, AND(F414="Mouse", AZ414="nl"), (AT414/508910)*100, AND(F414="Rat", AZ414="nl"), (AT414/1971000)*100, AND(F414="Mouse", AZ414="cm3"), (AT414/0.50891)*100, AND(F414="Rat", AZ414="cm3"), (AT414/1.971)*100, TRUE, "NA")</f>
        <v>5.8949519561415569</v>
      </c>
      <c r="BC414" t="str" cm="1">
        <f t="array" ref="BC414">_xlfn.IFS(AV414="NA", "NA", AV414="NR", "NA", AZ414="Direct rLV % whole brain", AV414, AZ414="Indirect rLV % whole brain", AV414, AZ414="Direct rLV % hemisphere", AV414/2, AZ414="Indirect rLV % hemisphere", AV414/2, AND(F414="Mouse", AZ414="mm3"), (AV414/508.91)*100, AND(F414="Rat", AZ414="mm3"), (AV414/1971)*100, AND(F414="Mouse", AZ414="ul"), (AV414/508.91)*100, AND(F414="Rat", AZ414="ul"), (AV414/1971)*100, AND(F414="Mouse", AZ414="nl"), (AV414/508910)*100, AND(F414="Rat", AZ414="nl"), (AV414/1971000)*100, AND(F414="Mouse", AZ414="cm3"), (AV414/0.50891)*100, AND(F414="Rat", AZ414="cm3"), (AV414/1.971)*100, TRUE, "NA")</f>
        <v>NA</v>
      </c>
      <c r="BD414" cm="1">
        <f t="array" ref="BD414">_xlfn.IFS(AU414="NA", "NA", AU414="NR", "NA", R414="NR", "NA", BA414="SD", AU414, BA414="SE", AU414*(SQRT(R414)), BA414="SEM", AU414*(SQRT(R414)), TRUE, "NA")</f>
        <v>8.6999999999999993</v>
      </c>
      <c r="BE414" cm="1">
        <f t="array" ref="BE414">_xlfn.IFS(BD414="NA", "NA", AZ414="Direct rLV % whole brain", BD414, AZ414="Indirect rLV % whole brain", BD414, AZ414="Direct rLV % hemisphere", BD414/2, AZ414="Indirect rLV % hemisphere", BD414/2, AND(F414="Mouse", AZ414="mm3"), (BD414/508.91)*100, AND(F414="Rat", AZ414="mm3"), (BD414/1971)*100, AND(F414="Mouse", AZ414="ul"), (BD414/508.91)*100, AND(F414="Rat", AZ414="ul"), (BD414/1971)*100, AND(F414="Mouse", AZ414="nl"), (BD414/508910)*100, AND(F414="Rat", AZ414="nl"), (BD414/1971000)*100, AND(F414="Mouse", AZ414="cm3"), (BD414/0.50891)*100, AND(F414="Rat", AZ414="cm3"), (BD414/1.971)*100, TRUE, "NA")</f>
        <v>1.7095360672810516</v>
      </c>
      <c r="BF414" s="48" t="str" cm="1">
        <f t="array" ref="BF414">_xlfn.IFS(AW414="NA", "NA", AW414="NR", "NA", T414 = "NA", "NA", T414 = "NR", "NA", BA414="SD", AW414, BA414="SE", AW414*(SQRT(T414)), BA414="SEM", AW414*(SQRT(T414)), TRUE, "NA")</f>
        <v>NA</v>
      </c>
      <c r="BG414" s="35" t="s">
        <v>12</v>
      </c>
      <c r="BH414" t="s">
        <v>8</v>
      </c>
      <c r="BI414" t="s">
        <v>8</v>
      </c>
      <c r="BJ414" t="s">
        <v>8</v>
      </c>
      <c r="BK414" t="s">
        <v>8</v>
      </c>
      <c r="BL414" t="s">
        <v>8</v>
      </c>
      <c r="BM414" t="s">
        <v>8</v>
      </c>
      <c r="BN414" s="35" t="s">
        <v>273</v>
      </c>
      <c r="BO414" t="s">
        <v>273</v>
      </c>
    </row>
    <row r="415" spans="1:69" s="22" customFormat="1" x14ac:dyDescent="0.3">
      <c r="A415" s="22" t="s">
        <v>1799</v>
      </c>
      <c r="B415" s="22" t="s">
        <v>1783</v>
      </c>
      <c r="C415" s="22">
        <v>2002</v>
      </c>
      <c r="D415" s="22" t="s">
        <v>1800</v>
      </c>
      <c r="E415" s="22" t="s">
        <v>141</v>
      </c>
      <c r="F415" s="34" t="s">
        <v>25</v>
      </c>
      <c r="G415" s="22" t="s">
        <v>285</v>
      </c>
      <c r="H415" s="22" t="s">
        <v>9</v>
      </c>
      <c r="I415" s="22" t="s">
        <v>12</v>
      </c>
      <c r="J415" s="22" t="s">
        <v>8</v>
      </c>
      <c r="K415" s="22" t="s">
        <v>9</v>
      </c>
      <c r="L415" s="22" t="s">
        <v>9</v>
      </c>
      <c r="M415" s="22" t="s">
        <v>9</v>
      </c>
      <c r="N415" s="22">
        <v>20</v>
      </c>
      <c r="O415" s="22">
        <f>AVERAGE(N415,P415)</f>
        <v>22.5</v>
      </c>
      <c r="P415" s="22">
        <v>25</v>
      </c>
      <c r="Q415" s="22">
        <v>6</v>
      </c>
      <c r="R415" s="22">
        <v>10</v>
      </c>
      <c r="S415" s="22">
        <v>0</v>
      </c>
      <c r="T415" s="22" t="s">
        <v>8</v>
      </c>
      <c r="U415" s="22" t="str">
        <f t="shared" si="67"/>
        <v>NA</v>
      </c>
      <c r="V415" s="22" t="str">
        <f t="shared" si="68"/>
        <v>NA</v>
      </c>
      <c r="W415" s="34" t="s">
        <v>95</v>
      </c>
      <c r="X415" s="22" t="s">
        <v>8</v>
      </c>
      <c r="Y415" s="22" t="s">
        <v>2553</v>
      </c>
      <c r="Z415" s="22" t="s">
        <v>91</v>
      </c>
      <c r="AA415" s="22">
        <v>10</v>
      </c>
      <c r="AB415" s="22" t="s">
        <v>145</v>
      </c>
      <c r="AC415" cm="1">
        <f t="array" ref="AC415">_xlfn.IFS(AB415="mg/kg", AA415, AB415="ug/g", AA415, AB415="mg/100g", AA415*10, AB415="mg/g", AA415*1000, TRUE, "NA")</f>
        <v>10</v>
      </c>
      <c r="AD415" s="22">
        <v>0.38</v>
      </c>
      <c r="AE415" s="22" t="s">
        <v>461</v>
      </c>
      <c r="AF415" cm="1">
        <f t="array" ref="AF415">_xlfn.IFS(AD415="NA", "NA", AD415="NR", "NA", AE415="W/cm2", AD415, AE415="mW/mm2", AD415*0.1, AE415="mW/cm2", AD415*0.001, AE415="uW/cm2", AD415*0.000001, AE415="lux", AD415*0.00000014641, AE415="klux", AD415*0.00014641, TRUE, "NA")</f>
        <v>0.38</v>
      </c>
      <c r="AG415" s="22" t="s">
        <v>84</v>
      </c>
      <c r="AH415" s="22" t="s">
        <v>719</v>
      </c>
      <c r="AI415" s="22">
        <v>540</v>
      </c>
      <c r="AJ415" s="22">
        <v>1.5</v>
      </c>
      <c r="AK415" s="22">
        <v>30</v>
      </c>
      <c r="AL415" s="34" t="s">
        <v>12</v>
      </c>
      <c r="AM415" s="22" t="s">
        <v>8</v>
      </c>
      <c r="AN415" s="22" t="s">
        <v>8</v>
      </c>
      <c r="AO415" s="22" t="s">
        <v>8</v>
      </c>
      <c r="AP415" s="22" t="s">
        <v>8</v>
      </c>
      <c r="AQ415" s="22" t="s">
        <v>8</v>
      </c>
      <c r="AR415" s="34">
        <v>24</v>
      </c>
      <c r="AS415" s="22" t="s">
        <v>875</v>
      </c>
      <c r="AT415" s="22">
        <v>0.83</v>
      </c>
      <c r="AU415" s="22">
        <v>1.5</v>
      </c>
      <c r="AV415" s="22" t="s">
        <v>8</v>
      </c>
      <c r="AW415" s="22" t="s">
        <v>8</v>
      </c>
      <c r="AX415" s="22" t="s">
        <v>8</v>
      </c>
      <c r="AY415" s="22" t="s">
        <v>8</v>
      </c>
      <c r="AZ415" s="22" t="s">
        <v>137</v>
      </c>
      <c r="BA415" s="22" t="s">
        <v>196</v>
      </c>
      <c r="BB415" cm="1">
        <f t="array" ref="BB415">_xlfn.IFS(AT415="NA", "NA", AT415="NR", "NA", AZ415="Direct rLV % whole brain", AT415, AZ415="Indirect rLV % whole brain", AT415, AZ415="Direct rLV % hemisphere", AT415/2, AZ415="Indirect rLV % hemisphere", AT415/2, AND(F415="Mouse", AZ415="mm3"), (AT415/508.91)*100, AND(F415="Rat", AZ415="mm3"), (AT415/1971)*100, AND(F415="Mouse", AZ415="ul"), (AT415/508.91)*100, AND(F415="Rat", AZ415="ul"), (AT415/1971)*100, AND(F415="Mouse", AZ415="nl"), (AT415/508910)*100, AND(F415="Rat", AZ415="nl"), (AT415/1971000)*100, AND(F415="Mouse", AZ415="cm3"), (AT415/0.50891)*100, AND(F415="Rat", AZ415="cm3"), (AT415/1.971)*100, TRUE, "NA")</f>
        <v>0.16309367078658307</v>
      </c>
      <c r="BC415" t="str" cm="1">
        <f t="array" ref="BC415">_xlfn.IFS(AV415="NA", "NA", AV415="NR", "NA", AZ415="Direct rLV % whole brain", AV415, AZ415="Indirect rLV % whole brain", AV415, AZ415="Direct rLV % hemisphere", AV415/2, AZ415="Indirect rLV % hemisphere", AV415/2, AND(F415="Mouse", AZ415="mm3"), (AV415/508.91)*100, AND(F415="Rat", AZ415="mm3"), (AV415/1971)*100, AND(F415="Mouse", AZ415="ul"), (AV415/508.91)*100, AND(F415="Rat", AZ415="ul"), (AV415/1971)*100, AND(F415="Mouse", AZ415="nl"), (AV415/508910)*100, AND(F415="Rat", AZ415="nl"), (AV415/1971000)*100, AND(F415="Mouse", AZ415="cm3"), (AV415/0.50891)*100, AND(F415="Rat", AZ415="cm3"), (AV415/1.971)*100, TRUE, "NA")</f>
        <v>NA</v>
      </c>
      <c r="BD415" cm="1">
        <f t="array" ref="BD415">_xlfn.IFS(AU415="NA", "NA", AU415="NR", "NA", R415="NR", "NA", BA415="SD", AU415, BA415="SE", AU415*(SQRT(R415)), BA415="SEM", AU415*(SQRT(R415)), TRUE, "NA")</f>
        <v>1.5</v>
      </c>
      <c r="BE415" cm="1">
        <f t="array" ref="BE415">_xlfn.IFS(BD415="NA", "NA", AZ415="Direct rLV % whole brain", BD415, AZ415="Indirect rLV % whole brain", BD415, AZ415="Direct rLV % hemisphere", BD415/2, AZ415="Indirect rLV % hemisphere", BD415/2, AND(F415="Mouse", AZ415="mm3"), (BD415/508.91)*100, AND(F415="Rat", AZ415="mm3"), (BD415/1971)*100, AND(F415="Mouse", AZ415="ul"), (BD415/508.91)*100, AND(F415="Rat", AZ415="ul"), (BD415/1971)*100, AND(F415="Mouse", AZ415="nl"), (BD415/508910)*100, AND(F415="Rat", AZ415="nl"), (BD415/1971000)*100, AND(F415="Mouse", AZ415="cm3"), (BD415/0.50891)*100, AND(F415="Rat", AZ415="cm3"), (BD415/1.971)*100, TRUE, "NA")</f>
        <v>0.29474759780707788</v>
      </c>
      <c r="BF415" s="48" t="str" cm="1">
        <f t="array" ref="BF415">_xlfn.IFS(AW415="NA", "NA", AW415="NR", "NA", T415 = "NA", "NA", T415 = "NR", "NA", BA415="SD", AW415, BA415="SE", AW415*(SQRT(T415)), BA415="SEM", AW415*(SQRT(T415)), TRUE, "NA")</f>
        <v>NA</v>
      </c>
      <c r="BG415" s="34" t="s">
        <v>12</v>
      </c>
      <c r="BH415" s="22" t="s">
        <v>8</v>
      </c>
      <c r="BI415" s="22" t="s">
        <v>8</v>
      </c>
      <c r="BJ415" s="22" t="s">
        <v>8</v>
      </c>
      <c r="BK415" s="22" t="s">
        <v>8</v>
      </c>
      <c r="BL415" s="22" t="s">
        <v>8</v>
      </c>
      <c r="BM415" s="22" t="s">
        <v>8</v>
      </c>
      <c r="BN415" s="34" t="s">
        <v>273</v>
      </c>
      <c r="BO415" s="22" t="s">
        <v>273</v>
      </c>
    </row>
    <row r="416" spans="1:69" s="22" customFormat="1" x14ac:dyDescent="0.3">
      <c r="A416" s="22" t="s">
        <v>1799</v>
      </c>
      <c r="B416" s="22" t="s">
        <v>1783</v>
      </c>
      <c r="C416" s="22">
        <v>2002</v>
      </c>
      <c r="D416" s="22" t="s">
        <v>1800</v>
      </c>
      <c r="E416" s="22" t="s">
        <v>143</v>
      </c>
      <c r="F416" s="34" t="s">
        <v>25</v>
      </c>
      <c r="G416" s="22" t="s">
        <v>1801</v>
      </c>
      <c r="H416" s="22" t="s">
        <v>9</v>
      </c>
      <c r="I416" s="22" t="s">
        <v>12</v>
      </c>
      <c r="J416" s="22" t="s">
        <v>8</v>
      </c>
      <c r="K416" s="22" t="s">
        <v>9</v>
      </c>
      <c r="L416" s="22" t="s">
        <v>9</v>
      </c>
      <c r="M416" s="22" t="s">
        <v>9</v>
      </c>
      <c r="N416" s="22">
        <v>20</v>
      </c>
      <c r="O416" s="22">
        <f t="shared" ref="O416:O421" si="71">AVERAGE(N416,P416)</f>
        <v>22.5</v>
      </c>
      <c r="P416" s="22">
        <v>25</v>
      </c>
      <c r="Q416" s="22">
        <v>6</v>
      </c>
      <c r="R416" s="22">
        <v>10</v>
      </c>
      <c r="S416" s="22">
        <v>0</v>
      </c>
      <c r="T416" s="22" t="s">
        <v>8</v>
      </c>
      <c r="U416" s="22" t="str">
        <f t="shared" si="67"/>
        <v>NA</v>
      </c>
      <c r="V416" s="22" t="str">
        <f t="shared" si="68"/>
        <v>NA</v>
      </c>
      <c r="W416" s="34" t="s">
        <v>95</v>
      </c>
      <c r="X416" s="22" t="s">
        <v>8</v>
      </c>
      <c r="Y416" s="22" t="s">
        <v>2553</v>
      </c>
      <c r="Z416" s="22" t="s">
        <v>91</v>
      </c>
      <c r="AA416" s="22">
        <v>10</v>
      </c>
      <c r="AB416" s="22" t="s">
        <v>145</v>
      </c>
      <c r="AC416" cm="1">
        <f t="array" ref="AC416">_xlfn.IFS(AB416="mg/kg", AA416, AB416="ug/g", AA416, AB416="mg/100g", AA416*10, AB416="mg/g", AA416*1000, TRUE, "NA")</f>
        <v>10</v>
      </c>
      <c r="AD416" s="22">
        <v>0.38</v>
      </c>
      <c r="AE416" s="22" t="s">
        <v>461</v>
      </c>
      <c r="AF416" cm="1">
        <f t="array" ref="AF416">_xlfn.IFS(AD416="NA", "NA", AD416="NR", "NA", AE416="W/cm2", AD416, AE416="mW/mm2", AD416*0.1, AE416="mW/cm2", AD416*0.001, AE416="uW/cm2", AD416*0.000001, AE416="lux", AD416*0.00000014641, AE416="klux", AD416*0.00014641, TRUE, "NA")</f>
        <v>0.38</v>
      </c>
      <c r="AG416" s="22" t="s">
        <v>84</v>
      </c>
      <c r="AH416" s="22" t="s">
        <v>719</v>
      </c>
      <c r="AI416" s="22">
        <v>540</v>
      </c>
      <c r="AJ416" s="22">
        <v>1.5</v>
      </c>
      <c r="AK416" s="22">
        <v>30</v>
      </c>
      <c r="AL416" s="34" t="s">
        <v>12</v>
      </c>
      <c r="AM416" s="22" t="s">
        <v>8</v>
      </c>
      <c r="AN416" s="22" t="s">
        <v>8</v>
      </c>
      <c r="AO416" s="22" t="s">
        <v>8</v>
      </c>
      <c r="AP416" s="22" t="s">
        <v>8</v>
      </c>
      <c r="AQ416" s="22" t="s">
        <v>8</v>
      </c>
      <c r="AR416" s="34">
        <v>24</v>
      </c>
      <c r="AS416" s="22" t="s">
        <v>875</v>
      </c>
      <c r="AT416" s="22">
        <v>4.5999999999999996</v>
      </c>
      <c r="AU416" s="22">
        <v>4.2</v>
      </c>
      <c r="AV416" s="22" t="s">
        <v>8</v>
      </c>
      <c r="AW416" s="22" t="s">
        <v>8</v>
      </c>
      <c r="AX416" s="22" t="s">
        <v>8</v>
      </c>
      <c r="AY416" s="22" t="s">
        <v>8</v>
      </c>
      <c r="AZ416" s="22" t="s">
        <v>137</v>
      </c>
      <c r="BA416" s="22" t="s">
        <v>196</v>
      </c>
      <c r="BB416" cm="1">
        <f t="array" ref="BB416">_xlfn.IFS(AT416="NA", "NA", AT416="NR", "NA", AZ416="Direct rLV % whole brain", AT416, AZ416="Indirect rLV % whole brain", AT416, AZ416="Direct rLV % hemisphere", AT416/2, AZ416="Indirect rLV % hemisphere", AT416/2, AND(F416="Mouse", AZ416="mm3"), (AT416/508.91)*100, AND(F416="Rat", AZ416="mm3"), (AT416/1971)*100, AND(F416="Mouse", AZ416="ul"), (AT416/508.91)*100, AND(F416="Rat", AZ416="ul"), (AT416/1971)*100, AND(F416="Mouse", AZ416="nl"), (AT416/508910)*100, AND(F416="Rat", AZ416="nl"), (AT416/1971000)*100, AND(F416="Mouse", AZ416="cm3"), (AT416/0.50891)*100, AND(F416="Rat", AZ416="cm3"), (AT416/1.971)*100, TRUE, "NA")</f>
        <v>0.90389263327503877</v>
      </c>
      <c r="BC416" t="str" cm="1">
        <f t="array" ref="BC416">_xlfn.IFS(AV416="NA", "NA", AV416="NR", "NA", AZ416="Direct rLV % whole brain", AV416, AZ416="Indirect rLV % whole brain", AV416, AZ416="Direct rLV % hemisphere", AV416/2, AZ416="Indirect rLV % hemisphere", AV416/2, AND(F416="Mouse", AZ416="mm3"), (AV416/508.91)*100, AND(F416="Rat", AZ416="mm3"), (AV416/1971)*100, AND(F416="Mouse", AZ416="ul"), (AV416/508.91)*100, AND(F416="Rat", AZ416="ul"), (AV416/1971)*100, AND(F416="Mouse", AZ416="nl"), (AV416/508910)*100, AND(F416="Rat", AZ416="nl"), (AV416/1971000)*100, AND(F416="Mouse", AZ416="cm3"), (AV416/0.50891)*100, AND(F416="Rat", AZ416="cm3"), (AV416/1.971)*100, TRUE, "NA")</f>
        <v>NA</v>
      </c>
      <c r="BD416" cm="1">
        <f t="array" ref="BD416">_xlfn.IFS(AU416="NA", "NA", AU416="NR", "NA", R416="NR", "NA", BA416="SD", AU416, BA416="SE", AU416*(SQRT(R416)), BA416="SEM", AU416*(SQRT(R416)), TRUE, "NA")</f>
        <v>4.2</v>
      </c>
      <c r="BE416" cm="1">
        <f t="array" ref="BE416">_xlfn.IFS(BD416="NA", "NA", AZ416="Direct rLV % whole brain", BD416, AZ416="Indirect rLV % whole brain", BD416, AZ416="Direct rLV % hemisphere", BD416/2, AZ416="Indirect rLV % hemisphere", BD416/2, AND(F416="Mouse", AZ416="mm3"), (BD416/508.91)*100, AND(F416="Rat", AZ416="mm3"), (BD416/1971)*100, AND(F416="Mouse", AZ416="ul"), (BD416/508.91)*100, AND(F416="Rat", AZ416="ul"), (BD416/1971)*100, AND(F416="Mouse", AZ416="nl"), (BD416/508910)*100, AND(F416="Rat", AZ416="nl"), (BD416/1971000)*100, AND(F416="Mouse", AZ416="cm3"), (BD416/0.50891)*100, AND(F416="Rat", AZ416="cm3"), (BD416/1.971)*100, TRUE, "NA")</f>
        <v>0.82529327385981799</v>
      </c>
      <c r="BF416" s="48" t="str" cm="1">
        <f t="array" ref="BF416">_xlfn.IFS(AW416="NA", "NA", AW416="NR", "NA", T416 = "NA", "NA", T416 = "NR", "NA", BA416="SD", AW416, BA416="SE", AW416*(SQRT(T416)), BA416="SEM", AW416*(SQRT(T416)), TRUE, "NA")</f>
        <v>NA</v>
      </c>
      <c r="BG416" s="34" t="s">
        <v>12</v>
      </c>
      <c r="BH416" s="22" t="s">
        <v>8</v>
      </c>
      <c r="BI416" s="22" t="s">
        <v>8</v>
      </c>
      <c r="BJ416" s="22" t="s">
        <v>8</v>
      </c>
      <c r="BK416" s="22" t="s">
        <v>8</v>
      </c>
      <c r="BL416" s="22" t="s">
        <v>8</v>
      </c>
      <c r="BM416" s="22" t="s">
        <v>8</v>
      </c>
      <c r="BN416" s="34" t="s">
        <v>273</v>
      </c>
      <c r="BO416" s="22" t="s">
        <v>273</v>
      </c>
    </row>
    <row r="417" spans="1:69" s="22" customFormat="1" x14ac:dyDescent="0.3">
      <c r="A417" s="22" t="s">
        <v>1799</v>
      </c>
      <c r="B417" s="22" t="s">
        <v>1783</v>
      </c>
      <c r="C417" s="22">
        <v>2002</v>
      </c>
      <c r="D417" s="22" t="s">
        <v>1800</v>
      </c>
      <c r="E417" s="22" t="s">
        <v>144</v>
      </c>
      <c r="F417" s="34" t="s">
        <v>25</v>
      </c>
      <c r="G417" s="22" t="s">
        <v>285</v>
      </c>
      <c r="H417" s="22" t="s">
        <v>9</v>
      </c>
      <c r="I417" s="22" t="s">
        <v>12</v>
      </c>
      <c r="J417" s="22" t="s">
        <v>8</v>
      </c>
      <c r="K417" s="22" t="s">
        <v>9</v>
      </c>
      <c r="L417" s="22" t="s">
        <v>9</v>
      </c>
      <c r="M417" s="22" t="s">
        <v>9</v>
      </c>
      <c r="N417" s="22">
        <v>20</v>
      </c>
      <c r="O417" s="22">
        <f t="shared" si="71"/>
        <v>22.5</v>
      </c>
      <c r="P417" s="22">
        <v>25</v>
      </c>
      <c r="Q417" s="22">
        <v>6</v>
      </c>
      <c r="R417" s="22">
        <v>10</v>
      </c>
      <c r="S417" s="22">
        <v>0</v>
      </c>
      <c r="T417" s="22" t="s">
        <v>8</v>
      </c>
      <c r="U417" s="22" t="str">
        <f t="shared" si="67"/>
        <v>NA</v>
      </c>
      <c r="V417" s="22" t="str">
        <f t="shared" si="68"/>
        <v>NA</v>
      </c>
      <c r="W417" s="34" t="s">
        <v>95</v>
      </c>
      <c r="X417" s="22" t="s">
        <v>8</v>
      </c>
      <c r="Y417" s="22" t="s">
        <v>2553</v>
      </c>
      <c r="Z417" s="22" t="s">
        <v>91</v>
      </c>
      <c r="AA417" s="22">
        <v>20</v>
      </c>
      <c r="AB417" s="22" t="s">
        <v>145</v>
      </c>
      <c r="AC417" cm="1">
        <f t="array" ref="AC417">_xlfn.IFS(AB417="mg/kg", AA417, AB417="ug/g", AA417, AB417="mg/100g", AA417*10, AB417="mg/g", AA417*1000, TRUE, "NA")</f>
        <v>20</v>
      </c>
      <c r="AD417" s="22">
        <v>1</v>
      </c>
      <c r="AE417" s="22" t="s">
        <v>461</v>
      </c>
      <c r="AF417" cm="1">
        <f t="array" ref="AF417">_xlfn.IFS(AD417="NA", "NA", AD417="NR", "NA", AE417="W/cm2", AD417, AE417="mW/mm2", AD417*0.1, AE417="mW/cm2", AD417*0.001, AE417="uW/cm2", AD417*0.000001, AE417="lux", AD417*0.00000014641, AE417="klux", AD417*0.00014641, TRUE, "NA")</f>
        <v>1</v>
      </c>
      <c r="AG417" s="22" t="s">
        <v>84</v>
      </c>
      <c r="AH417" s="22" t="s">
        <v>719</v>
      </c>
      <c r="AI417" s="22">
        <v>540</v>
      </c>
      <c r="AJ417" s="22">
        <v>1.5</v>
      </c>
      <c r="AK417" s="22">
        <v>30</v>
      </c>
      <c r="AL417" s="34" t="s">
        <v>12</v>
      </c>
      <c r="AM417" s="22" t="s">
        <v>8</v>
      </c>
      <c r="AN417" s="22" t="s">
        <v>8</v>
      </c>
      <c r="AO417" s="22" t="s">
        <v>8</v>
      </c>
      <c r="AP417" s="22" t="s">
        <v>8</v>
      </c>
      <c r="AQ417" s="22" t="s">
        <v>8</v>
      </c>
      <c r="AR417" s="34">
        <v>24</v>
      </c>
      <c r="AS417" s="22" t="s">
        <v>875</v>
      </c>
      <c r="AT417" s="22">
        <v>4</v>
      </c>
      <c r="AU417" s="22">
        <v>2</v>
      </c>
      <c r="AV417" s="22" t="s">
        <v>8</v>
      </c>
      <c r="AW417" s="22" t="s">
        <v>8</v>
      </c>
      <c r="AX417" s="22" t="s">
        <v>8</v>
      </c>
      <c r="AY417" s="22" t="s">
        <v>8</v>
      </c>
      <c r="AZ417" s="22" t="s">
        <v>137</v>
      </c>
      <c r="BA417" s="22" t="s">
        <v>196</v>
      </c>
      <c r="BB417" cm="1">
        <f t="array" ref="BB417">_xlfn.IFS(AT417="NA", "NA", AT417="NR", "NA", AZ417="Direct rLV % whole brain", AT417, AZ417="Indirect rLV % whole brain", AT417, AZ417="Direct rLV % hemisphere", AT417/2, AZ417="Indirect rLV % hemisphere", AT417/2, AND(F417="Mouse", AZ417="mm3"), (AT417/508.91)*100, AND(F417="Rat", AZ417="mm3"), (AT417/1971)*100, AND(F417="Mouse", AZ417="ul"), (AT417/508.91)*100, AND(F417="Rat", AZ417="ul"), (AT417/1971)*100, AND(F417="Mouse", AZ417="nl"), (AT417/508910)*100, AND(F417="Rat", AZ417="nl"), (AT417/1971000)*100, AND(F417="Mouse", AZ417="cm3"), (AT417/0.50891)*100, AND(F417="Rat", AZ417="cm3"), (AT417/1.971)*100, TRUE, "NA")</f>
        <v>0.7859935941522076</v>
      </c>
      <c r="BC417" t="str" cm="1">
        <f t="array" ref="BC417">_xlfn.IFS(AV417="NA", "NA", AV417="NR", "NA", AZ417="Direct rLV % whole brain", AV417, AZ417="Indirect rLV % whole brain", AV417, AZ417="Direct rLV % hemisphere", AV417/2, AZ417="Indirect rLV % hemisphere", AV417/2, AND(F417="Mouse", AZ417="mm3"), (AV417/508.91)*100, AND(F417="Rat", AZ417="mm3"), (AV417/1971)*100, AND(F417="Mouse", AZ417="ul"), (AV417/508.91)*100, AND(F417="Rat", AZ417="ul"), (AV417/1971)*100, AND(F417="Mouse", AZ417="nl"), (AV417/508910)*100, AND(F417="Rat", AZ417="nl"), (AV417/1971000)*100, AND(F417="Mouse", AZ417="cm3"), (AV417/0.50891)*100, AND(F417="Rat", AZ417="cm3"), (AV417/1.971)*100, TRUE, "NA")</f>
        <v>NA</v>
      </c>
      <c r="BD417" cm="1">
        <f t="array" ref="BD417">_xlfn.IFS(AU417="NA", "NA", AU417="NR", "NA", R417="NR", "NA", BA417="SD", AU417, BA417="SE", AU417*(SQRT(R417)), BA417="SEM", AU417*(SQRT(R417)), TRUE, "NA")</f>
        <v>2</v>
      </c>
      <c r="BE417" cm="1">
        <f t="array" ref="BE417">_xlfn.IFS(BD417="NA", "NA", AZ417="Direct rLV % whole brain", BD417, AZ417="Indirect rLV % whole brain", BD417, AZ417="Direct rLV % hemisphere", BD417/2, AZ417="Indirect rLV % hemisphere", BD417/2, AND(F417="Mouse", AZ417="mm3"), (BD417/508.91)*100, AND(F417="Rat", AZ417="mm3"), (BD417/1971)*100, AND(F417="Mouse", AZ417="ul"), (BD417/508.91)*100, AND(F417="Rat", AZ417="ul"), (BD417/1971)*100, AND(F417="Mouse", AZ417="nl"), (BD417/508910)*100, AND(F417="Rat", AZ417="nl"), (BD417/1971000)*100, AND(F417="Mouse", AZ417="cm3"), (BD417/0.50891)*100, AND(F417="Rat", AZ417="cm3"), (BD417/1.971)*100, TRUE, "NA")</f>
        <v>0.3929967970761038</v>
      </c>
      <c r="BF417" s="48" t="str" cm="1">
        <f t="array" ref="BF417">_xlfn.IFS(AW417="NA", "NA", AW417="NR", "NA", T417 = "NA", "NA", T417 = "NR", "NA", BA417="SD", AW417, BA417="SE", AW417*(SQRT(T417)), BA417="SEM", AW417*(SQRT(T417)), TRUE, "NA")</f>
        <v>NA</v>
      </c>
      <c r="BG417" s="34" t="s">
        <v>12</v>
      </c>
      <c r="BH417" s="22" t="s">
        <v>8</v>
      </c>
      <c r="BI417" s="22" t="s">
        <v>8</v>
      </c>
      <c r="BJ417" s="22" t="s">
        <v>8</v>
      </c>
      <c r="BK417" s="22" t="s">
        <v>8</v>
      </c>
      <c r="BL417" s="22" t="s">
        <v>8</v>
      </c>
      <c r="BM417" s="22" t="s">
        <v>8</v>
      </c>
      <c r="BN417" s="34" t="s">
        <v>273</v>
      </c>
      <c r="BO417" s="22" t="s">
        <v>273</v>
      </c>
    </row>
    <row r="418" spans="1:69" s="22" customFormat="1" x14ac:dyDescent="0.3">
      <c r="A418" s="22" t="s">
        <v>1799</v>
      </c>
      <c r="B418" s="22" t="s">
        <v>1783</v>
      </c>
      <c r="C418" s="22">
        <v>2002</v>
      </c>
      <c r="D418" s="22" t="s">
        <v>1800</v>
      </c>
      <c r="E418" s="22" t="s">
        <v>263</v>
      </c>
      <c r="F418" s="34" t="s">
        <v>25</v>
      </c>
      <c r="G418" s="22" t="s">
        <v>1801</v>
      </c>
      <c r="H418" s="22" t="s">
        <v>9</v>
      </c>
      <c r="I418" s="22" t="s">
        <v>12</v>
      </c>
      <c r="J418" s="22" t="s">
        <v>8</v>
      </c>
      <c r="K418" s="22" t="s">
        <v>9</v>
      </c>
      <c r="L418" s="22" t="s">
        <v>9</v>
      </c>
      <c r="M418" s="22" t="s">
        <v>9</v>
      </c>
      <c r="N418" s="22">
        <v>20</v>
      </c>
      <c r="O418" s="22">
        <f t="shared" si="71"/>
        <v>22.5</v>
      </c>
      <c r="P418" s="22">
        <v>25</v>
      </c>
      <c r="Q418" s="22">
        <v>6</v>
      </c>
      <c r="R418" s="22">
        <v>10</v>
      </c>
      <c r="S418" s="22">
        <v>0</v>
      </c>
      <c r="T418" s="22" t="s">
        <v>8</v>
      </c>
      <c r="U418" s="22" t="str">
        <f t="shared" si="67"/>
        <v>NA</v>
      </c>
      <c r="V418" s="22" t="str">
        <f t="shared" si="68"/>
        <v>NA</v>
      </c>
      <c r="W418" s="34" t="s">
        <v>95</v>
      </c>
      <c r="X418" s="22" t="s">
        <v>8</v>
      </c>
      <c r="Y418" s="22" t="s">
        <v>2553</v>
      </c>
      <c r="Z418" s="22" t="s">
        <v>91</v>
      </c>
      <c r="AA418" s="22">
        <v>20</v>
      </c>
      <c r="AB418" s="22" t="s">
        <v>145</v>
      </c>
      <c r="AC418" cm="1">
        <f t="array" ref="AC418">_xlfn.IFS(AB418="mg/kg", AA418, AB418="ug/g", AA418, AB418="mg/100g", AA418*10, AB418="mg/g", AA418*1000, TRUE, "NA")</f>
        <v>20</v>
      </c>
      <c r="AD418" s="22">
        <v>1</v>
      </c>
      <c r="AE418" s="22" t="s">
        <v>461</v>
      </c>
      <c r="AF418" cm="1">
        <f t="array" ref="AF418">_xlfn.IFS(AD418="NA", "NA", AD418="NR", "NA", AE418="W/cm2", AD418, AE418="mW/mm2", AD418*0.1, AE418="mW/cm2", AD418*0.001, AE418="uW/cm2", AD418*0.000001, AE418="lux", AD418*0.00000014641, AE418="klux", AD418*0.00014641, TRUE, "NA")</f>
        <v>1</v>
      </c>
      <c r="AG418" s="22" t="s">
        <v>84</v>
      </c>
      <c r="AH418" s="22" t="s">
        <v>719</v>
      </c>
      <c r="AI418" s="22">
        <v>540</v>
      </c>
      <c r="AJ418" s="22">
        <v>1.5</v>
      </c>
      <c r="AK418" s="22">
        <v>30</v>
      </c>
      <c r="AL418" s="34" t="s">
        <v>12</v>
      </c>
      <c r="AM418" s="22" t="s">
        <v>8</v>
      </c>
      <c r="AN418" s="22" t="s">
        <v>8</v>
      </c>
      <c r="AO418" s="22" t="s">
        <v>8</v>
      </c>
      <c r="AP418" s="22" t="s">
        <v>8</v>
      </c>
      <c r="AQ418" s="22" t="s">
        <v>8</v>
      </c>
      <c r="AR418" s="34">
        <v>24</v>
      </c>
      <c r="AS418" s="22" t="s">
        <v>875</v>
      </c>
      <c r="AT418" s="22">
        <v>5.8</v>
      </c>
      <c r="AU418" s="22">
        <v>3.1</v>
      </c>
      <c r="AV418" s="22" t="s">
        <v>8</v>
      </c>
      <c r="AW418" s="22" t="s">
        <v>8</v>
      </c>
      <c r="AX418" s="22" t="s">
        <v>8</v>
      </c>
      <c r="AY418" s="22" t="s">
        <v>8</v>
      </c>
      <c r="AZ418" s="22" t="s">
        <v>137</v>
      </c>
      <c r="BA418" s="22" t="s">
        <v>196</v>
      </c>
      <c r="BB418" cm="1">
        <f t="array" ref="BB418">_xlfn.IFS(AT418="NA", "NA", AT418="NR", "NA", AZ418="Direct rLV % whole brain", AT418, AZ418="Indirect rLV % whole brain", AT418, AZ418="Direct rLV % hemisphere", AT418/2, AZ418="Indirect rLV % hemisphere", AT418/2, AND(F418="Mouse", AZ418="mm3"), (AT418/508.91)*100, AND(F418="Rat", AZ418="mm3"), (AT418/1971)*100, AND(F418="Mouse", AZ418="ul"), (AT418/508.91)*100, AND(F418="Rat", AZ418="ul"), (AT418/1971)*100, AND(F418="Mouse", AZ418="nl"), (AT418/508910)*100, AND(F418="Rat", AZ418="nl"), (AT418/1971000)*100, AND(F418="Mouse", AZ418="cm3"), (AT418/0.50891)*100, AND(F418="Rat", AZ418="cm3"), (AT418/1.971)*100, TRUE, "NA")</f>
        <v>1.1396907115207011</v>
      </c>
      <c r="BC418" t="str" cm="1">
        <f t="array" ref="BC418">_xlfn.IFS(AV418="NA", "NA", AV418="NR", "NA", AZ418="Direct rLV % whole brain", AV418, AZ418="Indirect rLV % whole brain", AV418, AZ418="Direct rLV % hemisphere", AV418/2, AZ418="Indirect rLV % hemisphere", AV418/2, AND(F418="Mouse", AZ418="mm3"), (AV418/508.91)*100, AND(F418="Rat", AZ418="mm3"), (AV418/1971)*100, AND(F418="Mouse", AZ418="ul"), (AV418/508.91)*100, AND(F418="Rat", AZ418="ul"), (AV418/1971)*100, AND(F418="Mouse", AZ418="nl"), (AV418/508910)*100, AND(F418="Rat", AZ418="nl"), (AV418/1971000)*100, AND(F418="Mouse", AZ418="cm3"), (AV418/0.50891)*100, AND(F418="Rat", AZ418="cm3"), (AV418/1.971)*100, TRUE, "NA")</f>
        <v>NA</v>
      </c>
      <c r="BD418" cm="1">
        <f t="array" ref="BD418">_xlfn.IFS(AU418="NA", "NA", AU418="NR", "NA", R418="NR", "NA", BA418="SD", AU418, BA418="SE", AU418*(SQRT(R418)), BA418="SEM", AU418*(SQRT(R418)), TRUE, "NA")</f>
        <v>3.1</v>
      </c>
      <c r="BE418" cm="1">
        <f t="array" ref="BE418">_xlfn.IFS(BD418="NA", "NA", AZ418="Direct rLV % whole brain", BD418, AZ418="Indirect rLV % whole brain", BD418, AZ418="Direct rLV % hemisphere", BD418/2, AZ418="Indirect rLV % hemisphere", BD418/2, AND(F418="Mouse", AZ418="mm3"), (BD418/508.91)*100, AND(F418="Rat", AZ418="mm3"), (BD418/1971)*100, AND(F418="Mouse", AZ418="ul"), (BD418/508.91)*100, AND(F418="Rat", AZ418="ul"), (BD418/1971)*100, AND(F418="Mouse", AZ418="nl"), (BD418/508910)*100, AND(F418="Rat", AZ418="nl"), (BD418/1971000)*100, AND(F418="Mouse", AZ418="cm3"), (BD418/0.50891)*100, AND(F418="Rat", AZ418="cm3"), (BD418/1.971)*100, TRUE, "NA")</f>
        <v>0.60914503546796095</v>
      </c>
      <c r="BF418" s="48" t="str" cm="1">
        <f t="array" ref="BF418">_xlfn.IFS(AW418="NA", "NA", AW418="NR", "NA", T418 = "NA", "NA", T418 = "NR", "NA", BA418="SD", AW418, BA418="SE", AW418*(SQRT(T418)), BA418="SEM", AW418*(SQRT(T418)), TRUE, "NA")</f>
        <v>NA</v>
      </c>
      <c r="BG418" s="34" t="s">
        <v>12</v>
      </c>
      <c r="BH418" s="22" t="s">
        <v>8</v>
      </c>
      <c r="BI418" s="22" t="s">
        <v>8</v>
      </c>
      <c r="BJ418" s="22" t="s">
        <v>8</v>
      </c>
      <c r="BK418" s="22" t="s">
        <v>8</v>
      </c>
      <c r="BL418" s="22" t="s">
        <v>8</v>
      </c>
      <c r="BM418" s="22" t="s">
        <v>8</v>
      </c>
      <c r="BN418" s="34" t="s">
        <v>273</v>
      </c>
      <c r="BO418" s="22" t="s">
        <v>273</v>
      </c>
    </row>
    <row r="419" spans="1:69" s="22" customFormat="1" x14ac:dyDescent="0.3">
      <c r="A419" s="22" t="s">
        <v>1799</v>
      </c>
      <c r="B419" s="22" t="s">
        <v>1783</v>
      </c>
      <c r="C419" s="22">
        <v>2002</v>
      </c>
      <c r="D419" s="22" t="s">
        <v>1800</v>
      </c>
      <c r="E419" s="22" t="s">
        <v>264</v>
      </c>
      <c r="F419" s="34" t="s">
        <v>25</v>
      </c>
      <c r="G419" s="22" t="s">
        <v>285</v>
      </c>
      <c r="H419" s="22" t="s">
        <v>9</v>
      </c>
      <c r="I419" s="22" t="s">
        <v>12</v>
      </c>
      <c r="J419" s="22" t="s">
        <v>8</v>
      </c>
      <c r="K419" s="22" t="s">
        <v>9</v>
      </c>
      <c r="L419" s="22" t="s">
        <v>9</v>
      </c>
      <c r="M419" s="22" t="s">
        <v>9</v>
      </c>
      <c r="N419" s="22">
        <v>20</v>
      </c>
      <c r="O419" s="22">
        <f t="shared" si="71"/>
        <v>22.5</v>
      </c>
      <c r="P419" s="22">
        <v>25</v>
      </c>
      <c r="Q419" s="22">
        <v>6</v>
      </c>
      <c r="R419" s="22">
        <v>10</v>
      </c>
      <c r="S419" s="22">
        <v>0</v>
      </c>
      <c r="T419" s="22" t="s">
        <v>8</v>
      </c>
      <c r="U419" s="22" t="str">
        <f t="shared" si="67"/>
        <v>NA</v>
      </c>
      <c r="V419" s="22" t="str">
        <f t="shared" si="68"/>
        <v>NA</v>
      </c>
      <c r="W419" s="34" t="s">
        <v>95</v>
      </c>
      <c r="X419" s="22" t="s">
        <v>8</v>
      </c>
      <c r="Y419" s="22" t="s">
        <v>2553</v>
      </c>
      <c r="Z419" s="22" t="s">
        <v>91</v>
      </c>
      <c r="AA419" s="22">
        <v>20</v>
      </c>
      <c r="AB419" s="22" t="s">
        <v>145</v>
      </c>
      <c r="AC419" cm="1">
        <f t="array" ref="AC419">_xlfn.IFS(AB419="mg/kg", AA419, AB419="ug/g", AA419, AB419="mg/100g", AA419*10, AB419="mg/g", AA419*1000, TRUE, "NA")</f>
        <v>20</v>
      </c>
      <c r="AD419" s="22">
        <v>1.4</v>
      </c>
      <c r="AE419" s="22" t="s">
        <v>461</v>
      </c>
      <c r="AF419" cm="1">
        <f t="array" ref="AF419">_xlfn.IFS(AD419="NA", "NA", AD419="NR", "NA", AE419="W/cm2", AD419, AE419="mW/mm2", AD419*0.1, AE419="mW/cm2", AD419*0.001, AE419="uW/cm2", AD419*0.000001, AE419="lux", AD419*0.00000014641, AE419="klux", AD419*0.00014641, TRUE, "NA")</f>
        <v>1.4</v>
      </c>
      <c r="AG419" s="22" t="s">
        <v>84</v>
      </c>
      <c r="AH419" s="22" t="s">
        <v>719</v>
      </c>
      <c r="AI419" s="22">
        <v>540</v>
      </c>
      <c r="AJ419" s="22">
        <v>1.5</v>
      </c>
      <c r="AK419" s="22">
        <v>30</v>
      </c>
      <c r="AL419" s="34" t="s">
        <v>12</v>
      </c>
      <c r="AM419" s="22" t="s">
        <v>8</v>
      </c>
      <c r="AN419" s="22" t="s">
        <v>8</v>
      </c>
      <c r="AO419" s="22" t="s">
        <v>8</v>
      </c>
      <c r="AP419" s="22" t="s">
        <v>8</v>
      </c>
      <c r="AQ419" s="22" t="s">
        <v>8</v>
      </c>
      <c r="AR419" s="34">
        <v>24</v>
      </c>
      <c r="AS419" s="22" t="s">
        <v>875</v>
      </c>
      <c r="AT419" s="22">
        <v>14</v>
      </c>
      <c r="AU419" s="22">
        <v>6.4</v>
      </c>
      <c r="AV419" s="22" t="s">
        <v>8</v>
      </c>
      <c r="AW419" s="22" t="s">
        <v>8</v>
      </c>
      <c r="AX419" s="22" t="s">
        <v>8</v>
      </c>
      <c r="AY419" s="22" t="s">
        <v>8</v>
      </c>
      <c r="AZ419" s="22" t="s">
        <v>137</v>
      </c>
      <c r="BA419" s="22" t="s">
        <v>196</v>
      </c>
      <c r="BB419" cm="1">
        <f t="array" ref="BB419">_xlfn.IFS(AT419="NA", "NA", AT419="NR", "NA", AZ419="Direct rLV % whole brain", AT419, AZ419="Indirect rLV % whole brain", AT419, AZ419="Direct rLV % hemisphere", AT419/2, AZ419="Indirect rLV % hemisphere", AT419/2, AND(F419="Mouse", AZ419="mm3"), (AT419/508.91)*100, AND(F419="Rat", AZ419="mm3"), (AT419/1971)*100, AND(F419="Mouse", AZ419="ul"), (AT419/508.91)*100, AND(F419="Rat", AZ419="ul"), (AT419/1971)*100, AND(F419="Mouse", AZ419="nl"), (AT419/508910)*100, AND(F419="Rat", AZ419="nl"), (AT419/1971000)*100, AND(F419="Mouse", AZ419="cm3"), (AT419/0.50891)*100, AND(F419="Rat", AZ419="cm3"), (AT419/1.971)*100, TRUE, "NA")</f>
        <v>2.7509775795327265</v>
      </c>
      <c r="BC419" t="str" cm="1">
        <f t="array" ref="BC419">_xlfn.IFS(AV419="NA", "NA", AV419="NR", "NA", AZ419="Direct rLV % whole brain", AV419, AZ419="Indirect rLV % whole brain", AV419, AZ419="Direct rLV % hemisphere", AV419/2, AZ419="Indirect rLV % hemisphere", AV419/2, AND(F419="Mouse", AZ419="mm3"), (AV419/508.91)*100, AND(F419="Rat", AZ419="mm3"), (AV419/1971)*100, AND(F419="Mouse", AZ419="ul"), (AV419/508.91)*100, AND(F419="Rat", AZ419="ul"), (AV419/1971)*100, AND(F419="Mouse", AZ419="nl"), (AV419/508910)*100, AND(F419="Rat", AZ419="nl"), (AV419/1971000)*100, AND(F419="Mouse", AZ419="cm3"), (AV419/0.50891)*100, AND(F419="Rat", AZ419="cm3"), (AV419/1.971)*100, TRUE, "NA")</f>
        <v>NA</v>
      </c>
      <c r="BD419" cm="1">
        <f t="array" ref="BD419">_xlfn.IFS(AU419="NA", "NA", AU419="NR", "NA", R419="NR", "NA", BA419="SD", AU419, BA419="SE", AU419*(SQRT(R419)), BA419="SEM", AU419*(SQRT(R419)), TRUE, "NA")</f>
        <v>6.4</v>
      </c>
      <c r="BE419" cm="1">
        <f t="array" ref="BE419">_xlfn.IFS(BD419="NA", "NA", AZ419="Direct rLV % whole brain", BD419, AZ419="Indirect rLV % whole brain", BD419, AZ419="Direct rLV % hemisphere", BD419/2, AZ419="Indirect rLV % hemisphere", BD419/2, AND(F419="Mouse", AZ419="mm3"), (BD419/508.91)*100, AND(F419="Rat", AZ419="mm3"), (BD419/1971)*100, AND(F419="Mouse", AZ419="ul"), (BD419/508.91)*100, AND(F419="Rat", AZ419="ul"), (BD419/1971)*100, AND(F419="Mouse", AZ419="nl"), (BD419/508910)*100, AND(F419="Rat", AZ419="nl"), (BD419/1971000)*100, AND(F419="Mouse", AZ419="cm3"), (BD419/0.50891)*100, AND(F419="Rat", AZ419="cm3"), (BD419/1.971)*100, TRUE, "NA")</f>
        <v>1.2575897506435323</v>
      </c>
      <c r="BF419" s="48" t="str" cm="1">
        <f t="array" ref="BF419">_xlfn.IFS(AW419="NA", "NA", AW419="NR", "NA", T419 = "NA", "NA", T419 = "NR", "NA", BA419="SD", AW419, BA419="SE", AW419*(SQRT(T419)), BA419="SEM", AW419*(SQRT(T419)), TRUE, "NA")</f>
        <v>NA</v>
      </c>
      <c r="BG419" s="34" t="s">
        <v>12</v>
      </c>
      <c r="BH419" s="22" t="s">
        <v>8</v>
      </c>
      <c r="BI419" s="22" t="s">
        <v>8</v>
      </c>
      <c r="BJ419" s="22" t="s">
        <v>8</v>
      </c>
      <c r="BK419" s="22" t="s">
        <v>8</v>
      </c>
      <c r="BL419" s="22" t="s">
        <v>8</v>
      </c>
      <c r="BM419" s="22" t="s">
        <v>8</v>
      </c>
      <c r="BN419" s="34" t="s">
        <v>273</v>
      </c>
      <c r="BO419" s="22" t="s">
        <v>273</v>
      </c>
    </row>
    <row r="420" spans="1:69" s="22" customFormat="1" x14ac:dyDescent="0.3">
      <c r="A420" s="22" t="s">
        <v>1799</v>
      </c>
      <c r="B420" s="22" t="s">
        <v>1783</v>
      </c>
      <c r="C420" s="22">
        <v>2002</v>
      </c>
      <c r="D420" s="22" t="s">
        <v>1800</v>
      </c>
      <c r="E420" s="22" t="s">
        <v>277</v>
      </c>
      <c r="F420" s="34" t="s">
        <v>25</v>
      </c>
      <c r="G420" s="22" t="s">
        <v>1801</v>
      </c>
      <c r="H420" s="22" t="s">
        <v>9</v>
      </c>
      <c r="I420" s="22" t="s">
        <v>12</v>
      </c>
      <c r="J420" s="22" t="s">
        <v>8</v>
      </c>
      <c r="K420" s="22" t="s">
        <v>9</v>
      </c>
      <c r="L420" s="22" t="s">
        <v>9</v>
      </c>
      <c r="M420" s="22" t="s">
        <v>9</v>
      </c>
      <c r="N420" s="22">
        <v>20</v>
      </c>
      <c r="O420" s="22">
        <f t="shared" si="71"/>
        <v>22.5</v>
      </c>
      <c r="P420" s="22">
        <v>25</v>
      </c>
      <c r="Q420" s="22">
        <v>6</v>
      </c>
      <c r="R420" s="22">
        <v>10</v>
      </c>
      <c r="S420" s="22">
        <v>0</v>
      </c>
      <c r="T420" s="22" t="s">
        <v>8</v>
      </c>
      <c r="U420" s="22" t="str">
        <f t="shared" si="67"/>
        <v>NA</v>
      </c>
      <c r="V420" s="22" t="str">
        <f t="shared" si="68"/>
        <v>NA</v>
      </c>
      <c r="W420" s="34" t="s">
        <v>95</v>
      </c>
      <c r="X420" s="22" t="s">
        <v>8</v>
      </c>
      <c r="Y420" s="22" t="s">
        <v>2553</v>
      </c>
      <c r="Z420" s="22" t="s">
        <v>91</v>
      </c>
      <c r="AA420" s="22">
        <v>20</v>
      </c>
      <c r="AB420" s="22" t="s">
        <v>145</v>
      </c>
      <c r="AC420" cm="1">
        <f t="array" ref="AC420">_xlfn.IFS(AB420="mg/kg", AA420, AB420="ug/g", AA420, AB420="mg/100g", AA420*10, AB420="mg/g", AA420*1000, TRUE, "NA")</f>
        <v>20</v>
      </c>
      <c r="AD420" s="22">
        <v>1.4</v>
      </c>
      <c r="AE420" s="22" t="s">
        <v>461</v>
      </c>
      <c r="AF420" cm="1">
        <f t="array" ref="AF420">_xlfn.IFS(AD420="NA", "NA", AD420="NR", "NA", AE420="W/cm2", AD420, AE420="mW/mm2", AD420*0.1, AE420="mW/cm2", AD420*0.001, AE420="uW/cm2", AD420*0.000001, AE420="lux", AD420*0.00000014641, AE420="klux", AD420*0.00014641, TRUE, "NA")</f>
        <v>1.4</v>
      </c>
      <c r="AG420" s="22" t="s">
        <v>84</v>
      </c>
      <c r="AH420" s="22" t="s">
        <v>719</v>
      </c>
      <c r="AI420" s="22">
        <v>540</v>
      </c>
      <c r="AJ420" s="22">
        <v>1.5</v>
      </c>
      <c r="AK420" s="22">
        <v>30</v>
      </c>
      <c r="AL420" s="34" t="s">
        <v>12</v>
      </c>
      <c r="AM420" s="22" t="s">
        <v>8</v>
      </c>
      <c r="AN420" s="22" t="s">
        <v>8</v>
      </c>
      <c r="AO420" s="22" t="s">
        <v>8</v>
      </c>
      <c r="AP420" s="22" t="s">
        <v>8</v>
      </c>
      <c r="AQ420" s="22" t="s">
        <v>8</v>
      </c>
      <c r="AR420" s="34">
        <v>24</v>
      </c>
      <c r="AS420" s="22" t="s">
        <v>875</v>
      </c>
      <c r="AT420" s="22">
        <v>8.1999999999999993</v>
      </c>
      <c r="AU420" s="22">
        <v>2.5</v>
      </c>
      <c r="AV420" s="22" t="s">
        <v>8</v>
      </c>
      <c r="AW420" s="22" t="s">
        <v>8</v>
      </c>
      <c r="AX420" s="22" t="s">
        <v>8</v>
      </c>
      <c r="AY420" s="22" t="s">
        <v>8</v>
      </c>
      <c r="AZ420" s="22" t="s">
        <v>137</v>
      </c>
      <c r="BA420" s="22" t="s">
        <v>196</v>
      </c>
      <c r="BB420" cm="1">
        <f t="array" ref="BB420">_xlfn.IFS(AT420="NA", "NA", AT420="NR", "NA", AZ420="Direct rLV % whole brain", AT420, AZ420="Indirect rLV % whole brain", AT420, AZ420="Direct rLV % hemisphere", AT420/2, AZ420="Indirect rLV % hemisphere", AT420/2, AND(F420="Mouse", AZ420="mm3"), (AT420/508.91)*100, AND(F420="Rat", AZ420="mm3"), (AT420/1971)*100, AND(F420="Mouse", AZ420="ul"), (AT420/508.91)*100, AND(F420="Rat", AZ420="ul"), (AT420/1971)*100, AND(F420="Mouse", AZ420="nl"), (AT420/508910)*100, AND(F420="Rat", AZ420="nl"), (AT420/1971000)*100, AND(F420="Mouse", AZ420="cm3"), (AT420/0.50891)*100, AND(F420="Rat", AZ420="cm3"), (AT420/1.971)*100, TRUE, "NA")</f>
        <v>1.6112868680120254</v>
      </c>
      <c r="BC420" t="str" cm="1">
        <f t="array" ref="BC420">_xlfn.IFS(AV420="NA", "NA", AV420="NR", "NA", AZ420="Direct rLV % whole brain", AV420, AZ420="Indirect rLV % whole brain", AV420, AZ420="Direct rLV % hemisphere", AV420/2, AZ420="Indirect rLV % hemisphere", AV420/2, AND(F420="Mouse", AZ420="mm3"), (AV420/508.91)*100, AND(F420="Rat", AZ420="mm3"), (AV420/1971)*100, AND(F420="Mouse", AZ420="ul"), (AV420/508.91)*100, AND(F420="Rat", AZ420="ul"), (AV420/1971)*100, AND(F420="Mouse", AZ420="nl"), (AV420/508910)*100, AND(F420="Rat", AZ420="nl"), (AV420/1971000)*100, AND(F420="Mouse", AZ420="cm3"), (AV420/0.50891)*100, AND(F420="Rat", AZ420="cm3"), (AV420/1.971)*100, TRUE, "NA")</f>
        <v>NA</v>
      </c>
      <c r="BD420" cm="1">
        <f t="array" ref="BD420">_xlfn.IFS(AU420="NA", "NA", AU420="NR", "NA", R420="NR", "NA", BA420="SD", AU420, BA420="SE", AU420*(SQRT(R420)), BA420="SEM", AU420*(SQRT(R420)), TRUE, "NA")</f>
        <v>2.5</v>
      </c>
      <c r="BE420" cm="1">
        <f t="array" ref="BE420">_xlfn.IFS(BD420="NA", "NA", AZ420="Direct rLV % whole brain", BD420, AZ420="Indirect rLV % whole brain", BD420, AZ420="Direct rLV % hemisphere", BD420/2, AZ420="Indirect rLV % hemisphere", BD420/2, AND(F420="Mouse", AZ420="mm3"), (BD420/508.91)*100, AND(F420="Rat", AZ420="mm3"), (BD420/1971)*100, AND(F420="Mouse", AZ420="ul"), (BD420/508.91)*100, AND(F420="Rat", AZ420="ul"), (BD420/1971)*100, AND(F420="Mouse", AZ420="nl"), (BD420/508910)*100, AND(F420="Rat", AZ420="nl"), (BD420/1971000)*100, AND(F420="Mouse", AZ420="cm3"), (BD420/0.50891)*100, AND(F420="Rat", AZ420="cm3"), (BD420/1.971)*100, TRUE, "NA")</f>
        <v>0.49124599634512978</v>
      </c>
      <c r="BF420" s="48" t="str" cm="1">
        <f t="array" ref="BF420">_xlfn.IFS(AW420="NA", "NA", AW420="NR", "NA", T420 = "NA", "NA", T420 = "NR", "NA", BA420="SD", AW420, BA420="SE", AW420*(SQRT(T420)), BA420="SEM", AW420*(SQRT(T420)), TRUE, "NA")</f>
        <v>NA</v>
      </c>
      <c r="BG420" s="34" t="s">
        <v>12</v>
      </c>
      <c r="BH420" s="22" t="s">
        <v>8</v>
      </c>
      <c r="BI420" s="22" t="s">
        <v>8</v>
      </c>
      <c r="BJ420" s="22" t="s">
        <v>8</v>
      </c>
      <c r="BK420" s="22" t="s">
        <v>8</v>
      </c>
      <c r="BL420" s="22" t="s">
        <v>8</v>
      </c>
      <c r="BM420" s="22" t="s">
        <v>8</v>
      </c>
      <c r="BN420" s="34" t="s">
        <v>273</v>
      </c>
      <c r="BO420" s="22" t="s">
        <v>273</v>
      </c>
    </row>
    <row r="421" spans="1:69" x14ac:dyDescent="0.3">
      <c r="A421" t="s">
        <v>1803</v>
      </c>
      <c r="B421" t="s">
        <v>1802</v>
      </c>
      <c r="C421">
        <v>2009</v>
      </c>
      <c r="D421" t="s">
        <v>1804</v>
      </c>
      <c r="E421" t="s">
        <v>141</v>
      </c>
      <c r="F421" s="35" t="s">
        <v>24</v>
      </c>
      <c r="G421" t="s">
        <v>11</v>
      </c>
      <c r="H421" t="s">
        <v>36</v>
      </c>
      <c r="I421" t="s">
        <v>12</v>
      </c>
      <c r="J421" t="s">
        <v>8</v>
      </c>
      <c r="K421" t="s">
        <v>9</v>
      </c>
      <c r="L421" t="s">
        <v>9</v>
      </c>
      <c r="M421" t="s">
        <v>9</v>
      </c>
      <c r="N421">
        <v>200</v>
      </c>
      <c r="O421">
        <f t="shared" si="71"/>
        <v>225</v>
      </c>
      <c r="P421">
        <v>250</v>
      </c>
      <c r="Q421">
        <v>1</v>
      </c>
      <c r="R421">
        <v>12</v>
      </c>
      <c r="S421">
        <v>1</v>
      </c>
      <c r="T421">
        <v>8</v>
      </c>
      <c r="U421">
        <f t="shared" si="67"/>
        <v>1</v>
      </c>
      <c r="V421">
        <f t="shared" si="68"/>
        <v>12</v>
      </c>
      <c r="W421" s="35" t="s">
        <v>775</v>
      </c>
      <c r="X421" t="s">
        <v>8</v>
      </c>
      <c r="Y421" t="s">
        <v>78</v>
      </c>
      <c r="Z421" t="s">
        <v>340</v>
      </c>
      <c r="AA421">
        <v>3</v>
      </c>
      <c r="AB421" t="s">
        <v>356</v>
      </c>
      <c r="AC421" cm="1">
        <f t="array" ref="AC421">_xlfn.IFS(AB421="mg/kg", AA421, AB421="ug/g", AA421, AB421="mg/100g", AA421*10, AB421="mg/g", AA421*1000, TRUE, "NA")</f>
        <v>30</v>
      </c>
      <c r="AD421" t="s">
        <v>9</v>
      </c>
      <c r="AE421" t="s">
        <v>8</v>
      </c>
      <c r="AF421" t="str" cm="1">
        <f t="array" ref="AF421">_xlfn.IFS(AD421="NA", "NA", AD421="NR", "NA", AE421="W/cm2", AD421, AE421="mW/mm2", AD421*0.1, AE421="mW/cm2", AD421*0.001, AE421="uW/cm2", AD421*0.000001, AE421="lux", AD421*0.00000014641, AE421="klux", AD421*0.00014641, TRUE, "NA")</f>
        <v>NA</v>
      </c>
      <c r="AG421" t="s">
        <v>231</v>
      </c>
      <c r="AH421" t="s">
        <v>9</v>
      </c>
      <c r="AI421" t="s">
        <v>9</v>
      </c>
      <c r="AJ421" t="s">
        <v>9</v>
      </c>
      <c r="AK421">
        <v>20</v>
      </c>
      <c r="AL421" s="35" t="s">
        <v>1805</v>
      </c>
      <c r="AM421" t="s">
        <v>211</v>
      </c>
      <c r="AN421">
        <v>1.2</v>
      </c>
      <c r="AO421" t="s">
        <v>356</v>
      </c>
      <c r="AP421">
        <v>0</v>
      </c>
      <c r="AQ421" t="s">
        <v>157</v>
      </c>
      <c r="AR421" s="35">
        <v>4</v>
      </c>
      <c r="AS421" t="s">
        <v>876</v>
      </c>
      <c r="AT421">
        <v>53.1</v>
      </c>
      <c r="AU421">
        <v>3.08</v>
      </c>
      <c r="AV421">
        <v>39.14</v>
      </c>
      <c r="AW421">
        <v>7.86</v>
      </c>
      <c r="AX421" t="s">
        <v>8</v>
      </c>
      <c r="AY421" t="s">
        <v>8</v>
      </c>
      <c r="AZ421" t="s">
        <v>137</v>
      </c>
      <c r="BA421" t="s">
        <v>197</v>
      </c>
      <c r="BB421" cm="1">
        <f t="array" ref="BB421">_xlfn.IFS(AT421="NA", "NA", AT421="NR", "NA", AZ421="Direct rLV % whole brain", AT421, AZ421="Indirect rLV % whole brain", AT421, AZ421="Direct rLV % hemisphere", AT421/2, AZ421="Indirect rLV % hemisphere", AT421/2, AND(F421="Mouse", AZ421="mm3"), (AT421/508.91)*100, AND(F421="Rat", AZ421="mm3"), (AT421/1971)*100, AND(F421="Mouse", AZ421="ul"), (AT421/508.91)*100, AND(F421="Rat", AZ421="ul"), (AT421/1971)*100, AND(F421="Mouse", AZ421="nl"), (AT421/508910)*100, AND(F421="Rat", AZ421="nl"), (AT421/1971000)*100, AND(F421="Mouse", AZ421="cm3"), (AT421/0.50891)*100, AND(F421="Rat", AZ421="cm3"), (AT421/1.971)*100, TRUE, "NA")</f>
        <v>2.6940639269406392</v>
      </c>
      <c r="BC421" cm="1">
        <f t="array" ref="BC421">_xlfn.IFS(AV421="NA", "NA", AV421="NR", "NA", AZ421="Direct rLV % whole brain", AV421, AZ421="Indirect rLV % whole brain", AV421, AZ421="Direct rLV % hemisphere", AV421/2, AZ421="Indirect rLV % hemisphere", AV421/2, AND(F421="Mouse", AZ421="mm3"), (AV421/508.91)*100, AND(F421="Rat", AZ421="mm3"), (AV421/1971)*100, AND(F421="Mouse", AZ421="ul"), (AV421/508.91)*100, AND(F421="Rat", AZ421="ul"), (AV421/1971)*100, AND(F421="Mouse", AZ421="nl"), (AV421/508910)*100, AND(F421="Rat", AZ421="nl"), (AV421/1971000)*100, AND(F421="Mouse", AZ421="cm3"), (AV421/0.50891)*100, AND(F421="Rat", AZ421="cm3"), (AV421/1.971)*100, TRUE, "NA")</f>
        <v>1.9857940131912735</v>
      </c>
      <c r="BD421" cm="1">
        <f t="array" ref="BD421">_xlfn.IFS(AU421="NA", "NA", AU421="NR", "NA", R421="NR", "NA", BA421="SD", AU421, BA421="SE", AU421*(SQRT(R421)), BA421="SEM", AU421*(SQRT(R421)), TRUE, "NA")</f>
        <v>10.669432974624284</v>
      </c>
      <c r="BE421" cm="1">
        <f t="array" ref="BE421">_xlfn.IFS(BD421="NA", "NA", AZ421="Direct rLV % whole brain", BD421, AZ421="Indirect rLV % whole brain", BD421, AZ421="Direct rLV % hemisphere", BD421/2, AZ421="Indirect rLV % hemisphere", BD421/2, AND(F421="Mouse", AZ421="mm3"), (BD421/508.91)*100, AND(F421="Rat", AZ421="mm3"), (BD421/1971)*100, AND(F421="Mouse", AZ421="ul"), (BD421/508.91)*100, AND(F421="Rat", AZ421="ul"), (BD421/1971)*100, AND(F421="Mouse", AZ421="nl"), (BD421/508910)*100, AND(F421="Rat", AZ421="nl"), (BD421/1971000)*100, AND(F421="Mouse", AZ421="cm3"), (BD421/0.50891)*100, AND(F421="Rat", AZ421="cm3"), (BD421/1.971)*100, TRUE, "NA")</f>
        <v>0.54132080033608754</v>
      </c>
      <c r="BF421" s="48" cm="1">
        <f t="array" ref="BF421">_xlfn.IFS(AW421="NA", "NA", AW421="NR", "NA", T421 = "NA", "NA", T421 = "NR", "NA", BA421="SD", AW421, BA421="SE", AW421*(SQRT(T421)), BA421="SEM", AW421*(SQRT(T421)), TRUE, "NA")</f>
        <v>22.231437200505056</v>
      </c>
      <c r="BG421" s="35" t="s">
        <v>12</v>
      </c>
      <c r="BH421" t="s">
        <v>8</v>
      </c>
      <c r="BI421" t="s">
        <v>8</v>
      </c>
      <c r="BJ421" t="s">
        <v>8</v>
      </c>
      <c r="BK421" t="s">
        <v>8</v>
      </c>
      <c r="BL421" t="s">
        <v>8</v>
      </c>
      <c r="BM421" t="s">
        <v>8</v>
      </c>
      <c r="BN421" s="35" t="s">
        <v>273</v>
      </c>
      <c r="BO421" t="s">
        <v>273</v>
      </c>
    </row>
    <row r="422" spans="1:69" s="22" customFormat="1" x14ac:dyDescent="0.3">
      <c r="A422" s="22" t="s">
        <v>1809</v>
      </c>
      <c r="B422" s="22" t="s">
        <v>1808</v>
      </c>
      <c r="C422" s="22">
        <v>2016</v>
      </c>
      <c r="D422" s="22" t="s">
        <v>1810</v>
      </c>
      <c r="E422" s="22" t="s">
        <v>141</v>
      </c>
      <c r="F422" s="34" t="s">
        <v>25</v>
      </c>
      <c r="G422" s="22" t="s">
        <v>1008</v>
      </c>
      <c r="H422" s="22" t="s">
        <v>36</v>
      </c>
      <c r="I422" s="22" t="s">
        <v>12</v>
      </c>
      <c r="J422" s="22" t="s">
        <v>8</v>
      </c>
      <c r="K422" s="22">
        <v>13</v>
      </c>
      <c r="L422" s="22">
        <f>AVERAGE(K422,M422)</f>
        <v>15</v>
      </c>
      <c r="M422" s="22">
        <v>17</v>
      </c>
      <c r="N422" s="22" t="s">
        <v>9</v>
      </c>
      <c r="O422" s="22" t="s">
        <v>9</v>
      </c>
      <c r="P422" s="22" t="s">
        <v>9</v>
      </c>
      <c r="Q422" s="22">
        <v>2</v>
      </c>
      <c r="R422" s="22">
        <v>4</v>
      </c>
      <c r="S422" s="22">
        <v>0</v>
      </c>
      <c r="T422" s="22" t="s">
        <v>8</v>
      </c>
      <c r="U422" s="22" t="str">
        <f t="shared" si="67"/>
        <v>NA</v>
      </c>
      <c r="V422" s="22" t="str">
        <f t="shared" si="68"/>
        <v>NA</v>
      </c>
      <c r="W422" s="34" t="s">
        <v>97</v>
      </c>
      <c r="X422" s="22" t="s">
        <v>8</v>
      </c>
      <c r="Y422" s="22" t="s">
        <v>76</v>
      </c>
      <c r="Z422" s="22" t="s">
        <v>905</v>
      </c>
      <c r="AA422" s="22">
        <v>110</v>
      </c>
      <c r="AB422" s="22" t="s">
        <v>145</v>
      </c>
      <c r="AC422" cm="1">
        <f t="array" ref="AC422">_xlfn.IFS(AB422="mg/kg", AA422, AB422="ug/g", AA422, AB422="mg/100g", AA422*10, AB422="mg/g", AA422*1000, TRUE, "NA")</f>
        <v>110</v>
      </c>
      <c r="AD422" s="22">
        <v>17</v>
      </c>
      <c r="AE422" s="22" t="s">
        <v>221</v>
      </c>
      <c r="AF422" t="str" cm="1">
        <f t="array" ref="AF422">_xlfn.IFS(AD422="NA", "NA", AD422="NR", "NA", AE422="W/cm2", AD422, AE422="mW/mm2", AD422*0.1, AE422="mW/cm2", AD422*0.001, AE422="uW/cm2", AD422*0.000001, AE422="lux", AD422*0.00000014641, AE422="klux", AD422*0.00014641, TRUE, "NA")</f>
        <v>NA</v>
      </c>
      <c r="AG422" s="22" t="s">
        <v>84</v>
      </c>
      <c r="AH422" s="22" t="s">
        <v>719</v>
      </c>
      <c r="AI422" s="22">
        <v>532</v>
      </c>
      <c r="AJ422" s="22" t="s">
        <v>9</v>
      </c>
      <c r="AK422" s="22">
        <v>15</v>
      </c>
      <c r="AL422" s="34" t="s">
        <v>12</v>
      </c>
      <c r="AM422" s="22" t="s">
        <v>8</v>
      </c>
      <c r="AN422" s="22" t="s">
        <v>8</v>
      </c>
      <c r="AO422" s="22" t="s">
        <v>8</v>
      </c>
      <c r="AP422" s="22" t="s">
        <v>8</v>
      </c>
      <c r="AQ422" s="22" t="s">
        <v>8</v>
      </c>
      <c r="AR422" s="34">
        <v>3</v>
      </c>
      <c r="AS422" s="22" t="s">
        <v>876</v>
      </c>
      <c r="AT422" s="22">
        <v>3.67</v>
      </c>
      <c r="AU422" s="22">
        <v>1.21</v>
      </c>
      <c r="AV422" s="22" t="s">
        <v>8</v>
      </c>
      <c r="AW422" s="22" t="s">
        <v>8</v>
      </c>
      <c r="AX422" s="22" t="s">
        <v>8</v>
      </c>
      <c r="AY422" s="22" t="s">
        <v>8</v>
      </c>
      <c r="AZ422" s="22" t="s">
        <v>301</v>
      </c>
      <c r="BA422" s="22" t="s">
        <v>197</v>
      </c>
      <c r="BB422" t="str" cm="1">
        <f t="array" ref="BB422">_xlfn.IFS(AT422="NA", "NA", AT422="NR", "NA", AZ422="Direct rLV % whole brain", AT422, AZ422="Indirect rLV % whole brain", AT422, AZ422="Direct rLV % hemisphere", AT422/2, AZ422="Indirect rLV % hemisphere", AT422/2, AND(F422="Mouse", AZ422="mm3"), (AT422/508.91)*100, AND(F422="Rat", AZ422="mm3"), (AT422/1971)*100, AND(F422="Mouse", AZ422="ul"), (AT422/508.91)*100, AND(F422="Rat", AZ422="ul"), (AT422/1971)*100, AND(F422="Mouse", AZ422="nl"), (AT422/508910)*100, AND(F422="Rat", AZ422="nl"), (AT422/1971000)*100, AND(F422="Mouse", AZ422="cm3"), (AT422/0.50891)*100, AND(F422="Rat", AZ422="cm3"), (AT422/1.971)*100, TRUE, "NA")</f>
        <v>NA</v>
      </c>
      <c r="BC422" t="str" cm="1">
        <f t="array" ref="BC422">_xlfn.IFS(AV422="NA", "NA", AV422="NR", "NA", AZ422="Direct rLV % whole brain", AV422, AZ422="Indirect rLV % whole brain", AV422, AZ422="Direct rLV % hemisphere", AV422/2, AZ422="Indirect rLV % hemisphere", AV422/2, AND(F422="Mouse", AZ422="mm3"), (AV422/508.91)*100, AND(F422="Rat", AZ422="mm3"), (AV422/1971)*100, AND(F422="Mouse", AZ422="ul"), (AV422/508.91)*100, AND(F422="Rat", AZ422="ul"), (AV422/1971)*100, AND(F422="Mouse", AZ422="nl"), (AV422/508910)*100, AND(F422="Rat", AZ422="nl"), (AV422/1971000)*100, AND(F422="Mouse", AZ422="cm3"), (AV422/0.50891)*100, AND(F422="Rat", AZ422="cm3"), (AV422/1.971)*100, TRUE, "NA")</f>
        <v>NA</v>
      </c>
      <c r="BD422" cm="1">
        <f t="array" ref="BD422">_xlfn.IFS(AU422="NA", "NA", AU422="NR", "NA", R422="NR", "NA", BA422="SD", AU422, BA422="SE", AU422*(SQRT(R422)), BA422="SEM", AU422*(SQRT(R422)), TRUE, "NA")</f>
        <v>2.42</v>
      </c>
      <c r="BE422" t="str" cm="1">
        <f t="array" ref="BE422">_xlfn.IFS(BD422="NA", "NA", AZ422="Direct rLV % whole brain", BD422, AZ422="Indirect rLV % whole brain", BD422, AZ422="Direct rLV % hemisphere", BD422/2, AZ422="Indirect rLV % hemisphere", BD422/2, AND(F422="Mouse", AZ422="mm3"), (BD422/508.91)*100, AND(F422="Rat", AZ422="mm3"), (BD422/1971)*100, AND(F422="Mouse", AZ422="ul"), (BD422/508.91)*100, AND(F422="Rat", AZ422="ul"), (BD422/1971)*100, AND(F422="Mouse", AZ422="nl"), (BD422/508910)*100, AND(F422="Rat", AZ422="nl"), (BD422/1971000)*100, AND(F422="Mouse", AZ422="cm3"), (BD422/0.50891)*100, AND(F422="Rat", AZ422="cm3"), (BD422/1.971)*100, TRUE, "NA")</f>
        <v>NA</v>
      </c>
      <c r="BF422" s="48" t="str" cm="1">
        <f t="array" ref="BF422">_xlfn.IFS(AW422="NA", "NA", AW422="NR", "NA", T422 = "NA", "NA", T422 = "NR", "NA", BA422="SD", AW422, BA422="SE", AW422*(SQRT(T422)), BA422="SEM", AW422*(SQRT(T422)), TRUE, "NA")</f>
        <v>NA</v>
      </c>
      <c r="BG422" s="34" t="s">
        <v>12</v>
      </c>
      <c r="BH422" s="22" t="s">
        <v>8</v>
      </c>
      <c r="BI422" s="22" t="s">
        <v>8</v>
      </c>
      <c r="BJ422" s="22" t="s">
        <v>8</v>
      </c>
      <c r="BK422" s="22" t="s">
        <v>8</v>
      </c>
      <c r="BL422" s="22" t="s">
        <v>8</v>
      </c>
      <c r="BM422" s="22" t="s">
        <v>8</v>
      </c>
      <c r="BN422" s="34" t="s">
        <v>272</v>
      </c>
      <c r="BO422" s="22" t="s">
        <v>273</v>
      </c>
      <c r="BP422" s="22" t="s">
        <v>1811</v>
      </c>
    </row>
    <row r="423" spans="1:69" s="22" customFormat="1" x14ac:dyDescent="0.3">
      <c r="A423" s="22" t="s">
        <v>1809</v>
      </c>
      <c r="B423" s="22" t="s">
        <v>1808</v>
      </c>
      <c r="C423" s="22">
        <v>2016</v>
      </c>
      <c r="D423" s="22" t="s">
        <v>1810</v>
      </c>
      <c r="E423" s="22" t="s">
        <v>143</v>
      </c>
      <c r="F423" s="34" t="s">
        <v>25</v>
      </c>
      <c r="G423" s="22" t="s">
        <v>1008</v>
      </c>
      <c r="H423" s="22" t="s">
        <v>36</v>
      </c>
      <c r="I423" s="22" t="s">
        <v>337</v>
      </c>
      <c r="J423" s="22" t="s">
        <v>8</v>
      </c>
      <c r="K423" s="22" t="s">
        <v>9</v>
      </c>
      <c r="L423" s="22">
        <v>78</v>
      </c>
      <c r="M423" s="22" t="s">
        <v>9</v>
      </c>
      <c r="N423" s="22" t="s">
        <v>9</v>
      </c>
      <c r="O423" s="22" t="s">
        <v>9</v>
      </c>
      <c r="P423" s="22" t="s">
        <v>9</v>
      </c>
      <c r="Q423" s="22">
        <v>2</v>
      </c>
      <c r="R423" s="22">
        <v>4</v>
      </c>
      <c r="S423" s="22">
        <v>0</v>
      </c>
      <c r="T423" s="22" t="s">
        <v>8</v>
      </c>
      <c r="U423" s="22" t="str">
        <f t="shared" si="67"/>
        <v>NA</v>
      </c>
      <c r="V423" s="22" t="str">
        <f t="shared" si="68"/>
        <v>NA</v>
      </c>
      <c r="W423" s="34" t="s">
        <v>97</v>
      </c>
      <c r="X423" s="22" t="s">
        <v>8</v>
      </c>
      <c r="Y423" s="22" t="s">
        <v>76</v>
      </c>
      <c r="Z423" s="22" t="s">
        <v>905</v>
      </c>
      <c r="AA423" s="22">
        <v>110</v>
      </c>
      <c r="AB423" s="22" t="s">
        <v>145</v>
      </c>
      <c r="AC423" cm="1">
        <f t="array" ref="AC423">_xlfn.IFS(AB423="mg/kg", AA423, AB423="ug/g", AA423, AB423="mg/100g", AA423*10, AB423="mg/g", AA423*1000, TRUE, "NA")</f>
        <v>110</v>
      </c>
      <c r="AD423" s="22">
        <v>17</v>
      </c>
      <c r="AE423" s="22" t="s">
        <v>221</v>
      </c>
      <c r="AF423" t="str" cm="1">
        <f t="array" ref="AF423">_xlfn.IFS(AD423="NA", "NA", AD423="NR", "NA", AE423="W/cm2", AD423, AE423="mW/mm2", AD423*0.1, AE423="mW/cm2", AD423*0.001, AE423="uW/cm2", AD423*0.000001, AE423="lux", AD423*0.00000014641, AE423="klux", AD423*0.00014641, TRUE, "NA")</f>
        <v>NA</v>
      </c>
      <c r="AG423" s="22" t="s">
        <v>84</v>
      </c>
      <c r="AH423" s="22" t="s">
        <v>719</v>
      </c>
      <c r="AI423" s="22">
        <v>532</v>
      </c>
      <c r="AJ423" s="22" t="s">
        <v>9</v>
      </c>
      <c r="AK423" s="22">
        <v>15</v>
      </c>
      <c r="AL423" s="34" t="s">
        <v>12</v>
      </c>
      <c r="AM423" s="22" t="s">
        <v>8</v>
      </c>
      <c r="AN423" s="22" t="s">
        <v>8</v>
      </c>
      <c r="AO423" s="22" t="s">
        <v>8</v>
      </c>
      <c r="AP423" s="22" t="s">
        <v>8</v>
      </c>
      <c r="AQ423" s="22" t="s">
        <v>8</v>
      </c>
      <c r="AR423" s="34">
        <v>3</v>
      </c>
      <c r="AS423" s="22" t="s">
        <v>876</v>
      </c>
      <c r="AT423" s="22">
        <v>3.77</v>
      </c>
      <c r="AU423" s="22">
        <v>0.83</v>
      </c>
      <c r="AV423" s="22" t="s">
        <v>8</v>
      </c>
      <c r="AW423" s="22" t="s">
        <v>8</v>
      </c>
      <c r="AX423" s="22" t="s">
        <v>8</v>
      </c>
      <c r="AY423" s="22" t="s">
        <v>8</v>
      </c>
      <c r="AZ423" s="22" t="s">
        <v>301</v>
      </c>
      <c r="BA423" s="22" t="s">
        <v>197</v>
      </c>
      <c r="BB423" t="str" cm="1">
        <f t="array" ref="BB423">_xlfn.IFS(AT423="NA", "NA", AT423="NR", "NA", AZ423="Direct rLV % whole brain", AT423, AZ423="Indirect rLV % whole brain", AT423, AZ423="Direct rLV % hemisphere", AT423/2, AZ423="Indirect rLV % hemisphere", AT423/2, AND(F423="Mouse", AZ423="mm3"), (AT423/508.91)*100, AND(F423="Rat", AZ423="mm3"), (AT423/1971)*100, AND(F423="Mouse", AZ423="ul"), (AT423/508.91)*100, AND(F423="Rat", AZ423="ul"), (AT423/1971)*100, AND(F423="Mouse", AZ423="nl"), (AT423/508910)*100, AND(F423="Rat", AZ423="nl"), (AT423/1971000)*100, AND(F423="Mouse", AZ423="cm3"), (AT423/0.50891)*100, AND(F423="Rat", AZ423="cm3"), (AT423/1.971)*100, TRUE, "NA")</f>
        <v>NA</v>
      </c>
      <c r="BC423" t="str" cm="1">
        <f t="array" ref="BC423">_xlfn.IFS(AV423="NA", "NA", AV423="NR", "NA", AZ423="Direct rLV % whole brain", AV423, AZ423="Indirect rLV % whole brain", AV423, AZ423="Direct rLV % hemisphere", AV423/2, AZ423="Indirect rLV % hemisphere", AV423/2, AND(F423="Mouse", AZ423="mm3"), (AV423/508.91)*100, AND(F423="Rat", AZ423="mm3"), (AV423/1971)*100, AND(F423="Mouse", AZ423="ul"), (AV423/508.91)*100, AND(F423="Rat", AZ423="ul"), (AV423/1971)*100, AND(F423="Mouse", AZ423="nl"), (AV423/508910)*100, AND(F423="Rat", AZ423="nl"), (AV423/1971000)*100, AND(F423="Mouse", AZ423="cm3"), (AV423/0.50891)*100, AND(F423="Rat", AZ423="cm3"), (AV423/1.971)*100, TRUE, "NA")</f>
        <v>NA</v>
      </c>
      <c r="BD423" cm="1">
        <f t="array" ref="BD423">_xlfn.IFS(AU423="NA", "NA", AU423="NR", "NA", R423="NR", "NA", BA423="SD", AU423, BA423="SE", AU423*(SQRT(R423)), BA423="SEM", AU423*(SQRT(R423)), TRUE, "NA")</f>
        <v>1.66</v>
      </c>
      <c r="BE423" t="str" cm="1">
        <f t="array" ref="BE423">_xlfn.IFS(BD423="NA", "NA", AZ423="Direct rLV % whole brain", BD423, AZ423="Indirect rLV % whole brain", BD423, AZ423="Direct rLV % hemisphere", BD423/2, AZ423="Indirect rLV % hemisphere", BD423/2, AND(F423="Mouse", AZ423="mm3"), (BD423/508.91)*100, AND(F423="Rat", AZ423="mm3"), (BD423/1971)*100, AND(F423="Mouse", AZ423="ul"), (BD423/508.91)*100, AND(F423="Rat", AZ423="ul"), (BD423/1971)*100, AND(F423="Mouse", AZ423="nl"), (BD423/508910)*100, AND(F423="Rat", AZ423="nl"), (BD423/1971000)*100, AND(F423="Mouse", AZ423="cm3"), (BD423/0.50891)*100, AND(F423="Rat", AZ423="cm3"), (BD423/1.971)*100, TRUE, "NA")</f>
        <v>NA</v>
      </c>
      <c r="BF423" s="48" t="str" cm="1">
        <f t="array" ref="BF423">_xlfn.IFS(AW423="NA", "NA", AW423="NR", "NA", T423 = "NA", "NA", T423 = "NR", "NA", BA423="SD", AW423, BA423="SE", AW423*(SQRT(T423)), BA423="SEM", AW423*(SQRT(T423)), TRUE, "NA")</f>
        <v>NA</v>
      </c>
      <c r="BG423" s="34" t="s">
        <v>12</v>
      </c>
      <c r="BH423" s="22" t="s">
        <v>8</v>
      </c>
      <c r="BI423" s="22" t="s">
        <v>8</v>
      </c>
      <c r="BJ423" s="22" t="s">
        <v>8</v>
      </c>
      <c r="BK423" s="22" t="s">
        <v>8</v>
      </c>
      <c r="BL423" s="22" t="s">
        <v>8</v>
      </c>
      <c r="BM423" s="22" t="s">
        <v>8</v>
      </c>
      <c r="BN423" s="34" t="s">
        <v>272</v>
      </c>
      <c r="BO423" s="22" t="s">
        <v>273</v>
      </c>
      <c r="BP423" s="22" t="s">
        <v>1811</v>
      </c>
    </row>
    <row r="424" spans="1:69" x14ac:dyDescent="0.3">
      <c r="A424" t="s">
        <v>1813</v>
      </c>
      <c r="B424" t="s">
        <v>1812</v>
      </c>
      <c r="C424">
        <v>2005</v>
      </c>
      <c r="D424" t="s">
        <v>1814</v>
      </c>
      <c r="E424" t="s">
        <v>141</v>
      </c>
      <c r="F424" s="35" t="s">
        <v>24</v>
      </c>
      <c r="G424" t="s">
        <v>11</v>
      </c>
      <c r="H424" t="s">
        <v>36</v>
      </c>
      <c r="I424" t="s">
        <v>12</v>
      </c>
      <c r="J424" t="s">
        <v>8</v>
      </c>
      <c r="K424" t="s">
        <v>9</v>
      </c>
      <c r="L424" t="s">
        <v>9</v>
      </c>
      <c r="M424" t="s">
        <v>9</v>
      </c>
      <c r="N424">
        <v>305</v>
      </c>
      <c r="O424">
        <v>351</v>
      </c>
      <c r="P424">
        <v>400</v>
      </c>
      <c r="Q424">
        <v>1</v>
      </c>
      <c r="R424">
        <v>17</v>
      </c>
      <c r="S424">
        <v>3</v>
      </c>
      <c r="T424">
        <v>12</v>
      </c>
      <c r="U424">
        <f t="shared" si="67"/>
        <v>3</v>
      </c>
      <c r="V424">
        <f t="shared" si="68"/>
        <v>5.666666666666667</v>
      </c>
      <c r="W424" s="35" t="s">
        <v>99</v>
      </c>
      <c r="X424" t="s">
        <v>8</v>
      </c>
      <c r="Y424" t="s">
        <v>2553</v>
      </c>
      <c r="Z424" t="s">
        <v>355</v>
      </c>
      <c r="AA424">
        <v>50</v>
      </c>
      <c r="AB424" t="s">
        <v>145</v>
      </c>
      <c r="AC424" cm="1">
        <f t="array" ref="AC424">_xlfn.IFS(AB424="mg/kg", AA424, AB424="ug/g", AA424, AB424="mg/100g", AA424*10, AB424="mg/g", AA424*1000, TRUE, "NA")</f>
        <v>50</v>
      </c>
      <c r="AD424">
        <v>7000</v>
      </c>
      <c r="AE424" t="s">
        <v>252</v>
      </c>
      <c r="AF424" cm="1">
        <f t="array" ref="AF424">_xlfn.IFS(AD424="NA", "NA", AD424="NR", "NA", AE424="W/cm2", AD424, AE424="mW/mm2", AD424*0.1, AE424="mW/cm2", AD424*0.001, AE424="uW/cm2", AD424*0.000001, AE424="lux", AD424*0.00000014641, AE424="klux", AD424*0.00014641, TRUE, "NA")</f>
        <v>1.02487E-3</v>
      </c>
      <c r="AG424" t="s">
        <v>776</v>
      </c>
      <c r="AH424" t="s">
        <v>2655</v>
      </c>
      <c r="AI424">
        <v>540</v>
      </c>
      <c r="AJ424">
        <v>0.1</v>
      </c>
      <c r="AK424">
        <v>25</v>
      </c>
      <c r="AL424" s="35" t="s">
        <v>1816</v>
      </c>
      <c r="AM424" t="s">
        <v>213</v>
      </c>
      <c r="AN424">
        <v>2</v>
      </c>
      <c r="AO424" t="s">
        <v>1818</v>
      </c>
      <c r="AP424">
        <v>-0.25</v>
      </c>
      <c r="AQ424" t="s">
        <v>156</v>
      </c>
      <c r="AR424" s="35">
        <v>168</v>
      </c>
      <c r="AS424" t="s">
        <v>876</v>
      </c>
      <c r="AT424">
        <v>6.2</v>
      </c>
      <c r="AU424">
        <v>0.7</v>
      </c>
      <c r="AV424">
        <v>3.7</v>
      </c>
      <c r="AW424">
        <v>0.4</v>
      </c>
      <c r="AX424" t="s">
        <v>8</v>
      </c>
      <c r="AY424" t="s">
        <v>8</v>
      </c>
      <c r="AZ424" t="s">
        <v>137</v>
      </c>
      <c r="BA424" t="s">
        <v>197</v>
      </c>
      <c r="BB424" cm="1">
        <f t="array" ref="BB424">_xlfn.IFS(AT424="NA", "NA", AT424="NR", "NA", AZ424="Direct rLV % whole brain", AT424, AZ424="Indirect rLV % whole brain", AT424, AZ424="Direct rLV % hemisphere", AT424/2, AZ424="Indirect rLV % hemisphere", AT424/2, AND(F424="Mouse", AZ424="mm3"), (AT424/508.91)*100, AND(F424="Rat", AZ424="mm3"), (AT424/1971)*100, AND(F424="Mouse", AZ424="ul"), (AT424/508.91)*100, AND(F424="Rat", AZ424="ul"), (AT424/1971)*100, AND(F424="Mouse", AZ424="nl"), (AT424/508910)*100, AND(F424="Rat", AZ424="nl"), (AT424/1971000)*100, AND(F424="Mouse", AZ424="cm3"), (AT424/0.50891)*100, AND(F424="Rat", AZ424="cm3"), (AT424/1.971)*100, TRUE, "NA")</f>
        <v>0.31456113647894468</v>
      </c>
      <c r="BC424" cm="1">
        <f t="array" ref="BC424">_xlfn.IFS(AV424="NA", "NA", AV424="NR", "NA", AZ424="Direct rLV % whole brain", AV424, AZ424="Indirect rLV % whole brain", AV424, AZ424="Direct rLV % hemisphere", AV424/2, AZ424="Indirect rLV % hemisphere", AV424/2, AND(F424="Mouse", AZ424="mm3"), (AV424/508.91)*100, AND(F424="Rat", AZ424="mm3"), (AV424/1971)*100, AND(F424="Mouse", AZ424="ul"), (AV424/508.91)*100, AND(F424="Rat", AZ424="ul"), (AV424/1971)*100, AND(F424="Mouse", AZ424="nl"), (AV424/508910)*100, AND(F424="Rat", AZ424="nl"), (AV424/1971000)*100, AND(F424="Mouse", AZ424="cm3"), (AV424/0.50891)*100, AND(F424="Rat", AZ424="cm3"), (AV424/1.971)*100, TRUE, "NA")</f>
        <v>0.18772196854388634</v>
      </c>
      <c r="BD424" cm="1">
        <f t="array" ref="BD424">_xlfn.IFS(AU424="NA", "NA", AU424="NR", "NA", R424="NR", "NA", BA424="SD", AU424, BA424="SE", AU424*(SQRT(R424)), BA424="SEM", AU424*(SQRT(R424)), TRUE, "NA")</f>
        <v>2.8861739379323623</v>
      </c>
      <c r="BE424" cm="1">
        <f t="array" ref="BE424">_xlfn.IFS(BD424="NA", "NA", AZ424="Direct rLV % whole brain", BD424, AZ424="Indirect rLV % whole brain", BD424, AZ424="Direct rLV % hemisphere", BD424/2, AZ424="Indirect rLV % hemisphere", BD424/2, AND(F424="Mouse", AZ424="mm3"), (BD424/508.91)*100, AND(F424="Rat", AZ424="mm3"), (BD424/1971)*100, AND(F424="Mouse", AZ424="ul"), (BD424/508.91)*100, AND(F424="Rat", AZ424="ul"), (BD424/1971)*100, AND(F424="Mouse", AZ424="nl"), (BD424/508910)*100, AND(F424="Rat", AZ424="nl"), (BD424/1971000)*100, AND(F424="Mouse", AZ424="cm3"), (BD424/0.50891)*100, AND(F424="Rat", AZ424="cm3"), (BD424/1.971)*100, TRUE, "NA")</f>
        <v>0.14643196032127664</v>
      </c>
      <c r="BF424" s="48" cm="1">
        <f t="array" ref="BF424">_xlfn.IFS(AW424="NA", "NA", AW424="NR", "NA", T424 = "NA", "NA", T424 = "NR", "NA", BA424="SD", AW424, BA424="SE", AW424*(SQRT(T424)), BA424="SEM", AW424*(SQRT(T424)), TRUE, "NA")</f>
        <v>1.3856406460551018</v>
      </c>
      <c r="BG424" s="35" t="s">
        <v>12</v>
      </c>
      <c r="BH424" t="s">
        <v>8</v>
      </c>
      <c r="BI424" t="s">
        <v>8</v>
      </c>
      <c r="BJ424" t="s">
        <v>8</v>
      </c>
      <c r="BK424" t="s">
        <v>8</v>
      </c>
      <c r="BL424" t="s">
        <v>8</v>
      </c>
      <c r="BM424" t="s">
        <v>8</v>
      </c>
      <c r="BN424" s="35" t="s">
        <v>273</v>
      </c>
      <c r="BO424" t="s">
        <v>272</v>
      </c>
      <c r="BP424" t="s">
        <v>1815</v>
      </c>
    </row>
    <row r="425" spans="1:69" x14ac:dyDescent="0.3">
      <c r="A425" t="s">
        <v>1813</v>
      </c>
      <c r="B425" t="s">
        <v>1812</v>
      </c>
      <c r="C425">
        <v>2005</v>
      </c>
      <c r="D425" t="s">
        <v>1814</v>
      </c>
      <c r="E425" t="s">
        <v>143</v>
      </c>
      <c r="F425" s="35" t="s">
        <v>24</v>
      </c>
      <c r="G425" t="s">
        <v>11</v>
      </c>
      <c r="H425" t="s">
        <v>36</v>
      </c>
      <c r="I425" t="s">
        <v>12</v>
      </c>
      <c r="J425" t="s">
        <v>8</v>
      </c>
      <c r="K425" t="s">
        <v>9</v>
      </c>
      <c r="L425" t="s">
        <v>9</v>
      </c>
      <c r="M425" t="s">
        <v>9</v>
      </c>
      <c r="N425">
        <v>305</v>
      </c>
      <c r="O425">
        <v>351</v>
      </c>
      <c r="P425">
        <v>400</v>
      </c>
      <c r="Q425">
        <v>1</v>
      </c>
      <c r="R425">
        <v>17</v>
      </c>
      <c r="S425">
        <v>3</v>
      </c>
      <c r="T425">
        <v>7</v>
      </c>
      <c r="U425">
        <f t="shared" si="67"/>
        <v>3</v>
      </c>
      <c r="V425">
        <f t="shared" si="68"/>
        <v>5.666666666666667</v>
      </c>
      <c r="W425" s="35" t="s">
        <v>99</v>
      </c>
      <c r="X425" t="s">
        <v>8</v>
      </c>
      <c r="Y425" t="s">
        <v>2553</v>
      </c>
      <c r="Z425" t="s">
        <v>355</v>
      </c>
      <c r="AA425">
        <v>50</v>
      </c>
      <c r="AB425" t="s">
        <v>145</v>
      </c>
      <c r="AC425" cm="1">
        <f t="array" ref="AC425">_xlfn.IFS(AB425="mg/kg", AA425, AB425="ug/g", AA425, AB425="mg/100g", AA425*10, AB425="mg/g", AA425*1000, TRUE, "NA")</f>
        <v>50</v>
      </c>
      <c r="AD425">
        <v>7000</v>
      </c>
      <c r="AE425" t="s">
        <v>252</v>
      </c>
      <c r="AF425" cm="1">
        <f t="array" ref="AF425">_xlfn.IFS(AD425="NA", "NA", AD425="NR", "NA", AE425="W/cm2", AD425, AE425="mW/mm2", AD425*0.1, AE425="mW/cm2", AD425*0.001, AE425="uW/cm2", AD425*0.000001, AE425="lux", AD425*0.00000014641, AE425="klux", AD425*0.00014641, TRUE, "NA")</f>
        <v>1.02487E-3</v>
      </c>
      <c r="AG425" t="s">
        <v>776</v>
      </c>
      <c r="AH425" t="s">
        <v>2655</v>
      </c>
      <c r="AI425">
        <v>540</v>
      </c>
      <c r="AJ425">
        <v>0.1</v>
      </c>
      <c r="AK425">
        <v>25</v>
      </c>
      <c r="AL425" s="35" t="s">
        <v>1817</v>
      </c>
      <c r="AM425" t="s">
        <v>47</v>
      </c>
      <c r="AN425">
        <v>100</v>
      </c>
      <c r="AO425" t="s">
        <v>1818</v>
      </c>
      <c r="AP425">
        <v>-0.25</v>
      </c>
      <c r="AQ425" t="s">
        <v>156</v>
      </c>
      <c r="AR425" s="35">
        <v>168</v>
      </c>
      <c r="AS425" t="s">
        <v>876</v>
      </c>
      <c r="AT425">
        <v>6.2</v>
      </c>
      <c r="AU425">
        <v>0.7</v>
      </c>
      <c r="AV425">
        <v>8.8000000000000007</v>
      </c>
      <c r="AW425">
        <v>1</v>
      </c>
      <c r="AX425" t="s">
        <v>8</v>
      </c>
      <c r="AY425" t="s">
        <v>8</v>
      </c>
      <c r="AZ425" t="s">
        <v>137</v>
      </c>
      <c r="BA425" t="s">
        <v>197</v>
      </c>
      <c r="BB425" cm="1">
        <f t="array" ref="BB425">_xlfn.IFS(AT425="NA", "NA", AT425="NR", "NA", AZ425="Direct rLV % whole brain", AT425, AZ425="Indirect rLV % whole brain", AT425, AZ425="Direct rLV % hemisphere", AT425/2, AZ425="Indirect rLV % hemisphere", AT425/2, AND(F425="Mouse", AZ425="mm3"), (AT425/508.91)*100, AND(F425="Rat", AZ425="mm3"), (AT425/1971)*100, AND(F425="Mouse", AZ425="ul"), (AT425/508.91)*100, AND(F425="Rat", AZ425="ul"), (AT425/1971)*100, AND(F425="Mouse", AZ425="nl"), (AT425/508910)*100, AND(F425="Rat", AZ425="nl"), (AT425/1971000)*100, AND(F425="Mouse", AZ425="cm3"), (AT425/0.50891)*100, AND(F425="Rat", AZ425="cm3"), (AT425/1.971)*100, TRUE, "NA")</f>
        <v>0.31456113647894468</v>
      </c>
      <c r="BC425" cm="1">
        <f t="array" ref="BC425">_xlfn.IFS(AV425="NA", "NA", AV425="NR", "NA", AZ425="Direct rLV % whole brain", AV425, AZ425="Indirect rLV % whole brain", AV425, AZ425="Direct rLV % hemisphere", AV425/2, AZ425="Indirect rLV % hemisphere", AV425/2, AND(F425="Mouse", AZ425="mm3"), (AV425/508.91)*100, AND(F425="Rat", AZ425="mm3"), (AV425/1971)*100, AND(F425="Mouse", AZ425="ul"), (AV425/508.91)*100, AND(F425="Rat", AZ425="ul"), (AV425/1971)*100, AND(F425="Mouse", AZ425="nl"), (AV425/508910)*100, AND(F425="Rat", AZ425="nl"), (AV425/1971000)*100, AND(F425="Mouse", AZ425="cm3"), (AV425/0.50891)*100, AND(F425="Rat", AZ425="cm3"), (AV425/1.971)*100, TRUE, "NA")</f>
        <v>0.44647387113140541</v>
      </c>
      <c r="BD425" cm="1">
        <f t="array" ref="BD425">_xlfn.IFS(AU425="NA", "NA", AU425="NR", "NA", R425="NR", "NA", BA425="SD", AU425, BA425="SE", AU425*(SQRT(R425)), BA425="SEM", AU425*(SQRT(R425)), TRUE, "NA")</f>
        <v>2.8861739379323623</v>
      </c>
      <c r="BE425" cm="1">
        <f t="array" ref="BE425">_xlfn.IFS(BD425="NA", "NA", AZ425="Direct rLV % whole brain", BD425, AZ425="Indirect rLV % whole brain", BD425, AZ425="Direct rLV % hemisphere", BD425/2, AZ425="Indirect rLV % hemisphere", BD425/2, AND(F425="Mouse", AZ425="mm3"), (BD425/508.91)*100, AND(F425="Rat", AZ425="mm3"), (BD425/1971)*100, AND(F425="Mouse", AZ425="ul"), (BD425/508.91)*100, AND(F425="Rat", AZ425="ul"), (BD425/1971)*100, AND(F425="Mouse", AZ425="nl"), (BD425/508910)*100, AND(F425="Rat", AZ425="nl"), (BD425/1971000)*100, AND(F425="Mouse", AZ425="cm3"), (BD425/0.50891)*100, AND(F425="Rat", AZ425="cm3"), (BD425/1.971)*100, TRUE, "NA")</f>
        <v>0.14643196032127664</v>
      </c>
      <c r="BF425" s="48" cm="1">
        <f t="array" ref="BF425">_xlfn.IFS(AW425="NA", "NA", AW425="NR", "NA", T425 = "NA", "NA", T425 = "NR", "NA", BA425="SD", AW425, BA425="SE", AW425*(SQRT(T425)), BA425="SEM", AW425*(SQRT(T425)), TRUE, "NA")</f>
        <v>2.6457513110645907</v>
      </c>
      <c r="BG425" s="35" t="s">
        <v>12</v>
      </c>
      <c r="BH425" t="s">
        <v>8</v>
      </c>
      <c r="BI425" t="s">
        <v>8</v>
      </c>
      <c r="BJ425" t="s">
        <v>8</v>
      </c>
      <c r="BK425" t="s">
        <v>8</v>
      </c>
      <c r="BL425" t="s">
        <v>8</v>
      </c>
      <c r="BM425" t="s">
        <v>8</v>
      </c>
      <c r="BN425" s="35" t="s">
        <v>273</v>
      </c>
      <c r="BO425" t="s">
        <v>272</v>
      </c>
      <c r="BP425" t="s">
        <v>1815</v>
      </c>
    </row>
    <row r="426" spans="1:69" s="22" customFormat="1" x14ac:dyDescent="0.3">
      <c r="A426" s="22" t="s">
        <v>1822</v>
      </c>
      <c r="B426" s="22" t="s">
        <v>1821</v>
      </c>
      <c r="C426" s="22">
        <v>2016</v>
      </c>
      <c r="D426" s="22" t="s">
        <v>1823</v>
      </c>
      <c r="E426" s="22" t="s">
        <v>141</v>
      </c>
      <c r="F426" s="34" t="s">
        <v>25</v>
      </c>
      <c r="G426" s="22" t="s">
        <v>1008</v>
      </c>
      <c r="H426" s="22" t="s">
        <v>36</v>
      </c>
      <c r="I426" s="22" t="s">
        <v>12</v>
      </c>
      <c r="J426" s="22" t="s">
        <v>8</v>
      </c>
      <c r="K426" s="22" t="s">
        <v>9</v>
      </c>
      <c r="L426" s="22">
        <v>8</v>
      </c>
      <c r="M426" s="22" t="s">
        <v>9</v>
      </c>
      <c r="N426" s="22">
        <v>22</v>
      </c>
      <c r="O426" s="22">
        <f>AVERAGE(N426,P426)</f>
        <v>24</v>
      </c>
      <c r="P426" s="22">
        <v>26</v>
      </c>
      <c r="Q426" s="22">
        <v>1</v>
      </c>
      <c r="R426" s="22">
        <v>6</v>
      </c>
      <c r="S426" s="22">
        <v>3</v>
      </c>
      <c r="T426" s="22">
        <v>6</v>
      </c>
      <c r="U426" s="22">
        <f t="shared" si="67"/>
        <v>3</v>
      </c>
      <c r="V426" s="22">
        <f t="shared" si="68"/>
        <v>2</v>
      </c>
      <c r="W426" s="34" t="s">
        <v>97</v>
      </c>
      <c r="X426" s="22" t="s">
        <v>8</v>
      </c>
      <c r="Y426" s="22" t="s">
        <v>78</v>
      </c>
      <c r="Z426" s="22" t="s">
        <v>91</v>
      </c>
      <c r="AA426" s="22">
        <v>20</v>
      </c>
      <c r="AB426" s="22" t="s">
        <v>145</v>
      </c>
      <c r="AC426" cm="1">
        <f t="array" ref="AC426">_xlfn.IFS(AB426="mg/kg", AA426, AB426="ug/g", AA426, AB426="mg/100g", AA426*10, AB426="mg/g", AA426*1000, TRUE, "NA")</f>
        <v>20</v>
      </c>
      <c r="AD426" s="22" t="s">
        <v>9</v>
      </c>
      <c r="AE426" s="22" t="s">
        <v>8</v>
      </c>
      <c r="AF426" t="str" cm="1">
        <f t="array" ref="AF426">_xlfn.IFS(AD426="NA", "NA", AD426="NR", "NA", AE426="W/cm2", AD426, AE426="mW/mm2", AD426*0.1, AE426="mW/cm2", AD426*0.001, AE426="uW/cm2", AD426*0.000001, AE426="lux", AD426*0.00000014641, AE426="klux", AD426*0.00014641, TRUE, "NA")</f>
        <v>NA</v>
      </c>
      <c r="AG426" s="22" t="s">
        <v>85</v>
      </c>
      <c r="AH426" s="22" t="s">
        <v>2656</v>
      </c>
      <c r="AI426" s="22">
        <v>540</v>
      </c>
      <c r="AJ426" s="22" t="s">
        <v>9</v>
      </c>
      <c r="AK426" s="22">
        <v>10</v>
      </c>
      <c r="AL426" s="34" t="s">
        <v>1824</v>
      </c>
      <c r="AM426" s="22" t="s">
        <v>211</v>
      </c>
      <c r="AN426" s="22">
        <v>50</v>
      </c>
      <c r="AO426" s="22" t="s">
        <v>145</v>
      </c>
      <c r="AP426" s="22">
        <v>0</v>
      </c>
      <c r="AQ426" s="22" t="s">
        <v>157</v>
      </c>
      <c r="AR426" s="34">
        <v>24</v>
      </c>
      <c r="AS426" s="22" t="s">
        <v>875</v>
      </c>
      <c r="AT426" s="22">
        <v>35.39</v>
      </c>
      <c r="AU426" s="22">
        <v>1.31</v>
      </c>
      <c r="AV426" s="22">
        <v>22.14</v>
      </c>
      <c r="AW426" s="22">
        <v>1.94</v>
      </c>
      <c r="AX426" s="22" t="s">
        <v>8</v>
      </c>
      <c r="AY426" s="22" t="s">
        <v>8</v>
      </c>
      <c r="AZ426" s="22" t="s">
        <v>137</v>
      </c>
      <c r="BA426" s="22" t="s">
        <v>198</v>
      </c>
      <c r="BB426" cm="1">
        <f t="array" ref="BB426">_xlfn.IFS(AT426="NA", "NA", AT426="NR", "NA", AZ426="Direct rLV % whole brain", AT426, AZ426="Indirect rLV % whole brain", AT426, AZ426="Direct rLV % hemisphere", AT426/2, AZ426="Indirect rLV % hemisphere", AT426/2, AND(F426="Mouse", AZ426="mm3"), (AT426/508.91)*100, AND(F426="Rat", AZ426="mm3"), (AT426/1971)*100, AND(F426="Mouse", AZ426="ul"), (AT426/508.91)*100, AND(F426="Rat", AZ426="ul"), (AT426/1971)*100, AND(F426="Mouse", AZ426="nl"), (AT426/508910)*100, AND(F426="Rat", AZ426="nl"), (AT426/1971000)*100, AND(F426="Mouse", AZ426="cm3"), (AT426/0.50891)*100, AND(F426="Rat", AZ426="cm3"), (AT426/1.971)*100, TRUE, "NA")</f>
        <v>6.9540783242616575</v>
      </c>
      <c r="BC426" cm="1">
        <f t="array" ref="BC426">_xlfn.IFS(AV426="NA", "NA", AV426="NR", "NA", AZ426="Direct rLV % whole brain", AV426, AZ426="Indirect rLV % whole brain", AV426, AZ426="Direct rLV % hemisphere", AV426/2, AZ426="Indirect rLV % hemisphere", AV426/2, AND(F426="Mouse", AZ426="mm3"), (AV426/508.91)*100, AND(F426="Rat", AZ426="mm3"), (AV426/1971)*100, AND(F426="Mouse", AZ426="ul"), (AV426/508.91)*100, AND(F426="Rat", AZ426="ul"), (AV426/1971)*100, AND(F426="Mouse", AZ426="nl"), (AV426/508910)*100, AND(F426="Rat", AZ426="nl"), (AV426/1971000)*100, AND(F426="Mouse", AZ426="cm3"), (AV426/0.50891)*100, AND(F426="Rat", AZ426="cm3"), (AV426/1.971)*100, TRUE, "NA")</f>
        <v>4.3504745436324699</v>
      </c>
      <c r="BD426" cm="1">
        <f t="array" ref="BD426">_xlfn.IFS(AU426="NA", "NA", AU426="NR", "NA", R426="NR", "NA", BA426="SD", AU426, BA426="SE", AU426*(SQRT(R426)), BA426="SEM", AU426*(SQRT(R426)), TRUE, "NA")</f>
        <v>3.2088315630459632</v>
      </c>
      <c r="BE426" cm="1">
        <f t="array" ref="BE426">_xlfn.IFS(BD426="NA", "NA", AZ426="Direct rLV % whole brain", BD426, AZ426="Indirect rLV % whole brain", BD426, AZ426="Direct rLV % hemisphere", BD426/2, AZ426="Indirect rLV % hemisphere", BD426/2, AND(F426="Mouse", AZ426="mm3"), (BD426/508.91)*100, AND(F426="Rat", AZ426="mm3"), (BD426/1971)*100, AND(F426="Mouse", AZ426="ul"), (BD426/508.91)*100, AND(F426="Rat", AZ426="ul"), (BD426/1971)*100, AND(F426="Mouse", AZ426="nl"), (BD426/508910)*100, AND(F426="Rat", AZ426="nl"), (BD426/1971000)*100, AND(F426="Mouse", AZ426="cm3"), (BD426/0.50891)*100, AND(F426="Rat", AZ426="cm3"), (BD426/1.971)*100, TRUE, "NA")</f>
        <v>0.63053026331688578</v>
      </c>
      <c r="BF426" s="48" cm="1">
        <f t="array" ref="BF426">_xlfn.IFS(AW426="NA", "NA", AW426="NR", "NA", T426 = "NA", "NA", T426 = "NR", "NA", BA426="SD", AW426, BA426="SE", AW426*(SQRT(T426)), BA426="SEM", AW426*(SQRT(T426)), TRUE, "NA")</f>
        <v>4.7520101009993647</v>
      </c>
      <c r="BG426" s="34" t="s">
        <v>12</v>
      </c>
      <c r="BH426" s="22" t="s">
        <v>8</v>
      </c>
      <c r="BI426" s="22" t="s">
        <v>8</v>
      </c>
      <c r="BJ426" s="22" t="s">
        <v>8</v>
      </c>
      <c r="BK426" s="22" t="s">
        <v>8</v>
      </c>
      <c r="BL426" s="22" t="s">
        <v>8</v>
      </c>
      <c r="BM426" s="22" t="s">
        <v>8</v>
      </c>
      <c r="BN426" s="34" t="s">
        <v>273</v>
      </c>
      <c r="BO426" s="22" t="s">
        <v>272</v>
      </c>
      <c r="BP426" s="22" t="s">
        <v>2618</v>
      </c>
    </row>
    <row r="427" spans="1:69" x14ac:dyDescent="0.3">
      <c r="A427" t="s">
        <v>1829</v>
      </c>
      <c r="B427" t="s">
        <v>1828</v>
      </c>
      <c r="C427">
        <v>1997</v>
      </c>
      <c r="D427" t="s">
        <v>1830</v>
      </c>
      <c r="E427" t="s">
        <v>141</v>
      </c>
      <c r="F427" s="35" t="s">
        <v>24</v>
      </c>
      <c r="G427" t="s">
        <v>11</v>
      </c>
      <c r="H427" t="s">
        <v>36</v>
      </c>
      <c r="I427" t="s">
        <v>12</v>
      </c>
      <c r="J427" t="s">
        <v>8</v>
      </c>
      <c r="K427" t="s">
        <v>9</v>
      </c>
      <c r="L427" t="s">
        <v>9</v>
      </c>
      <c r="M427" t="s">
        <v>9</v>
      </c>
      <c r="N427">
        <v>260</v>
      </c>
      <c r="O427">
        <f t="shared" ref="O427:O437" si="72">AVERAGE(N427,P427)</f>
        <v>300</v>
      </c>
      <c r="P427">
        <v>340</v>
      </c>
      <c r="Q427">
        <v>1</v>
      </c>
      <c r="R427">
        <v>7</v>
      </c>
      <c r="S427">
        <v>0</v>
      </c>
      <c r="T427" t="s">
        <v>8</v>
      </c>
      <c r="U427" t="str">
        <f t="shared" si="67"/>
        <v>NA</v>
      </c>
      <c r="V427" t="str">
        <f t="shared" si="68"/>
        <v>NA</v>
      </c>
      <c r="W427" s="35" t="s">
        <v>1150</v>
      </c>
      <c r="X427" t="s">
        <v>99</v>
      </c>
      <c r="Y427" t="s">
        <v>2553</v>
      </c>
      <c r="Z427" t="s">
        <v>355</v>
      </c>
      <c r="AA427">
        <v>50</v>
      </c>
      <c r="AB427" t="s">
        <v>145</v>
      </c>
      <c r="AC427" cm="1">
        <f t="array" ref="AC427">_xlfn.IFS(AB427="mg/kg", AA427, AB427="ug/g", AA427, AB427="mg/100g", AA427*10, AB427="mg/g", AA427*1000, TRUE, "NA")</f>
        <v>50</v>
      </c>
      <c r="AD427" t="s">
        <v>9</v>
      </c>
      <c r="AE427" t="s">
        <v>8</v>
      </c>
      <c r="AF427" t="str" cm="1">
        <f t="array" ref="AF427">_xlfn.IFS(AD427="NA", "NA", AD427="NR", "NA", AE427="W/cm2", AD427, AE427="mW/mm2", AD427*0.1, AE427="mW/cm2", AD427*0.001, AE427="uW/cm2", AD427*0.000001, AE427="lux", AD427*0.00000014641, AE427="klux", AD427*0.00014641, TRUE, "NA")</f>
        <v>NA</v>
      </c>
      <c r="AG427" t="s">
        <v>9</v>
      </c>
      <c r="AH427" t="s">
        <v>9</v>
      </c>
      <c r="AI427" t="s">
        <v>9</v>
      </c>
      <c r="AJ427">
        <v>0.1</v>
      </c>
      <c r="AK427">
        <v>20</v>
      </c>
      <c r="AL427" s="35" t="s">
        <v>12</v>
      </c>
      <c r="AM427" t="s">
        <v>8</v>
      </c>
      <c r="AN427" t="s">
        <v>8</v>
      </c>
      <c r="AO427" t="s">
        <v>8</v>
      </c>
      <c r="AP427" t="s">
        <v>8</v>
      </c>
      <c r="AQ427" t="s">
        <v>8</v>
      </c>
      <c r="AR427" s="35">
        <v>48</v>
      </c>
      <c r="AS427" t="s">
        <v>876</v>
      </c>
      <c r="AT427">
        <v>9.8000000000000007</v>
      </c>
      <c r="AU427">
        <v>4.5</v>
      </c>
      <c r="AV427" t="s">
        <v>8</v>
      </c>
      <c r="AW427" t="s">
        <v>8</v>
      </c>
      <c r="AX427" t="s">
        <v>8</v>
      </c>
      <c r="AY427" t="s">
        <v>8</v>
      </c>
      <c r="AZ427" t="s">
        <v>485</v>
      </c>
      <c r="BA427" t="s">
        <v>196</v>
      </c>
      <c r="BB427" cm="1">
        <f t="array" ref="BB427">_xlfn.IFS(AT427="NA", "NA", AT427="NR", "NA", AZ427="Direct rLV % whole brain", AT427, AZ427="Indirect rLV % whole brain", AT427, AZ427="Direct rLV % hemisphere", AT427/2, AZ427="Indirect rLV % hemisphere", AT427/2, AND(F427="Mouse", AZ427="mm3"), (AT427/508.91)*100, AND(F427="Rat", AZ427="mm3"), (AT427/1971)*100, AND(F427="Mouse", AZ427="ul"), (AT427/508.91)*100, AND(F427="Rat", AZ427="ul"), (AT427/1971)*100, AND(F427="Mouse", AZ427="nl"), (AT427/508910)*100, AND(F427="Rat", AZ427="nl"), (AT427/1971000)*100, AND(F427="Mouse", AZ427="cm3"), (AT427/0.50891)*100, AND(F427="Rat", AZ427="cm3"), (AT427/1.971)*100, TRUE, "NA")</f>
        <v>4.9000000000000004</v>
      </c>
      <c r="BC427" t="str" cm="1">
        <f t="array" ref="BC427">_xlfn.IFS(AV427="NA", "NA", AV427="NR", "NA", AZ427="Direct rLV % whole brain", AV427, AZ427="Indirect rLV % whole brain", AV427, AZ427="Direct rLV % hemisphere", AV427/2, AZ427="Indirect rLV % hemisphere", AV427/2, AND(F427="Mouse", AZ427="mm3"), (AV427/508.91)*100, AND(F427="Rat", AZ427="mm3"), (AV427/1971)*100, AND(F427="Mouse", AZ427="ul"), (AV427/508.91)*100, AND(F427="Rat", AZ427="ul"), (AV427/1971)*100, AND(F427="Mouse", AZ427="nl"), (AV427/508910)*100, AND(F427="Rat", AZ427="nl"), (AV427/1971000)*100, AND(F427="Mouse", AZ427="cm3"), (AV427/0.50891)*100, AND(F427="Rat", AZ427="cm3"), (AV427/1.971)*100, TRUE, "NA")</f>
        <v>NA</v>
      </c>
      <c r="BD427" cm="1">
        <f t="array" ref="BD427">_xlfn.IFS(AU427="NA", "NA", AU427="NR", "NA", R427="NR", "NA", BA427="SD", AU427, BA427="SE", AU427*(SQRT(R427)), BA427="SEM", AU427*(SQRT(R427)), TRUE, "NA")</f>
        <v>4.5</v>
      </c>
      <c r="BE427" cm="1">
        <f t="array" ref="BE427">_xlfn.IFS(BD427="NA", "NA", AZ427="Direct rLV % whole brain", BD427, AZ427="Indirect rLV % whole brain", BD427, AZ427="Direct rLV % hemisphere", BD427/2, AZ427="Indirect rLV % hemisphere", BD427/2, AND(F427="Mouse", AZ427="mm3"), (BD427/508.91)*100, AND(F427="Rat", AZ427="mm3"), (BD427/1971)*100, AND(F427="Mouse", AZ427="ul"), (BD427/508.91)*100, AND(F427="Rat", AZ427="ul"), (BD427/1971)*100, AND(F427="Mouse", AZ427="nl"), (BD427/508910)*100, AND(F427="Rat", AZ427="nl"), (BD427/1971000)*100, AND(F427="Mouse", AZ427="cm3"), (BD427/0.50891)*100, AND(F427="Rat", AZ427="cm3"), (BD427/1.971)*100, TRUE, "NA")</f>
        <v>2.25</v>
      </c>
      <c r="BF427" s="48" t="str" cm="1">
        <f t="array" ref="BF427">_xlfn.IFS(AW427="NA", "NA", AW427="NR", "NA", T427 = "NA", "NA", T427 = "NR", "NA", BA427="SD", AW427, BA427="SE", AW427*(SQRT(T427)), BA427="SEM", AW427*(SQRT(T427)), TRUE, "NA")</f>
        <v>NA</v>
      </c>
      <c r="BG427" s="35" t="s">
        <v>12</v>
      </c>
      <c r="BH427" t="s">
        <v>8</v>
      </c>
      <c r="BI427" t="s">
        <v>8</v>
      </c>
      <c r="BJ427" t="s">
        <v>8</v>
      </c>
      <c r="BK427" t="s">
        <v>8</v>
      </c>
      <c r="BL427" t="s">
        <v>8</v>
      </c>
      <c r="BM427" t="s">
        <v>8</v>
      </c>
      <c r="BN427" s="35" t="s">
        <v>273</v>
      </c>
      <c r="BO427" t="s">
        <v>273</v>
      </c>
      <c r="BP427" t="s">
        <v>1831</v>
      </c>
    </row>
    <row r="428" spans="1:69" s="22" customFormat="1" x14ac:dyDescent="0.3">
      <c r="A428" s="22" t="s">
        <v>1834</v>
      </c>
      <c r="B428" s="22" t="s">
        <v>1828</v>
      </c>
      <c r="C428" s="22">
        <v>1997</v>
      </c>
      <c r="D428" s="22" t="s">
        <v>1835</v>
      </c>
      <c r="E428" s="22" t="s">
        <v>141</v>
      </c>
      <c r="F428" s="34" t="s">
        <v>24</v>
      </c>
      <c r="G428" s="22" t="s">
        <v>11</v>
      </c>
      <c r="H428" s="22" t="s">
        <v>36</v>
      </c>
      <c r="I428" s="22" t="s">
        <v>12</v>
      </c>
      <c r="J428" s="22" t="s">
        <v>8</v>
      </c>
      <c r="K428" s="22" t="s">
        <v>9</v>
      </c>
      <c r="L428" s="22" t="s">
        <v>9</v>
      </c>
      <c r="M428" s="22" t="s">
        <v>9</v>
      </c>
      <c r="N428" s="22">
        <v>240</v>
      </c>
      <c r="O428" s="22">
        <f t="shared" si="72"/>
        <v>315</v>
      </c>
      <c r="P428" s="22">
        <v>390</v>
      </c>
      <c r="Q428" s="22">
        <v>2</v>
      </c>
      <c r="R428" s="22">
        <v>9</v>
      </c>
      <c r="S428" s="22">
        <v>0</v>
      </c>
      <c r="T428" s="22" t="s">
        <v>8</v>
      </c>
      <c r="U428" s="22" t="str">
        <f t="shared" si="67"/>
        <v>NA</v>
      </c>
      <c r="V428" s="22" t="str">
        <f t="shared" si="68"/>
        <v>NA</v>
      </c>
      <c r="W428" s="34" t="s">
        <v>99</v>
      </c>
      <c r="X428" s="22" t="s">
        <v>8</v>
      </c>
      <c r="Y428" s="22" t="s">
        <v>2553</v>
      </c>
      <c r="Z428" s="22" t="s">
        <v>9</v>
      </c>
      <c r="AA428" s="22">
        <v>50</v>
      </c>
      <c r="AB428" s="22" t="s">
        <v>145</v>
      </c>
      <c r="AC428" cm="1">
        <f t="array" ref="AC428">_xlfn.IFS(AB428="mg/kg", AA428, AB428="ug/g", AA428, AB428="mg/100g", AA428*10, AB428="mg/g", AA428*1000, TRUE, "NA")</f>
        <v>50</v>
      </c>
      <c r="AD428" s="22" t="s">
        <v>9</v>
      </c>
      <c r="AE428" s="22" t="s">
        <v>8</v>
      </c>
      <c r="AF428" t="str" cm="1">
        <f t="array" ref="AF428">_xlfn.IFS(AD428="NA", "NA", AD428="NR", "NA", AE428="W/cm2", AD428, AE428="mW/mm2", AD428*0.1, AE428="mW/cm2", AD428*0.001, AE428="uW/cm2", AD428*0.000001, AE428="lux", AD428*0.00000014641, AE428="klux", AD428*0.00014641, TRUE, "NA")</f>
        <v>NA</v>
      </c>
      <c r="AG428" s="22" t="s">
        <v>9</v>
      </c>
      <c r="AH428" s="22" t="s">
        <v>9</v>
      </c>
      <c r="AI428" s="22" t="s">
        <v>9</v>
      </c>
      <c r="AJ428" s="22">
        <v>0.1</v>
      </c>
      <c r="AK428" s="22">
        <v>10</v>
      </c>
      <c r="AL428" s="34" t="s">
        <v>12</v>
      </c>
      <c r="AM428" s="22" t="s">
        <v>8</v>
      </c>
      <c r="AN428" s="22" t="s">
        <v>8</v>
      </c>
      <c r="AO428" s="22" t="s">
        <v>8</v>
      </c>
      <c r="AP428" s="22" t="s">
        <v>8</v>
      </c>
      <c r="AQ428" s="22" t="s">
        <v>8</v>
      </c>
      <c r="AR428" s="34">
        <v>48</v>
      </c>
      <c r="AS428" s="22" t="s">
        <v>876</v>
      </c>
      <c r="AT428" s="22">
        <v>2.9</v>
      </c>
      <c r="AU428" s="22">
        <v>1.3</v>
      </c>
      <c r="AV428" s="22" t="s">
        <v>8</v>
      </c>
      <c r="AW428" s="22" t="s">
        <v>8</v>
      </c>
      <c r="AX428" s="22" t="s">
        <v>8</v>
      </c>
      <c r="AY428" s="22" t="s">
        <v>8</v>
      </c>
      <c r="AZ428" s="22" t="s">
        <v>485</v>
      </c>
      <c r="BA428" s="22" t="s">
        <v>9</v>
      </c>
      <c r="BB428" cm="1">
        <f t="array" ref="BB428">_xlfn.IFS(AT428="NA", "NA", AT428="NR", "NA", AZ428="Direct rLV % whole brain", AT428, AZ428="Indirect rLV % whole brain", AT428, AZ428="Direct rLV % hemisphere", AT428/2, AZ428="Indirect rLV % hemisphere", AT428/2, AND(F428="Mouse", AZ428="mm3"), (AT428/508.91)*100, AND(F428="Rat", AZ428="mm3"), (AT428/1971)*100, AND(F428="Mouse", AZ428="ul"), (AT428/508.91)*100, AND(F428="Rat", AZ428="ul"), (AT428/1971)*100, AND(F428="Mouse", AZ428="nl"), (AT428/508910)*100, AND(F428="Rat", AZ428="nl"), (AT428/1971000)*100, AND(F428="Mouse", AZ428="cm3"), (AT428/0.50891)*100, AND(F428="Rat", AZ428="cm3"), (AT428/1.971)*100, TRUE, "NA")</f>
        <v>1.45</v>
      </c>
      <c r="BC428" t="str" cm="1">
        <f t="array" ref="BC428">_xlfn.IFS(AV428="NA", "NA", AV428="NR", "NA", AZ428="Direct rLV % whole brain", AV428, AZ428="Indirect rLV % whole brain", AV428, AZ428="Direct rLV % hemisphere", AV428/2, AZ428="Indirect rLV % hemisphere", AV428/2, AND(F428="Mouse", AZ428="mm3"), (AV428/508.91)*100, AND(F428="Rat", AZ428="mm3"), (AV428/1971)*100, AND(F428="Mouse", AZ428="ul"), (AV428/508.91)*100, AND(F428="Rat", AZ428="ul"), (AV428/1971)*100, AND(F428="Mouse", AZ428="nl"), (AV428/508910)*100, AND(F428="Rat", AZ428="nl"), (AV428/1971000)*100, AND(F428="Mouse", AZ428="cm3"), (AV428/0.50891)*100, AND(F428="Rat", AZ428="cm3"), (AV428/1.971)*100, TRUE, "NA")</f>
        <v>NA</v>
      </c>
      <c r="BD428" t="str" cm="1">
        <f t="array" ref="BD428">_xlfn.IFS(AU428="NA", "NA", AU428="NR", "NA", R428="NR", "NA", BA428="SD", AU428, BA428="SE", AU428*(SQRT(R428)), BA428="SEM", AU428*(SQRT(R428)), TRUE, "NA")</f>
        <v>NA</v>
      </c>
      <c r="BE428" t="str" cm="1">
        <f t="array" ref="BE428">_xlfn.IFS(BD428="NA", "NA", AZ428="Direct rLV % whole brain", BD428, AZ428="Indirect rLV % whole brain", BD428, AZ428="Direct rLV % hemisphere", BD428/2, AZ428="Indirect rLV % hemisphere", BD428/2, AND(F428="Mouse", AZ428="mm3"), (BD428/508.91)*100, AND(F428="Rat", AZ428="mm3"), (BD428/1971)*100, AND(F428="Mouse", AZ428="ul"), (BD428/508.91)*100, AND(F428="Rat", AZ428="ul"), (BD428/1971)*100, AND(F428="Mouse", AZ428="nl"), (BD428/508910)*100, AND(F428="Rat", AZ428="nl"), (BD428/1971000)*100, AND(F428="Mouse", AZ428="cm3"), (BD428/0.50891)*100, AND(F428="Rat", AZ428="cm3"), (BD428/1.971)*100, TRUE, "NA")</f>
        <v>NA</v>
      </c>
      <c r="BF428" s="48" t="str" cm="1">
        <f t="array" ref="BF428">_xlfn.IFS(AW428="NA", "NA", AW428="NR", "NA", T428 = "NA", "NA", T428 = "NR", "NA", BA428="SD", AW428, BA428="SE", AW428*(SQRT(T428)), BA428="SEM", AW428*(SQRT(T428)), TRUE, "NA")</f>
        <v>NA</v>
      </c>
      <c r="BG428" s="34" t="s">
        <v>12</v>
      </c>
      <c r="BH428" s="22" t="s">
        <v>8</v>
      </c>
      <c r="BI428" s="22" t="s">
        <v>8</v>
      </c>
      <c r="BJ428" s="22" t="s">
        <v>8</v>
      </c>
      <c r="BK428" s="22" t="s">
        <v>8</v>
      </c>
      <c r="BL428" s="22" t="s">
        <v>8</v>
      </c>
      <c r="BM428" s="22" t="s">
        <v>8</v>
      </c>
      <c r="BN428" s="34" t="s">
        <v>273</v>
      </c>
      <c r="BO428" s="22" t="s">
        <v>272</v>
      </c>
      <c r="BP428" s="22" t="s">
        <v>1836</v>
      </c>
      <c r="BQ428" s="22" t="s">
        <v>2601</v>
      </c>
    </row>
    <row r="429" spans="1:69" x14ac:dyDescent="0.3">
      <c r="A429" t="s">
        <v>1840</v>
      </c>
      <c r="B429" t="s">
        <v>1839</v>
      </c>
      <c r="C429">
        <v>1988</v>
      </c>
      <c r="D429" t="s">
        <v>1841</v>
      </c>
      <c r="E429" t="s">
        <v>141</v>
      </c>
      <c r="F429" s="35" t="s">
        <v>24</v>
      </c>
      <c r="G429" t="s">
        <v>10</v>
      </c>
      <c r="H429" t="s">
        <v>36</v>
      </c>
      <c r="I429" t="s">
        <v>12</v>
      </c>
      <c r="J429" t="s">
        <v>8</v>
      </c>
      <c r="K429" t="s">
        <v>9</v>
      </c>
      <c r="L429" t="s">
        <v>9</v>
      </c>
      <c r="M429" t="s">
        <v>9</v>
      </c>
      <c r="N429">
        <v>280</v>
      </c>
      <c r="O429">
        <f t="shared" si="72"/>
        <v>305</v>
      </c>
      <c r="P429">
        <v>330</v>
      </c>
      <c r="Q429">
        <v>1</v>
      </c>
      <c r="R429">
        <v>7</v>
      </c>
      <c r="S429">
        <v>2</v>
      </c>
      <c r="T429">
        <v>6</v>
      </c>
      <c r="U429">
        <f t="shared" si="67"/>
        <v>2</v>
      </c>
      <c r="V429">
        <f t="shared" si="68"/>
        <v>3.5</v>
      </c>
      <c r="W429" s="35" t="s">
        <v>147</v>
      </c>
      <c r="X429" t="s">
        <v>95</v>
      </c>
      <c r="Y429" t="s">
        <v>2553</v>
      </c>
      <c r="Z429" t="s">
        <v>91</v>
      </c>
      <c r="AA429">
        <v>30</v>
      </c>
      <c r="AB429" t="s">
        <v>320</v>
      </c>
      <c r="AC429">
        <f>AA429*0.67</f>
        <v>20.100000000000001</v>
      </c>
      <c r="AD429">
        <v>10</v>
      </c>
      <c r="AE429" t="s">
        <v>461</v>
      </c>
      <c r="AF429" cm="1">
        <f t="array" ref="AF429">_xlfn.IFS(AD429="NA", "NA", AD429="NR", "NA", AE429="W/cm2", AD429, AE429="mW/mm2", AD429*0.1, AE429="mW/cm2", AD429*0.001, AE429="uW/cm2", AD429*0.000001, AE429="lux", AD429*0.00000014641, AE429="klux", AD429*0.00014641, TRUE, "NA")</f>
        <v>10</v>
      </c>
      <c r="AG429" t="s">
        <v>1842</v>
      </c>
      <c r="AH429" t="s">
        <v>1842</v>
      </c>
      <c r="AI429">
        <v>543.5</v>
      </c>
      <c r="AJ429">
        <v>0.2</v>
      </c>
      <c r="AK429">
        <v>20</v>
      </c>
      <c r="AL429" s="35" t="s">
        <v>1843</v>
      </c>
      <c r="AM429" t="s">
        <v>213</v>
      </c>
      <c r="AN429">
        <v>150</v>
      </c>
      <c r="AO429" t="s">
        <v>2555</v>
      </c>
      <c r="AP429">
        <v>1</v>
      </c>
      <c r="AQ429" t="s">
        <v>158</v>
      </c>
      <c r="AR429" s="35">
        <v>168</v>
      </c>
      <c r="AS429" t="s">
        <v>876</v>
      </c>
      <c r="AT429">
        <v>32.6</v>
      </c>
      <c r="AU429">
        <v>10.1</v>
      </c>
      <c r="AV429">
        <v>3.2</v>
      </c>
      <c r="AW429">
        <v>1.9</v>
      </c>
      <c r="AX429" t="s">
        <v>8</v>
      </c>
      <c r="AY429" t="s">
        <v>8</v>
      </c>
      <c r="AZ429" t="s">
        <v>137</v>
      </c>
      <c r="BA429" t="s">
        <v>198</v>
      </c>
      <c r="BB429" cm="1">
        <f t="array" ref="BB429">_xlfn.IFS(AT429="NA", "NA", AT429="NR", "NA", AZ429="Direct rLV % whole brain", AT429, AZ429="Indirect rLV % whole brain", AT429, AZ429="Direct rLV % hemisphere", AT429/2, AZ429="Indirect rLV % hemisphere", AT429/2, AND(F429="Mouse", AZ429="mm3"), (AT429/508.91)*100, AND(F429="Rat", AZ429="mm3"), (AT429/1971)*100, AND(F429="Mouse", AZ429="ul"), (AT429/508.91)*100, AND(F429="Rat", AZ429="ul"), (AT429/1971)*100, AND(F429="Mouse", AZ429="nl"), (AT429/508910)*100, AND(F429="Rat", AZ429="nl"), (AT429/1971000)*100, AND(F429="Mouse", AZ429="cm3"), (AT429/0.50891)*100, AND(F429="Rat", AZ429="cm3"), (AT429/1.971)*100, TRUE, "NA")</f>
        <v>1.6539827498731607</v>
      </c>
      <c r="BC429" cm="1">
        <f t="array" ref="BC429">_xlfn.IFS(AV429="NA", "NA", AV429="NR", "NA", AZ429="Direct rLV % whole brain", AV429, AZ429="Indirect rLV % whole brain", AV429, AZ429="Direct rLV % hemisphere", AV429/2, AZ429="Indirect rLV % hemisphere", AV429/2, AND(F429="Mouse", AZ429="mm3"), (AV429/508.91)*100, AND(F429="Rat", AZ429="mm3"), (AV429/1971)*100, AND(F429="Mouse", AZ429="ul"), (AV429/508.91)*100, AND(F429="Rat", AZ429="ul"), (AV429/1971)*100, AND(F429="Mouse", AZ429="nl"), (AV429/508910)*100, AND(F429="Rat", AZ429="nl"), (AV429/1971000)*100, AND(F429="Mouse", AZ429="cm3"), (AV429/0.50891)*100, AND(F429="Rat", AZ429="cm3"), (AV429/1.971)*100, TRUE, "NA")</f>
        <v>0.16235413495687467</v>
      </c>
      <c r="BD429" cm="1">
        <f t="array" ref="BD429">_xlfn.IFS(AU429="NA", "NA", AU429="NR", "NA", R429="NR", "NA", BA429="SD", AU429, BA429="SE", AU429*(SQRT(R429)), BA429="SEM", AU429*(SQRT(R429)), TRUE, "NA")</f>
        <v>26.722088241752367</v>
      </c>
      <c r="BE429" cm="1">
        <f t="array" ref="BE429">_xlfn.IFS(BD429="NA", "NA", AZ429="Direct rLV % whole brain", BD429, AZ429="Indirect rLV % whole brain", BD429, AZ429="Direct rLV % hemisphere", BD429/2, AZ429="Indirect rLV % hemisphere", BD429/2, AND(F429="Mouse", AZ429="mm3"), (BD429/508.91)*100, AND(F429="Rat", AZ429="mm3"), (BD429/1971)*100, AND(F429="Mouse", AZ429="ul"), (BD429/508.91)*100, AND(F429="Rat", AZ429="ul"), (BD429/1971)*100, AND(F429="Mouse", AZ429="nl"), (BD429/508910)*100, AND(F429="Rat", AZ429="nl"), (BD429/1971000)*100, AND(F429="Mouse", AZ429="cm3"), (BD429/0.50891)*100, AND(F429="Rat", AZ429="cm3"), (BD429/1.971)*100, TRUE, "NA")</f>
        <v>1.3557629752284306</v>
      </c>
      <c r="BF429" s="48" cm="1">
        <f t="array" ref="BF429">_xlfn.IFS(AW429="NA", "NA", AW429="NR", "NA", T429 = "NA", "NA", T429 = "NR", "NA", BA429="SD", AW429, BA429="SE", AW429*(SQRT(T429)), BA429="SEM", AW429*(SQRT(T429)), TRUE, "NA")</f>
        <v>4.6540305112880374</v>
      </c>
      <c r="BG429" s="35" t="s">
        <v>12</v>
      </c>
      <c r="BH429" t="s">
        <v>8</v>
      </c>
      <c r="BI429" t="s">
        <v>8</v>
      </c>
      <c r="BJ429" t="s">
        <v>8</v>
      </c>
      <c r="BK429" t="s">
        <v>8</v>
      </c>
      <c r="BL429" t="s">
        <v>8</v>
      </c>
      <c r="BM429" t="s">
        <v>8</v>
      </c>
      <c r="BN429" s="35" t="s">
        <v>273</v>
      </c>
      <c r="BO429" t="s">
        <v>272</v>
      </c>
      <c r="BP429" t="s">
        <v>1844</v>
      </c>
    </row>
    <row r="430" spans="1:69" s="22" customFormat="1" x14ac:dyDescent="0.3">
      <c r="A430" s="22" t="s">
        <v>1846</v>
      </c>
      <c r="B430" s="22" t="s">
        <v>1845</v>
      </c>
      <c r="C430" s="22">
        <v>1998</v>
      </c>
      <c r="D430" s="22" t="s">
        <v>1847</v>
      </c>
      <c r="E430" s="22" t="s">
        <v>141</v>
      </c>
      <c r="F430" s="34" t="s">
        <v>24</v>
      </c>
      <c r="G430" s="22" t="s">
        <v>11</v>
      </c>
      <c r="H430" s="22" t="s">
        <v>36</v>
      </c>
      <c r="I430" s="22" t="s">
        <v>12</v>
      </c>
      <c r="J430" s="22" t="s">
        <v>8</v>
      </c>
      <c r="K430" s="22">
        <v>13</v>
      </c>
      <c r="L430" s="22">
        <f>AVERAGE(K430,M430)</f>
        <v>19.5</v>
      </c>
      <c r="M430" s="22">
        <v>26</v>
      </c>
      <c r="N430" s="22">
        <v>280</v>
      </c>
      <c r="O430" s="22">
        <f t="shared" si="72"/>
        <v>315</v>
      </c>
      <c r="P430" s="22">
        <v>350</v>
      </c>
      <c r="Q430" s="22">
        <v>1</v>
      </c>
      <c r="R430" s="22">
        <v>7</v>
      </c>
      <c r="S430" s="22">
        <v>0</v>
      </c>
      <c r="T430" s="22" t="s">
        <v>8</v>
      </c>
      <c r="U430" s="22" t="str">
        <f t="shared" si="67"/>
        <v>NA</v>
      </c>
      <c r="V430" s="22" t="str">
        <f t="shared" si="68"/>
        <v>NA</v>
      </c>
      <c r="W430" s="34" t="s">
        <v>147</v>
      </c>
      <c r="X430" s="22" t="s">
        <v>97</v>
      </c>
      <c r="Y430" s="22" t="s">
        <v>78</v>
      </c>
      <c r="Z430" s="22" t="s">
        <v>340</v>
      </c>
      <c r="AA430" s="22">
        <v>1.3</v>
      </c>
      <c r="AB430" s="22" t="s">
        <v>356</v>
      </c>
      <c r="AC430" cm="1">
        <f t="array" ref="AC430">_xlfn.IFS(AB430="mg/kg", AA430, AB430="ug/g", AA430, AB430="mg/100g", AA430*10, AB430="mg/g", AA430*1000, TRUE, "NA")</f>
        <v>13</v>
      </c>
      <c r="AD430" s="22">
        <v>15</v>
      </c>
      <c r="AE430" s="22" t="s">
        <v>461</v>
      </c>
      <c r="AF430" cm="1">
        <f t="array" ref="AF430">_xlfn.IFS(AD430="NA", "NA", AD430="NR", "NA", AE430="W/cm2", AD430, AE430="mW/mm2", AD430*0.1, AE430="mW/cm2", AD430*0.001, AE430="uW/cm2", AD430*0.000001, AE430="lux", AD430*0.00000014641, AE430="klux", AD430*0.00014641, TRUE, "NA")</f>
        <v>15</v>
      </c>
      <c r="AG430" s="22" t="s">
        <v>231</v>
      </c>
      <c r="AH430" s="22" t="s">
        <v>9</v>
      </c>
      <c r="AI430" s="22" t="s">
        <v>9</v>
      </c>
      <c r="AJ430" s="22">
        <v>2</v>
      </c>
      <c r="AK430" s="22">
        <v>20</v>
      </c>
      <c r="AL430" s="34" t="s">
        <v>12</v>
      </c>
      <c r="AM430" s="22" t="s">
        <v>8</v>
      </c>
      <c r="AN430" s="22" t="s">
        <v>8</v>
      </c>
      <c r="AO430" s="22" t="s">
        <v>8</v>
      </c>
      <c r="AP430" s="22" t="s">
        <v>8</v>
      </c>
      <c r="AQ430" s="22" t="s">
        <v>8</v>
      </c>
      <c r="AR430" s="34">
        <v>168</v>
      </c>
      <c r="AS430" s="22" t="s">
        <v>876</v>
      </c>
      <c r="AT430" s="22">
        <v>2.4</v>
      </c>
      <c r="AU430" s="22">
        <v>0.45</v>
      </c>
      <c r="AV430" s="22" t="s">
        <v>8</v>
      </c>
      <c r="AW430" s="22" t="s">
        <v>8</v>
      </c>
      <c r="AX430" s="22" t="s">
        <v>8</v>
      </c>
      <c r="AY430" s="22" t="s">
        <v>8</v>
      </c>
      <c r="AZ430" s="22" t="s">
        <v>363</v>
      </c>
      <c r="BA430" s="22" t="s">
        <v>196</v>
      </c>
      <c r="BB430" t="str" cm="1">
        <f t="array" ref="BB430">_xlfn.IFS(AT430="NA", "NA", AT430="NR", "NA", AZ430="Direct rLV % whole brain", AT430, AZ430="Indirect rLV % whole brain", AT430, AZ430="Direct rLV % hemisphere", AT430/2, AZ430="Indirect rLV % hemisphere", AT430/2, AND(F430="Mouse", AZ430="mm3"), (AT430/508.91)*100, AND(F430="Rat", AZ430="mm3"), (AT430/1971)*100, AND(F430="Mouse", AZ430="ul"), (AT430/508.91)*100, AND(F430="Rat", AZ430="ul"), (AT430/1971)*100, AND(F430="Mouse", AZ430="nl"), (AT430/508910)*100, AND(F430="Rat", AZ430="nl"), (AT430/1971000)*100, AND(F430="Mouse", AZ430="cm3"), (AT430/0.50891)*100, AND(F430="Rat", AZ430="cm3"), (AT430/1.971)*100, TRUE, "NA")</f>
        <v>NA</v>
      </c>
      <c r="BC430" t="str" cm="1">
        <f t="array" ref="BC430">_xlfn.IFS(AV430="NA", "NA", AV430="NR", "NA", AZ430="Direct rLV % whole brain", AV430, AZ430="Indirect rLV % whole brain", AV430, AZ430="Direct rLV % hemisphere", AV430/2, AZ430="Indirect rLV % hemisphere", AV430/2, AND(F430="Mouse", AZ430="mm3"), (AV430/508.91)*100, AND(F430="Rat", AZ430="mm3"), (AV430/1971)*100, AND(F430="Mouse", AZ430="ul"), (AV430/508.91)*100, AND(F430="Rat", AZ430="ul"), (AV430/1971)*100, AND(F430="Mouse", AZ430="nl"), (AV430/508910)*100, AND(F430="Rat", AZ430="nl"), (AV430/1971000)*100, AND(F430="Mouse", AZ430="cm3"), (AV430/0.50891)*100, AND(F430="Rat", AZ430="cm3"), (AV430/1.971)*100, TRUE, "NA")</f>
        <v>NA</v>
      </c>
      <c r="BD430" cm="1">
        <f t="array" ref="BD430">_xlfn.IFS(AU430="NA", "NA", AU430="NR", "NA", R430="NR", "NA", BA430="SD", AU430, BA430="SE", AU430*(SQRT(R430)), BA430="SEM", AU430*(SQRT(R430)), TRUE, "NA")</f>
        <v>0.45</v>
      </c>
      <c r="BE430" t="str" cm="1">
        <f t="array" ref="BE430">_xlfn.IFS(BD430="NA", "NA", AZ430="Direct rLV % whole brain", BD430, AZ430="Indirect rLV % whole brain", BD430, AZ430="Direct rLV % hemisphere", BD430/2, AZ430="Indirect rLV % hemisphere", BD430/2, AND(F430="Mouse", AZ430="mm3"), (BD430/508.91)*100, AND(F430="Rat", AZ430="mm3"), (BD430/1971)*100, AND(F430="Mouse", AZ430="ul"), (BD430/508.91)*100, AND(F430="Rat", AZ430="ul"), (BD430/1971)*100, AND(F430="Mouse", AZ430="nl"), (BD430/508910)*100, AND(F430="Rat", AZ430="nl"), (BD430/1971000)*100, AND(F430="Mouse", AZ430="cm3"), (BD430/0.50891)*100, AND(F430="Rat", AZ430="cm3"), (BD430/1.971)*100, TRUE, "NA")</f>
        <v>NA</v>
      </c>
      <c r="BF430" s="48" t="str" cm="1">
        <f t="array" ref="BF430">_xlfn.IFS(AW430="NA", "NA", AW430="NR", "NA", T430 = "NA", "NA", T430 = "NR", "NA", BA430="SD", AW430, BA430="SE", AW430*(SQRT(T430)), BA430="SEM", AW430*(SQRT(T430)), TRUE, "NA")</f>
        <v>NA</v>
      </c>
      <c r="BG430" s="34" t="s">
        <v>12</v>
      </c>
      <c r="BH430" s="22" t="s">
        <v>8</v>
      </c>
      <c r="BI430" s="22" t="s">
        <v>8</v>
      </c>
      <c r="BJ430" s="22" t="s">
        <v>8</v>
      </c>
      <c r="BK430" s="22" t="s">
        <v>8</v>
      </c>
      <c r="BL430" s="22" t="s">
        <v>8</v>
      </c>
      <c r="BM430" s="22" t="s">
        <v>8</v>
      </c>
      <c r="BN430" s="34" t="s">
        <v>273</v>
      </c>
      <c r="BO430" s="22" t="s">
        <v>273</v>
      </c>
    </row>
    <row r="431" spans="1:69" x14ac:dyDescent="0.3">
      <c r="A431" t="s">
        <v>1849</v>
      </c>
      <c r="B431" t="s">
        <v>1848</v>
      </c>
      <c r="C431">
        <v>2019</v>
      </c>
      <c r="D431" t="s">
        <v>1850</v>
      </c>
      <c r="E431" t="s">
        <v>141</v>
      </c>
      <c r="F431" s="35" t="s">
        <v>24</v>
      </c>
      <c r="G431" t="s">
        <v>10</v>
      </c>
      <c r="H431" t="s">
        <v>36</v>
      </c>
      <c r="I431" t="s">
        <v>12</v>
      </c>
      <c r="J431" t="s">
        <v>8</v>
      </c>
      <c r="K431" t="s">
        <v>9</v>
      </c>
      <c r="L431" t="s">
        <v>9</v>
      </c>
      <c r="M431" t="s">
        <v>9</v>
      </c>
      <c r="N431">
        <v>250</v>
      </c>
      <c r="O431">
        <f t="shared" si="72"/>
        <v>275</v>
      </c>
      <c r="P431">
        <v>300</v>
      </c>
      <c r="Q431">
        <v>2</v>
      </c>
      <c r="R431">
        <v>6</v>
      </c>
      <c r="S431">
        <v>2</v>
      </c>
      <c r="T431">
        <v>6</v>
      </c>
      <c r="U431">
        <f t="shared" si="67"/>
        <v>1</v>
      </c>
      <c r="V431">
        <f t="shared" si="68"/>
        <v>6</v>
      </c>
      <c r="W431" s="35" t="s">
        <v>99</v>
      </c>
      <c r="X431" t="s">
        <v>8</v>
      </c>
      <c r="Y431" t="s">
        <v>76</v>
      </c>
      <c r="Z431" t="s">
        <v>9</v>
      </c>
      <c r="AA431">
        <v>10</v>
      </c>
      <c r="AB431" t="s">
        <v>320</v>
      </c>
      <c r="AC431">
        <f>AA431*0.2*10</f>
        <v>20</v>
      </c>
      <c r="AD431">
        <v>90</v>
      </c>
      <c r="AE431" t="s">
        <v>221</v>
      </c>
      <c r="AF431" t="str" cm="1">
        <f t="array" ref="AF431">_xlfn.IFS(AD431="NA", "NA", AD431="NR", "NA", AE431="W/cm2", AD431, AE431="mW/mm2", AD431*0.1, AE431="mW/cm2", AD431*0.001, AE431="uW/cm2", AD431*0.000001, AE431="lux", AD431*0.00000014641, AE431="klux", AD431*0.00014641, TRUE, "NA")</f>
        <v>NA</v>
      </c>
      <c r="AG431" t="s">
        <v>9</v>
      </c>
      <c r="AH431" t="s">
        <v>9</v>
      </c>
      <c r="AI431">
        <v>532</v>
      </c>
      <c r="AJ431" t="s">
        <v>9</v>
      </c>
      <c r="AK431">
        <v>20</v>
      </c>
      <c r="AL431" s="35" t="s">
        <v>1853</v>
      </c>
      <c r="AM431" t="s">
        <v>218</v>
      </c>
      <c r="AN431" t="s">
        <v>9</v>
      </c>
      <c r="AO431" t="s">
        <v>8</v>
      </c>
      <c r="AP431">
        <v>-48</v>
      </c>
      <c r="AQ431" t="s">
        <v>156</v>
      </c>
      <c r="AR431" s="35" t="s">
        <v>9</v>
      </c>
      <c r="AS431" t="s">
        <v>875</v>
      </c>
      <c r="AT431">
        <v>17.170000000000002</v>
      </c>
      <c r="AU431">
        <v>3.47</v>
      </c>
      <c r="AV431">
        <v>24.1</v>
      </c>
      <c r="AW431">
        <v>1.84</v>
      </c>
      <c r="AX431" t="s">
        <v>8</v>
      </c>
      <c r="AY431" t="s">
        <v>8</v>
      </c>
      <c r="AZ431" t="s">
        <v>486</v>
      </c>
      <c r="BA431" t="s">
        <v>197</v>
      </c>
      <c r="BB431" cm="1">
        <f t="array" ref="BB431">_xlfn.IFS(AT431="NA", "NA", AT431="NR", "NA", AZ431="Direct rLV % whole brain", AT431, AZ431="Indirect rLV % whole brain", AT431, AZ431="Direct rLV % hemisphere", AT431/2, AZ431="Indirect rLV % hemisphere", AT431/2, AND(F431="Mouse", AZ431="mm3"), (AT431/508.91)*100, AND(F431="Rat", AZ431="mm3"), (AT431/1971)*100, AND(F431="Mouse", AZ431="ul"), (AT431/508.91)*100, AND(F431="Rat", AZ431="ul"), (AT431/1971)*100, AND(F431="Mouse", AZ431="nl"), (AT431/508910)*100, AND(F431="Rat", AZ431="nl"), (AT431/1971000)*100, AND(F431="Mouse", AZ431="cm3"), (AT431/0.50891)*100, AND(F431="Rat", AZ431="cm3"), (AT431/1.971)*100, TRUE, "NA")</f>
        <v>8.5850000000000009</v>
      </c>
      <c r="BC431" cm="1">
        <f t="array" ref="BC431">_xlfn.IFS(AV431="NA", "NA", AV431="NR", "NA", AZ431="Direct rLV % whole brain", AV431, AZ431="Indirect rLV % whole brain", AV431, AZ431="Direct rLV % hemisphere", AV431/2, AZ431="Indirect rLV % hemisphere", AV431/2, AND(F431="Mouse", AZ431="mm3"), (AV431/508.91)*100, AND(F431="Rat", AZ431="mm3"), (AV431/1971)*100, AND(F431="Mouse", AZ431="ul"), (AV431/508.91)*100, AND(F431="Rat", AZ431="ul"), (AV431/1971)*100, AND(F431="Mouse", AZ431="nl"), (AV431/508910)*100, AND(F431="Rat", AZ431="nl"), (AV431/1971000)*100, AND(F431="Mouse", AZ431="cm3"), (AV431/0.50891)*100, AND(F431="Rat", AZ431="cm3"), (AV431/1.971)*100, TRUE, "NA")</f>
        <v>12.05</v>
      </c>
      <c r="BD431" cm="1">
        <f t="array" ref="BD431">_xlfn.IFS(AU431="NA", "NA", AU431="NR", "NA", R431="NR", "NA", BA431="SD", AU431, BA431="SE", AU431*(SQRT(R431)), BA431="SEM", AU431*(SQRT(R431)), TRUE, "NA")</f>
        <v>8.4997294074576271</v>
      </c>
      <c r="BE431" cm="1">
        <f t="array" ref="BE431">_xlfn.IFS(BD431="NA", "NA", AZ431="Direct rLV % whole brain", BD431, AZ431="Indirect rLV % whole brain", BD431, AZ431="Direct rLV % hemisphere", BD431/2, AZ431="Indirect rLV % hemisphere", BD431/2, AND(F431="Mouse", AZ431="mm3"), (BD431/508.91)*100, AND(F431="Rat", AZ431="mm3"), (BD431/1971)*100, AND(F431="Mouse", AZ431="ul"), (BD431/508.91)*100, AND(F431="Rat", AZ431="ul"), (BD431/1971)*100, AND(F431="Mouse", AZ431="nl"), (BD431/508910)*100, AND(F431="Rat", AZ431="nl"), (BD431/1971000)*100, AND(F431="Mouse", AZ431="cm3"), (BD431/0.50891)*100, AND(F431="Rat", AZ431="cm3"), (BD431/1.971)*100, TRUE, "NA")</f>
        <v>4.2498647037288135</v>
      </c>
      <c r="BF431" s="48" cm="1">
        <f t="array" ref="BF431">_xlfn.IFS(AW431="NA", "NA", AW431="NR", "NA", T431 = "NA", "NA", T431 = "NR", "NA", BA431="SD", AW431, BA431="SE", AW431*(SQRT(T431)), BA431="SEM", AW431*(SQRT(T431)), TRUE, "NA")</f>
        <v>4.5070611267210472</v>
      </c>
      <c r="BG431" s="35" t="s">
        <v>1852</v>
      </c>
      <c r="BH431">
        <v>1.32</v>
      </c>
      <c r="BI431">
        <v>0.52</v>
      </c>
      <c r="BJ431">
        <v>3.16</v>
      </c>
      <c r="BK431">
        <v>0.76</v>
      </c>
      <c r="BL431" t="s">
        <v>197</v>
      </c>
      <c r="BM431" t="s">
        <v>9</v>
      </c>
      <c r="BN431" s="35" t="s">
        <v>272</v>
      </c>
      <c r="BO431" t="s">
        <v>272</v>
      </c>
      <c r="BP431" t="s">
        <v>1851</v>
      </c>
    </row>
    <row r="432" spans="1:69" s="22" customFormat="1" x14ac:dyDescent="0.3">
      <c r="A432" s="22" t="s">
        <v>1856</v>
      </c>
      <c r="B432" s="22" t="s">
        <v>1855</v>
      </c>
      <c r="C432" s="22">
        <v>2012</v>
      </c>
      <c r="D432" s="22" t="s">
        <v>1857</v>
      </c>
      <c r="E432" s="22" t="s">
        <v>141</v>
      </c>
      <c r="F432" s="34" t="s">
        <v>24</v>
      </c>
      <c r="G432" s="22" t="s">
        <v>11</v>
      </c>
      <c r="H432" s="22" t="s">
        <v>36</v>
      </c>
      <c r="I432" s="22" t="s">
        <v>12</v>
      </c>
      <c r="J432" s="22" t="s">
        <v>8</v>
      </c>
      <c r="K432" s="22" t="s">
        <v>9</v>
      </c>
      <c r="L432" s="22" t="s">
        <v>9</v>
      </c>
      <c r="M432" s="22" t="s">
        <v>9</v>
      </c>
      <c r="N432" s="22">
        <v>250</v>
      </c>
      <c r="O432" s="22">
        <f t="shared" si="72"/>
        <v>260</v>
      </c>
      <c r="P432" s="22">
        <v>270</v>
      </c>
      <c r="Q432" s="22">
        <v>1</v>
      </c>
      <c r="R432" s="22">
        <v>6</v>
      </c>
      <c r="S432" s="22">
        <v>0</v>
      </c>
      <c r="T432" s="22" t="s">
        <v>8</v>
      </c>
      <c r="U432" s="22" t="str">
        <f t="shared" si="67"/>
        <v>NA</v>
      </c>
      <c r="V432" s="22" t="str">
        <f t="shared" si="68"/>
        <v>NA</v>
      </c>
      <c r="W432" s="34" t="s">
        <v>147</v>
      </c>
      <c r="X432" s="22" t="s">
        <v>97</v>
      </c>
      <c r="Y432" s="22" t="s">
        <v>78</v>
      </c>
      <c r="Z432" s="22" t="s">
        <v>905</v>
      </c>
      <c r="AA432" s="22">
        <v>1.3</v>
      </c>
      <c r="AB432" s="22" t="s">
        <v>897</v>
      </c>
      <c r="AC432" t="str" cm="1">
        <f t="array" ref="AC432">_xlfn.IFS(AB432="mg/kg", AA432, AB432="ug/g", AA432, AB432="mg/100g", AA432*10, AB432="mg/g", AA432*1000, TRUE, "NA")</f>
        <v>NA</v>
      </c>
      <c r="AD432" s="22" t="s">
        <v>9</v>
      </c>
      <c r="AE432" s="22" t="s">
        <v>8</v>
      </c>
      <c r="AF432" t="str" cm="1">
        <f t="array" ref="AF432">_xlfn.IFS(AD432="NA", "NA", AD432="NR", "NA", AE432="W/cm2", AD432, AE432="mW/mm2", AD432*0.1, AE432="mW/cm2", AD432*0.001, AE432="uW/cm2", AD432*0.000001, AE432="lux", AD432*0.00000014641, AE432="klux", AD432*0.00014641, TRUE, "NA")</f>
        <v>NA</v>
      </c>
      <c r="AG432" s="22" t="s">
        <v>231</v>
      </c>
      <c r="AH432" s="22" t="s">
        <v>9</v>
      </c>
      <c r="AI432" s="22" t="s">
        <v>9</v>
      </c>
      <c r="AJ432" s="22">
        <v>2.4</v>
      </c>
      <c r="AK432" s="22">
        <v>20</v>
      </c>
      <c r="AL432" s="34" t="s">
        <v>12</v>
      </c>
      <c r="AM432" s="22" t="s">
        <v>8</v>
      </c>
      <c r="AN432" s="22" t="s">
        <v>8</v>
      </c>
      <c r="AO432" s="22" t="s">
        <v>8</v>
      </c>
      <c r="AP432" s="22" t="s">
        <v>8</v>
      </c>
      <c r="AQ432" s="22" t="s">
        <v>8</v>
      </c>
      <c r="AR432" s="34">
        <v>1008</v>
      </c>
      <c r="AS432" s="22" t="s">
        <v>876</v>
      </c>
      <c r="AT432" s="22">
        <v>4.8499999999999996</v>
      </c>
      <c r="AU432" s="22">
        <v>0.59</v>
      </c>
      <c r="AV432" s="22" t="s">
        <v>8</v>
      </c>
      <c r="AW432" s="22" t="s">
        <v>8</v>
      </c>
      <c r="AX432" s="22" t="s">
        <v>8</v>
      </c>
      <c r="AY432" s="22" t="s">
        <v>8</v>
      </c>
      <c r="AZ432" s="22" t="s">
        <v>137</v>
      </c>
      <c r="BA432" s="22" t="s">
        <v>197</v>
      </c>
      <c r="BB432" cm="1">
        <f t="array" ref="BB432">_xlfn.IFS(AT432="NA", "NA", AT432="NR", "NA", AZ432="Direct rLV % whole brain", AT432, AZ432="Indirect rLV % whole brain", AT432, AZ432="Direct rLV % hemisphere", AT432/2, AZ432="Indirect rLV % hemisphere", AT432/2, AND(F432="Mouse", AZ432="mm3"), (AT432/508.91)*100, AND(F432="Rat", AZ432="mm3"), (AT432/1971)*100, AND(F432="Mouse", AZ432="ul"), (AT432/508.91)*100, AND(F432="Rat", AZ432="ul"), (AT432/1971)*100, AND(F432="Mouse", AZ432="nl"), (AT432/508910)*100, AND(F432="Rat", AZ432="nl"), (AT432/1971000)*100, AND(F432="Mouse", AZ432="cm3"), (AT432/0.50891)*100, AND(F432="Rat", AZ432="cm3"), (AT432/1.971)*100, TRUE, "NA")</f>
        <v>0.24606798579401315</v>
      </c>
      <c r="BC432" t="str" cm="1">
        <f t="array" ref="BC432">_xlfn.IFS(AV432="NA", "NA", AV432="NR", "NA", AZ432="Direct rLV % whole brain", AV432, AZ432="Indirect rLV % whole brain", AV432, AZ432="Direct rLV % hemisphere", AV432/2, AZ432="Indirect rLV % hemisphere", AV432/2, AND(F432="Mouse", AZ432="mm3"), (AV432/508.91)*100, AND(F432="Rat", AZ432="mm3"), (AV432/1971)*100, AND(F432="Mouse", AZ432="ul"), (AV432/508.91)*100, AND(F432="Rat", AZ432="ul"), (AV432/1971)*100, AND(F432="Mouse", AZ432="nl"), (AV432/508910)*100, AND(F432="Rat", AZ432="nl"), (AV432/1971000)*100, AND(F432="Mouse", AZ432="cm3"), (AV432/0.50891)*100, AND(F432="Rat", AZ432="cm3"), (AV432/1.971)*100, TRUE, "NA")</f>
        <v>NA</v>
      </c>
      <c r="BD432" cm="1">
        <f t="array" ref="BD432">_xlfn.IFS(AU432="NA", "NA", AU432="NR", "NA", R432="NR", "NA", BA432="SD", AU432, BA432="SE", AU432*(SQRT(R432)), BA432="SEM", AU432*(SQRT(R432)), TRUE, "NA")</f>
        <v>1.4451989482420748</v>
      </c>
      <c r="BE432" cm="1">
        <f t="array" ref="BE432">_xlfn.IFS(BD432="NA", "NA", AZ432="Direct rLV % whole brain", BD432, AZ432="Indirect rLV % whole brain", BD432, AZ432="Direct rLV % hemisphere", BD432/2, AZ432="Indirect rLV % hemisphere", BD432/2, AND(F432="Mouse", AZ432="mm3"), (BD432/508.91)*100, AND(F432="Rat", AZ432="mm3"), (BD432/1971)*100, AND(F432="Mouse", AZ432="ul"), (BD432/508.91)*100, AND(F432="Rat", AZ432="ul"), (BD432/1971)*100, AND(F432="Mouse", AZ432="nl"), (BD432/508910)*100, AND(F432="Rat", AZ432="nl"), (BD432/1971000)*100, AND(F432="Mouse", AZ432="cm3"), (BD432/0.50891)*100, AND(F432="Rat", AZ432="cm3"), (BD432/1.971)*100, TRUE, "NA")</f>
        <v>7.332313283825849E-2</v>
      </c>
      <c r="BF432" s="48" t="str" cm="1">
        <f t="array" ref="BF432">_xlfn.IFS(AW432="NA", "NA", AW432="NR", "NA", T432 = "NA", "NA", T432 = "NR", "NA", BA432="SD", AW432, BA432="SE", AW432*(SQRT(T432)), BA432="SEM", AW432*(SQRT(T432)), TRUE, "NA")</f>
        <v>NA</v>
      </c>
      <c r="BG432" s="34" t="s">
        <v>12</v>
      </c>
      <c r="BH432" s="22" t="s">
        <v>8</v>
      </c>
      <c r="BI432" s="22" t="s">
        <v>8</v>
      </c>
      <c r="BJ432" s="22" t="s">
        <v>8</v>
      </c>
      <c r="BK432" s="22" t="s">
        <v>8</v>
      </c>
      <c r="BL432" s="22" t="s">
        <v>8</v>
      </c>
      <c r="BM432" s="22" t="s">
        <v>8</v>
      </c>
      <c r="BN432" s="34" t="s">
        <v>273</v>
      </c>
      <c r="BO432" s="22" t="s">
        <v>273</v>
      </c>
    </row>
    <row r="433" spans="1:68" x14ac:dyDescent="0.3">
      <c r="A433" t="s">
        <v>1860</v>
      </c>
      <c r="B433" t="s">
        <v>1858</v>
      </c>
      <c r="C433">
        <v>2009</v>
      </c>
      <c r="D433" t="s">
        <v>1859</v>
      </c>
      <c r="E433" t="s">
        <v>141</v>
      </c>
      <c r="F433" s="35" t="s">
        <v>24</v>
      </c>
      <c r="G433" t="s">
        <v>10</v>
      </c>
      <c r="H433" t="s">
        <v>36</v>
      </c>
      <c r="I433" t="s">
        <v>12</v>
      </c>
      <c r="J433" t="s">
        <v>8</v>
      </c>
      <c r="K433" t="s">
        <v>9</v>
      </c>
      <c r="L433" t="s">
        <v>9</v>
      </c>
      <c r="M433" t="s">
        <v>9</v>
      </c>
      <c r="N433">
        <v>200</v>
      </c>
      <c r="O433">
        <f t="shared" si="72"/>
        <v>276</v>
      </c>
      <c r="P433">
        <v>352</v>
      </c>
      <c r="Q433">
        <v>1</v>
      </c>
      <c r="R433">
        <v>10</v>
      </c>
      <c r="S433">
        <v>3</v>
      </c>
      <c r="T433">
        <v>10</v>
      </c>
      <c r="U433">
        <f t="shared" si="67"/>
        <v>3</v>
      </c>
      <c r="V433">
        <f t="shared" si="68"/>
        <v>3.3333333333333335</v>
      </c>
      <c r="W433" s="35" t="s">
        <v>95</v>
      </c>
      <c r="X433" t="s">
        <v>8</v>
      </c>
      <c r="Y433" t="s">
        <v>2553</v>
      </c>
      <c r="Z433" t="s">
        <v>91</v>
      </c>
      <c r="AA433">
        <v>20</v>
      </c>
      <c r="AB433" t="s">
        <v>145</v>
      </c>
      <c r="AC433" cm="1">
        <f t="array" ref="AC433">_xlfn.IFS(AB433="mg/kg", AA433, AB433="ug/g", AA433, AB433="mg/100g", AA433*10, AB433="mg/g", AA433*1000, TRUE, "NA")</f>
        <v>20</v>
      </c>
      <c r="AD433">
        <v>150000</v>
      </c>
      <c r="AE433" t="s">
        <v>252</v>
      </c>
      <c r="AF433" cm="1">
        <f t="array" ref="AF433">_xlfn.IFS(AD433="NA", "NA", AD433="NR", "NA", AE433="W/cm2", AD433, AE433="mW/mm2", AD433*0.1, AE433="mW/cm2", AD433*0.001, AE433="uW/cm2", AD433*0.000001, AE433="lux", AD433*0.00000014641, AE433="klux", AD433*0.00014641, TRUE, "NA")</f>
        <v>2.1961499999999998E-2</v>
      </c>
      <c r="AG433" t="s">
        <v>85</v>
      </c>
      <c r="AH433" t="s">
        <v>2656</v>
      </c>
      <c r="AI433">
        <v>540</v>
      </c>
      <c r="AJ433">
        <v>3</v>
      </c>
      <c r="AK433">
        <v>8</v>
      </c>
      <c r="AL433" s="35" t="s">
        <v>1861</v>
      </c>
      <c r="AM433" t="s">
        <v>219</v>
      </c>
      <c r="AN433">
        <v>10</v>
      </c>
      <c r="AO433" t="s">
        <v>145</v>
      </c>
      <c r="AP433">
        <v>-4</v>
      </c>
      <c r="AQ433" t="s">
        <v>156</v>
      </c>
      <c r="AR433" s="35">
        <v>24</v>
      </c>
      <c r="AS433" t="s">
        <v>875</v>
      </c>
      <c r="AT433">
        <v>13.9</v>
      </c>
      <c r="AU433">
        <v>1.5</v>
      </c>
      <c r="AV433">
        <v>8.4</v>
      </c>
      <c r="AW433">
        <v>0.6</v>
      </c>
      <c r="AX433" t="s">
        <v>8</v>
      </c>
      <c r="AY433" t="s">
        <v>8</v>
      </c>
      <c r="AZ433" t="s">
        <v>486</v>
      </c>
      <c r="BA433" t="s">
        <v>197</v>
      </c>
      <c r="BB433" cm="1">
        <f t="array" ref="BB433">_xlfn.IFS(AT433="NA", "NA", AT433="NR", "NA", AZ433="Direct rLV % whole brain", AT433, AZ433="Indirect rLV % whole brain", AT433, AZ433="Direct rLV % hemisphere", AT433/2, AZ433="Indirect rLV % hemisphere", AT433/2, AND(F433="Mouse", AZ433="mm3"), (AT433/508.91)*100, AND(F433="Rat", AZ433="mm3"), (AT433/1971)*100, AND(F433="Mouse", AZ433="ul"), (AT433/508.91)*100, AND(F433="Rat", AZ433="ul"), (AT433/1971)*100, AND(F433="Mouse", AZ433="nl"), (AT433/508910)*100, AND(F433="Rat", AZ433="nl"), (AT433/1971000)*100, AND(F433="Mouse", AZ433="cm3"), (AT433/0.50891)*100, AND(F433="Rat", AZ433="cm3"), (AT433/1.971)*100, TRUE, "NA")</f>
        <v>6.95</v>
      </c>
      <c r="BC433" cm="1">
        <f t="array" ref="BC433">_xlfn.IFS(AV433="NA", "NA", AV433="NR", "NA", AZ433="Direct rLV % whole brain", AV433, AZ433="Indirect rLV % whole brain", AV433, AZ433="Direct rLV % hemisphere", AV433/2, AZ433="Indirect rLV % hemisphere", AV433/2, AND(F433="Mouse", AZ433="mm3"), (AV433/508.91)*100, AND(F433="Rat", AZ433="mm3"), (AV433/1971)*100, AND(F433="Mouse", AZ433="ul"), (AV433/508.91)*100, AND(F433="Rat", AZ433="ul"), (AV433/1971)*100, AND(F433="Mouse", AZ433="nl"), (AV433/508910)*100, AND(F433="Rat", AZ433="nl"), (AV433/1971000)*100, AND(F433="Mouse", AZ433="cm3"), (AV433/0.50891)*100, AND(F433="Rat", AZ433="cm3"), (AV433/1.971)*100, TRUE, "NA")</f>
        <v>4.2</v>
      </c>
      <c r="BD433" cm="1">
        <f t="array" ref="BD433">_xlfn.IFS(AU433="NA", "NA", AU433="NR", "NA", R433="NR", "NA", BA433="SD", AU433, BA433="SE", AU433*(SQRT(R433)), BA433="SEM", AU433*(SQRT(R433)), TRUE, "NA")</f>
        <v>4.7434164902525691</v>
      </c>
      <c r="BE433" cm="1">
        <f t="array" ref="BE433">_xlfn.IFS(BD433="NA", "NA", AZ433="Direct rLV % whole brain", BD433, AZ433="Indirect rLV % whole brain", BD433, AZ433="Direct rLV % hemisphere", BD433/2, AZ433="Indirect rLV % hemisphere", BD433/2, AND(F433="Mouse", AZ433="mm3"), (BD433/508.91)*100, AND(F433="Rat", AZ433="mm3"), (BD433/1971)*100, AND(F433="Mouse", AZ433="ul"), (BD433/508.91)*100, AND(F433="Rat", AZ433="ul"), (BD433/1971)*100, AND(F433="Mouse", AZ433="nl"), (BD433/508910)*100, AND(F433="Rat", AZ433="nl"), (BD433/1971000)*100, AND(F433="Mouse", AZ433="cm3"), (BD433/0.50891)*100, AND(F433="Rat", AZ433="cm3"), (BD433/1.971)*100, TRUE, "NA")</f>
        <v>2.3717082451262845</v>
      </c>
      <c r="BF433" s="48" cm="1">
        <f t="array" ref="BF433">_xlfn.IFS(AW433="NA", "NA", AW433="NR", "NA", T433 = "NA", "NA", T433 = "NR", "NA", BA433="SD", AW433, BA433="SE", AW433*(SQRT(T433)), BA433="SEM", AW433*(SQRT(T433)), TRUE, "NA")</f>
        <v>1.8973665961010275</v>
      </c>
      <c r="BG433" s="35" t="s">
        <v>12</v>
      </c>
      <c r="BH433" t="s">
        <v>8</v>
      </c>
      <c r="BI433" t="s">
        <v>8</v>
      </c>
      <c r="BJ433" t="s">
        <v>8</v>
      </c>
      <c r="BK433" t="s">
        <v>8</v>
      </c>
      <c r="BL433" t="s">
        <v>8</v>
      </c>
      <c r="BM433" t="s">
        <v>8</v>
      </c>
      <c r="BN433" s="35" t="s">
        <v>273</v>
      </c>
      <c r="BO433" t="s">
        <v>272</v>
      </c>
    </row>
    <row r="434" spans="1:68" x14ac:dyDescent="0.3">
      <c r="A434" t="s">
        <v>1860</v>
      </c>
      <c r="B434" t="s">
        <v>1858</v>
      </c>
      <c r="C434">
        <v>2009</v>
      </c>
      <c r="D434" t="s">
        <v>1859</v>
      </c>
      <c r="E434" t="s">
        <v>143</v>
      </c>
      <c r="F434" s="35" t="s">
        <v>24</v>
      </c>
      <c r="G434" t="s">
        <v>10</v>
      </c>
      <c r="H434" t="s">
        <v>36</v>
      </c>
      <c r="I434" t="s">
        <v>12</v>
      </c>
      <c r="J434" t="s">
        <v>8</v>
      </c>
      <c r="K434" t="s">
        <v>9</v>
      </c>
      <c r="L434" t="s">
        <v>9</v>
      </c>
      <c r="M434" t="s">
        <v>9</v>
      </c>
      <c r="N434">
        <v>200</v>
      </c>
      <c r="O434">
        <f t="shared" si="72"/>
        <v>276</v>
      </c>
      <c r="P434">
        <v>352</v>
      </c>
      <c r="Q434">
        <v>1</v>
      </c>
      <c r="R434">
        <v>10</v>
      </c>
      <c r="S434">
        <v>3</v>
      </c>
      <c r="T434">
        <v>10</v>
      </c>
      <c r="U434">
        <f>IF(AND(Q434&lt;&gt;"", Q434&lt;&gt;0, Q434&lt;&gt;"NA", Q434&lt;&gt;"NR",S434&lt;&gt;"", S434&lt;&gt;0, S434&lt;&gt;"NA", S434&lt;&gt;"NR"), S434/Q434, "NA")</f>
        <v>3</v>
      </c>
      <c r="V434">
        <f>IF(AND(U434&lt;&gt;"", U434&lt;&gt;0, U434&lt;&gt;"NA", U434&lt;&gt;"NR",R434&lt;&gt;"", R434&lt;&gt;0, R434&lt;&gt;"NA", R434&lt;&gt;"NR"), R434/U434, "NA")</f>
        <v>3.3333333333333335</v>
      </c>
      <c r="W434" s="35" t="s">
        <v>95</v>
      </c>
      <c r="X434" t="s">
        <v>8</v>
      </c>
      <c r="Y434" t="s">
        <v>2553</v>
      </c>
      <c r="Z434" t="s">
        <v>91</v>
      </c>
      <c r="AA434">
        <v>20</v>
      </c>
      <c r="AB434" t="s">
        <v>145</v>
      </c>
      <c r="AC434" cm="1">
        <f t="array" ref="AC434">_xlfn.IFS(AB434="mg/kg", AA434, AB434="ug/g", AA434, AB434="mg/100g", AA434*10, AB434="mg/g", AA434*1000, TRUE, "NA")</f>
        <v>20</v>
      </c>
      <c r="AD434">
        <v>150000</v>
      </c>
      <c r="AE434" t="s">
        <v>252</v>
      </c>
      <c r="AF434" cm="1">
        <f t="array" ref="AF434">_xlfn.IFS(AD434="NA", "NA", AD434="NR", "NA", AE434="W/cm2", AD434, AE434="mW/mm2", AD434*0.1, AE434="mW/cm2", AD434*0.001, AE434="uW/cm2", AD434*0.000001, AE434="lux", AD434*0.00000014641, AE434="klux", AD434*0.00014641, TRUE, "NA")</f>
        <v>2.1961499999999998E-2</v>
      </c>
      <c r="AG434" t="s">
        <v>85</v>
      </c>
      <c r="AH434" t="s">
        <v>2656</v>
      </c>
      <c r="AI434">
        <v>540</v>
      </c>
      <c r="AJ434">
        <v>3</v>
      </c>
      <c r="AK434">
        <v>8</v>
      </c>
      <c r="AL434" s="35" t="s">
        <v>1094</v>
      </c>
      <c r="AM434" t="s">
        <v>219</v>
      </c>
      <c r="AN434">
        <v>30</v>
      </c>
      <c r="AO434" t="s">
        <v>145</v>
      </c>
      <c r="AP434">
        <v>-4</v>
      </c>
      <c r="AQ434" t="s">
        <v>156</v>
      </c>
      <c r="AR434" s="35">
        <v>24</v>
      </c>
      <c r="AS434" t="s">
        <v>875</v>
      </c>
      <c r="AT434">
        <v>13.9</v>
      </c>
      <c r="AU434">
        <v>1.5</v>
      </c>
      <c r="AV434">
        <v>12.64</v>
      </c>
      <c r="AW434">
        <v>1.63</v>
      </c>
      <c r="AX434" t="s">
        <v>8</v>
      </c>
      <c r="AY434" t="s">
        <v>8</v>
      </c>
      <c r="AZ434" t="s">
        <v>486</v>
      </c>
      <c r="BA434" t="s">
        <v>197</v>
      </c>
      <c r="BB434" cm="1">
        <f t="array" ref="BB434">_xlfn.IFS(AT434="NA", "NA", AT434="NR", "NA", AZ434="Direct rLV % whole brain", AT434, AZ434="Indirect rLV % whole brain", AT434, AZ434="Direct rLV % hemisphere", AT434/2, AZ434="Indirect rLV % hemisphere", AT434/2, AND(F434="Mouse", AZ434="mm3"), (AT434/508.91)*100, AND(F434="Rat", AZ434="mm3"), (AT434/1971)*100, AND(F434="Mouse", AZ434="ul"), (AT434/508.91)*100, AND(F434="Rat", AZ434="ul"), (AT434/1971)*100, AND(F434="Mouse", AZ434="nl"), (AT434/508910)*100, AND(F434="Rat", AZ434="nl"), (AT434/1971000)*100, AND(F434="Mouse", AZ434="cm3"), (AT434/0.50891)*100, AND(F434="Rat", AZ434="cm3"), (AT434/1.971)*100, TRUE, "NA")</f>
        <v>6.95</v>
      </c>
      <c r="BC434" cm="1">
        <f t="array" ref="BC434">_xlfn.IFS(AV434="NA", "NA", AV434="NR", "NA", AZ434="Direct rLV % whole brain", AV434, AZ434="Indirect rLV % whole brain", AV434, AZ434="Direct rLV % hemisphere", AV434/2, AZ434="Indirect rLV % hemisphere", AV434/2, AND(F434="Mouse", AZ434="mm3"), (AV434/508.91)*100, AND(F434="Rat", AZ434="mm3"), (AV434/1971)*100, AND(F434="Mouse", AZ434="ul"), (AV434/508.91)*100, AND(F434="Rat", AZ434="ul"), (AV434/1971)*100, AND(F434="Mouse", AZ434="nl"), (AV434/508910)*100, AND(F434="Rat", AZ434="nl"), (AV434/1971000)*100, AND(F434="Mouse", AZ434="cm3"), (AV434/0.50891)*100, AND(F434="Rat", AZ434="cm3"), (AV434/1.971)*100, TRUE, "NA")</f>
        <v>6.32</v>
      </c>
      <c r="BD434" cm="1">
        <f t="array" ref="BD434">_xlfn.IFS(AU434="NA", "NA", AU434="NR", "NA", R434="NR", "NA", BA434="SD", AU434, BA434="SE", AU434*(SQRT(R434)), BA434="SEM", AU434*(SQRT(R434)), TRUE, "NA")</f>
        <v>4.7434164902525691</v>
      </c>
      <c r="BE434" cm="1">
        <f t="array" ref="BE434">_xlfn.IFS(BD434="NA", "NA", AZ434="Direct rLV % whole brain", BD434, AZ434="Indirect rLV % whole brain", BD434, AZ434="Direct rLV % hemisphere", BD434/2, AZ434="Indirect rLV % hemisphere", BD434/2, AND(F434="Mouse", AZ434="mm3"), (BD434/508.91)*100, AND(F434="Rat", AZ434="mm3"), (BD434/1971)*100, AND(F434="Mouse", AZ434="ul"), (BD434/508.91)*100, AND(F434="Rat", AZ434="ul"), (BD434/1971)*100, AND(F434="Mouse", AZ434="nl"), (BD434/508910)*100, AND(F434="Rat", AZ434="nl"), (BD434/1971000)*100, AND(F434="Mouse", AZ434="cm3"), (BD434/0.50891)*100, AND(F434="Rat", AZ434="cm3"), (BD434/1.971)*100, TRUE, "NA")</f>
        <v>2.3717082451262845</v>
      </c>
      <c r="BF434" s="48" cm="1">
        <f t="array" ref="BF434">_xlfn.IFS(AW434="NA", "NA", AW434="NR", "NA", T434 = "NA", "NA", T434 = "NR", "NA", BA434="SD", AW434, BA434="SE", AW434*(SQRT(T434)), BA434="SEM", AW434*(SQRT(T434)), TRUE, "NA")</f>
        <v>5.1545125860744587</v>
      </c>
      <c r="BG434" s="35" t="s">
        <v>12</v>
      </c>
      <c r="BH434" t="s">
        <v>8</v>
      </c>
      <c r="BI434" t="s">
        <v>8</v>
      </c>
      <c r="BJ434" t="s">
        <v>8</v>
      </c>
      <c r="BK434" t="s">
        <v>8</v>
      </c>
      <c r="BL434" t="s">
        <v>8</v>
      </c>
      <c r="BM434" t="s">
        <v>8</v>
      </c>
      <c r="BN434" s="35" t="s">
        <v>273</v>
      </c>
      <c r="BO434" t="s">
        <v>273</v>
      </c>
    </row>
    <row r="435" spans="1:68" s="22" customFormat="1" x14ac:dyDescent="0.3">
      <c r="A435" s="22" t="s">
        <v>1863</v>
      </c>
      <c r="B435" s="22" t="s">
        <v>1862</v>
      </c>
      <c r="C435" s="22">
        <v>2018</v>
      </c>
      <c r="D435" s="22" t="s">
        <v>1864</v>
      </c>
      <c r="E435" s="22" t="s">
        <v>141</v>
      </c>
      <c r="F435" s="34" t="s">
        <v>25</v>
      </c>
      <c r="G435" s="22" t="s">
        <v>1008</v>
      </c>
      <c r="H435" s="22" t="s">
        <v>36</v>
      </c>
      <c r="I435" s="22" t="s">
        <v>12</v>
      </c>
      <c r="J435" s="22" t="s">
        <v>8</v>
      </c>
      <c r="K435" s="22" t="s">
        <v>9</v>
      </c>
      <c r="L435" s="22" t="s">
        <v>9</v>
      </c>
      <c r="M435" s="22" t="s">
        <v>9</v>
      </c>
      <c r="N435" s="22">
        <v>22</v>
      </c>
      <c r="O435" s="22">
        <f t="shared" si="72"/>
        <v>24</v>
      </c>
      <c r="P435" s="22">
        <v>26</v>
      </c>
      <c r="Q435" s="22">
        <v>2</v>
      </c>
      <c r="R435" s="22">
        <v>5</v>
      </c>
      <c r="S435" s="22">
        <v>0</v>
      </c>
      <c r="T435" s="22" t="s">
        <v>8</v>
      </c>
      <c r="U435" s="22" t="str">
        <f t="shared" si="67"/>
        <v>NA</v>
      </c>
      <c r="V435" s="22" t="str">
        <f t="shared" si="68"/>
        <v>NA</v>
      </c>
      <c r="W435" s="34" t="s">
        <v>97</v>
      </c>
      <c r="X435" s="22" t="s">
        <v>8</v>
      </c>
      <c r="Y435" s="22" t="s">
        <v>78</v>
      </c>
      <c r="Z435" s="22" t="s">
        <v>9</v>
      </c>
      <c r="AA435" s="22">
        <v>20</v>
      </c>
      <c r="AB435" s="22" t="s">
        <v>145</v>
      </c>
      <c r="AC435" cm="1">
        <f t="array" ref="AC435">_xlfn.IFS(AB435="mg/kg", AA435, AB435="ug/g", AA435, AB435="mg/100g", AA435*10, AB435="mg/g", AA435*1000, TRUE, "NA")</f>
        <v>20</v>
      </c>
      <c r="AD435" s="22">
        <v>4.6999999999999999E-4</v>
      </c>
      <c r="AE435" s="22" t="s">
        <v>461</v>
      </c>
      <c r="AF435" cm="1">
        <f t="array" ref="AF435">_xlfn.IFS(AD435="NA", "NA", AD435="NR", "NA", AE435="W/cm2", AD435, AE435="mW/mm2", AD435*0.1, AE435="mW/cm2", AD435*0.001, AE435="uW/cm2", AD435*0.000001, AE435="lux", AD435*0.00000014641, AE435="klux", AD435*0.00014641, TRUE, "NA")</f>
        <v>4.6999999999999999E-4</v>
      </c>
      <c r="AG435" s="22" t="s">
        <v>84</v>
      </c>
      <c r="AH435" s="22" t="s">
        <v>719</v>
      </c>
      <c r="AI435" s="22">
        <v>540</v>
      </c>
      <c r="AJ435" s="22">
        <v>1</v>
      </c>
      <c r="AK435" s="22">
        <v>10</v>
      </c>
      <c r="AL435" s="34" t="s">
        <v>12</v>
      </c>
      <c r="AM435" s="22" t="s">
        <v>8</v>
      </c>
      <c r="AN435" s="22" t="s">
        <v>8</v>
      </c>
      <c r="AO435" s="22" t="s">
        <v>8</v>
      </c>
      <c r="AP435" s="22" t="s">
        <v>8</v>
      </c>
      <c r="AQ435" s="22" t="s">
        <v>8</v>
      </c>
      <c r="AR435" s="34">
        <v>24</v>
      </c>
      <c r="AS435" s="22" t="s">
        <v>876</v>
      </c>
      <c r="AT435" s="22">
        <v>9.15</v>
      </c>
      <c r="AU435" s="22">
        <v>0.92</v>
      </c>
      <c r="AV435" s="22" t="s">
        <v>8</v>
      </c>
      <c r="AW435" s="22" t="s">
        <v>8</v>
      </c>
      <c r="AX435" s="22" t="s">
        <v>8</v>
      </c>
      <c r="AY435" s="22" t="s">
        <v>8</v>
      </c>
      <c r="AZ435" s="22" t="s">
        <v>301</v>
      </c>
      <c r="BA435" s="22" t="s">
        <v>196</v>
      </c>
      <c r="BB435" t="str" cm="1">
        <f t="array" ref="BB435">_xlfn.IFS(AT435="NA", "NA", AT435="NR", "NA", AZ435="Direct rLV % whole brain", AT435, AZ435="Indirect rLV % whole brain", AT435, AZ435="Direct rLV % hemisphere", AT435/2, AZ435="Indirect rLV % hemisphere", AT435/2, AND(F435="Mouse", AZ435="mm3"), (AT435/508.91)*100, AND(F435="Rat", AZ435="mm3"), (AT435/1971)*100, AND(F435="Mouse", AZ435="ul"), (AT435/508.91)*100, AND(F435="Rat", AZ435="ul"), (AT435/1971)*100, AND(F435="Mouse", AZ435="nl"), (AT435/508910)*100, AND(F435="Rat", AZ435="nl"), (AT435/1971000)*100, AND(F435="Mouse", AZ435="cm3"), (AT435/0.50891)*100, AND(F435="Rat", AZ435="cm3"), (AT435/1.971)*100, TRUE, "NA")</f>
        <v>NA</v>
      </c>
      <c r="BC435" t="str" cm="1">
        <f t="array" ref="BC435">_xlfn.IFS(AV435="NA", "NA", AV435="NR", "NA", AZ435="Direct rLV % whole brain", AV435, AZ435="Indirect rLV % whole brain", AV435, AZ435="Direct rLV % hemisphere", AV435/2, AZ435="Indirect rLV % hemisphere", AV435/2, AND(F435="Mouse", AZ435="mm3"), (AV435/508.91)*100, AND(F435="Rat", AZ435="mm3"), (AV435/1971)*100, AND(F435="Mouse", AZ435="ul"), (AV435/508.91)*100, AND(F435="Rat", AZ435="ul"), (AV435/1971)*100, AND(F435="Mouse", AZ435="nl"), (AV435/508910)*100, AND(F435="Rat", AZ435="nl"), (AV435/1971000)*100, AND(F435="Mouse", AZ435="cm3"), (AV435/0.50891)*100, AND(F435="Rat", AZ435="cm3"), (AV435/1.971)*100, TRUE, "NA")</f>
        <v>NA</v>
      </c>
      <c r="BD435" cm="1">
        <f t="array" ref="BD435">_xlfn.IFS(AU435="NA", "NA", AU435="NR", "NA", R435="NR", "NA", BA435="SD", AU435, BA435="SE", AU435*(SQRT(R435)), BA435="SEM", AU435*(SQRT(R435)), TRUE, "NA")</f>
        <v>0.92</v>
      </c>
      <c r="BE435" t="str" cm="1">
        <f t="array" ref="BE435">_xlfn.IFS(BD435="NA", "NA", AZ435="Direct rLV % whole brain", BD435, AZ435="Indirect rLV % whole brain", BD435, AZ435="Direct rLV % hemisphere", BD435/2, AZ435="Indirect rLV % hemisphere", BD435/2, AND(F435="Mouse", AZ435="mm3"), (BD435/508.91)*100, AND(F435="Rat", AZ435="mm3"), (BD435/1971)*100, AND(F435="Mouse", AZ435="ul"), (BD435/508.91)*100, AND(F435="Rat", AZ435="ul"), (BD435/1971)*100, AND(F435="Mouse", AZ435="nl"), (BD435/508910)*100, AND(F435="Rat", AZ435="nl"), (BD435/1971000)*100, AND(F435="Mouse", AZ435="cm3"), (BD435/0.50891)*100, AND(F435="Rat", AZ435="cm3"), (BD435/1.971)*100, TRUE, "NA")</f>
        <v>NA</v>
      </c>
      <c r="BF435" s="48" t="str" cm="1">
        <f t="array" ref="BF435">_xlfn.IFS(AW435="NA", "NA", AW435="NR", "NA", T435 = "NA", "NA", T435 = "NR", "NA", BA435="SD", AW435, BA435="SE", AW435*(SQRT(T435)), BA435="SEM", AW435*(SQRT(T435)), TRUE, "NA")</f>
        <v>NA</v>
      </c>
      <c r="BG435" s="34" t="s">
        <v>12</v>
      </c>
      <c r="BH435" s="22" t="s">
        <v>8</v>
      </c>
      <c r="BI435" s="22" t="s">
        <v>8</v>
      </c>
      <c r="BJ435" s="22" t="s">
        <v>8</v>
      </c>
      <c r="BK435" s="22" t="s">
        <v>8</v>
      </c>
      <c r="BL435" s="22" t="s">
        <v>8</v>
      </c>
      <c r="BM435" s="22" t="s">
        <v>8</v>
      </c>
      <c r="BN435" s="34" t="s">
        <v>272</v>
      </c>
      <c r="BO435" s="22" t="s">
        <v>273</v>
      </c>
      <c r="BP435" s="22" t="s">
        <v>1865</v>
      </c>
    </row>
    <row r="436" spans="1:68" x14ac:dyDescent="0.3">
      <c r="A436" t="s">
        <v>1869</v>
      </c>
      <c r="B436" t="s">
        <v>1868</v>
      </c>
      <c r="C436">
        <v>2018</v>
      </c>
      <c r="D436" t="s">
        <v>1870</v>
      </c>
      <c r="E436" t="s">
        <v>141</v>
      </c>
      <c r="F436" s="35" t="s">
        <v>24</v>
      </c>
      <c r="G436" t="s">
        <v>51</v>
      </c>
      <c r="H436" t="s">
        <v>36</v>
      </c>
      <c r="I436" t="s">
        <v>12</v>
      </c>
      <c r="J436" t="s">
        <v>8</v>
      </c>
      <c r="K436" t="s">
        <v>9</v>
      </c>
      <c r="L436">
        <v>9</v>
      </c>
      <c r="M436" t="s">
        <v>9</v>
      </c>
      <c r="N436">
        <v>160</v>
      </c>
      <c r="O436">
        <f t="shared" si="72"/>
        <v>170</v>
      </c>
      <c r="P436">
        <v>180</v>
      </c>
      <c r="Q436">
        <v>1</v>
      </c>
      <c r="R436">
        <v>9</v>
      </c>
      <c r="S436">
        <v>4</v>
      </c>
      <c r="T436">
        <v>8</v>
      </c>
      <c r="U436">
        <f t="shared" si="67"/>
        <v>4</v>
      </c>
      <c r="V436">
        <f t="shared" si="68"/>
        <v>2.25</v>
      </c>
      <c r="W436" s="35" t="s">
        <v>100</v>
      </c>
      <c r="X436" t="s">
        <v>936</v>
      </c>
      <c r="Y436" t="s">
        <v>76</v>
      </c>
      <c r="Z436" t="s">
        <v>1871</v>
      </c>
      <c r="AA436">
        <v>15</v>
      </c>
      <c r="AB436" t="s">
        <v>145</v>
      </c>
      <c r="AC436" cm="1">
        <f t="array" ref="AC436">_xlfn.IFS(AB436="mg/kg", AA436, AB436="ug/g", AA436, AB436="mg/100g", AA436*10, AB436="mg/g", AA436*1000, TRUE, "NA")</f>
        <v>15</v>
      </c>
      <c r="AD436" t="s">
        <v>9</v>
      </c>
      <c r="AE436" t="s">
        <v>8</v>
      </c>
      <c r="AF436" t="str" cm="1">
        <f t="array" ref="AF436">_xlfn.IFS(AD436="NA", "NA", AD436="NR", "NA", AE436="W/cm2", AD436, AE436="mW/mm2", AD436*0.1, AE436="mW/cm2", AD436*0.001, AE436="uW/cm2", AD436*0.000001, AE436="lux", AD436*0.00000014641, AE436="klux", AD436*0.00014641, TRUE, "NA")</f>
        <v>NA</v>
      </c>
      <c r="AG436" t="s">
        <v>9</v>
      </c>
      <c r="AH436" t="s">
        <v>9</v>
      </c>
      <c r="AI436" t="s">
        <v>9</v>
      </c>
      <c r="AJ436" t="s">
        <v>9</v>
      </c>
      <c r="AK436">
        <v>10</v>
      </c>
      <c r="AL436" s="35" t="s">
        <v>753</v>
      </c>
      <c r="AM436" t="s">
        <v>47</v>
      </c>
      <c r="AN436">
        <v>3</v>
      </c>
      <c r="AO436" t="s">
        <v>1140</v>
      </c>
      <c r="AP436">
        <v>96</v>
      </c>
      <c r="AQ436" t="s">
        <v>158</v>
      </c>
      <c r="AR436" s="35">
        <v>672</v>
      </c>
      <c r="AS436" t="s">
        <v>876</v>
      </c>
      <c r="AT436">
        <v>23.04</v>
      </c>
      <c r="AU436">
        <v>1.2</v>
      </c>
      <c r="AV436">
        <v>22.37</v>
      </c>
      <c r="AW436">
        <v>5.15</v>
      </c>
      <c r="AX436" t="s">
        <v>8</v>
      </c>
      <c r="AY436" t="s">
        <v>8</v>
      </c>
      <c r="AZ436" t="s">
        <v>137</v>
      </c>
      <c r="BA436" t="s">
        <v>197</v>
      </c>
      <c r="BB436" cm="1">
        <f t="array" ref="BB436">_xlfn.IFS(AT436="NA", "NA", AT436="NR", "NA", AZ436="Direct rLV % whole brain", AT436, AZ436="Indirect rLV % whole brain", AT436, AZ436="Direct rLV % hemisphere", AT436/2, AZ436="Indirect rLV % hemisphere", AT436/2, AND(F436="Mouse", AZ436="mm3"), (AT436/508.91)*100, AND(F436="Rat", AZ436="mm3"), (AT436/1971)*100, AND(F436="Mouse", AZ436="ul"), (AT436/508.91)*100, AND(F436="Rat", AZ436="ul"), (AT436/1971)*100, AND(F436="Mouse", AZ436="nl"), (AT436/508910)*100, AND(F436="Rat", AZ436="nl"), (AT436/1971000)*100, AND(F436="Mouse", AZ436="cm3"), (AT436/0.50891)*100, AND(F436="Rat", AZ436="cm3"), (AT436/1.971)*100, TRUE, "NA")</f>
        <v>1.1689497716894977</v>
      </c>
      <c r="BC436" cm="1">
        <f t="array" ref="BC436">_xlfn.IFS(AV436="NA", "NA", AV436="NR", "NA", AZ436="Direct rLV % whole brain", AV436, AZ436="Indirect rLV % whole brain", AV436, AZ436="Direct rLV % hemisphere", AV436/2, AZ436="Indirect rLV % hemisphere", AV436/2, AND(F436="Mouse", AZ436="mm3"), (AV436/508.91)*100, AND(F436="Rat", AZ436="mm3"), (AV436/1971)*100, AND(F436="Mouse", AZ436="ul"), (AV436/508.91)*100, AND(F436="Rat", AZ436="ul"), (AV436/1971)*100, AND(F436="Mouse", AZ436="nl"), (AV436/508910)*100, AND(F436="Rat", AZ436="nl"), (AV436/1971000)*100, AND(F436="Mouse", AZ436="cm3"), (AV436/0.50891)*100, AND(F436="Rat", AZ436="cm3"), (AV436/1.971)*100, TRUE, "NA")</f>
        <v>1.1349568746829022</v>
      </c>
      <c r="BD436" cm="1">
        <f t="array" ref="BD436">_xlfn.IFS(AU436="NA", "NA", AU436="NR", "NA", R436="NR", "NA", BA436="SD", AU436, BA436="SE", AU436*(SQRT(R436)), BA436="SEM", AU436*(SQRT(R436)), TRUE, "NA")</f>
        <v>3.5999999999999996</v>
      </c>
      <c r="BE436" cm="1">
        <f t="array" ref="BE436">_xlfn.IFS(BD436="NA", "NA", AZ436="Direct rLV % whole brain", BD436, AZ436="Indirect rLV % whole brain", BD436, AZ436="Direct rLV % hemisphere", BD436/2, AZ436="Indirect rLV % hemisphere", BD436/2, AND(F436="Mouse", AZ436="mm3"), (BD436/508.91)*100, AND(F436="Rat", AZ436="mm3"), (BD436/1971)*100, AND(F436="Mouse", AZ436="ul"), (BD436/508.91)*100, AND(F436="Rat", AZ436="ul"), (BD436/1971)*100, AND(F436="Mouse", AZ436="nl"), (BD436/508910)*100, AND(F436="Rat", AZ436="nl"), (BD436/1971000)*100, AND(F436="Mouse", AZ436="cm3"), (BD436/0.50891)*100, AND(F436="Rat", AZ436="cm3"), (BD436/1.971)*100, TRUE, "NA")</f>
        <v>0.18264840182648398</v>
      </c>
      <c r="BF436" s="48" cm="1">
        <f t="array" ref="BF436">_xlfn.IFS(AW436="NA", "NA", AW436="NR", "NA", T436 = "NA", "NA", T436 = "NR", "NA", BA436="SD", AW436, BA436="SE", AW436*(SQRT(T436)), BA436="SEM", AW436*(SQRT(T436)), TRUE, "NA")</f>
        <v>14.56639969244288</v>
      </c>
      <c r="BG436" s="35" t="s">
        <v>12</v>
      </c>
      <c r="BH436" t="s">
        <v>8</v>
      </c>
      <c r="BI436" t="s">
        <v>8</v>
      </c>
      <c r="BJ436" t="s">
        <v>8</v>
      </c>
      <c r="BK436" t="s">
        <v>8</v>
      </c>
      <c r="BL436" t="s">
        <v>8</v>
      </c>
      <c r="BM436" t="s">
        <v>8</v>
      </c>
      <c r="BN436" s="35" t="s">
        <v>273</v>
      </c>
      <c r="BO436" t="s">
        <v>272</v>
      </c>
      <c r="BP436" t="s">
        <v>1872</v>
      </c>
    </row>
    <row r="437" spans="1:68" s="22" customFormat="1" x14ac:dyDescent="0.3">
      <c r="A437" s="22" t="s">
        <v>1873</v>
      </c>
      <c r="B437" s="22" t="s">
        <v>1868</v>
      </c>
      <c r="C437" s="22">
        <v>2016</v>
      </c>
      <c r="D437" s="22" t="s">
        <v>1874</v>
      </c>
      <c r="E437" s="22" t="s">
        <v>141</v>
      </c>
      <c r="F437" s="34" t="s">
        <v>24</v>
      </c>
      <c r="G437" s="22" t="s">
        <v>51</v>
      </c>
      <c r="H437" s="22" t="s">
        <v>36</v>
      </c>
      <c r="I437" s="22" t="s">
        <v>12</v>
      </c>
      <c r="J437" s="22" t="s">
        <v>8</v>
      </c>
      <c r="K437" s="22" t="s">
        <v>9</v>
      </c>
      <c r="L437" s="22">
        <v>9</v>
      </c>
      <c r="M437" s="22" t="s">
        <v>9</v>
      </c>
      <c r="N437" s="22">
        <v>160</v>
      </c>
      <c r="O437" s="22">
        <f t="shared" si="72"/>
        <v>170</v>
      </c>
      <c r="P437" s="22">
        <v>180</v>
      </c>
      <c r="Q437" s="22">
        <v>1</v>
      </c>
      <c r="R437" s="22">
        <v>10</v>
      </c>
      <c r="S437" s="22">
        <v>1</v>
      </c>
      <c r="T437" s="22">
        <v>11</v>
      </c>
      <c r="U437" s="22">
        <f t="shared" si="67"/>
        <v>1</v>
      </c>
      <c r="V437" s="22">
        <f t="shared" si="68"/>
        <v>10</v>
      </c>
      <c r="W437" s="34" t="s">
        <v>100</v>
      </c>
      <c r="X437" s="22" t="s">
        <v>936</v>
      </c>
      <c r="Y437" s="22" t="s">
        <v>76</v>
      </c>
      <c r="Z437" s="22" t="s">
        <v>1875</v>
      </c>
      <c r="AA437" s="22">
        <v>15</v>
      </c>
      <c r="AB437" s="22" t="s">
        <v>145</v>
      </c>
      <c r="AC437" cm="1">
        <f t="array" ref="AC437">_xlfn.IFS(AB437="mg/kg", AA437, AB437="ug/g", AA437, AB437="mg/100g", AA437*10, AB437="mg/g", AA437*1000, TRUE, "NA")</f>
        <v>15</v>
      </c>
      <c r="AD437" s="22" t="s">
        <v>9</v>
      </c>
      <c r="AE437" s="22" t="s">
        <v>8</v>
      </c>
      <c r="AF437" t="str" cm="1">
        <f t="array" ref="AF437">_xlfn.IFS(AD437="NA", "NA", AD437="NR", "NA", AE437="W/cm2", AD437, AE437="mW/mm2", AD437*0.1, AE437="mW/cm2", AD437*0.001, AE437="uW/cm2", AD437*0.000001, AE437="lux", AD437*0.00000014641, AE437="klux", AD437*0.00014641, TRUE, "NA")</f>
        <v>NA</v>
      </c>
      <c r="AG437" s="22" t="s">
        <v>84</v>
      </c>
      <c r="AH437" s="22" t="s">
        <v>719</v>
      </c>
      <c r="AI437" s="22">
        <v>532</v>
      </c>
      <c r="AJ437" s="22">
        <v>4</v>
      </c>
      <c r="AK437" s="22">
        <v>15</v>
      </c>
      <c r="AL437" s="34" t="s">
        <v>12</v>
      </c>
      <c r="AM437" s="22" t="s">
        <v>8</v>
      </c>
      <c r="AN437" s="22" t="s">
        <v>8</v>
      </c>
      <c r="AO437" s="22" t="s">
        <v>8</v>
      </c>
      <c r="AP437" s="22" t="s">
        <v>8</v>
      </c>
      <c r="AQ437" s="22" t="s">
        <v>8</v>
      </c>
      <c r="AR437" s="34">
        <v>24</v>
      </c>
      <c r="AS437" s="22" t="s">
        <v>876</v>
      </c>
      <c r="AT437" s="22">
        <v>17.2</v>
      </c>
      <c r="AU437" s="22">
        <v>1.4</v>
      </c>
      <c r="AV437" s="22" t="s">
        <v>8</v>
      </c>
      <c r="AW437" s="22" t="s">
        <v>8</v>
      </c>
      <c r="AX437" s="22" t="s">
        <v>8</v>
      </c>
      <c r="AY437" s="22" t="s">
        <v>8</v>
      </c>
      <c r="AZ437" s="22" t="s">
        <v>137</v>
      </c>
      <c r="BA437" s="22" t="s">
        <v>197</v>
      </c>
      <c r="BB437" cm="1">
        <f t="array" ref="BB437">_xlfn.IFS(AT437="NA", "NA", AT437="NR", "NA", AZ437="Direct rLV % whole brain", AT437, AZ437="Indirect rLV % whole brain", AT437, AZ437="Direct rLV % hemisphere", AT437/2, AZ437="Indirect rLV % hemisphere", AT437/2, AND(F437="Mouse", AZ437="mm3"), (AT437/508.91)*100, AND(F437="Rat", AZ437="mm3"), (AT437/1971)*100, AND(F437="Mouse", AZ437="ul"), (AT437/508.91)*100, AND(F437="Rat", AZ437="ul"), (AT437/1971)*100, AND(F437="Mouse", AZ437="nl"), (AT437/508910)*100, AND(F437="Rat", AZ437="nl"), (AT437/1971000)*100, AND(F437="Mouse", AZ437="cm3"), (AT437/0.50891)*100, AND(F437="Rat", AZ437="cm3"), (AT437/1.971)*100, TRUE, "NA")</f>
        <v>0.87265347539320137</v>
      </c>
      <c r="BC437" t="str" cm="1">
        <f t="array" ref="BC437">_xlfn.IFS(AV437="NA", "NA", AV437="NR", "NA", AZ437="Direct rLV % whole brain", AV437, AZ437="Indirect rLV % whole brain", AV437, AZ437="Direct rLV % hemisphere", AV437/2, AZ437="Indirect rLV % hemisphere", AV437/2, AND(F437="Mouse", AZ437="mm3"), (AV437/508.91)*100, AND(F437="Rat", AZ437="mm3"), (AV437/1971)*100, AND(F437="Mouse", AZ437="ul"), (AV437/508.91)*100, AND(F437="Rat", AZ437="ul"), (AV437/1971)*100, AND(F437="Mouse", AZ437="nl"), (AV437/508910)*100, AND(F437="Rat", AZ437="nl"), (AV437/1971000)*100, AND(F437="Mouse", AZ437="cm3"), (AV437/0.50891)*100, AND(F437="Rat", AZ437="cm3"), (AV437/1.971)*100, TRUE, "NA")</f>
        <v>NA</v>
      </c>
      <c r="BD437" cm="1">
        <f t="array" ref="BD437">_xlfn.IFS(AU437="NA", "NA", AU437="NR", "NA", R437="NR", "NA", BA437="SD", AU437, BA437="SE", AU437*(SQRT(R437)), BA437="SEM", AU437*(SQRT(R437)), TRUE, "NA")</f>
        <v>4.4271887242357311</v>
      </c>
      <c r="BE437" cm="1">
        <f t="array" ref="BE437">_xlfn.IFS(BD437="NA", "NA", AZ437="Direct rLV % whole brain", BD437, AZ437="Indirect rLV % whole brain", BD437, AZ437="Direct rLV % hemisphere", BD437/2, AZ437="Indirect rLV % hemisphere", BD437/2, AND(F437="Mouse", AZ437="mm3"), (BD437/508.91)*100, AND(F437="Rat", AZ437="mm3"), (BD437/1971)*100, AND(F437="Mouse", AZ437="ul"), (BD437/508.91)*100, AND(F437="Rat", AZ437="ul"), (BD437/1971)*100, AND(F437="Mouse", AZ437="nl"), (BD437/508910)*100, AND(F437="Rat", AZ437="nl"), (BD437/1971000)*100, AND(F437="Mouse", AZ437="cm3"), (BD437/0.50891)*100, AND(F437="Rat", AZ437="cm3"), (BD437/1.971)*100, TRUE, "NA")</f>
        <v>0.22461637362941306</v>
      </c>
      <c r="BF437" s="48" t="str" cm="1">
        <f t="array" ref="BF437">_xlfn.IFS(AW437="NA", "NA", AW437="NR", "NA", T437 = "NA", "NA", T437 = "NR", "NA", BA437="SD", AW437, BA437="SE", AW437*(SQRT(T437)), BA437="SEM", AW437*(SQRT(T437)), TRUE, "NA")</f>
        <v>NA</v>
      </c>
      <c r="BG437" s="34" t="s">
        <v>12</v>
      </c>
      <c r="BH437" s="22" t="s">
        <v>8</v>
      </c>
      <c r="BI437" s="22" t="s">
        <v>8</v>
      </c>
      <c r="BJ437" s="22" t="s">
        <v>8</v>
      </c>
      <c r="BK437" s="22" t="s">
        <v>8</v>
      </c>
      <c r="BL437" s="22" t="s">
        <v>8</v>
      </c>
      <c r="BM437" s="22" t="s">
        <v>8</v>
      </c>
      <c r="BN437" s="34" t="s">
        <v>272</v>
      </c>
      <c r="BO437" s="22" t="s">
        <v>272</v>
      </c>
      <c r="BP437" s="22" t="s">
        <v>1876</v>
      </c>
    </row>
    <row r="438" spans="1:68" x14ac:dyDescent="0.3">
      <c r="A438" t="s">
        <v>1878</v>
      </c>
      <c r="B438" t="s">
        <v>1877</v>
      </c>
      <c r="C438">
        <v>2017</v>
      </c>
      <c r="D438" t="s">
        <v>1879</v>
      </c>
      <c r="E438" t="s">
        <v>141</v>
      </c>
      <c r="F438" s="35" t="s">
        <v>25</v>
      </c>
      <c r="G438" t="s">
        <v>1008</v>
      </c>
      <c r="H438" t="s">
        <v>36</v>
      </c>
      <c r="I438" t="s">
        <v>12</v>
      </c>
      <c r="J438" t="s">
        <v>8</v>
      </c>
      <c r="K438" t="s">
        <v>9</v>
      </c>
      <c r="L438">
        <v>8</v>
      </c>
      <c r="M438" t="s">
        <v>9</v>
      </c>
      <c r="N438" t="s">
        <v>9</v>
      </c>
      <c r="O438" t="s">
        <v>9</v>
      </c>
      <c r="P438" t="s">
        <v>9</v>
      </c>
      <c r="Q438">
        <v>1</v>
      </c>
      <c r="R438">
        <v>8</v>
      </c>
      <c r="S438">
        <v>1</v>
      </c>
      <c r="T438">
        <v>8</v>
      </c>
      <c r="U438">
        <f t="shared" si="67"/>
        <v>1</v>
      </c>
      <c r="V438">
        <f t="shared" si="68"/>
        <v>8</v>
      </c>
      <c r="W438" s="35" t="s">
        <v>9</v>
      </c>
      <c r="X438" t="s">
        <v>8</v>
      </c>
      <c r="Y438" t="s">
        <v>78</v>
      </c>
      <c r="Z438" t="s">
        <v>9</v>
      </c>
      <c r="AA438">
        <v>10</v>
      </c>
      <c r="AB438" t="s">
        <v>320</v>
      </c>
      <c r="AC438" t="str" cm="1">
        <f t="array" ref="AC438">_xlfn.IFS(AB438="mg/kg", AA438, AB438="ug/g", AA438, AB438="mg/100g", AA438*10, AB438="mg/g", AA438*1000, TRUE, "NA")</f>
        <v>NA</v>
      </c>
      <c r="AD438" t="s">
        <v>9</v>
      </c>
      <c r="AE438" t="s">
        <v>8</v>
      </c>
      <c r="AF438" t="str" cm="1">
        <f t="array" ref="AF438">_xlfn.IFS(AD438="NA", "NA", AD438="NR", "NA", AE438="W/cm2", AD438, AE438="mW/mm2", AD438*0.1, AE438="mW/cm2", AD438*0.001, AE438="uW/cm2", AD438*0.000001, AE438="lux", AD438*0.00000014641, AE438="klux", AD438*0.00014641, TRUE, "NA")</f>
        <v>NA</v>
      </c>
      <c r="AG438" t="s">
        <v>231</v>
      </c>
      <c r="AH438" t="s">
        <v>9</v>
      </c>
      <c r="AI438" t="s">
        <v>9</v>
      </c>
      <c r="AJ438">
        <v>4.5</v>
      </c>
      <c r="AK438">
        <v>15</v>
      </c>
      <c r="AL438" s="35" t="s">
        <v>1137</v>
      </c>
      <c r="AM438" t="s">
        <v>47</v>
      </c>
      <c r="AN438">
        <v>5</v>
      </c>
      <c r="AO438" t="s">
        <v>1246</v>
      </c>
      <c r="AP438">
        <v>72</v>
      </c>
      <c r="AQ438" t="s">
        <v>158</v>
      </c>
      <c r="AR438" s="35">
        <v>1008</v>
      </c>
      <c r="AS438" t="s">
        <v>876</v>
      </c>
      <c r="AT438">
        <v>4.78</v>
      </c>
      <c r="AU438">
        <v>1.27</v>
      </c>
      <c r="AV438">
        <v>10.5</v>
      </c>
      <c r="AW438">
        <v>1.69</v>
      </c>
      <c r="AX438" t="s">
        <v>8</v>
      </c>
      <c r="AY438" t="s">
        <v>8</v>
      </c>
      <c r="AZ438" t="s">
        <v>486</v>
      </c>
      <c r="BA438" t="s">
        <v>197</v>
      </c>
      <c r="BB438" cm="1">
        <f t="array" ref="BB438">_xlfn.IFS(AT438="NA", "NA", AT438="NR", "NA", AZ438="Direct rLV % whole brain", AT438, AZ438="Indirect rLV % whole brain", AT438, AZ438="Direct rLV % hemisphere", AT438/2, AZ438="Indirect rLV % hemisphere", AT438/2, AND(F438="Mouse", AZ438="mm3"), (AT438/508.91)*100, AND(F438="Rat", AZ438="mm3"), (AT438/1971)*100, AND(F438="Mouse", AZ438="ul"), (AT438/508.91)*100, AND(F438="Rat", AZ438="ul"), (AT438/1971)*100, AND(F438="Mouse", AZ438="nl"), (AT438/508910)*100, AND(F438="Rat", AZ438="nl"), (AT438/1971000)*100, AND(F438="Mouse", AZ438="cm3"), (AT438/0.50891)*100, AND(F438="Rat", AZ438="cm3"), (AT438/1.971)*100, TRUE, "NA")</f>
        <v>2.39</v>
      </c>
      <c r="BC438" cm="1">
        <f t="array" ref="BC438">_xlfn.IFS(AV438="NA", "NA", AV438="NR", "NA", AZ438="Direct rLV % whole brain", AV438, AZ438="Indirect rLV % whole brain", AV438, AZ438="Direct rLV % hemisphere", AV438/2, AZ438="Indirect rLV % hemisphere", AV438/2, AND(F438="Mouse", AZ438="mm3"), (AV438/508.91)*100, AND(F438="Rat", AZ438="mm3"), (AV438/1971)*100, AND(F438="Mouse", AZ438="ul"), (AV438/508.91)*100, AND(F438="Rat", AZ438="ul"), (AV438/1971)*100, AND(F438="Mouse", AZ438="nl"), (AV438/508910)*100, AND(F438="Rat", AZ438="nl"), (AV438/1971000)*100, AND(F438="Mouse", AZ438="cm3"), (AV438/0.50891)*100, AND(F438="Rat", AZ438="cm3"), (AV438/1.971)*100, TRUE, "NA")</f>
        <v>5.25</v>
      </c>
      <c r="BD438" cm="1">
        <f t="array" ref="BD438">_xlfn.IFS(AU438="NA", "NA", AU438="NR", "NA", R438="NR", "NA", BA438="SD", AU438, BA438="SE", AU438*(SQRT(R438)), BA438="SEM", AU438*(SQRT(R438)), TRUE, "NA")</f>
        <v>3.5921024484276618</v>
      </c>
      <c r="BE438" cm="1">
        <f t="array" ref="BE438">_xlfn.IFS(BD438="NA", "NA", AZ438="Direct rLV % whole brain", BD438, AZ438="Indirect rLV % whole brain", BD438, AZ438="Direct rLV % hemisphere", BD438/2, AZ438="Indirect rLV % hemisphere", BD438/2, AND(F438="Mouse", AZ438="mm3"), (BD438/508.91)*100, AND(F438="Rat", AZ438="mm3"), (BD438/1971)*100, AND(F438="Mouse", AZ438="ul"), (BD438/508.91)*100, AND(F438="Rat", AZ438="ul"), (BD438/1971)*100, AND(F438="Mouse", AZ438="nl"), (BD438/508910)*100, AND(F438="Rat", AZ438="nl"), (BD438/1971000)*100, AND(F438="Mouse", AZ438="cm3"), (BD438/0.50891)*100, AND(F438="Rat", AZ438="cm3"), (BD438/1.971)*100, TRUE, "NA")</f>
        <v>1.7960512242138309</v>
      </c>
      <c r="BF438" s="48" cm="1">
        <f t="array" ref="BF438">_xlfn.IFS(AW438="NA", "NA", AW438="NR", "NA", T438 = "NA", "NA", T438 = "NR", "NA", BA438="SD", AW438, BA438="SE", AW438*(SQRT(T438)), BA438="SEM", AW438*(SQRT(T438)), TRUE, "NA")</f>
        <v>4.7800418408210614</v>
      </c>
      <c r="BG438" s="35" t="s">
        <v>12</v>
      </c>
      <c r="BH438" t="s">
        <v>8</v>
      </c>
      <c r="BI438" t="s">
        <v>8</v>
      </c>
      <c r="BJ438" t="s">
        <v>8</v>
      </c>
      <c r="BK438" t="s">
        <v>8</v>
      </c>
      <c r="BL438" t="s">
        <v>8</v>
      </c>
      <c r="BM438" t="s">
        <v>8</v>
      </c>
      <c r="BN438" s="35" t="s">
        <v>273</v>
      </c>
      <c r="BO438" t="s">
        <v>273</v>
      </c>
    </row>
    <row r="439" spans="1:68" s="22" customFormat="1" x14ac:dyDescent="0.3">
      <c r="A439" s="22" t="s">
        <v>1881</v>
      </c>
      <c r="B439" s="22" t="s">
        <v>1880</v>
      </c>
      <c r="C439" s="22">
        <v>1999</v>
      </c>
      <c r="D439" s="22" t="s">
        <v>1882</v>
      </c>
      <c r="E439" s="22" t="s">
        <v>141</v>
      </c>
      <c r="F439" s="34" t="s">
        <v>24</v>
      </c>
      <c r="G439" s="22" t="s">
        <v>11</v>
      </c>
      <c r="H439" s="22" t="s">
        <v>36</v>
      </c>
      <c r="I439" s="22" t="s">
        <v>12</v>
      </c>
      <c r="J439" s="22" t="s">
        <v>8</v>
      </c>
      <c r="K439" s="22" t="s">
        <v>9</v>
      </c>
      <c r="L439" s="22" t="s">
        <v>9</v>
      </c>
      <c r="M439" s="22" t="s">
        <v>9</v>
      </c>
      <c r="N439" s="22">
        <v>180</v>
      </c>
      <c r="O439" s="22">
        <f>AVERAGE(N439,P439)</f>
        <v>200</v>
      </c>
      <c r="P439" s="22">
        <v>220</v>
      </c>
      <c r="Q439" s="22">
        <v>1</v>
      </c>
      <c r="R439" s="22">
        <v>7</v>
      </c>
      <c r="S439" s="22">
        <v>1</v>
      </c>
      <c r="T439" s="22">
        <v>7</v>
      </c>
      <c r="U439" s="22">
        <f t="shared" si="67"/>
        <v>1</v>
      </c>
      <c r="V439" s="22">
        <f t="shared" si="68"/>
        <v>7</v>
      </c>
      <c r="W439" s="34" t="s">
        <v>99</v>
      </c>
      <c r="X439" s="22" t="s">
        <v>8</v>
      </c>
      <c r="Y439" s="22" t="s">
        <v>78</v>
      </c>
      <c r="Z439" s="22" t="s">
        <v>527</v>
      </c>
      <c r="AA439" s="22">
        <v>40</v>
      </c>
      <c r="AB439" s="22" t="s">
        <v>145</v>
      </c>
      <c r="AC439" cm="1">
        <f t="array" ref="AC439">_xlfn.IFS(AB439="mg/kg", AA439, AB439="ug/g", AA439, AB439="mg/100g", AA439*10, AB439="mg/g", AA439*1000, TRUE, "NA")</f>
        <v>40</v>
      </c>
      <c r="AD439" s="22">
        <v>250</v>
      </c>
      <c r="AE439" s="22" t="s">
        <v>292</v>
      </c>
      <c r="AF439" t="str" cm="1">
        <f t="array" ref="AF439">_xlfn.IFS(AD439="NA", "NA", AD439="NR", "NA", AE439="W/cm2", AD439, AE439="mW/mm2", AD439*0.1, AE439="mW/cm2", AD439*0.001, AE439="uW/cm2", AD439*0.000001, AE439="lux", AD439*0.00000014641, AE439="klux", AD439*0.00014641, TRUE, "NA")</f>
        <v>NA</v>
      </c>
      <c r="AG439" s="22" t="s">
        <v>86</v>
      </c>
      <c r="AH439" s="22" t="s">
        <v>2654</v>
      </c>
      <c r="AI439" s="22" t="s">
        <v>9</v>
      </c>
      <c r="AJ439" s="22">
        <v>3</v>
      </c>
      <c r="AK439" s="22" t="s">
        <v>9</v>
      </c>
      <c r="AL439" s="34" t="s">
        <v>1883</v>
      </c>
      <c r="AM439" s="22" t="s">
        <v>220</v>
      </c>
      <c r="AN439" s="22">
        <v>0.5</v>
      </c>
      <c r="AO439" s="22" t="s">
        <v>1537</v>
      </c>
      <c r="AP439" s="22">
        <v>1</v>
      </c>
      <c r="AQ439" s="22" t="s">
        <v>158</v>
      </c>
      <c r="AR439" s="34">
        <v>216</v>
      </c>
      <c r="AS439" s="22" t="s">
        <v>876</v>
      </c>
      <c r="AT439" s="22">
        <v>6.2</v>
      </c>
      <c r="AU439" s="22">
        <v>1.1399999999999999</v>
      </c>
      <c r="AV439" s="22">
        <v>3.03</v>
      </c>
      <c r="AW439" s="22">
        <v>0.5</v>
      </c>
      <c r="AX439" s="22" t="s">
        <v>8</v>
      </c>
      <c r="AY439" s="22" t="s">
        <v>8</v>
      </c>
      <c r="AZ439" s="22" t="s">
        <v>137</v>
      </c>
      <c r="BA439" s="22" t="s">
        <v>197</v>
      </c>
      <c r="BB439" cm="1">
        <f t="array" ref="BB439">_xlfn.IFS(AT439="NA", "NA", AT439="NR", "NA", AZ439="Direct rLV % whole brain", AT439, AZ439="Indirect rLV % whole brain", AT439, AZ439="Direct rLV % hemisphere", AT439/2, AZ439="Indirect rLV % hemisphere", AT439/2, AND(F439="Mouse", AZ439="mm3"), (AT439/508.91)*100, AND(F439="Rat", AZ439="mm3"), (AT439/1971)*100, AND(F439="Mouse", AZ439="ul"), (AT439/508.91)*100, AND(F439="Rat", AZ439="ul"), (AT439/1971)*100, AND(F439="Mouse", AZ439="nl"), (AT439/508910)*100, AND(F439="Rat", AZ439="nl"), (AT439/1971000)*100, AND(F439="Mouse", AZ439="cm3"), (AT439/0.50891)*100, AND(F439="Rat", AZ439="cm3"), (AT439/1.971)*100, TRUE, "NA")</f>
        <v>0.31456113647894468</v>
      </c>
      <c r="BC439" cm="1">
        <f t="array" ref="BC439">_xlfn.IFS(AV439="NA", "NA", AV439="NR", "NA", AZ439="Direct rLV % whole brain", AV439, AZ439="Indirect rLV % whole brain", AV439, AZ439="Direct rLV % hemisphere", AV439/2, AZ439="Indirect rLV % hemisphere", AV439/2, AND(F439="Mouse", AZ439="mm3"), (AV439/508.91)*100, AND(F439="Rat", AZ439="mm3"), (AV439/1971)*100, AND(F439="Mouse", AZ439="ul"), (AV439/508.91)*100, AND(F439="Rat", AZ439="ul"), (AV439/1971)*100, AND(F439="Mouse", AZ439="nl"), (AV439/508910)*100, AND(F439="Rat", AZ439="nl"), (AV439/1971000)*100, AND(F439="Mouse", AZ439="cm3"), (AV439/0.50891)*100, AND(F439="Rat", AZ439="cm3"), (AV439/1.971)*100, TRUE, "NA")</f>
        <v>0.15372907153729071</v>
      </c>
      <c r="BD439" cm="1">
        <f t="array" ref="BD439">_xlfn.IFS(AU439="NA", "NA", AU439="NR", "NA", R439="NR", "NA", BA439="SD", AU439, BA439="SE", AU439*(SQRT(R439)), BA439="SEM", AU439*(SQRT(R439)), TRUE, "NA")</f>
        <v>3.0161564946136332</v>
      </c>
      <c r="BE439" cm="1">
        <f t="array" ref="BE439">_xlfn.IFS(BD439="NA", "NA", AZ439="Direct rLV % whole brain", BD439, AZ439="Indirect rLV % whole brain", BD439, AZ439="Direct rLV % hemisphere", BD439/2, AZ439="Indirect rLV % hemisphere", BD439/2, AND(F439="Mouse", AZ439="mm3"), (BD439/508.91)*100, AND(F439="Rat", AZ439="mm3"), (BD439/1971)*100, AND(F439="Mouse", AZ439="ul"), (BD439/508.91)*100, AND(F439="Rat", AZ439="ul"), (BD439/1971)*100, AND(F439="Mouse", AZ439="nl"), (BD439/508910)*100, AND(F439="Rat", AZ439="nl"), (BD439/1971000)*100, AND(F439="Mouse", AZ439="cm3"), (BD439/0.50891)*100, AND(F439="Rat", AZ439="cm3"), (BD439/1.971)*100, TRUE, "NA")</f>
        <v>0.15302671205548621</v>
      </c>
      <c r="BF439" s="48" cm="1">
        <f t="array" ref="BF439">_xlfn.IFS(AW439="NA", "NA", AW439="NR", "NA", T439 = "NA", "NA", T439 = "NR", "NA", BA439="SD", AW439, BA439="SE", AW439*(SQRT(T439)), BA439="SEM", AW439*(SQRT(T439)), TRUE, "NA")</f>
        <v>1.3228756555322954</v>
      </c>
      <c r="BG439" s="34" t="s">
        <v>12</v>
      </c>
      <c r="BH439" s="22" t="s">
        <v>8</v>
      </c>
      <c r="BI439" s="22" t="s">
        <v>8</v>
      </c>
      <c r="BJ439" s="22" t="s">
        <v>8</v>
      </c>
      <c r="BK439" s="22" t="s">
        <v>8</v>
      </c>
      <c r="BL439" s="22" t="s">
        <v>8</v>
      </c>
      <c r="BM439" s="22" t="s">
        <v>8</v>
      </c>
      <c r="BN439" s="34" t="s">
        <v>273</v>
      </c>
      <c r="BO439" s="22" t="s">
        <v>273</v>
      </c>
    </row>
    <row r="440" spans="1:68" x14ac:dyDescent="0.3">
      <c r="A440" t="s">
        <v>1888</v>
      </c>
      <c r="B440" t="s">
        <v>1886</v>
      </c>
      <c r="C440">
        <v>2000</v>
      </c>
      <c r="D440" t="s">
        <v>1887</v>
      </c>
      <c r="E440" t="s">
        <v>141</v>
      </c>
      <c r="F440" s="35" t="s">
        <v>24</v>
      </c>
      <c r="G440" t="s">
        <v>11</v>
      </c>
      <c r="H440" t="s">
        <v>36</v>
      </c>
      <c r="I440" t="s">
        <v>12</v>
      </c>
      <c r="J440" t="s">
        <v>8</v>
      </c>
      <c r="K440">
        <v>10</v>
      </c>
      <c r="L440">
        <f>AVERAGE(K440,M440)</f>
        <v>12</v>
      </c>
      <c r="M440">
        <v>14</v>
      </c>
      <c r="N440">
        <v>260</v>
      </c>
      <c r="O440">
        <f t="shared" ref="O440:O441" si="73">AVERAGE(N440,P440)</f>
        <v>300</v>
      </c>
      <c r="P440">
        <v>340</v>
      </c>
      <c r="Q440">
        <v>2</v>
      </c>
      <c r="R440">
        <v>6</v>
      </c>
      <c r="S440">
        <v>0</v>
      </c>
      <c r="T440" t="s">
        <v>8</v>
      </c>
      <c r="U440" t="str">
        <f t="shared" si="67"/>
        <v>NA</v>
      </c>
      <c r="V440" t="str">
        <f t="shared" si="68"/>
        <v>NA</v>
      </c>
      <c r="W440" s="35" t="s">
        <v>99</v>
      </c>
      <c r="X440" t="s">
        <v>8</v>
      </c>
      <c r="Y440" t="s">
        <v>76</v>
      </c>
      <c r="Z440" t="s">
        <v>9</v>
      </c>
      <c r="AA440">
        <v>50</v>
      </c>
      <c r="AB440" t="s">
        <v>145</v>
      </c>
      <c r="AC440" cm="1">
        <f t="array" ref="AC440">_xlfn.IFS(AB440="mg/kg", AA440, AB440="ug/g", AA440, AB440="mg/100g", AA440*10, AB440="mg/g", AA440*1000, TRUE, "NA")</f>
        <v>50</v>
      </c>
      <c r="AD440">
        <v>7000</v>
      </c>
      <c r="AE440" t="s">
        <v>252</v>
      </c>
      <c r="AF440" cm="1">
        <f t="array" ref="AF440">_xlfn.IFS(AD440="NA", "NA", AD440="NR", "NA", AE440="W/cm2", AD440, AE440="mW/mm2", AD440*0.1, AE440="mW/cm2", AD440*0.001, AE440="uW/cm2", AD440*0.000001, AE440="lux", AD440*0.00000014641, AE440="klux", AD440*0.00014641, TRUE, "NA")</f>
        <v>1.02487E-3</v>
      </c>
      <c r="AG440" t="s">
        <v>146</v>
      </c>
      <c r="AH440" t="s">
        <v>9</v>
      </c>
      <c r="AI440">
        <v>540</v>
      </c>
      <c r="AJ440">
        <v>0.1</v>
      </c>
      <c r="AK440">
        <v>10</v>
      </c>
      <c r="AL440" s="35" t="s">
        <v>12</v>
      </c>
      <c r="AM440" t="s">
        <v>8</v>
      </c>
      <c r="AN440" t="s">
        <v>8</v>
      </c>
      <c r="AO440" t="s">
        <v>8</v>
      </c>
      <c r="AP440" t="s">
        <v>8</v>
      </c>
      <c r="AQ440" t="s">
        <v>8</v>
      </c>
      <c r="AR440" s="35">
        <v>24</v>
      </c>
      <c r="AS440" t="s">
        <v>876</v>
      </c>
      <c r="AT440">
        <v>3.02</v>
      </c>
      <c r="AU440">
        <v>1.27</v>
      </c>
      <c r="AV440" t="s">
        <v>8</v>
      </c>
      <c r="AW440" t="s">
        <v>8</v>
      </c>
      <c r="AX440" t="s">
        <v>8</v>
      </c>
      <c r="AY440" t="s">
        <v>8</v>
      </c>
      <c r="AZ440" t="s">
        <v>485</v>
      </c>
      <c r="BA440" t="s">
        <v>196</v>
      </c>
      <c r="BB440" cm="1">
        <f t="array" ref="BB440">_xlfn.IFS(AT440="NA", "NA", AT440="NR", "NA", AZ440="Direct rLV % whole brain", AT440, AZ440="Indirect rLV % whole brain", AT440, AZ440="Direct rLV % hemisphere", AT440/2, AZ440="Indirect rLV % hemisphere", AT440/2, AND(F440="Mouse", AZ440="mm3"), (AT440/508.91)*100, AND(F440="Rat", AZ440="mm3"), (AT440/1971)*100, AND(F440="Mouse", AZ440="ul"), (AT440/508.91)*100, AND(F440="Rat", AZ440="ul"), (AT440/1971)*100, AND(F440="Mouse", AZ440="nl"), (AT440/508910)*100, AND(F440="Rat", AZ440="nl"), (AT440/1971000)*100, AND(F440="Mouse", AZ440="cm3"), (AT440/0.50891)*100, AND(F440="Rat", AZ440="cm3"), (AT440/1.971)*100, TRUE, "NA")</f>
        <v>1.51</v>
      </c>
      <c r="BC440" t="str" cm="1">
        <f t="array" ref="BC440">_xlfn.IFS(AV440="NA", "NA", AV440="NR", "NA", AZ440="Direct rLV % whole brain", AV440, AZ440="Indirect rLV % whole brain", AV440, AZ440="Direct rLV % hemisphere", AV440/2, AZ440="Indirect rLV % hemisphere", AV440/2, AND(F440="Mouse", AZ440="mm3"), (AV440/508.91)*100, AND(F440="Rat", AZ440="mm3"), (AV440/1971)*100, AND(F440="Mouse", AZ440="ul"), (AV440/508.91)*100, AND(F440="Rat", AZ440="ul"), (AV440/1971)*100, AND(F440="Mouse", AZ440="nl"), (AV440/508910)*100, AND(F440="Rat", AZ440="nl"), (AV440/1971000)*100, AND(F440="Mouse", AZ440="cm3"), (AV440/0.50891)*100, AND(F440="Rat", AZ440="cm3"), (AV440/1.971)*100, TRUE, "NA")</f>
        <v>NA</v>
      </c>
      <c r="BD440" cm="1">
        <f t="array" ref="BD440">_xlfn.IFS(AU440="NA", "NA", AU440="NR", "NA", R440="NR", "NA", BA440="SD", AU440, BA440="SE", AU440*(SQRT(R440)), BA440="SEM", AU440*(SQRT(R440)), TRUE, "NA")</f>
        <v>1.27</v>
      </c>
      <c r="BE440" cm="1">
        <f t="array" ref="BE440">_xlfn.IFS(BD440="NA", "NA", AZ440="Direct rLV % whole brain", BD440, AZ440="Indirect rLV % whole brain", BD440, AZ440="Direct rLV % hemisphere", BD440/2, AZ440="Indirect rLV % hemisphere", BD440/2, AND(F440="Mouse", AZ440="mm3"), (BD440/508.91)*100, AND(F440="Rat", AZ440="mm3"), (BD440/1971)*100, AND(F440="Mouse", AZ440="ul"), (BD440/508.91)*100, AND(F440="Rat", AZ440="ul"), (BD440/1971)*100, AND(F440="Mouse", AZ440="nl"), (BD440/508910)*100, AND(F440="Rat", AZ440="nl"), (BD440/1971000)*100, AND(F440="Mouse", AZ440="cm3"), (BD440/0.50891)*100, AND(F440="Rat", AZ440="cm3"), (BD440/1.971)*100, TRUE, "NA")</f>
        <v>0.63500000000000001</v>
      </c>
      <c r="BF440" s="48" t="str" cm="1">
        <f t="array" ref="BF440">_xlfn.IFS(AW440="NA", "NA", AW440="NR", "NA", T440 = "NA", "NA", T440 = "NR", "NA", BA440="SD", AW440, BA440="SE", AW440*(SQRT(T440)), BA440="SEM", AW440*(SQRT(T440)), TRUE, "NA")</f>
        <v>NA</v>
      </c>
      <c r="BG440" s="35" t="s">
        <v>12</v>
      </c>
      <c r="BH440" t="s">
        <v>8</v>
      </c>
      <c r="BI440" t="s">
        <v>8</v>
      </c>
      <c r="BJ440" t="s">
        <v>8</v>
      </c>
      <c r="BK440" t="s">
        <v>8</v>
      </c>
      <c r="BL440" t="s">
        <v>8</v>
      </c>
      <c r="BM440" t="s">
        <v>8</v>
      </c>
      <c r="BN440" s="35" t="s">
        <v>273</v>
      </c>
      <c r="BO440" t="s">
        <v>273</v>
      </c>
    </row>
    <row r="441" spans="1:68" x14ac:dyDescent="0.3">
      <c r="A441" t="s">
        <v>1888</v>
      </c>
      <c r="B441" t="s">
        <v>1886</v>
      </c>
      <c r="C441">
        <v>2000</v>
      </c>
      <c r="D441" t="s">
        <v>1887</v>
      </c>
      <c r="E441" t="s">
        <v>143</v>
      </c>
      <c r="F441" s="35" t="s">
        <v>24</v>
      </c>
      <c r="G441" t="s">
        <v>11</v>
      </c>
      <c r="H441" t="s">
        <v>36</v>
      </c>
      <c r="I441" t="s">
        <v>337</v>
      </c>
      <c r="J441" t="s">
        <v>8</v>
      </c>
      <c r="K441">
        <v>80</v>
      </c>
      <c r="L441">
        <f>AVERAGE(K441,M441)</f>
        <v>90</v>
      </c>
      <c r="M441">
        <v>100</v>
      </c>
      <c r="N441">
        <v>520</v>
      </c>
      <c r="O441">
        <f t="shared" si="73"/>
        <v>610</v>
      </c>
      <c r="P441">
        <v>700</v>
      </c>
      <c r="Q441">
        <v>2</v>
      </c>
      <c r="R441">
        <v>7</v>
      </c>
      <c r="S441">
        <v>0</v>
      </c>
      <c r="T441" t="s">
        <v>8</v>
      </c>
      <c r="U441" t="str">
        <f t="shared" si="67"/>
        <v>NA</v>
      </c>
      <c r="V441" t="str">
        <f t="shared" si="68"/>
        <v>NA</v>
      </c>
      <c r="W441" s="35" t="s">
        <v>99</v>
      </c>
      <c r="X441" t="s">
        <v>8</v>
      </c>
      <c r="Y441" t="s">
        <v>76</v>
      </c>
      <c r="Z441" t="s">
        <v>925</v>
      </c>
      <c r="AA441">
        <v>25</v>
      </c>
      <c r="AB441" t="s">
        <v>145</v>
      </c>
      <c r="AC441" cm="1">
        <f t="array" ref="AC441">_xlfn.IFS(AB441="mg/kg", AA441, AB441="ug/g", AA441, AB441="mg/100g", AA441*10, AB441="mg/g", AA441*1000, TRUE, "NA")</f>
        <v>25</v>
      </c>
      <c r="AD441">
        <v>7000</v>
      </c>
      <c r="AE441" t="s">
        <v>252</v>
      </c>
      <c r="AF441" cm="1">
        <f t="array" ref="AF441">_xlfn.IFS(AD441="NA", "NA", AD441="NR", "NA", AE441="W/cm2", AD441, AE441="mW/mm2", AD441*0.1, AE441="mW/cm2", AD441*0.001, AE441="uW/cm2", AD441*0.000001, AE441="lux", AD441*0.00000014641, AE441="klux", AD441*0.00014641, TRUE, "NA")</f>
        <v>1.02487E-3</v>
      </c>
      <c r="AG441" t="s">
        <v>146</v>
      </c>
      <c r="AH441" t="s">
        <v>9</v>
      </c>
      <c r="AI441">
        <v>540</v>
      </c>
      <c r="AJ441">
        <v>0.1</v>
      </c>
      <c r="AK441">
        <v>10</v>
      </c>
      <c r="AL441" s="35" t="s">
        <v>12</v>
      </c>
      <c r="AM441" t="s">
        <v>8</v>
      </c>
      <c r="AN441" t="s">
        <v>8</v>
      </c>
      <c r="AO441" t="s">
        <v>8</v>
      </c>
      <c r="AP441" t="s">
        <v>8</v>
      </c>
      <c r="AQ441" t="s">
        <v>8</v>
      </c>
      <c r="AR441" s="35">
        <v>24</v>
      </c>
      <c r="AS441" t="s">
        <v>876</v>
      </c>
      <c r="AT441">
        <v>10.06</v>
      </c>
      <c r="AU441">
        <v>5.25</v>
      </c>
      <c r="AV441" t="s">
        <v>8</v>
      </c>
      <c r="AW441" t="s">
        <v>8</v>
      </c>
      <c r="AX441" t="s">
        <v>8</v>
      </c>
      <c r="AY441" t="s">
        <v>8</v>
      </c>
      <c r="AZ441" t="s">
        <v>485</v>
      </c>
      <c r="BA441" t="s">
        <v>196</v>
      </c>
      <c r="BB441" cm="1">
        <f t="array" ref="BB441">_xlfn.IFS(AT441="NA", "NA", AT441="NR", "NA", AZ441="Direct rLV % whole brain", AT441, AZ441="Indirect rLV % whole brain", AT441, AZ441="Direct rLV % hemisphere", AT441/2, AZ441="Indirect rLV % hemisphere", AT441/2, AND(F441="Mouse", AZ441="mm3"), (AT441/508.91)*100, AND(F441="Rat", AZ441="mm3"), (AT441/1971)*100, AND(F441="Mouse", AZ441="ul"), (AT441/508.91)*100, AND(F441="Rat", AZ441="ul"), (AT441/1971)*100, AND(F441="Mouse", AZ441="nl"), (AT441/508910)*100, AND(F441="Rat", AZ441="nl"), (AT441/1971000)*100, AND(F441="Mouse", AZ441="cm3"), (AT441/0.50891)*100, AND(F441="Rat", AZ441="cm3"), (AT441/1.971)*100, TRUE, "NA")</f>
        <v>5.03</v>
      </c>
      <c r="BC441" t="str" cm="1">
        <f t="array" ref="BC441">_xlfn.IFS(AV441="NA", "NA", AV441="NR", "NA", AZ441="Direct rLV % whole brain", AV441, AZ441="Indirect rLV % whole brain", AV441, AZ441="Direct rLV % hemisphere", AV441/2, AZ441="Indirect rLV % hemisphere", AV441/2, AND(F441="Mouse", AZ441="mm3"), (AV441/508.91)*100, AND(F441="Rat", AZ441="mm3"), (AV441/1971)*100, AND(F441="Mouse", AZ441="ul"), (AV441/508.91)*100, AND(F441="Rat", AZ441="ul"), (AV441/1971)*100, AND(F441="Mouse", AZ441="nl"), (AV441/508910)*100, AND(F441="Rat", AZ441="nl"), (AV441/1971000)*100, AND(F441="Mouse", AZ441="cm3"), (AV441/0.50891)*100, AND(F441="Rat", AZ441="cm3"), (AV441/1.971)*100, TRUE, "NA")</f>
        <v>NA</v>
      </c>
      <c r="BD441" cm="1">
        <f t="array" ref="BD441">_xlfn.IFS(AU441="NA", "NA", AU441="NR", "NA", R441="NR", "NA", BA441="SD", AU441, BA441="SE", AU441*(SQRT(R441)), BA441="SEM", AU441*(SQRT(R441)), TRUE, "NA")</f>
        <v>5.25</v>
      </c>
      <c r="BE441" cm="1">
        <f t="array" ref="BE441">_xlfn.IFS(BD441="NA", "NA", AZ441="Direct rLV % whole brain", BD441, AZ441="Indirect rLV % whole brain", BD441, AZ441="Direct rLV % hemisphere", BD441/2, AZ441="Indirect rLV % hemisphere", BD441/2, AND(F441="Mouse", AZ441="mm3"), (BD441/508.91)*100, AND(F441="Rat", AZ441="mm3"), (BD441/1971)*100, AND(F441="Mouse", AZ441="ul"), (BD441/508.91)*100, AND(F441="Rat", AZ441="ul"), (BD441/1971)*100, AND(F441="Mouse", AZ441="nl"), (BD441/508910)*100, AND(F441="Rat", AZ441="nl"), (BD441/1971000)*100, AND(F441="Mouse", AZ441="cm3"), (BD441/0.50891)*100, AND(F441="Rat", AZ441="cm3"), (BD441/1.971)*100, TRUE, "NA")</f>
        <v>2.625</v>
      </c>
      <c r="BF441" s="48" t="str" cm="1">
        <f t="array" ref="BF441">_xlfn.IFS(AW441="NA", "NA", AW441="NR", "NA", T441 = "NA", "NA", T441 = "NR", "NA", BA441="SD", AW441, BA441="SE", AW441*(SQRT(T441)), BA441="SEM", AW441*(SQRT(T441)), TRUE, "NA")</f>
        <v>NA</v>
      </c>
      <c r="BG441" s="35" t="s">
        <v>12</v>
      </c>
      <c r="BH441" t="s">
        <v>8</v>
      </c>
      <c r="BI441" t="s">
        <v>8</v>
      </c>
      <c r="BJ441" t="s">
        <v>8</v>
      </c>
      <c r="BK441" t="s">
        <v>8</v>
      </c>
      <c r="BL441" t="s">
        <v>8</v>
      </c>
      <c r="BM441" t="s">
        <v>8</v>
      </c>
      <c r="BN441" s="35" t="s">
        <v>273</v>
      </c>
      <c r="BO441" t="s">
        <v>273</v>
      </c>
    </row>
    <row r="442" spans="1:68" s="22" customFormat="1" x14ac:dyDescent="0.3">
      <c r="A442" s="22" t="s">
        <v>1889</v>
      </c>
      <c r="B442" s="22" t="s">
        <v>1886</v>
      </c>
      <c r="C442" s="22">
        <v>2000</v>
      </c>
      <c r="D442" s="22" t="s">
        <v>1890</v>
      </c>
      <c r="E442" s="22" t="s">
        <v>141</v>
      </c>
      <c r="F442" s="34" t="s">
        <v>24</v>
      </c>
      <c r="G442" s="22" t="s">
        <v>11</v>
      </c>
      <c r="H442" s="22" t="s">
        <v>36</v>
      </c>
      <c r="I442" s="22" t="s">
        <v>12</v>
      </c>
      <c r="J442" s="22" t="s">
        <v>8</v>
      </c>
      <c r="K442" s="22" t="s">
        <v>9</v>
      </c>
      <c r="L442" s="22" t="s">
        <v>9</v>
      </c>
      <c r="M442" s="22" t="s">
        <v>9</v>
      </c>
      <c r="N442" s="22">
        <v>255</v>
      </c>
      <c r="O442" s="22">
        <v>302</v>
      </c>
      <c r="P442" s="22">
        <v>350</v>
      </c>
      <c r="Q442" s="22">
        <v>1</v>
      </c>
      <c r="R442" s="22">
        <v>10</v>
      </c>
      <c r="S442" s="22">
        <v>2</v>
      </c>
      <c r="T442" s="22">
        <v>11</v>
      </c>
      <c r="U442" s="22">
        <f t="shared" si="67"/>
        <v>2</v>
      </c>
      <c r="V442" s="22">
        <f t="shared" si="68"/>
        <v>5</v>
      </c>
      <c r="W442" s="34" t="s">
        <v>99</v>
      </c>
      <c r="X442" s="22" t="s">
        <v>1150</v>
      </c>
      <c r="Y442" s="22" t="s">
        <v>2553</v>
      </c>
      <c r="Z442" s="22" t="s">
        <v>925</v>
      </c>
      <c r="AA442" s="22">
        <v>50</v>
      </c>
      <c r="AB442" s="22" t="s">
        <v>145</v>
      </c>
      <c r="AC442" cm="1">
        <f t="array" ref="AC442">_xlfn.IFS(AB442="mg/kg", AA442, AB442="ug/g", AA442, AB442="mg/100g", AA442*10, AB442="mg/g", AA442*1000, TRUE, "NA")</f>
        <v>50</v>
      </c>
      <c r="AD442" s="22">
        <v>7000</v>
      </c>
      <c r="AE442" s="22" t="s">
        <v>252</v>
      </c>
      <c r="AF442" cm="1">
        <f t="array" ref="AF442">_xlfn.IFS(AD442="NA", "NA", AD442="NR", "NA", AE442="W/cm2", AD442, AE442="mW/mm2", AD442*0.1, AE442="mW/cm2", AD442*0.001, AE442="uW/cm2", AD442*0.000001, AE442="lux", AD442*0.00000014641, AE442="klux", AD442*0.00014641, TRUE, "NA")</f>
        <v>1.02487E-3</v>
      </c>
      <c r="AG442" s="22" t="s">
        <v>776</v>
      </c>
      <c r="AH442" s="22" t="s">
        <v>2655</v>
      </c>
      <c r="AI442" s="22">
        <v>540</v>
      </c>
      <c r="AJ442" s="22">
        <v>0.1</v>
      </c>
      <c r="AK442" s="22">
        <v>10</v>
      </c>
      <c r="AL442" s="34" t="s">
        <v>1891</v>
      </c>
      <c r="AM442" s="22" t="s">
        <v>2658</v>
      </c>
      <c r="AN442" s="22">
        <v>2</v>
      </c>
      <c r="AO442" s="22" t="s">
        <v>2555</v>
      </c>
      <c r="AP442" s="22">
        <v>0</v>
      </c>
      <c r="AQ442" s="22" t="s">
        <v>157</v>
      </c>
      <c r="AR442" s="34">
        <v>120</v>
      </c>
      <c r="AS442" s="22" t="s">
        <v>876</v>
      </c>
      <c r="AT442" s="22">
        <v>3.6</v>
      </c>
      <c r="AU442" s="22">
        <v>2.2000000000000002</v>
      </c>
      <c r="AV442" s="22">
        <v>10.5</v>
      </c>
      <c r="AW442" s="22">
        <v>4.9000000000000004</v>
      </c>
      <c r="AX442" s="22" t="s">
        <v>8</v>
      </c>
      <c r="AY442" s="22" t="s">
        <v>8</v>
      </c>
      <c r="AZ442" s="22" t="s">
        <v>137</v>
      </c>
      <c r="BA442" s="22" t="s">
        <v>196</v>
      </c>
      <c r="BB442" cm="1">
        <f t="array" ref="BB442">_xlfn.IFS(AT442="NA", "NA", AT442="NR", "NA", AZ442="Direct rLV % whole brain", AT442, AZ442="Indirect rLV % whole brain", AT442, AZ442="Direct rLV % hemisphere", AT442/2, AZ442="Indirect rLV % hemisphere", AT442/2, AND(F442="Mouse", AZ442="mm3"), (AT442/508.91)*100, AND(F442="Rat", AZ442="mm3"), (AT442/1971)*100, AND(F442="Mouse", AZ442="ul"), (AT442/508.91)*100, AND(F442="Rat", AZ442="ul"), (AT442/1971)*100, AND(F442="Mouse", AZ442="nl"), (AT442/508910)*100, AND(F442="Rat", AZ442="nl"), (AT442/1971000)*100, AND(F442="Mouse", AZ442="cm3"), (AT442/0.50891)*100, AND(F442="Rat", AZ442="cm3"), (AT442/1.971)*100, TRUE, "NA")</f>
        <v>0.18264840182648401</v>
      </c>
      <c r="BC442" cm="1">
        <f t="array" ref="BC442">_xlfn.IFS(AV442="NA", "NA", AV442="NR", "NA", AZ442="Direct rLV % whole brain", AV442, AZ442="Indirect rLV % whole brain", AV442, AZ442="Direct rLV % hemisphere", AV442/2, AZ442="Indirect rLV % hemisphere", AV442/2, AND(F442="Mouse", AZ442="mm3"), (AV442/508.91)*100, AND(F442="Rat", AZ442="mm3"), (AV442/1971)*100, AND(F442="Mouse", AZ442="ul"), (AV442/508.91)*100, AND(F442="Rat", AZ442="ul"), (AV442/1971)*100, AND(F442="Mouse", AZ442="nl"), (AV442/508910)*100, AND(F442="Rat", AZ442="nl"), (AV442/1971000)*100, AND(F442="Mouse", AZ442="cm3"), (AV442/0.50891)*100, AND(F442="Rat", AZ442="cm3"), (AV442/1.971)*100, TRUE, "NA")</f>
        <v>0.53272450532724502</v>
      </c>
      <c r="BD442" cm="1">
        <f t="array" ref="BD442">_xlfn.IFS(AU442="NA", "NA", AU442="NR", "NA", R442="NR", "NA", BA442="SD", AU442, BA442="SE", AU442*(SQRT(R442)), BA442="SEM", AU442*(SQRT(R442)), TRUE, "NA")</f>
        <v>2.2000000000000002</v>
      </c>
      <c r="BE442" cm="1">
        <f t="array" ref="BE442">_xlfn.IFS(BD442="NA", "NA", AZ442="Direct rLV % whole brain", BD442, AZ442="Indirect rLV % whole brain", BD442, AZ442="Direct rLV % hemisphere", BD442/2, AZ442="Indirect rLV % hemisphere", BD442/2, AND(F442="Mouse", AZ442="mm3"), (BD442/508.91)*100, AND(F442="Rat", AZ442="mm3"), (BD442/1971)*100, AND(F442="Mouse", AZ442="ul"), (BD442/508.91)*100, AND(F442="Rat", AZ442="ul"), (BD442/1971)*100, AND(F442="Mouse", AZ442="nl"), (BD442/508910)*100, AND(F442="Rat", AZ442="nl"), (BD442/1971000)*100, AND(F442="Mouse", AZ442="cm3"), (BD442/0.50891)*100, AND(F442="Rat", AZ442="cm3"), (BD442/1.971)*100, TRUE, "NA")</f>
        <v>0.11161846778285135</v>
      </c>
      <c r="BF442" s="48" cm="1">
        <f t="array" ref="BF442">_xlfn.IFS(AW442="NA", "NA", AW442="NR", "NA", T442 = "NA", "NA", T442 = "NR", "NA", BA442="SD", AW442, BA442="SE", AW442*(SQRT(T442)), BA442="SEM", AW442*(SQRT(T442)), TRUE, "NA")</f>
        <v>4.9000000000000004</v>
      </c>
      <c r="BG442" s="34" t="s">
        <v>12</v>
      </c>
      <c r="BH442" s="22" t="s">
        <v>8</v>
      </c>
      <c r="BI442" s="22" t="s">
        <v>8</v>
      </c>
      <c r="BJ442" s="22" t="s">
        <v>8</v>
      </c>
      <c r="BK442" s="22" t="s">
        <v>8</v>
      </c>
      <c r="BL442" s="22" t="s">
        <v>8</v>
      </c>
      <c r="BM442" s="22" t="s">
        <v>8</v>
      </c>
      <c r="BN442" s="34" t="s">
        <v>273</v>
      </c>
      <c r="BO442" s="22" t="s">
        <v>272</v>
      </c>
    </row>
    <row r="443" spans="1:68" x14ac:dyDescent="0.3">
      <c r="A443" t="s">
        <v>1893</v>
      </c>
      <c r="B443" t="s">
        <v>1892</v>
      </c>
      <c r="C443">
        <v>2017</v>
      </c>
      <c r="D443" t="s">
        <v>1894</v>
      </c>
      <c r="E443" t="s">
        <v>141</v>
      </c>
      <c r="F443" s="35" t="s">
        <v>24</v>
      </c>
      <c r="G443" t="s">
        <v>10</v>
      </c>
      <c r="H443" t="s">
        <v>36</v>
      </c>
      <c r="I443" t="s">
        <v>12</v>
      </c>
      <c r="J443" t="s">
        <v>8</v>
      </c>
      <c r="K443" t="s">
        <v>9</v>
      </c>
      <c r="L443" t="s">
        <v>9</v>
      </c>
      <c r="M443" t="s">
        <v>9</v>
      </c>
      <c r="N443">
        <v>300</v>
      </c>
      <c r="O443">
        <f>AVERAGE(N443,P443)</f>
        <v>325</v>
      </c>
      <c r="P443">
        <v>350</v>
      </c>
      <c r="Q443">
        <v>1</v>
      </c>
      <c r="R443">
        <v>15</v>
      </c>
      <c r="S443">
        <v>2</v>
      </c>
      <c r="T443">
        <v>15</v>
      </c>
      <c r="U443">
        <f t="shared" si="67"/>
        <v>2</v>
      </c>
      <c r="V443">
        <f t="shared" si="68"/>
        <v>7.5</v>
      </c>
      <c r="W443" s="35" t="s">
        <v>175</v>
      </c>
      <c r="X443" t="s">
        <v>8</v>
      </c>
      <c r="Y443" t="s">
        <v>2553</v>
      </c>
      <c r="Z443" t="s">
        <v>319</v>
      </c>
      <c r="AA443">
        <v>30</v>
      </c>
      <c r="AB443" t="s">
        <v>145</v>
      </c>
      <c r="AC443" cm="1">
        <f t="array" ref="AC443">_xlfn.IFS(AB443="mg/kg", AA443, AB443="ug/g", AA443, AB443="mg/100g", AA443*10, AB443="mg/g", AA443*1000, TRUE, "NA")</f>
        <v>30</v>
      </c>
      <c r="AD443">
        <v>67.5</v>
      </c>
      <c r="AE443" t="s">
        <v>209</v>
      </c>
      <c r="AF443" cm="1">
        <f t="array" ref="AF443">_xlfn.IFS(AD443="NA", "NA", AD443="NR", "NA", AE443="W/cm2", AD443, AE443="mW/mm2", AD443*0.1, AE443="mW/cm2", AD443*0.001, AE443="uW/cm2", AD443*0.000001, AE443="lux", AD443*0.00000014641, AE443="klux", AD443*0.00014641, TRUE, "NA")</f>
        <v>6.7500000000000004E-2</v>
      </c>
      <c r="AG443" t="s">
        <v>84</v>
      </c>
      <c r="AH443" t="s">
        <v>719</v>
      </c>
      <c r="AI443">
        <v>532</v>
      </c>
      <c r="AJ443">
        <v>0.4</v>
      </c>
      <c r="AK443">
        <v>15</v>
      </c>
      <c r="AL443" s="35" t="s">
        <v>322</v>
      </c>
      <c r="AM443" t="s">
        <v>47</v>
      </c>
      <c r="AN443">
        <v>5</v>
      </c>
      <c r="AO443" t="s">
        <v>1174</v>
      </c>
      <c r="AP443">
        <v>0</v>
      </c>
      <c r="AQ443" t="s">
        <v>157</v>
      </c>
      <c r="AR443" s="35">
        <v>24</v>
      </c>
      <c r="AS443" t="s">
        <v>875</v>
      </c>
      <c r="AT443">
        <v>17.05</v>
      </c>
      <c r="AU443">
        <v>2.7</v>
      </c>
      <c r="AV443">
        <v>7.35</v>
      </c>
      <c r="AW443">
        <v>0.23</v>
      </c>
      <c r="AX443" t="s">
        <v>8</v>
      </c>
      <c r="AY443" t="s">
        <v>8</v>
      </c>
      <c r="AZ443" t="s">
        <v>137</v>
      </c>
      <c r="BA443" t="s">
        <v>197</v>
      </c>
      <c r="BB443" cm="1">
        <f t="array" ref="BB443">_xlfn.IFS(AT443="NA", "NA", AT443="NR", "NA", AZ443="Direct rLV % whole brain", AT443, AZ443="Indirect rLV % whole brain", AT443, AZ443="Direct rLV % hemisphere", AT443/2, AZ443="Indirect rLV % hemisphere", AT443/2, AND(F443="Mouse", AZ443="mm3"), (AT443/508.91)*100, AND(F443="Rat", AZ443="mm3"), (AT443/1971)*100, AND(F443="Mouse", AZ443="ul"), (AT443/508.91)*100, AND(F443="Rat", AZ443="ul"), (AT443/1971)*100, AND(F443="Mouse", AZ443="nl"), (AT443/508910)*100, AND(F443="Rat", AZ443="nl"), (AT443/1971000)*100, AND(F443="Mouse", AZ443="cm3"), (AT443/0.50891)*100, AND(F443="Rat", AZ443="cm3"), (AT443/1.971)*100, TRUE, "NA")</f>
        <v>0.86504312531709793</v>
      </c>
      <c r="BC443" cm="1">
        <f t="array" ref="BC443">_xlfn.IFS(AV443="NA", "NA", AV443="NR", "NA", AZ443="Direct rLV % whole brain", AV443, AZ443="Indirect rLV % whole brain", AV443, AZ443="Direct rLV % hemisphere", AV443/2, AZ443="Indirect rLV % hemisphere", AV443/2, AND(F443="Mouse", AZ443="mm3"), (AV443/508.91)*100, AND(F443="Rat", AZ443="mm3"), (AV443/1971)*100, AND(F443="Mouse", AZ443="ul"), (AV443/508.91)*100, AND(F443="Rat", AZ443="ul"), (AV443/1971)*100, AND(F443="Mouse", AZ443="nl"), (AV443/508910)*100, AND(F443="Rat", AZ443="nl"), (AV443/1971000)*100, AND(F443="Mouse", AZ443="cm3"), (AV443/0.50891)*100, AND(F443="Rat", AZ443="cm3"), (AV443/1.971)*100, TRUE, "NA")</f>
        <v>0.37290715372907152</v>
      </c>
      <c r="BD443" cm="1">
        <f t="array" ref="BD443">_xlfn.IFS(AU443="NA", "NA", AU443="NR", "NA", R443="NR", "NA", BA443="SD", AU443, BA443="SE", AU443*(SQRT(R443)), BA443="SEM", AU443*(SQRT(R443)), TRUE, "NA")</f>
        <v>10.457055034760026</v>
      </c>
      <c r="BE443" cm="1">
        <f t="array" ref="BE443">_xlfn.IFS(BD443="NA", "NA", AZ443="Direct rLV % whole brain", BD443, AZ443="Indirect rLV % whole brain", BD443, AZ443="Direct rLV % hemisphere", BD443/2, AZ443="Indirect rLV % hemisphere", BD443/2, AND(F443="Mouse", AZ443="mm3"), (BD443/508.91)*100, AND(F443="Rat", AZ443="mm3"), (BD443/1971)*100, AND(F443="Mouse", AZ443="ul"), (BD443/508.91)*100, AND(F443="Rat", AZ443="ul"), (BD443/1971)*100, AND(F443="Mouse", AZ443="nl"), (BD443/508910)*100, AND(F443="Rat", AZ443="nl"), (BD443/1971000)*100, AND(F443="Mouse", AZ443="cm3"), (BD443/0.50891)*100, AND(F443="Rat", AZ443="cm3"), (BD443/1.971)*100, TRUE, "NA")</f>
        <v>0.53054566386402979</v>
      </c>
      <c r="BF443" s="48" cm="1">
        <f t="array" ref="BF443">_xlfn.IFS(AW443="NA", "NA", AW443="NR", "NA", T443 = "NA", "NA", T443 = "NR", "NA", BA443="SD", AW443, BA443="SE", AW443*(SQRT(T443)), BA443="SEM", AW443*(SQRT(T443)), TRUE, "NA")</f>
        <v>0.89078616962770596</v>
      </c>
      <c r="BG443" s="35" t="s">
        <v>12</v>
      </c>
      <c r="BH443" t="s">
        <v>8</v>
      </c>
      <c r="BI443" t="s">
        <v>8</v>
      </c>
      <c r="BJ443" t="s">
        <v>8</v>
      </c>
      <c r="BK443" t="s">
        <v>8</v>
      </c>
      <c r="BL443" t="s">
        <v>8</v>
      </c>
      <c r="BM443" t="s">
        <v>8</v>
      </c>
      <c r="BN443" s="35" t="s">
        <v>273</v>
      </c>
      <c r="BO443" t="s">
        <v>272</v>
      </c>
      <c r="BP443" t="s">
        <v>1895</v>
      </c>
    </row>
    <row r="444" spans="1:68" s="22" customFormat="1" x14ac:dyDescent="0.3">
      <c r="A444" s="22" t="s">
        <v>1897</v>
      </c>
      <c r="B444" s="22" t="s">
        <v>1896</v>
      </c>
      <c r="C444" s="22">
        <v>2014</v>
      </c>
      <c r="D444" s="22" t="s">
        <v>1898</v>
      </c>
      <c r="E444" s="22" t="s">
        <v>141</v>
      </c>
      <c r="F444" s="34" t="s">
        <v>25</v>
      </c>
      <c r="G444" s="22" t="s">
        <v>1008</v>
      </c>
      <c r="H444" s="22" t="s">
        <v>9</v>
      </c>
      <c r="I444" s="22" t="s">
        <v>12</v>
      </c>
      <c r="J444" s="22" t="s">
        <v>8</v>
      </c>
      <c r="K444" s="22" t="s">
        <v>9</v>
      </c>
      <c r="L444" s="22" t="s">
        <v>9</v>
      </c>
      <c r="M444" s="22" t="s">
        <v>9</v>
      </c>
      <c r="N444" s="22" t="s">
        <v>9</v>
      </c>
      <c r="O444" s="22" t="s">
        <v>9</v>
      </c>
      <c r="P444" s="22" t="s">
        <v>9</v>
      </c>
      <c r="Q444" s="22">
        <v>1</v>
      </c>
      <c r="R444" s="22">
        <v>8</v>
      </c>
      <c r="S444" s="22">
        <v>2</v>
      </c>
      <c r="T444" s="22">
        <v>8</v>
      </c>
      <c r="U444" s="22">
        <f t="shared" si="67"/>
        <v>2</v>
      </c>
      <c r="V444" s="22">
        <f t="shared" si="68"/>
        <v>4</v>
      </c>
      <c r="W444" s="34" t="s">
        <v>97</v>
      </c>
      <c r="X444" s="22" t="s">
        <v>8</v>
      </c>
      <c r="Y444" s="22" t="s">
        <v>78</v>
      </c>
      <c r="Z444" s="22" t="s">
        <v>1559</v>
      </c>
      <c r="AA444" s="22">
        <v>1</v>
      </c>
      <c r="AB444" s="22" t="s">
        <v>180</v>
      </c>
      <c r="AC444" t="str" cm="1">
        <f t="array" ref="AC444">_xlfn.IFS(AB444="mg/kg", AA444, AB444="ug/g", AA444, AB444="mg/100g", AA444*10, AB444="mg/g", AA444*1000, TRUE, "NA")</f>
        <v>NA</v>
      </c>
      <c r="AD444" s="22" t="s">
        <v>9</v>
      </c>
      <c r="AE444" s="22" t="s">
        <v>8</v>
      </c>
      <c r="AF444" t="str" cm="1">
        <f t="array" ref="AF444">_xlfn.IFS(AD444="NA", "NA", AD444="NR", "NA", AE444="W/cm2", AD444, AE444="mW/mm2", AD444*0.1, AE444="mW/cm2", AD444*0.001, AE444="uW/cm2", AD444*0.000001, AE444="lux", AD444*0.00000014641, AE444="klux", AD444*0.00014641, TRUE, "NA")</f>
        <v>NA</v>
      </c>
      <c r="AG444" s="22" t="s">
        <v>232</v>
      </c>
      <c r="AH444" s="22" t="s">
        <v>9</v>
      </c>
      <c r="AI444" s="22" t="s">
        <v>9</v>
      </c>
      <c r="AJ444" s="22">
        <v>2</v>
      </c>
      <c r="AK444" s="22">
        <v>20</v>
      </c>
      <c r="AL444" s="34" t="s">
        <v>481</v>
      </c>
      <c r="AM444" s="22" t="s">
        <v>212</v>
      </c>
      <c r="AN444" s="22">
        <v>15</v>
      </c>
      <c r="AO444" s="22" t="s">
        <v>145</v>
      </c>
      <c r="AP444" s="22" t="s">
        <v>9</v>
      </c>
      <c r="AQ444" s="22" t="s">
        <v>9</v>
      </c>
      <c r="AR444" s="34">
        <v>24</v>
      </c>
      <c r="AS444" s="22" t="s">
        <v>875</v>
      </c>
      <c r="AT444" s="22">
        <v>15.6</v>
      </c>
      <c r="AU444" s="22">
        <v>0.9</v>
      </c>
      <c r="AV444" s="22">
        <v>8.5</v>
      </c>
      <c r="AW444" s="22">
        <v>0.7</v>
      </c>
      <c r="AX444" s="22" t="s">
        <v>8</v>
      </c>
      <c r="AY444" s="22" t="s">
        <v>8</v>
      </c>
      <c r="AZ444" s="22" t="s">
        <v>1415</v>
      </c>
      <c r="BA444" s="22" t="s">
        <v>197</v>
      </c>
      <c r="BB444" t="str" cm="1">
        <f t="array" ref="BB444">_xlfn.IFS(AT444="NA", "NA", AT444="NR", "NA", AZ444="Direct rLV % whole brain", AT444, AZ444="Indirect rLV % whole brain", AT444, AZ444="Direct rLV % hemisphere", AT444/2, AZ444="Indirect rLV % hemisphere", AT444/2, AND(F444="Mouse", AZ444="mm3"), (AT444/508.91)*100, AND(F444="Rat", AZ444="mm3"), (AT444/1971)*100, AND(F444="Mouse", AZ444="ul"), (AT444/508.91)*100, AND(F444="Rat", AZ444="ul"), (AT444/1971)*100, AND(F444="Mouse", AZ444="nl"), (AT444/508910)*100, AND(F444="Rat", AZ444="nl"), (AT444/1971000)*100, AND(F444="Mouse", AZ444="cm3"), (AT444/0.50891)*100, AND(F444="Rat", AZ444="cm3"), (AT444/1.971)*100, TRUE, "NA")</f>
        <v>NA</v>
      </c>
      <c r="BC444" t="str" cm="1">
        <f t="array" ref="BC444">_xlfn.IFS(AV444="NA", "NA", AV444="NR", "NA", AZ444="Direct rLV % whole brain", AV444, AZ444="Indirect rLV % whole brain", AV444, AZ444="Direct rLV % hemisphere", AV444/2, AZ444="Indirect rLV % hemisphere", AV444/2, AND(F444="Mouse", AZ444="mm3"), (AV444/508.91)*100, AND(F444="Rat", AZ444="mm3"), (AV444/1971)*100, AND(F444="Mouse", AZ444="ul"), (AV444/508.91)*100, AND(F444="Rat", AZ444="ul"), (AV444/1971)*100, AND(F444="Mouse", AZ444="nl"), (AV444/508910)*100, AND(F444="Rat", AZ444="nl"), (AV444/1971000)*100, AND(F444="Mouse", AZ444="cm3"), (AV444/0.50891)*100, AND(F444="Rat", AZ444="cm3"), (AV444/1.971)*100, TRUE, "NA")</f>
        <v>NA</v>
      </c>
      <c r="BD444" cm="1">
        <f t="array" ref="BD444">_xlfn.IFS(AU444="NA", "NA", AU444="NR", "NA", R444="NR", "NA", BA444="SD", AU444, BA444="SE", AU444*(SQRT(R444)), BA444="SEM", AU444*(SQRT(R444)), TRUE, "NA")</f>
        <v>2.5455844122715714</v>
      </c>
      <c r="BE444" t="str" cm="1">
        <f t="array" ref="BE444">_xlfn.IFS(BD444="NA", "NA", AZ444="Direct rLV % whole brain", BD444, AZ444="Indirect rLV % whole brain", BD444, AZ444="Direct rLV % hemisphere", BD444/2, AZ444="Indirect rLV % hemisphere", BD444/2, AND(F444="Mouse", AZ444="mm3"), (BD444/508.91)*100, AND(F444="Rat", AZ444="mm3"), (BD444/1971)*100, AND(F444="Mouse", AZ444="ul"), (BD444/508.91)*100, AND(F444="Rat", AZ444="ul"), (BD444/1971)*100, AND(F444="Mouse", AZ444="nl"), (BD444/508910)*100, AND(F444="Rat", AZ444="nl"), (BD444/1971000)*100, AND(F444="Mouse", AZ444="cm3"), (BD444/0.50891)*100, AND(F444="Rat", AZ444="cm3"), (BD444/1.971)*100, TRUE, "NA")</f>
        <v>NA</v>
      </c>
      <c r="BF444" s="48" cm="1">
        <f t="array" ref="BF444">_xlfn.IFS(AW444="NA", "NA", AW444="NR", "NA", T444 = "NA", "NA", T444 = "NR", "NA", BA444="SD", AW444, BA444="SE", AW444*(SQRT(T444)), BA444="SEM", AW444*(SQRT(T444)), TRUE, "NA")</f>
        <v>1.9798989873223332</v>
      </c>
      <c r="BG444" s="34" t="s">
        <v>12</v>
      </c>
      <c r="BH444" s="22" t="s">
        <v>8</v>
      </c>
      <c r="BI444" s="22" t="s">
        <v>8</v>
      </c>
      <c r="BJ444" s="22" t="s">
        <v>8</v>
      </c>
      <c r="BK444" s="22" t="s">
        <v>8</v>
      </c>
      <c r="BL444" s="22" t="s">
        <v>8</v>
      </c>
      <c r="BM444" s="22" t="s">
        <v>8</v>
      </c>
      <c r="BN444" s="34" t="s">
        <v>273</v>
      </c>
      <c r="BO444" s="22" t="s">
        <v>272</v>
      </c>
      <c r="BP444" s="22" t="s">
        <v>1899</v>
      </c>
    </row>
    <row r="445" spans="1:68" x14ac:dyDescent="0.3">
      <c r="A445" t="s">
        <v>1900</v>
      </c>
      <c r="B445" t="s">
        <v>1896</v>
      </c>
      <c r="C445">
        <v>2013</v>
      </c>
      <c r="D445" t="s">
        <v>1901</v>
      </c>
      <c r="E445" t="s">
        <v>141</v>
      </c>
      <c r="F445" s="35" t="s">
        <v>25</v>
      </c>
      <c r="G445" t="s">
        <v>1008</v>
      </c>
      <c r="H445" t="s">
        <v>9</v>
      </c>
      <c r="I445" t="s">
        <v>12</v>
      </c>
      <c r="J445" t="s">
        <v>8</v>
      </c>
      <c r="K445">
        <v>6</v>
      </c>
      <c r="L445">
        <f>AVERAGE(K445,M445)</f>
        <v>9</v>
      </c>
      <c r="M445">
        <v>12</v>
      </c>
      <c r="N445" t="s">
        <v>9</v>
      </c>
      <c r="O445" t="s">
        <v>9</v>
      </c>
      <c r="P445" t="s">
        <v>9</v>
      </c>
      <c r="Q445">
        <v>1</v>
      </c>
      <c r="R445">
        <v>8</v>
      </c>
      <c r="S445">
        <v>3</v>
      </c>
      <c r="T445">
        <v>8</v>
      </c>
      <c r="U445">
        <f t="shared" si="67"/>
        <v>3</v>
      </c>
      <c r="V445">
        <f t="shared" si="68"/>
        <v>2.6666666666666665</v>
      </c>
      <c r="W445" s="35" t="s">
        <v>97</v>
      </c>
      <c r="X445" t="s">
        <v>8</v>
      </c>
      <c r="Y445" t="s">
        <v>78</v>
      </c>
      <c r="Z445" t="s">
        <v>1559</v>
      </c>
      <c r="AA445">
        <v>1</v>
      </c>
      <c r="AB445" t="s">
        <v>180</v>
      </c>
      <c r="AC445" t="str" cm="1">
        <f t="array" ref="AC445">_xlfn.IFS(AB445="mg/kg", AA445, AB445="ug/g", AA445, AB445="mg/100g", AA445*10, AB445="mg/g", AA445*1000, TRUE, "NA")</f>
        <v>NA</v>
      </c>
      <c r="AD445" t="s">
        <v>9</v>
      </c>
      <c r="AE445" t="s">
        <v>8</v>
      </c>
      <c r="AF445" t="str" cm="1">
        <f t="array" ref="AF445">_xlfn.IFS(AD445="NA", "NA", AD445="NR", "NA", AE445="W/cm2", AD445, AE445="mW/mm2", AD445*0.1, AE445="mW/cm2", AD445*0.001, AE445="uW/cm2", AD445*0.000001, AE445="lux", AD445*0.00000014641, AE445="klux", AD445*0.00014641, TRUE, "NA")</f>
        <v>NA</v>
      </c>
      <c r="AG445" t="s">
        <v>232</v>
      </c>
      <c r="AH445" t="s">
        <v>9</v>
      </c>
      <c r="AI445" t="s">
        <v>9</v>
      </c>
      <c r="AJ445">
        <v>2</v>
      </c>
      <c r="AK445">
        <v>20</v>
      </c>
      <c r="AL445" s="35" t="s">
        <v>1902</v>
      </c>
      <c r="AM445" t="s">
        <v>216</v>
      </c>
      <c r="AN445">
        <v>10</v>
      </c>
      <c r="AO445" t="s">
        <v>145</v>
      </c>
      <c r="AP445">
        <v>1</v>
      </c>
      <c r="AQ445" t="s">
        <v>158</v>
      </c>
      <c r="AR445" s="35">
        <v>24</v>
      </c>
      <c r="AS445" t="s">
        <v>875</v>
      </c>
      <c r="AT445">
        <v>15.7</v>
      </c>
      <c r="AU445">
        <v>0.9</v>
      </c>
      <c r="AV445">
        <v>9.4</v>
      </c>
      <c r="AW445">
        <v>0.4</v>
      </c>
      <c r="AX445" t="s">
        <v>8</v>
      </c>
      <c r="AY445" t="s">
        <v>8</v>
      </c>
      <c r="AZ445" t="s">
        <v>1415</v>
      </c>
      <c r="BA445" t="s">
        <v>197</v>
      </c>
      <c r="BB445" t="str" cm="1">
        <f t="array" ref="BB445">_xlfn.IFS(AT445="NA", "NA", AT445="NR", "NA", AZ445="Direct rLV % whole brain", AT445, AZ445="Indirect rLV % whole brain", AT445, AZ445="Direct rLV % hemisphere", AT445/2, AZ445="Indirect rLV % hemisphere", AT445/2, AND(F445="Mouse", AZ445="mm3"), (AT445/508.91)*100, AND(F445="Rat", AZ445="mm3"), (AT445/1971)*100, AND(F445="Mouse", AZ445="ul"), (AT445/508.91)*100, AND(F445="Rat", AZ445="ul"), (AT445/1971)*100, AND(F445="Mouse", AZ445="nl"), (AT445/508910)*100, AND(F445="Rat", AZ445="nl"), (AT445/1971000)*100, AND(F445="Mouse", AZ445="cm3"), (AT445/0.50891)*100, AND(F445="Rat", AZ445="cm3"), (AT445/1.971)*100, TRUE, "NA")</f>
        <v>NA</v>
      </c>
      <c r="BC445" t="str" cm="1">
        <f t="array" ref="BC445">_xlfn.IFS(AV445="NA", "NA", AV445="NR", "NA", AZ445="Direct rLV % whole brain", AV445, AZ445="Indirect rLV % whole brain", AV445, AZ445="Direct rLV % hemisphere", AV445/2, AZ445="Indirect rLV % hemisphere", AV445/2, AND(F445="Mouse", AZ445="mm3"), (AV445/508.91)*100, AND(F445="Rat", AZ445="mm3"), (AV445/1971)*100, AND(F445="Mouse", AZ445="ul"), (AV445/508.91)*100, AND(F445="Rat", AZ445="ul"), (AV445/1971)*100, AND(F445="Mouse", AZ445="nl"), (AV445/508910)*100, AND(F445="Rat", AZ445="nl"), (AV445/1971000)*100, AND(F445="Mouse", AZ445="cm3"), (AV445/0.50891)*100, AND(F445="Rat", AZ445="cm3"), (AV445/1.971)*100, TRUE, "NA")</f>
        <v>NA</v>
      </c>
      <c r="BD445" cm="1">
        <f t="array" ref="BD445">_xlfn.IFS(AU445="NA", "NA", AU445="NR", "NA", R445="NR", "NA", BA445="SD", AU445, BA445="SE", AU445*(SQRT(R445)), BA445="SEM", AU445*(SQRT(R445)), TRUE, "NA")</f>
        <v>2.5455844122715714</v>
      </c>
      <c r="BE445" t="str" cm="1">
        <f t="array" ref="BE445">_xlfn.IFS(BD445="NA", "NA", AZ445="Direct rLV % whole brain", BD445, AZ445="Indirect rLV % whole brain", BD445, AZ445="Direct rLV % hemisphere", BD445/2, AZ445="Indirect rLV % hemisphere", BD445/2, AND(F445="Mouse", AZ445="mm3"), (BD445/508.91)*100, AND(F445="Rat", AZ445="mm3"), (BD445/1971)*100, AND(F445="Mouse", AZ445="ul"), (BD445/508.91)*100, AND(F445="Rat", AZ445="ul"), (BD445/1971)*100, AND(F445="Mouse", AZ445="nl"), (BD445/508910)*100, AND(F445="Rat", AZ445="nl"), (BD445/1971000)*100, AND(F445="Mouse", AZ445="cm3"), (BD445/0.50891)*100, AND(F445="Rat", AZ445="cm3"), (BD445/1.971)*100, TRUE, "NA")</f>
        <v>NA</v>
      </c>
      <c r="BF445" s="48" cm="1">
        <f t="array" ref="BF445">_xlfn.IFS(AW445="NA", "NA", AW445="NR", "NA", T445 = "NA", "NA", T445 = "NR", "NA", BA445="SD", AW445, BA445="SE", AW445*(SQRT(T445)), BA445="SEM", AW445*(SQRT(T445)), TRUE, "NA")</f>
        <v>1.1313708498984762</v>
      </c>
      <c r="BG445" s="35" t="s">
        <v>12</v>
      </c>
      <c r="BH445" t="s">
        <v>8</v>
      </c>
      <c r="BI445" t="s">
        <v>8</v>
      </c>
      <c r="BJ445" t="s">
        <v>8</v>
      </c>
      <c r="BK445" t="s">
        <v>8</v>
      </c>
      <c r="BL445" t="s">
        <v>8</v>
      </c>
      <c r="BM445" t="s">
        <v>8</v>
      </c>
      <c r="BN445" s="35" t="s">
        <v>273</v>
      </c>
      <c r="BO445" t="s">
        <v>272</v>
      </c>
      <c r="BP445" t="s">
        <v>1899</v>
      </c>
    </row>
    <row r="446" spans="1:68" x14ac:dyDescent="0.3">
      <c r="A446" t="s">
        <v>1900</v>
      </c>
      <c r="B446" t="s">
        <v>1896</v>
      </c>
      <c r="C446">
        <v>2013</v>
      </c>
      <c r="D446" t="s">
        <v>1901</v>
      </c>
      <c r="E446" t="s">
        <v>143</v>
      </c>
      <c r="F446" s="35" t="s">
        <v>25</v>
      </c>
      <c r="G446" t="s">
        <v>1008</v>
      </c>
      <c r="H446" t="s">
        <v>9</v>
      </c>
      <c r="I446" t="s">
        <v>12</v>
      </c>
      <c r="J446" t="s">
        <v>8</v>
      </c>
      <c r="K446">
        <v>6</v>
      </c>
      <c r="L446">
        <f>AVERAGE(K446,M446)</f>
        <v>9</v>
      </c>
      <c r="M446">
        <v>12</v>
      </c>
      <c r="N446" t="s">
        <v>9</v>
      </c>
      <c r="O446" t="s">
        <v>9</v>
      </c>
      <c r="P446" t="s">
        <v>9</v>
      </c>
      <c r="Q446">
        <v>1</v>
      </c>
      <c r="R446">
        <v>8</v>
      </c>
      <c r="S446">
        <v>3</v>
      </c>
      <c r="T446">
        <v>8</v>
      </c>
      <c r="U446">
        <f t="shared" si="67"/>
        <v>3</v>
      </c>
      <c r="V446">
        <f t="shared" si="68"/>
        <v>2.6666666666666665</v>
      </c>
      <c r="W446" s="35" t="s">
        <v>97</v>
      </c>
      <c r="X446" t="s">
        <v>8</v>
      </c>
      <c r="Y446" t="s">
        <v>78</v>
      </c>
      <c r="Z446" t="s">
        <v>1559</v>
      </c>
      <c r="AA446">
        <v>1</v>
      </c>
      <c r="AB446" t="s">
        <v>180</v>
      </c>
      <c r="AC446" t="str" cm="1">
        <f t="array" ref="AC446">_xlfn.IFS(AB446="mg/kg", AA446, AB446="ug/g", AA446, AB446="mg/100g", AA446*10, AB446="mg/g", AA446*1000, TRUE, "NA")</f>
        <v>NA</v>
      </c>
      <c r="AD446" t="s">
        <v>9</v>
      </c>
      <c r="AE446" t="s">
        <v>8</v>
      </c>
      <c r="AF446" t="str" cm="1">
        <f t="array" ref="AF446">_xlfn.IFS(AD446="NA", "NA", AD446="NR", "NA", AE446="W/cm2", AD446, AE446="mW/mm2", AD446*0.1, AE446="mW/cm2", AD446*0.001, AE446="uW/cm2", AD446*0.000001, AE446="lux", AD446*0.00000014641, AE446="klux", AD446*0.00014641, TRUE, "NA")</f>
        <v>NA</v>
      </c>
      <c r="AG446" t="s">
        <v>232</v>
      </c>
      <c r="AH446" t="s">
        <v>9</v>
      </c>
      <c r="AI446" t="s">
        <v>9</v>
      </c>
      <c r="AJ446">
        <v>2</v>
      </c>
      <c r="AK446">
        <v>20</v>
      </c>
      <c r="AL446" s="35" t="s">
        <v>1903</v>
      </c>
      <c r="AM446" t="s">
        <v>47</v>
      </c>
      <c r="AN446">
        <v>10</v>
      </c>
      <c r="AO446" t="s">
        <v>145</v>
      </c>
      <c r="AP446">
        <v>0.25</v>
      </c>
      <c r="AQ446" t="s">
        <v>158</v>
      </c>
      <c r="AR446" s="35">
        <v>24</v>
      </c>
      <c r="AS446" t="s">
        <v>875</v>
      </c>
      <c r="AT446">
        <v>15.7</v>
      </c>
      <c r="AU446">
        <v>0.9</v>
      </c>
      <c r="AV446">
        <v>16.96</v>
      </c>
      <c r="AW446">
        <v>1.19</v>
      </c>
      <c r="AX446" t="s">
        <v>8</v>
      </c>
      <c r="AY446" t="s">
        <v>8</v>
      </c>
      <c r="AZ446" t="s">
        <v>1415</v>
      </c>
      <c r="BA446" t="s">
        <v>197</v>
      </c>
      <c r="BB446" t="str" cm="1">
        <f t="array" ref="BB446">_xlfn.IFS(AT446="NA", "NA", AT446="NR", "NA", AZ446="Direct rLV % whole brain", AT446, AZ446="Indirect rLV % whole brain", AT446, AZ446="Direct rLV % hemisphere", AT446/2, AZ446="Indirect rLV % hemisphere", AT446/2, AND(F446="Mouse", AZ446="mm3"), (AT446/508.91)*100, AND(F446="Rat", AZ446="mm3"), (AT446/1971)*100, AND(F446="Mouse", AZ446="ul"), (AT446/508.91)*100, AND(F446="Rat", AZ446="ul"), (AT446/1971)*100, AND(F446="Mouse", AZ446="nl"), (AT446/508910)*100, AND(F446="Rat", AZ446="nl"), (AT446/1971000)*100, AND(F446="Mouse", AZ446="cm3"), (AT446/0.50891)*100, AND(F446="Rat", AZ446="cm3"), (AT446/1.971)*100, TRUE, "NA")</f>
        <v>NA</v>
      </c>
      <c r="BC446" t="str" cm="1">
        <f t="array" ref="BC446">_xlfn.IFS(AV446="NA", "NA", AV446="NR", "NA", AZ446="Direct rLV % whole brain", AV446, AZ446="Indirect rLV % whole brain", AV446, AZ446="Direct rLV % hemisphere", AV446/2, AZ446="Indirect rLV % hemisphere", AV446/2, AND(F446="Mouse", AZ446="mm3"), (AV446/508.91)*100, AND(F446="Rat", AZ446="mm3"), (AV446/1971)*100, AND(F446="Mouse", AZ446="ul"), (AV446/508.91)*100, AND(F446="Rat", AZ446="ul"), (AV446/1971)*100, AND(F446="Mouse", AZ446="nl"), (AV446/508910)*100, AND(F446="Rat", AZ446="nl"), (AV446/1971000)*100, AND(F446="Mouse", AZ446="cm3"), (AV446/0.50891)*100, AND(F446="Rat", AZ446="cm3"), (AV446/1.971)*100, TRUE, "NA")</f>
        <v>NA</v>
      </c>
      <c r="BD446" cm="1">
        <f t="array" ref="BD446">_xlfn.IFS(AU446="NA", "NA", AU446="NR", "NA", R446="NR", "NA", BA446="SD", AU446, BA446="SE", AU446*(SQRT(R446)), BA446="SEM", AU446*(SQRT(R446)), TRUE, "NA")</f>
        <v>2.5455844122715714</v>
      </c>
      <c r="BE446" t="str" cm="1">
        <f t="array" ref="BE446">_xlfn.IFS(BD446="NA", "NA", AZ446="Direct rLV % whole brain", BD446, AZ446="Indirect rLV % whole brain", BD446, AZ446="Direct rLV % hemisphere", BD446/2, AZ446="Indirect rLV % hemisphere", BD446/2, AND(F446="Mouse", AZ446="mm3"), (BD446/508.91)*100, AND(F446="Rat", AZ446="mm3"), (BD446/1971)*100, AND(F446="Mouse", AZ446="ul"), (BD446/508.91)*100, AND(F446="Rat", AZ446="ul"), (BD446/1971)*100, AND(F446="Mouse", AZ446="nl"), (BD446/508910)*100, AND(F446="Rat", AZ446="nl"), (BD446/1971000)*100, AND(F446="Mouse", AZ446="cm3"), (BD446/0.50891)*100, AND(F446="Rat", AZ446="cm3"), (BD446/1.971)*100, TRUE, "NA")</f>
        <v>NA</v>
      </c>
      <c r="BF446" s="48" cm="1">
        <f t="array" ref="BF446">_xlfn.IFS(AW446="NA", "NA", AW446="NR", "NA", T446 = "NA", "NA", T446 = "NR", "NA", BA446="SD", AW446, BA446="SE", AW446*(SQRT(T446)), BA446="SEM", AW446*(SQRT(T446)), TRUE, "NA")</f>
        <v>3.3658282784479665</v>
      </c>
      <c r="BG446" s="35" t="s">
        <v>12</v>
      </c>
      <c r="BH446" t="s">
        <v>8</v>
      </c>
      <c r="BI446" t="s">
        <v>8</v>
      </c>
      <c r="BJ446" t="s">
        <v>8</v>
      </c>
      <c r="BK446" t="s">
        <v>8</v>
      </c>
      <c r="BL446" t="s">
        <v>8</v>
      </c>
      <c r="BM446" t="s">
        <v>8</v>
      </c>
      <c r="BN446" s="35" t="s">
        <v>273</v>
      </c>
      <c r="BO446" t="s">
        <v>272</v>
      </c>
      <c r="BP446" t="s">
        <v>1899</v>
      </c>
    </row>
    <row r="447" spans="1:68" s="22" customFormat="1" x14ac:dyDescent="0.3">
      <c r="A447" s="22" t="s">
        <v>1908</v>
      </c>
      <c r="B447" s="22" t="s">
        <v>1906</v>
      </c>
      <c r="C447" s="22">
        <v>2011</v>
      </c>
      <c r="D447" s="22" t="s">
        <v>1907</v>
      </c>
      <c r="E447" s="22" t="s">
        <v>141</v>
      </c>
      <c r="F447" s="34" t="s">
        <v>25</v>
      </c>
      <c r="G447" s="22" t="s">
        <v>1008</v>
      </c>
      <c r="H447" s="22" t="s">
        <v>36</v>
      </c>
      <c r="I447" s="22" t="s">
        <v>12</v>
      </c>
      <c r="J447" s="22" t="s">
        <v>8</v>
      </c>
      <c r="K447" s="22" t="s">
        <v>9</v>
      </c>
      <c r="L447" s="22" t="s">
        <v>9</v>
      </c>
      <c r="M447" s="22" t="s">
        <v>9</v>
      </c>
      <c r="N447" s="22">
        <v>21</v>
      </c>
      <c r="O447" s="22">
        <f>AVERAGE(N447,P447)</f>
        <v>23</v>
      </c>
      <c r="P447" s="22">
        <v>25</v>
      </c>
      <c r="Q447" s="22">
        <v>3</v>
      </c>
      <c r="R447" s="22">
        <v>4</v>
      </c>
      <c r="S447" s="22">
        <v>3</v>
      </c>
      <c r="T447" s="22">
        <v>4</v>
      </c>
      <c r="U447" s="22">
        <f t="shared" si="67"/>
        <v>1</v>
      </c>
      <c r="V447" s="22">
        <f t="shared" si="68"/>
        <v>4</v>
      </c>
      <c r="W447" s="34" t="s">
        <v>99</v>
      </c>
      <c r="X447" s="22" t="s">
        <v>8</v>
      </c>
      <c r="Y447" s="22" t="s">
        <v>78</v>
      </c>
      <c r="Z447" s="22" t="s">
        <v>9</v>
      </c>
      <c r="AA447" s="22">
        <v>10</v>
      </c>
      <c r="AB447" s="22" t="s">
        <v>320</v>
      </c>
      <c r="AC447">
        <f>(AA447*0.1)/(O447/1000)</f>
        <v>43.478260869565219</v>
      </c>
      <c r="AD447" s="22" t="s">
        <v>9</v>
      </c>
      <c r="AE447" s="22" t="s">
        <v>8</v>
      </c>
      <c r="AF447" t="str" cm="1">
        <f t="array" ref="AF447">_xlfn.IFS(AD447="NA", "NA", AD447="NR", "NA", AE447="W/cm2", AD447, AE447="mW/mm2", AD447*0.1, AE447="mW/cm2", AD447*0.001, AE447="uW/cm2", AD447*0.000001, AE447="lux", AD447*0.00000014641, AE447="klux", AD447*0.00014641, TRUE, "NA")</f>
        <v>NA</v>
      </c>
      <c r="AG447" s="22" t="s">
        <v>232</v>
      </c>
      <c r="AH447" s="22" t="s">
        <v>9</v>
      </c>
      <c r="AI447" s="22" t="s">
        <v>9</v>
      </c>
      <c r="AJ447" s="22">
        <v>4</v>
      </c>
      <c r="AK447" s="22">
        <v>15</v>
      </c>
      <c r="AL447" s="34" t="s">
        <v>1909</v>
      </c>
      <c r="AM447" s="22" t="s">
        <v>216</v>
      </c>
      <c r="AN447" s="22">
        <v>20</v>
      </c>
      <c r="AO447" s="22" t="s">
        <v>145</v>
      </c>
      <c r="AP447" s="22">
        <v>-0.5</v>
      </c>
      <c r="AQ447" s="22" t="s">
        <v>156</v>
      </c>
      <c r="AR447" s="34">
        <v>24</v>
      </c>
      <c r="AS447" s="22" t="s">
        <v>875</v>
      </c>
      <c r="AT447" s="22">
        <v>65.319999999999993</v>
      </c>
      <c r="AU447" s="22">
        <v>5.09</v>
      </c>
      <c r="AV447" s="22">
        <v>44.61</v>
      </c>
      <c r="AW447" s="22">
        <v>5.08</v>
      </c>
      <c r="AX447" s="22" t="s">
        <v>8</v>
      </c>
      <c r="AY447" s="22" t="s">
        <v>8</v>
      </c>
      <c r="AZ447" s="22" t="s">
        <v>137</v>
      </c>
      <c r="BA447" s="22" t="s">
        <v>197</v>
      </c>
      <c r="BB447" cm="1">
        <f t="array" ref="BB447">_xlfn.IFS(AT447="NA", "NA", AT447="NR", "NA", AZ447="Direct rLV % whole brain", AT447, AZ447="Indirect rLV % whole brain", AT447, AZ447="Direct rLV % hemisphere", AT447/2, AZ447="Indirect rLV % hemisphere", AT447/2, AND(F447="Mouse", AZ447="mm3"), (AT447/508.91)*100, AND(F447="Rat", AZ447="mm3"), (AT447/1971)*100, AND(F447="Mouse", AZ447="ul"), (AT447/508.91)*100, AND(F447="Rat", AZ447="ul"), (AT447/1971)*100, AND(F447="Mouse", AZ447="nl"), (AT447/508910)*100, AND(F447="Rat", AZ447="nl"), (AT447/1971000)*100, AND(F447="Mouse", AZ447="cm3"), (AT447/0.50891)*100, AND(F447="Rat", AZ447="cm3"), (AT447/1.971)*100, TRUE, "NA")</f>
        <v>12.835275392505549</v>
      </c>
      <c r="BC447" cm="1">
        <f t="array" ref="BC447">_xlfn.IFS(AV447="NA", "NA", AV447="NR", "NA", AZ447="Direct rLV % whole brain", AV447, AZ447="Indirect rLV % whole brain", AV447, AZ447="Direct rLV % hemisphere", AV447/2, AZ447="Indirect rLV % hemisphere", AV447/2, AND(F447="Mouse", AZ447="mm3"), (AV447/508.91)*100, AND(F447="Rat", AZ447="mm3"), (AV447/1971)*100, AND(F447="Mouse", AZ447="ul"), (AV447/508.91)*100, AND(F447="Rat", AZ447="ul"), (AV447/1971)*100, AND(F447="Mouse", AZ447="nl"), (AV447/508910)*100, AND(F447="Rat", AZ447="nl"), (AV447/1971000)*100, AND(F447="Mouse", AZ447="cm3"), (AV447/0.50891)*100, AND(F447="Rat", AZ447="cm3"), (AV447/1.971)*100, TRUE, "NA")</f>
        <v>8.7657935587824944</v>
      </c>
      <c r="BD447" cm="1">
        <f t="array" ref="BD447">_xlfn.IFS(AU447="NA", "NA", AU447="NR", "NA", R447="NR", "NA", BA447="SD", AU447, BA447="SE", AU447*(SQRT(R447)), BA447="SEM", AU447*(SQRT(R447)), TRUE, "NA")</f>
        <v>10.18</v>
      </c>
      <c r="BE447" cm="1">
        <f t="array" ref="BE447">_xlfn.IFS(BD447="NA", "NA", AZ447="Direct rLV % whole brain", BD447, AZ447="Indirect rLV % whole brain", BD447, AZ447="Direct rLV % hemisphere", BD447/2, AZ447="Indirect rLV % hemisphere", BD447/2, AND(F447="Mouse", AZ447="mm3"), (BD447/508.91)*100, AND(F447="Rat", AZ447="mm3"), (BD447/1971)*100, AND(F447="Mouse", AZ447="ul"), (BD447/508.91)*100, AND(F447="Rat", AZ447="ul"), (BD447/1971)*100, AND(F447="Mouse", AZ447="nl"), (BD447/508910)*100, AND(F447="Rat", AZ447="nl"), (BD447/1971000)*100, AND(F447="Mouse", AZ447="cm3"), (BD447/0.50891)*100, AND(F447="Rat", AZ447="cm3"), (BD447/1.971)*100, TRUE, "NA")</f>
        <v>2.0003536971173683</v>
      </c>
      <c r="BF447" s="48" cm="1">
        <f t="array" ref="BF447">_xlfn.IFS(AW447="NA", "NA", AW447="NR", "NA", T447 = "NA", "NA", T447 = "NR", "NA", BA447="SD", AW447, BA447="SE", AW447*(SQRT(T447)), BA447="SEM", AW447*(SQRT(T447)), TRUE, "NA")</f>
        <v>10.16</v>
      </c>
      <c r="BG447" s="34" t="s">
        <v>12</v>
      </c>
      <c r="BH447" s="22" t="s">
        <v>8</v>
      </c>
      <c r="BI447" s="22" t="s">
        <v>8</v>
      </c>
      <c r="BJ447" s="22" t="s">
        <v>8</v>
      </c>
      <c r="BK447" s="22" t="s">
        <v>8</v>
      </c>
      <c r="BL447" s="22" t="s">
        <v>8</v>
      </c>
      <c r="BM447" s="22" t="s">
        <v>8</v>
      </c>
      <c r="BN447" s="34" t="s">
        <v>273</v>
      </c>
      <c r="BO447" s="22" t="s">
        <v>273</v>
      </c>
      <c r="BP447" s="22" t="s">
        <v>1911</v>
      </c>
    </row>
    <row r="448" spans="1:68" s="22" customFormat="1" x14ac:dyDescent="0.3">
      <c r="A448" s="22" t="s">
        <v>1908</v>
      </c>
      <c r="B448" s="22" t="s">
        <v>1906</v>
      </c>
      <c r="C448" s="22">
        <v>2011</v>
      </c>
      <c r="D448" s="22" t="s">
        <v>1907</v>
      </c>
      <c r="E448" s="22" t="s">
        <v>143</v>
      </c>
      <c r="F448" s="34" t="s">
        <v>25</v>
      </c>
      <c r="G448" s="22" t="s">
        <v>1008</v>
      </c>
      <c r="H448" s="22" t="s">
        <v>36</v>
      </c>
      <c r="I448" s="22" t="s">
        <v>12</v>
      </c>
      <c r="J448" s="22" t="s">
        <v>8</v>
      </c>
      <c r="K448" s="22" t="s">
        <v>9</v>
      </c>
      <c r="L448" s="22" t="s">
        <v>9</v>
      </c>
      <c r="M448" s="22" t="s">
        <v>9</v>
      </c>
      <c r="N448" s="22">
        <v>21</v>
      </c>
      <c r="O448" s="22">
        <f t="shared" ref="O448:O453" si="74">AVERAGE(N448,P448)</f>
        <v>23</v>
      </c>
      <c r="P448" s="22">
        <v>25</v>
      </c>
      <c r="Q448" s="22">
        <v>3</v>
      </c>
      <c r="R448" s="22">
        <v>4</v>
      </c>
      <c r="S448" s="22">
        <v>3</v>
      </c>
      <c r="T448" s="22">
        <v>4</v>
      </c>
      <c r="U448" s="22">
        <f t="shared" si="67"/>
        <v>1</v>
      </c>
      <c r="V448" s="22">
        <f t="shared" si="68"/>
        <v>4</v>
      </c>
      <c r="W448" s="34" t="s">
        <v>99</v>
      </c>
      <c r="X448" s="22" t="s">
        <v>8</v>
      </c>
      <c r="Y448" s="22" t="s">
        <v>78</v>
      </c>
      <c r="Z448" s="22" t="s">
        <v>9</v>
      </c>
      <c r="AA448" s="22">
        <v>10</v>
      </c>
      <c r="AB448" s="22" t="s">
        <v>320</v>
      </c>
      <c r="AC448">
        <f t="shared" ref="AC448:AC451" si="75">(AA448*0.1)/(O448/1000)</f>
        <v>43.478260869565219</v>
      </c>
      <c r="AD448" s="22" t="s">
        <v>9</v>
      </c>
      <c r="AE448" s="22" t="s">
        <v>8</v>
      </c>
      <c r="AF448" t="str" cm="1">
        <f t="array" ref="AF448">_xlfn.IFS(AD448="NA", "NA", AD448="NR", "NA", AE448="W/cm2", AD448, AE448="mW/mm2", AD448*0.1, AE448="mW/cm2", AD448*0.001, AE448="uW/cm2", AD448*0.000001, AE448="lux", AD448*0.00000014641, AE448="klux", AD448*0.00014641, TRUE, "NA")</f>
        <v>NA</v>
      </c>
      <c r="AG448" s="22" t="s">
        <v>232</v>
      </c>
      <c r="AH448" s="22" t="s">
        <v>9</v>
      </c>
      <c r="AI448" s="22" t="s">
        <v>9</v>
      </c>
      <c r="AJ448" s="22">
        <v>4</v>
      </c>
      <c r="AK448" s="22">
        <v>15</v>
      </c>
      <c r="AL448" s="34" t="s">
        <v>1525</v>
      </c>
      <c r="AM448" s="22" t="s">
        <v>216</v>
      </c>
      <c r="AN448" s="22">
        <v>45</v>
      </c>
      <c r="AO448" s="22" t="s">
        <v>145</v>
      </c>
      <c r="AP448" s="22">
        <v>2</v>
      </c>
      <c r="AQ448" s="22" t="s">
        <v>158</v>
      </c>
      <c r="AR448" s="34">
        <v>24</v>
      </c>
      <c r="AS448" s="22" t="s">
        <v>875</v>
      </c>
      <c r="AT448" s="22">
        <v>65.03</v>
      </c>
      <c r="AU448" s="22">
        <v>2.4500000000000002</v>
      </c>
      <c r="AV448" s="22">
        <v>39.74</v>
      </c>
      <c r="AW448" s="22">
        <v>1.74</v>
      </c>
      <c r="AX448" s="22" t="s">
        <v>8</v>
      </c>
      <c r="AY448" s="22" t="s">
        <v>8</v>
      </c>
      <c r="AZ448" s="22" t="s">
        <v>137</v>
      </c>
      <c r="BA448" s="22" t="s">
        <v>197</v>
      </c>
      <c r="BB448" cm="1">
        <f t="array" ref="BB448">_xlfn.IFS(AT448="NA", "NA", AT448="NR", "NA", AZ448="Direct rLV % whole brain", AT448, AZ448="Indirect rLV % whole brain", AT448, AZ448="Direct rLV % hemisphere", AT448/2, AZ448="Indirect rLV % hemisphere", AT448/2, AND(F448="Mouse", AZ448="mm3"), (AT448/508.91)*100, AND(F448="Rat", AZ448="mm3"), (AT448/1971)*100, AND(F448="Mouse", AZ448="ul"), (AT448/508.91)*100, AND(F448="Rat", AZ448="ul"), (AT448/1971)*100, AND(F448="Mouse", AZ448="nl"), (AT448/508910)*100, AND(F448="Rat", AZ448="nl"), (AT448/1971000)*100, AND(F448="Mouse", AZ448="cm3"), (AT448/0.50891)*100, AND(F448="Rat", AZ448="cm3"), (AT448/1.971)*100, TRUE, "NA")</f>
        <v>12.778290856929516</v>
      </c>
      <c r="BC448" cm="1">
        <f t="array" ref="BC448">_xlfn.IFS(AV448="NA", "NA", AV448="NR", "NA", AZ448="Direct rLV % whole brain", AV448, AZ448="Indirect rLV % whole brain", AV448, AZ448="Direct rLV % hemisphere", AV448/2, AZ448="Indirect rLV % hemisphere", AV448/2, AND(F448="Mouse", AZ448="mm3"), (AV448/508.91)*100, AND(F448="Rat", AZ448="mm3"), (AV448/1971)*100, AND(F448="Mouse", AZ448="ul"), (AV448/508.91)*100, AND(F448="Rat", AZ448="ul"), (AV448/1971)*100, AND(F448="Mouse", AZ448="nl"), (AV448/508910)*100, AND(F448="Rat", AZ448="nl"), (AV448/1971000)*100, AND(F448="Mouse", AZ448="cm3"), (AV448/0.50891)*100, AND(F448="Rat", AZ448="cm3"), (AV448/1.971)*100, TRUE, "NA")</f>
        <v>7.8088463579021825</v>
      </c>
      <c r="BD448" cm="1">
        <f t="array" ref="BD448">_xlfn.IFS(AU448="NA", "NA", AU448="NR", "NA", R448="NR", "NA", BA448="SD", AU448, BA448="SE", AU448*(SQRT(R448)), BA448="SEM", AU448*(SQRT(R448)), TRUE, "NA")</f>
        <v>4.9000000000000004</v>
      </c>
      <c r="BE448" cm="1">
        <f t="array" ref="BE448">_xlfn.IFS(BD448="NA", "NA", AZ448="Direct rLV % whole brain", BD448, AZ448="Indirect rLV % whole brain", BD448, AZ448="Direct rLV % hemisphere", BD448/2, AZ448="Indirect rLV % hemisphere", BD448/2, AND(F448="Mouse", AZ448="mm3"), (BD448/508.91)*100, AND(F448="Rat", AZ448="mm3"), (BD448/1971)*100, AND(F448="Mouse", AZ448="ul"), (BD448/508.91)*100, AND(F448="Rat", AZ448="ul"), (BD448/1971)*100, AND(F448="Mouse", AZ448="nl"), (BD448/508910)*100, AND(F448="Rat", AZ448="nl"), (BD448/1971000)*100, AND(F448="Mouse", AZ448="cm3"), (BD448/0.50891)*100, AND(F448="Rat", AZ448="cm3"), (BD448/1.971)*100, TRUE, "NA")</f>
        <v>0.96284215283645447</v>
      </c>
      <c r="BF448" s="48" cm="1">
        <f t="array" ref="BF448">_xlfn.IFS(AW448="NA", "NA", AW448="NR", "NA", T448 = "NA", "NA", T448 = "NR", "NA", BA448="SD", AW448, BA448="SE", AW448*(SQRT(T448)), BA448="SEM", AW448*(SQRT(T448)), TRUE, "NA")</f>
        <v>3.48</v>
      </c>
      <c r="BG448" s="34" t="s">
        <v>12</v>
      </c>
      <c r="BH448" s="22" t="s">
        <v>8</v>
      </c>
      <c r="BI448" s="22" t="s">
        <v>8</v>
      </c>
      <c r="BJ448" s="22" t="s">
        <v>8</v>
      </c>
      <c r="BK448" s="22" t="s">
        <v>8</v>
      </c>
      <c r="BL448" s="22" t="s">
        <v>8</v>
      </c>
      <c r="BM448" s="22" t="s">
        <v>8</v>
      </c>
      <c r="BN448" s="34" t="s">
        <v>273</v>
      </c>
      <c r="BO448" s="22" t="s">
        <v>273</v>
      </c>
      <c r="BP448" s="22" t="s">
        <v>1911</v>
      </c>
    </row>
    <row r="449" spans="1:69" x14ac:dyDescent="0.3">
      <c r="A449" t="s">
        <v>1913</v>
      </c>
      <c r="B449" t="s">
        <v>1912</v>
      </c>
      <c r="C449">
        <v>2011</v>
      </c>
      <c r="D449" t="s">
        <v>1914</v>
      </c>
      <c r="E449" t="s">
        <v>141</v>
      </c>
      <c r="F449" s="35" t="s">
        <v>25</v>
      </c>
      <c r="G449" t="s">
        <v>1008</v>
      </c>
      <c r="H449" t="s">
        <v>36</v>
      </c>
      <c r="I449" t="s">
        <v>12</v>
      </c>
      <c r="J449" t="s">
        <v>8</v>
      </c>
      <c r="K449" t="s">
        <v>9</v>
      </c>
      <c r="L449" t="s">
        <v>9</v>
      </c>
      <c r="M449" t="s">
        <v>9</v>
      </c>
      <c r="N449">
        <v>20</v>
      </c>
      <c r="O449">
        <f t="shared" si="74"/>
        <v>22.5</v>
      </c>
      <c r="P449">
        <v>25</v>
      </c>
      <c r="Q449">
        <v>1</v>
      </c>
      <c r="R449">
        <v>5</v>
      </c>
      <c r="S449">
        <v>5</v>
      </c>
      <c r="T449">
        <v>5</v>
      </c>
      <c r="U449">
        <f t="shared" si="67"/>
        <v>5</v>
      </c>
      <c r="V449">
        <f t="shared" si="68"/>
        <v>1</v>
      </c>
      <c r="W449" s="35" t="s">
        <v>147</v>
      </c>
      <c r="X449" t="s">
        <v>97</v>
      </c>
      <c r="Y449" t="s">
        <v>78</v>
      </c>
      <c r="Z449" t="s">
        <v>9</v>
      </c>
      <c r="AA449">
        <v>10</v>
      </c>
      <c r="AB449" t="s">
        <v>320</v>
      </c>
      <c r="AC449">
        <f t="shared" si="75"/>
        <v>44.444444444444443</v>
      </c>
      <c r="AD449" t="s">
        <v>9</v>
      </c>
      <c r="AE449" t="s">
        <v>8</v>
      </c>
      <c r="AF449" t="str" cm="1">
        <f t="array" ref="AF449">_xlfn.IFS(AD449="NA", "NA", AD449="NR", "NA", AE449="W/cm2", AD449, AE449="mW/mm2", AD449*0.1, AE449="mW/cm2", AD449*0.001, AE449="uW/cm2", AD449*0.000001, AE449="lux", AD449*0.00000014641, AE449="klux", AD449*0.00014641, TRUE, "NA")</f>
        <v>NA</v>
      </c>
      <c r="AG449" t="s">
        <v>232</v>
      </c>
      <c r="AH449" t="s">
        <v>9</v>
      </c>
      <c r="AI449" t="s">
        <v>9</v>
      </c>
      <c r="AJ449">
        <v>4</v>
      </c>
      <c r="AK449">
        <v>15</v>
      </c>
      <c r="AL449" s="35" t="s">
        <v>1166</v>
      </c>
      <c r="AM449" t="s">
        <v>213</v>
      </c>
      <c r="AN449">
        <v>100</v>
      </c>
      <c r="AO449" t="s">
        <v>145</v>
      </c>
      <c r="AP449">
        <v>-0.5</v>
      </c>
      <c r="AQ449" t="s">
        <v>156</v>
      </c>
      <c r="AR449" s="35">
        <v>24</v>
      </c>
      <c r="AS449" t="s">
        <v>875</v>
      </c>
      <c r="AT449">
        <v>56.6</v>
      </c>
      <c r="AU449">
        <v>1.7</v>
      </c>
      <c r="AV449">
        <v>8.9</v>
      </c>
      <c r="AW449">
        <v>4.2</v>
      </c>
      <c r="AX449" t="s">
        <v>8</v>
      </c>
      <c r="AY449" t="s">
        <v>8</v>
      </c>
      <c r="AZ449" t="s">
        <v>137</v>
      </c>
      <c r="BA449" t="s">
        <v>197</v>
      </c>
      <c r="BB449" cm="1">
        <f t="array" ref="BB449">_xlfn.IFS(AT449="NA", "NA", AT449="NR", "NA", AZ449="Direct rLV % whole brain", AT449, AZ449="Indirect rLV % whole brain", AT449, AZ449="Direct rLV % hemisphere", AT449/2, AZ449="Indirect rLV % hemisphere", AT449/2, AND(F449="Mouse", AZ449="mm3"), (AT449/508.91)*100, AND(F449="Rat", AZ449="mm3"), (AT449/1971)*100, AND(F449="Mouse", AZ449="ul"), (AT449/508.91)*100, AND(F449="Rat", AZ449="ul"), (AT449/1971)*100, AND(F449="Mouse", AZ449="nl"), (AT449/508910)*100, AND(F449="Rat", AZ449="nl"), (AT449/1971000)*100, AND(F449="Mouse", AZ449="cm3"), (AT449/0.50891)*100, AND(F449="Rat", AZ449="cm3"), (AT449/1.971)*100, TRUE, "NA")</f>
        <v>11.121809357253738</v>
      </c>
      <c r="BC449" cm="1">
        <f t="array" ref="BC449">_xlfn.IFS(AV449="NA", "NA", AV449="NR", "NA", AZ449="Direct rLV % whole brain", AV449, AZ449="Indirect rLV % whole brain", AV449, AZ449="Direct rLV % hemisphere", AV449/2, AZ449="Indirect rLV % hemisphere", AV449/2, AND(F449="Mouse", AZ449="mm3"), (AV449/508.91)*100, AND(F449="Rat", AZ449="mm3"), (AV449/1971)*100, AND(F449="Mouse", AZ449="ul"), (AV449/508.91)*100, AND(F449="Rat", AZ449="ul"), (AV449/1971)*100, AND(F449="Mouse", AZ449="nl"), (AV449/508910)*100, AND(F449="Rat", AZ449="nl"), (AV449/1971000)*100, AND(F449="Mouse", AZ449="cm3"), (AV449/0.50891)*100, AND(F449="Rat", AZ449="cm3"), (AV449/1.971)*100, TRUE, "NA")</f>
        <v>1.748835746988662</v>
      </c>
      <c r="BD449" cm="1">
        <f t="array" ref="BD449">_xlfn.IFS(AU449="NA", "NA", AU449="NR", "NA", R449="NR", "NA", BA449="SD", AU449, BA449="SE", AU449*(SQRT(R449)), BA449="SEM", AU449*(SQRT(R449)), TRUE, "NA")</f>
        <v>3.8013155617496426</v>
      </c>
      <c r="BE449" cm="1">
        <f t="array" ref="BE449">_xlfn.IFS(BD449="NA", "NA", AZ449="Direct rLV % whole brain", BD449, AZ449="Indirect rLV % whole brain", BD449, AZ449="Direct rLV % hemisphere", BD449/2, AZ449="Indirect rLV % hemisphere", BD449/2, AND(F449="Mouse", AZ449="mm3"), (BD449/508.91)*100, AND(F449="Rat", AZ449="mm3"), (BD449/1971)*100, AND(F449="Mouse", AZ449="ul"), (BD449/508.91)*100, AND(F449="Rat", AZ449="ul"), (BD449/1971)*100, AND(F449="Mouse", AZ449="nl"), (BD449/508910)*100, AND(F449="Rat", AZ449="nl"), (BD449/1971000)*100, AND(F449="Mouse", AZ449="cm3"), (BD449/0.50891)*100, AND(F449="Rat", AZ449="cm3"), (BD449/1.971)*100, TRUE, "NA")</f>
        <v>0.74695242022157993</v>
      </c>
      <c r="BF449" s="48" cm="1">
        <f t="array" ref="BF449">_xlfn.IFS(AW449="NA", "NA", AW449="NR", "NA", T449 = "NA", "NA", T449 = "NR", "NA", BA449="SD", AW449, BA449="SE", AW449*(SQRT(T449)), BA449="SEM", AW449*(SQRT(T449)), TRUE, "NA")</f>
        <v>9.3914855054991175</v>
      </c>
      <c r="BG449" s="35" t="s">
        <v>183</v>
      </c>
      <c r="BH449">
        <v>1.4</v>
      </c>
      <c r="BI449">
        <v>0.28000000000000003</v>
      </c>
      <c r="BJ449">
        <v>0.61</v>
      </c>
      <c r="BK449">
        <v>0.26</v>
      </c>
      <c r="BL449" t="s">
        <v>197</v>
      </c>
      <c r="BM449">
        <v>24</v>
      </c>
      <c r="BN449" s="35" t="s">
        <v>273</v>
      </c>
      <c r="BO449" t="s">
        <v>272</v>
      </c>
    </row>
    <row r="450" spans="1:69" x14ac:dyDescent="0.3">
      <c r="A450" t="s">
        <v>1913</v>
      </c>
      <c r="B450" t="s">
        <v>1912</v>
      </c>
      <c r="C450">
        <v>2011</v>
      </c>
      <c r="D450" t="s">
        <v>1914</v>
      </c>
      <c r="E450" t="s">
        <v>143</v>
      </c>
      <c r="F450" s="35" t="s">
        <v>25</v>
      </c>
      <c r="G450" t="s">
        <v>1008</v>
      </c>
      <c r="H450" t="s">
        <v>36</v>
      </c>
      <c r="I450" t="s">
        <v>12</v>
      </c>
      <c r="J450" t="s">
        <v>8</v>
      </c>
      <c r="K450" t="s">
        <v>9</v>
      </c>
      <c r="L450" t="s">
        <v>9</v>
      </c>
      <c r="M450" t="s">
        <v>9</v>
      </c>
      <c r="N450">
        <v>20</v>
      </c>
      <c r="O450">
        <f t="shared" si="74"/>
        <v>22.5</v>
      </c>
      <c r="P450">
        <v>25</v>
      </c>
      <c r="Q450">
        <v>1</v>
      </c>
      <c r="R450">
        <v>5</v>
      </c>
      <c r="S450">
        <v>5</v>
      </c>
      <c r="T450">
        <v>5</v>
      </c>
      <c r="U450">
        <f t="shared" si="67"/>
        <v>5</v>
      </c>
      <c r="V450">
        <f t="shared" si="68"/>
        <v>1</v>
      </c>
      <c r="W450" s="35" t="s">
        <v>147</v>
      </c>
      <c r="X450" t="s">
        <v>97</v>
      </c>
      <c r="Y450" t="s">
        <v>78</v>
      </c>
      <c r="Z450" t="s">
        <v>9</v>
      </c>
      <c r="AA450">
        <v>10</v>
      </c>
      <c r="AB450" t="s">
        <v>320</v>
      </c>
      <c r="AC450">
        <f t="shared" si="75"/>
        <v>44.444444444444443</v>
      </c>
      <c r="AD450" t="s">
        <v>9</v>
      </c>
      <c r="AE450" t="s">
        <v>8</v>
      </c>
      <c r="AF450" t="str" cm="1">
        <f t="array" ref="AF450">_xlfn.IFS(AD450="NA", "NA", AD450="NR", "NA", AE450="W/cm2", AD450, AE450="mW/mm2", AD450*0.1, AE450="mW/cm2", AD450*0.001, AE450="uW/cm2", AD450*0.000001, AE450="lux", AD450*0.00000014641, AE450="klux", AD450*0.00014641, TRUE, "NA")</f>
        <v>NA</v>
      </c>
      <c r="AG450" t="s">
        <v>232</v>
      </c>
      <c r="AH450" t="s">
        <v>9</v>
      </c>
      <c r="AI450" t="s">
        <v>9</v>
      </c>
      <c r="AJ450">
        <v>4</v>
      </c>
      <c r="AK450">
        <v>15</v>
      </c>
      <c r="AL450" s="35" t="s">
        <v>1915</v>
      </c>
      <c r="AM450" t="s">
        <v>213</v>
      </c>
      <c r="AN450">
        <v>100</v>
      </c>
      <c r="AO450" t="s">
        <v>145</v>
      </c>
      <c r="AP450">
        <v>-0.5</v>
      </c>
      <c r="AQ450" t="s">
        <v>156</v>
      </c>
      <c r="AR450" s="35">
        <v>24</v>
      </c>
      <c r="AS450" t="s">
        <v>875</v>
      </c>
      <c r="AT450">
        <v>56.6</v>
      </c>
      <c r="AU450">
        <v>1.7</v>
      </c>
      <c r="AV450">
        <v>31.83</v>
      </c>
      <c r="AW450">
        <v>4.07</v>
      </c>
      <c r="AX450" t="s">
        <v>8</v>
      </c>
      <c r="AY450" t="s">
        <v>8</v>
      </c>
      <c r="AZ450" t="s">
        <v>137</v>
      </c>
      <c r="BA450" t="s">
        <v>197</v>
      </c>
      <c r="BB450" cm="1">
        <f t="array" ref="BB450">_xlfn.IFS(AT450="NA", "NA", AT450="NR", "NA", AZ450="Direct rLV % whole brain", AT450, AZ450="Indirect rLV % whole brain", AT450, AZ450="Direct rLV % hemisphere", AT450/2, AZ450="Indirect rLV % hemisphere", AT450/2, AND(F450="Mouse", AZ450="mm3"), (AT450/508.91)*100, AND(F450="Rat", AZ450="mm3"), (AT450/1971)*100, AND(F450="Mouse", AZ450="ul"), (AT450/508.91)*100, AND(F450="Rat", AZ450="ul"), (AT450/1971)*100, AND(F450="Mouse", AZ450="nl"), (AT450/508910)*100, AND(F450="Rat", AZ450="nl"), (AT450/1971000)*100, AND(F450="Mouse", AZ450="cm3"), (AT450/0.50891)*100, AND(F450="Rat", AZ450="cm3"), (AT450/1.971)*100, TRUE, "NA")</f>
        <v>11.121809357253738</v>
      </c>
      <c r="BC450" cm="1">
        <f t="array" ref="BC450">_xlfn.IFS(AV450="NA", "NA", AV450="NR", "NA", AZ450="Direct rLV % whole brain", AV450, AZ450="Indirect rLV % whole brain", AV450, AZ450="Direct rLV % hemisphere", AV450/2, AZ450="Indirect rLV % hemisphere", AV450/2, AND(F450="Mouse", AZ450="mm3"), (AV450/508.91)*100, AND(F450="Rat", AZ450="mm3"), (AV450/1971)*100, AND(F450="Mouse", AZ450="ul"), (AV450/508.91)*100, AND(F450="Rat", AZ450="ul"), (AV450/1971)*100, AND(F450="Mouse", AZ450="nl"), (AV450/508910)*100, AND(F450="Rat", AZ450="nl"), (AV450/1971000)*100, AND(F450="Mouse", AZ450="cm3"), (AV450/0.50891)*100, AND(F450="Rat", AZ450="cm3"), (AV450/1.971)*100, TRUE, "NA")</f>
        <v>6.2545440254661928</v>
      </c>
      <c r="BD450" cm="1">
        <f t="array" ref="BD450">_xlfn.IFS(AU450="NA", "NA", AU450="NR", "NA", R450="NR", "NA", BA450="SD", AU450, BA450="SE", AU450*(SQRT(R450)), BA450="SEM", AU450*(SQRT(R450)), TRUE, "NA")</f>
        <v>3.8013155617496426</v>
      </c>
      <c r="BE450" cm="1">
        <f t="array" ref="BE450">_xlfn.IFS(BD450="NA", "NA", AZ450="Direct rLV % whole brain", BD450, AZ450="Indirect rLV % whole brain", BD450, AZ450="Direct rLV % hemisphere", BD450/2, AZ450="Indirect rLV % hemisphere", BD450/2, AND(F450="Mouse", AZ450="mm3"), (BD450/508.91)*100, AND(F450="Rat", AZ450="mm3"), (BD450/1971)*100, AND(F450="Mouse", AZ450="ul"), (BD450/508.91)*100, AND(F450="Rat", AZ450="ul"), (BD450/1971)*100, AND(F450="Mouse", AZ450="nl"), (BD450/508910)*100, AND(F450="Rat", AZ450="nl"), (BD450/1971000)*100, AND(F450="Mouse", AZ450="cm3"), (BD450/0.50891)*100, AND(F450="Rat", AZ450="cm3"), (BD450/1.971)*100, TRUE, "NA")</f>
        <v>0.74695242022157993</v>
      </c>
      <c r="BF450" s="48" cm="1">
        <f t="array" ref="BF450">_xlfn.IFS(AW450="NA", "NA", AW450="NR", "NA", T450 = "NA", "NA", T450 = "NR", "NA", BA450="SD", AW450, BA450="SE", AW450*(SQRT(T450)), BA450="SEM", AW450*(SQRT(T450)), TRUE, "NA")</f>
        <v>9.1007966684241453</v>
      </c>
      <c r="BG450" s="35" t="s">
        <v>183</v>
      </c>
      <c r="BH450" t="s">
        <v>9</v>
      </c>
      <c r="BI450" t="s">
        <v>9</v>
      </c>
      <c r="BJ450" t="s">
        <v>9</v>
      </c>
      <c r="BK450" t="s">
        <v>9</v>
      </c>
      <c r="BL450" t="s">
        <v>197</v>
      </c>
      <c r="BM450">
        <v>24</v>
      </c>
      <c r="BN450" s="35" t="s">
        <v>273</v>
      </c>
      <c r="BO450" t="s">
        <v>273</v>
      </c>
      <c r="BQ450" t="s">
        <v>1917</v>
      </c>
    </row>
    <row r="451" spans="1:69" x14ac:dyDescent="0.3">
      <c r="A451" t="s">
        <v>1913</v>
      </c>
      <c r="B451" t="s">
        <v>1912</v>
      </c>
      <c r="C451">
        <v>2011</v>
      </c>
      <c r="D451" t="s">
        <v>1914</v>
      </c>
      <c r="E451" t="s">
        <v>144</v>
      </c>
      <c r="F451" s="35" t="s">
        <v>25</v>
      </c>
      <c r="G451" t="s">
        <v>1008</v>
      </c>
      <c r="H451" t="s">
        <v>36</v>
      </c>
      <c r="I451" t="s">
        <v>12</v>
      </c>
      <c r="J451" t="s">
        <v>8</v>
      </c>
      <c r="K451" t="s">
        <v>9</v>
      </c>
      <c r="L451" t="s">
        <v>9</v>
      </c>
      <c r="M451" t="s">
        <v>9</v>
      </c>
      <c r="N451">
        <v>20</v>
      </c>
      <c r="O451">
        <f t="shared" si="74"/>
        <v>22.5</v>
      </c>
      <c r="P451">
        <v>25</v>
      </c>
      <c r="Q451">
        <v>1</v>
      </c>
      <c r="R451">
        <v>5</v>
      </c>
      <c r="S451">
        <v>5</v>
      </c>
      <c r="T451">
        <v>5</v>
      </c>
      <c r="U451">
        <f t="shared" si="67"/>
        <v>5</v>
      </c>
      <c r="V451">
        <f t="shared" si="68"/>
        <v>1</v>
      </c>
      <c r="W451" s="35" t="s">
        <v>147</v>
      </c>
      <c r="X451" t="s">
        <v>97</v>
      </c>
      <c r="Y451" t="s">
        <v>78</v>
      </c>
      <c r="Z451" t="s">
        <v>9</v>
      </c>
      <c r="AA451">
        <v>10</v>
      </c>
      <c r="AB451" t="s">
        <v>320</v>
      </c>
      <c r="AC451">
        <f t="shared" si="75"/>
        <v>44.444444444444443</v>
      </c>
      <c r="AD451" t="s">
        <v>9</v>
      </c>
      <c r="AE451" t="s">
        <v>8</v>
      </c>
      <c r="AF451" t="str" cm="1">
        <f t="array" ref="AF451">_xlfn.IFS(AD451="NA", "NA", AD451="NR", "NA", AE451="W/cm2", AD451, AE451="mW/mm2", AD451*0.1, AE451="mW/cm2", AD451*0.001, AE451="uW/cm2", AD451*0.000001, AE451="lux", AD451*0.00000014641, AE451="klux", AD451*0.00014641, TRUE, "NA")</f>
        <v>NA</v>
      </c>
      <c r="AG451" t="s">
        <v>232</v>
      </c>
      <c r="AH451" t="s">
        <v>9</v>
      </c>
      <c r="AI451" t="s">
        <v>9</v>
      </c>
      <c r="AJ451">
        <v>4</v>
      </c>
      <c r="AK451">
        <v>15</v>
      </c>
      <c r="AL451" s="35" t="s">
        <v>1916</v>
      </c>
      <c r="AM451" t="s">
        <v>213</v>
      </c>
      <c r="AN451">
        <v>100</v>
      </c>
      <c r="AO451" t="s">
        <v>145</v>
      </c>
      <c r="AP451">
        <v>-0.5</v>
      </c>
      <c r="AQ451" t="s">
        <v>156</v>
      </c>
      <c r="AR451" s="35">
        <v>24</v>
      </c>
      <c r="AS451" t="s">
        <v>875</v>
      </c>
      <c r="AT451">
        <v>56.6</v>
      </c>
      <c r="AU451">
        <v>1.7</v>
      </c>
      <c r="AV451">
        <v>37.799999999999997</v>
      </c>
      <c r="AW451">
        <v>11.35</v>
      </c>
      <c r="AX451" t="s">
        <v>8</v>
      </c>
      <c r="AY451" t="s">
        <v>8</v>
      </c>
      <c r="AZ451" t="s">
        <v>137</v>
      </c>
      <c r="BA451" t="s">
        <v>197</v>
      </c>
      <c r="BB451" cm="1">
        <f t="array" ref="BB451">_xlfn.IFS(AT451="NA", "NA", AT451="NR", "NA", AZ451="Direct rLV % whole brain", AT451, AZ451="Indirect rLV % whole brain", AT451, AZ451="Direct rLV % hemisphere", AT451/2, AZ451="Indirect rLV % hemisphere", AT451/2, AND(F451="Mouse", AZ451="mm3"), (AT451/508.91)*100, AND(F451="Rat", AZ451="mm3"), (AT451/1971)*100, AND(F451="Mouse", AZ451="ul"), (AT451/508.91)*100, AND(F451="Rat", AZ451="ul"), (AT451/1971)*100, AND(F451="Mouse", AZ451="nl"), (AT451/508910)*100, AND(F451="Rat", AZ451="nl"), (AT451/1971000)*100, AND(F451="Mouse", AZ451="cm3"), (AT451/0.50891)*100, AND(F451="Rat", AZ451="cm3"), (AT451/1.971)*100, TRUE, "NA")</f>
        <v>11.121809357253738</v>
      </c>
      <c r="BC451" cm="1">
        <f t="array" ref="BC451">_xlfn.IFS(AV451="NA", "NA", AV451="NR", "NA", AZ451="Direct rLV % whole brain", AV451, AZ451="Indirect rLV % whole brain", AV451, AZ451="Direct rLV % hemisphere", AV451/2, AZ451="Indirect rLV % hemisphere", AV451/2, AND(F451="Mouse", AZ451="mm3"), (AV451/508.91)*100, AND(F451="Rat", AZ451="mm3"), (AV451/1971)*100, AND(F451="Mouse", AZ451="ul"), (AV451/508.91)*100, AND(F451="Rat", AZ451="ul"), (AV451/1971)*100, AND(F451="Mouse", AZ451="nl"), (AV451/508910)*100, AND(F451="Rat", AZ451="nl"), (AV451/1971000)*100, AND(F451="Mouse", AZ451="cm3"), (AV451/0.50891)*100, AND(F451="Rat", AZ451="cm3"), (AV451/1.971)*100, TRUE, "NA")</f>
        <v>7.4276394647383617</v>
      </c>
      <c r="BD451" cm="1">
        <f t="array" ref="BD451">_xlfn.IFS(AU451="NA", "NA", AU451="NR", "NA", R451="NR", "NA", BA451="SD", AU451, BA451="SE", AU451*(SQRT(R451)), BA451="SEM", AU451*(SQRT(R451)), TRUE, "NA")</f>
        <v>3.8013155617496426</v>
      </c>
      <c r="BE451" cm="1">
        <f t="array" ref="BE451">_xlfn.IFS(BD451="NA", "NA", AZ451="Direct rLV % whole brain", BD451, AZ451="Indirect rLV % whole brain", BD451, AZ451="Direct rLV % hemisphere", BD451/2, AZ451="Indirect rLV % hemisphere", BD451/2, AND(F451="Mouse", AZ451="mm3"), (BD451/508.91)*100, AND(F451="Rat", AZ451="mm3"), (BD451/1971)*100, AND(F451="Mouse", AZ451="ul"), (BD451/508.91)*100, AND(F451="Rat", AZ451="ul"), (BD451/1971)*100, AND(F451="Mouse", AZ451="nl"), (BD451/508910)*100, AND(F451="Rat", AZ451="nl"), (BD451/1971000)*100, AND(F451="Mouse", AZ451="cm3"), (BD451/0.50891)*100, AND(F451="Rat", AZ451="cm3"), (BD451/1.971)*100, TRUE, "NA")</f>
        <v>0.74695242022157993</v>
      </c>
      <c r="BF451" s="48" cm="1">
        <f t="array" ref="BF451">_xlfn.IFS(AW451="NA", "NA", AW451="NR", "NA", T451 = "NA", "NA", T451 = "NR", "NA", BA451="SD", AW451, BA451="SE", AW451*(SQRT(T451)), BA451="SEM", AW451*(SQRT(T451)), TRUE, "NA")</f>
        <v>25.379371544622614</v>
      </c>
      <c r="BG451" s="35" t="s">
        <v>183</v>
      </c>
      <c r="BH451" t="s">
        <v>9</v>
      </c>
      <c r="BI451" t="s">
        <v>9</v>
      </c>
      <c r="BJ451" t="s">
        <v>9</v>
      </c>
      <c r="BK451" t="s">
        <v>9</v>
      </c>
      <c r="BL451" t="s">
        <v>197</v>
      </c>
      <c r="BM451">
        <v>24</v>
      </c>
      <c r="BN451" s="35" t="s">
        <v>273</v>
      </c>
      <c r="BO451" t="s">
        <v>273</v>
      </c>
      <c r="BQ451" t="s">
        <v>1917</v>
      </c>
    </row>
    <row r="452" spans="1:69" s="22" customFormat="1" x14ac:dyDescent="0.3">
      <c r="A452" s="22" t="s">
        <v>1920</v>
      </c>
      <c r="B452" s="22" t="s">
        <v>1918</v>
      </c>
      <c r="C452" s="22">
        <v>2017</v>
      </c>
      <c r="D452" s="22" t="s">
        <v>1919</v>
      </c>
      <c r="E452" s="22" t="s">
        <v>141</v>
      </c>
      <c r="F452" s="34" t="s">
        <v>25</v>
      </c>
      <c r="G452" s="22" t="s">
        <v>1008</v>
      </c>
      <c r="H452" s="22" t="s">
        <v>36</v>
      </c>
      <c r="I452" s="22" t="s">
        <v>12</v>
      </c>
      <c r="J452" s="22" t="s">
        <v>8</v>
      </c>
      <c r="K452" s="22">
        <v>9</v>
      </c>
      <c r="L452" s="22">
        <f>AVERAGE(K452,M452)</f>
        <v>11</v>
      </c>
      <c r="M452" s="22">
        <v>13</v>
      </c>
      <c r="N452" s="22">
        <v>25</v>
      </c>
      <c r="O452" s="22">
        <f t="shared" si="74"/>
        <v>26</v>
      </c>
      <c r="P452" s="22">
        <v>27</v>
      </c>
      <c r="Q452" s="22">
        <v>2</v>
      </c>
      <c r="R452" s="22">
        <v>5</v>
      </c>
      <c r="S452" s="22">
        <v>6</v>
      </c>
      <c r="T452" s="22">
        <v>5</v>
      </c>
      <c r="U452" s="22">
        <f t="shared" si="67"/>
        <v>3</v>
      </c>
      <c r="V452" s="22">
        <f t="shared" si="68"/>
        <v>1.6666666666666667</v>
      </c>
      <c r="W452" s="34" t="s">
        <v>97</v>
      </c>
      <c r="X452" s="22" t="s">
        <v>8</v>
      </c>
      <c r="Y452" s="22" t="s">
        <v>78</v>
      </c>
      <c r="Z452" s="22" t="s">
        <v>9</v>
      </c>
      <c r="AA452" s="22">
        <v>10</v>
      </c>
      <c r="AB452" s="22" t="s">
        <v>338</v>
      </c>
      <c r="AC452">
        <f>(AA452*0.2)/(O452/1000)</f>
        <v>76.92307692307692</v>
      </c>
      <c r="AD452" s="22" t="s">
        <v>9</v>
      </c>
      <c r="AE452" s="22" t="s">
        <v>8</v>
      </c>
      <c r="AF452" t="str" cm="1">
        <f t="array" ref="AF452">_xlfn.IFS(AD452="NA", "NA", AD452="NR", "NA", AE452="W/cm2", AD452, AE452="mW/mm2", AD452*0.1, AE452="mW/cm2", AD452*0.001, AE452="uW/cm2", AD452*0.000001, AE452="lux", AD452*0.00000014641, AE452="klux", AD452*0.00014641, TRUE, "NA")</f>
        <v>NA</v>
      </c>
      <c r="AG452" s="22" t="s">
        <v>232</v>
      </c>
      <c r="AH452" s="22" t="s">
        <v>9</v>
      </c>
      <c r="AI452" s="22" t="s">
        <v>9</v>
      </c>
      <c r="AJ452" s="22">
        <v>2</v>
      </c>
      <c r="AK452" s="22">
        <v>17</v>
      </c>
      <c r="AL452" s="34" t="s">
        <v>1921</v>
      </c>
      <c r="AM452" s="22" t="s">
        <v>218</v>
      </c>
      <c r="AN452" s="22">
        <v>1</v>
      </c>
      <c r="AO452" s="22" t="s">
        <v>145</v>
      </c>
      <c r="AP452" s="22">
        <v>3</v>
      </c>
      <c r="AQ452" s="22" t="s">
        <v>158</v>
      </c>
      <c r="AR452" s="34">
        <v>336</v>
      </c>
      <c r="AS452" s="22" t="s">
        <v>876</v>
      </c>
      <c r="AT452" s="22">
        <v>1.45</v>
      </c>
      <c r="AU452" s="22">
        <v>0.09</v>
      </c>
      <c r="AV452" s="22">
        <v>0.56000000000000005</v>
      </c>
      <c r="AW452" s="22">
        <v>0.04</v>
      </c>
      <c r="AX452" s="22" t="s">
        <v>8</v>
      </c>
      <c r="AY452" s="22" t="s">
        <v>8</v>
      </c>
      <c r="AZ452" s="22" t="s">
        <v>137</v>
      </c>
      <c r="BA452" s="22" t="s">
        <v>197</v>
      </c>
      <c r="BB452" cm="1">
        <f t="array" ref="BB452">_xlfn.IFS(AT452="NA", "NA", AT452="NR", "NA", AZ452="Direct rLV % whole brain", AT452, AZ452="Indirect rLV % whole brain", AT452, AZ452="Direct rLV % hemisphere", AT452/2, AZ452="Indirect rLV % hemisphere", AT452/2, AND(F452="Mouse", AZ452="mm3"), (AT452/508.91)*100, AND(F452="Rat", AZ452="mm3"), (AT452/1971)*100, AND(F452="Mouse", AZ452="ul"), (AT452/508.91)*100, AND(F452="Rat", AZ452="ul"), (AT452/1971)*100, AND(F452="Mouse", AZ452="nl"), (AT452/508910)*100, AND(F452="Rat", AZ452="nl"), (AT452/1971000)*100, AND(F452="Mouse", AZ452="cm3"), (AT452/0.50891)*100, AND(F452="Rat", AZ452="cm3"), (AT452/1.971)*100, TRUE, "NA")</f>
        <v>0.28492267788017528</v>
      </c>
      <c r="BC452" cm="1">
        <f t="array" ref="BC452">_xlfn.IFS(AV452="NA", "NA", AV452="NR", "NA", AZ452="Direct rLV % whole brain", AV452, AZ452="Indirect rLV % whole brain", AV452, AZ452="Direct rLV % hemisphere", AV452/2, AZ452="Indirect rLV % hemisphere", AV452/2, AND(F452="Mouse", AZ452="mm3"), (AV452/508.91)*100, AND(F452="Rat", AZ452="mm3"), (AV452/1971)*100, AND(F452="Mouse", AZ452="ul"), (AV452/508.91)*100, AND(F452="Rat", AZ452="ul"), (AV452/1971)*100, AND(F452="Mouse", AZ452="nl"), (AV452/508910)*100, AND(F452="Rat", AZ452="nl"), (AV452/1971000)*100, AND(F452="Mouse", AZ452="cm3"), (AV452/0.50891)*100, AND(F452="Rat", AZ452="cm3"), (AV452/1.971)*100, TRUE, "NA")</f>
        <v>0.11003910318130908</v>
      </c>
      <c r="BD452" cm="1">
        <f t="array" ref="BD452">_xlfn.IFS(AU452="NA", "NA", AU452="NR", "NA", R452="NR", "NA", BA452="SD", AU452, BA452="SE", AU452*(SQRT(R452)), BA452="SEM", AU452*(SQRT(R452)), TRUE, "NA")</f>
        <v>0.20124611797498107</v>
      </c>
      <c r="BE452" cm="1">
        <f t="array" ref="BE452">_xlfn.IFS(BD452="NA", "NA", AZ452="Direct rLV % whole brain", BD452, AZ452="Indirect rLV % whole brain", BD452, AZ452="Direct rLV % hemisphere", BD452/2, AZ452="Indirect rLV % hemisphere", BD452/2, AND(F452="Mouse", AZ452="mm3"), (BD452/508.91)*100, AND(F452="Rat", AZ452="mm3"), (BD452/1971)*100, AND(F452="Mouse", AZ452="ul"), (BD452/508.91)*100, AND(F452="Rat", AZ452="ul"), (BD452/1971)*100, AND(F452="Mouse", AZ452="nl"), (BD452/508910)*100, AND(F452="Rat", AZ452="nl"), (BD452/1971000)*100, AND(F452="Mouse", AZ452="cm3"), (BD452/0.50891)*100, AND(F452="Rat", AZ452="cm3"), (BD452/1.971)*100, TRUE, "NA")</f>
        <v>3.9544539894083644E-2</v>
      </c>
      <c r="BF452" s="48" cm="1">
        <f t="array" ref="BF452">_xlfn.IFS(AW452="NA", "NA", AW452="NR", "NA", T452 = "NA", "NA", T452 = "NR", "NA", BA452="SD", AW452, BA452="SE", AW452*(SQRT(T452)), BA452="SEM", AW452*(SQRT(T452)), TRUE, "NA")</f>
        <v>8.9442719099991588E-2</v>
      </c>
      <c r="BG452" s="34" t="s">
        <v>12</v>
      </c>
      <c r="BH452" s="22" t="s">
        <v>8</v>
      </c>
      <c r="BI452" s="22" t="s">
        <v>8</v>
      </c>
      <c r="BJ452" s="22" t="s">
        <v>8</v>
      </c>
      <c r="BK452" s="22" t="s">
        <v>8</v>
      </c>
      <c r="BL452" s="22" t="s">
        <v>8</v>
      </c>
      <c r="BM452" s="22" t="s">
        <v>8</v>
      </c>
      <c r="BN452" s="34" t="s">
        <v>273</v>
      </c>
      <c r="BO452" s="22" t="s">
        <v>272</v>
      </c>
      <c r="BP452" s="22" t="s">
        <v>1922</v>
      </c>
    </row>
    <row r="453" spans="1:69" s="22" customFormat="1" x14ac:dyDescent="0.3">
      <c r="A453" s="22" t="s">
        <v>1920</v>
      </c>
      <c r="B453" s="22" t="s">
        <v>1918</v>
      </c>
      <c r="C453" s="22">
        <v>2017</v>
      </c>
      <c r="D453" s="22" t="s">
        <v>1919</v>
      </c>
      <c r="E453" s="22" t="s">
        <v>143</v>
      </c>
      <c r="F453" s="34" t="s">
        <v>25</v>
      </c>
      <c r="G453" s="22" t="s">
        <v>1008</v>
      </c>
      <c r="H453" s="22" t="s">
        <v>36</v>
      </c>
      <c r="I453" s="22" t="s">
        <v>337</v>
      </c>
      <c r="J453" s="22" t="s">
        <v>8</v>
      </c>
      <c r="K453" s="22">
        <v>96</v>
      </c>
      <c r="L453" s="22">
        <f>AVERAGE(K453,M453)</f>
        <v>100</v>
      </c>
      <c r="M453" s="22">
        <v>104</v>
      </c>
      <c r="N453" s="22">
        <v>30</v>
      </c>
      <c r="O453" s="22">
        <f t="shared" si="74"/>
        <v>32</v>
      </c>
      <c r="P453" s="22">
        <v>34</v>
      </c>
      <c r="Q453" s="22">
        <v>1</v>
      </c>
      <c r="R453" s="22">
        <v>5</v>
      </c>
      <c r="S453" s="22">
        <v>3</v>
      </c>
      <c r="T453" s="22">
        <v>5</v>
      </c>
      <c r="U453" s="22">
        <f t="shared" si="67"/>
        <v>3</v>
      </c>
      <c r="V453" s="22">
        <f t="shared" si="68"/>
        <v>1.6666666666666667</v>
      </c>
      <c r="W453" s="34" t="s">
        <v>97</v>
      </c>
      <c r="X453" s="22" t="s">
        <v>8</v>
      </c>
      <c r="Y453" s="22" t="s">
        <v>78</v>
      </c>
      <c r="Z453" s="22" t="s">
        <v>9</v>
      </c>
      <c r="AA453" s="22">
        <v>10</v>
      </c>
      <c r="AB453" s="22" t="s">
        <v>338</v>
      </c>
      <c r="AC453">
        <f>(AA453*0.2)/(O453/1000)</f>
        <v>62.5</v>
      </c>
      <c r="AD453" s="22" t="s">
        <v>9</v>
      </c>
      <c r="AE453" s="22" t="s">
        <v>8</v>
      </c>
      <c r="AF453" t="str" cm="1">
        <f t="array" ref="AF453">_xlfn.IFS(AD453="NA", "NA", AD453="NR", "NA", AE453="W/cm2", AD453, AE453="mW/mm2", AD453*0.1, AE453="mW/cm2", AD453*0.001, AE453="uW/cm2", AD453*0.000001, AE453="lux", AD453*0.00000014641, AE453="klux", AD453*0.00014641, TRUE, "NA")</f>
        <v>NA</v>
      </c>
      <c r="AG453" s="22" t="s">
        <v>232</v>
      </c>
      <c r="AH453" s="22" t="s">
        <v>9</v>
      </c>
      <c r="AI453" s="22" t="s">
        <v>9</v>
      </c>
      <c r="AJ453" s="22">
        <v>2</v>
      </c>
      <c r="AK453" s="22">
        <v>17</v>
      </c>
      <c r="AL453" s="34" t="s">
        <v>1921</v>
      </c>
      <c r="AM453" s="22" t="s">
        <v>218</v>
      </c>
      <c r="AN453" s="22">
        <v>1</v>
      </c>
      <c r="AO453" s="22" t="s">
        <v>145</v>
      </c>
      <c r="AP453" s="22">
        <v>3</v>
      </c>
      <c r="AQ453" s="22" t="s">
        <v>158</v>
      </c>
      <c r="AR453" s="34">
        <v>336</v>
      </c>
      <c r="AS453" s="22" t="s">
        <v>876</v>
      </c>
      <c r="AT453" s="22">
        <v>1.26</v>
      </c>
      <c r="AU453" s="22">
        <v>0.11</v>
      </c>
      <c r="AV453" s="22">
        <v>0.91</v>
      </c>
      <c r="AW453" s="22">
        <v>0.06</v>
      </c>
      <c r="AX453" s="22" t="s">
        <v>8</v>
      </c>
      <c r="AY453" s="22" t="s">
        <v>8</v>
      </c>
      <c r="AZ453" s="22" t="s">
        <v>137</v>
      </c>
      <c r="BA453" s="22" t="s">
        <v>197</v>
      </c>
      <c r="BB453" cm="1">
        <f t="array" ref="BB453">_xlfn.IFS(AT453="NA", "NA", AT453="NR", "NA", AZ453="Direct rLV % whole brain", AT453, AZ453="Indirect rLV % whole brain", AT453, AZ453="Direct rLV % hemisphere", AT453/2, AZ453="Indirect rLV % hemisphere", AT453/2, AND(F453="Mouse", AZ453="mm3"), (AT453/508.91)*100, AND(F453="Rat", AZ453="mm3"), (AT453/1971)*100, AND(F453="Mouse", AZ453="ul"), (AT453/508.91)*100, AND(F453="Rat", AZ453="ul"), (AT453/1971)*100, AND(F453="Mouse", AZ453="nl"), (AT453/508910)*100, AND(F453="Rat", AZ453="nl"), (AT453/1971000)*100, AND(F453="Mouse", AZ453="cm3"), (AT453/0.50891)*100, AND(F453="Rat", AZ453="cm3"), (AT453/1.971)*100, TRUE, "NA")</f>
        <v>0.24758798215794542</v>
      </c>
      <c r="BC453" cm="1">
        <f t="array" ref="BC453">_xlfn.IFS(AV453="NA", "NA", AV453="NR", "NA", AZ453="Direct rLV % whole brain", AV453, AZ453="Indirect rLV % whole brain", AV453, AZ453="Direct rLV % hemisphere", AV453/2, AZ453="Indirect rLV % hemisphere", AV453/2, AND(F453="Mouse", AZ453="mm3"), (AV453/508.91)*100, AND(F453="Rat", AZ453="mm3"), (AV453/1971)*100, AND(F453="Mouse", AZ453="ul"), (AV453/508.91)*100, AND(F453="Rat", AZ453="ul"), (AV453/1971)*100, AND(F453="Mouse", AZ453="nl"), (AV453/508910)*100, AND(F453="Rat", AZ453="nl"), (AV453/1971000)*100, AND(F453="Mouse", AZ453="cm3"), (AV453/0.50891)*100, AND(F453="Rat", AZ453="cm3"), (AV453/1.971)*100, TRUE, "NA")</f>
        <v>0.17881354266962723</v>
      </c>
      <c r="BD453" cm="1">
        <f t="array" ref="BD453">_xlfn.IFS(AU453="NA", "NA", AU453="NR", "NA", R453="NR", "NA", BA453="SD", AU453, BA453="SE", AU453*(SQRT(R453)), BA453="SEM", AU453*(SQRT(R453)), TRUE, "NA")</f>
        <v>0.24596747752497689</v>
      </c>
      <c r="BE453" cm="1">
        <f t="array" ref="BE453">_xlfn.IFS(BD453="NA", "NA", AZ453="Direct rLV % whole brain", BD453, AZ453="Indirect rLV % whole brain", BD453, AZ453="Direct rLV % hemisphere", BD453/2, AZ453="Indirect rLV % hemisphere", BD453/2, AND(F453="Mouse", AZ453="mm3"), (BD453/508.91)*100, AND(F453="Rat", AZ453="mm3"), (BD453/1971)*100, AND(F453="Mouse", AZ453="ul"), (BD453/508.91)*100, AND(F453="Rat", AZ453="ul"), (BD453/1971)*100, AND(F453="Mouse", AZ453="nl"), (BD453/508910)*100, AND(F453="Rat", AZ453="nl"), (BD453/1971000)*100, AND(F453="Mouse", AZ453="cm3"), (BD453/0.50891)*100, AND(F453="Rat", AZ453="cm3"), (BD453/1.971)*100, TRUE, "NA")</f>
        <v>4.8332215426102228E-2</v>
      </c>
      <c r="BF453" s="48" cm="1">
        <f t="array" ref="BF453">_xlfn.IFS(AW453="NA", "NA", AW453="NR", "NA", T453 = "NA", "NA", T453 = "NR", "NA", BA453="SD", AW453, BA453="SE", AW453*(SQRT(T453)), BA453="SEM", AW453*(SQRT(T453)), TRUE, "NA")</f>
        <v>0.13416407864998739</v>
      </c>
      <c r="BG453" s="34" t="s">
        <v>12</v>
      </c>
      <c r="BH453" s="22" t="s">
        <v>8</v>
      </c>
      <c r="BI453" s="22" t="s">
        <v>8</v>
      </c>
      <c r="BJ453" s="22" t="s">
        <v>8</v>
      </c>
      <c r="BK453" s="22" t="s">
        <v>8</v>
      </c>
      <c r="BL453" s="22" t="s">
        <v>8</v>
      </c>
      <c r="BM453" s="22" t="s">
        <v>8</v>
      </c>
      <c r="BN453" s="34" t="s">
        <v>273</v>
      </c>
      <c r="BO453" s="22" t="s">
        <v>272</v>
      </c>
      <c r="BP453" s="22" t="s">
        <v>1922</v>
      </c>
    </row>
    <row r="454" spans="1:69" x14ac:dyDescent="0.3">
      <c r="A454" t="s">
        <v>1924</v>
      </c>
      <c r="B454" t="s">
        <v>1923</v>
      </c>
      <c r="C454">
        <v>2012</v>
      </c>
      <c r="D454" t="s">
        <v>1925</v>
      </c>
      <c r="E454" t="s">
        <v>141</v>
      </c>
      <c r="F454" s="35" t="s">
        <v>25</v>
      </c>
      <c r="G454" t="s">
        <v>1008</v>
      </c>
      <c r="H454" t="s">
        <v>36</v>
      </c>
      <c r="I454" t="s">
        <v>12</v>
      </c>
      <c r="J454" t="s">
        <v>8</v>
      </c>
      <c r="K454" t="s">
        <v>9</v>
      </c>
      <c r="L454">
        <v>10</v>
      </c>
      <c r="M454" t="s">
        <v>9</v>
      </c>
      <c r="N454" t="s">
        <v>9</v>
      </c>
      <c r="O454" t="s">
        <v>9</v>
      </c>
      <c r="P454" t="s">
        <v>9</v>
      </c>
      <c r="Q454">
        <v>1</v>
      </c>
      <c r="R454">
        <v>6</v>
      </c>
      <c r="S454">
        <v>1</v>
      </c>
      <c r="T454">
        <v>6</v>
      </c>
      <c r="U454">
        <f t="shared" ref="U454:U516" si="76">IF(AND(Q454&lt;&gt;"", Q454&lt;&gt;0, Q454&lt;&gt;"NA", Q454&lt;&gt;"NR",S454&lt;&gt;"", S454&lt;&gt;0, S454&lt;&gt;"NA", S454&lt;&gt;"NR"), S454/Q454, "NA")</f>
        <v>1</v>
      </c>
      <c r="V454">
        <f t="shared" ref="V454:V490" si="77">IF(AND(U454&lt;&gt;"", U454&lt;&gt;0, U454&lt;&gt;"NA", U454&lt;&gt;"NR",R454&lt;&gt;"", R454&lt;&gt;0, R454&lt;&gt;"NA", R454&lt;&gt;"NR"), R454/U454, "NA")</f>
        <v>6</v>
      </c>
      <c r="W454" s="35" t="s">
        <v>100</v>
      </c>
      <c r="X454" t="s">
        <v>936</v>
      </c>
      <c r="Y454" t="s">
        <v>2553</v>
      </c>
      <c r="Z454" t="s">
        <v>276</v>
      </c>
      <c r="AA454">
        <v>40</v>
      </c>
      <c r="AB454" t="s">
        <v>145</v>
      </c>
      <c r="AC454" cm="1">
        <f t="array" ref="AC454">_xlfn.IFS(AB454="mg/kg", AA454, AB454="ug/g", AA454, AB454="mg/100g", AA454*10, AB454="mg/g", AA454*1000, TRUE, "NA")</f>
        <v>40</v>
      </c>
      <c r="AD454">
        <v>1.5</v>
      </c>
      <c r="AE454" t="s">
        <v>221</v>
      </c>
      <c r="AF454" t="str" cm="1">
        <f t="array" ref="AF454">_xlfn.IFS(AD454="NA", "NA", AD454="NR", "NA", AE454="W/cm2", AD454, AE454="mW/mm2", AD454*0.1, AE454="mW/cm2", AD454*0.001, AE454="uW/cm2", AD454*0.000001, AE454="lux", AD454*0.00000014641, AE454="klux", AD454*0.00014641, TRUE, "NA")</f>
        <v>NA</v>
      </c>
      <c r="AG454" t="s">
        <v>84</v>
      </c>
      <c r="AH454" t="s">
        <v>719</v>
      </c>
      <c r="AI454">
        <v>540</v>
      </c>
      <c r="AJ454" t="s">
        <v>9</v>
      </c>
      <c r="AK454">
        <v>25</v>
      </c>
      <c r="AL454" s="35" t="s">
        <v>1928</v>
      </c>
      <c r="AM454" t="s">
        <v>216</v>
      </c>
      <c r="AN454">
        <v>7.5</v>
      </c>
      <c r="AO454" t="s">
        <v>1927</v>
      </c>
      <c r="AP454">
        <v>-0.5</v>
      </c>
      <c r="AQ454" t="s">
        <v>156</v>
      </c>
      <c r="AR454" s="35">
        <v>48</v>
      </c>
      <c r="AS454" t="s">
        <v>874</v>
      </c>
      <c r="AT454">
        <v>34.72</v>
      </c>
      <c r="AU454">
        <v>0.86</v>
      </c>
      <c r="AV454">
        <v>22.77</v>
      </c>
      <c r="AW454">
        <v>1.91</v>
      </c>
      <c r="AX454" t="s">
        <v>8</v>
      </c>
      <c r="AY454" t="s">
        <v>8</v>
      </c>
      <c r="AZ454" t="s">
        <v>137</v>
      </c>
      <c r="BA454" t="s">
        <v>197</v>
      </c>
      <c r="BB454" cm="1">
        <f t="array" ref="BB454">_xlfn.IFS(AT454="NA", "NA", AT454="NR", "NA", AZ454="Direct rLV % whole brain", AT454, AZ454="Indirect rLV % whole brain", AT454, AZ454="Direct rLV % hemisphere", AT454/2, AZ454="Indirect rLV % hemisphere", AT454/2, AND(F454="Mouse", AZ454="mm3"), (AT454/508.91)*100, AND(F454="Rat", AZ454="mm3"), (AT454/1971)*100, AND(F454="Mouse", AZ454="ul"), (AT454/508.91)*100, AND(F454="Rat", AZ454="ul"), (AT454/1971)*100, AND(F454="Mouse", AZ454="nl"), (AT454/508910)*100, AND(F454="Rat", AZ454="nl"), (AT454/1971000)*100, AND(F454="Mouse", AZ454="cm3"), (AT454/0.50891)*100, AND(F454="Rat", AZ454="cm3"), (AT454/1.971)*100, TRUE, "NA")</f>
        <v>6.8224243972411616</v>
      </c>
      <c r="BC454" cm="1">
        <f t="array" ref="BC454">_xlfn.IFS(AV454="NA", "NA", AV454="NR", "NA", AZ454="Direct rLV % whole brain", AV454, AZ454="Indirect rLV % whole brain", AV454, AZ454="Direct rLV % hemisphere", AV454/2, AZ454="Indirect rLV % hemisphere", AV454/2, AND(F454="Mouse", AZ454="mm3"), (AV454/508.91)*100, AND(F454="Rat", AZ454="mm3"), (AV454/1971)*100, AND(F454="Mouse", AZ454="ul"), (AV454/508.91)*100, AND(F454="Rat", AZ454="ul"), (AV454/1971)*100, AND(F454="Mouse", AZ454="nl"), (AV454/508910)*100, AND(F454="Rat", AZ454="nl"), (AV454/1971000)*100, AND(F454="Mouse", AZ454="cm3"), (AV454/0.50891)*100, AND(F454="Rat", AZ454="cm3"), (AV454/1.971)*100, TRUE, "NA")</f>
        <v>4.4742685347114417</v>
      </c>
      <c r="BD454" cm="1">
        <f t="array" ref="BD454">_xlfn.IFS(AU454="NA", "NA", AU454="NR", "NA", R454="NR", "NA", BA454="SD", AU454, BA454="SE", AU454*(SQRT(R454)), BA454="SEM", AU454*(SQRT(R454)), TRUE, "NA")</f>
        <v>2.106561178793533</v>
      </c>
      <c r="BE454" cm="1">
        <f t="array" ref="BE454">_xlfn.IFS(BD454="NA", "NA", AZ454="Direct rLV % whole brain", BD454, AZ454="Indirect rLV % whole brain", BD454, AZ454="Direct rLV % hemisphere", BD454/2, AZ454="Indirect rLV % hemisphere", BD454/2, AND(F454="Mouse", AZ454="mm3"), (BD454/508.91)*100, AND(F454="Rat", AZ454="mm3"), (BD454/1971)*100, AND(F454="Mouse", AZ454="ul"), (BD454/508.91)*100, AND(F454="Rat", AZ454="ul"), (BD454/1971)*100, AND(F454="Mouse", AZ454="nl"), (BD454/508910)*100, AND(F454="Rat", AZ454="nl"), (BD454/1971000)*100, AND(F454="Mouse", AZ454="cm3"), (BD454/0.50891)*100, AND(F454="Rat", AZ454="cm3"), (BD454/1.971)*100, TRUE, "NA")</f>
        <v>0.41393589805536002</v>
      </c>
      <c r="BF454" s="48" cm="1">
        <f t="array" ref="BF454">_xlfn.IFS(AW454="NA", "NA", AW454="NR", "NA", T454 = "NA", "NA", T454 = "NR", "NA", BA454="SD", AW454, BA454="SE", AW454*(SQRT(T454)), BA454="SEM", AW454*(SQRT(T454)), TRUE, "NA")</f>
        <v>4.6785254087158696</v>
      </c>
      <c r="BG454" s="35" t="s">
        <v>1162</v>
      </c>
      <c r="BH454">
        <v>1.48</v>
      </c>
      <c r="BI454">
        <v>0.56000000000000005</v>
      </c>
      <c r="BJ454">
        <v>1</v>
      </c>
      <c r="BK454">
        <v>0</v>
      </c>
      <c r="BL454" t="s">
        <v>197</v>
      </c>
      <c r="BM454">
        <v>48</v>
      </c>
      <c r="BN454" s="35" t="s">
        <v>273</v>
      </c>
      <c r="BO454" t="s">
        <v>272</v>
      </c>
      <c r="BP454" t="s">
        <v>1929</v>
      </c>
    </row>
    <row r="455" spans="1:69" x14ac:dyDescent="0.3">
      <c r="A455" t="s">
        <v>1924</v>
      </c>
      <c r="B455" t="s">
        <v>1923</v>
      </c>
      <c r="C455">
        <v>2012</v>
      </c>
      <c r="D455" t="s">
        <v>1925</v>
      </c>
      <c r="E455" t="s">
        <v>143</v>
      </c>
      <c r="F455" s="35" t="s">
        <v>25</v>
      </c>
      <c r="G455" t="s">
        <v>1926</v>
      </c>
      <c r="H455" t="s">
        <v>36</v>
      </c>
      <c r="I455" t="s">
        <v>12</v>
      </c>
      <c r="J455" t="s">
        <v>8</v>
      </c>
      <c r="K455" t="s">
        <v>9</v>
      </c>
      <c r="L455">
        <v>10</v>
      </c>
      <c r="M455" t="s">
        <v>9</v>
      </c>
      <c r="N455" t="s">
        <v>9</v>
      </c>
      <c r="O455" t="s">
        <v>9</v>
      </c>
      <c r="P455" t="s">
        <v>9</v>
      </c>
      <c r="Q455">
        <v>1</v>
      </c>
      <c r="R455">
        <v>6</v>
      </c>
      <c r="S455">
        <v>1</v>
      </c>
      <c r="T455">
        <v>6</v>
      </c>
      <c r="U455">
        <f t="shared" si="76"/>
        <v>1</v>
      </c>
      <c r="V455">
        <f t="shared" si="77"/>
        <v>6</v>
      </c>
      <c r="W455" s="35" t="s">
        <v>100</v>
      </c>
      <c r="X455" t="s">
        <v>936</v>
      </c>
      <c r="Y455" t="s">
        <v>2553</v>
      </c>
      <c r="Z455" t="s">
        <v>276</v>
      </c>
      <c r="AA455">
        <v>40</v>
      </c>
      <c r="AB455" t="s">
        <v>145</v>
      </c>
      <c r="AC455" cm="1">
        <f t="array" ref="AC455">_xlfn.IFS(AB455="mg/kg", AA455, AB455="ug/g", AA455, AB455="mg/100g", AA455*10, AB455="mg/g", AA455*1000, TRUE, "NA")</f>
        <v>40</v>
      </c>
      <c r="AD455">
        <v>1.5</v>
      </c>
      <c r="AE455" t="s">
        <v>221</v>
      </c>
      <c r="AF455" t="str" cm="1">
        <f t="array" ref="AF455">_xlfn.IFS(AD455="NA", "NA", AD455="NR", "NA", AE455="W/cm2", AD455, AE455="mW/mm2", AD455*0.1, AE455="mW/cm2", AD455*0.001, AE455="uW/cm2", AD455*0.000001, AE455="lux", AD455*0.00000014641, AE455="klux", AD455*0.00014641, TRUE, "NA")</f>
        <v>NA</v>
      </c>
      <c r="AG455" t="s">
        <v>84</v>
      </c>
      <c r="AH455" t="s">
        <v>719</v>
      </c>
      <c r="AI455">
        <v>540</v>
      </c>
      <c r="AJ455" t="s">
        <v>9</v>
      </c>
      <c r="AK455">
        <v>25</v>
      </c>
      <c r="AL455" s="35" t="s">
        <v>1928</v>
      </c>
      <c r="AM455" t="s">
        <v>216</v>
      </c>
      <c r="AN455">
        <v>7.5</v>
      </c>
      <c r="AO455" t="s">
        <v>1927</v>
      </c>
      <c r="AP455">
        <v>-0.5</v>
      </c>
      <c r="AQ455" t="s">
        <v>156</v>
      </c>
      <c r="AR455" s="35">
        <v>48</v>
      </c>
      <c r="AS455" t="s">
        <v>874</v>
      </c>
      <c r="AT455">
        <v>68.14</v>
      </c>
      <c r="AU455">
        <v>2.25</v>
      </c>
      <c r="AV455">
        <v>30.04</v>
      </c>
      <c r="AW455">
        <v>3.12</v>
      </c>
      <c r="AX455" t="s">
        <v>8</v>
      </c>
      <c r="AY455" t="s">
        <v>8</v>
      </c>
      <c r="AZ455" t="s">
        <v>137</v>
      </c>
      <c r="BA455" t="s">
        <v>197</v>
      </c>
      <c r="BB455" cm="1">
        <f t="array" ref="BB455">_xlfn.IFS(AT455="NA", "NA", AT455="NR", "NA", AZ455="Direct rLV % whole brain", AT455, AZ455="Indirect rLV % whole brain", AT455, AZ455="Direct rLV % hemisphere", AT455/2, AZ455="Indirect rLV % hemisphere", AT455/2, AND(F455="Mouse", AZ455="mm3"), (AT455/508.91)*100, AND(F455="Rat", AZ455="mm3"), (AT455/1971)*100, AND(F455="Mouse", AZ455="ul"), (AT455/508.91)*100, AND(F455="Rat", AZ455="ul"), (AT455/1971)*100, AND(F455="Mouse", AZ455="nl"), (AT455/508910)*100, AND(F455="Rat", AZ455="nl"), (AT455/1971000)*100, AND(F455="Mouse", AZ455="cm3"), (AT455/0.50891)*100, AND(F455="Rat", AZ455="cm3"), (AT455/1.971)*100, TRUE, "NA")</f>
        <v>13.389400876382856</v>
      </c>
      <c r="BC455" cm="1">
        <f t="array" ref="BC455">_xlfn.IFS(AV455="NA", "NA", AV455="NR", "NA", AZ455="Direct rLV % whole brain", AV455, AZ455="Indirect rLV % whole brain", AV455, AZ455="Direct rLV % hemisphere", AV455/2, AZ455="Indirect rLV % hemisphere", AV455/2, AND(F455="Mouse", AZ455="mm3"), (AV455/508.91)*100, AND(F455="Rat", AZ455="mm3"), (AV455/1971)*100, AND(F455="Mouse", AZ455="ul"), (AV455/508.91)*100, AND(F455="Rat", AZ455="ul"), (AV455/1971)*100, AND(F455="Mouse", AZ455="nl"), (AV455/508910)*100, AND(F455="Rat", AZ455="nl"), (AV455/1971000)*100, AND(F455="Mouse", AZ455="cm3"), (AV455/0.50891)*100, AND(F455="Rat", AZ455="cm3"), (AV455/1.971)*100, TRUE, "NA")</f>
        <v>5.9028118920830792</v>
      </c>
      <c r="BD455" cm="1">
        <f t="array" ref="BD455">_xlfn.IFS(AU455="NA", "NA", AU455="NR", "NA", R455="NR", "NA", BA455="SD", AU455, BA455="SE", AU455*(SQRT(R455)), BA455="SEM", AU455*(SQRT(R455)), TRUE, "NA")</f>
        <v>5.5113519212621505</v>
      </c>
      <c r="BE455" cm="1">
        <f t="array" ref="BE455">_xlfn.IFS(BD455="NA", "NA", AZ455="Direct rLV % whole brain", BD455, AZ455="Indirect rLV % whole brain", BD455, AZ455="Direct rLV % hemisphere", BD455/2, AZ455="Indirect rLV % hemisphere", BD455/2, AND(F455="Mouse", AZ455="mm3"), (BD455/508.91)*100, AND(F455="Rat", AZ455="mm3"), (BD455/1971)*100, AND(F455="Mouse", AZ455="ul"), (BD455/508.91)*100, AND(F455="Rat", AZ455="ul"), (BD455/1971)*100, AND(F455="Mouse", AZ455="nl"), (BD455/508910)*100, AND(F455="Rat", AZ455="nl"), (BD455/1971000)*100, AND(F455="Mouse", AZ455="cm3"), (BD455/0.50891)*100, AND(F455="Rat", AZ455="cm3"), (BD455/1.971)*100, TRUE, "NA")</f>
        <v>1.0829718263076282</v>
      </c>
      <c r="BF455" s="48" cm="1">
        <f t="array" ref="BF455">_xlfn.IFS(AW455="NA", "NA", AW455="NR", "NA", T455 = "NA", "NA", T455 = "NR", "NA", BA455="SD", AW455, BA455="SE", AW455*(SQRT(T455)), BA455="SEM", AW455*(SQRT(T455)), TRUE, "NA")</f>
        <v>7.6424079974835148</v>
      </c>
      <c r="BG455" s="35" t="s">
        <v>1162</v>
      </c>
      <c r="BH455">
        <v>3.69</v>
      </c>
      <c r="BI455">
        <v>0.79</v>
      </c>
      <c r="BJ455">
        <v>1.49</v>
      </c>
      <c r="BK455">
        <v>0.55000000000000004</v>
      </c>
      <c r="BL455" t="s">
        <v>197</v>
      </c>
      <c r="BM455">
        <v>48</v>
      </c>
      <c r="BN455" s="35" t="s">
        <v>273</v>
      </c>
      <c r="BO455" t="s">
        <v>272</v>
      </c>
      <c r="BP455" t="s">
        <v>1929</v>
      </c>
    </row>
    <row r="456" spans="1:69" s="22" customFormat="1" x14ac:dyDescent="0.3">
      <c r="A456" s="22" t="s">
        <v>1933</v>
      </c>
      <c r="B456" s="22" t="s">
        <v>1932</v>
      </c>
      <c r="C456" s="22">
        <v>2015</v>
      </c>
      <c r="D456" s="22" t="s">
        <v>1934</v>
      </c>
      <c r="E456" s="22" t="s">
        <v>141</v>
      </c>
      <c r="F456" s="34" t="s">
        <v>25</v>
      </c>
      <c r="G456" s="22" t="s">
        <v>1008</v>
      </c>
      <c r="H456" s="22" t="s">
        <v>9</v>
      </c>
      <c r="I456" s="22" t="s">
        <v>12</v>
      </c>
      <c r="J456" s="22" t="s">
        <v>8</v>
      </c>
      <c r="K456" s="22" t="s">
        <v>9</v>
      </c>
      <c r="L456" s="22" t="s">
        <v>9</v>
      </c>
      <c r="M456" s="22" t="s">
        <v>9</v>
      </c>
      <c r="N456" s="22" t="s">
        <v>9</v>
      </c>
      <c r="O456" s="22" t="s">
        <v>9</v>
      </c>
      <c r="P456" s="22" t="s">
        <v>9</v>
      </c>
      <c r="Q456" s="22">
        <v>1</v>
      </c>
      <c r="R456" s="22" t="s">
        <v>9</v>
      </c>
      <c r="S456" s="22">
        <v>1</v>
      </c>
      <c r="T456" s="22" t="s">
        <v>9</v>
      </c>
      <c r="U456" s="22">
        <f t="shared" si="76"/>
        <v>1</v>
      </c>
      <c r="V456" s="22" t="str">
        <f t="shared" si="77"/>
        <v>NA</v>
      </c>
      <c r="W456" s="34" t="s">
        <v>97</v>
      </c>
      <c r="X456" s="22" t="s">
        <v>8</v>
      </c>
      <c r="Y456" s="22" t="s">
        <v>78</v>
      </c>
      <c r="Z456" s="22" t="s">
        <v>93</v>
      </c>
      <c r="AA456" s="22">
        <v>10</v>
      </c>
      <c r="AB456" s="22" t="s">
        <v>320</v>
      </c>
      <c r="AC456" t="str" cm="1">
        <f t="array" ref="AC456">_xlfn.IFS(AB456="mg/kg", AA456, AB456="ug/g", AA456, AB456="mg/100g", AA456*10, AB456="mg/g", AA456*1000, TRUE, "NA")</f>
        <v>NA</v>
      </c>
      <c r="AD456" s="22" t="s">
        <v>9</v>
      </c>
      <c r="AE456" s="22" t="s">
        <v>8</v>
      </c>
      <c r="AF456" t="str" cm="1">
        <f t="array" ref="AF456">_xlfn.IFS(AD456="NA", "NA", AD456="NR", "NA", AE456="W/cm2", AD456, AE456="mW/mm2", AD456*0.1, AE456="mW/cm2", AD456*0.001, AE456="uW/cm2", AD456*0.000001, AE456="lux", AD456*0.00000014641, AE456="klux", AD456*0.00014641, TRUE, "NA")</f>
        <v>NA</v>
      </c>
      <c r="AG456" s="22" t="s">
        <v>231</v>
      </c>
      <c r="AH456" s="22" t="s">
        <v>9</v>
      </c>
      <c r="AI456" s="22" t="s">
        <v>9</v>
      </c>
      <c r="AJ456" s="22">
        <v>1</v>
      </c>
      <c r="AK456" s="22">
        <v>15</v>
      </c>
      <c r="AL456" s="34" t="s">
        <v>12</v>
      </c>
      <c r="AM456" s="22" t="s">
        <v>8</v>
      </c>
      <c r="AN456" s="22" t="s">
        <v>8</v>
      </c>
      <c r="AO456" s="22" t="s">
        <v>8</v>
      </c>
      <c r="AP456" s="22" t="s">
        <v>8</v>
      </c>
      <c r="AQ456" s="22" t="s">
        <v>8</v>
      </c>
      <c r="AR456" s="34">
        <v>168</v>
      </c>
      <c r="AS456" s="22" t="s">
        <v>876</v>
      </c>
      <c r="AT456" s="22">
        <v>0.12</v>
      </c>
      <c r="AU456" s="22">
        <v>0.03</v>
      </c>
      <c r="AV456" s="22" t="s">
        <v>8</v>
      </c>
      <c r="AW456" s="22" t="s">
        <v>8</v>
      </c>
      <c r="AX456" s="22" t="s">
        <v>8</v>
      </c>
      <c r="AY456" s="22" t="s">
        <v>8</v>
      </c>
      <c r="AZ456" s="22" t="s">
        <v>137</v>
      </c>
      <c r="BA456" s="22" t="s">
        <v>197</v>
      </c>
      <c r="BB456" cm="1">
        <f t="array" ref="BB456">_xlfn.IFS(AT456="NA", "NA", AT456="NR", "NA", AZ456="Direct rLV % whole brain", AT456, AZ456="Indirect rLV % whole brain", AT456, AZ456="Direct rLV % hemisphere", AT456/2, AZ456="Indirect rLV % hemisphere", AT456/2, AND(F456="Mouse", AZ456="mm3"), (AT456/508.91)*100, AND(F456="Rat", AZ456="mm3"), (AT456/1971)*100, AND(F456="Mouse", AZ456="ul"), (AT456/508.91)*100, AND(F456="Rat", AZ456="ul"), (AT456/1971)*100, AND(F456="Mouse", AZ456="nl"), (AT456/508910)*100, AND(F456="Rat", AZ456="nl"), (AT456/1971000)*100, AND(F456="Mouse", AZ456="cm3"), (AT456/0.50891)*100, AND(F456="Rat", AZ456="cm3"), (AT456/1.971)*100, TRUE, "NA")</f>
        <v>2.3579807824566229E-2</v>
      </c>
      <c r="BC456" t="str" cm="1">
        <f t="array" ref="BC456">_xlfn.IFS(AV456="NA", "NA", AV456="NR", "NA", AZ456="Direct rLV % whole brain", AV456, AZ456="Indirect rLV % whole brain", AV456, AZ456="Direct rLV % hemisphere", AV456/2, AZ456="Indirect rLV % hemisphere", AV456/2, AND(F456="Mouse", AZ456="mm3"), (AV456/508.91)*100, AND(F456="Rat", AZ456="mm3"), (AV456/1971)*100, AND(F456="Mouse", AZ456="ul"), (AV456/508.91)*100, AND(F456="Rat", AZ456="ul"), (AV456/1971)*100, AND(F456="Mouse", AZ456="nl"), (AV456/508910)*100, AND(F456="Rat", AZ456="nl"), (AV456/1971000)*100, AND(F456="Mouse", AZ456="cm3"), (AV456/0.50891)*100, AND(F456="Rat", AZ456="cm3"), (AV456/1.971)*100, TRUE, "NA")</f>
        <v>NA</v>
      </c>
      <c r="BD456" t="str" cm="1">
        <f t="array" ref="BD456">_xlfn.IFS(AU456="NA", "NA", AU456="NR", "NA", R456="NR", "NA", BA456="SD", AU456, BA456="SE", AU456*(SQRT(R456)), BA456="SEM", AU456*(SQRT(R456)), TRUE, "NA")</f>
        <v>NA</v>
      </c>
      <c r="BE456" t="str" cm="1">
        <f t="array" ref="BE456">_xlfn.IFS(BD456="NA", "NA", AZ456="Direct rLV % whole brain", BD456, AZ456="Indirect rLV % whole brain", BD456, AZ456="Direct rLV % hemisphere", BD456/2, AZ456="Indirect rLV % hemisphere", BD456/2, AND(F456="Mouse", AZ456="mm3"), (BD456/508.91)*100, AND(F456="Rat", AZ456="mm3"), (BD456/1971)*100, AND(F456="Mouse", AZ456="ul"), (BD456/508.91)*100, AND(F456="Rat", AZ456="ul"), (BD456/1971)*100, AND(F456="Mouse", AZ456="nl"), (BD456/508910)*100, AND(F456="Rat", AZ456="nl"), (BD456/1971000)*100, AND(F456="Mouse", AZ456="cm3"), (BD456/0.50891)*100, AND(F456="Rat", AZ456="cm3"), (BD456/1.971)*100, TRUE, "NA")</f>
        <v>NA</v>
      </c>
      <c r="BF456" s="48" t="str" cm="1">
        <f t="array" ref="BF456">_xlfn.IFS(AW456="NA", "NA", AW456="NR", "NA", T456 = "NA", "NA", T456 = "NR", "NA", BA456="SD", AW456, BA456="SE", AW456*(SQRT(T456)), BA456="SEM", AW456*(SQRT(T456)), TRUE, "NA")</f>
        <v>NA</v>
      </c>
      <c r="BG456" s="34" t="s">
        <v>12</v>
      </c>
      <c r="BH456" s="22" t="s">
        <v>8</v>
      </c>
      <c r="BI456" s="22" t="s">
        <v>8</v>
      </c>
      <c r="BJ456" s="22" t="s">
        <v>8</v>
      </c>
      <c r="BK456" s="22" t="s">
        <v>8</v>
      </c>
      <c r="BL456" s="22" t="s">
        <v>8</v>
      </c>
      <c r="BM456" s="22" t="s">
        <v>8</v>
      </c>
      <c r="BN456" s="34" t="s">
        <v>273</v>
      </c>
      <c r="BO456" s="22" t="s">
        <v>273</v>
      </c>
      <c r="BP456" s="22" t="s">
        <v>1935</v>
      </c>
      <c r="BQ456" s="22" t="s">
        <v>1609</v>
      </c>
    </row>
    <row r="457" spans="1:69" x14ac:dyDescent="0.3">
      <c r="A457" t="s">
        <v>1937</v>
      </c>
      <c r="B457" t="s">
        <v>1936</v>
      </c>
      <c r="C457">
        <v>2012</v>
      </c>
      <c r="D457" t="s">
        <v>1938</v>
      </c>
      <c r="E457" t="s">
        <v>141</v>
      </c>
      <c r="F457" s="35" t="s">
        <v>25</v>
      </c>
      <c r="G457" t="s">
        <v>1008</v>
      </c>
      <c r="H457" t="s">
        <v>36</v>
      </c>
      <c r="I457" t="s">
        <v>12</v>
      </c>
      <c r="J457" t="s">
        <v>8</v>
      </c>
      <c r="K457" t="s">
        <v>9</v>
      </c>
      <c r="L457" t="s">
        <v>9</v>
      </c>
      <c r="M457" t="s">
        <v>9</v>
      </c>
      <c r="N457" t="s">
        <v>9</v>
      </c>
      <c r="O457">
        <v>25</v>
      </c>
      <c r="P457" t="s">
        <v>9</v>
      </c>
      <c r="Q457">
        <v>2</v>
      </c>
      <c r="R457">
        <v>10.5</v>
      </c>
      <c r="S457">
        <v>4</v>
      </c>
      <c r="T457">
        <v>10.5</v>
      </c>
      <c r="U457">
        <f t="shared" si="76"/>
        <v>2</v>
      </c>
      <c r="V457">
        <f t="shared" si="77"/>
        <v>5.25</v>
      </c>
      <c r="W457" s="35" t="s">
        <v>97</v>
      </c>
      <c r="X457" t="s">
        <v>8</v>
      </c>
      <c r="Y457" t="s">
        <v>78</v>
      </c>
      <c r="Z457" t="s">
        <v>9</v>
      </c>
      <c r="AA457">
        <v>10</v>
      </c>
      <c r="AB457" t="s">
        <v>320</v>
      </c>
      <c r="AC457">
        <f>(AA457*0.1)/(O457/1000)</f>
        <v>40</v>
      </c>
      <c r="AD457">
        <v>50</v>
      </c>
      <c r="AE457" t="s">
        <v>221</v>
      </c>
      <c r="AF457" t="str" cm="1">
        <f t="array" ref="AF457">_xlfn.IFS(AD457="NA", "NA", AD457="NR", "NA", AE457="W/cm2", AD457, AE457="mW/mm2", AD457*0.1, AE457="mW/cm2", AD457*0.001, AE457="uW/cm2", AD457*0.000001, AE457="lux", AD457*0.00000014641, AE457="klux", AD457*0.00014641, TRUE, "NA")</f>
        <v>NA</v>
      </c>
      <c r="AG457" t="s">
        <v>1939</v>
      </c>
      <c r="AH457" t="s">
        <v>1939</v>
      </c>
      <c r="AI457">
        <v>561</v>
      </c>
      <c r="AJ457" t="s">
        <v>9</v>
      </c>
      <c r="AK457">
        <v>10</v>
      </c>
      <c r="AL457" s="35" t="s">
        <v>1940</v>
      </c>
      <c r="AM457" t="s">
        <v>216</v>
      </c>
      <c r="AN457">
        <v>50</v>
      </c>
      <c r="AO457" t="s">
        <v>145</v>
      </c>
      <c r="AP457">
        <v>0.25</v>
      </c>
      <c r="AQ457" t="s">
        <v>158</v>
      </c>
      <c r="AR457" s="35">
        <v>24</v>
      </c>
      <c r="AS457" t="s">
        <v>876</v>
      </c>
      <c r="AT457">
        <v>14.38</v>
      </c>
      <c r="AU457" t="s">
        <v>9</v>
      </c>
      <c r="AV457">
        <v>17.899999999999999</v>
      </c>
      <c r="AW457" t="s">
        <v>9</v>
      </c>
      <c r="AX457" t="s">
        <v>8</v>
      </c>
      <c r="AY457" t="s">
        <v>8</v>
      </c>
      <c r="AZ457" t="s">
        <v>137</v>
      </c>
      <c r="BA457" t="s">
        <v>196</v>
      </c>
      <c r="BB457" cm="1">
        <f t="array" ref="BB457">_xlfn.IFS(AT457="NA", "NA", AT457="NR", "NA", AZ457="Direct rLV % whole brain", AT457, AZ457="Indirect rLV % whole brain", AT457, AZ457="Direct rLV % hemisphere", AT457/2, AZ457="Indirect rLV % hemisphere", AT457/2, AND(F457="Mouse", AZ457="mm3"), (AT457/508.91)*100, AND(F457="Rat", AZ457="mm3"), (AT457/1971)*100, AND(F457="Mouse", AZ457="ul"), (AT457/508.91)*100, AND(F457="Rat", AZ457="ul"), (AT457/1971)*100, AND(F457="Mouse", AZ457="nl"), (AT457/508910)*100, AND(F457="Rat", AZ457="nl"), (AT457/1971000)*100, AND(F457="Mouse", AZ457="cm3"), (AT457/0.50891)*100, AND(F457="Rat", AZ457="cm3"), (AT457/1.971)*100, TRUE, "NA")</f>
        <v>2.8256469709771865</v>
      </c>
      <c r="BC457" cm="1">
        <f t="array" ref="BC457">_xlfn.IFS(AV457="NA", "NA", AV457="NR", "NA", AZ457="Direct rLV % whole brain", AV457, AZ457="Indirect rLV % whole brain", AV457, AZ457="Direct rLV % hemisphere", AV457/2, AZ457="Indirect rLV % hemisphere", AV457/2, AND(F457="Mouse", AZ457="mm3"), (AV457/508.91)*100, AND(F457="Rat", AZ457="mm3"), (AV457/1971)*100, AND(F457="Mouse", AZ457="ul"), (AV457/508.91)*100, AND(F457="Rat", AZ457="ul"), (AV457/1971)*100, AND(F457="Mouse", AZ457="nl"), (AV457/508910)*100, AND(F457="Rat", AZ457="nl"), (AV457/1971000)*100, AND(F457="Mouse", AZ457="cm3"), (AV457/0.50891)*100, AND(F457="Rat", AZ457="cm3"), (AV457/1.971)*100, TRUE, "NA")</f>
        <v>3.5173213338311289</v>
      </c>
      <c r="BD457" t="str" cm="1">
        <f t="array" ref="BD457">_xlfn.IFS(AU457="NA", "NA", AU457="NR", "NA", R457="NR", "NA", BA457="SD", AU457, BA457="SE", AU457*(SQRT(R457)), BA457="SEM", AU457*(SQRT(R457)), TRUE, "NA")</f>
        <v>NA</v>
      </c>
      <c r="BE457" t="str" cm="1">
        <f t="array" ref="BE457">_xlfn.IFS(BD457="NA", "NA", AZ457="Direct rLV % whole brain", BD457, AZ457="Indirect rLV % whole brain", BD457, AZ457="Direct rLV % hemisphere", BD457/2, AZ457="Indirect rLV % hemisphere", BD457/2, AND(F457="Mouse", AZ457="mm3"), (BD457/508.91)*100, AND(F457="Rat", AZ457="mm3"), (BD457/1971)*100, AND(F457="Mouse", AZ457="ul"), (BD457/508.91)*100, AND(F457="Rat", AZ457="ul"), (BD457/1971)*100, AND(F457="Mouse", AZ457="nl"), (BD457/508910)*100, AND(F457="Rat", AZ457="nl"), (BD457/1971000)*100, AND(F457="Mouse", AZ457="cm3"), (BD457/0.50891)*100, AND(F457="Rat", AZ457="cm3"), (BD457/1.971)*100, TRUE, "NA")</f>
        <v>NA</v>
      </c>
      <c r="BF457" s="48" t="str" cm="1">
        <f t="array" ref="BF457">_xlfn.IFS(AW457="NA", "NA", AW457="NR", "NA", T457 = "NA", "NA", T457 = "NR", "NA", BA457="SD", AW457, BA457="SE", AW457*(SQRT(T457)), BA457="SEM", AW457*(SQRT(T457)), TRUE, "NA")</f>
        <v>NA</v>
      </c>
      <c r="BG457" s="35" t="s">
        <v>12</v>
      </c>
      <c r="BH457" t="s">
        <v>8</v>
      </c>
      <c r="BI457" t="s">
        <v>8</v>
      </c>
      <c r="BJ457" t="s">
        <v>8</v>
      </c>
      <c r="BK457" t="s">
        <v>8</v>
      </c>
      <c r="BL457" t="s">
        <v>8</v>
      </c>
      <c r="BM457" t="s">
        <v>8</v>
      </c>
      <c r="BN457" s="35" t="s">
        <v>272</v>
      </c>
      <c r="BO457" t="s">
        <v>272</v>
      </c>
      <c r="BQ457" t="s">
        <v>1941</v>
      </c>
    </row>
    <row r="458" spans="1:69" s="22" customFormat="1" x14ac:dyDescent="0.3">
      <c r="A458" s="22" t="s">
        <v>1943</v>
      </c>
      <c r="B458" s="22" t="s">
        <v>1942</v>
      </c>
      <c r="C458" s="22">
        <v>1996</v>
      </c>
      <c r="D458" s="22" t="s">
        <v>1944</v>
      </c>
      <c r="E458" s="22" t="s">
        <v>141</v>
      </c>
      <c r="F458" s="34" t="s">
        <v>24</v>
      </c>
      <c r="G458" s="22" t="s">
        <v>50</v>
      </c>
      <c r="H458" s="22" t="s">
        <v>36</v>
      </c>
      <c r="I458" s="22" t="s">
        <v>210</v>
      </c>
      <c r="J458" s="22" t="s">
        <v>284</v>
      </c>
      <c r="K458" s="22" t="s">
        <v>9</v>
      </c>
      <c r="L458" s="22" t="s">
        <v>9</v>
      </c>
      <c r="M458" s="22" t="s">
        <v>9</v>
      </c>
      <c r="N458" s="22">
        <v>270</v>
      </c>
      <c r="O458" s="22">
        <f>AVERAGE(N458,P458)</f>
        <v>307.5</v>
      </c>
      <c r="P458" s="22">
        <v>345</v>
      </c>
      <c r="Q458" s="22">
        <v>1</v>
      </c>
      <c r="R458" s="22">
        <v>7</v>
      </c>
      <c r="S458" s="22">
        <v>1</v>
      </c>
      <c r="T458" s="22">
        <v>7</v>
      </c>
      <c r="U458" s="22">
        <f t="shared" si="76"/>
        <v>1</v>
      </c>
      <c r="V458" s="22">
        <f t="shared" si="77"/>
        <v>7</v>
      </c>
      <c r="W458" s="34" t="s">
        <v>147</v>
      </c>
      <c r="X458" s="22" t="s">
        <v>95</v>
      </c>
      <c r="Y458" s="22" t="s">
        <v>2553</v>
      </c>
      <c r="Z458" s="22" t="s">
        <v>276</v>
      </c>
      <c r="AA458" s="22">
        <v>15</v>
      </c>
      <c r="AB458" s="22" t="s">
        <v>145</v>
      </c>
      <c r="AC458" cm="1">
        <f t="array" ref="AC458">_xlfn.IFS(AB458="mg/kg", AA458, AB458="ug/g", AA458, AB458="mg/100g", AA458*10, AB458="mg/g", AA458*1000, TRUE, "NA")</f>
        <v>15</v>
      </c>
      <c r="AD458" s="22">
        <v>20</v>
      </c>
      <c r="AE458" s="22" t="s">
        <v>221</v>
      </c>
      <c r="AF458" t="str" cm="1">
        <f t="array" ref="AF458">_xlfn.IFS(AD458="NA", "NA", AD458="NR", "NA", AE458="W/cm2", AD458, AE458="mW/mm2", AD458*0.1, AE458="mW/cm2", AD458*0.001, AE458="uW/cm2", AD458*0.000001, AE458="lux", AD458*0.00000014641, AE458="klux", AD458*0.00014641, TRUE, "NA")</f>
        <v>NA</v>
      </c>
      <c r="AG458" s="22" t="s">
        <v>83</v>
      </c>
      <c r="AH458" s="22" t="s">
        <v>83</v>
      </c>
      <c r="AI458" s="22">
        <v>562</v>
      </c>
      <c r="AJ458" s="22" t="s">
        <v>9</v>
      </c>
      <c r="AK458" s="22">
        <v>4</v>
      </c>
      <c r="AL458" s="34" t="s">
        <v>1945</v>
      </c>
      <c r="AM458" s="22" t="s">
        <v>213</v>
      </c>
      <c r="AN458" s="22">
        <v>300</v>
      </c>
      <c r="AO458" s="22" t="s">
        <v>145</v>
      </c>
      <c r="AP458" s="22">
        <v>-18</v>
      </c>
      <c r="AQ458" s="22" t="s">
        <v>156</v>
      </c>
      <c r="AR458" s="34">
        <v>72</v>
      </c>
      <c r="AS458" s="22" t="s">
        <v>876</v>
      </c>
      <c r="AT458" s="22">
        <v>37</v>
      </c>
      <c r="AU458" s="22">
        <v>9.6999999999999993</v>
      </c>
      <c r="AV458" s="22">
        <v>49.1</v>
      </c>
      <c r="AW458" s="22">
        <v>17.2</v>
      </c>
      <c r="AX458" s="22" t="s">
        <v>8</v>
      </c>
      <c r="AY458" s="22" t="s">
        <v>8</v>
      </c>
      <c r="AZ458" s="22" t="s">
        <v>137</v>
      </c>
      <c r="BA458" s="22" t="s">
        <v>196</v>
      </c>
      <c r="BB458" cm="1">
        <f t="array" ref="BB458">_xlfn.IFS(AT458="NA", "NA", AT458="NR", "NA", AZ458="Direct rLV % whole brain", AT458, AZ458="Indirect rLV % whole brain", AT458, AZ458="Direct rLV % hemisphere", AT458/2, AZ458="Indirect rLV % hemisphere", AT458/2, AND(F458="Mouse", AZ458="mm3"), (AT458/508.91)*100, AND(F458="Rat", AZ458="mm3"), (AT458/1971)*100, AND(F458="Mouse", AZ458="ul"), (AT458/508.91)*100, AND(F458="Rat", AZ458="ul"), (AT458/1971)*100, AND(F458="Mouse", AZ458="nl"), (AT458/508910)*100, AND(F458="Rat", AZ458="nl"), (AT458/1971000)*100, AND(F458="Mouse", AZ458="cm3"), (AT458/0.50891)*100, AND(F458="Rat", AZ458="cm3"), (AT458/1.971)*100, TRUE, "NA")</f>
        <v>1.8772196854388634</v>
      </c>
      <c r="BC458" cm="1">
        <f t="array" ref="BC458">_xlfn.IFS(AV458="NA", "NA", AV458="NR", "NA", AZ458="Direct rLV % whole brain", AV458, AZ458="Indirect rLV % whole brain", AV458, AZ458="Direct rLV % hemisphere", AV458/2, AZ458="Indirect rLV % hemisphere", AV458/2, AND(F458="Mouse", AZ458="mm3"), (AV458/508.91)*100, AND(F458="Rat", AZ458="mm3"), (AV458/1971)*100, AND(F458="Mouse", AZ458="ul"), (AV458/508.91)*100, AND(F458="Rat", AZ458="ul"), (AV458/1971)*100, AND(F458="Mouse", AZ458="nl"), (AV458/508910)*100, AND(F458="Rat", AZ458="nl"), (AV458/1971000)*100, AND(F458="Mouse", AZ458="cm3"), (AV458/0.50891)*100, AND(F458="Rat", AZ458="cm3"), (AV458/1.971)*100, TRUE, "NA")</f>
        <v>2.4911212582445459</v>
      </c>
      <c r="BD458" cm="1">
        <f t="array" ref="BD458">_xlfn.IFS(AU458="NA", "NA", AU458="NR", "NA", R458="NR", "NA", BA458="SD", AU458, BA458="SE", AU458*(SQRT(R458)), BA458="SEM", AU458*(SQRT(R458)), TRUE, "NA")</f>
        <v>9.6999999999999993</v>
      </c>
      <c r="BE458" cm="1">
        <f t="array" ref="BE458">_xlfn.IFS(BD458="NA", "NA", AZ458="Direct rLV % whole brain", BD458, AZ458="Indirect rLV % whole brain", BD458, AZ458="Direct rLV % hemisphere", BD458/2, AZ458="Indirect rLV % hemisphere", BD458/2, AND(F458="Mouse", AZ458="mm3"), (BD458/508.91)*100, AND(F458="Rat", AZ458="mm3"), (BD458/1971)*100, AND(F458="Mouse", AZ458="ul"), (BD458/508.91)*100, AND(F458="Rat", AZ458="ul"), (BD458/1971)*100, AND(F458="Mouse", AZ458="nl"), (BD458/508910)*100, AND(F458="Rat", AZ458="nl"), (BD458/1971000)*100, AND(F458="Mouse", AZ458="cm3"), (BD458/0.50891)*100, AND(F458="Rat", AZ458="cm3"), (BD458/1.971)*100, TRUE, "NA")</f>
        <v>0.4921359715880263</v>
      </c>
      <c r="BF458" s="48" cm="1">
        <f t="array" ref="BF458">_xlfn.IFS(AW458="NA", "NA", AW458="NR", "NA", T458 = "NA", "NA", T458 = "NR", "NA", BA458="SD", AW458, BA458="SE", AW458*(SQRT(T458)), BA458="SEM", AW458*(SQRT(T458)), TRUE, "NA")</f>
        <v>17.2</v>
      </c>
      <c r="BG458" s="34" t="s">
        <v>12</v>
      </c>
      <c r="BH458" s="22" t="s">
        <v>8</v>
      </c>
      <c r="BI458" s="22" t="s">
        <v>8</v>
      </c>
      <c r="BJ458" s="22" t="s">
        <v>8</v>
      </c>
      <c r="BK458" s="22" t="s">
        <v>8</v>
      </c>
      <c r="BL458" s="22" t="s">
        <v>8</v>
      </c>
      <c r="BM458" s="22" t="s">
        <v>8</v>
      </c>
      <c r="BN458" s="34" t="s">
        <v>273</v>
      </c>
      <c r="BO458" s="22" t="s">
        <v>273</v>
      </c>
    </row>
    <row r="459" spans="1:69" x14ac:dyDescent="0.3">
      <c r="A459" t="s">
        <v>1947</v>
      </c>
      <c r="B459" t="s">
        <v>1946</v>
      </c>
      <c r="C459">
        <v>2016</v>
      </c>
      <c r="D459" t="s">
        <v>1948</v>
      </c>
      <c r="E459" t="s">
        <v>141</v>
      </c>
      <c r="F459" s="35" t="s">
        <v>25</v>
      </c>
      <c r="G459" t="s">
        <v>1008</v>
      </c>
      <c r="H459" t="s">
        <v>36</v>
      </c>
      <c r="I459" t="s">
        <v>12</v>
      </c>
      <c r="J459" t="s">
        <v>8</v>
      </c>
      <c r="K459" t="s">
        <v>9</v>
      </c>
      <c r="L459" t="s">
        <v>9</v>
      </c>
      <c r="M459" t="s">
        <v>9</v>
      </c>
      <c r="N459">
        <v>22</v>
      </c>
      <c r="O459">
        <f t="shared" ref="O459:O464" si="78">AVERAGE(N459,P459)</f>
        <v>23.5</v>
      </c>
      <c r="P459">
        <v>25</v>
      </c>
      <c r="Q459">
        <v>1</v>
      </c>
      <c r="R459">
        <v>6</v>
      </c>
      <c r="S459">
        <v>0</v>
      </c>
      <c r="T459" t="s">
        <v>8</v>
      </c>
      <c r="U459" t="str">
        <f t="shared" si="76"/>
        <v>NA</v>
      </c>
      <c r="V459" t="str">
        <f t="shared" si="77"/>
        <v>NA</v>
      </c>
      <c r="W459" s="35" t="s">
        <v>175</v>
      </c>
      <c r="X459" t="s">
        <v>8</v>
      </c>
      <c r="Y459" t="s">
        <v>2553</v>
      </c>
      <c r="Z459" t="s">
        <v>460</v>
      </c>
      <c r="AA459">
        <v>25</v>
      </c>
      <c r="AB459" t="s">
        <v>145</v>
      </c>
      <c r="AC459" cm="1">
        <f t="array" ref="AC459">_xlfn.IFS(AB459="mg/kg", AA459, AB459="ug/g", AA459, AB459="mg/100g", AA459*10, AB459="mg/g", AA459*1000, TRUE, "NA")</f>
        <v>25</v>
      </c>
      <c r="AD459">
        <v>35</v>
      </c>
      <c r="AE459" t="s">
        <v>221</v>
      </c>
      <c r="AF459" t="str" cm="1">
        <f t="array" ref="AF459">_xlfn.IFS(AD459="NA", "NA", AD459="NR", "NA", AE459="W/cm2", AD459, AE459="mW/mm2", AD459*0.1, AE459="mW/cm2", AD459*0.001, AE459="uW/cm2", AD459*0.000001, AE459="lux", AD459*0.00000014641, AE459="klux", AD459*0.00014641, TRUE, "NA")</f>
        <v>NA</v>
      </c>
      <c r="AG459" t="s">
        <v>84</v>
      </c>
      <c r="AH459" t="s">
        <v>719</v>
      </c>
      <c r="AI459">
        <v>532</v>
      </c>
      <c r="AJ459">
        <v>0.1</v>
      </c>
      <c r="AK459">
        <v>2</v>
      </c>
      <c r="AL459" s="35" t="s">
        <v>12</v>
      </c>
      <c r="AM459" t="s">
        <v>8</v>
      </c>
      <c r="AN459" t="s">
        <v>8</v>
      </c>
      <c r="AO459" t="s">
        <v>8</v>
      </c>
      <c r="AP459" t="s">
        <v>8</v>
      </c>
      <c r="AQ459" t="s">
        <v>8</v>
      </c>
      <c r="AR459" s="35">
        <v>24</v>
      </c>
      <c r="AS459" t="s">
        <v>875</v>
      </c>
      <c r="AT459">
        <v>0.35</v>
      </c>
      <c r="AU459">
        <v>0.1</v>
      </c>
      <c r="AV459" t="s">
        <v>8</v>
      </c>
      <c r="AW459" t="s">
        <v>8</v>
      </c>
      <c r="AX459" t="s">
        <v>8</v>
      </c>
      <c r="AY459" t="s">
        <v>8</v>
      </c>
      <c r="AZ459" t="s">
        <v>486</v>
      </c>
      <c r="BA459" t="s">
        <v>196</v>
      </c>
      <c r="BB459" cm="1">
        <f t="array" ref="BB459">_xlfn.IFS(AT459="NA", "NA", AT459="NR", "NA", AZ459="Direct rLV % whole brain", AT459, AZ459="Indirect rLV % whole brain", AT459, AZ459="Direct rLV % hemisphere", AT459/2, AZ459="Indirect rLV % hemisphere", AT459/2, AND(F459="Mouse", AZ459="mm3"), (AT459/508.91)*100, AND(F459="Rat", AZ459="mm3"), (AT459/1971)*100, AND(F459="Mouse", AZ459="ul"), (AT459/508.91)*100, AND(F459="Rat", AZ459="ul"), (AT459/1971)*100, AND(F459="Mouse", AZ459="nl"), (AT459/508910)*100, AND(F459="Rat", AZ459="nl"), (AT459/1971000)*100, AND(F459="Mouse", AZ459="cm3"), (AT459/0.50891)*100, AND(F459="Rat", AZ459="cm3"), (AT459/1.971)*100, TRUE, "NA")</f>
        <v>0.17499999999999999</v>
      </c>
      <c r="BC459" t="str" cm="1">
        <f t="array" ref="BC459">_xlfn.IFS(AV459="NA", "NA", AV459="NR", "NA", AZ459="Direct rLV % whole brain", AV459, AZ459="Indirect rLV % whole brain", AV459, AZ459="Direct rLV % hemisphere", AV459/2, AZ459="Indirect rLV % hemisphere", AV459/2, AND(F459="Mouse", AZ459="mm3"), (AV459/508.91)*100, AND(F459="Rat", AZ459="mm3"), (AV459/1971)*100, AND(F459="Mouse", AZ459="ul"), (AV459/508.91)*100, AND(F459="Rat", AZ459="ul"), (AV459/1971)*100, AND(F459="Mouse", AZ459="nl"), (AV459/508910)*100, AND(F459="Rat", AZ459="nl"), (AV459/1971000)*100, AND(F459="Mouse", AZ459="cm3"), (AV459/0.50891)*100, AND(F459="Rat", AZ459="cm3"), (AV459/1.971)*100, TRUE, "NA")</f>
        <v>NA</v>
      </c>
      <c r="BD459" cm="1">
        <f t="array" ref="BD459">_xlfn.IFS(AU459="NA", "NA", AU459="NR", "NA", R459="NR", "NA", BA459="SD", AU459, BA459="SE", AU459*(SQRT(R459)), BA459="SEM", AU459*(SQRT(R459)), TRUE, "NA")</f>
        <v>0.1</v>
      </c>
      <c r="BE459" cm="1">
        <f t="array" ref="BE459">_xlfn.IFS(BD459="NA", "NA", AZ459="Direct rLV % whole brain", BD459, AZ459="Indirect rLV % whole brain", BD459, AZ459="Direct rLV % hemisphere", BD459/2, AZ459="Indirect rLV % hemisphere", BD459/2, AND(F459="Mouse", AZ459="mm3"), (BD459/508.91)*100, AND(F459="Rat", AZ459="mm3"), (BD459/1971)*100, AND(F459="Mouse", AZ459="ul"), (BD459/508.91)*100, AND(F459="Rat", AZ459="ul"), (BD459/1971)*100, AND(F459="Mouse", AZ459="nl"), (BD459/508910)*100, AND(F459="Rat", AZ459="nl"), (BD459/1971000)*100, AND(F459="Mouse", AZ459="cm3"), (BD459/0.50891)*100, AND(F459="Rat", AZ459="cm3"), (BD459/1.971)*100, TRUE, "NA")</f>
        <v>0.05</v>
      </c>
      <c r="BF459" s="48" t="str" cm="1">
        <f t="array" ref="BF459">_xlfn.IFS(AW459="NA", "NA", AW459="NR", "NA", T459 = "NA", "NA", T459 = "NR", "NA", BA459="SD", AW459, BA459="SE", AW459*(SQRT(T459)), BA459="SEM", AW459*(SQRT(T459)), TRUE, "NA")</f>
        <v>NA</v>
      </c>
      <c r="BG459" s="35" t="s">
        <v>47</v>
      </c>
      <c r="BH459">
        <v>2.29</v>
      </c>
      <c r="BI459">
        <v>0.76</v>
      </c>
      <c r="BJ459" t="s">
        <v>8</v>
      </c>
      <c r="BK459" t="s">
        <v>8</v>
      </c>
      <c r="BL459" t="s">
        <v>196</v>
      </c>
      <c r="BM459">
        <v>24</v>
      </c>
      <c r="BN459" s="35" t="s">
        <v>272</v>
      </c>
      <c r="BO459" t="s">
        <v>273</v>
      </c>
      <c r="BP459" t="s">
        <v>1949</v>
      </c>
    </row>
    <row r="460" spans="1:69" s="22" customFormat="1" x14ac:dyDescent="0.3">
      <c r="A460" s="22" t="s">
        <v>1951</v>
      </c>
      <c r="B460" s="22" t="s">
        <v>1950</v>
      </c>
      <c r="C460" s="22">
        <v>2016</v>
      </c>
      <c r="D460" s="22" t="s">
        <v>1952</v>
      </c>
      <c r="E460" s="22" t="s">
        <v>141</v>
      </c>
      <c r="F460" s="34" t="s">
        <v>25</v>
      </c>
      <c r="G460" s="22" t="s">
        <v>1008</v>
      </c>
      <c r="H460" s="22" t="s">
        <v>36</v>
      </c>
      <c r="I460" s="22" t="s">
        <v>12</v>
      </c>
      <c r="J460" s="22" t="s">
        <v>8</v>
      </c>
      <c r="K460" s="22">
        <v>8</v>
      </c>
      <c r="L460" s="22">
        <f>AVERAGE(K460,M460)</f>
        <v>9</v>
      </c>
      <c r="M460" s="22">
        <v>10</v>
      </c>
      <c r="N460" s="22">
        <v>18</v>
      </c>
      <c r="O460" s="22">
        <f t="shared" si="78"/>
        <v>21</v>
      </c>
      <c r="P460" s="22">
        <v>24</v>
      </c>
      <c r="Q460" s="22">
        <v>4</v>
      </c>
      <c r="R460" s="22">
        <v>10</v>
      </c>
      <c r="S460" s="22">
        <v>0</v>
      </c>
      <c r="T460" s="22" t="s">
        <v>8</v>
      </c>
      <c r="U460" s="22" t="str">
        <f t="shared" si="76"/>
        <v>NA</v>
      </c>
      <c r="V460" s="22" t="str">
        <f t="shared" si="77"/>
        <v>NA</v>
      </c>
      <c r="W460" s="34" t="s">
        <v>99</v>
      </c>
      <c r="X460" s="22" t="s">
        <v>8</v>
      </c>
      <c r="Y460" s="22" t="s">
        <v>78</v>
      </c>
      <c r="Z460" s="22" t="s">
        <v>340</v>
      </c>
      <c r="AA460" s="22">
        <v>50</v>
      </c>
      <c r="AB460" s="22" t="s">
        <v>145</v>
      </c>
      <c r="AC460" cm="1">
        <f t="array" ref="AC460">_xlfn.IFS(AB460="mg/kg", AA460, AB460="ug/g", AA460, AB460="mg/100g", AA460*10, AB460="mg/g", AA460*1000, TRUE, "NA")</f>
        <v>50</v>
      </c>
      <c r="AD460" s="22">
        <v>100</v>
      </c>
      <c r="AE460" s="22" t="s">
        <v>1953</v>
      </c>
      <c r="AF460" t="str" cm="1">
        <f t="array" ref="AF460">_xlfn.IFS(AD460="NA", "NA", AD460="NR", "NA", AE460="W/cm2", AD460, AE460="mW/mm2", AD460*0.1, AE460="mW/cm2", AD460*0.001, AE460="uW/cm2", AD460*0.000001, AE460="lux", AD460*0.00000014641, AE460="klux", AD460*0.00014641, TRUE, "NA")</f>
        <v>NA</v>
      </c>
      <c r="AG460" s="22" t="s">
        <v>729</v>
      </c>
      <c r="AH460" s="22" t="s">
        <v>729</v>
      </c>
      <c r="AI460" s="22">
        <v>532</v>
      </c>
      <c r="AJ460" s="22" t="s">
        <v>9</v>
      </c>
      <c r="AK460" s="22">
        <v>1.5</v>
      </c>
      <c r="AL460" s="34" t="s">
        <v>12</v>
      </c>
      <c r="AM460" s="22" t="s">
        <v>8</v>
      </c>
      <c r="AN460" s="22" t="s">
        <v>8</v>
      </c>
      <c r="AO460" s="22" t="s">
        <v>8</v>
      </c>
      <c r="AP460" s="22" t="s">
        <v>8</v>
      </c>
      <c r="AQ460" s="22" t="s">
        <v>8</v>
      </c>
      <c r="AR460" s="34">
        <v>24</v>
      </c>
      <c r="AS460" s="22" t="s">
        <v>876</v>
      </c>
      <c r="AT460" s="22">
        <v>5.8</v>
      </c>
      <c r="AU460" s="22">
        <v>0.7</v>
      </c>
      <c r="AV460" s="22" t="s">
        <v>8</v>
      </c>
      <c r="AW460" s="22" t="s">
        <v>8</v>
      </c>
      <c r="AX460" s="22" t="s">
        <v>8</v>
      </c>
      <c r="AY460" s="22" t="s">
        <v>8</v>
      </c>
      <c r="AZ460" s="22" t="s">
        <v>137</v>
      </c>
      <c r="BA460" s="22" t="s">
        <v>9</v>
      </c>
      <c r="BB460" cm="1">
        <f t="array" ref="BB460">_xlfn.IFS(AT460="NA", "NA", AT460="NR", "NA", AZ460="Direct rLV % whole brain", AT460, AZ460="Indirect rLV % whole brain", AT460, AZ460="Direct rLV % hemisphere", AT460/2, AZ460="Indirect rLV % hemisphere", AT460/2, AND(F460="Mouse", AZ460="mm3"), (AT460/508.91)*100, AND(F460="Rat", AZ460="mm3"), (AT460/1971)*100, AND(F460="Mouse", AZ460="ul"), (AT460/508.91)*100, AND(F460="Rat", AZ460="ul"), (AT460/1971)*100, AND(F460="Mouse", AZ460="nl"), (AT460/508910)*100, AND(F460="Rat", AZ460="nl"), (AT460/1971000)*100, AND(F460="Mouse", AZ460="cm3"), (AT460/0.50891)*100, AND(F460="Rat", AZ460="cm3"), (AT460/1.971)*100, TRUE, "NA")</f>
        <v>1.1396907115207011</v>
      </c>
      <c r="BC460" t="str" cm="1">
        <f t="array" ref="BC460">_xlfn.IFS(AV460="NA", "NA", AV460="NR", "NA", AZ460="Direct rLV % whole brain", AV460, AZ460="Indirect rLV % whole brain", AV460, AZ460="Direct rLV % hemisphere", AV460/2, AZ460="Indirect rLV % hemisphere", AV460/2, AND(F460="Mouse", AZ460="mm3"), (AV460/508.91)*100, AND(F460="Rat", AZ460="mm3"), (AV460/1971)*100, AND(F460="Mouse", AZ460="ul"), (AV460/508.91)*100, AND(F460="Rat", AZ460="ul"), (AV460/1971)*100, AND(F460="Mouse", AZ460="nl"), (AV460/508910)*100, AND(F460="Rat", AZ460="nl"), (AV460/1971000)*100, AND(F460="Mouse", AZ460="cm3"), (AV460/0.50891)*100, AND(F460="Rat", AZ460="cm3"), (AV460/1.971)*100, TRUE, "NA")</f>
        <v>NA</v>
      </c>
      <c r="BD460" t="str" cm="1">
        <f t="array" ref="BD460">_xlfn.IFS(AU460="NA", "NA", AU460="NR", "NA", R460="NR", "NA", BA460="SD", AU460, BA460="SE", AU460*(SQRT(R460)), BA460="SEM", AU460*(SQRT(R460)), TRUE, "NA")</f>
        <v>NA</v>
      </c>
      <c r="BE460" t="str" cm="1">
        <f t="array" ref="BE460">_xlfn.IFS(BD460="NA", "NA", AZ460="Direct rLV % whole brain", BD460, AZ460="Indirect rLV % whole brain", BD460, AZ460="Direct rLV % hemisphere", BD460/2, AZ460="Indirect rLV % hemisphere", BD460/2, AND(F460="Mouse", AZ460="mm3"), (BD460/508.91)*100, AND(F460="Rat", AZ460="mm3"), (BD460/1971)*100, AND(F460="Mouse", AZ460="ul"), (BD460/508.91)*100, AND(F460="Rat", AZ460="ul"), (BD460/1971)*100, AND(F460="Mouse", AZ460="nl"), (BD460/508910)*100, AND(F460="Rat", AZ460="nl"), (BD460/1971000)*100, AND(F460="Mouse", AZ460="cm3"), (BD460/0.50891)*100, AND(F460="Rat", AZ460="cm3"), (BD460/1.971)*100, TRUE, "NA")</f>
        <v>NA</v>
      </c>
      <c r="BF460" s="48" t="str" cm="1">
        <f t="array" ref="BF460">_xlfn.IFS(AW460="NA", "NA", AW460="NR", "NA", T460 = "NA", "NA", T460 = "NR", "NA", BA460="SD", AW460, BA460="SE", AW460*(SQRT(T460)), BA460="SEM", AW460*(SQRT(T460)), TRUE, "NA")</f>
        <v>NA</v>
      </c>
      <c r="BG460" s="34" t="s">
        <v>12</v>
      </c>
      <c r="BH460" s="22" t="s">
        <v>8</v>
      </c>
      <c r="BI460" s="22" t="s">
        <v>8</v>
      </c>
      <c r="BJ460" s="22" t="s">
        <v>8</v>
      </c>
      <c r="BK460" s="22" t="s">
        <v>8</v>
      </c>
      <c r="BL460" s="22" t="s">
        <v>8</v>
      </c>
      <c r="BM460" s="22" t="s">
        <v>8</v>
      </c>
      <c r="BN460" s="34" t="s">
        <v>272</v>
      </c>
      <c r="BO460" s="22" t="s">
        <v>273</v>
      </c>
      <c r="BQ460" s="22" t="s">
        <v>2601</v>
      </c>
    </row>
    <row r="461" spans="1:69" x14ac:dyDescent="0.3">
      <c r="A461" t="s">
        <v>1957</v>
      </c>
      <c r="B461" t="s">
        <v>1956</v>
      </c>
      <c r="C461">
        <v>2010</v>
      </c>
      <c r="D461" t="s">
        <v>1958</v>
      </c>
      <c r="E461" t="s">
        <v>141</v>
      </c>
      <c r="F461" s="35" t="s">
        <v>24</v>
      </c>
      <c r="G461" t="s">
        <v>11</v>
      </c>
      <c r="H461" t="s">
        <v>36</v>
      </c>
      <c r="I461" t="s">
        <v>12</v>
      </c>
      <c r="J461" t="s">
        <v>8</v>
      </c>
      <c r="K461" t="s">
        <v>9</v>
      </c>
      <c r="L461" t="s">
        <v>9</v>
      </c>
      <c r="M461" t="s">
        <v>9</v>
      </c>
      <c r="N461">
        <v>220</v>
      </c>
      <c r="O461">
        <f t="shared" si="78"/>
        <v>250</v>
      </c>
      <c r="P461">
        <v>280</v>
      </c>
      <c r="Q461">
        <v>1</v>
      </c>
      <c r="R461">
        <v>30</v>
      </c>
      <c r="S461">
        <v>1</v>
      </c>
      <c r="T461">
        <v>18</v>
      </c>
      <c r="U461">
        <f t="shared" si="76"/>
        <v>1</v>
      </c>
      <c r="V461">
        <f t="shared" si="77"/>
        <v>30</v>
      </c>
      <c r="W461" s="35" t="s">
        <v>100</v>
      </c>
      <c r="X461" t="s">
        <v>936</v>
      </c>
      <c r="Y461" t="s">
        <v>78</v>
      </c>
      <c r="Z461" t="s">
        <v>9</v>
      </c>
      <c r="AA461">
        <v>10</v>
      </c>
      <c r="AB461" t="s">
        <v>145</v>
      </c>
      <c r="AC461" cm="1">
        <f t="array" ref="AC461">_xlfn.IFS(AB461="mg/kg", AA461, AB461="ug/g", AA461, AB461="mg/100g", AA461*10, AB461="mg/g", AA461*1000, TRUE, "NA")</f>
        <v>10</v>
      </c>
      <c r="AD461">
        <v>15</v>
      </c>
      <c r="AE461" t="s">
        <v>292</v>
      </c>
      <c r="AF461" t="str" cm="1">
        <f t="array" ref="AF461">_xlfn.IFS(AD461="NA", "NA", AD461="NR", "NA", AE461="W/cm2", AD461, AE461="mW/mm2", AD461*0.1, AE461="mW/cm2", AD461*0.001, AE461="uW/cm2", AD461*0.000001, AE461="lux", AD461*0.00000014641, AE461="klux", AD461*0.00014641, TRUE, "NA")</f>
        <v>NA</v>
      </c>
      <c r="AG461" t="s">
        <v>232</v>
      </c>
      <c r="AH461" t="s">
        <v>9</v>
      </c>
      <c r="AI461">
        <v>550</v>
      </c>
      <c r="AJ461" t="s">
        <v>9</v>
      </c>
      <c r="AK461">
        <v>20</v>
      </c>
      <c r="AL461" s="35" t="s">
        <v>1959</v>
      </c>
      <c r="AM461" t="s">
        <v>218</v>
      </c>
      <c r="AN461">
        <v>1</v>
      </c>
      <c r="AO461" t="s">
        <v>2562</v>
      </c>
      <c r="AP461">
        <v>0</v>
      </c>
      <c r="AQ461" t="s">
        <v>157</v>
      </c>
      <c r="AR461" s="35" t="s">
        <v>8</v>
      </c>
      <c r="AS461" t="s">
        <v>8</v>
      </c>
      <c r="AT461" t="s">
        <v>8</v>
      </c>
      <c r="AU461" t="s">
        <v>8</v>
      </c>
      <c r="AV461" t="s">
        <v>8</v>
      </c>
      <c r="AW461" t="s">
        <v>8</v>
      </c>
      <c r="AX461" t="s">
        <v>8</v>
      </c>
      <c r="AY461" t="s">
        <v>8</v>
      </c>
      <c r="AZ461" t="s">
        <v>8</v>
      </c>
      <c r="BA461" t="s">
        <v>8</v>
      </c>
      <c r="BB461" t="str" cm="1">
        <f t="array" ref="BB461">_xlfn.IFS(AT461="NA", "NA", AT461="NR", "NA", AZ461="Direct rLV % whole brain", AT461, AZ461="Indirect rLV % whole brain", AT461, AZ461="Direct rLV % hemisphere", AT461/2, AZ461="Indirect rLV % hemisphere", AT461/2, AND(F461="Mouse", AZ461="mm3"), (AT461/508.91)*100, AND(F461="Rat", AZ461="mm3"), (AT461/1971)*100, AND(F461="Mouse", AZ461="ul"), (AT461/508.91)*100, AND(F461="Rat", AZ461="ul"), (AT461/1971)*100, AND(F461="Mouse", AZ461="nl"), (AT461/508910)*100, AND(F461="Rat", AZ461="nl"), (AT461/1971000)*100, AND(F461="Mouse", AZ461="cm3"), (AT461/0.50891)*100, AND(F461="Rat", AZ461="cm3"), (AT461/1.971)*100, TRUE, "NA")</f>
        <v>NA</v>
      </c>
      <c r="BC461" t="str" cm="1">
        <f t="array" ref="BC461">_xlfn.IFS(AV461="NA", "NA", AV461="NR", "NA", AZ461="Direct rLV % whole brain", AV461, AZ461="Indirect rLV % whole brain", AV461, AZ461="Direct rLV % hemisphere", AV461/2, AZ461="Indirect rLV % hemisphere", AV461/2, AND(F461="Mouse", AZ461="mm3"), (AV461/508.91)*100, AND(F461="Rat", AZ461="mm3"), (AV461/1971)*100, AND(F461="Mouse", AZ461="ul"), (AV461/508.91)*100, AND(F461="Rat", AZ461="ul"), (AV461/1971)*100, AND(F461="Mouse", AZ461="nl"), (AV461/508910)*100, AND(F461="Rat", AZ461="nl"), (AV461/1971000)*100, AND(F461="Mouse", AZ461="cm3"), (AV461/0.50891)*100, AND(F461="Rat", AZ461="cm3"), (AV461/1.971)*100, TRUE, "NA")</f>
        <v>NA</v>
      </c>
      <c r="BD461" t="str" cm="1">
        <f t="array" ref="BD461">_xlfn.IFS(AU461="NA", "NA", AU461="NR", "NA", R461="NR", "NA", BA461="SD", AU461, BA461="SE", AU461*(SQRT(R461)), BA461="SEM", AU461*(SQRT(R461)), TRUE, "NA")</f>
        <v>NA</v>
      </c>
      <c r="BE461" t="str" cm="1">
        <f t="array" ref="BE461">_xlfn.IFS(BD461="NA", "NA", AZ461="Direct rLV % whole brain", BD461, AZ461="Indirect rLV % whole brain", BD461, AZ461="Direct rLV % hemisphere", BD461/2, AZ461="Indirect rLV % hemisphere", BD461/2, AND(F461="Mouse", AZ461="mm3"), (BD461/508.91)*100, AND(F461="Rat", AZ461="mm3"), (BD461/1971)*100, AND(F461="Mouse", AZ461="ul"), (BD461/508.91)*100, AND(F461="Rat", AZ461="ul"), (BD461/1971)*100, AND(F461="Mouse", AZ461="nl"), (BD461/508910)*100, AND(F461="Rat", AZ461="nl"), (BD461/1971000)*100, AND(F461="Mouse", AZ461="cm3"), (BD461/0.50891)*100, AND(F461="Rat", AZ461="cm3"), (BD461/1.971)*100, TRUE, "NA")</f>
        <v>NA</v>
      </c>
      <c r="BF461" s="48" t="str" cm="1">
        <f t="array" ref="BF461">_xlfn.IFS(AW461="NA", "NA", AW461="NR", "NA", T461 = "NA", "NA", T461 = "NR", "NA", BA461="SD", AW461, BA461="SE", AW461*(SQRT(T461)), BA461="SEM", AW461*(SQRT(T461)), TRUE, "NA")</f>
        <v>NA</v>
      </c>
      <c r="BG461" s="35" t="s">
        <v>138</v>
      </c>
      <c r="BH461">
        <v>4.1399999999999997</v>
      </c>
      <c r="BI461">
        <v>0.27</v>
      </c>
      <c r="BJ461">
        <v>2.83</v>
      </c>
      <c r="BK461">
        <v>0.18</v>
      </c>
      <c r="BL461" t="s">
        <v>198</v>
      </c>
      <c r="BM461">
        <v>360</v>
      </c>
      <c r="BN461" s="35" t="s">
        <v>272</v>
      </c>
      <c r="BO461" t="s">
        <v>273</v>
      </c>
      <c r="BP461" t="s">
        <v>2599</v>
      </c>
    </row>
    <row r="462" spans="1:69" s="22" customFormat="1" x14ac:dyDescent="0.3">
      <c r="A462" s="22" t="s">
        <v>1962</v>
      </c>
      <c r="B462" s="22" t="s">
        <v>1961</v>
      </c>
      <c r="C462" s="22">
        <v>2014</v>
      </c>
      <c r="D462" s="22" t="s">
        <v>1963</v>
      </c>
      <c r="E462" s="22" t="s">
        <v>141</v>
      </c>
      <c r="F462" s="34" t="s">
        <v>25</v>
      </c>
      <c r="G462" s="22" t="s">
        <v>1964</v>
      </c>
      <c r="H462" s="22" t="s">
        <v>36</v>
      </c>
      <c r="I462" s="22" t="s">
        <v>12</v>
      </c>
      <c r="J462" s="22" t="s">
        <v>8</v>
      </c>
      <c r="K462" s="22">
        <v>9</v>
      </c>
      <c r="L462" s="22">
        <f>AVERAGE(K462,M462)</f>
        <v>13</v>
      </c>
      <c r="M462" s="22">
        <v>17</v>
      </c>
      <c r="N462" s="22">
        <v>20</v>
      </c>
      <c r="O462" s="22">
        <f t="shared" si="78"/>
        <v>25</v>
      </c>
      <c r="P462" s="22">
        <v>30</v>
      </c>
      <c r="Q462" s="22">
        <v>1</v>
      </c>
      <c r="R462" s="22">
        <v>6</v>
      </c>
      <c r="S462" s="22">
        <v>1</v>
      </c>
      <c r="T462" s="22">
        <v>8</v>
      </c>
      <c r="U462" s="22">
        <f t="shared" si="76"/>
        <v>1</v>
      </c>
      <c r="V462" s="22">
        <f t="shared" si="77"/>
        <v>6</v>
      </c>
      <c r="W462" s="34" t="s">
        <v>97</v>
      </c>
      <c r="X462" s="22" t="s">
        <v>8</v>
      </c>
      <c r="Y462" s="22" t="s">
        <v>78</v>
      </c>
      <c r="Z462" s="22" t="s">
        <v>1559</v>
      </c>
      <c r="AA462" s="22">
        <v>10</v>
      </c>
      <c r="AB462" s="22" t="s">
        <v>320</v>
      </c>
      <c r="AC462">
        <f>(AA462*0.25)/(O462/1000)</f>
        <v>100</v>
      </c>
      <c r="AD462" s="22" t="s">
        <v>9</v>
      </c>
      <c r="AE462" s="22" t="s">
        <v>8</v>
      </c>
      <c r="AF462" t="str" cm="1">
        <f t="array" ref="AF462">_xlfn.IFS(AD462="NA", "NA", AD462="NR", "NA", AE462="W/cm2", AD462, AE462="mW/mm2", AD462*0.1, AE462="mW/cm2", AD462*0.001, AE462="uW/cm2", AD462*0.000001, AE462="lux", AD462*0.00000014641, AE462="klux", AD462*0.00014641, TRUE, "NA")</f>
        <v>NA</v>
      </c>
      <c r="AG462" s="22" t="s">
        <v>231</v>
      </c>
      <c r="AH462" s="22" t="s">
        <v>9</v>
      </c>
      <c r="AI462" s="22" t="s">
        <v>9</v>
      </c>
      <c r="AJ462" s="22">
        <v>2.5</v>
      </c>
      <c r="AK462" s="22">
        <v>20</v>
      </c>
      <c r="AL462" s="34" t="s">
        <v>906</v>
      </c>
      <c r="AM462" s="22" t="s">
        <v>47</v>
      </c>
      <c r="AN462" s="22">
        <v>12</v>
      </c>
      <c r="AO462" s="22" t="s">
        <v>1246</v>
      </c>
      <c r="AP462" s="22">
        <v>48</v>
      </c>
      <c r="AQ462" s="22" t="s">
        <v>158</v>
      </c>
      <c r="AR462" s="34">
        <v>336</v>
      </c>
      <c r="AS462" s="22" t="s">
        <v>876</v>
      </c>
      <c r="AT462" s="22">
        <v>8.6</v>
      </c>
      <c r="AU462" s="22">
        <v>1.9</v>
      </c>
      <c r="AV462" s="22">
        <v>8</v>
      </c>
      <c r="AW462" s="22">
        <v>1.9</v>
      </c>
      <c r="AX462" s="22" t="s">
        <v>9</v>
      </c>
      <c r="AY462" s="22" t="s">
        <v>9</v>
      </c>
      <c r="AZ462" s="22" t="s">
        <v>137</v>
      </c>
      <c r="BA462" s="22" t="s">
        <v>197</v>
      </c>
      <c r="BB462" cm="1">
        <f t="array" ref="BB462">_xlfn.IFS(AT462="NA", "NA", AT462="NR", "NA", AZ462="Direct rLV % whole brain", AT462, AZ462="Indirect rLV % whole brain", AT462, AZ462="Direct rLV % hemisphere", AT462/2, AZ462="Indirect rLV % hemisphere", AT462/2, AND(F462="Mouse", AZ462="mm3"), (AT462/508.91)*100, AND(F462="Rat", AZ462="mm3"), (AT462/1971)*100, AND(F462="Mouse", AZ462="ul"), (AT462/508.91)*100, AND(F462="Rat", AZ462="ul"), (AT462/1971)*100, AND(F462="Mouse", AZ462="nl"), (AT462/508910)*100, AND(F462="Rat", AZ462="nl"), (AT462/1971000)*100, AND(F462="Mouse", AZ462="cm3"), (AT462/0.50891)*100, AND(F462="Rat", AZ462="cm3"), (AT462/1.971)*100, TRUE, "NA")</f>
        <v>1.6898862274272464</v>
      </c>
      <c r="BC462" cm="1">
        <f t="array" ref="BC462">_xlfn.IFS(AV462="NA", "NA", AV462="NR", "NA", AZ462="Direct rLV % whole brain", AV462, AZ462="Indirect rLV % whole brain", AV462, AZ462="Direct rLV % hemisphere", AV462/2, AZ462="Indirect rLV % hemisphere", AV462/2, AND(F462="Mouse", AZ462="mm3"), (AV462/508.91)*100, AND(F462="Rat", AZ462="mm3"), (AV462/1971)*100, AND(F462="Mouse", AZ462="ul"), (AV462/508.91)*100, AND(F462="Rat", AZ462="ul"), (AV462/1971)*100, AND(F462="Mouse", AZ462="nl"), (AV462/508910)*100, AND(F462="Rat", AZ462="nl"), (AV462/1971000)*100, AND(F462="Mouse", AZ462="cm3"), (AV462/0.50891)*100, AND(F462="Rat", AZ462="cm3"), (AV462/1.971)*100, TRUE, "NA")</f>
        <v>1.5719871883044152</v>
      </c>
      <c r="BD462" cm="1">
        <f t="array" ref="BD462">_xlfn.IFS(AU462="NA", "NA", AU462="NR", "NA", R462="NR", "NA", BA462="SD", AU462, BA462="SE", AU462*(SQRT(R462)), BA462="SEM", AU462*(SQRT(R462)), TRUE, "NA")</f>
        <v>4.6540305112880374</v>
      </c>
      <c r="BE462" cm="1">
        <f t="array" ref="BE462">_xlfn.IFS(BD462="NA", "NA", AZ462="Direct rLV % whole brain", BD462, AZ462="Indirect rLV % whole brain", BD462, AZ462="Direct rLV % hemisphere", BD462/2, AZ462="Indirect rLV % hemisphere", BD462/2, AND(F462="Mouse", AZ462="mm3"), (BD462/508.91)*100, AND(F462="Rat", AZ462="mm3"), (BD462/1971)*100, AND(F462="Mouse", AZ462="ul"), (BD462/508.91)*100, AND(F462="Rat", AZ462="ul"), (BD462/1971)*100, AND(F462="Mouse", AZ462="nl"), (BD462/508910)*100, AND(F462="Rat", AZ462="nl"), (BD462/1971000)*100, AND(F462="Mouse", AZ462="cm3"), (BD462/0.50891)*100, AND(F462="Rat", AZ462="cm3"), (BD462/1.971)*100, TRUE, "NA")</f>
        <v>0.91450954221533021</v>
      </c>
      <c r="BF462" s="48" cm="1">
        <f t="array" ref="BF462">_xlfn.IFS(AW462="NA", "NA", AW462="NR", "NA", T462 = "NA", "NA", T462 = "NR", "NA", BA462="SD", AW462, BA462="SE", AW462*(SQRT(T462)), BA462="SEM", AW462*(SQRT(T462)), TRUE, "NA")</f>
        <v>5.3740115370177612</v>
      </c>
      <c r="BG462" s="34" t="s">
        <v>1965</v>
      </c>
      <c r="BH462" s="22">
        <v>0</v>
      </c>
      <c r="BI462" s="22">
        <v>0</v>
      </c>
      <c r="BJ462" s="22">
        <v>0.56000000000000005</v>
      </c>
      <c r="BK462" s="22">
        <v>7.0000000000000007E-2</v>
      </c>
      <c r="BL462" s="22" t="s">
        <v>197</v>
      </c>
      <c r="BM462" s="34">
        <v>336</v>
      </c>
      <c r="BN462" s="34" t="s">
        <v>273</v>
      </c>
      <c r="BO462" s="22" t="s">
        <v>273</v>
      </c>
    </row>
    <row r="463" spans="1:69" x14ac:dyDescent="0.3">
      <c r="A463" t="s">
        <v>1966</v>
      </c>
      <c r="B463" t="s">
        <v>1961</v>
      </c>
      <c r="C463">
        <v>2018</v>
      </c>
      <c r="D463" t="s">
        <v>1967</v>
      </c>
      <c r="E463" t="s">
        <v>141</v>
      </c>
      <c r="F463" s="35" t="s">
        <v>25</v>
      </c>
      <c r="G463" t="s">
        <v>1968</v>
      </c>
      <c r="H463" t="s">
        <v>35</v>
      </c>
      <c r="I463" t="s">
        <v>12</v>
      </c>
      <c r="J463" t="s">
        <v>8</v>
      </c>
      <c r="K463">
        <v>10</v>
      </c>
      <c r="L463">
        <f t="shared" ref="L463:L467" si="79">AVERAGE(K463,M463)</f>
        <v>27.5</v>
      </c>
      <c r="M463">
        <v>45</v>
      </c>
      <c r="N463">
        <v>20</v>
      </c>
      <c r="O463">
        <f t="shared" si="78"/>
        <v>22</v>
      </c>
      <c r="P463">
        <v>24</v>
      </c>
      <c r="Q463">
        <v>1</v>
      </c>
      <c r="R463">
        <v>9</v>
      </c>
      <c r="S463">
        <v>0</v>
      </c>
      <c r="T463" t="s">
        <v>8</v>
      </c>
      <c r="U463" t="str">
        <f t="shared" si="76"/>
        <v>NA</v>
      </c>
      <c r="V463" t="str">
        <f t="shared" si="77"/>
        <v>NA</v>
      </c>
      <c r="W463" s="35" t="s">
        <v>97</v>
      </c>
      <c r="X463" t="s">
        <v>8</v>
      </c>
      <c r="Y463" t="s">
        <v>78</v>
      </c>
      <c r="Z463" t="s">
        <v>9</v>
      </c>
      <c r="AA463">
        <v>10</v>
      </c>
      <c r="AB463" t="s">
        <v>320</v>
      </c>
      <c r="AC463" t="str" cm="1">
        <f t="array" ref="AC463">_xlfn.IFS(AB463="mg/kg", AA463, AB463="ug/g", AA463, AB463="mg/100g", AA463*10, AB463="mg/g", AA463*1000, TRUE, "NA")</f>
        <v>NA</v>
      </c>
      <c r="AD463">
        <v>2725</v>
      </c>
      <c r="AE463" t="s">
        <v>528</v>
      </c>
      <c r="AF463" t="str" cm="1">
        <f t="array" ref="AF463">_xlfn.IFS(AD463="NA", "NA", AD463="NR", "NA", AE463="W/cm2", AD463, AE463="mW/mm2", AD463*0.1, AE463="mW/cm2", AD463*0.001, AE463="uW/cm2", AD463*0.000001, AE463="lux", AD463*0.00000014641, AE463="klux", AD463*0.00014641, TRUE, "NA")</f>
        <v>NA</v>
      </c>
      <c r="AG463" t="s">
        <v>232</v>
      </c>
      <c r="AH463" t="s">
        <v>9</v>
      </c>
      <c r="AI463" t="s">
        <v>9</v>
      </c>
      <c r="AJ463">
        <v>4</v>
      </c>
      <c r="AK463">
        <v>20</v>
      </c>
      <c r="AL463" s="35" t="s">
        <v>12</v>
      </c>
      <c r="AM463" t="s">
        <v>8</v>
      </c>
      <c r="AN463" t="s">
        <v>8</v>
      </c>
      <c r="AO463" t="s">
        <v>8</v>
      </c>
      <c r="AP463" t="s">
        <v>8</v>
      </c>
      <c r="AQ463" t="s">
        <v>8</v>
      </c>
      <c r="AR463" s="35">
        <v>336</v>
      </c>
      <c r="AS463" t="s">
        <v>876</v>
      </c>
      <c r="AT463">
        <v>10.7</v>
      </c>
      <c r="AU463">
        <v>1.69</v>
      </c>
      <c r="AV463" t="s">
        <v>8</v>
      </c>
      <c r="AW463" t="s">
        <v>8</v>
      </c>
      <c r="AX463" t="s">
        <v>8</v>
      </c>
      <c r="AY463" t="s">
        <v>8</v>
      </c>
      <c r="AZ463" t="s">
        <v>137</v>
      </c>
      <c r="BA463" t="s">
        <v>197</v>
      </c>
      <c r="BB463" cm="1">
        <f t="array" ref="BB463">_xlfn.IFS(AT463="NA", "NA", AT463="NR", "NA", AZ463="Direct rLV % whole brain", AT463, AZ463="Indirect rLV % whole brain", AT463, AZ463="Direct rLV % hemisphere", AT463/2, AZ463="Indirect rLV % hemisphere", AT463/2, AND(F463="Mouse", AZ463="mm3"), (AT463/508.91)*100, AND(F463="Rat", AZ463="mm3"), (AT463/1971)*100, AND(F463="Mouse", AZ463="ul"), (AT463/508.91)*100, AND(F463="Rat", AZ463="ul"), (AT463/1971)*100, AND(F463="Mouse", AZ463="nl"), (AT463/508910)*100, AND(F463="Rat", AZ463="nl"), (AT463/1971000)*100, AND(F463="Mouse", AZ463="cm3"), (AT463/0.50891)*100, AND(F463="Rat", AZ463="cm3"), (AT463/1.971)*100, TRUE, "NA")</f>
        <v>2.1025328643571553</v>
      </c>
      <c r="BC463" t="str" cm="1">
        <f t="array" ref="BC463">_xlfn.IFS(AV463="NA", "NA", AV463="NR", "NA", AZ463="Direct rLV % whole brain", AV463, AZ463="Indirect rLV % whole brain", AV463, AZ463="Direct rLV % hemisphere", AV463/2, AZ463="Indirect rLV % hemisphere", AV463/2, AND(F463="Mouse", AZ463="mm3"), (AV463/508.91)*100, AND(F463="Rat", AZ463="mm3"), (AV463/1971)*100, AND(F463="Mouse", AZ463="ul"), (AV463/508.91)*100, AND(F463="Rat", AZ463="ul"), (AV463/1971)*100, AND(F463="Mouse", AZ463="nl"), (AV463/508910)*100, AND(F463="Rat", AZ463="nl"), (AV463/1971000)*100, AND(F463="Mouse", AZ463="cm3"), (AV463/0.50891)*100, AND(F463="Rat", AZ463="cm3"), (AV463/1.971)*100, TRUE, "NA")</f>
        <v>NA</v>
      </c>
      <c r="BD463" cm="1">
        <f t="array" ref="BD463">_xlfn.IFS(AU463="NA", "NA", AU463="NR", "NA", R463="NR", "NA", BA463="SD", AU463, BA463="SE", AU463*(SQRT(R463)), BA463="SEM", AU463*(SQRT(R463)), TRUE, "NA")</f>
        <v>5.07</v>
      </c>
      <c r="BE463" cm="1">
        <f t="array" ref="BE463">_xlfn.IFS(BD463="NA", "NA", AZ463="Direct rLV % whole brain", BD463, AZ463="Indirect rLV % whole brain", BD463, AZ463="Direct rLV % hemisphere", BD463/2, AZ463="Indirect rLV % hemisphere", BD463/2, AND(F463="Mouse", AZ463="mm3"), (BD463/508.91)*100, AND(F463="Rat", AZ463="mm3"), (BD463/1971)*100, AND(F463="Mouse", AZ463="ul"), (BD463/508.91)*100, AND(F463="Rat", AZ463="ul"), (BD463/1971)*100, AND(F463="Mouse", AZ463="nl"), (BD463/508910)*100, AND(F463="Rat", AZ463="nl"), (BD463/1971000)*100, AND(F463="Mouse", AZ463="cm3"), (BD463/0.50891)*100, AND(F463="Rat", AZ463="cm3"), (BD463/1.971)*100, TRUE, "NA")</f>
        <v>0.99624688058792321</v>
      </c>
      <c r="BF463" s="48" t="str" cm="1">
        <f t="array" ref="BF463">_xlfn.IFS(AW463="NA", "NA", AW463="NR", "NA", T463 = "NA", "NA", T463 = "NR", "NA", BA463="SD", AW463, BA463="SE", AW463*(SQRT(T463)), BA463="SEM", AW463*(SQRT(T463)), TRUE, "NA")</f>
        <v>NA</v>
      </c>
      <c r="BG463" s="35" t="s">
        <v>1965</v>
      </c>
      <c r="BH463">
        <v>1</v>
      </c>
      <c r="BI463">
        <v>0.25</v>
      </c>
      <c r="BJ463" t="s">
        <v>8</v>
      </c>
      <c r="BK463" t="s">
        <v>8</v>
      </c>
      <c r="BL463" t="s">
        <v>197</v>
      </c>
      <c r="BM463">
        <v>48</v>
      </c>
      <c r="BN463" s="35" t="s">
        <v>272</v>
      </c>
      <c r="BO463" t="s">
        <v>273</v>
      </c>
    </row>
    <row r="464" spans="1:69" x14ac:dyDescent="0.3">
      <c r="A464" t="s">
        <v>1966</v>
      </c>
      <c r="B464" t="s">
        <v>1961</v>
      </c>
      <c r="C464">
        <v>2018</v>
      </c>
      <c r="D464" t="s">
        <v>1967</v>
      </c>
      <c r="E464" t="s">
        <v>143</v>
      </c>
      <c r="F464" s="35" t="s">
        <v>25</v>
      </c>
      <c r="G464" t="s">
        <v>1969</v>
      </c>
      <c r="H464" t="s">
        <v>35</v>
      </c>
      <c r="I464" t="s">
        <v>12</v>
      </c>
      <c r="J464" t="s">
        <v>8</v>
      </c>
      <c r="K464">
        <v>10</v>
      </c>
      <c r="L464">
        <f t="shared" si="79"/>
        <v>27.5</v>
      </c>
      <c r="M464">
        <v>45</v>
      </c>
      <c r="N464">
        <v>20</v>
      </c>
      <c r="O464">
        <f t="shared" si="78"/>
        <v>22</v>
      </c>
      <c r="P464">
        <v>24</v>
      </c>
      <c r="Q464">
        <v>1</v>
      </c>
      <c r="R464">
        <v>9</v>
      </c>
      <c r="S464">
        <v>0</v>
      </c>
      <c r="T464" t="s">
        <v>8</v>
      </c>
      <c r="U464" t="str">
        <f t="shared" si="76"/>
        <v>NA</v>
      </c>
      <c r="V464" t="str">
        <f t="shared" si="77"/>
        <v>NA</v>
      </c>
      <c r="W464" s="35" t="s">
        <v>97</v>
      </c>
      <c r="X464" t="s">
        <v>8</v>
      </c>
      <c r="Y464" t="s">
        <v>78</v>
      </c>
      <c r="Z464" t="s">
        <v>9</v>
      </c>
      <c r="AA464">
        <v>10</v>
      </c>
      <c r="AB464" t="s">
        <v>320</v>
      </c>
      <c r="AC464" t="str" cm="1">
        <f t="array" ref="AC464">_xlfn.IFS(AB464="mg/kg", AA464, AB464="ug/g", AA464, AB464="mg/100g", AA464*10, AB464="mg/g", AA464*1000, TRUE, "NA")</f>
        <v>NA</v>
      </c>
      <c r="AD464">
        <v>2725</v>
      </c>
      <c r="AE464" t="s">
        <v>528</v>
      </c>
      <c r="AF464" t="str" cm="1">
        <f t="array" ref="AF464">_xlfn.IFS(AD464="NA", "NA", AD464="NR", "NA", AE464="W/cm2", AD464, AE464="mW/mm2", AD464*0.1, AE464="mW/cm2", AD464*0.001, AE464="uW/cm2", AD464*0.000001, AE464="lux", AD464*0.00000014641, AE464="klux", AD464*0.00014641, TRUE, "NA")</f>
        <v>NA</v>
      </c>
      <c r="AG464" t="s">
        <v>232</v>
      </c>
      <c r="AH464" t="s">
        <v>9</v>
      </c>
      <c r="AI464" t="s">
        <v>9</v>
      </c>
      <c r="AJ464">
        <v>4</v>
      </c>
      <c r="AK464">
        <v>20</v>
      </c>
      <c r="AL464" s="35" t="s">
        <v>12</v>
      </c>
      <c r="AM464" t="s">
        <v>8</v>
      </c>
      <c r="AN464" t="s">
        <v>8</v>
      </c>
      <c r="AO464" t="s">
        <v>8</v>
      </c>
      <c r="AP464" t="s">
        <v>8</v>
      </c>
      <c r="AQ464" t="s">
        <v>8</v>
      </c>
      <c r="AR464" s="35">
        <v>336</v>
      </c>
      <c r="AS464" t="s">
        <v>876</v>
      </c>
      <c r="AT464">
        <v>11.9</v>
      </c>
      <c r="AU464">
        <v>1.41</v>
      </c>
      <c r="AV464" t="s">
        <v>8</v>
      </c>
      <c r="AW464" t="s">
        <v>8</v>
      </c>
      <c r="AX464" t="s">
        <v>8</v>
      </c>
      <c r="AY464" t="s">
        <v>8</v>
      </c>
      <c r="AZ464" t="s">
        <v>137</v>
      </c>
      <c r="BA464" t="s">
        <v>197</v>
      </c>
      <c r="BB464" cm="1">
        <f t="array" ref="BB464">_xlfn.IFS(AT464="NA", "NA", AT464="NR", "NA", AZ464="Direct rLV % whole brain", AT464, AZ464="Indirect rLV % whole brain", AT464, AZ464="Direct rLV % hemisphere", AT464/2, AZ464="Indirect rLV % hemisphere", AT464/2, AND(F464="Mouse", AZ464="mm3"), (AT464/508.91)*100, AND(F464="Rat", AZ464="mm3"), (AT464/1971)*100, AND(F464="Mouse", AZ464="ul"), (AT464/508.91)*100, AND(F464="Rat", AZ464="ul"), (AT464/1971)*100, AND(F464="Mouse", AZ464="nl"), (AT464/508910)*100, AND(F464="Rat", AZ464="nl"), (AT464/1971000)*100, AND(F464="Mouse", AZ464="cm3"), (AT464/0.50891)*100, AND(F464="Rat", AZ464="cm3"), (AT464/1.971)*100, TRUE, "NA")</f>
        <v>2.3383309426028176</v>
      </c>
      <c r="BC464" t="str" cm="1">
        <f t="array" ref="BC464">_xlfn.IFS(AV464="NA", "NA", AV464="NR", "NA", AZ464="Direct rLV % whole brain", AV464, AZ464="Indirect rLV % whole brain", AV464, AZ464="Direct rLV % hemisphere", AV464/2, AZ464="Indirect rLV % hemisphere", AV464/2, AND(F464="Mouse", AZ464="mm3"), (AV464/508.91)*100, AND(F464="Rat", AZ464="mm3"), (AV464/1971)*100, AND(F464="Mouse", AZ464="ul"), (AV464/508.91)*100, AND(F464="Rat", AZ464="ul"), (AV464/1971)*100, AND(F464="Mouse", AZ464="nl"), (AV464/508910)*100, AND(F464="Rat", AZ464="nl"), (AV464/1971000)*100, AND(F464="Mouse", AZ464="cm3"), (AV464/0.50891)*100, AND(F464="Rat", AZ464="cm3"), (AV464/1.971)*100, TRUE, "NA")</f>
        <v>NA</v>
      </c>
      <c r="BD464" cm="1">
        <f t="array" ref="BD464">_xlfn.IFS(AU464="NA", "NA", AU464="NR", "NA", R464="NR", "NA", BA464="SD", AU464, BA464="SE", AU464*(SQRT(R464)), BA464="SEM", AU464*(SQRT(R464)), TRUE, "NA")</f>
        <v>4.2299999999999995</v>
      </c>
      <c r="BE464" cm="1">
        <f t="array" ref="BE464">_xlfn.IFS(BD464="NA", "NA", AZ464="Direct rLV % whole brain", BD464, AZ464="Indirect rLV % whole brain", BD464, AZ464="Direct rLV % hemisphere", BD464/2, AZ464="Indirect rLV % hemisphere", BD464/2, AND(F464="Mouse", AZ464="mm3"), (BD464/508.91)*100, AND(F464="Rat", AZ464="mm3"), (BD464/1971)*100, AND(F464="Mouse", AZ464="ul"), (BD464/508.91)*100, AND(F464="Rat", AZ464="ul"), (BD464/1971)*100, AND(F464="Mouse", AZ464="nl"), (BD464/508910)*100, AND(F464="Rat", AZ464="nl"), (BD464/1971000)*100, AND(F464="Mouse", AZ464="cm3"), (BD464/0.50891)*100, AND(F464="Rat", AZ464="cm3"), (BD464/1.971)*100, TRUE, "NA")</f>
        <v>0.83118822581595941</v>
      </c>
      <c r="BF464" s="48" t="str" cm="1">
        <f t="array" ref="BF464">_xlfn.IFS(AW464="NA", "NA", AW464="NR", "NA", T464 = "NA", "NA", T464 = "NR", "NA", BA464="SD", AW464, BA464="SE", AW464*(SQRT(T464)), BA464="SEM", AW464*(SQRT(T464)), TRUE, "NA")</f>
        <v>NA</v>
      </c>
      <c r="BG464" s="35" t="s">
        <v>1965</v>
      </c>
      <c r="BH464">
        <v>0</v>
      </c>
      <c r="BI464">
        <v>0.75</v>
      </c>
      <c r="BJ464" t="s">
        <v>8</v>
      </c>
      <c r="BK464" t="s">
        <v>8</v>
      </c>
      <c r="BL464" t="s">
        <v>197</v>
      </c>
      <c r="BM464">
        <v>48</v>
      </c>
      <c r="BN464" s="35" t="s">
        <v>272</v>
      </c>
      <c r="BO464" t="s">
        <v>273</v>
      </c>
    </row>
    <row r="465" spans="1:69" s="22" customFormat="1" x14ac:dyDescent="0.3">
      <c r="A465" s="22" t="s">
        <v>1970</v>
      </c>
      <c r="B465" s="22" t="s">
        <v>1961</v>
      </c>
      <c r="C465" s="22">
        <v>2018</v>
      </c>
      <c r="D465" s="22" t="s">
        <v>1971</v>
      </c>
      <c r="E465" s="22" t="s">
        <v>141</v>
      </c>
      <c r="F465" s="34" t="s">
        <v>24</v>
      </c>
      <c r="G465" s="22" t="s">
        <v>10</v>
      </c>
      <c r="H465" s="22" t="s">
        <v>36</v>
      </c>
      <c r="I465" s="22" t="s">
        <v>12</v>
      </c>
      <c r="J465" s="22" t="s">
        <v>8</v>
      </c>
      <c r="K465" s="22">
        <v>8</v>
      </c>
      <c r="L465" s="22">
        <f t="shared" si="79"/>
        <v>9.5</v>
      </c>
      <c r="M465" s="22">
        <v>11</v>
      </c>
      <c r="N465" s="22" t="s">
        <v>9</v>
      </c>
      <c r="O465" s="22" t="s">
        <v>9</v>
      </c>
      <c r="P465" s="22" t="s">
        <v>9</v>
      </c>
      <c r="Q465" s="22">
        <v>1</v>
      </c>
      <c r="R465" s="22">
        <v>5</v>
      </c>
      <c r="S465" s="22">
        <v>0</v>
      </c>
      <c r="T465" s="22" t="s">
        <v>8</v>
      </c>
      <c r="U465" s="22" t="str">
        <f t="shared" si="76"/>
        <v>NA</v>
      </c>
      <c r="V465" s="22" t="str">
        <f t="shared" si="77"/>
        <v>NA</v>
      </c>
      <c r="W465" s="34" t="s">
        <v>97</v>
      </c>
      <c r="X465" s="22" t="s">
        <v>8</v>
      </c>
      <c r="Y465" s="22" t="s">
        <v>78</v>
      </c>
      <c r="Z465" s="22" t="s">
        <v>9</v>
      </c>
      <c r="AA465" s="22">
        <v>10</v>
      </c>
      <c r="AB465" s="22" t="s">
        <v>320</v>
      </c>
      <c r="AC465" t="str" cm="1">
        <f t="array" ref="AC465">_xlfn.IFS(AB465="mg/kg", AA465, AB465="ug/g", AA465, AB465="mg/100g", AA465*10, AB465="mg/g", AA465*1000, TRUE, "NA")</f>
        <v>NA</v>
      </c>
      <c r="AD465" s="22" t="s">
        <v>9</v>
      </c>
      <c r="AE465" s="22" t="s">
        <v>8</v>
      </c>
      <c r="AF465" t="str" cm="1">
        <f t="array" ref="AF465">_xlfn.IFS(AD465="NA", "NA", AD465="NR", "NA", AE465="W/cm2", AD465, AE465="mW/mm2", AD465*0.1, AE465="mW/cm2", AD465*0.001, AE465="uW/cm2", AD465*0.000001, AE465="lux", AD465*0.00000014641, AE465="klux", AD465*0.00014641, TRUE, "NA")</f>
        <v>NA</v>
      </c>
      <c r="AG465" s="22" t="s">
        <v>232</v>
      </c>
      <c r="AH465" s="22" t="s">
        <v>9</v>
      </c>
      <c r="AI465" s="22" t="s">
        <v>9</v>
      </c>
      <c r="AJ465" s="22">
        <v>8</v>
      </c>
      <c r="AK465" s="22">
        <v>15</v>
      </c>
      <c r="AL465" s="34" t="s">
        <v>906</v>
      </c>
      <c r="AM465" s="22" t="s">
        <v>47</v>
      </c>
      <c r="AN465" s="22">
        <v>5</v>
      </c>
      <c r="AO465" s="22" t="s">
        <v>1246</v>
      </c>
      <c r="AP465" s="22">
        <v>48</v>
      </c>
      <c r="AQ465" s="22" t="s">
        <v>158</v>
      </c>
      <c r="AR465" s="34">
        <v>168</v>
      </c>
      <c r="AS465" s="22" t="s">
        <v>876</v>
      </c>
      <c r="AT465" s="22">
        <v>33.64</v>
      </c>
      <c r="AU465" s="22">
        <v>4.28</v>
      </c>
      <c r="AV465" s="22">
        <v>34.28</v>
      </c>
      <c r="AW465" s="22">
        <v>6.38</v>
      </c>
      <c r="AX465" s="22" t="s">
        <v>8</v>
      </c>
      <c r="AY465" s="22" t="s">
        <v>8</v>
      </c>
      <c r="AZ465" s="22" t="s">
        <v>137</v>
      </c>
      <c r="BA465" s="22" t="s">
        <v>197</v>
      </c>
      <c r="BB465" cm="1">
        <f t="array" ref="BB465">_xlfn.IFS(AT465="NA", "NA", AT465="NR", "NA", AZ465="Direct rLV % whole brain", AT465, AZ465="Indirect rLV % whole brain", AT465, AZ465="Direct rLV % hemisphere", AT465/2, AZ465="Indirect rLV % hemisphere", AT465/2, AND(F465="Mouse", AZ465="mm3"), (AT465/508.91)*100, AND(F465="Rat", AZ465="mm3"), (AT465/1971)*100, AND(F465="Mouse", AZ465="ul"), (AT465/508.91)*100, AND(F465="Rat", AZ465="ul"), (AT465/1971)*100, AND(F465="Mouse", AZ465="nl"), (AT465/508910)*100, AND(F465="Rat", AZ465="nl"), (AT465/1971000)*100, AND(F465="Mouse", AZ465="cm3"), (AT465/0.50891)*100, AND(F465="Rat", AZ465="cm3"), (AT465/1.971)*100, TRUE, "NA")</f>
        <v>1.7067478437341452</v>
      </c>
      <c r="BC465" cm="1">
        <f t="array" ref="BC465">_xlfn.IFS(AV465="NA", "NA", AV465="NR", "NA", AZ465="Direct rLV % whole brain", AV465, AZ465="Indirect rLV % whole brain", AV465, AZ465="Direct rLV % hemisphere", AV465/2, AZ465="Indirect rLV % hemisphere", AV465/2, AND(F465="Mouse", AZ465="mm3"), (AV465/508.91)*100, AND(F465="Rat", AZ465="mm3"), (AV465/1971)*100, AND(F465="Mouse", AZ465="ul"), (AV465/508.91)*100, AND(F465="Rat", AZ465="ul"), (AV465/1971)*100, AND(F465="Mouse", AZ465="nl"), (AV465/508910)*100, AND(F465="Rat", AZ465="nl"), (AV465/1971000)*100, AND(F465="Mouse", AZ465="cm3"), (AV465/0.50891)*100, AND(F465="Rat", AZ465="cm3"), (AV465/1.971)*100, TRUE, "NA")</f>
        <v>1.7392186707255199</v>
      </c>
      <c r="BD465" cm="1">
        <f t="array" ref="BD465">_xlfn.IFS(AU465="NA", "NA", AU465="NR", "NA", R465="NR", "NA", BA465="SD", AU465, BA465="SE", AU465*(SQRT(R465)), BA465="SEM", AU465*(SQRT(R465)), TRUE, "NA")</f>
        <v>9.5703709436991016</v>
      </c>
      <c r="BE465" cm="1">
        <f t="array" ref="BE465">_xlfn.IFS(BD465="NA", "NA", AZ465="Direct rLV % whole brain", BD465, AZ465="Indirect rLV % whole brain", BD465, AZ465="Direct rLV % hemisphere", BD465/2, AZ465="Indirect rLV % hemisphere", BD465/2, AND(F465="Mouse", AZ465="mm3"), (BD465/508.91)*100, AND(F465="Rat", AZ465="mm3"), (BD465/1971)*100, AND(F465="Mouse", AZ465="ul"), (BD465/508.91)*100, AND(F465="Rat", AZ465="ul"), (BD465/1971)*100, AND(F465="Mouse", AZ465="nl"), (BD465/508910)*100, AND(F465="Rat", AZ465="nl"), (BD465/1971000)*100, AND(F465="Mouse", AZ465="cm3"), (BD465/0.50891)*100, AND(F465="Rat", AZ465="cm3"), (BD465/1.971)*100, TRUE, "NA")</f>
        <v>0.48555915493146123</v>
      </c>
      <c r="BF465" s="48" t="str" cm="1">
        <f t="array" ref="BF465">_xlfn.IFS(AW465="NA", "NA", AW465="NR", "NA", T465 = "NA", "NA", T465 = "NR", "NA", BA465="SD", AW465, BA465="SE", AW465*(SQRT(T465)), BA465="SEM", AW465*(SQRT(T465)), TRUE, "NA")</f>
        <v>NA</v>
      </c>
      <c r="BG465" s="34" t="s">
        <v>1965</v>
      </c>
      <c r="BH465" s="22">
        <v>0</v>
      </c>
      <c r="BI465" s="22">
        <v>0</v>
      </c>
      <c r="BJ465" s="22">
        <v>1</v>
      </c>
      <c r="BK465" s="22">
        <v>0.5</v>
      </c>
      <c r="BL465" s="22" t="s">
        <v>197</v>
      </c>
      <c r="BM465" s="22">
        <v>48</v>
      </c>
      <c r="BN465" s="34" t="s">
        <v>273</v>
      </c>
      <c r="BO465" s="22" t="s">
        <v>273</v>
      </c>
    </row>
    <row r="466" spans="1:69" x14ac:dyDescent="0.3">
      <c r="A466" t="s">
        <v>1973</v>
      </c>
      <c r="B466" t="s">
        <v>1972</v>
      </c>
      <c r="C466">
        <v>2018</v>
      </c>
      <c r="D466" t="s">
        <v>1974</v>
      </c>
      <c r="E466" t="s">
        <v>141</v>
      </c>
      <c r="F466" s="35" t="s">
        <v>24</v>
      </c>
      <c r="G466" t="s">
        <v>10</v>
      </c>
      <c r="H466" t="s">
        <v>9</v>
      </c>
      <c r="I466" t="s">
        <v>12</v>
      </c>
      <c r="J466" t="s">
        <v>8</v>
      </c>
      <c r="K466">
        <v>8</v>
      </c>
      <c r="L466">
        <f t="shared" si="79"/>
        <v>10</v>
      </c>
      <c r="M466">
        <v>12</v>
      </c>
      <c r="N466">
        <v>250</v>
      </c>
      <c r="O466">
        <f>AVERAGE(N466,P466)</f>
        <v>300</v>
      </c>
      <c r="P466">
        <v>350</v>
      </c>
      <c r="Q466">
        <v>2</v>
      </c>
      <c r="R466">
        <v>4</v>
      </c>
      <c r="S466">
        <v>0</v>
      </c>
      <c r="T466" t="s">
        <v>8</v>
      </c>
      <c r="U466" t="str">
        <f t="shared" si="76"/>
        <v>NA</v>
      </c>
      <c r="V466" t="str">
        <f t="shared" si="77"/>
        <v>NA</v>
      </c>
      <c r="W466" s="35" t="s">
        <v>97</v>
      </c>
      <c r="X466" t="s">
        <v>8</v>
      </c>
      <c r="Y466" t="s">
        <v>78</v>
      </c>
      <c r="Z466" t="s">
        <v>1559</v>
      </c>
      <c r="AA466">
        <v>20</v>
      </c>
      <c r="AB466" t="s">
        <v>145</v>
      </c>
      <c r="AC466" cm="1">
        <f t="array" ref="AC466">_xlfn.IFS(AB466="mg/kg", AA466, AB466="ug/g", AA466, AB466="mg/100g", AA466*10, AB466="mg/g", AA466*1000, TRUE, "NA")</f>
        <v>20</v>
      </c>
      <c r="AD466">
        <v>150</v>
      </c>
      <c r="AE466" t="s">
        <v>292</v>
      </c>
      <c r="AF466" t="str" cm="1">
        <f t="array" ref="AF466">_xlfn.IFS(AD466="NA", "NA", AD466="NR", "NA", AE466="W/cm2", AD466, AE466="mW/mm2", AD466*0.1, AE466="mW/cm2", AD466*0.001, AE466="uW/cm2", AD466*0.000001, AE466="lux", AD466*0.00000014641, AE466="klux", AD466*0.00014641, TRUE, "NA")</f>
        <v>NA</v>
      </c>
      <c r="AG466" t="s">
        <v>231</v>
      </c>
      <c r="AH466" t="s">
        <v>9</v>
      </c>
      <c r="AI466" t="s">
        <v>9</v>
      </c>
      <c r="AJ466" t="s">
        <v>9</v>
      </c>
      <c r="AK466">
        <v>20</v>
      </c>
      <c r="AL466" s="35" t="s">
        <v>12</v>
      </c>
      <c r="AM466" t="s">
        <v>8</v>
      </c>
      <c r="AN466" t="s">
        <v>8</v>
      </c>
      <c r="AO466" t="s">
        <v>8</v>
      </c>
      <c r="AP466" t="s">
        <v>8</v>
      </c>
      <c r="AQ466" t="s">
        <v>8</v>
      </c>
      <c r="AR466" s="35">
        <v>24</v>
      </c>
      <c r="AS466" t="s">
        <v>875</v>
      </c>
      <c r="AT466">
        <v>38.380000000000003</v>
      </c>
      <c r="AU466">
        <v>4.8</v>
      </c>
      <c r="AV466" t="s">
        <v>8</v>
      </c>
      <c r="AW466" t="s">
        <v>8</v>
      </c>
      <c r="AX466" t="s">
        <v>8</v>
      </c>
      <c r="AY466" t="s">
        <v>8</v>
      </c>
      <c r="AZ466" t="s">
        <v>137</v>
      </c>
      <c r="BA466" t="s">
        <v>197</v>
      </c>
      <c r="BB466" cm="1">
        <f t="array" ref="BB466">_xlfn.IFS(AT466="NA", "NA", AT466="NR", "NA", AZ466="Direct rLV % whole brain", AT466, AZ466="Indirect rLV % whole brain", AT466, AZ466="Direct rLV % hemisphere", AT466/2, AZ466="Indirect rLV % hemisphere", AT466/2, AND(F466="Mouse", AZ466="mm3"), (AT466/508.91)*100, AND(F466="Rat", AZ466="mm3"), (AT466/1971)*100, AND(F466="Mouse", AZ466="ul"), (AT466/508.91)*100, AND(F466="Rat", AZ466="ul"), (AT466/1971)*100, AND(F466="Mouse", AZ466="nl"), (AT466/508910)*100, AND(F466="Rat", AZ466="nl"), (AT466/1971000)*100, AND(F466="Mouse", AZ466="cm3"), (AT466/0.50891)*100, AND(F466="Rat", AZ466="cm3"), (AT466/1.971)*100, TRUE, "NA")</f>
        <v>1.947234906139016</v>
      </c>
      <c r="BC466" t="str" cm="1">
        <f t="array" ref="BC466">_xlfn.IFS(AV466="NA", "NA", AV466="NR", "NA", AZ466="Direct rLV % whole brain", AV466, AZ466="Indirect rLV % whole brain", AV466, AZ466="Direct rLV % hemisphere", AV466/2, AZ466="Indirect rLV % hemisphere", AV466/2, AND(F466="Mouse", AZ466="mm3"), (AV466/508.91)*100, AND(F466="Rat", AZ466="mm3"), (AV466/1971)*100, AND(F466="Mouse", AZ466="ul"), (AV466/508.91)*100, AND(F466="Rat", AZ466="ul"), (AV466/1971)*100, AND(F466="Mouse", AZ466="nl"), (AV466/508910)*100, AND(F466="Rat", AZ466="nl"), (AV466/1971000)*100, AND(F466="Mouse", AZ466="cm3"), (AV466/0.50891)*100, AND(F466="Rat", AZ466="cm3"), (AV466/1.971)*100, TRUE, "NA")</f>
        <v>NA</v>
      </c>
      <c r="BD466" cm="1">
        <f t="array" ref="BD466">_xlfn.IFS(AU466="NA", "NA", AU466="NR", "NA", R466="NR", "NA", BA466="SD", AU466, BA466="SE", AU466*(SQRT(R466)), BA466="SEM", AU466*(SQRT(R466)), TRUE, "NA")</f>
        <v>9.6</v>
      </c>
      <c r="BE466" cm="1">
        <f t="array" ref="BE466">_xlfn.IFS(BD466="NA", "NA", AZ466="Direct rLV % whole brain", BD466, AZ466="Indirect rLV % whole brain", BD466, AZ466="Direct rLV % hemisphere", BD466/2, AZ466="Indirect rLV % hemisphere", BD466/2, AND(F466="Mouse", AZ466="mm3"), (BD466/508.91)*100, AND(F466="Rat", AZ466="mm3"), (BD466/1971)*100, AND(F466="Mouse", AZ466="ul"), (BD466/508.91)*100, AND(F466="Rat", AZ466="ul"), (BD466/1971)*100, AND(F466="Mouse", AZ466="nl"), (BD466/508910)*100, AND(F466="Rat", AZ466="nl"), (BD466/1971000)*100, AND(F466="Mouse", AZ466="cm3"), (BD466/0.50891)*100, AND(F466="Rat", AZ466="cm3"), (BD466/1.971)*100, TRUE, "NA")</f>
        <v>0.48706240487062402</v>
      </c>
      <c r="BF466" s="48" t="str" cm="1">
        <f t="array" ref="BF466">_xlfn.IFS(AW466="NA", "NA", AW466="NR", "NA", T466 = "NA", "NA", T466 = "NR", "NA", BA466="SD", AW466, BA466="SE", AW466*(SQRT(T466)), BA466="SEM", AW466*(SQRT(T466)), TRUE, "NA")</f>
        <v>NA</v>
      </c>
      <c r="BG466" s="35" t="s">
        <v>12</v>
      </c>
      <c r="BH466" t="s">
        <v>8</v>
      </c>
      <c r="BI466" t="s">
        <v>8</v>
      </c>
      <c r="BJ466" t="s">
        <v>8</v>
      </c>
      <c r="BK466" t="s">
        <v>8</v>
      </c>
      <c r="BL466" t="s">
        <v>8</v>
      </c>
      <c r="BM466" t="s">
        <v>8</v>
      </c>
      <c r="BN466" s="35" t="s">
        <v>272</v>
      </c>
      <c r="BO466" t="s">
        <v>273</v>
      </c>
    </row>
    <row r="467" spans="1:69" s="22" customFormat="1" x14ac:dyDescent="0.3">
      <c r="A467" s="22" t="s">
        <v>1976</v>
      </c>
      <c r="B467" s="22" t="s">
        <v>1975</v>
      </c>
      <c r="C467" s="22">
        <v>2016</v>
      </c>
      <c r="D467" s="22" t="s">
        <v>1977</v>
      </c>
      <c r="E467" s="22" t="s">
        <v>141</v>
      </c>
      <c r="F467" s="34" t="s">
        <v>25</v>
      </c>
      <c r="G467" s="22" t="s">
        <v>1008</v>
      </c>
      <c r="H467" s="22" t="s">
        <v>36</v>
      </c>
      <c r="I467" s="22" t="s">
        <v>12</v>
      </c>
      <c r="J467" s="22" t="s">
        <v>8</v>
      </c>
      <c r="K467" s="22">
        <v>7</v>
      </c>
      <c r="L467" s="22">
        <f t="shared" si="79"/>
        <v>7.5</v>
      </c>
      <c r="M467" s="22">
        <v>8</v>
      </c>
      <c r="N467" s="22">
        <v>20</v>
      </c>
      <c r="O467" s="22">
        <f t="shared" ref="O467:O481" si="80">AVERAGE(N467,P467)</f>
        <v>22.5</v>
      </c>
      <c r="P467" s="22">
        <v>25</v>
      </c>
      <c r="Q467" s="22">
        <v>2</v>
      </c>
      <c r="R467" s="22">
        <v>5</v>
      </c>
      <c r="S467" s="22">
        <v>3</v>
      </c>
      <c r="T467" s="22">
        <v>5</v>
      </c>
      <c r="U467" s="22">
        <f t="shared" si="76"/>
        <v>1.5</v>
      </c>
      <c r="V467" s="22">
        <f t="shared" si="77"/>
        <v>3.3333333333333335</v>
      </c>
      <c r="W467" s="34" t="s">
        <v>100</v>
      </c>
      <c r="X467" s="22" t="s">
        <v>936</v>
      </c>
      <c r="Y467" s="22" t="s">
        <v>78</v>
      </c>
      <c r="Z467" s="22" t="s">
        <v>9</v>
      </c>
      <c r="AA467" s="22">
        <v>10</v>
      </c>
      <c r="AB467" s="22" t="s">
        <v>320</v>
      </c>
      <c r="AC467">
        <f>(AA467*0.1)/(O467/1000)</f>
        <v>44.444444444444443</v>
      </c>
      <c r="AD467" s="22" t="s">
        <v>9</v>
      </c>
      <c r="AE467" s="22" t="s">
        <v>8</v>
      </c>
      <c r="AF467" t="str" cm="1">
        <f t="array" ref="AF467">_xlfn.IFS(AD467="NA", "NA", AD467="NR", "NA", AE467="W/cm2", AD467, AE467="mW/mm2", AD467*0.1, AE467="mW/cm2", AD467*0.001, AE467="uW/cm2", AD467*0.000001, AE467="lux", AD467*0.00000014641, AE467="klux", AD467*0.00014641, TRUE, "NA")</f>
        <v>NA</v>
      </c>
      <c r="AG467" s="22" t="s">
        <v>9</v>
      </c>
      <c r="AH467" s="22" t="s">
        <v>9</v>
      </c>
      <c r="AI467" s="22" t="s">
        <v>9</v>
      </c>
      <c r="AJ467" s="22" t="s">
        <v>9</v>
      </c>
      <c r="AK467" s="22">
        <v>20</v>
      </c>
      <c r="AL467" s="34" t="s">
        <v>1978</v>
      </c>
      <c r="AM467" s="22" t="s">
        <v>2658</v>
      </c>
      <c r="AN467" s="22">
        <v>5</v>
      </c>
      <c r="AO467" s="22" t="s">
        <v>145</v>
      </c>
      <c r="AP467" s="22">
        <v>-1</v>
      </c>
      <c r="AQ467" s="22" t="s">
        <v>156</v>
      </c>
      <c r="AR467" s="34">
        <v>24</v>
      </c>
      <c r="AS467" s="22" t="s">
        <v>875</v>
      </c>
      <c r="AT467" s="22">
        <v>68.63</v>
      </c>
      <c r="AU467" s="22">
        <v>7.16</v>
      </c>
      <c r="AV467" s="22">
        <v>38.67</v>
      </c>
      <c r="AW467" s="22">
        <v>5.16</v>
      </c>
      <c r="AX467" s="22" t="s">
        <v>8</v>
      </c>
      <c r="AY467" s="22" t="s">
        <v>8</v>
      </c>
      <c r="AZ467" s="22" t="s">
        <v>137</v>
      </c>
      <c r="BA467" s="22" t="s">
        <v>197</v>
      </c>
      <c r="BB467" cm="1">
        <f t="array" ref="BB467">_xlfn.IFS(AT467="NA", "NA", AT467="NR", "NA", AZ467="Direct rLV % whole brain", AT467, AZ467="Indirect rLV % whole brain", AT467, AZ467="Direct rLV % hemisphere", AT467/2, AZ467="Indirect rLV % hemisphere", AT467/2, AND(F467="Mouse", AZ467="mm3"), (AT467/508.91)*100, AND(F467="Rat", AZ467="mm3"), (AT467/1971)*100, AND(F467="Mouse", AZ467="ul"), (AT467/508.91)*100, AND(F467="Rat", AZ467="ul"), (AT467/1971)*100, AND(F467="Mouse", AZ467="nl"), (AT467/508910)*100, AND(F467="Rat", AZ467="nl"), (AT467/1971000)*100, AND(F467="Mouse", AZ467="cm3"), (AT467/0.50891)*100, AND(F467="Rat", AZ467="cm3"), (AT467/1.971)*100, TRUE, "NA")</f>
        <v>13.485685091666502</v>
      </c>
      <c r="BC467" cm="1">
        <f t="array" ref="BC467">_xlfn.IFS(AV467="NA", "NA", AV467="NR", "NA", AZ467="Direct rLV % whole brain", AV467, AZ467="Indirect rLV % whole brain", AV467, AZ467="Direct rLV % hemisphere", AV467/2, AZ467="Indirect rLV % hemisphere", AV467/2, AND(F467="Mouse", AZ467="mm3"), (AV467/508.91)*100, AND(F467="Rat", AZ467="mm3"), (AV467/1971)*100, AND(F467="Mouse", AZ467="ul"), (AV467/508.91)*100, AND(F467="Rat", AZ467="ul"), (AV467/1971)*100, AND(F467="Mouse", AZ467="nl"), (AV467/508910)*100, AND(F467="Rat", AZ467="nl"), (AV467/1971000)*100, AND(F467="Mouse", AZ467="cm3"), (AV467/0.50891)*100, AND(F467="Rat", AZ467="cm3"), (AV467/1.971)*100, TRUE, "NA")</f>
        <v>7.5985930714664685</v>
      </c>
      <c r="BD467" cm="1">
        <f t="array" ref="BD467">_xlfn.IFS(AU467="NA", "NA", AU467="NR", "NA", R467="NR", "NA", BA467="SD", AU467, BA467="SE", AU467*(SQRT(R467)), BA467="SEM", AU467*(SQRT(R467)), TRUE, "NA")</f>
        <v>16.010246718898497</v>
      </c>
      <c r="BE467" cm="1">
        <f t="array" ref="BE467">_xlfn.IFS(BD467="NA", "NA", AZ467="Direct rLV % whole brain", BD467, AZ467="Indirect rLV % whole brain", BD467, AZ467="Direct rLV % hemisphere", BD467/2, AZ467="Indirect rLV % hemisphere", BD467/2, AND(F467="Mouse", AZ467="mm3"), (BD467/508.91)*100, AND(F467="Rat", AZ467="mm3"), (BD467/1971)*100, AND(F467="Mouse", AZ467="ul"), (BD467/508.91)*100, AND(F467="Rat", AZ467="ul"), (BD467/1971)*100, AND(F467="Mouse", AZ467="nl"), (BD467/508910)*100, AND(F467="Rat", AZ467="nl"), (BD467/1971000)*100, AND(F467="Mouse", AZ467="cm3"), (BD467/0.50891)*100, AND(F467="Rat", AZ467="cm3"), (BD467/1.971)*100, TRUE, "NA")</f>
        <v>3.1459878404626545</v>
      </c>
      <c r="BF467" s="48" cm="1">
        <f t="array" ref="BF467">_xlfn.IFS(AW467="NA", "NA", AW467="NR", "NA", T467 = "NA", "NA", T467 = "NR", "NA", BA467="SD", AW467, BA467="SE", AW467*(SQRT(T467)), BA467="SEM", AW467*(SQRT(T467)), TRUE, "NA")</f>
        <v>11.538110763898915</v>
      </c>
      <c r="BG467" s="34" t="s">
        <v>183</v>
      </c>
      <c r="BH467" s="22">
        <v>2.1</v>
      </c>
      <c r="BI467" s="22">
        <v>0.57999999999999996</v>
      </c>
      <c r="BJ467" s="22">
        <v>0.5</v>
      </c>
      <c r="BK467" s="22">
        <v>0</v>
      </c>
      <c r="BL467" s="22" t="s">
        <v>197</v>
      </c>
      <c r="BM467" s="22">
        <v>24</v>
      </c>
      <c r="BN467" s="34" t="s">
        <v>273</v>
      </c>
      <c r="BO467" s="22" t="s">
        <v>272</v>
      </c>
      <c r="BP467" s="22" t="s">
        <v>1981</v>
      </c>
      <c r="BQ467" s="22" t="s">
        <v>1980</v>
      </c>
    </row>
    <row r="468" spans="1:69" x14ac:dyDescent="0.3">
      <c r="A468" t="s">
        <v>1983</v>
      </c>
      <c r="B468" t="s">
        <v>1982</v>
      </c>
      <c r="C468">
        <v>1997</v>
      </c>
      <c r="D468" t="s">
        <v>1984</v>
      </c>
      <c r="E468" t="s">
        <v>141</v>
      </c>
      <c r="F468" s="35" t="s">
        <v>24</v>
      </c>
      <c r="G468" t="s">
        <v>102</v>
      </c>
      <c r="H468" t="s">
        <v>36</v>
      </c>
      <c r="I468" t="s">
        <v>12</v>
      </c>
      <c r="J468" t="s">
        <v>8</v>
      </c>
      <c r="K468" t="s">
        <v>9</v>
      </c>
      <c r="L468" t="s">
        <v>9</v>
      </c>
      <c r="M468" t="s">
        <v>9</v>
      </c>
      <c r="N468">
        <v>250</v>
      </c>
      <c r="O468">
        <f t="shared" si="80"/>
        <v>275</v>
      </c>
      <c r="P468">
        <v>300</v>
      </c>
      <c r="Q468">
        <v>1</v>
      </c>
      <c r="R468">
        <v>8</v>
      </c>
      <c r="S468">
        <v>1</v>
      </c>
      <c r="T468">
        <v>8</v>
      </c>
      <c r="U468">
        <f t="shared" si="76"/>
        <v>1</v>
      </c>
      <c r="V468">
        <f t="shared" si="77"/>
        <v>8</v>
      </c>
      <c r="W468" s="35" t="s">
        <v>95</v>
      </c>
      <c r="X468" t="s">
        <v>8</v>
      </c>
      <c r="Y468" t="s">
        <v>78</v>
      </c>
      <c r="Z468" t="s">
        <v>93</v>
      </c>
      <c r="AA468">
        <v>20</v>
      </c>
      <c r="AB468" t="s">
        <v>320</v>
      </c>
      <c r="AC468">
        <f>AA468*1</f>
        <v>20</v>
      </c>
      <c r="AD468">
        <v>300</v>
      </c>
      <c r="AE468" t="s">
        <v>292</v>
      </c>
      <c r="AF468" t="str" cm="1">
        <f t="array" ref="AF468">_xlfn.IFS(AD468="NA", "NA", AD468="NR", "NA", AE468="W/cm2", AD468, AE468="mW/mm2", AD468*0.1, AE468="mW/cm2", AD468*0.001, AE468="uW/cm2", AD468*0.000001, AE468="lux", AD468*0.00000014641, AE468="klux", AD468*0.00014641, TRUE, "NA")</f>
        <v>NA</v>
      </c>
      <c r="AG468" t="s">
        <v>85</v>
      </c>
      <c r="AH468" t="s">
        <v>2656</v>
      </c>
      <c r="AI468" t="s">
        <v>9</v>
      </c>
      <c r="AJ468">
        <v>3</v>
      </c>
      <c r="AK468">
        <v>5</v>
      </c>
      <c r="AL468" s="35" t="s">
        <v>570</v>
      </c>
      <c r="AM468" t="s">
        <v>213</v>
      </c>
      <c r="AN468">
        <v>2</v>
      </c>
      <c r="AO468" t="s">
        <v>145</v>
      </c>
      <c r="AP468">
        <v>-0.5</v>
      </c>
      <c r="AQ468" t="s">
        <v>156</v>
      </c>
      <c r="AR468" s="35">
        <v>192</v>
      </c>
      <c r="AS468" t="s">
        <v>876</v>
      </c>
      <c r="AT468">
        <v>5.5</v>
      </c>
      <c r="AU468">
        <v>1</v>
      </c>
      <c r="AV468">
        <v>5.2</v>
      </c>
      <c r="AW468">
        <v>0.6</v>
      </c>
      <c r="AX468" t="s">
        <v>8</v>
      </c>
      <c r="AY468" t="s">
        <v>8</v>
      </c>
      <c r="AZ468" t="s">
        <v>137</v>
      </c>
      <c r="BA468" t="s">
        <v>197</v>
      </c>
      <c r="BB468" cm="1">
        <f t="array" ref="BB468">_xlfn.IFS(AT468="NA", "NA", AT468="NR", "NA", AZ468="Direct rLV % whole brain", AT468, AZ468="Indirect rLV % whole brain", AT468, AZ468="Direct rLV % hemisphere", AT468/2, AZ468="Indirect rLV % hemisphere", AT468/2, AND(F468="Mouse", AZ468="mm3"), (AT468/508.91)*100, AND(F468="Rat", AZ468="mm3"), (AT468/1971)*100, AND(F468="Mouse", AZ468="ul"), (AT468/508.91)*100, AND(F468="Rat", AZ468="ul"), (AT468/1971)*100, AND(F468="Mouse", AZ468="nl"), (AT468/508910)*100, AND(F468="Rat", AZ468="nl"), (AT468/1971000)*100, AND(F468="Mouse", AZ468="cm3"), (AT468/0.50891)*100, AND(F468="Rat", AZ468="cm3"), (AT468/1.971)*100, TRUE, "NA")</f>
        <v>0.27904616945712835</v>
      </c>
      <c r="BC468" cm="1">
        <f t="array" ref="BC468">_xlfn.IFS(AV468="NA", "NA", AV468="NR", "NA", AZ468="Direct rLV % whole brain", AV468, AZ468="Indirect rLV % whole brain", AV468, AZ468="Direct rLV % hemisphere", AV468/2, AZ468="Indirect rLV % hemisphere", AV468/2, AND(F468="Mouse", AZ468="mm3"), (AV468/508.91)*100, AND(F468="Rat", AZ468="mm3"), (AV468/1971)*100, AND(F468="Mouse", AZ468="ul"), (AV468/508.91)*100, AND(F468="Rat", AZ468="ul"), (AV468/1971)*100, AND(F468="Mouse", AZ468="nl"), (AV468/508910)*100, AND(F468="Rat", AZ468="nl"), (AV468/1971000)*100, AND(F468="Mouse", AZ468="cm3"), (AV468/0.50891)*100, AND(F468="Rat", AZ468="cm3"), (AV468/1.971)*100, TRUE, "NA")</f>
        <v>0.26382546930492135</v>
      </c>
      <c r="BD468" cm="1">
        <f t="array" ref="BD468">_xlfn.IFS(AU468="NA", "NA", AU468="NR", "NA", R468="NR", "NA", BA468="SD", AU468, BA468="SE", AU468*(SQRT(R468)), BA468="SEM", AU468*(SQRT(R468)), TRUE, "NA")</f>
        <v>2.8284271247461903</v>
      </c>
      <c r="BE468" cm="1">
        <f t="array" ref="BE468">_xlfn.IFS(BD468="NA", "NA", AZ468="Direct rLV % whole brain", BD468, AZ468="Indirect rLV % whole brain", BD468, AZ468="Direct rLV % hemisphere", BD468/2, AZ468="Indirect rLV % hemisphere", BD468/2, AND(F468="Mouse", AZ468="mm3"), (BD468/508.91)*100, AND(F468="Rat", AZ468="mm3"), (BD468/1971)*100, AND(F468="Mouse", AZ468="ul"), (BD468/508.91)*100, AND(F468="Rat", AZ468="ul"), (BD468/1971)*100, AND(F468="Mouse", AZ468="nl"), (BD468/508910)*100, AND(F468="Rat", AZ468="nl"), (BD468/1971000)*100, AND(F468="Mouse", AZ468="cm3"), (BD468/0.50891)*100, AND(F468="Rat", AZ468="cm3"), (BD468/1.971)*100, TRUE, "NA")</f>
        <v>0.14350213722710251</v>
      </c>
      <c r="BF468" s="48" cm="1">
        <f t="array" ref="BF468">_xlfn.IFS(AW468="NA", "NA", AW468="NR", "NA", T468 = "NA", "NA", T468 = "NR", "NA", BA468="SD", AW468, BA468="SE", AW468*(SQRT(T468)), BA468="SEM", AW468*(SQRT(T468)), TRUE, "NA")</f>
        <v>1.697056274847714</v>
      </c>
      <c r="BG468" s="35" t="s">
        <v>12</v>
      </c>
      <c r="BH468" t="s">
        <v>8</v>
      </c>
      <c r="BI468" t="s">
        <v>8</v>
      </c>
      <c r="BJ468" t="s">
        <v>8</v>
      </c>
      <c r="BK468" t="s">
        <v>8</v>
      </c>
      <c r="BL468" t="s">
        <v>8</v>
      </c>
      <c r="BM468" t="s">
        <v>8</v>
      </c>
      <c r="BN468" s="35" t="s">
        <v>273</v>
      </c>
      <c r="BO468" t="s">
        <v>272</v>
      </c>
      <c r="BP468" t="s">
        <v>1985</v>
      </c>
    </row>
    <row r="469" spans="1:69" s="22" customFormat="1" x14ac:dyDescent="0.3">
      <c r="A469" s="22" t="s">
        <v>1989</v>
      </c>
      <c r="B469" s="22" t="s">
        <v>1988</v>
      </c>
      <c r="C469" s="22">
        <v>2015</v>
      </c>
      <c r="D469" s="22" t="s">
        <v>1990</v>
      </c>
      <c r="E469" s="22" t="s">
        <v>141</v>
      </c>
      <c r="F469" s="34" t="s">
        <v>24</v>
      </c>
      <c r="G469" s="22" t="s">
        <v>47</v>
      </c>
      <c r="H469" s="22" t="s">
        <v>36</v>
      </c>
      <c r="I469" s="22" t="s">
        <v>12</v>
      </c>
      <c r="J469" s="22" t="s">
        <v>8</v>
      </c>
      <c r="K469" s="22" t="s">
        <v>9</v>
      </c>
      <c r="L469" s="22" t="s">
        <v>9</v>
      </c>
      <c r="M469" s="22" t="s">
        <v>9</v>
      </c>
      <c r="N469" s="22">
        <v>200</v>
      </c>
      <c r="O469" s="22">
        <f t="shared" si="80"/>
        <v>210</v>
      </c>
      <c r="P469" s="22">
        <v>220</v>
      </c>
      <c r="Q469" s="22">
        <v>1</v>
      </c>
      <c r="R469" s="22">
        <v>8</v>
      </c>
      <c r="S469" s="22">
        <v>3</v>
      </c>
      <c r="T469" s="22">
        <v>8</v>
      </c>
      <c r="U469" s="22">
        <f t="shared" si="76"/>
        <v>3</v>
      </c>
      <c r="V469" s="22">
        <f t="shared" si="77"/>
        <v>2.6666666666666665</v>
      </c>
      <c r="W469" s="34" t="s">
        <v>99</v>
      </c>
      <c r="X469" s="22" t="s">
        <v>8</v>
      </c>
      <c r="Y469" s="22" t="s">
        <v>9</v>
      </c>
      <c r="Z469" s="22" t="s">
        <v>527</v>
      </c>
      <c r="AA469" s="22">
        <v>40</v>
      </c>
      <c r="AB469" s="22" t="s">
        <v>145</v>
      </c>
      <c r="AC469" cm="1">
        <f t="array" ref="AC469">_xlfn.IFS(AB469="mg/kg", AA469, AB469="ug/g", AA469, AB469="mg/100g", AA469*10, AB469="mg/g", AA469*1000, TRUE, "NA")</f>
        <v>40</v>
      </c>
      <c r="AD469" s="22">
        <v>250</v>
      </c>
      <c r="AE469" s="22" t="s">
        <v>292</v>
      </c>
      <c r="AF469" t="str" cm="1">
        <f t="array" ref="AF469">_xlfn.IFS(AD469="NA", "NA", AD469="NR", "NA", AE469="W/cm2", AD469, AE469="mW/mm2", AD469*0.1, AE469="mW/cm2", AD469*0.001, AE469="uW/cm2", AD469*0.000001, AE469="lux", AD469*0.00000014641, AE469="klux", AD469*0.00014641, TRUE, "NA")</f>
        <v>NA</v>
      </c>
      <c r="AG469" s="22" t="s">
        <v>86</v>
      </c>
      <c r="AH469" s="22" t="s">
        <v>2654</v>
      </c>
      <c r="AI469" s="22">
        <v>560</v>
      </c>
      <c r="AJ469" s="22">
        <v>3</v>
      </c>
      <c r="AK469" s="22">
        <v>30</v>
      </c>
      <c r="AL469" s="34" t="s">
        <v>1994</v>
      </c>
      <c r="AM469" s="22" t="s">
        <v>217</v>
      </c>
      <c r="AN469" s="22">
        <v>50</v>
      </c>
      <c r="AO469" s="22" t="s">
        <v>2564</v>
      </c>
      <c r="AP469" s="22">
        <v>1</v>
      </c>
      <c r="AQ469" s="22" t="s">
        <v>158</v>
      </c>
      <c r="AR469" s="34">
        <v>192</v>
      </c>
      <c r="AS469" s="22" t="s">
        <v>876</v>
      </c>
      <c r="AT469" s="22">
        <v>12.1</v>
      </c>
      <c r="AU469" s="22">
        <v>1.8</v>
      </c>
      <c r="AV469" s="22">
        <v>14.4</v>
      </c>
      <c r="AW469" s="22">
        <v>3.2</v>
      </c>
      <c r="AX469" s="22" t="s">
        <v>8</v>
      </c>
      <c r="AY469" s="22" t="s">
        <v>8</v>
      </c>
      <c r="AZ469" s="22" t="s">
        <v>137</v>
      </c>
      <c r="BA469" s="22" t="s">
        <v>9</v>
      </c>
      <c r="BB469" cm="1">
        <f t="array" ref="BB469">_xlfn.IFS(AT469="NA", "NA", AT469="NR", "NA", AZ469="Direct rLV % whole brain", AT469, AZ469="Indirect rLV % whole brain", AT469, AZ469="Direct rLV % hemisphere", AT469/2, AZ469="Indirect rLV % hemisphere", AT469/2, AND(F469="Mouse", AZ469="mm3"), (AT469/508.91)*100, AND(F469="Rat", AZ469="mm3"), (AT469/1971)*100, AND(F469="Mouse", AZ469="ul"), (AT469/508.91)*100, AND(F469="Rat", AZ469="ul"), (AT469/1971)*100, AND(F469="Mouse", AZ469="nl"), (AT469/508910)*100, AND(F469="Rat", AZ469="nl"), (AT469/1971000)*100, AND(F469="Mouse", AZ469="cm3"), (AT469/0.50891)*100, AND(F469="Rat", AZ469="cm3"), (AT469/1.971)*100, TRUE, "NA")</f>
        <v>0.61390157280568236</v>
      </c>
      <c r="BC469" cm="1">
        <f t="array" ref="BC469">_xlfn.IFS(AV469="NA", "NA", AV469="NR", "NA", AZ469="Direct rLV % whole brain", AV469, AZ469="Indirect rLV % whole brain", AV469, AZ469="Direct rLV % hemisphere", AV469/2, AZ469="Indirect rLV % hemisphere", AV469/2, AND(F469="Mouse", AZ469="mm3"), (AV469/508.91)*100, AND(F469="Rat", AZ469="mm3"), (AV469/1971)*100, AND(F469="Mouse", AZ469="ul"), (AV469/508.91)*100, AND(F469="Rat", AZ469="ul"), (AV469/1971)*100, AND(F469="Mouse", AZ469="nl"), (AV469/508910)*100, AND(F469="Rat", AZ469="nl"), (AV469/1971000)*100, AND(F469="Mouse", AZ469="cm3"), (AV469/0.50891)*100, AND(F469="Rat", AZ469="cm3"), (AV469/1.971)*100, TRUE, "NA")</f>
        <v>0.73059360730593603</v>
      </c>
      <c r="BD469" t="str" cm="1">
        <f t="array" ref="BD469">_xlfn.IFS(AU469="NA", "NA", AU469="NR", "NA", R469="NR", "NA", BA469="SD", AU469, BA469="SE", AU469*(SQRT(R469)), BA469="SEM", AU469*(SQRT(R469)), TRUE, "NA")</f>
        <v>NA</v>
      </c>
      <c r="BE469" t="str" cm="1">
        <f t="array" ref="BE469">_xlfn.IFS(BD469="NA", "NA", AZ469="Direct rLV % whole brain", BD469, AZ469="Indirect rLV % whole brain", BD469, AZ469="Direct rLV % hemisphere", BD469/2, AZ469="Indirect rLV % hemisphere", BD469/2, AND(F469="Mouse", AZ469="mm3"), (BD469/508.91)*100, AND(F469="Rat", AZ469="mm3"), (BD469/1971)*100, AND(F469="Mouse", AZ469="ul"), (BD469/508.91)*100, AND(F469="Rat", AZ469="ul"), (BD469/1971)*100, AND(F469="Mouse", AZ469="nl"), (BD469/508910)*100, AND(F469="Rat", AZ469="nl"), (BD469/1971000)*100, AND(F469="Mouse", AZ469="cm3"), (BD469/0.50891)*100, AND(F469="Rat", AZ469="cm3"), (BD469/1.971)*100, TRUE, "NA")</f>
        <v>NA</v>
      </c>
      <c r="BF469" s="48" t="str" cm="1">
        <f t="array" ref="BF469">_xlfn.IFS(AW469="NA", "NA", AW469="NR", "NA", T469 = "NA", "NA", T469 = "NR", "NA", BA469="SD", AW469, BA469="SE", AW469*(SQRT(T469)), BA469="SEM", AW469*(SQRT(T469)), TRUE, "NA")</f>
        <v>NA</v>
      </c>
      <c r="BG469" s="34" t="s">
        <v>12</v>
      </c>
      <c r="BH469" s="22" t="s">
        <v>8</v>
      </c>
      <c r="BI469" s="22" t="s">
        <v>8</v>
      </c>
      <c r="BJ469" s="22" t="s">
        <v>8</v>
      </c>
      <c r="BK469" s="22" t="s">
        <v>8</v>
      </c>
      <c r="BL469" s="22" t="s">
        <v>8</v>
      </c>
      <c r="BM469" s="22" t="s">
        <v>8</v>
      </c>
      <c r="BN469" s="34" t="s">
        <v>273</v>
      </c>
      <c r="BO469" s="22" t="s">
        <v>273</v>
      </c>
      <c r="BP469" s="22" t="s">
        <v>1997</v>
      </c>
      <c r="BQ469" s="22" t="s">
        <v>2604</v>
      </c>
    </row>
    <row r="470" spans="1:69" s="22" customFormat="1" x14ac:dyDescent="0.3">
      <c r="A470" s="22" t="s">
        <v>1989</v>
      </c>
      <c r="B470" s="22" t="s">
        <v>1988</v>
      </c>
      <c r="C470" s="22">
        <v>2015</v>
      </c>
      <c r="D470" s="22" t="s">
        <v>1990</v>
      </c>
      <c r="E470" s="22" t="s">
        <v>143</v>
      </c>
      <c r="F470" s="34" t="s">
        <v>24</v>
      </c>
      <c r="G470" s="22" t="s">
        <v>47</v>
      </c>
      <c r="H470" s="22" t="s">
        <v>36</v>
      </c>
      <c r="I470" s="22" t="s">
        <v>12</v>
      </c>
      <c r="J470" s="22" t="s">
        <v>8</v>
      </c>
      <c r="K470" s="22" t="s">
        <v>9</v>
      </c>
      <c r="L470" s="22" t="s">
        <v>9</v>
      </c>
      <c r="M470" s="22" t="s">
        <v>9</v>
      </c>
      <c r="N470" s="22">
        <v>200</v>
      </c>
      <c r="O470" s="22">
        <f t="shared" si="80"/>
        <v>210</v>
      </c>
      <c r="P470" s="22">
        <v>220</v>
      </c>
      <c r="Q470" s="22">
        <v>1</v>
      </c>
      <c r="R470" s="22">
        <v>8</v>
      </c>
      <c r="S470" s="22">
        <v>3</v>
      </c>
      <c r="T470" s="22">
        <v>8</v>
      </c>
      <c r="U470" s="22">
        <f>IF(AND(Q470&lt;&gt;"", Q470&lt;&gt;0, Q470&lt;&gt;"NA", Q470&lt;&gt;"NR",S470&lt;&gt;"", S470&lt;&gt;0, S470&lt;&gt;"NA", S470&lt;&gt;"NR"), S470/Q470, "NA")</f>
        <v>3</v>
      </c>
      <c r="V470" s="22">
        <f>IF(AND(U470&lt;&gt;"", U470&lt;&gt;0, U470&lt;&gt;"NA", U470&lt;&gt;"NR",R470&lt;&gt;"", R470&lt;&gt;0, R470&lt;&gt;"NA", R470&lt;&gt;"NR"), R470/U470, "NA")</f>
        <v>2.6666666666666665</v>
      </c>
      <c r="W470" s="34" t="s">
        <v>99</v>
      </c>
      <c r="X470" s="22" t="s">
        <v>8</v>
      </c>
      <c r="Y470" s="22" t="s">
        <v>9</v>
      </c>
      <c r="Z470" s="22" t="s">
        <v>527</v>
      </c>
      <c r="AA470" s="22">
        <v>40</v>
      </c>
      <c r="AB470" s="22" t="s">
        <v>145</v>
      </c>
      <c r="AC470" cm="1">
        <f t="array" ref="AC470">_xlfn.IFS(AB470="mg/kg", AA470, AB470="ug/g", AA470, AB470="mg/100g", AA470*10, AB470="mg/g", AA470*1000, TRUE, "NA")</f>
        <v>40</v>
      </c>
      <c r="AD470" s="22">
        <v>250</v>
      </c>
      <c r="AE470" s="22" t="s">
        <v>292</v>
      </c>
      <c r="AF470" t="str" cm="1">
        <f t="array" ref="AF470">_xlfn.IFS(AD470="NA", "NA", AD470="NR", "NA", AE470="W/cm2", AD470, AE470="mW/mm2", AD470*0.1, AE470="mW/cm2", AD470*0.001, AE470="uW/cm2", AD470*0.000001, AE470="lux", AD470*0.00000014641, AE470="klux", AD470*0.00014641, TRUE, "NA")</f>
        <v>NA</v>
      </c>
      <c r="AG470" s="22" t="s">
        <v>86</v>
      </c>
      <c r="AH470" s="22" t="s">
        <v>2654</v>
      </c>
      <c r="AI470" s="22">
        <v>560</v>
      </c>
      <c r="AJ470" s="22">
        <v>3</v>
      </c>
      <c r="AK470" s="22">
        <v>30</v>
      </c>
      <c r="AL470" s="34" t="s">
        <v>2635</v>
      </c>
      <c r="AM470" s="22" t="s">
        <v>217</v>
      </c>
      <c r="AN470" s="22">
        <v>50</v>
      </c>
      <c r="AO470" s="22" t="s">
        <v>2564</v>
      </c>
      <c r="AP470" s="22">
        <v>1</v>
      </c>
      <c r="AQ470" s="22" t="s">
        <v>158</v>
      </c>
      <c r="AR470" s="34">
        <v>192</v>
      </c>
      <c r="AS470" s="22" t="s">
        <v>876</v>
      </c>
      <c r="AT470" s="22">
        <v>12.1</v>
      </c>
      <c r="AU470" s="22">
        <v>1.8</v>
      </c>
      <c r="AV470" s="22">
        <v>8</v>
      </c>
      <c r="AW470" s="22">
        <v>2.1</v>
      </c>
      <c r="AX470" s="22" t="s">
        <v>8</v>
      </c>
      <c r="AY470" s="22" t="s">
        <v>8</v>
      </c>
      <c r="AZ470" s="22" t="s">
        <v>137</v>
      </c>
      <c r="BA470" s="22" t="s">
        <v>9</v>
      </c>
      <c r="BB470" cm="1">
        <f t="array" ref="BB470">_xlfn.IFS(AT470="NA", "NA", AT470="NR", "NA", AZ470="Direct rLV % whole brain", AT470, AZ470="Indirect rLV % whole brain", AT470, AZ470="Direct rLV % hemisphere", AT470/2, AZ470="Indirect rLV % hemisphere", AT470/2, AND(F470="Mouse", AZ470="mm3"), (AT470/508.91)*100, AND(F470="Rat", AZ470="mm3"), (AT470/1971)*100, AND(F470="Mouse", AZ470="ul"), (AT470/508.91)*100, AND(F470="Rat", AZ470="ul"), (AT470/1971)*100, AND(F470="Mouse", AZ470="nl"), (AT470/508910)*100, AND(F470="Rat", AZ470="nl"), (AT470/1971000)*100, AND(F470="Mouse", AZ470="cm3"), (AT470/0.50891)*100, AND(F470="Rat", AZ470="cm3"), (AT470/1.971)*100, TRUE, "NA")</f>
        <v>0.61390157280568236</v>
      </c>
      <c r="BC470" cm="1">
        <f t="array" ref="BC470">_xlfn.IFS(AV470="NA", "NA", AV470="NR", "NA", AZ470="Direct rLV % whole brain", AV470, AZ470="Indirect rLV % whole brain", AV470, AZ470="Direct rLV % hemisphere", AV470/2, AZ470="Indirect rLV % hemisphere", AV470/2, AND(F470="Mouse", AZ470="mm3"), (AV470/508.91)*100, AND(F470="Rat", AZ470="mm3"), (AV470/1971)*100, AND(F470="Mouse", AZ470="ul"), (AV470/508.91)*100, AND(F470="Rat", AZ470="ul"), (AV470/1971)*100, AND(F470="Mouse", AZ470="nl"), (AV470/508910)*100, AND(F470="Rat", AZ470="nl"), (AV470/1971000)*100, AND(F470="Mouse", AZ470="cm3"), (AV470/0.50891)*100, AND(F470="Rat", AZ470="cm3"), (AV470/1.971)*100, TRUE, "NA")</f>
        <v>0.40588533739218668</v>
      </c>
      <c r="BD470" t="str" cm="1">
        <f t="array" ref="BD470">_xlfn.IFS(AU470="NA", "NA", AU470="NR", "NA", R470="NR", "NA", BA470="SD", AU470, BA470="SE", AU470*(SQRT(R470)), BA470="SEM", AU470*(SQRT(R470)), TRUE, "NA")</f>
        <v>NA</v>
      </c>
      <c r="BE470" t="str" cm="1">
        <f t="array" ref="BE470">_xlfn.IFS(BD470="NA", "NA", AZ470="Direct rLV % whole brain", BD470, AZ470="Indirect rLV % whole brain", BD470, AZ470="Direct rLV % hemisphere", BD470/2, AZ470="Indirect rLV % hemisphere", BD470/2, AND(F470="Mouse", AZ470="mm3"), (BD470/508.91)*100, AND(F470="Rat", AZ470="mm3"), (BD470/1971)*100, AND(F470="Mouse", AZ470="ul"), (BD470/508.91)*100, AND(F470="Rat", AZ470="ul"), (BD470/1971)*100, AND(F470="Mouse", AZ470="nl"), (BD470/508910)*100, AND(F470="Rat", AZ470="nl"), (BD470/1971000)*100, AND(F470="Mouse", AZ470="cm3"), (BD470/0.50891)*100, AND(F470="Rat", AZ470="cm3"), (BD470/1.971)*100, TRUE, "NA")</f>
        <v>NA</v>
      </c>
      <c r="BF470" s="48" t="str" cm="1">
        <f t="array" ref="BF470">_xlfn.IFS(AW470="NA", "NA", AW470="NR", "NA", T470 = "NA", "NA", T470 = "NR", "NA", BA470="SD", AW470, BA470="SE", AW470*(SQRT(T470)), BA470="SEM", AW470*(SQRT(T470)), TRUE, "NA")</f>
        <v>NA</v>
      </c>
      <c r="BG470" s="34" t="s">
        <v>12</v>
      </c>
      <c r="BH470" s="22" t="s">
        <v>8</v>
      </c>
      <c r="BI470" s="22" t="s">
        <v>8</v>
      </c>
      <c r="BJ470" s="22" t="s">
        <v>8</v>
      </c>
      <c r="BK470" s="22" t="s">
        <v>8</v>
      </c>
      <c r="BL470" s="22" t="s">
        <v>8</v>
      </c>
      <c r="BM470" s="22" t="s">
        <v>8</v>
      </c>
      <c r="BN470" s="34" t="s">
        <v>273</v>
      </c>
      <c r="BO470" s="22" t="s">
        <v>273</v>
      </c>
      <c r="BP470" s="22" t="s">
        <v>1997</v>
      </c>
      <c r="BQ470" s="22" t="s">
        <v>2604</v>
      </c>
    </row>
    <row r="471" spans="1:69" s="22" customFormat="1" x14ac:dyDescent="0.3">
      <c r="A471" s="22" t="s">
        <v>1989</v>
      </c>
      <c r="B471" s="22" t="s">
        <v>1988</v>
      </c>
      <c r="C471" s="22">
        <v>2015</v>
      </c>
      <c r="D471" s="22" t="s">
        <v>1990</v>
      </c>
      <c r="E471" s="22" t="s">
        <v>144</v>
      </c>
      <c r="F471" s="34" t="s">
        <v>24</v>
      </c>
      <c r="G471" s="22" t="s">
        <v>47</v>
      </c>
      <c r="H471" s="22" t="s">
        <v>36</v>
      </c>
      <c r="I471" s="22" t="s">
        <v>12</v>
      </c>
      <c r="J471" s="22" t="s">
        <v>8</v>
      </c>
      <c r="K471" s="22" t="s">
        <v>9</v>
      </c>
      <c r="L471" s="22" t="s">
        <v>9</v>
      </c>
      <c r="M471" s="22" t="s">
        <v>9</v>
      </c>
      <c r="N471" s="22">
        <v>200</v>
      </c>
      <c r="O471" s="22">
        <f t="shared" si="80"/>
        <v>210</v>
      </c>
      <c r="P471" s="22">
        <v>220</v>
      </c>
      <c r="Q471" s="22">
        <v>1</v>
      </c>
      <c r="R471" s="22">
        <v>8</v>
      </c>
      <c r="S471" s="22">
        <v>3</v>
      </c>
      <c r="T471" s="22">
        <v>7</v>
      </c>
      <c r="U471" s="22">
        <f>IF(AND(Q471&lt;&gt;"", Q471&lt;&gt;0, Q471&lt;&gt;"NA", Q471&lt;&gt;"NR",S471&lt;&gt;"", S471&lt;&gt;0, S471&lt;&gt;"NA", S471&lt;&gt;"NR"), S471/Q471, "NA")</f>
        <v>3</v>
      </c>
      <c r="V471" s="22">
        <f>IF(AND(U471&lt;&gt;"", U471&lt;&gt;0, U471&lt;&gt;"NA", U471&lt;&gt;"NR",R471&lt;&gt;"", R471&lt;&gt;0, R471&lt;&gt;"NA", R471&lt;&gt;"NR"), R471/U471, "NA")</f>
        <v>2.6666666666666665</v>
      </c>
      <c r="W471" s="34" t="s">
        <v>99</v>
      </c>
      <c r="X471" s="22" t="s">
        <v>8</v>
      </c>
      <c r="Y471" s="22" t="s">
        <v>9</v>
      </c>
      <c r="Z471" s="22" t="s">
        <v>527</v>
      </c>
      <c r="AA471" s="22">
        <v>40</v>
      </c>
      <c r="AB471" s="22" t="s">
        <v>145</v>
      </c>
      <c r="AC471" cm="1">
        <f t="array" ref="AC471">_xlfn.IFS(AB471="mg/kg", AA471, AB471="ug/g", AA471, AB471="mg/100g", AA471*10, AB471="mg/g", AA471*1000, TRUE, "NA")</f>
        <v>40</v>
      </c>
      <c r="AD471" s="22">
        <v>250</v>
      </c>
      <c r="AE471" s="22" t="s">
        <v>292</v>
      </c>
      <c r="AF471" t="str" cm="1">
        <f t="array" ref="AF471">_xlfn.IFS(AD471="NA", "NA", AD471="NR", "NA", AE471="W/cm2", AD471, AE471="mW/mm2", AD471*0.1, AE471="mW/cm2", AD471*0.001, AE471="uW/cm2", AD471*0.000001, AE471="lux", AD471*0.00000014641, AE471="klux", AD471*0.00014641, TRUE, "NA")</f>
        <v>NA</v>
      </c>
      <c r="AG471" s="22" t="s">
        <v>86</v>
      </c>
      <c r="AH471" s="22" t="s">
        <v>2654</v>
      </c>
      <c r="AI471" s="22">
        <v>560</v>
      </c>
      <c r="AJ471" s="22">
        <v>3</v>
      </c>
      <c r="AK471" s="22">
        <v>30</v>
      </c>
      <c r="AL471" s="34" t="s">
        <v>1995</v>
      </c>
      <c r="AM471" s="22" t="s">
        <v>217</v>
      </c>
      <c r="AN471" s="22">
        <v>50</v>
      </c>
      <c r="AO471" s="22" t="s">
        <v>2564</v>
      </c>
      <c r="AP471" s="22">
        <v>1</v>
      </c>
      <c r="AQ471" s="22" t="s">
        <v>158</v>
      </c>
      <c r="AR471" s="34">
        <v>192</v>
      </c>
      <c r="AS471" s="22" t="s">
        <v>876</v>
      </c>
      <c r="AT471" s="22">
        <v>12.1</v>
      </c>
      <c r="AU471" s="22">
        <v>1.8</v>
      </c>
      <c r="AV471" s="22">
        <v>11.8</v>
      </c>
      <c r="AW471" s="22">
        <v>1.5</v>
      </c>
      <c r="AX471" s="22" t="s">
        <v>8</v>
      </c>
      <c r="AY471" s="22" t="s">
        <v>8</v>
      </c>
      <c r="AZ471" s="22" t="s">
        <v>137</v>
      </c>
      <c r="BA471" s="22" t="s">
        <v>9</v>
      </c>
      <c r="BB471" cm="1">
        <f t="array" ref="BB471">_xlfn.IFS(AT471="NA", "NA", AT471="NR", "NA", AZ471="Direct rLV % whole brain", AT471, AZ471="Indirect rLV % whole brain", AT471, AZ471="Direct rLV % hemisphere", AT471/2, AZ471="Indirect rLV % hemisphere", AT471/2, AND(F471="Mouse", AZ471="mm3"), (AT471/508.91)*100, AND(F471="Rat", AZ471="mm3"), (AT471/1971)*100, AND(F471="Mouse", AZ471="ul"), (AT471/508.91)*100, AND(F471="Rat", AZ471="ul"), (AT471/1971)*100, AND(F471="Mouse", AZ471="nl"), (AT471/508910)*100, AND(F471="Rat", AZ471="nl"), (AT471/1971000)*100, AND(F471="Mouse", AZ471="cm3"), (AT471/0.50891)*100, AND(F471="Rat", AZ471="cm3"), (AT471/1.971)*100, TRUE, "NA")</f>
        <v>0.61390157280568236</v>
      </c>
      <c r="BC471" cm="1">
        <f t="array" ref="BC471">_xlfn.IFS(AV471="NA", "NA", AV471="NR", "NA", AZ471="Direct rLV % whole brain", AV471, AZ471="Indirect rLV % whole brain", AV471, AZ471="Direct rLV % hemisphere", AV471/2, AZ471="Indirect rLV % hemisphere", AV471/2, AND(F471="Mouse", AZ471="mm3"), (AV471/508.91)*100, AND(F471="Rat", AZ471="mm3"), (AV471/1971)*100, AND(F471="Mouse", AZ471="ul"), (AV471/508.91)*100, AND(F471="Rat", AZ471="ul"), (AV471/1971)*100, AND(F471="Mouse", AZ471="nl"), (AV471/508910)*100, AND(F471="Rat", AZ471="nl"), (AV471/1971000)*100, AND(F471="Mouse", AZ471="cm3"), (AV471/0.50891)*100, AND(F471="Rat", AZ471="cm3"), (AV471/1.971)*100, TRUE, "NA")</f>
        <v>0.59868087265347536</v>
      </c>
      <c r="BD471" t="str" cm="1">
        <f t="array" ref="BD471">_xlfn.IFS(AU471="NA", "NA", AU471="NR", "NA", R471="NR", "NA", BA471="SD", AU471, BA471="SE", AU471*(SQRT(R471)), BA471="SEM", AU471*(SQRT(R471)), TRUE, "NA")</f>
        <v>NA</v>
      </c>
      <c r="BE471" t="str" cm="1">
        <f t="array" ref="BE471">_xlfn.IFS(BD471="NA", "NA", AZ471="Direct rLV % whole brain", BD471, AZ471="Indirect rLV % whole brain", BD471, AZ471="Direct rLV % hemisphere", BD471/2, AZ471="Indirect rLV % hemisphere", BD471/2, AND(F471="Mouse", AZ471="mm3"), (BD471/508.91)*100, AND(F471="Rat", AZ471="mm3"), (BD471/1971)*100, AND(F471="Mouse", AZ471="ul"), (BD471/508.91)*100, AND(F471="Rat", AZ471="ul"), (BD471/1971)*100, AND(F471="Mouse", AZ471="nl"), (BD471/508910)*100, AND(F471="Rat", AZ471="nl"), (BD471/1971000)*100, AND(F471="Mouse", AZ471="cm3"), (BD471/0.50891)*100, AND(F471="Rat", AZ471="cm3"), (BD471/1.971)*100, TRUE, "NA")</f>
        <v>NA</v>
      </c>
      <c r="BF471" s="48" t="str" cm="1">
        <f t="array" ref="BF471">_xlfn.IFS(AW471="NA", "NA", AW471="NR", "NA", T471 = "NA", "NA", T471 = "NR", "NA", BA471="SD", AW471, BA471="SE", AW471*(SQRT(T471)), BA471="SEM", AW471*(SQRT(T471)), TRUE, "NA")</f>
        <v>NA</v>
      </c>
      <c r="BG471" s="34" t="s">
        <v>12</v>
      </c>
      <c r="BH471" s="22" t="s">
        <v>8</v>
      </c>
      <c r="BI471" s="22" t="s">
        <v>8</v>
      </c>
      <c r="BJ471" s="22" t="s">
        <v>8</v>
      </c>
      <c r="BK471" s="22" t="s">
        <v>8</v>
      </c>
      <c r="BL471" s="22" t="s">
        <v>8</v>
      </c>
      <c r="BM471" s="22" t="s">
        <v>8</v>
      </c>
      <c r="BN471" s="34" t="s">
        <v>273</v>
      </c>
      <c r="BO471" s="22" t="s">
        <v>273</v>
      </c>
      <c r="BP471" s="22" t="s">
        <v>1997</v>
      </c>
      <c r="BQ471" s="22" t="s">
        <v>2604</v>
      </c>
    </row>
    <row r="472" spans="1:69" x14ac:dyDescent="0.3">
      <c r="A472" t="s">
        <v>1999</v>
      </c>
      <c r="B472" t="s">
        <v>1998</v>
      </c>
      <c r="C472">
        <v>2003</v>
      </c>
      <c r="D472" t="s">
        <v>2000</v>
      </c>
      <c r="E472" t="s">
        <v>141</v>
      </c>
      <c r="F472" s="35" t="s">
        <v>24</v>
      </c>
      <c r="G472" t="s">
        <v>50</v>
      </c>
      <c r="H472" t="s">
        <v>36</v>
      </c>
      <c r="I472" t="s">
        <v>210</v>
      </c>
      <c r="J472" t="s">
        <v>284</v>
      </c>
      <c r="K472">
        <v>22</v>
      </c>
      <c r="L472">
        <f>AVERAGE(K472,M472)</f>
        <v>26</v>
      </c>
      <c r="M472">
        <v>30</v>
      </c>
      <c r="N472">
        <v>315</v>
      </c>
      <c r="O472">
        <f t="shared" si="80"/>
        <v>370</v>
      </c>
      <c r="P472">
        <v>425</v>
      </c>
      <c r="Q472">
        <v>1</v>
      </c>
      <c r="R472">
        <v>9</v>
      </c>
      <c r="S472">
        <v>2</v>
      </c>
      <c r="T472">
        <v>8</v>
      </c>
      <c r="U472">
        <f t="shared" si="76"/>
        <v>2</v>
      </c>
      <c r="V472">
        <f t="shared" si="77"/>
        <v>4.5</v>
      </c>
      <c r="W472" s="35" t="s">
        <v>147</v>
      </c>
      <c r="X472" s="35" t="s">
        <v>95</v>
      </c>
      <c r="Y472" t="s">
        <v>2553</v>
      </c>
      <c r="Z472" t="s">
        <v>276</v>
      </c>
      <c r="AA472">
        <v>20</v>
      </c>
      <c r="AB472" t="s">
        <v>145</v>
      </c>
      <c r="AC472" cm="1">
        <f t="array" ref="AC472">_xlfn.IFS(AB472="mg/kg", AA472, AB472="ug/g", AA472, AB472="mg/100g", AA472*10, AB472="mg/g", AA472*1000, TRUE, "NA")</f>
        <v>20</v>
      </c>
      <c r="AD472">
        <v>20</v>
      </c>
      <c r="AE472" t="s">
        <v>221</v>
      </c>
      <c r="AF472" t="str" cm="1">
        <f t="array" ref="AF472">_xlfn.IFS(AD472="NA", "NA", AD472="NR", "NA", AE472="W/cm2", AD472, AE472="mW/mm2", AD472*0.1, AE472="mW/cm2", AD472*0.001, AE472="uW/cm2", AD472*0.000001, AE472="lux", AD472*0.00000014641, AE472="klux", AD472*0.00014641, TRUE, "NA")</f>
        <v>NA</v>
      </c>
      <c r="AG472" t="s">
        <v>651</v>
      </c>
      <c r="AH472" t="s">
        <v>651</v>
      </c>
      <c r="AI472">
        <v>568</v>
      </c>
      <c r="AJ472" t="s">
        <v>9</v>
      </c>
      <c r="AK472">
        <v>4</v>
      </c>
      <c r="AL472" s="35" t="s">
        <v>2001</v>
      </c>
      <c r="AM472" t="s">
        <v>218</v>
      </c>
      <c r="AN472">
        <v>125</v>
      </c>
      <c r="AO472" t="s">
        <v>145</v>
      </c>
      <c r="AP472">
        <v>-0.5</v>
      </c>
      <c r="AQ472" t="s">
        <v>156</v>
      </c>
      <c r="AR472" s="35">
        <v>72</v>
      </c>
      <c r="AS472" t="s">
        <v>875</v>
      </c>
      <c r="AT472">
        <v>84.2</v>
      </c>
      <c r="AU472">
        <v>11.1</v>
      </c>
      <c r="AV472">
        <v>52</v>
      </c>
      <c r="AW472">
        <v>17.5</v>
      </c>
      <c r="AX472" t="s">
        <v>8</v>
      </c>
      <c r="AY472" t="s">
        <v>8</v>
      </c>
      <c r="AZ472" t="s">
        <v>137</v>
      </c>
      <c r="BA472" t="s">
        <v>196</v>
      </c>
      <c r="BB472" cm="1">
        <f t="array" ref="BB472">_xlfn.IFS(AT472="NA", "NA", AT472="NR", "NA", AZ472="Direct rLV % whole brain", AT472, AZ472="Indirect rLV % whole brain", AT472, AZ472="Direct rLV % hemisphere", AT472/2, AZ472="Indirect rLV % hemisphere", AT472/2, AND(F472="Mouse", AZ472="mm3"), (AT472/508.91)*100, AND(F472="Rat", AZ472="mm3"), (AT472/1971)*100, AND(F472="Mouse", AZ472="ul"), (AT472/508.91)*100, AND(F472="Rat", AZ472="ul"), (AT472/1971)*100, AND(F472="Mouse", AZ472="nl"), (AT472/508910)*100, AND(F472="Rat", AZ472="nl"), (AT472/1971000)*100, AND(F472="Mouse", AZ472="cm3"), (AT472/0.50891)*100, AND(F472="Rat", AZ472="cm3"), (AT472/1.971)*100, TRUE, "NA")</f>
        <v>4.2719431760527646</v>
      </c>
      <c r="BC472" cm="1">
        <f t="array" ref="BC472">_xlfn.IFS(AV472="NA", "NA", AV472="NR", "NA", AZ472="Direct rLV % whole brain", AV472, AZ472="Indirect rLV % whole brain", AV472, AZ472="Direct rLV % hemisphere", AV472/2, AZ472="Indirect rLV % hemisphere", AV472/2, AND(F472="Mouse", AZ472="mm3"), (AV472/508.91)*100, AND(F472="Rat", AZ472="mm3"), (AV472/1971)*100, AND(F472="Mouse", AZ472="ul"), (AV472/508.91)*100, AND(F472="Rat", AZ472="ul"), (AV472/1971)*100, AND(F472="Mouse", AZ472="nl"), (AV472/508910)*100, AND(F472="Rat", AZ472="nl"), (AV472/1971000)*100, AND(F472="Mouse", AZ472="cm3"), (AV472/0.50891)*100, AND(F472="Rat", AZ472="cm3"), (AV472/1.971)*100, TRUE, "NA")</f>
        <v>2.6382546930492135</v>
      </c>
      <c r="BD472" cm="1">
        <f t="array" ref="BD472">_xlfn.IFS(AU472="NA", "NA", AU472="NR", "NA", R472="NR", "NA", BA472="SD", AU472, BA472="SE", AU472*(SQRT(R472)), BA472="SEM", AU472*(SQRT(R472)), TRUE, "NA")</f>
        <v>11.1</v>
      </c>
      <c r="BE472" cm="1">
        <f t="array" ref="BE472">_xlfn.IFS(BD472="NA", "NA", AZ472="Direct rLV % whole brain", BD472, AZ472="Indirect rLV % whole brain", BD472, AZ472="Direct rLV % hemisphere", BD472/2, AZ472="Indirect rLV % hemisphere", BD472/2, AND(F472="Mouse", AZ472="mm3"), (BD472/508.91)*100, AND(F472="Rat", AZ472="mm3"), (BD472/1971)*100, AND(F472="Mouse", AZ472="ul"), (BD472/508.91)*100, AND(F472="Rat", AZ472="ul"), (BD472/1971)*100, AND(F472="Mouse", AZ472="nl"), (BD472/508910)*100, AND(F472="Rat", AZ472="nl"), (BD472/1971000)*100, AND(F472="Mouse", AZ472="cm3"), (BD472/0.50891)*100, AND(F472="Rat", AZ472="cm3"), (BD472/1.971)*100, TRUE, "NA")</f>
        <v>0.56316590563165903</v>
      </c>
      <c r="BF472" s="48" cm="1">
        <f t="array" ref="BF472">_xlfn.IFS(AW472="NA", "NA", AW472="NR", "NA", T472 = "NA", "NA", T472 = "NR", "NA", BA472="SD", AW472, BA472="SE", AW472*(SQRT(T472)), BA472="SEM", AW472*(SQRT(T472)), TRUE, "NA")</f>
        <v>17.5</v>
      </c>
      <c r="BG472" s="35" t="s">
        <v>12</v>
      </c>
      <c r="BH472" t="s">
        <v>8</v>
      </c>
      <c r="BI472" t="s">
        <v>8</v>
      </c>
      <c r="BJ472" t="s">
        <v>8</v>
      </c>
      <c r="BK472" t="s">
        <v>8</v>
      </c>
      <c r="BL472" t="s">
        <v>8</v>
      </c>
      <c r="BM472" t="s">
        <v>8</v>
      </c>
      <c r="BN472" s="35" t="s">
        <v>273</v>
      </c>
      <c r="BO472" t="s">
        <v>272</v>
      </c>
    </row>
    <row r="473" spans="1:69" s="22" customFormat="1" x14ac:dyDescent="0.3">
      <c r="A473" s="22" t="s">
        <v>2004</v>
      </c>
      <c r="B473" s="22" t="s">
        <v>2002</v>
      </c>
      <c r="C473" s="22">
        <v>2013</v>
      </c>
      <c r="D473" s="22" t="s">
        <v>2003</v>
      </c>
      <c r="E473" s="22" t="s">
        <v>141</v>
      </c>
      <c r="F473" s="34" t="s">
        <v>25</v>
      </c>
      <c r="G473" s="22" t="s">
        <v>1008</v>
      </c>
      <c r="H473" s="22" t="s">
        <v>36</v>
      </c>
      <c r="I473" s="22" t="s">
        <v>12</v>
      </c>
      <c r="J473" s="22" t="s">
        <v>8</v>
      </c>
      <c r="K473" s="22" t="s">
        <v>9</v>
      </c>
      <c r="L473" s="22">
        <v>8</v>
      </c>
      <c r="M473" s="22" t="s">
        <v>9</v>
      </c>
      <c r="N473" s="22">
        <v>22</v>
      </c>
      <c r="O473" s="22">
        <f t="shared" si="80"/>
        <v>24</v>
      </c>
      <c r="P473" s="22">
        <v>26</v>
      </c>
      <c r="Q473" s="22">
        <v>3</v>
      </c>
      <c r="R473" s="22">
        <v>7</v>
      </c>
      <c r="S473" s="22">
        <v>0</v>
      </c>
      <c r="T473" s="22" t="s">
        <v>8</v>
      </c>
      <c r="U473" s="22" t="str">
        <f t="shared" si="76"/>
        <v>NA</v>
      </c>
      <c r="V473" s="22" t="str">
        <f t="shared" si="77"/>
        <v>NA</v>
      </c>
      <c r="W473" s="34" t="s">
        <v>97</v>
      </c>
      <c r="X473" s="22" t="s">
        <v>8</v>
      </c>
      <c r="Y473" s="22" t="s">
        <v>78</v>
      </c>
      <c r="Z473" s="22" t="s">
        <v>91</v>
      </c>
      <c r="AA473" s="22">
        <v>20</v>
      </c>
      <c r="AB473" s="22" t="s">
        <v>145</v>
      </c>
      <c r="AC473" cm="1">
        <f t="array" ref="AC473">_xlfn.IFS(AB473="mg/kg", AA473, AB473="ug/g", AA473, AB473="mg/100g", AA473*10, AB473="mg/g", AA473*1000, TRUE, "NA")</f>
        <v>20</v>
      </c>
      <c r="AD473" s="22" t="s">
        <v>9</v>
      </c>
      <c r="AE473" s="22" t="s">
        <v>8</v>
      </c>
      <c r="AF473" t="str" cm="1">
        <f t="array" ref="AF473">_xlfn.IFS(AD473="NA", "NA", AD473="NR", "NA", AE473="W/cm2", AD473, AE473="mW/mm2", AD473*0.1, AE473="mW/cm2", AD473*0.001, AE473="uW/cm2", AD473*0.000001, AE473="lux", AD473*0.00000014641, AE473="klux", AD473*0.00014641, TRUE, "NA")</f>
        <v>NA</v>
      </c>
      <c r="AG473" s="22" t="s">
        <v>85</v>
      </c>
      <c r="AH473" s="22" t="s">
        <v>2656</v>
      </c>
      <c r="AI473" s="22">
        <v>540</v>
      </c>
      <c r="AJ473" s="22" t="s">
        <v>9</v>
      </c>
      <c r="AK473" s="22">
        <v>10</v>
      </c>
      <c r="AL473" s="34" t="s">
        <v>12</v>
      </c>
      <c r="AM473" s="22" t="s">
        <v>8</v>
      </c>
      <c r="AN473" s="22" t="s">
        <v>8</v>
      </c>
      <c r="AO473" s="22" t="s">
        <v>8</v>
      </c>
      <c r="AP473" s="22" t="s">
        <v>8</v>
      </c>
      <c r="AQ473" s="22" t="s">
        <v>8</v>
      </c>
      <c r="AR473" s="34">
        <v>24</v>
      </c>
      <c r="AS473" s="22" t="s">
        <v>875</v>
      </c>
      <c r="AT473" s="22">
        <v>54.41</v>
      </c>
      <c r="AU473" s="22">
        <v>8.1999999999999993</v>
      </c>
      <c r="AV473" s="22" t="s">
        <v>8</v>
      </c>
      <c r="AW473" s="22" t="s">
        <v>8</v>
      </c>
      <c r="AX473" s="22" t="s">
        <v>8</v>
      </c>
      <c r="AY473" s="22" t="s">
        <v>8</v>
      </c>
      <c r="AZ473" s="22" t="s">
        <v>137</v>
      </c>
      <c r="BA473" s="22" t="s">
        <v>198</v>
      </c>
      <c r="BB473" cm="1">
        <f t="array" ref="BB473">_xlfn.IFS(AT473="NA", "NA", AT473="NR", "NA", AZ473="Direct rLV % whole brain", AT473, AZ473="Indirect rLV % whole brain", AT473, AZ473="Direct rLV % hemisphere", AT473/2, AZ473="Indirect rLV % hemisphere", AT473/2, AND(F473="Mouse", AZ473="mm3"), (AT473/508.91)*100, AND(F473="Rat", AZ473="mm3"), (AT473/1971)*100, AND(F473="Mouse", AZ473="ul"), (AT473/508.91)*100, AND(F473="Rat", AZ473="ul"), (AT473/1971)*100, AND(F473="Mouse", AZ473="nl"), (AT473/508910)*100, AND(F473="Rat", AZ473="nl"), (AT473/1971000)*100, AND(F473="Mouse", AZ473="cm3"), (AT473/0.50891)*100, AND(F473="Rat", AZ473="cm3"), (AT473/1.971)*100, TRUE, "NA")</f>
        <v>10.691477864455404</v>
      </c>
      <c r="BC473" t="str" cm="1">
        <f t="array" ref="BC473">_xlfn.IFS(AV473="NA", "NA", AV473="NR", "NA", AZ473="Direct rLV % whole brain", AV473, AZ473="Indirect rLV % whole brain", AV473, AZ473="Direct rLV % hemisphere", AV473/2, AZ473="Indirect rLV % hemisphere", AV473/2, AND(F473="Mouse", AZ473="mm3"), (AV473/508.91)*100, AND(F473="Rat", AZ473="mm3"), (AV473/1971)*100, AND(F473="Mouse", AZ473="ul"), (AV473/508.91)*100, AND(F473="Rat", AZ473="ul"), (AV473/1971)*100, AND(F473="Mouse", AZ473="nl"), (AV473/508910)*100, AND(F473="Rat", AZ473="nl"), (AV473/1971000)*100, AND(F473="Mouse", AZ473="cm3"), (AV473/0.50891)*100, AND(F473="Rat", AZ473="cm3"), (AV473/1.971)*100, TRUE, "NA")</f>
        <v>NA</v>
      </c>
      <c r="BD473" cm="1">
        <f t="array" ref="BD473">_xlfn.IFS(AU473="NA", "NA", AU473="NR", "NA", R473="NR", "NA", BA473="SD", AU473, BA473="SE", AU473*(SQRT(R473)), BA473="SEM", AU473*(SQRT(R473)), TRUE, "NA")</f>
        <v>21.695160750729642</v>
      </c>
      <c r="BE473" cm="1">
        <f t="array" ref="BE473">_xlfn.IFS(BD473="NA", "NA", AZ473="Direct rLV % whole brain", BD473, AZ473="Indirect rLV % whole brain", BD473, AZ473="Direct rLV % hemisphere", BD473/2, AZ473="Indirect rLV % hemisphere", BD473/2, AND(F473="Mouse", AZ473="mm3"), (BD473/508.91)*100, AND(F473="Rat", AZ473="mm3"), (BD473/1971)*100, AND(F473="Mouse", AZ473="ul"), (BD473/508.91)*100, AND(F473="Rat", AZ473="ul"), (BD473/1971)*100, AND(F473="Mouse", AZ473="nl"), (BD473/508910)*100, AND(F473="Rat", AZ473="nl"), (BD473/1971000)*100, AND(F473="Mouse", AZ473="cm3"), (BD473/0.50891)*100, AND(F473="Rat", AZ473="cm3"), (BD473/1.971)*100, TRUE, "NA")</f>
        <v>4.2630643435439746</v>
      </c>
      <c r="BF473" s="48" t="str" cm="1">
        <f t="array" ref="BF473">_xlfn.IFS(AW473="NA", "NA", AW473="NR", "NA", T473 = "NA", "NA", T473 = "NR", "NA", BA473="SD", AW473, BA473="SE", AW473*(SQRT(T473)), BA473="SEM", AW473*(SQRT(T473)), TRUE, "NA")</f>
        <v>NA</v>
      </c>
      <c r="BG473" s="34" t="s">
        <v>12</v>
      </c>
      <c r="BH473" s="22" t="s">
        <v>8</v>
      </c>
      <c r="BI473" s="22" t="s">
        <v>8</v>
      </c>
      <c r="BJ473" s="22" t="s">
        <v>8</v>
      </c>
      <c r="BK473" s="22" t="s">
        <v>8</v>
      </c>
      <c r="BL473" s="22" t="s">
        <v>8</v>
      </c>
      <c r="BM473" s="22" t="s">
        <v>8</v>
      </c>
      <c r="BN473" s="34" t="s">
        <v>272</v>
      </c>
      <c r="BO473" s="22" t="s">
        <v>273</v>
      </c>
      <c r="BP473" s="22" t="s">
        <v>2617</v>
      </c>
    </row>
    <row r="474" spans="1:69" x14ac:dyDescent="0.3">
      <c r="A474" t="s">
        <v>2007</v>
      </c>
      <c r="B474" t="s">
        <v>2002</v>
      </c>
      <c r="C474">
        <v>2009</v>
      </c>
      <c r="D474" t="s">
        <v>2008</v>
      </c>
      <c r="E474" t="s">
        <v>141</v>
      </c>
      <c r="F474" s="35" t="s">
        <v>25</v>
      </c>
      <c r="G474" t="s">
        <v>1008</v>
      </c>
      <c r="H474" t="s">
        <v>36</v>
      </c>
      <c r="I474" t="s">
        <v>12</v>
      </c>
      <c r="J474" t="s">
        <v>8</v>
      </c>
      <c r="K474" t="s">
        <v>9</v>
      </c>
      <c r="L474">
        <v>8</v>
      </c>
      <c r="M474" t="s">
        <v>9</v>
      </c>
      <c r="N474">
        <v>22</v>
      </c>
      <c r="O474">
        <f t="shared" si="80"/>
        <v>24</v>
      </c>
      <c r="P474">
        <v>26</v>
      </c>
      <c r="Q474">
        <v>1</v>
      </c>
      <c r="R474">
        <v>10</v>
      </c>
      <c r="S474">
        <v>1</v>
      </c>
      <c r="T474">
        <v>10</v>
      </c>
      <c r="U474">
        <f t="shared" si="76"/>
        <v>1</v>
      </c>
      <c r="V474">
        <f t="shared" si="77"/>
        <v>10</v>
      </c>
      <c r="W474" s="35" t="s">
        <v>97</v>
      </c>
      <c r="X474" t="s">
        <v>8</v>
      </c>
      <c r="Y474" t="s">
        <v>2553</v>
      </c>
      <c r="Z474" t="s">
        <v>91</v>
      </c>
      <c r="AA474">
        <v>20</v>
      </c>
      <c r="AB474" t="s">
        <v>145</v>
      </c>
      <c r="AC474" cm="1">
        <f t="array" ref="AC474">_xlfn.IFS(AB474="mg/kg", AA474, AB474="ug/g", AA474, AB474="mg/100g", AA474*10, AB474="mg/g", AA474*1000, TRUE, "NA")</f>
        <v>20</v>
      </c>
      <c r="AD474" t="s">
        <v>9</v>
      </c>
      <c r="AE474" t="s">
        <v>8</v>
      </c>
      <c r="AF474" t="str" cm="1">
        <f t="array" ref="AF474">_xlfn.IFS(AD474="NA", "NA", AD474="NR", "NA", AE474="W/cm2", AD474, AE474="mW/mm2", AD474*0.1, AE474="mW/cm2", AD474*0.001, AE474="uW/cm2", AD474*0.000001, AE474="lux", AD474*0.00000014641, AE474="klux", AD474*0.00014641, TRUE, "NA")</f>
        <v>NA</v>
      </c>
      <c r="AG474" t="s">
        <v>85</v>
      </c>
      <c r="AH474" t="s">
        <v>2656</v>
      </c>
      <c r="AI474">
        <v>540</v>
      </c>
      <c r="AJ474" t="s">
        <v>9</v>
      </c>
      <c r="AK474">
        <v>10</v>
      </c>
      <c r="AL474" s="35" t="s">
        <v>2009</v>
      </c>
      <c r="AM474" t="s">
        <v>212</v>
      </c>
      <c r="AN474">
        <v>250</v>
      </c>
      <c r="AO474" t="s">
        <v>145</v>
      </c>
      <c r="AP474">
        <v>0</v>
      </c>
      <c r="AQ474" t="s">
        <v>157</v>
      </c>
      <c r="AR474" s="35">
        <v>24</v>
      </c>
      <c r="AS474" t="s">
        <v>875</v>
      </c>
      <c r="AT474">
        <v>23.3</v>
      </c>
      <c r="AU474">
        <v>1.4</v>
      </c>
      <c r="AV474">
        <v>15.87</v>
      </c>
      <c r="AW474">
        <v>1.31</v>
      </c>
      <c r="AX474" t="s">
        <v>8</v>
      </c>
      <c r="AY474" t="s">
        <v>8</v>
      </c>
      <c r="AZ474" t="s">
        <v>137</v>
      </c>
      <c r="BA474" t="s">
        <v>198</v>
      </c>
      <c r="BB474" cm="1">
        <f t="array" ref="BB474">_xlfn.IFS(AT474="NA", "NA", AT474="NR", "NA", AZ474="Direct rLV % whole brain", AT474, AZ474="Indirect rLV % whole brain", AT474, AZ474="Direct rLV % hemisphere", AT474/2, AZ474="Indirect rLV % hemisphere", AT474/2, AND(F474="Mouse", AZ474="mm3"), (AT474/508.91)*100, AND(F474="Rat", AZ474="mm3"), (AT474/1971)*100, AND(F474="Mouse", AZ474="ul"), (AT474/508.91)*100, AND(F474="Rat", AZ474="ul"), (AT474/1971)*100, AND(F474="Mouse", AZ474="nl"), (AT474/508910)*100, AND(F474="Rat", AZ474="nl"), (AT474/1971000)*100, AND(F474="Mouse", AZ474="cm3"), (AT474/0.50891)*100, AND(F474="Rat", AZ474="cm3"), (AT474/1.971)*100, TRUE, "NA")</f>
        <v>4.578412685936609</v>
      </c>
      <c r="BC474" cm="1">
        <f t="array" ref="BC474">_xlfn.IFS(AV474="NA", "NA", AV474="NR", "NA", AZ474="Direct rLV % whole brain", AV474, AZ474="Indirect rLV % whole brain", AV474, AZ474="Direct rLV % hemisphere", AV474/2, AZ474="Indirect rLV % hemisphere", AV474/2, AND(F474="Mouse", AZ474="mm3"), (AV474/508.91)*100, AND(F474="Rat", AZ474="mm3"), (AV474/1971)*100, AND(F474="Mouse", AZ474="ul"), (AV474/508.91)*100, AND(F474="Rat", AZ474="ul"), (AV474/1971)*100, AND(F474="Mouse", AZ474="nl"), (AV474/508910)*100, AND(F474="Rat", AZ474="nl"), (AV474/1971000)*100, AND(F474="Mouse", AZ474="cm3"), (AV474/0.50891)*100, AND(F474="Rat", AZ474="cm3"), (AV474/1.971)*100, TRUE, "NA")</f>
        <v>3.1184295847988834</v>
      </c>
      <c r="BD474" cm="1">
        <f t="array" ref="BD474">_xlfn.IFS(AU474="NA", "NA", AU474="NR", "NA", R474="NR", "NA", BA474="SD", AU474, BA474="SE", AU474*(SQRT(R474)), BA474="SEM", AU474*(SQRT(R474)), TRUE, "NA")</f>
        <v>4.4271887242357311</v>
      </c>
      <c r="BE474" cm="1">
        <f t="array" ref="BE474">_xlfn.IFS(BD474="NA", "NA", AZ474="Direct rLV % whole brain", BD474, AZ474="Indirect rLV % whole brain", BD474, AZ474="Direct rLV % hemisphere", BD474/2, AZ474="Indirect rLV % hemisphere", BD474/2, AND(F474="Mouse", AZ474="mm3"), (BD474/508.91)*100, AND(F474="Rat", AZ474="mm3"), (BD474/1971)*100, AND(F474="Mouse", AZ474="ul"), (BD474/508.91)*100, AND(F474="Rat", AZ474="ul"), (BD474/1971)*100, AND(F474="Mouse", AZ474="nl"), (BD474/508910)*100, AND(F474="Rat", AZ474="nl"), (BD474/1971000)*100, AND(F474="Mouse", AZ474="cm3"), (BD474/0.50891)*100, AND(F474="Rat", AZ474="cm3"), (BD474/1.971)*100, TRUE, "NA")</f>
        <v>0.86993549433804218</v>
      </c>
      <c r="BF474" s="48" cm="1">
        <f t="array" ref="BF474">_xlfn.IFS(AW474="NA", "NA", AW474="NR", "NA", T474 = "NA", "NA", T474 = "NR", "NA", BA474="SD", AW474, BA474="SE", AW474*(SQRT(T474)), BA474="SEM", AW474*(SQRT(T474)), TRUE, "NA")</f>
        <v>4.142583734820577</v>
      </c>
      <c r="BG474" s="35" t="s">
        <v>12</v>
      </c>
      <c r="BH474" t="s">
        <v>8</v>
      </c>
      <c r="BI474" t="s">
        <v>8</v>
      </c>
      <c r="BJ474" t="s">
        <v>8</v>
      </c>
      <c r="BK474" t="s">
        <v>8</v>
      </c>
      <c r="BL474" t="s">
        <v>8</v>
      </c>
      <c r="BM474" t="s">
        <v>8</v>
      </c>
      <c r="BN474" s="35" t="s">
        <v>273</v>
      </c>
      <c r="BO474" t="s">
        <v>273</v>
      </c>
    </row>
    <row r="475" spans="1:69" s="22" customFormat="1" x14ac:dyDescent="0.3">
      <c r="A475" s="22" t="s">
        <v>2010</v>
      </c>
      <c r="B475" s="22" t="s">
        <v>2002</v>
      </c>
      <c r="C475" s="22">
        <v>2011</v>
      </c>
      <c r="D475" s="22" t="s">
        <v>2011</v>
      </c>
      <c r="E475" s="22" t="s">
        <v>141</v>
      </c>
      <c r="F475" s="34" t="s">
        <v>25</v>
      </c>
      <c r="G475" s="22" t="s">
        <v>1008</v>
      </c>
      <c r="H475" s="22" t="s">
        <v>36</v>
      </c>
      <c r="I475" s="22" t="s">
        <v>12</v>
      </c>
      <c r="J475" s="22" t="s">
        <v>8</v>
      </c>
      <c r="K475" s="22" t="s">
        <v>9</v>
      </c>
      <c r="L475" s="22">
        <v>8</v>
      </c>
      <c r="M475" s="22" t="s">
        <v>9</v>
      </c>
      <c r="N475" s="22">
        <v>22</v>
      </c>
      <c r="O475" s="22">
        <f t="shared" si="80"/>
        <v>24</v>
      </c>
      <c r="P475" s="22">
        <v>26</v>
      </c>
      <c r="Q475" s="22">
        <v>1</v>
      </c>
      <c r="R475" s="22">
        <v>5</v>
      </c>
      <c r="S475" s="22">
        <v>8</v>
      </c>
      <c r="T475" s="22">
        <v>5</v>
      </c>
      <c r="U475" s="22">
        <f t="shared" si="76"/>
        <v>8</v>
      </c>
      <c r="V475" s="22">
        <f t="shared" si="77"/>
        <v>0.625</v>
      </c>
      <c r="W475" s="34" t="s">
        <v>97</v>
      </c>
      <c r="X475" s="22" t="s">
        <v>8</v>
      </c>
      <c r="Y475" s="22" t="s">
        <v>78</v>
      </c>
      <c r="Z475" s="22" t="s">
        <v>91</v>
      </c>
      <c r="AA475" s="22">
        <v>20</v>
      </c>
      <c r="AB475" s="22" t="s">
        <v>145</v>
      </c>
      <c r="AC475" cm="1">
        <f t="array" ref="AC475">_xlfn.IFS(AB475="mg/kg", AA475, AB475="ug/g", AA475, AB475="mg/100g", AA475*10, AB475="mg/g", AA475*1000, TRUE, "NA")</f>
        <v>20</v>
      </c>
      <c r="AD475" s="22" t="s">
        <v>9</v>
      </c>
      <c r="AE475" s="22" t="s">
        <v>8</v>
      </c>
      <c r="AF475" t="str" cm="1">
        <f t="array" ref="AF475">_xlfn.IFS(AD475="NA", "NA", AD475="NR", "NA", AE475="W/cm2", AD475, AE475="mW/mm2", AD475*0.1, AE475="mW/cm2", AD475*0.001, AE475="uW/cm2", AD475*0.000001, AE475="lux", AD475*0.00000014641, AE475="klux", AD475*0.00014641, TRUE, "NA")</f>
        <v>NA</v>
      </c>
      <c r="AG475" s="22" t="s">
        <v>85</v>
      </c>
      <c r="AH475" s="22" t="s">
        <v>2656</v>
      </c>
      <c r="AI475" s="22">
        <v>540</v>
      </c>
      <c r="AJ475" s="22" t="s">
        <v>9</v>
      </c>
      <c r="AK475" s="22">
        <v>10</v>
      </c>
      <c r="AL475" s="34" t="s">
        <v>1732</v>
      </c>
      <c r="AM475" s="22" t="s">
        <v>212</v>
      </c>
      <c r="AN475" s="22">
        <v>40</v>
      </c>
      <c r="AO475" s="22" t="s">
        <v>145</v>
      </c>
      <c r="AP475" s="22">
        <v>0</v>
      </c>
      <c r="AQ475" s="22" t="s">
        <v>157</v>
      </c>
      <c r="AR475" s="34">
        <v>24</v>
      </c>
      <c r="AS475" s="22" t="s">
        <v>875</v>
      </c>
      <c r="AT475" s="22">
        <v>29.17</v>
      </c>
      <c r="AU475" s="22">
        <v>0.89</v>
      </c>
      <c r="AV475" s="22">
        <v>20.260000000000002</v>
      </c>
      <c r="AW475" s="22">
        <v>1.78</v>
      </c>
      <c r="AX475" s="22" t="s">
        <v>8</v>
      </c>
      <c r="AY475" s="22" t="s">
        <v>8</v>
      </c>
      <c r="AZ475" s="22" t="s">
        <v>137</v>
      </c>
      <c r="BA475" s="22" t="s">
        <v>198</v>
      </c>
      <c r="BB475" cm="1">
        <f t="array" ref="BB475">_xlfn.IFS(AT475="NA", "NA", AT475="NR", "NA", AZ475="Direct rLV % whole brain", AT475, AZ475="Indirect rLV % whole brain", AT475, AZ475="Direct rLV % hemisphere", AT475/2, AZ475="Indirect rLV % hemisphere", AT475/2, AND(F475="Mouse", AZ475="mm3"), (AT475/508.91)*100, AND(F475="Rat", AZ475="mm3"), (AT475/1971)*100, AND(F475="Mouse", AZ475="ul"), (AT475/508.91)*100, AND(F475="Rat", AZ475="ul"), (AT475/1971)*100, AND(F475="Mouse", AZ475="nl"), (AT475/508910)*100, AND(F475="Rat", AZ475="nl"), (AT475/1971000)*100, AND(F475="Mouse", AZ475="cm3"), (AT475/0.50891)*100, AND(F475="Rat", AZ475="cm3"), (AT475/1.971)*100, TRUE, "NA")</f>
        <v>5.7318582853549742</v>
      </c>
      <c r="BC475" cm="1">
        <f t="array" ref="BC475">_xlfn.IFS(AV475="NA", "NA", AV475="NR", "NA", AZ475="Direct rLV % whole brain", AV475, AZ475="Indirect rLV % whole brain", AV475, AZ475="Direct rLV % hemisphere", AV475/2, AZ475="Indirect rLV % hemisphere", AV475/2, AND(F475="Mouse", AZ475="mm3"), (AV475/508.91)*100, AND(F475="Rat", AZ475="mm3"), (AV475/1971)*100, AND(F475="Mouse", AZ475="ul"), (AV475/508.91)*100, AND(F475="Rat", AZ475="ul"), (AV475/1971)*100, AND(F475="Mouse", AZ475="nl"), (AV475/508910)*100, AND(F475="Rat", AZ475="nl"), (AV475/1971000)*100, AND(F475="Mouse", AZ475="cm3"), (AV475/0.50891)*100, AND(F475="Rat", AZ475="cm3"), (AV475/1.971)*100, TRUE, "NA")</f>
        <v>3.9810575543809317</v>
      </c>
      <c r="BD475" cm="1">
        <f t="array" ref="BD475">_xlfn.IFS(AU475="NA", "NA", AU475="NR", "NA", R475="NR", "NA", BA475="SD", AU475, BA475="SE", AU475*(SQRT(R475)), BA475="SEM", AU475*(SQRT(R475)), TRUE, "NA")</f>
        <v>1.9901004999748129</v>
      </c>
      <c r="BE475" cm="1">
        <f t="array" ref="BE475">_xlfn.IFS(BD475="NA", "NA", AZ475="Direct rLV % whole brain", BD475, AZ475="Indirect rLV % whole brain", BD475, AZ475="Direct rLV % hemisphere", BD475/2, AZ475="Indirect rLV % hemisphere", BD475/2, AND(F475="Mouse", AZ475="mm3"), (BD475/508.91)*100, AND(F475="Rat", AZ475="mm3"), (BD475/1971)*100, AND(F475="Mouse", AZ475="ul"), (BD475/508.91)*100, AND(F475="Rat", AZ475="ul"), (BD475/1971)*100, AND(F475="Mouse", AZ475="nl"), (BD475/508910)*100, AND(F475="Rat", AZ475="nl"), (BD475/1971000)*100, AND(F475="Mouse", AZ475="cm3"), (BD475/0.50891)*100, AND(F475="Rat", AZ475="cm3"), (BD475/1.971)*100, TRUE, "NA")</f>
        <v>0.39105156117482714</v>
      </c>
      <c r="BF475" s="48" cm="1">
        <f t="array" ref="BF475">_xlfn.IFS(AW475="NA", "NA", AW475="NR", "NA", T475 = "NA", "NA", T475 = "NR", "NA", BA475="SD", AW475, BA475="SE", AW475*(SQRT(T475)), BA475="SEM", AW475*(SQRT(T475)), TRUE, "NA")</f>
        <v>3.9802009999496257</v>
      </c>
      <c r="BG475" s="34" t="s">
        <v>12</v>
      </c>
      <c r="BH475" s="22" t="s">
        <v>8</v>
      </c>
      <c r="BI475" s="22" t="s">
        <v>8</v>
      </c>
      <c r="BJ475" s="22" t="s">
        <v>8</v>
      </c>
      <c r="BK475" s="22" t="s">
        <v>8</v>
      </c>
      <c r="BL475" s="22" t="s">
        <v>8</v>
      </c>
      <c r="BM475" s="22" t="s">
        <v>8</v>
      </c>
      <c r="BN475" s="34" t="s">
        <v>273</v>
      </c>
      <c r="BO475" s="22" t="s">
        <v>272</v>
      </c>
      <c r="BP475" s="22" t="s">
        <v>2616</v>
      </c>
    </row>
    <row r="476" spans="1:69" s="22" customFormat="1" x14ac:dyDescent="0.3">
      <c r="A476" s="22" t="s">
        <v>2010</v>
      </c>
      <c r="B476" s="22" t="s">
        <v>2002</v>
      </c>
      <c r="C476" s="22">
        <v>2011</v>
      </c>
      <c r="D476" s="22" t="s">
        <v>2011</v>
      </c>
      <c r="E476" s="22" t="s">
        <v>143</v>
      </c>
      <c r="F476" s="34" t="s">
        <v>25</v>
      </c>
      <c r="G476" s="22" t="s">
        <v>1008</v>
      </c>
      <c r="H476" s="22" t="s">
        <v>36</v>
      </c>
      <c r="I476" s="22" t="s">
        <v>12</v>
      </c>
      <c r="J476" s="22" t="s">
        <v>8</v>
      </c>
      <c r="K476" s="22" t="s">
        <v>9</v>
      </c>
      <c r="L476" s="22">
        <v>8</v>
      </c>
      <c r="M476" s="22" t="s">
        <v>9</v>
      </c>
      <c r="N476" s="22">
        <v>22</v>
      </c>
      <c r="O476" s="22">
        <f t="shared" si="80"/>
        <v>24</v>
      </c>
      <c r="P476" s="22">
        <v>26</v>
      </c>
      <c r="Q476" s="22">
        <v>1</v>
      </c>
      <c r="R476" s="22">
        <v>5</v>
      </c>
      <c r="S476" s="22">
        <v>8</v>
      </c>
      <c r="T476" s="22">
        <v>5</v>
      </c>
      <c r="U476" s="22">
        <f t="shared" si="76"/>
        <v>8</v>
      </c>
      <c r="V476" s="22">
        <f t="shared" si="77"/>
        <v>0.625</v>
      </c>
      <c r="W476" s="34" t="s">
        <v>97</v>
      </c>
      <c r="X476" s="22" t="s">
        <v>8</v>
      </c>
      <c r="Y476" s="22" t="s">
        <v>78</v>
      </c>
      <c r="Z476" s="22" t="s">
        <v>91</v>
      </c>
      <c r="AA476" s="22">
        <v>20</v>
      </c>
      <c r="AB476" s="22" t="s">
        <v>145</v>
      </c>
      <c r="AC476" cm="1">
        <f t="array" ref="AC476">_xlfn.IFS(AB476="mg/kg", AA476, AB476="ug/g", AA476, AB476="mg/100g", AA476*10, AB476="mg/g", AA476*1000, TRUE, "NA")</f>
        <v>20</v>
      </c>
      <c r="AD476" s="22" t="s">
        <v>9</v>
      </c>
      <c r="AE476" s="22" t="s">
        <v>8</v>
      </c>
      <c r="AF476" t="str" cm="1">
        <f t="array" ref="AF476">_xlfn.IFS(AD476="NA", "NA", AD476="NR", "NA", AE476="W/cm2", AD476, AE476="mW/mm2", AD476*0.1, AE476="mW/cm2", AD476*0.001, AE476="uW/cm2", AD476*0.000001, AE476="lux", AD476*0.00000014641, AE476="klux", AD476*0.00014641, TRUE, "NA")</f>
        <v>NA</v>
      </c>
      <c r="AG476" s="22" t="s">
        <v>85</v>
      </c>
      <c r="AH476" s="22" t="s">
        <v>2656</v>
      </c>
      <c r="AI476" s="22">
        <v>540</v>
      </c>
      <c r="AJ476" s="22" t="s">
        <v>9</v>
      </c>
      <c r="AK476" s="22">
        <v>10</v>
      </c>
      <c r="AL476" s="34" t="s">
        <v>1688</v>
      </c>
      <c r="AM476" s="22" t="s">
        <v>212</v>
      </c>
      <c r="AN476" s="22">
        <v>200</v>
      </c>
      <c r="AO476" s="22" t="s">
        <v>145</v>
      </c>
      <c r="AP476" s="22">
        <v>0</v>
      </c>
      <c r="AQ476" s="22" t="s">
        <v>157</v>
      </c>
      <c r="AR476" s="34">
        <v>24</v>
      </c>
      <c r="AS476" s="22" t="s">
        <v>875</v>
      </c>
      <c r="AT476" s="22">
        <v>29.17</v>
      </c>
      <c r="AU476" s="22">
        <v>0.89</v>
      </c>
      <c r="AV476" s="22">
        <v>17.29</v>
      </c>
      <c r="AW476" s="22">
        <v>2.08</v>
      </c>
      <c r="AX476" s="22" t="s">
        <v>8</v>
      </c>
      <c r="AY476" s="22" t="s">
        <v>8</v>
      </c>
      <c r="AZ476" s="22" t="s">
        <v>137</v>
      </c>
      <c r="BA476" s="22" t="s">
        <v>198</v>
      </c>
      <c r="BB476" cm="1">
        <f t="array" ref="BB476">_xlfn.IFS(AT476="NA", "NA", AT476="NR", "NA", AZ476="Direct rLV % whole brain", AT476, AZ476="Indirect rLV % whole brain", AT476, AZ476="Direct rLV % hemisphere", AT476/2, AZ476="Indirect rLV % hemisphere", AT476/2, AND(F476="Mouse", AZ476="mm3"), (AT476/508.91)*100, AND(F476="Rat", AZ476="mm3"), (AT476/1971)*100, AND(F476="Mouse", AZ476="ul"), (AT476/508.91)*100, AND(F476="Rat", AZ476="ul"), (AT476/1971)*100, AND(F476="Mouse", AZ476="nl"), (AT476/508910)*100, AND(F476="Rat", AZ476="nl"), (AT476/1971000)*100, AND(F476="Mouse", AZ476="cm3"), (AT476/0.50891)*100, AND(F476="Rat", AZ476="cm3"), (AT476/1.971)*100, TRUE, "NA")</f>
        <v>5.7318582853549742</v>
      </c>
      <c r="BC476" cm="1">
        <f t="array" ref="BC476">_xlfn.IFS(AV476="NA", "NA", AV476="NR", "NA", AZ476="Direct rLV % whole brain", AV476, AZ476="Indirect rLV % whole brain", AV476, AZ476="Direct rLV % hemisphere", AV476/2, AZ476="Indirect rLV % hemisphere", AV476/2, AND(F476="Mouse", AZ476="mm3"), (AV476/508.91)*100, AND(F476="Rat", AZ476="mm3"), (AV476/1971)*100, AND(F476="Mouse", AZ476="ul"), (AV476/508.91)*100, AND(F476="Rat", AZ476="ul"), (AV476/1971)*100, AND(F476="Mouse", AZ476="nl"), (AV476/508910)*100, AND(F476="Rat", AZ476="nl"), (AV476/1971000)*100, AND(F476="Mouse", AZ476="cm3"), (AV476/0.50891)*100, AND(F476="Rat", AZ476="cm3"), (AV476/1.971)*100, TRUE, "NA")</f>
        <v>3.3974573107229169</v>
      </c>
      <c r="BD476" cm="1">
        <f t="array" ref="BD476">_xlfn.IFS(AU476="NA", "NA", AU476="NR", "NA", R476="NR", "NA", BA476="SD", AU476, BA476="SE", AU476*(SQRT(R476)), BA476="SEM", AU476*(SQRT(R476)), TRUE, "NA")</f>
        <v>1.9901004999748129</v>
      </c>
      <c r="BE476" cm="1">
        <f t="array" ref="BE476">_xlfn.IFS(BD476="NA", "NA", AZ476="Direct rLV % whole brain", BD476, AZ476="Indirect rLV % whole brain", BD476, AZ476="Direct rLV % hemisphere", BD476/2, AZ476="Indirect rLV % hemisphere", BD476/2, AND(F476="Mouse", AZ476="mm3"), (BD476/508.91)*100, AND(F476="Rat", AZ476="mm3"), (BD476/1971)*100, AND(F476="Mouse", AZ476="ul"), (BD476/508.91)*100, AND(F476="Rat", AZ476="ul"), (BD476/1971)*100, AND(F476="Mouse", AZ476="nl"), (BD476/508910)*100, AND(F476="Rat", AZ476="nl"), (BD476/1971000)*100, AND(F476="Mouse", AZ476="cm3"), (BD476/0.50891)*100, AND(F476="Rat", AZ476="cm3"), (BD476/1.971)*100, TRUE, "NA")</f>
        <v>0.39105156117482714</v>
      </c>
      <c r="BF476" s="48" cm="1">
        <f t="array" ref="BF476">_xlfn.IFS(AW476="NA", "NA", AW476="NR", "NA", T476 = "NA", "NA", T476 = "NR", "NA", BA476="SD", AW476, BA476="SE", AW476*(SQRT(T476)), BA476="SEM", AW476*(SQRT(T476)), TRUE, "NA")</f>
        <v>4.6510213931995628</v>
      </c>
      <c r="BG476" s="34" t="s">
        <v>12</v>
      </c>
      <c r="BH476" s="22" t="s">
        <v>8</v>
      </c>
      <c r="BI476" s="22" t="s">
        <v>8</v>
      </c>
      <c r="BJ476" s="22" t="s">
        <v>8</v>
      </c>
      <c r="BK476" s="22" t="s">
        <v>8</v>
      </c>
      <c r="BL476" s="22" t="s">
        <v>8</v>
      </c>
      <c r="BM476" s="22" t="s">
        <v>8</v>
      </c>
      <c r="BN476" s="34" t="s">
        <v>273</v>
      </c>
      <c r="BO476" s="22" t="s">
        <v>272</v>
      </c>
      <c r="BP476" s="22" t="s">
        <v>2616</v>
      </c>
    </row>
    <row r="477" spans="1:69" s="22" customFormat="1" x14ac:dyDescent="0.3">
      <c r="A477" s="22" t="s">
        <v>2010</v>
      </c>
      <c r="B477" s="22" t="s">
        <v>2002</v>
      </c>
      <c r="C477" s="22">
        <v>2011</v>
      </c>
      <c r="D477" s="22" t="s">
        <v>2011</v>
      </c>
      <c r="E477" s="22" t="s">
        <v>144</v>
      </c>
      <c r="F477" s="34" t="s">
        <v>25</v>
      </c>
      <c r="G477" s="22" t="s">
        <v>2014</v>
      </c>
      <c r="H477" s="22" t="s">
        <v>36</v>
      </c>
      <c r="I477" s="22" t="s">
        <v>12</v>
      </c>
      <c r="J477" s="22" t="s">
        <v>8</v>
      </c>
      <c r="K477" s="22" t="s">
        <v>9</v>
      </c>
      <c r="L477" s="22">
        <v>8</v>
      </c>
      <c r="M477" s="22" t="s">
        <v>9</v>
      </c>
      <c r="N477" s="22">
        <v>22</v>
      </c>
      <c r="O477" s="22">
        <f t="shared" si="80"/>
        <v>24</v>
      </c>
      <c r="P477" s="22">
        <v>26</v>
      </c>
      <c r="Q477" s="22">
        <v>1</v>
      </c>
      <c r="R477" s="22">
        <v>5</v>
      </c>
      <c r="S477" s="22">
        <v>0</v>
      </c>
      <c r="T477" s="22" t="s">
        <v>8</v>
      </c>
      <c r="U477" s="22" t="str">
        <f t="shared" si="76"/>
        <v>NA</v>
      </c>
      <c r="V477" s="22" t="str">
        <f t="shared" si="77"/>
        <v>NA</v>
      </c>
      <c r="W477" s="34" t="s">
        <v>97</v>
      </c>
      <c r="X477" s="22" t="s">
        <v>8</v>
      </c>
      <c r="Y477" s="22" t="s">
        <v>78</v>
      </c>
      <c r="Z477" s="22" t="s">
        <v>91</v>
      </c>
      <c r="AA477" s="22">
        <v>20</v>
      </c>
      <c r="AB477" s="22" t="s">
        <v>145</v>
      </c>
      <c r="AC477" cm="1">
        <f t="array" ref="AC477">_xlfn.IFS(AB477="mg/kg", AA477, AB477="ug/g", AA477, AB477="mg/100g", AA477*10, AB477="mg/g", AA477*1000, TRUE, "NA")</f>
        <v>20</v>
      </c>
      <c r="AD477" s="22" t="s">
        <v>9</v>
      </c>
      <c r="AE477" s="22" t="s">
        <v>8</v>
      </c>
      <c r="AF477" t="str" cm="1">
        <f t="array" ref="AF477">_xlfn.IFS(AD477="NA", "NA", AD477="NR", "NA", AE477="W/cm2", AD477, AE477="mW/mm2", AD477*0.1, AE477="mW/cm2", AD477*0.001, AE477="uW/cm2", AD477*0.000001, AE477="lux", AD477*0.00000014641, AE477="klux", AD477*0.00014641, TRUE, "NA")</f>
        <v>NA</v>
      </c>
      <c r="AG477" s="22" t="s">
        <v>85</v>
      </c>
      <c r="AH477" s="22" t="s">
        <v>2656</v>
      </c>
      <c r="AI477" s="22">
        <v>540</v>
      </c>
      <c r="AJ477" s="22" t="s">
        <v>9</v>
      </c>
      <c r="AK477" s="22">
        <v>10</v>
      </c>
      <c r="AL477" s="34" t="s">
        <v>12</v>
      </c>
      <c r="AM477" s="22" t="s">
        <v>8</v>
      </c>
      <c r="AN477" s="22" t="s">
        <v>8</v>
      </c>
      <c r="AO477" s="22" t="s">
        <v>8</v>
      </c>
      <c r="AP477" s="22" t="s">
        <v>8</v>
      </c>
      <c r="AQ477" s="22" t="s">
        <v>8</v>
      </c>
      <c r="AR477" s="34">
        <v>24</v>
      </c>
      <c r="AS477" s="22" t="s">
        <v>875</v>
      </c>
      <c r="AT477" s="22">
        <v>25.57</v>
      </c>
      <c r="AU477" s="22">
        <v>2.08</v>
      </c>
      <c r="AV477" s="22" t="s">
        <v>8</v>
      </c>
      <c r="AW477" s="22" t="s">
        <v>8</v>
      </c>
      <c r="AX477" s="22" t="s">
        <v>8</v>
      </c>
      <c r="AY477" s="22" t="s">
        <v>8</v>
      </c>
      <c r="AZ477" s="22" t="s">
        <v>137</v>
      </c>
      <c r="BA477" s="22" t="s">
        <v>198</v>
      </c>
      <c r="BB477" cm="1">
        <f t="array" ref="BB477">_xlfn.IFS(AT477="NA", "NA", AT477="NR", "NA", AZ477="Direct rLV % whole brain", AT477, AZ477="Indirect rLV % whole brain", AT477, AZ477="Direct rLV % hemisphere", AT477/2, AZ477="Indirect rLV % hemisphere", AT477/2, AND(F477="Mouse", AZ477="mm3"), (AT477/508.91)*100, AND(F477="Rat", AZ477="mm3"), (AT477/1971)*100, AND(F477="Mouse", AZ477="ul"), (AT477/508.91)*100, AND(F477="Rat", AZ477="ul"), (AT477/1971)*100, AND(F477="Mouse", AZ477="nl"), (AT477/508910)*100, AND(F477="Rat", AZ477="nl"), (AT477/1971000)*100, AND(F477="Mouse", AZ477="cm3"), (AT477/0.50891)*100, AND(F477="Rat", AZ477="cm3"), (AT477/1.971)*100, TRUE, "NA")</f>
        <v>5.0244640506179872</v>
      </c>
      <c r="BC477" t="str" cm="1">
        <f t="array" ref="BC477">_xlfn.IFS(AV477="NA", "NA", AV477="NR", "NA", AZ477="Direct rLV % whole brain", AV477, AZ477="Indirect rLV % whole brain", AV477, AZ477="Direct rLV % hemisphere", AV477/2, AZ477="Indirect rLV % hemisphere", AV477/2, AND(F477="Mouse", AZ477="mm3"), (AV477/508.91)*100, AND(F477="Rat", AZ477="mm3"), (AV477/1971)*100, AND(F477="Mouse", AZ477="ul"), (AV477/508.91)*100, AND(F477="Rat", AZ477="ul"), (AV477/1971)*100, AND(F477="Mouse", AZ477="nl"), (AV477/508910)*100, AND(F477="Rat", AZ477="nl"), (AV477/1971000)*100, AND(F477="Mouse", AZ477="cm3"), (AV477/0.50891)*100, AND(F477="Rat", AZ477="cm3"), (AV477/1.971)*100, TRUE, "NA")</f>
        <v>NA</v>
      </c>
      <c r="BD477" cm="1">
        <f t="array" ref="BD477">_xlfn.IFS(AU477="NA", "NA", AU477="NR", "NA", R477="NR", "NA", BA477="SD", AU477, BA477="SE", AU477*(SQRT(R477)), BA477="SEM", AU477*(SQRT(R477)), TRUE, "NA")</f>
        <v>4.6510213931995628</v>
      </c>
      <c r="BE477" cm="1">
        <f t="array" ref="BE477">_xlfn.IFS(BD477="NA", "NA", AZ477="Direct rLV % whole brain", BD477, AZ477="Indirect rLV % whole brain", BD477, AZ477="Direct rLV % hemisphere", BD477/2, AZ477="Indirect rLV % hemisphere", BD477/2, AND(F477="Mouse", AZ477="mm3"), (BD477/508.91)*100, AND(F477="Rat", AZ477="mm3"), (BD477/1971)*100, AND(F477="Mouse", AZ477="ul"), (BD477/508.91)*100, AND(F477="Rat", AZ477="ul"), (BD477/1971)*100, AND(F477="Mouse", AZ477="nl"), (BD477/508910)*100, AND(F477="Rat", AZ477="nl"), (BD477/1971000)*100, AND(F477="Mouse", AZ477="cm3"), (BD477/0.50891)*100, AND(F477="Rat", AZ477="cm3"), (BD477/1.971)*100, TRUE, "NA")</f>
        <v>0.91391825532993309</v>
      </c>
      <c r="BF477" s="48" t="str" cm="1">
        <f t="array" ref="BF477">_xlfn.IFS(AW477="NA", "NA", AW477="NR", "NA", T477 = "NA", "NA", T477 = "NR", "NA", BA477="SD", AW477, BA477="SE", AW477*(SQRT(T477)), BA477="SEM", AW477*(SQRT(T477)), TRUE, "NA")</f>
        <v>NA</v>
      </c>
      <c r="BG477" s="34" t="s">
        <v>12</v>
      </c>
      <c r="BH477" s="22" t="s">
        <v>8</v>
      </c>
      <c r="BI477" s="22" t="s">
        <v>8</v>
      </c>
      <c r="BJ477" s="22" t="s">
        <v>8</v>
      </c>
      <c r="BK477" s="22" t="s">
        <v>8</v>
      </c>
      <c r="BL477" s="22" t="s">
        <v>8</v>
      </c>
      <c r="BM477" s="22" t="s">
        <v>8</v>
      </c>
      <c r="BN477" s="34" t="s">
        <v>273</v>
      </c>
      <c r="BO477" s="22" t="s">
        <v>273</v>
      </c>
      <c r="BP477" s="22" t="s">
        <v>2614</v>
      </c>
    </row>
    <row r="478" spans="1:69" s="22" customFormat="1" x14ac:dyDescent="0.3">
      <c r="A478" s="22" t="s">
        <v>2010</v>
      </c>
      <c r="B478" s="22" t="s">
        <v>2002</v>
      </c>
      <c r="C478" s="22">
        <v>2011</v>
      </c>
      <c r="D478" s="22" t="s">
        <v>2011</v>
      </c>
      <c r="E478" s="22" t="s">
        <v>263</v>
      </c>
      <c r="F478" s="34" t="s">
        <v>25</v>
      </c>
      <c r="G478" s="22" t="s">
        <v>2012</v>
      </c>
      <c r="H478" s="22" t="s">
        <v>36</v>
      </c>
      <c r="I478" s="22" t="s">
        <v>12</v>
      </c>
      <c r="J478" s="22" t="s">
        <v>8</v>
      </c>
      <c r="K478" s="22" t="s">
        <v>9</v>
      </c>
      <c r="L478" s="22">
        <v>8</v>
      </c>
      <c r="M478" s="22" t="s">
        <v>9</v>
      </c>
      <c r="N478" s="22">
        <v>22</v>
      </c>
      <c r="O478" s="22">
        <f t="shared" si="80"/>
        <v>24</v>
      </c>
      <c r="P478" s="22">
        <v>26</v>
      </c>
      <c r="Q478" s="22">
        <v>1</v>
      </c>
      <c r="R478" s="22">
        <v>5</v>
      </c>
      <c r="S478" s="22">
        <v>0</v>
      </c>
      <c r="T478" s="22" t="s">
        <v>8</v>
      </c>
      <c r="U478" s="22" t="str">
        <f t="shared" si="76"/>
        <v>NA</v>
      </c>
      <c r="V478" s="22" t="str">
        <f t="shared" si="77"/>
        <v>NA</v>
      </c>
      <c r="W478" s="34" t="s">
        <v>97</v>
      </c>
      <c r="X478" s="22" t="s">
        <v>8</v>
      </c>
      <c r="Y478" s="22" t="s">
        <v>78</v>
      </c>
      <c r="Z478" s="22" t="s">
        <v>91</v>
      </c>
      <c r="AA478" s="22">
        <v>20</v>
      </c>
      <c r="AB478" s="22" t="s">
        <v>145</v>
      </c>
      <c r="AC478" cm="1">
        <f t="array" ref="AC478">_xlfn.IFS(AB478="mg/kg", AA478, AB478="ug/g", AA478, AB478="mg/100g", AA478*10, AB478="mg/g", AA478*1000, TRUE, "NA")</f>
        <v>20</v>
      </c>
      <c r="AD478" s="22" t="s">
        <v>9</v>
      </c>
      <c r="AE478" s="22" t="s">
        <v>8</v>
      </c>
      <c r="AF478" t="str" cm="1">
        <f t="array" ref="AF478">_xlfn.IFS(AD478="NA", "NA", AD478="NR", "NA", AE478="W/cm2", AD478, AE478="mW/mm2", AD478*0.1, AE478="mW/cm2", AD478*0.001, AE478="uW/cm2", AD478*0.000001, AE478="lux", AD478*0.00000014641, AE478="klux", AD478*0.00014641, TRUE, "NA")</f>
        <v>NA</v>
      </c>
      <c r="AG478" s="22" t="s">
        <v>85</v>
      </c>
      <c r="AH478" s="22" t="s">
        <v>2656</v>
      </c>
      <c r="AI478" s="22">
        <v>540</v>
      </c>
      <c r="AJ478" s="22" t="s">
        <v>9</v>
      </c>
      <c r="AK478" s="22">
        <v>10</v>
      </c>
      <c r="AL478" s="34" t="s">
        <v>12</v>
      </c>
      <c r="AM478" s="22" t="s">
        <v>8</v>
      </c>
      <c r="AN478" s="22" t="s">
        <v>8</v>
      </c>
      <c r="AO478" s="22" t="s">
        <v>8</v>
      </c>
      <c r="AP478" s="22" t="s">
        <v>8</v>
      </c>
      <c r="AQ478" s="22" t="s">
        <v>8</v>
      </c>
      <c r="AR478" s="34">
        <v>24</v>
      </c>
      <c r="AS478" s="22" t="s">
        <v>875</v>
      </c>
      <c r="AT478" s="22">
        <v>16.8</v>
      </c>
      <c r="AU478" s="22">
        <v>1.6</v>
      </c>
      <c r="AV478" s="22" t="s">
        <v>8</v>
      </c>
      <c r="AW478" s="22" t="s">
        <v>8</v>
      </c>
      <c r="AX478" s="22" t="s">
        <v>8</v>
      </c>
      <c r="AY478" s="22" t="s">
        <v>8</v>
      </c>
      <c r="AZ478" s="22" t="s">
        <v>137</v>
      </c>
      <c r="BA478" s="22" t="s">
        <v>198</v>
      </c>
      <c r="BB478" cm="1">
        <f t="array" ref="BB478">_xlfn.IFS(AT478="NA", "NA", AT478="NR", "NA", AZ478="Direct rLV % whole brain", AT478, AZ478="Indirect rLV % whole brain", AT478, AZ478="Direct rLV % hemisphere", AT478/2, AZ478="Indirect rLV % hemisphere", AT478/2, AND(F478="Mouse", AZ478="mm3"), (AT478/508.91)*100, AND(F478="Rat", AZ478="mm3"), (AT478/1971)*100, AND(F478="Mouse", AZ478="ul"), (AT478/508.91)*100, AND(F478="Rat", AZ478="ul"), (AT478/1971)*100, AND(F478="Mouse", AZ478="nl"), (AT478/508910)*100, AND(F478="Rat", AZ478="nl"), (AT478/1971000)*100, AND(F478="Mouse", AZ478="cm3"), (AT478/0.50891)*100, AND(F478="Rat", AZ478="cm3"), (AT478/1.971)*100, TRUE, "NA")</f>
        <v>3.301173095439272</v>
      </c>
      <c r="BC478" t="str" cm="1">
        <f t="array" ref="BC478">_xlfn.IFS(AV478="NA", "NA", AV478="NR", "NA", AZ478="Direct rLV % whole brain", AV478, AZ478="Indirect rLV % whole brain", AV478, AZ478="Direct rLV % hemisphere", AV478/2, AZ478="Indirect rLV % hemisphere", AV478/2, AND(F478="Mouse", AZ478="mm3"), (AV478/508.91)*100, AND(F478="Rat", AZ478="mm3"), (AV478/1971)*100, AND(F478="Mouse", AZ478="ul"), (AV478/508.91)*100, AND(F478="Rat", AZ478="ul"), (AV478/1971)*100, AND(F478="Mouse", AZ478="nl"), (AV478/508910)*100, AND(F478="Rat", AZ478="nl"), (AV478/1971000)*100, AND(F478="Mouse", AZ478="cm3"), (AV478/0.50891)*100, AND(F478="Rat", AZ478="cm3"), (AV478/1.971)*100, TRUE, "NA")</f>
        <v>NA</v>
      </c>
      <c r="BD478" cm="1">
        <f t="array" ref="BD478">_xlfn.IFS(AU478="NA", "NA", AU478="NR", "NA", R478="NR", "NA", BA478="SD", AU478, BA478="SE", AU478*(SQRT(R478)), BA478="SEM", AU478*(SQRT(R478)), TRUE, "NA")</f>
        <v>3.5777087639996639</v>
      </c>
      <c r="BE478" cm="1">
        <f t="array" ref="BE478">_xlfn.IFS(BD478="NA", "NA", AZ478="Direct rLV % whole brain", BD478, AZ478="Indirect rLV % whole brain", BD478, AZ478="Direct rLV % hemisphere", BD478/2, AZ478="Indirect rLV % hemisphere", BD478/2, AND(F478="Mouse", AZ478="mm3"), (BD478/508.91)*100, AND(F478="Rat", AZ478="mm3"), (BD478/1971)*100, AND(F478="Mouse", AZ478="ul"), (BD478/508.91)*100, AND(F478="Rat", AZ478="ul"), (BD478/1971)*100, AND(F478="Mouse", AZ478="nl"), (BD478/508910)*100, AND(F478="Rat", AZ478="nl"), (BD478/1971000)*100, AND(F478="Mouse", AZ478="cm3"), (BD478/0.50891)*100, AND(F478="Rat", AZ478="cm3"), (BD478/1.971)*100, TRUE, "NA")</f>
        <v>0.70301404256148703</v>
      </c>
      <c r="BF478" s="48" t="str" cm="1">
        <f t="array" ref="BF478">_xlfn.IFS(AW478="NA", "NA", AW478="NR", "NA", T478 = "NA", "NA", T478 = "NR", "NA", BA478="SD", AW478, BA478="SE", AW478*(SQRT(T478)), BA478="SEM", AW478*(SQRT(T478)), TRUE, "NA")</f>
        <v>NA</v>
      </c>
      <c r="BG478" s="34" t="s">
        <v>12</v>
      </c>
      <c r="BH478" s="22" t="s">
        <v>8</v>
      </c>
      <c r="BI478" s="22" t="s">
        <v>8</v>
      </c>
      <c r="BJ478" s="22" t="s">
        <v>8</v>
      </c>
      <c r="BK478" s="22" t="s">
        <v>8</v>
      </c>
      <c r="BL478" s="22" t="s">
        <v>8</v>
      </c>
      <c r="BM478" s="22" t="s">
        <v>8</v>
      </c>
      <c r="BN478" s="34" t="s">
        <v>273</v>
      </c>
      <c r="BO478" s="22" t="s">
        <v>273</v>
      </c>
      <c r="BP478" s="22" t="s">
        <v>2614</v>
      </c>
    </row>
    <row r="479" spans="1:69" s="22" customFormat="1" x14ac:dyDescent="0.3">
      <c r="A479" s="22" t="s">
        <v>2010</v>
      </c>
      <c r="B479" s="22" t="s">
        <v>2002</v>
      </c>
      <c r="C479" s="22">
        <v>2011</v>
      </c>
      <c r="D479" s="22" t="s">
        <v>2011</v>
      </c>
      <c r="E479" s="22" t="s">
        <v>264</v>
      </c>
      <c r="F479" s="34" t="s">
        <v>25</v>
      </c>
      <c r="G479" s="22" t="s">
        <v>1008</v>
      </c>
      <c r="H479" s="22" t="s">
        <v>36</v>
      </c>
      <c r="I479" s="22" t="s">
        <v>12</v>
      </c>
      <c r="J479" s="22" t="s">
        <v>8</v>
      </c>
      <c r="K479" s="22" t="s">
        <v>9</v>
      </c>
      <c r="L479" s="22">
        <v>8</v>
      </c>
      <c r="M479" s="22" t="s">
        <v>9</v>
      </c>
      <c r="N479" s="22">
        <v>22</v>
      </c>
      <c r="O479" s="22">
        <f t="shared" si="80"/>
        <v>24</v>
      </c>
      <c r="P479" s="22">
        <v>26</v>
      </c>
      <c r="Q479" s="22">
        <v>1</v>
      </c>
      <c r="R479" s="22">
        <v>5</v>
      </c>
      <c r="S479" s="22">
        <v>2</v>
      </c>
      <c r="T479" s="22">
        <v>5</v>
      </c>
      <c r="U479" s="22">
        <f t="shared" si="76"/>
        <v>2</v>
      </c>
      <c r="V479" s="22">
        <f t="shared" si="77"/>
        <v>2.5</v>
      </c>
      <c r="W479" s="34" t="s">
        <v>97</v>
      </c>
      <c r="X479" s="22" t="s">
        <v>8</v>
      </c>
      <c r="Y479" s="22" t="s">
        <v>78</v>
      </c>
      <c r="Z479" s="22" t="s">
        <v>91</v>
      </c>
      <c r="AA479" s="22">
        <v>20</v>
      </c>
      <c r="AB479" s="22" t="s">
        <v>145</v>
      </c>
      <c r="AC479" cm="1">
        <f t="array" ref="AC479">_xlfn.IFS(AB479="mg/kg", AA479, AB479="ug/g", AA479, AB479="mg/100g", AA479*10, AB479="mg/g", AA479*1000, TRUE, "NA")</f>
        <v>20</v>
      </c>
      <c r="AD479" s="22" t="s">
        <v>9</v>
      </c>
      <c r="AE479" s="22" t="s">
        <v>8</v>
      </c>
      <c r="AF479" t="str" cm="1">
        <f t="array" ref="AF479">_xlfn.IFS(AD479="NA", "NA", AD479="NR", "NA", AE479="W/cm2", AD479, AE479="mW/mm2", AD479*0.1, AE479="mW/cm2", AD479*0.001, AE479="uW/cm2", AD479*0.000001, AE479="lux", AD479*0.00000014641, AE479="klux", AD479*0.00014641, TRUE, "NA")</f>
        <v>NA</v>
      </c>
      <c r="AG479" s="22" t="s">
        <v>85</v>
      </c>
      <c r="AH479" s="22" t="s">
        <v>2656</v>
      </c>
      <c r="AI479" s="22">
        <v>540</v>
      </c>
      <c r="AJ479" s="22" t="s">
        <v>9</v>
      </c>
      <c r="AK479" s="22">
        <v>10</v>
      </c>
      <c r="AL479" s="34" t="s">
        <v>1687</v>
      </c>
      <c r="AM479" s="22" t="s">
        <v>212</v>
      </c>
      <c r="AN479" s="22">
        <v>300</v>
      </c>
      <c r="AO479" s="22" t="s">
        <v>145</v>
      </c>
      <c r="AP479" s="22" t="s">
        <v>9</v>
      </c>
      <c r="AQ479" s="22" t="s">
        <v>9</v>
      </c>
      <c r="AR479" s="34">
        <v>24</v>
      </c>
      <c r="AS479" s="22" t="s">
        <v>875</v>
      </c>
      <c r="AT479" s="22">
        <v>33.119999999999997</v>
      </c>
      <c r="AU479" s="22">
        <v>3.51</v>
      </c>
      <c r="AV479" s="22">
        <v>18.510000000000002</v>
      </c>
      <c r="AW479" s="22">
        <v>2.27</v>
      </c>
      <c r="AX479" s="22" t="s">
        <v>8</v>
      </c>
      <c r="AY479" s="22" t="s">
        <v>8</v>
      </c>
      <c r="AZ479" s="22" t="s">
        <v>137</v>
      </c>
      <c r="BA479" s="22" t="s">
        <v>198</v>
      </c>
      <c r="BB479" cm="1">
        <f t="array" ref="BB479">_xlfn.IFS(AT479="NA", "NA", AT479="NR", "NA", AZ479="Direct rLV % whole brain", AT479, AZ479="Indirect rLV % whole brain", AT479, AZ479="Direct rLV % hemisphere", AT479/2, AZ479="Indirect rLV % hemisphere", AT479/2, AND(F479="Mouse", AZ479="mm3"), (AT479/508.91)*100, AND(F479="Rat", AZ479="mm3"), (AT479/1971)*100, AND(F479="Mouse", AZ479="ul"), (AT479/508.91)*100, AND(F479="Rat", AZ479="ul"), (AT479/1971)*100, AND(F479="Mouse", AZ479="nl"), (AT479/508910)*100, AND(F479="Rat", AZ479="nl"), (AT479/1971000)*100, AND(F479="Mouse", AZ479="cm3"), (AT479/0.50891)*100, AND(F479="Rat", AZ479="cm3"), (AT479/1.971)*100, TRUE, "NA")</f>
        <v>6.5080269595802793</v>
      </c>
      <c r="BC479" cm="1">
        <f t="array" ref="BC479">_xlfn.IFS(AV479="NA", "NA", AV479="NR", "NA", AZ479="Direct rLV % whole brain", AV479, AZ479="Indirect rLV % whole brain", AV479, AZ479="Direct rLV % hemisphere", AV479/2, AZ479="Indirect rLV % hemisphere", AV479/2, AND(F479="Mouse", AZ479="mm3"), (AV479/508.91)*100, AND(F479="Rat", AZ479="mm3"), (AV479/1971)*100, AND(F479="Mouse", AZ479="ul"), (AV479/508.91)*100, AND(F479="Rat", AZ479="ul"), (AV479/1971)*100, AND(F479="Mouse", AZ479="nl"), (AV479/508910)*100, AND(F479="Rat", AZ479="nl"), (AV479/1971000)*100, AND(F479="Mouse", AZ479="cm3"), (AV479/0.50891)*100, AND(F479="Rat", AZ479="cm3"), (AV479/1.971)*100, TRUE, "NA")</f>
        <v>3.6371853569393409</v>
      </c>
      <c r="BD479" cm="1">
        <f t="array" ref="BD479">_xlfn.IFS(AU479="NA", "NA", AU479="NR", "NA", R479="NR", "NA", BA479="SD", AU479, BA479="SE", AU479*(SQRT(R479)), BA479="SEM", AU479*(SQRT(R479)), TRUE, "NA")</f>
        <v>7.8485986010242614</v>
      </c>
      <c r="BE479" cm="1">
        <f t="array" ref="BE479">_xlfn.IFS(BD479="NA", "NA", AZ479="Direct rLV % whole brain", BD479, AZ479="Indirect rLV % whole brain", BD479, AZ479="Direct rLV % hemisphere", BD479/2, AZ479="Indirect rLV % hemisphere", BD479/2, AND(F479="Mouse", AZ479="mm3"), (BD479/508.91)*100, AND(F479="Rat", AZ479="mm3"), (BD479/1971)*100, AND(F479="Mouse", AZ479="ul"), (BD479/508.91)*100, AND(F479="Rat", AZ479="ul"), (BD479/1971)*100, AND(F479="Mouse", AZ479="nl"), (BD479/508910)*100, AND(F479="Rat", AZ479="nl"), (BD479/1971000)*100, AND(F479="Mouse", AZ479="cm3"), (BD479/0.50891)*100, AND(F479="Rat", AZ479="cm3"), (BD479/1.971)*100, TRUE, "NA")</f>
        <v>1.542237055869262</v>
      </c>
      <c r="BF479" s="48" cm="1">
        <f t="array" ref="BF479">_xlfn.IFS(AW479="NA", "NA", AW479="NR", "NA", T479 = "NA", "NA", T479 = "NR", "NA", BA479="SD", AW479, BA479="SE", AW479*(SQRT(T479)), BA479="SEM", AW479*(SQRT(T479)), TRUE, "NA")</f>
        <v>5.0758743089245231</v>
      </c>
      <c r="BG479" s="34" t="s">
        <v>12</v>
      </c>
      <c r="BH479" s="22" t="s">
        <v>8</v>
      </c>
      <c r="BI479" s="22" t="s">
        <v>8</v>
      </c>
      <c r="BJ479" s="22" t="s">
        <v>8</v>
      </c>
      <c r="BK479" s="22" t="s">
        <v>8</v>
      </c>
      <c r="BL479" s="22" t="s">
        <v>8</v>
      </c>
      <c r="BM479" s="22" t="s">
        <v>8</v>
      </c>
      <c r="BN479" s="34" t="s">
        <v>273</v>
      </c>
      <c r="BO479" s="22" t="s">
        <v>272</v>
      </c>
      <c r="BP479" s="22" t="s">
        <v>2615</v>
      </c>
    </row>
    <row r="480" spans="1:69" s="22" customFormat="1" x14ac:dyDescent="0.3">
      <c r="A480" s="22" t="s">
        <v>2010</v>
      </c>
      <c r="B480" s="22" t="s">
        <v>2002</v>
      </c>
      <c r="C480" s="22">
        <v>2011</v>
      </c>
      <c r="D480" s="22" t="s">
        <v>2011</v>
      </c>
      <c r="E480" s="22" t="s">
        <v>277</v>
      </c>
      <c r="F480" s="34" t="s">
        <v>25</v>
      </c>
      <c r="G480" s="22" t="s">
        <v>2013</v>
      </c>
      <c r="H480" s="22" t="s">
        <v>36</v>
      </c>
      <c r="I480" s="22" t="s">
        <v>12</v>
      </c>
      <c r="J480" s="22" t="s">
        <v>8</v>
      </c>
      <c r="K480" s="22" t="s">
        <v>9</v>
      </c>
      <c r="L480" s="22">
        <v>8</v>
      </c>
      <c r="M480" s="22" t="s">
        <v>9</v>
      </c>
      <c r="N480" s="22">
        <v>22</v>
      </c>
      <c r="O480" s="22">
        <f t="shared" si="80"/>
        <v>24</v>
      </c>
      <c r="P480" s="22">
        <v>26</v>
      </c>
      <c r="Q480" s="22">
        <v>1</v>
      </c>
      <c r="R480" s="22">
        <v>5</v>
      </c>
      <c r="S480" s="22">
        <v>0</v>
      </c>
      <c r="T480" s="22" t="s">
        <v>8</v>
      </c>
      <c r="U480" s="22" t="str">
        <f t="shared" si="76"/>
        <v>NA</v>
      </c>
      <c r="V480" s="22" t="str">
        <f t="shared" si="77"/>
        <v>NA</v>
      </c>
      <c r="W480" s="34" t="s">
        <v>97</v>
      </c>
      <c r="X480" s="22" t="s">
        <v>8</v>
      </c>
      <c r="Y480" s="22" t="s">
        <v>78</v>
      </c>
      <c r="Z480" s="22" t="s">
        <v>91</v>
      </c>
      <c r="AA480" s="22">
        <v>20</v>
      </c>
      <c r="AB480" s="22" t="s">
        <v>145</v>
      </c>
      <c r="AC480" cm="1">
        <f t="array" ref="AC480">_xlfn.IFS(AB480="mg/kg", AA480, AB480="ug/g", AA480, AB480="mg/100g", AA480*10, AB480="mg/g", AA480*1000, TRUE, "NA")</f>
        <v>20</v>
      </c>
      <c r="AD480" s="22" t="s">
        <v>9</v>
      </c>
      <c r="AE480" s="22" t="s">
        <v>8</v>
      </c>
      <c r="AF480" t="str" cm="1">
        <f t="array" ref="AF480">_xlfn.IFS(AD480="NA", "NA", AD480="NR", "NA", AE480="W/cm2", AD480, AE480="mW/mm2", AD480*0.1, AE480="mW/cm2", AD480*0.001, AE480="uW/cm2", AD480*0.000001, AE480="lux", AD480*0.00000014641, AE480="klux", AD480*0.00014641, TRUE, "NA")</f>
        <v>NA</v>
      </c>
      <c r="AG480" s="22" t="s">
        <v>85</v>
      </c>
      <c r="AH480" s="22" t="s">
        <v>2656</v>
      </c>
      <c r="AI480" s="22">
        <v>540</v>
      </c>
      <c r="AJ480" s="22" t="s">
        <v>9</v>
      </c>
      <c r="AK480" s="22">
        <v>10</v>
      </c>
      <c r="AL480" s="34" t="s">
        <v>12</v>
      </c>
      <c r="AM480" s="22" t="s">
        <v>8</v>
      </c>
      <c r="AN480" s="22" t="s">
        <v>8</v>
      </c>
      <c r="AO480" s="22" t="s">
        <v>8</v>
      </c>
      <c r="AP480" s="22" t="s">
        <v>8</v>
      </c>
      <c r="AQ480" s="22" t="s">
        <v>8</v>
      </c>
      <c r="AR480" s="34">
        <v>24</v>
      </c>
      <c r="AS480" s="22" t="s">
        <v>875</v>
      </c>
      <c r="AT480" s="22">
        <v>18.34</v>
      </c>
      <c r="AU480" s="22">
        <v>2.88</v>
      </c>
      <c r="AV480" s="22" t="s">
        <v>8</v>
      </c>
      <c r="AW480" s="22" t="s">
        <v>8</v>
      </c>
      <c r="AX480" s="22" t="s">
        <v>8</v>
      </c>
      <c r="AY480" s="22" t="s">
        <v>8</v>
      </c>
      <c r="AZ480" s="22" t="s">
        <v>137</v>
      </c>
      <c r="BA480" s="22" t="s">
        <v>198</v>
      </c>
      <c r="BB480" cm="1">
        <f t="array" ref="BB480">_xlfn.IFS(AT480="NA", "NA", AT480="NR", "NA", AZ480="Direct rLV % whole brain", AT480, AZ480="Indirect rLV % whole brain", AT480, AZ480="Direct rLV % hemisphere", AT480/2, AZ480="Indirect rLV % hemisphere", AT480/2, AND(F480="Mouse", AZ480="mm3"), (AT480/508.91)*100, AND(F480="Rat", AZ480="mm3"), (AT480/1971)*100, AND(F480="Mouse", AZ480="ul"), (AT480/508.91)*100, AND(F480="Rat", AZ480="ul"), (AT480/1971)*100, AND(F480="Mouse", AZ480="nl"), (AT480/508910)*100, AND(F480="Rat", AZ480="nl"), (AT480/1971000)*100, AND(F480="Mouse", AZ480="cm3"), (AT480/0.50891)*100, AND(F480="Rat", AZ480="cm3"), (AT480/1.971)*100, TRUE, "NA")</f>
        <v>3.603780629187872</v>
      </c>
      <c r="BC480" t="str" cm="1">
        <f t="array" ref="BC480">_xlfn.IFS(AV480="NA", "NA", AV480="NR", "NA", AZ480="Direct rLV % whole brain", AV480, AZ480="Indirect rLV % whole brain", AV480, AZ480="Direct rLV % hemisphere", AV480/2, AZ480="Indirect rLV % hemisphere", AV480/2, AND(F480="Mouse", AZ480="mm3"), (AV480/508.91)*100, AND(F480="Rat", AZ480="mm3"), (AV480/1971)*100, AND(F480="Mouse", AZ480="ul"), (AV480/508.91)*100, AND(F480="Rat", AZ480="ul"), (AV480/1971)*100, AND(F480="Mouse", AZ480="nl"), (AV480/508910)*100, AND(F480="Rat", AZ480="nl"), (AV480/1971000)*100, AND(F480="Mouse", AZ480="cm3"), (AV480/0.50891)*100, AND(F480="Rat", AZ480="cm3"), (AV480/1.971)*100, TRUE, "NA")</f>
        <v>NA</v>
      </c>
      <c r="BD480" cm="1">
        <f t="array" ref="BD480">_xlfn.IFS(AU480="NA", "NA", AU480="NR", "NA", R480="NR", "NA", BA480="SD", AU480, BA480="SE", AU480*(SQRT(R480)), BA480="SEM", AU480*(SQRT(R480)), TRUE, "NA")</f>
        <v>6.4398757751993942</v>
      </c>
      <c r="BE480" cm="1">
        <f t="array" ref="BE480">_xlfn.IFS(BD480="NA", "NA", AZ480="Direct rLV % whole brain", BD480, AZ480="Indirect rLV % whole brain", BD480, AZ480="Direct rLV % hemisphere", BD480/2, AZ480="Indirect rLV % hemisphere", BD480/2, AND(F480="Mouse", AZ480="mm3"), (BD480/508.91)*100, AND(F480="Rat", AZ480="mm3"), (BD480/1971)*100, AND(F480="Mouse", AZ480="ul"), (BD480/508.91)*100, AND(F480="Rat", AZ480="ul"), (BD480/1971)*100, AND(F480="Mouse", AZ480="nl"), (BD480/508910)*100, AND(F480="Rat", AZ480="nl"), (BD480/1971000)*100, AND(F480="Mouse", AZ480="cm3"), (BD480/0.50891)*100, AND(F480="Rat", AZ480="cm3"), (BD480/1.971)*100, TRUE, "NA")</f>
        <v>1.2654252766106766</v>
      </c>
      <c r="BF480" s="48" t="str" cm="1">
        <f t="array" ref="BF480">_xlfn.IFS(AW480="NA", "NA", AW480="NR", "NA", T480 = "NA", "NA", T480 = "NR", "NA", BA480="SD", AW480, BA480="SE", AW480*(SQRT(T480)), BA480="SEM", AW480*(SQRT(T480)), TRUE, "NA")</f>
        <v>NA</v>
      </c>
      <c r="BG480" s="34" t="s">
        <v>12</v>
      </c>
      <c r="BH480" s="22" t="s">
        <v>8</v>
      </c>
      <c r="BI480" s="22" t="s">
        <v>8</v>
      </c>
      <c r="BJ480" s="22" t="s">
        <v>8</v>
      </c>
      <c r="BK480" s="22" t="s">
        <v>8</v>
      </c>
      <c r="BL480" s="22" t="s">
        <v>8</v>
      </c>
      <c r="BM480" s="22" t="s">
        <v>8</v>
      </c>
      <c r="BN480" s="34" t="s">
        <v>273</v>
      </c>
      <c r="BO480" s="22" t="s">
        <v>273</v>
      </c>
      <c r="BP480" s="22" t="s">
        <v>2614</v>
      </c>
    </row>
    <row r="481" spans="1:69" s="22" customFormat="1" x14ac:dyDescent="0.3">
      <c r="A481" s="22" t="s">
        <v>2010</v>
      </c>
      <c r="B481" s="22" t="s">
        <v>2002</v>
      </c>
      <c r="C481" s="22">
        <v>2011</v>
      </c>
      <c r="D481" s="22" t="s">
        <v>2011</v>
      </c>
      <c r="E481" s="22" t="s">
        <v>349</v>
      </c>
      <c r="F481" s="34" t="s">
        <v>25</v>
      </c>
      <c r="G481" s="22" t="s">
        <v>1008</v>
      </c>
      <c r="H481" s="22" t="s">
        <v>36</v>
      </c>
      <c r="I481" s="22" t="s">
        <v>12</v>
      </c>
      <c r="J481" s="22" t="s">
        <v>8</v>
      </c>
      <c r="K481" s="22" t="s">
        <v>9</v>
      </c>
      <c r="L481" s="22">
        <v>8</v>
      </c>
      <c r="M481" s="22" t="s">
        <v>9</v>
      </c>
      <c r="N481" s="22">
        <v>22</v>
      </c>
      <c r="O481" s="22">
        <f t="shared" si="80"/>
        <v>24</v>
      </c>
      <c r="P481" s="22">
        <v>26</v>
      </c>
      <c r="Q481" s="22">
        <v>1</v>
      </c>
      <c r="R481" s="22">
        <v>5</v>
      </c>
      <c r="S481" s="22">
        <v>2</v>
      </c>
      <c r="T481" s="22">
        <v>5</v>
      </c>
      <c r="U481" s="22">
        <f t="shared" si="76"/>
        <v>2</v>
      </c>
      <c r="V481" s="22">
        <f t="shared" si="77"/>
        <v>2.5</v>
      </c>
      <c r="W481" s="34" t="s">
        <v>97</v>
      </c>
      <c r="X481" s="22" t="s">
        <v>8</v>
      </c>
      <c r="Y481" s="22" t="s">
        <v>78</v>
      </c>
      <c r="Z481" s="22" t="s">
        <v>91</v>
      </c>
      <c r="AA481" s="22">
        <v>20</v>
      </c>
      <c r="AB481" s="22" t="s">
        <v>145</v>
      </c>
      <c r="AC481" cm="1">
        <f t="array" ref="AC481">_xlfn.IFS(AB481="mg/kg", AA481, AB481="ug/g", AA481, AB481="mg/100g", AA481*10, AB481="mg/g", AA481*1000, TRUE, "NA")</f>
        <v>20</v>
      </c>
      <c r="AD481" s="22" t="s">
        <v>9</v>
      </c>
      <c r="AE481" s="22" t="s">
        <v>8</v>
      </c>
      <c r="AF481" t="str" cm="1">
        <f t="array" ref="AF481">_xlfn.IFS(AD481="NA", "NA", AD481="NR", "NA", AE481="W/cm2", AD481, AE481="mW/mm2", AD481*0.1, AE481="mW/cm2", AD481*0.001, AE481="uW/cm2", AD481*0.000001, AE481="lux", AD481*0.00000014641, AE481="klux", AD481*0.00014641, TRUE, "NA")</f>
        <v>NA</v>
      </c>
      <c r="AG481" s="22" t="s">
        <v>85</v>
      </c>
      <c r="AH481" s="22" t="s">
        <v>2656</v>
      </c>
      <c r="AI481" s="22">
        <v>540</v>
      </c>
      <c r="AJ481" s="22" t="s">
        <v>9</v>
      </c>
      <c r="AK481" s="22">
        <v>10</v>
      </c>
      <c r="AL481" s="34" t="s">
        <v>1496</v>
      </c>
      <c r="AM481" s="22" t="s">
        <v>218</v>
      </c>
      <c r="AN481" s="22">
        <v>200</v>
      </c>
      <c r="AO481" s="22" t="s">
        <v>145</v>
      </c>
      <c r="AP481" s="22" t="s">
        <v>9</v>
      </c>
      <c r="AQ481" s="22" t="s">
        <v>9</v>
      </c>
      <c r="AR481" s="34">
        <v>24</v>
      </c>
      <c r="AS481" s="22" t="s">
        <v>875</v>
      </c>
      <c r="AT481" s="22">
        <v>28.53</v>
      </c>
      <c r="AU481" s="22">
        <v>3.79</v>
      </c>
      <c r="AV481" s="22">
        <v>18.25</v>
      </c>
      <c r="AW481" s="22">
        <v>2</v>
      </c>
      <c r="AX481" s="22" t="s">
        <v>8</v>
      </c>
      <c r="AY481" s="22" t="s">
        <v>8</v>
      </c>
      <c r="AZ481" s="22" t="s">
        <v>137</v>
      </c>
      <c r="BA481" s="22" t="s">
        <v>198</v>
      </c>
      <c r="BB481" cm="1">
        <f t="array" ref="BB481">_xlfn.IFS(AT481="NA", "NA", AT481="NR", "NA", AZ481="Direct rLV % whole brain", AT481, AZ481="Indirect rLV % whole brain", AT481, AZ481="Direct rLV % hemisphere", AT481/2, AZ481="Indirect rLV % hemisphere", AT481/2, AND(F481="Mouse", AZ481="mm3"), (AT481/508.91)*100, AND(F481="Rat", AZ481="mm3"), (AT481/1971)*100, AND(F481="Mouse", AZ481="ul"), (AT481/508.91)*100, AND(F481="Rat", AZ481="ul"), (AT481/1971)*100, AND(F481="Mouse", AZ481="nl"), (AT481/508910)*100, AND(F481="Rat", AZ481="nl"), (AT481/1971000)*100, AND(F481="Mouse", AZ481="cm3"), (AT481/0.50891)*100, AND(F481="Rat", AZ481="cm3"), (AT481/1.971)*100, TRUE, "NA")</f>
        <v>5.6060993102906211</v>
      </c>
      <c r="BC481" cm="1">
        <f t="array" ref="BC481">_xlfn.IFS(AV481="NA", "NA", AV481="NR", "NA", AZ481="Direct rLV % whole brain", AV481, AZ481="Indirect rLV % whole brain", AV481, AZ481="Direct rLV % hemisphere", AV481/2, AZ481="Indirect rLV % hemisphere", AV481/2, AND(F481="Mouse", AZ481="mm3"), (AV481/508.91)*100, AND(F481="Rat", AZ481="mm3"), (AV481/1971)*100, AND(F481="Mouse", AZ481="ul"), (AV481/508.91)*100, AND(F481="Rat", AZ481="ul"), (AV481/1971)*100, AND(F481="Mouse", AZ481="nl"), (AV481/508910)*100, AND(F481="Rat", AZ481="nl"), (AV481/1971000)*100, AND(F481="Mouse", AZ481="cm3"), (AV481/0.50891)*100, AND(F481="Rat", AZ481="cm3"), (AV481/1.971)*100, TRUE, "NA")</f>
        <v>3.586095773319447</v>
      </c>
      <c r="BD481" cm="1">
        <f t="array" ref="BD481">_xlfn.IFS(AU481="NA", "NA", AU481="NR", "NA", R481="NR", "NA", BA481="SD", AU481, BA481="SE", AU481*(SQRT(R481)), BA481="SEM", AU481*(SQRT(R481)), TRUE, "NA")</f>
        <v>8.4746976347242029</v>
      </c>
      <c r="BE481" cm="1">
        <f t="array" ref="BE481">_xlfn.IFS(BD481="NA", "NA", AZ481="Direct rLV % whole brain", BD481, AZ481="Indirect rLV % whole brain", BD481, AZ481="Direct rLV % hemisphere", BD481/2, AZ481="Indirect rLV % hemisphere", BD481/2, AND(F481="Mouse", AZ481="mm3"), (BD481/508.91)*100, AND(F481="Rat", AZ481="mm3"), (BD481/1971)*100, AND(F481="Mouse", AZ481="ul"), (BD481/508.91)*100, AND(F481="Rat", AZ481="ul"), (BD481/1971)*100, AND(F481="Mouse", AZ481="nl"), (BD481/508910)*100, AND(F481="Rat", AZ481="nl"), (BD481/1971000)*100, AND(F481="Mouse", AZ481="cm3"), (BD481/0.50891)*100, AND(F481="Rat", AZ481="cm3"), (BD481/1.971)*100, TRUE, "NA")</f>
        <v>1.6652645133175221</v>
      </c>
      <c r="BF481" s="48" cm="1">
        <f t="array" ref="BF481">_xlfn.IFS(AW481="NA", "NA", AW481="NR", "NA", T481 = "NA", "NA", T481 = "NR", "NA", BA481="SD", AW481, BA481="SE", AW481*(SQRT(T481)), BA481="SEM", AW481*(SQRT(T481)), TRUE, "NA")</f>
        <v>4.4721359549995796</v>
      </c>
      <c r="BG481" s="34" t="s">
        <v>12</v>
      </c>
      <c r="BH481" s="22" t="s">
        <v>8</v>
      </c>
      <c r="BI481" s="22" t="s">
        <v>8</v>
      </c>
      <c r="BJ481" s="22" t="s">
        <v>8</v>
      </c>
      <c r="BK481" s="22" t="s">
        <v>8</v>
      </c>
      <c r="BL481" s="22" t="s">
        <v>8</v>
      </c>
      <c r="BM481" s="22" t="s">
        <v>8</v>
      </c>
      <c r="BN481" s="34" t="s">
        <v>273</v>
      </c>
      <c r="BO481" s="22" t="s">
        <v>272</v>
      </c>
      <c r="BP481" s="22" t="s">
        <v>2615</v>
      </c>
    </row>
    <row r="482" spans="1:69" x14ac:dyDescent="0.3">
      <c r="A482" t="s">
        <v>2016</v>
      </c>
      <c r="B482" t="s">
        <v>2002</v>
      </c>
      <c r="C482">
        <v>2013</v>
      </c>
      <c r="D482" t="s">
        <v>2017</v>
      </c>
      <c r="E482" t="s">
        <v>141</v>
      </c>
      <c r="F482" s="35" t="s">
        <v>25</v>
      </c>
      <c r="G482" t="s">
        <v>9</v>
      </c>
      <c r="H482" t="s">
        <v>9</v>
      </c>
      <c r="I482" t="s">
        <v>12</v>
      </c>
      <c r="J482" t="s">
        <v>8</v>
      </c>
      <c r="K482" t="s">
        <v>9</v>
      </c>
      <c r="L482" t="s">
        <v>9</v>
      </c>
      <c r="M482" t="s">
        <v>9</v>
      </c>
      <c r="N482" t="s">
        <v>9</v>
      </c>
      <c r="O482" t="s">
        <v>9</v>
      </c>
      <c r="P482" t="s">
        <v>9</v>
      </c>
      <c r="Q482">
        <v>1</v>
      </c>
      <c r="R482">
        <v>8</v>
      </c>
      <c r="S482">
        <v>7</v>
      </c>
      <c r="T482">
        <v>8</v>
      </c>
      <c r="U482">
        <f t="shared" si="76"/>
        <v>7</v>
      </c>
      <c r="V482">
        <f t="shared" si="77"/>
        <v>1.1428571428571428</v>
      </c>
      <c r="W482" s="35" t="s">
        <v>97</v>
      </c>
      <c r="X482" t="s">
        <v>8</v>
      </c>
      <c r="Y482" t="s">
        <v>2553</v>
      </c>
      <c r="Z482" t="s">
        <v>91</v>
      </c>
      <c r="AA482">
        <v>20</v>
      </c>
      <c r="AB482" t="s">
        <v>145</v>
      </c>
      <c r="AC482" cm="1">
        <f t="array" ref="AC482">_xlfn.IFS(AB482="mg/kg", AA482, AB482="ug/g", AA482, AB482="mg/100g", AA482*10, AB482="mg/g", AA482*1000, TRUE, "NA")</f>
        <v>20</v>
      </c>
      <c r="AD482" t="s">
        <v>9</v>
      </c>
      <c r="AE482" t="s">
        <v>8</v>
      </c>
      <c r="AF482" t="str" cm="1">
        <f t="array" ref="AF482">_xlfn.IFS(AD482="NA", "NA", AD482="NR", "NA", AE482="W/cm2", AD482, AE482="mW/mm2", AD482*0.1, AE482="mW/cm2", AD482*0.001, AE482="uW/cm2", AD482*0.000001, AE482="lux", AD482*0.00000014641, AE482="klux", AD482*0.00014641, TRUE, "NA")</f>
        <v>NA</v>
      </c>
      <c r="AG482" t="s">
        <v>85</v>
      </c>
      <c r="AH482" t="s">
        <v>2656</v>
      </c>
      <c r="AI482">
        <v>540</v>
      </c>
      <c r="AJ482" t="s">
        <v>9</v>
      </c>
      <c r="AK482">
        <v>10</v>
      </c>
      <c r="AL482" s="35" t="s">
        <v>2020</v>
      </c>
      <c r="AM482" t="s">
        <v>211</v>
      </c>
      <c r="AN482">
        <v>0.4</v>
      </c>
      <c r="AO482" t="s">
        <v>145</v>
      </c>
      <c r="AP482" t="s">
        <v>9</v>
      </c>
      <c r="AQ482" t="s">
        <v>9</v>
      </c>
      <c r="AR482" s="35" t="s">
        <v>9</v>
      </c>
      <c r="AS482" t="s">
        <v>9</v>
      </c>
      <c r="AT482">
        <v>1</v>
      </c>
      <c r="AU482">
        <v>0.05</v>
      </c>
      <c r="AV482">
        <v>0.62</v>
      </c>
      <c r="AW482">
        <v>0.1</v>
      </c>
      <c r="AX482" t="s">
        <v>8</v>
      </c>
      <c r="AY482" t="s">
        <v>8</v>
      </c>
      <c r="AZ482" t="s">
        <v>2021</v>
      </c>
      <c r="BA482" t="s">
        <v>198</v>
      </c>
      <c r="BB482" t="str" cm="1">
        <f t="array" ref="BB482">_xlfn.IFS(AT482="NA", "NA", AT482="NR", "NA", AZ482="Direct rLV % whole brain", AT482, AZ482="Indirect rLV % whole brain", AT482, AZ482="Direct rLV % hemisphere", AT482/2, AZ482="Indirect rLV % hemisphere", AT482/2, AND(F482="Mouse", AZ482="mm3"), (AT482/508.91)*100, AND(F482="Rat", AZ482="mm3"), (AT482/1971)*100, AND(F482="Mouse", AZ482="ul"), (AT482/508.91)*100, AND(F482="Rat", AZ482="ul"), (AT482/1971)*100, AND(F482="Mouse", AZ482="nl"), (AT482/508910)*100, AND(F482="Rat", AZ482="nl"), (AT482/1971000)*100, AND(F482="Mouse", AZ482="cm3"), (AT482/0.50891)*100, AND(F482="Rat", AZ482="cm3"), (AT482/1.971)*100, TRUE, "NA")</f>
        <v>NA</v>
      </c>
      <c r="BC482" t="str" cm="1">
        <f t="array" ref="BC482">_xlfn.IFS(AV482="NA", "NA", AV482="NR", "NA", AZ482="Direct rLV % whole brain", AV482, AZ482="Indirect rLV % whole brain", AV482, AZ482="Direct rLV % hemisphere", AV482/2, AZ482="Indirect rLV % hemisphere", AV482/2, AND(F482="Mouse", AZ482="mm3"), (AV482/508.91)*100, AND(F482="Rat", AZ482="mm3"), (AV482/1971)*100, AND(F482="Mouse", AZ482="ul"), (AV482/508.91)*100, AND(F482="Rat", AZ482="ul"), (AV482/1971)*100, AND(F482="Mouse", AZ482="nl"), (AV482/508910)*100, AND(F482="Rat", AZ482="nl"), (AV482/1971000)*100, AND(F482="Mouse", AZ482="cm3"), (AV482/0.50891)*100, AND(F482="Rat", AZ482="cm3"), (AV482/1.971)*100, TRUE, "NA")</f>
        <v>NA</v>
      </c>
      <c r="BD482" cm="1">
        <f t="array" ref="BD482">_xlfn.IFS(AU482="NA", "NA", AU482="NR", "NA", R482="NR", "NA", BA482="SD", AU482, BA482="SE", AU482*(SQRT(R482)), BA482="SEM", AU482*(SQRT(R482)), TRUE, "NA")</f>
        <v>0.14142135623730953</v>
      </c>
      <c r="BE482" t="str" cm="1">
        <f t="array" ref="BE482">_xlfn.IFS(BD482="NA", "NA", AZ482="Direct rLV % whole brain", BD482, AZ482="Indirect rLV % whole brain", BD482, AZ482="Direct rLV % hemisphere", BD482/2, AZ482="Indirect rLV % hemisphere", BD482/2, AND(F482="Mouse", AZ482="mm3"), (BD482/508.91)*100, AND(F482="Rat", AZ482="mm3"), (BD482/1971)*100, AND(F482="Mouse", AZ482="ul"), (BD482/508.91)*100, AND(F482="Rat", AZ482="ul"), (BD482/1971)*100, AND(F482="Mouse", AZ482="nl"), (BD482/508910)*100, AND(F482="Rat", AZ482="nl"), (BD482/1971000)*100, AND(F482="Mouse", AZ482="cm3"), (BD482/0.50891)*100, AND(F482="Rat", AZ482="cm3"), (BD482/1.971)*100, TRUE, "NA")</f>
        <v>NA</v>
      </c>
      <c r="BF482" s="48" cm="1">
        <f t="array" ref="BF482">_xlfn.IFS(AW482="NA", "NA", AW482="NR", "NA", T482 = "NA", "NA", T482 = "NR", "NA", BA482="SD", AW482, BA482="SE", AW482*(SQRT(T482)), BA482="SEM", AW482*(SQRT(T482)), TRUE, "NA")</f>
        <v>0.28284271247461906</v>
      </c>
      <c r="BG482" s="35" t="s">
        <v>12</v>
      </c>
      <c r="BH482" t="s">
        <v>8</v>
      </c>
      <c r="BI482" t="s">
        <v>8</v>
      </c>
      <c r="BJ482" t="s">
        <v>8</v>
      </c>
      <c r="BK482" t="s">
        <v>8</v>
      </c>
      <c r="BL482" t="s">
        <v>8</v>
      </c>
      <c r="BM482" t="s">
        <v>8</v>
      </c>
      <c r="BN482" s="35" t="s">
        <v>273</v>
      </c>
      <c r="BO482" t="s">
        <v>272</v>
      </c>
      <c r="BP482" t="s">
        <v>2019</v>
      </c>
      <c r="BQ482" t="s">
        <v>2018</v>
      </c>
    </row>
    <row r="483" spans="1:69" x14ac:dyDescent="0.3">
      <c r="A483" t="s">
        <v>2016</v>
      </c>
      <c r="B483" t="s">
        <v>2002</v>
      </c>
      <c r="C483">
        <v>2013</v>
      </c>
      <c r="D483" t="s">
        <v>2017</v>
      </c>
      <c r="E483" t="s">
        <v>143</v>
      </c>
      <c r="F483" s="35" t="s">
        <v>25</v>
      </c>
      <c r="G483" t="s">
        <v>9</v>
      </c>
      <c r="H483" t="s">
        <v>9</v>
      </c>
      <c r="I483" t="s">
        <v>12</v>
      </c>
      <c r="J483" t="s">
        <v>8</v>
      </c>
      <c r="K483" t="s">
        <v>9</v>
      </c>
      <c r="L483" t="s">
        <v>9</v>
      </c>
      <c r="M483" t="s">
        <v>9</v>
      </c>
      <c r="N483" t="s">
        <v>9</v>
      </c>
      <c r="O483" t="s">
        <v>9</v>
      </c>
      <c r="P483" t="s">
        <v>9</v>
      </c>
      <c r="Q483">
        <v>1</v>
      </c>
      <c r="R483">
        <v>8</v>
      </c>
      <c r="S483">
        <v>7</v>
      </c>
      <c r="T483">
        <v>8</v>
      </c>
      <c r="U483">
        <f>IF(AND(Q483&lt;&gt;"", Q483&lt;&gt;0, Q483&lt;&gt;"NA", Q483&lt;&gt;"NR",S483&lt;&gt;"", S483&lt;&gt;0, S483&lt;&gt;"NA", S483&lt;&gt;"NR"), S483/Q483, "NA")</f>
        <v>7</v>
      </c>
      <c r="V483">
        <f>IF(AND(U483&lt;&gt;"", U483&lt;&gt;0, U483&lt;&gt;"NA", U483&lt;&gt;"NR",R483&lt;&gt;"", R483&lt;&gt;0, R483&lt;&gt;"NA", R483&lt;&gt;"NR"), R483/U483, "NA")</f>
        <v>1.1428571428571428</v>
      </c>
      <c r="W483" s="35" t="s">
        <v>97</v>
      </c>
      <c r="X483" t="s">
        <v>8</v>
      </c>
      <c r="Y483" t="s">
        <v>2553</v>
      </c>
      <c r="Z483" t="s">
        <v>91</v>
      </c>
      <c r="AA483">
        <v>20</v>
      </c>
      <c r="AB483" t="s">
        <v>145</v>
      </c>
      <c r="AC483" cm="1">
        <f t="array" ref="AC483">_xlfn.IFS(AB483="mg/kg", AA483, AB483="ug/g", AA483, AB483="mg/100g", AA483*10, AB483="mg/g", AA483*1000, TRUE, "NA")</f>
        <v>20</v>
      </c>
      <c r="AD483" t="s">
        <v>9</v>
      </c>
      <c r="AE483" t="s">
        <v>8</v>
      </c>
      <c r="AF483" t="str" cm="1">
        <f t="array" ref="AF483">_xlfn.IFS(AD483="NA", "NA", AD483="NR", "NA", AE483="W/cm2", AD483, AE483="mW/mm2", AD483*0.1, AE483="mW/cm2", AD483*0.001, AE483="uW/cm2", AD483*0.000001, AE483="lux", AD483*0.00000014641, AE483="klux", AD483*0.00014641, TRUE, "NA")</f>
        <v>NA</v>
      </c>
      <c r="AG483" t="s">
        <v>85</v>
      </c>
      <c r="AH483" t="s">
        <v>2656</v>
      </c>
      <c r="AI483">
        <v>540</v>
      </c>
      <c r="AJ483" t="s">
        <v>9</v>
      </c>
      <c r="AK483">
        <v>10</v>
      </c>
      <c r="AL483" s="35" t="s">
        <v>1614</v>
      </c>
      <c r="AM483" t="s">
        <v>211</v>
      </c>
      <c r="AN483">
        <v>10</v>
      </c>
      <c r="AO483" t="s">
        <v>145</v>
      </c>
      <c r="AP483" t="s">
        <v>9</v>
      </c>
      <c r="AQ483" t="s">
        <v>9</v>
      </c>
      <c r="AR483" s="35" t="s">
        <v>9</v>
      </c>
      <c r="AS483" t="s">
        <v>9</v>
      </c>
      <c r="AT483">
        <v>1</v>
      </c>
      <c r="AU483">
        <v>0.05</v>
      </c>
      <c r="AV483">
        <v>0.61</v>
      </c>
      <c r="AW483">
        <v>0.08</v>
      </c>
      <c r="AX483" t="s">
        <v>8</v>
      </c>
      <c r="AY483" t="s">
        <v>8</v>
      </c>
      <c r="AZ483" t="s">
        <v>2021</v>
      </c>
      <c r="BA483" t="s">
        <v>198</v>
      </c>
      <c r="BB483" t="str" cm="1">
        <f t="array" ref="BB483">_xlfn.IFS(AT483="NA", "NA", AT483="NR", "NA", AZ483="Direct rLV % whole brain", AT483, AZ483="Indirect rLV % whole brain", AT483, AZ483="Direct rLV % hemisphere", AT483/2, AZ483="Indirect rLV % hemisphere", AT483/2, AND(F483="Mouse", AZ483="mm3"), (AT483/508.91)*100, AND(F483="Rat", AZ483="mm3"), (AT483/1971)*100, AND(F483="Mouse", AZ483="ul"), (AT483/508.91)*100, AND(F483="Rat", AZ483="ul"), (AT483/1971)*100, AND(F483="Mouse", AZ483="nl"), (AT483/508910)*100, AND(F483="Rat", AZ483="nl"), (AT483/1971000)*100, AND(F483="Mouse", AZ483="cm3"), (AT483/0.50891)*100, AND(F483="Rat", AZ483="cm3"), (AT483/1.971)*100, TRUE, "NA")</f>
        <v>NA</v>
      </c>
      <c r="BC483" t="str" cm="1">
        <f t="array" ref="BC483">_xlfn.IFS(AV483="NA", "NA", AV483="NR", "NA", AZ483="Direct rLV % whole brain", AV483, AZ483="Indirect rLV % whole brain", AV483, AZ483="Direct rLV % hemisphere", AV483/2, AZ483="Indirect rLV % hemisphere", AV483/2, AND(F483="Mouse", AZ483="mm3"), (AV483/508.91)*100, AND(F483="Rat", AZ483="mm3"), (AV483/1971)*100, AND(F483="Mouse", AZ483="ul"), (AV483/508.91)*100, AND(F483="Rat", AZ483="ul"), (AV483/1971)*100, AND(F483="Mouse", AZ483="nl"), (AV483/508910)*100, AND(F483="Rat", AZ483="nl"), (AV483/1971000)*100, AND(F483="Mouse", AZ483="cm3"), (AV483/0.50891)*100, AND(F483="Rat", AZ483="cm3"), (AV483/1.971)*100, TRUE, "NA")</f>
        <v>NA</v>
      </c>
      <c r="BD483" cm="1">
        <f t="array" ref="BD483">_xlfn.IFS(AU483="NA", "NA", AU483="NR", "NA", R483="NR", "NA", BA483="SD", AU483, BA483="SE", AU483*(SQRT(R483)), BA483="SEM", AU483*(SQRT(R483)), TRUE, "NA")</f>
        <v>0.14142135623730953</v>
      </c>
      <c r="BE483" t="str" cm="1">
        <f t="array" ref="BE483">_xlfn.IFS(BD483="NA", "NA", AZ483="Direct rLV % whole brain", BD483, AZ483="Indirect rLV % whole brain", BD483, AZ483="Direct rLV % hemisphere", BD483/2, AZ483="Indirect rLV % hemisphere", BD483/2, AND(F483="Mouse", AZ483="mm3"), (BD483/508.91)*100, AND(F483="Rat", AZ483="mm3"), (BD483/1971)*100, AND(F483="Mouse", AZ483="ul"), (BD483/508.91)*100, AND(F483="Rat", AZ483="ul"), (BD483/1971)*100, AND(F483="Mouse", AZ483="nl"), (BD483/508910)*100, AND(F483="Rat", AZ483="nl"), (BD483/1971000)*100, AND(F483="Mouse", AZ483="cm3"), (BD483/0.50891)*100, AND(F483="Rat", AZ483="cm3"), (BD483/1.971)*100, TRUE, "NA")</f>
        <v>NA</v>
      </c>
      <c r="BF483" s="48" cm="1">
        <f t="array" ref="BF483">_xlfn.IFS(AW483="NA", "NA", AW483="NR", "NA", T483 = "NA", "NA", T483 = "NR", "NA", BA483="SD", AW483, BA483="SE", AW483*(SQRT(T483)), BA483="SEM", AW483*(SQRT(T483)), TRUE, "NA")</f>
        <v>0.22627416997969524</v>
      </c>
      <c r="BG483" s="35" t="s">
        <v>12</v>
      </c>
      <c r="BH483" t="s">
        <v>8</v>
      </c>
      <c r="BI483" t="s">
        <v>8</v>
      </c>
      <c r="BJ483" t="s">
        <v>8</v>
      </c>
      <c r="BK483" t="s">
        <v>8</v>
      </c>
      <c r="BL483" t="s">
        <v>8</v>
      </c>
      <c r="BM483" t="s">
        <v>8</v>
      </c>
      <c r="BN483" s="35" t="s">
        <v>273</v>
      </c>
      <c r="BO483" t="s">
        <v>272</v>
      </c>
      <c r="BP483" t="s">
        <v>2019</v>
      </c>
      <c r="BQ483" t="s">
        <v>2018</v>
      </c>
    </row>
    <row r="484" spans="1:69" s="22" customFormat="1" x14ac:dyDescent="0.3">
      <c r="A484" s="22" t="s">
        <v>2025</v>
      </c>
      <c r="B484" s="22" t="s">
        <v>2024</v>
      </c>
      <c r="C484" s="22">
        <v>2006</v>
      </c>
      <c r="D484" s="22" t="s">
        <v>2026</v>
      </c>
      <c r="E484" s="22" t="s">
        <v>141</v>
      </c>
      <c r="F484" s="34" t="s">
        <v>24</v>
      </c>
      <c r="G484" s="22" t="s">
        <v>47</v>
      </c>
      <c r="H484" s="22" t="s">
        <v>36</v>
      </c>
      <c r="I484" s="22" t="s">
        <v>12</v>
      </c>
      <c r="J484" s="22" t="s">
        <v>8</v>
      </c>
      <c r="K484" s="22">
        <v>8</v>
      </c>
      <c r="L484" s="22">
        <f>AVERAGE(K484,M484)</f>
        <v>10</v>
      </c>
      <c r="M484" s="22">
        <v>12</v>
      </c>
      <c r="N484" s="22">
        <v>150</v>
      </c>
      <c r="O484" s="22">
        <f>AVERAGE(N484,P484)</f>
        <v>280</v>
      </c>
      <c r="P484" s="22">
        <v>410</v>
      </c>
      <c r="Q484" s="22">
        <v>1</v>
      </c>
      <c r="R484" s="22">
        <v>3</v>
      </c>
      <c r="S484" s="22">
        <v>0</v>
      </c>
      <c r="T484" s="22" t="s">
        <v>8</v>
      </c>
      <c r="U484" s="22" t="str">
        <f t="shared" si="76"/>
        <v>NA</v>
      </c>
      <c r="V484" s="22" t="str">
        <f t="shared" si="77"/>
        <v>NA</v>
      </c>
      <c r="W484" s="34" t="s">
        <v>100</v>
      </c>
      <c r="X484" s="22" t="s">
        <v>936</v>
      </c>
      <c r="Y484" s="22" t="s">
        <v>78</v>
      </c>
      <c r="Z484" s="22" t="s">
        <v>925</v>
      </c>
      <c r="AA484" s="22">
        <v>1.3</v>
      </c>
      <c r="AB484" s="22" t="s">
        <v>356</v>
      </c>
      <c r="AC484" cm="1">
        <f t="array" ref="AC484">_xlfn.IFS(AB484="mg/kg", AA484, AB484="ug/g", AA484, AB484="mg/100g", AA484*10, AB484="mg/g", AA484*1000, TRUE, "NA")</f>
        <v>13</v>
      </c>
      <c r="AD484" s="22" t="s">
        <v>9</v>
      </c>
      <c r="AE484" s="22" t="s">
        <v>8</v>
      </c>
      <c r="AF484" t="str" cm="1">
        <f t="array" ref="AF484">_xlfn.IFS(AD484="NA", "NA", AD484="NR", "NA", AE484="W/cm2", AD484, AE484="mW/mm2", AD484*0.1, AE484="mW/cm2", AD484*0.001, AE484="uW/cm2", AD484*0.000001, AE484="lux", AD484*0.00000014641, AE484="klux", AD484*0.00014641, TRUE, "NA")</f>
        <v>NA</v>
      </c>
      <c r="AG484" s="22" t="s">
        <v>232</v>
      </c>
      <c r="AH484" s="22" t="s">
        <v>9</v>
      </c>
      <c r="AI484" s="22" t="s">
        <v>9</v>
      </c>
      <c r="AJ484" s="22" t="s">
        <v>9</v>
      </c>
      <c r="AK484" s="22">
        <v>20</v>
      </c>
      <c r="AL484" s="34" t="s">
        <v>12</v>
      </c>
      <c r="AM484" s="22" t="s">
        <v>8</v>
      </c>
      <c r="AN484" s="22" t="s">
        <v>8</v>
      </c>
      <c r="AO484" s="22" t="s">
        <v>8</v>
      </c>
      <c r="AP484" s="22" t="s">
        <v>8</v>
      </c>
      <c r="AQ484" s="22" t="s">
        <v>8</v>
      </c>
      <c r="AR484" s="34">
        <v>24</v>
      </c>
      <c r="AS484" s="22" t="s">
        <v>9</v>
      </c>
      <c r="AT484" s="41">
        <f>AVERAGE(5.6, 8.7, 6.2)</f>
        <v>6.833333333333333</v>
      </c>
      <c r="AU484" s="41">
        <f>_xlfn.STDEV.P(5.6, 8.7, 6.2)</f>
        <v>1.3424687043734809</v>
      </c>
      <c r="AV484" s="22" t="s">
        <v>8</v>
      </c>
      <c r="AW484" s="22" t="s">
        <v>8</v>
      </c>
      <c r="AX484" s="22" t="s">
        <v>8</v>
      </c>
      <c r="AY484" s="22" t="s">
        <v>8</v>
      </c>
      <c r="AZ484" s="22" t="s">
        <v>363</v>
      </c>
      <c r="BA484" s="22" t="s">
        <v>196</v>
      </c>
      <c r="BB484" t="str" cm="1">
        <f t="array" ref="BB484">_xlfn.IFS(AT484="NA", "NA", AT484="NR", "NA", AZ484="Direct rLV % whole brain", AT484, AZ484="Indirect rLV % whole brain", AT484, AZ484="Direct rLV % hemisphere", AT484/2, AZ484="Indirect rLV % hemisphere", AT484/2, AND(F484="Mouse", AZ484="mm3"), (AT484/508.91)*100, AND(F484="Rat", AZ484="mm3"), (AT484/1971)*100, AND(F484="Mouse", AZ484="ul"), (AT484/508.91)*100, AND(F484="Rat", AZ484="ul"), (AT484/1971)*100, AND(F484="Mouse", AZ484="nl"), (AT484/508910)*100, AND(F484="Rat", AZ484="nl"), (AT484/1971000)*100, AND(F484="Mouse", AZ484="cm3"), (AT484/0.50891)*100, AND(F484="Rat", AZ484="cm3"), (AT484/1.971)*100, TRUE, "NA")</f>
        <v>NA</v>
      </c>
      <c r="BC484" t="str" cm="1">
        <f t="array" ref="BC484">_xlfn.IFS(AV484="NA", "NA", AV484="NR", "NA", AZ484="Direct rLV % whole brain", AV484, AZ484="Indirect rLV % whole brain", AV484, AZ484="Direct rLV % hemisphere", AV484/2, AZ484="Indirect rLV % hemisphere", AV484/2, AND(F484="Mouse", AZ484="mm3"), (AV484/508.91)*100, AND(F484="Rat", AZ484="mm3"), (AV484/1971)*100, AND(F484="Mouse", AZ484="ul"), (AV484/508.91)*100, AND(F484="Rat", AZ484="ul"), (AV484/1971)*100, AND(F484="Mouse", AZ484="nl"), (AV484/508910)*100, AND(F484="Rat", AZ484="nl"), (AV484/1971000)*100, AND(F484="Mouse", AZ484="cm3"), (AV484/0.50891)*100, AND(F484="Rat", AZ484="cm3"), (AV484/1.971)*100, TRUE, "NA")</f>
        <v>NA</v>
      </c>
      <c r="BD484" cm="1">
        <f t="array" ref="BD484">_xlfn.IFS(AU484="NA", "NA", AU484="NR", "NA", R484="NR", "NA", BA484="SD", AU484, BA484="SE", AU484*(SQRT(R484)), BA484="SEM", AU484*(SQRT(R484)), TRUE, "NA")</f>
        <v>1.3424687043734809</v>
      </c>
      <c r="BE484" t="str" cm="1">
        <f t="array" ref="BE484">_xlfn.IFS(BD484="NA", "NA", AZ484="Direct rLV % whole brain", BD484, AZ484="Indirect rLV % whole brain", BD484, AZ484="Direct rLV % hemisphere", BD484/2, AZ484="Indirect rLV % hemisphere", BD484/2, AND(F484="Mouse", AZ484="mm3"), (BD484/508.91)*100, AND(F484="Rat", AZ484="mm3"), (BD484/1971)*100, AND(F484="Mouse", AZ484="ul"), (BD484/508.91)*100, AND(F484="Rat", AZ484="ul"), (BD484/1971)*100, AND(F484="Mouse", AZ484="nl"), (BD484/508910)*100, AND(F484="Rat", AZ484="nl"), (BD484/1971000)*100, AND(F484="Mouse", AZ484="cm3"), (BD484/0.50891)*100, AND(F484="Rat", AZ484="cm3"), (BD484/1.971)*100, TRUE, "NA")</f>
        <v>NA</v>
      </c>
      <c r="BF484" s="48" t="str" cm="1">
        <f t="array" ref="BF484">_xlfn.IFS(AW484="NA", "NA", AW484="NR", "NA", T484 = "NA", "NA", T484 = "NR", "NA", BA484="SD", AW484, BA484="SE", AW484*(SQRT(T484)), BA484="SEM", AW484*(SQRT(T484)), TRUE, "NA")</f>
        <v>NA</v>
      </c>
      <c r="BG484" s="34" t="s">
        <v>12</v>
      </c>
      <c r="BH484" s="22" t="s">
        <v>8</v>
      </c>
      <c r="BI484" s="22" t="s">
        <v>8</v>
      </c>
      <c r="BJ484" s="22" t="s">
        <v>8</v>
      </c>
      <c r="BK484" s="22" t="s">
        <v>8</v>
      </c>
      <c r="BL484" s="22" t="s">
        <v>8</v>
      </c>
      <c r="BM484" s="22" t="s">
        <v>8</v>
      </c>
      <c r="BN484" s="34" t="s">
        <v>273</v>
      </c>
      <c r="BO484" s="22" t="s">
        <v>273</v>
      </c>
      <c r="BP484" s="22" t="s">
        <v>2029</v>
      </c>
    </row>
    <row r="485" spans="1:69" x14ac:dyDescent="0.3">
      <c r="A485" t="s">
        <v>2031</v>
      </c>
      <c r="B485" t="s">
        <v>2030</v>
      </c>
      <c r="C485">
        <v>2004</v>
      </c>
      <c r="D485" t="s">
        <v>2032</v>
      </c>
      <c r="E485" t="s">
        <v>141</v>
      </c>
      <c r="F485" s="35" t="s">
        <v>24</v>
      </c>
      <c r="G485" t="s">
        <v>11</v>
      </c>
      <c r="H485" t="s">
        <v>36</v>
      </c>
      <c r="I485" t="s">
        <v>12</v>
      </c>
      <c r="J485" t="s">
        <v>8</v>
      </c>
      <c r="K485" t="s">
        <v>9</v>
      </c>
      <c r="L485" t="s">
        <v>9</v>
      </c>
      <c r="M485" t="s">
        <v>9</v>
      </c>
      <c r="N485">
        <v>280</v>
      </c>
      <c r="O485">
        <f t="shared" ref="O485:O486" si="81">AVERAGE(N485,P485)</f>
        <v>300</v>
      </c>
      <c r="P485">
        <v>320</v>
      </c>
      <c r="Q485">
        <v>1</v>
      </c>
      <c r="R485">
        <v>4</v>
      </c>
      <c r="S485">
        <v>1</v>
      </c>
      <c r="T485">
        <v>4</v>
      </c>
      <c r="U485">
        <f t="shared" si="76"/>
        <v>1</v>
      </c>
      <c r="V485">
        <f t="shared" si="77"/>
        <v>4</v>
      </c>
      <c r="W485" s="35" t="s">
        <v>642</v>
      </c>
      <c r="X485" t="s">
        <v>8</v>
      </c>
      <c r="Y485" t="s">
        <v>78</v>
      </c>
      <c r="Z485" t="s">
        <v>1559</v>
      </c>
      <c r="AA485">
        <v>0.13</v>
      </c>
      <c r="AB485" t="s">
        <v>145</v>
      </c>
      <c r="AC485" cm="1">
        <f t="array" ref="AC485">_xlfn.IFS(AB485="mg/kg", AA485, AB485="ug/g", AA485, AB485="mg/100g", AA485*10, AB485="mg/g", AA485*1000, TRUE, "NA")</f>
        <v>0.13</v>
      </c>
      <c r="AD485" t="s">
        <v>9</v>
      </c>
      <c r="AE485" t="s">
        <v>8</v>
      </c>
      <c r="AF485" t="str" cm="1">
        <f t="array" ref="AF485">_xlfn.IFS(AD485="NA", "NA", AD485="NR", "NA", AE485="W/cm2", AD485, AE485="mW/mm2", AD485*0.1, AE485="mW/cm2", AD485*0.001, AE485="uW/cm2", AD485*0.000001, AE485="lux", AD485*0.00000014641, AE485="klux", AD485*0.00014641, TRUE, "NA")</f>
        <v>NA</v>
      </c>
      <c r="AG485" t="s">
        <v>9</v>
      </c>
      <c r="AH485" t="s">
        <v>9</v>
      </c>
      <c r="AI485" t="s">
        <v>9</v>
      </c>
      <c r="AJ485" t="s">
        <v>9</v>
      </c>
      <c r="AK485">
        <v>20</v>
      </c>
      <c r="AL485" s="35" t="s">
        <v>2034</v>
      </c>
      <c r="AM485" t="s">
        <v>47</v>
      </c>
      <c r="AN485">
        <v>300</v>
      </c>
      <c r="AO485" t="s">
        <v>2571</v>
      </c>
      <c r="AP485">
        <v>120</v>
      </c>
      <c r="AQ485" t="s">
        <v>158</v>
      </c>
      <c r="AR485" s="35">
        <v>144</v>
      </c>
      <c r="AS485" t="s">
        <v>874</v>
      </c>
      <c r="AT485">
        <v>2.6</v>
      </c>
      <c r="AU485">
        <v>1</v>
      </c>
      <c r="AV485">
        <v>18.899999999999999</v>
      </c>
      <c r="AW485">
        <v>3.9</v>
      </c>
      <c r="AX485" t="s">
        <v>8</v>
      </c>
      <c r="AY485" t="s">
        <v>8</v>
      </c>
      <c r="AZ485" t="s">
        <v>137</v>
      </c>
      <c r="BA485" t="s">
        <v>9</v>
      </c>
      <c r="BB485" cm="1">
        <f t="array" ref="BB485">_xlfn.IFS(AT485="NA", "NA", AT485="NR", "NA", AZ485="Direct rLV % whole brain", AT485, AZ485="Indirect rLV % whole brain", AT485, AZ485="Direct rLV % hemisphere", AT485/2, AZ485="Indirect rLV % hemisphere", AT485/2, AND(F485="Mouse", AZ485="mm3"), (AT485/508.91)*100, AND(F485="Rat", AZ485="mm3"), (AT485/1971)*100, AND(F485="Mouse", AZ485="ul"), (AT485/508.91)*100, AND(F485="Rat", AZ485="ul"), (AT485/1971)*100, AND(F485="Mouse", AZ485="nl"), (AT485/508910)*100, AND(F485="Rat", AZ485="nl"), (AT485/1971000)*100, AND(F485="Mouse", AZ485="cm3"), (AT485/0.50891)*100, AND(F485="Rat", AZ485="cm3"), (AT485/1.971)*100, TRUE, "NA")</f>
        <v>0.13191273465246067</v>
      </c>
      <c r="BC485" cm="1">
        <f t="array" ref="BC485">_xlfn.IFS(AV485="NA", "NA", AV485="NR", "NA", AZ485="Direct rLV % whole brain", AV485, AZ485="Indirect rLV % whole brain", AV485, AZ485="Direct rLV % hemisphere", AV485/2, AZ485="Indirect rLV % hemisphere", AV485/2, AND(F485="Mouse", AZ485="mm3"), (AV485/508.91)*100, AND(F485="Rat", AZ485="mm3"), (AV485/1971)*100, AND(F485="Mouse", AZ485="ul"), (AV485/508.91)*100, AND(F485="Rat", AZ485="ul"), (AV485/1971)*100, AND(F485="Mouse", AZ485="nl"), (AV485/508910)*100, AND(F485="Rat", AZ485="nl"), (AV485/1971000)*100, AND(F485="Mouse", AZ485="cm3"), (AV485/0.50891)*100, AND(F485="Rat", AZ485="cm3"), (AV485/1.971)*100, TRUE, "NA")</f>
        <v>0.95890410958904093</v>
      </c>
      <c r="BD485" t="str" cm="1">
        <f t="array" ref="BD485">_xlfn.IFS(AU485="NA", "NA", AU485="NR", "NA", R485="NR", "NA", BA485="SD", AU485, BA485="SE", AU485*(SQRT(R485)), BA485="SEM", AU485*(SQRT(R485)), TRUE, "NA")</f>
        <v>NA</v>
      </c>
      <c r="BE485" t="str" cm="1">
        <f t="array" ref="BE485">_xlfn.IFS(BD485="NA", "NA", AZ485="Direct rLV % whole brain", BD485, AZ485="Indirect rLV % whole brain", BD485, AZ485="Direct rLV % hemisphere", BD485/2, AZ485="Indirect rLV % hemisphere", BD485/2, AND(F485="Mouse", AZ485="mm3"), (BD485/508.91)*100, AND(F485="Rat", AZ485="mm3"), (BD485/1971)*100, AND(F485="Mouse", AZ485="ul"), (BD485/508.91)*100, AND(F485="Rat", AZ485="ul"), (BD485/1971)*100, AND(F485="Mouse", AZ485="nl"), (BD485/508910)*100, AND(F485="Rat", AZ485="nl"), (BD485/1971000)*100, AND(F485="Mouse", AZ485="cm3"), (BD485/0.50891)*100, AND(F485="Rat", AZ485="cm3"), (BD485/1.971)*100, TRUE, "NA")</f>
        <v>NA</v>
      </c>
      <c r="BF485" s="48" t="str" cm="1">
        <f t="array" ref="BF485">_xlfn.IFS(AW485="NA", "NA", AW485="NR", "NA", T485 = "NA", "NA", T485 = "NR", "NA", BA485="SD", AW485, BA485="SE", AW485*(SQRT(T485)), BA485="SEM", AW485*(SQRT(T485)), TRUE, "NA")</f>
        <v>NA</v>
      </c>
      <c r="BG485" s="35" t="s">
        <v>12</v>
      </c>
      <c r="BH485" t="s">
        <v>8</v>
      </c>
      <c r="BI485" t="s">
        <v>8</v>
      </c>
      <c r="BJ485" t="s">
        <v>8</v>
      </c>
      <c r="BK485" t="s">
        <v>8</v>
      </c>
      <c r="BL485" t="s">
        <v>8</v>
      </c>
      <c r="BM485" t="s">
        <v>8</v>
      </c>
      <c r="BN485" s="35" t="s">
        <v>273</v>
      </c>
      <c r="BO485" t="s">
        <v>273</v>
      </c>
      <c r="BP485" t="s">
        <v>2035</v>
      </c>
      <c r="BQ485" t="s">
        <v>2605</v>
      </c>
    </row>
    <row r="486" spans="1:69" s="22" customFormat="1" x14ac:dyDescent="0.3">
      <c r="A486" s="22" t="s">
        <v>2039</v>
      </c>
      <c r="B486" s="22" t="s">
        <v>2038</v>
      </c>
      <c r="C486" s="22">
        <v>2013</v>
      </c>
      <c r="D486" s="22" t="s">
        <v>2040</v>
      </c>
      <c r="E486" s="22" t="s">
        <v>141</v>
      </c>
      <c r="F486" s="34" t="s">
        <v>24</v>
      </c>
      <c r="G486" s="22" t="s">
        <v>11</v>
      </c>
      <c r="H486" s="22" t="s">
        <v>36</v>
      </c>
      <c r="I486" s="22" t="s">
        <v>12</v>
      </c>
      <c r="J486" s="22" t="s">
        <v>8</v>
      </c>
      <c r="K486" s="22" t="s">
        <v>9</v>
      </c>
      <c r="L486" s="22" t="s">
        <v>9</v>
      </c>
      <c r="M486" s="22" t="s">
        <v>9</v>
      </c>
      <c r="N486" s="22">
        <v>220</v>
      </c>
      <c r="O486" s="22">
        <f t="shared" si="81"/>
        <v>235</v>
      </c>
      <c r="P486" s="22">
        <v>250</v>
      </c>
      <c r="Q486" s="22">
        <v>1</v>
      </c>
      <c r="R486" s="22">
        <v>5</v>
      </c>
      <c r="S486" s="22">
        <v>1</v>
      </c>
      <c r="T486" s="22">
        <v>5</v>
      </c>
      <c r="U486" s="22">
        <f t="shared" si="76"/>
        <v>1</v>
      </c>
      <c r="V486" s="22">
        <f t="shared" si="77"/>
        <v>5</v>
      </c>
      <c r="W486" s="34" t="s">
        <v>9</v>
      </c>
      <c r="X486" s="22" t="s">
        <v>8</v>
      </c>
      <c r="Y486" s="22" t="s">
        <v>78</v>
      </c>
      <c r="Z486" s="22" t="s">
        <v>1559</v>
      </c>
      <c r="AA486" s="22">
        <v>7.5</v>
      </c>
      <c r="AB486" s="22" t="s">
        <v>320</v>
      </c>
      <c r="AC486">
        <f>AA486*0.133*10</f>
        <v>9.9750000000000014</v>
      </c>
      <c r="AD486" s="22" t="s">
        <v>9</v>
      </c>
      <c r="AE486" s="22" t="s">
        <v>8</v>
      </c>
      <c r="AF486" t="str" cm="1">
        <f t="array" ref="AF486">_xlfn.IFS(AD486="NA", "NA", AD486="NR", "NA", AE486="W/cm2", AD486, AE486="mW/mm2", AD486*0.1, AE486="mW/cm2", AD486*0.001, AE486="uW/cm2", AD486*0.000001, AE486="lux", AD486*0.00000014641, AE486="klux", AD486*0.00014641, TRUE, "NA")</f>
        <v>NA</v>
      </c>
      <c r="AG486" s="22" t="s">
        <v>231</v>
      </c>
      <c r="AH486" s="22" t="s">
        <v>9</v>
      </c>
      <c r="AI486" s="22" t="s">
        <v>9</v>
      </c>
      <c r="AJ486" s="22" t="s">
        <v>9</v>
      </c>
      <c r="AK486" s="22">
        <v>45</v>
      </c>
      <c r="AL486" s="34" t="s">
        <v>2041</v>
      </c>
      <c r="AM486" s="22" t="s">
        <v>212</v>
      </c>
      <c r="AN486" s="22">
        <v>0.1</v>
      </c>
      <c r="AO486" s="22" t="s">
        <v>145</v>
      </c>
      <c r="AP486" s="22">
        <v>-0.5</v>
      </c>
      <c r="AQ486" s="22" t="s">
        <v>156</v>
      </c>
      <c r="AR486" s="34">
        <v>4</v>
      </c>
      <c r="AS486" s="22" t="s">
        <v>876</v>
      </c>
      <c r="AT486" s="22">
        <v>21.9</v>
      </c>
      <c r="AU486" s="22">
        <v>3.3</v>
      </c>
      <c r="AV486" s="22">
        <v>3.3</v>
      </c>
      <c r="AW486" s="22">
        <v>0.8</v>
      </c>
      <c r="AX486" s="22" t="s">
        <v>8</v>
      </c>
      <c r="AY486" s="22" t="s">
        <v>8</v>
      </c>
      <c r="AZ486" s="22" t="s">
        <v>137</v>
      </c>
      <c r="BA486" s="22" t="s">
        <v>196</v>
      </c>
      <c r="BB486" cm="1">
        <f t="array" ref="BB486">_xlfn.IFS(AT486="NA", "NA", AT486="NR", "NA", AZ486="Direct rLV % whole brain", AT486, AZ486="Indirect rLV % whole brain", AT486, AZ486="Direct rLV % hemisphere", AT486/2, AZ486="Indirect rLV % hemisphere", AT486/2, AND(F486="Mouse", AZ486="mm3"), (AT486/508.91)*100, AND(F486="Rat", AZ486="mm3"), (AT486/1971)*100, AND(F486="Mouse", AZ486="ul"), (AT486/508.91)*100, AND(F486="Rat", AZ486="ul"), (AT486/1971)*100, AND(F486="Mouse", AZ486="nl"), (AT486/508910)*100, AND(F486="Rat", AZ486="nl"), (AT486/1971000)*100, AND(F486="Mouse", AZ486="cm3"), (AT486/0.50891)*100, AND(F486="Rat", AZ486="cm3"), (AT486/1.971)*100, TRUE, "NA")</f>
        <v>1.1111111111111109</v>
      </c>
      <c r="BC486" cm="1">
        <f t="array" ref="BC486">_xlfn.IFS(AV486="NA", "NA", AV486="NR", "NA", AZ486="Direct rLV % whole brain", AV486, AZ486="Indirect rLV % whole brain", AV486, AZ486="Direct rLV % hemisphere", AV486/2, AZ486="Indirect rLV % hemisphere", AV486/2, AND(F486="Mouse", AZ486="mm3"), (AV486/508.91)*100, AND(F486="Rat", AZ486="mm3"), (AV486/1971)*100, AND(F486="Mouse", AZ486="ul"), (AV486/508.91)*100, AND(F486="Rat", AZ486="ul"), (AV486/1971)*100, AND(F486="Mouse", AZ486="nl"), (AV486/508910)*100, AND(F486="Rat", AZ486="nl"), (AV486/1971000)*100, AND(F486="Mouse", AZ486="cm3"), (AV486/0.50891)*100, AND(F486="Rat", AZ486="cm3"), (AV486/1.971)*100, TRUE, "NA")</f>
        <v>0.16742770167427701</v>
      </c>
      <c r="BD486" cm="1">
        <f t="array" ref="BD486">_xlfn.IFS(AU486="NA", "NA", AU486="NR", "NA", R486="NR", "NA", BA486="SD", AU486, BA486="SE", AU486*(SQRT(R486)), BA486="SEM", AU486*(SQRT(R486)), TRUE, "NA")</f>
        <v>3.3</v>
      </c>
      <c r="BE486" cm="1">
        <f t="array" ref="BE486">_xlfn.IFS(BD486="NA", "NA", AZ486="Direct rLV % whole brain", BD486, AZ486="Indirect rLV % whole brain", BD486, AZ486="Direct rLV % hemisphere", BD486/2, AZ486="Indirect rLV % hemisphere", BD486/2, AND(F486="Mouse", AZ486="mm3"), (BD486/508.91)*100, AND(F486="Rat", AZ486="mm3"), (BD486/1971)*100, AND(F486="Mouse", AZ486="ul"), (BD486/508.91)*100, AND(F486="Rat", AZ486="ul"), (BD486/1971)*100, AND(F486="Mouse", AZ486="nl"), (BD486/508910)*100, AND(F486="Rat", AZ486="nl"), (BD486/1971000)*100, AND(F486="Mouse", AZ486="cm3"), (BD486/0.50891)*100, AND(F486="Rat", AZ486="cm3"), (BD486/1.971)*100, TRUE, "NA")</f>
        <v>0.16742770167427701</v>
      </c>
      <c r="BF486" s="48" cm="1">
        <f t="array" ref="BF486">_xlfn.IFS(AW486="NA", "NA", AW486="NR", "NA", T486 = "NA", "NA", T486 = "NR", "NA", BA486="SD", AW486, BA486="SE", AW486*(SQRT(T486)), BA486="SEM", AW486*(SQRT(T486)), TRUE, "NA")</f>
        <v>0.8</v>
      </c>
      <c r="BG486" s="34" t="s">
        <v>12</v>
      </c>
      <c r="BH486" s="22" t="s">
        <v>8</v>
      </c>
      <c r="BI486" s="22" t="s">
        <v>8</v>
      </c>
      <c r="BJ486" s="22" t="s">
        <v>8</v>
      </c>
      <c r="BK486" s="22" t="s">
        <v>8</v>
      </c>
      <c r="BL486" s="22" t="s">
        <v>8</v>
      </c>
      <c r="BM486" s="22" t="s">
        <v>8</v>
      </c>
      <c r="BN486" s="34" t="s">
        <v>273</v>
      </c>
      <c r="BO486" s="22" t="s">
        <v>273</v>
      </c>
    </row>
    <row r="487" spans="1:69" x14ac:dyDescent="0.3">
      <c r="A487" t="s">
        <v>2046</v>
      </c>
      <c r="B487" t="s">
        <v>2045</v>
      </c>
      <c r="C487">
        <v>2018</v>
      </c>
      <c r="D487" t="s">
        <v>2047</v>
      </c>
      <c r="E487" t="s">
        <v>141</v>
      </c>
      <c r="F487" s="35" t="s">
        <v>25</v>
      </c>
      <c r="G487" t="s">
        <v>1008</v>
      </c>
      <c r="H487" t="s">
        <v>36</v>
      </c>
      <c r="I487" t="s">
        <v>12</v>
      </c>
      <c r="J487" t="s">
        <v>8</v>
      </c>
      <c r="K487" t="s">
        <v>9</v>
      </c>
      <c r="L487">
        <v>9</v>
      </c>
      <c r="M487" t="s">
        <v>9</v>
      </c>
      <c r="N487" t="s">
        <v>9</v>
      </c>
      <c r="O487" t="s">
        <v>9</v>
      </c>
      <c r="P487" t="s">
        <v>9</v>
      </c>
      <c r="Q487">
        <v>2</v>
      </c>
      <c r="R487">
        <v>11</v>
      </c>
      <c r="S487">
        <v>3</v>
      </c>
      <c r="T487">
        <v>12</v>
      </c>
      <c r="U487">
        <f t="shared" si="76"/>
        <v>1.5</v>
      </c>
      <c r="V487">
        <f t="shared" si="77"/>
        <v>7.333333333333333</v>
      </c>
      <c r="W487" s="35" t="s">
        <v>97</v>
      </c>
      <c r="X487" t="s">
        <v>8</v>
      </c>
      <c r="Y487" t="s">
        <v>78</v>
      </c>
      <c r="Z487" t="s">
        <v>93</v>
      </c>
      <c r="AA487">
        <v>10</v>
      </c>
      <c r="AB487" t="s">
        <v>320</v>
      </c>
      <c r="AC487" t="str" cm="1">
        <f t="array" ref="AC487">_xlfn.IFS(AB487="mg/kg", AA487, AB487="ug/g", AA487, AB487="mg/100g", AA487*10, AB487="mg/g", AA487*1000, TRUE, "NA")</f>
        <v>NA</v>
      </c>
      <c r="AD487">
        <v>3200</v>
      </c>
      <c r="AE487" t="s">
        <v>528</v>
      </c>
      <c r="AF487" t="str" cm="1">
        <f t="array" ref="AF487">_xlfn.IFS(AD487="NA", "NA", AD487="NR", "NA", AE487="W/cm2", AD487, AE487="mW/mm2", AD487*0.1, AE487="mW/cm2", AD487*0.001, AE487="uW/cm2", AD487*0.000001, AE487="lux", AD487*0.00000014641, AE487="klux", AD487*0.00014641, TRUE, "NA")</f>
        <v>NA</v>
      </c>
      <c r="AG487" t="s">
        <v>232</v>
      </c>
      <c r="AH487" t="s">
        <v>9</v>
      </c>
      <c r="AI487" t="s">
        <v>9</v>
      </c>
      <c r="AJ487">
        <v>2</v>
      </c>
      <c r="AK487">
        <v>20</v>
      </c>
      <c r="AL487" s="35" t="s">
        <v>2048</v>
      </c>
      <c r="AM487" t="s">
        <v>216</v>
      </c>
      <c r="AN487">
        <v>4</v>
      </c>
      <c r="AO487" t="s">
        <v>182</v>
      </c>
      <c r="AP487" t="s">
        <v>9</v>
      </c>
      <c r="AQ487" t="s">
        <v>158</v>
      </c>
      <c r="AR487" s="35">
        <v>336</v>
      </c>
      <c r="AS487" t="s">
        <v>876</v>
      </c>
      <c r="AT487">
        <v>0.81</v>
      </c>
      <c r="AU487">
        <v>0.15</v>
      </c>
      <c r="AV487">
        <v>0.81</v>
      </c>
      <c r="AW487">
        <v>0.13</v>
      </c>
      <c r="AX487" t="s">
        <v>8</v>
      </c>
      <c r="AY487" t="s">
        <v>8</v>
      </c>
      <c r="AZ487" t="s">
        <v>137</v>
      </c>
      <c r="BA487" t="s">
        <v>197</v>
      </c>
      <c r="BB487" cm="1">
        <f t="array" ref="BB487">_xlfn.IFS(AT487="NA", "NA", AT487="NR", "NA", AZ487="Direct rLV % whole brain", AT487, AZ487="Indirect rLV % whole brain", AT487, AZ487="Direct rLV % hemisphere", AT487/2, AZ487="Indirect rLV % hemisphere", AT487/2, AND(F487="Mouse", AZ487="mm3"), (AT487/508.91)*100, AND(F487="Rat", AZ487="mm3"), (AT487/1971)*100, AND(F487="Mouse", AZ487="ul"), (AT487/508.91)*100, AND(F487="Rat", AZ487="ul"), (AT487/1971)*100, AND(F487="Mouse", AZ487="nl"), (AT487/508910)*100, AND(F487="Rat", AZ487="nl"), (AT487/1971000)*100, AND(F487="Mouse", AZ487="cm3"), (AT487/0.50891)*100, AND(F487="Rat", AZ487="cm3"), (AT487/1.971)*100, TRUE, "NA")</f>
        <v>0.15916370281582204</v>
      </c>
      <c r="BC487" cm="1">
        <f t="array" ref="BC487">_xlfn.IFS(AV487="NA", "NA", AV487="NR", "NA", AZ487="Direct rLV % whole brain", AV487, AZ487="Indirect rLV % whole brain", AV487, AZ487="Direct rLV % hemisphere", AV487/2, AZ487="Indirect rLV % hemisphere", AV487/2, AND(F487="Mouse", AZ487="mm3"), (AV487/508.91)*100, AND(F487="Rat", AZ487="mm3"), (AV487/1971)*100, AND(F487="Mouse", AZ487="ul"), (AV487/508.91)*100, AND(F487="Rat", AZ487="ul"), (AV487/1971)*100, AND(F487="Mouse", AZ487="nl"), (AV487/508910)*100, AND(F487="Rat", AZ487="nl"), (AV487/1971000)*100, AND(F487="Mouse", AZ487="cm3"), (AV487/0.50891)*100, AND(F487="Rat", AZ487="cm3"), (AV487/1.971)*100, TRUE, "NA")</f>
        <v>0.15916370281582204</v>
      </c>
      <c r="BD487" cm="1">
        <f t="array" ref="BD487">_xlfn.IFS(AU487="NA", "NA", AU487="NR", "NA", R487="NR", "NA", BA487="SD", AU487, BA487="SE", AU487*(SQRT(R487)), BA487="SEM", AU487*(SQRT(R487)), TRUE, "NA")</f>
        <v>0.49749371855330993</v>
      </c>
      <c r="BE487" cm="1">
        <f t="array" ref="BE487">_xlfn.IFS(BD487="NA", "NA", AZ487="Direct rLV % whole brain", BD487, AZ487="Indirect rLV % whole brain", BD487, AZ487="Direct rLV % hemisphere", BD487/2, AZ487="Indirect rLV % hemisphere", BD487/2, AND(F487="Mouse", AZ487="mm3"), (BD487/508.91)*100, AND(F487="Rat", AZ487="mm3"), (BD487/1971)*100, AND(F487="Mouse", AZ487="ul"), (BD487/508.91)*100, AND(F487="Rat", AZ487="ul"), (BD487/1971)*100, AND(F487="Mouse", AZ487="nl"), (BD487/508910)*100, AND(F487="Rat", AZ487="nl"), (BD487/1971000)*100, AND(F487="Mouse", AZ487="cm3"), (BD487/0.50891)*100, AND(F487="Rat", AZ487="cm3"), (BD487/1.971)*100, TRUE, "NA")</f>
        <v>9.7756718978465718E-2</v>
      </c>
      <c r="BF487" s="48" cm="1">
        <f t="array" ref="BF487">_xlfn.IFS(AW487="NA", "NA", AW487="NR", "NA", T487 = "NA", "NA", T487 = "NR", "NA", BA487="SD", AW487, BA487="SE", AW487*(SQRT(T487)), BA487="SEM", AW487*(SQRT(T487)), TRUE, "NA")</f>
        <v>0.4503332099679081</v>
      </c>
      <c r="BG487" s="35" t="s">
        <v>12</v>
      </c>
      <c r="BH487" t="s">
        <v>8</v>
      </c>
      <c r="BI487" t="s">
        <v>8</v>
      </c>
      <c r="BJ487" t="s">
        <v>8</v>
      </c>
      <c r="BK487" t="s">
        <v>8</v>
      </c>
      <c r="BL487" t="s">
        <v>8</v>
      </c>
      <c r="BM487" t="s">
        <v>8</v>
      </c>
      <c r="BN487" s="35" t="s">
        <v>273</v>
      </c>
      <c r="BO487" t="s">
        <v>273</v>
      </c>
      <c r="BP487" t="s">
        <v>2050</v>
      </c>
    </row>
    <row r="488" spans="1:69" x14ac:dyDescent="0.3">
      <c r="A488" t="s">
        <v>2046</v>
      </c>
      <c r="B488" t="s">
        <v>2045</v>
      </c>
      <c r="C488">
        <v>2018</v>
      </c>
      <c r="D488" t="s">
        <v>2047</v>
      </c>
      <c r="E488" t="s">
        <v>143</v>
      </c>
      <c r="F488" s="35" t="s">
        <v>25</v>
      </c>
      <c r="G488" t="s">
        <v>1008</v>
      </c>
      <c r="H488" t="s">
        <v>36</v>
      </c>
      <c r="I488" t="s">
        <v>12</v>
      </c>
      <c r="J488" t="s">
        <v>8</v>
      </c>
      <c r="K488" t="s">
        <v>9</v>
      </c>
      <c r="L488">
        <v>9</v>
      </c>
      <c r="M488" t="s">
        <v>9</v>
      </c>
      <c r="N488" t="s">
        <v>9</v>
      </c>
      <c r="O488" t="s">
        <v>9</v>
      </c>
      <c r="P488" t="s">
        <v>9</v>
      </c>
      <c r="Q488">
        <v>2</v>
      </c>
      <c r="R488">
        <v>11</v>
      </c>
      <c r="S488">
        <v>3</v>
      </c>
      <c r="T488">
        <v>12</v>
      </c>
      <c r="U488">
        <f t="shared" si="76"/>
        <v>1.5</v>
      </c>
      <c r="V488">
        <f t="shared" si="77"/>
        <v>7.333333333333333</v>
      </c>
      <c r="W488" s="35" t="s">
        <v>97</v>
      </c>
      <c r="X488" t="s">
        <v>8</v>
      </c>
      <c r="Y488" t="s">
        <v>78</v>
      </c>
      <c r="Z488" t="s">
        <v>93</v>
      </c>
      <c r="AA488">
        <v>10</v>
      </c>
      <c r="AB488" t="s">
        <v>320</v>
      </c>
      <c r="AC488" t="str" cm="1">
        <f t="array" ref="AC488">_xlfn.IFS(AB488="mg/kg", AA488, AB488="ug/g", AA488, AB488="mg/100g", AA488*10, AB488="mg/g", AA488*1000, TRUE, "NA")</f>
        <v>NA</v>
      </c>
      <c r="AD488">
        <v>3200</v>
      </c>
      <c r="AE488" t="s">
        <v>528</v>
      </c>
      <c r="AF488" t="str" cm="1">
        <f t="array" ref="AF488">_xlfn.IFS(AD488="NA", "NA", AD488="NR", "NA", AE488="W/cm2", AD488, AE488="mW/mm2", AD488*0.1, AE488="mW/cm2", AD488*0.001, AE488="uW/cm2", AD488*0.000001, AE488="lux", AD488*0.00000014641, AE488="klux", AD488*0.00014641, TRUE, "NA")</f>
        <v>NA</v>
      </c>
      <c r="AG488" t="s">
        <v>232</v>
      </c>
      <c r="AH488" t="s">
        <v>9</v>
      </c>
      <c r="AI488" t="s">
        <v>9</v>
      </c>
      <c r="AJ488">
        <v>2</v>
      </c>
      <c r="AK488">
        <v>20</v>
      </c>
      <c r="AL488" s="35" t="s">
        <v>2049</v>
      </c>
      <c r="AM488" t="s">
        <v>216</v>
      </c>
      <c r="AN488">
        <v>4</v>
      </c>
      <c r="AO488" t="s">
        <v>182</v>
      </c>
      <c r="AP488" t="s">
        <v>9</v>
      </c>
      <c r="AQ488" t="s">
        <v>158</v>
      </c>
      <c r="AR488" s="35">
        <v>336</v>
      </c>
      <c r="AS488" t="s">
        <v>876</v>
      </c>
      <c r="AT488">
        <v>0.81</v>
      </c>
      <c r="AU488">
        <v>0.15</v>
      </c>
      <c r="AV488">
        <v>0.67</v>
      </c>
      <c r="AW488">
        <v>0.09</v>
      </c>
      <c r="AX488" t="s">
        <v>8</v>
      </c>
      <c r="AY488" t="s">
        <v>8</v>
      </c>
      <c r="AZ488" t="s">
        <v>137</v>
      </c>
      <c r="BA488" t="s">
        <v>197</v>
      </c>
      <c r="BB488" cm="1">
        <f t="array" ref="BB488">_xlfn.IFS(AT488="NA", "NA", AT488="NR", "NA", AZ488="Direct rLV % whole brain", AT488, AZ488="Indirect rLV % whole brain", AT488, AZ488="Direct rLV % hemisphere", AT488/2, AZ488="Indirect rLV % hemisphere", AT488/2, AND(F488="Mouse", AZ488="mm3"), (AT488/508.91)*100, AND(F488="Rat", AZ488="mm3"), (AT488/1971)*100, AND(F488="Mouse", AZ488="ul"), (AT488/508.91)*100, AND(F488="Rat", AZ488="ul"), (AT488/1971)*100, AND(F488="Mouse", AZ488="nl"), (AT488/508910)*100, AND(F488="Rat", AZ488="nl"), (AT488/1971000)*100, AND(F488="Mouse", AZ488="cm3"), (AT488/0.50891)*100, AND(F488="Rat", AZ488="cm3"), (AT488/1.971)*100, TRUE, "NA")</f>
        <v>0.15916370281582204</v>
      </c>
      <c r="BC488" cm="1">
        <f t="array" ref="BC488">_xlfn.IFS(AV488="NA", "NA", AV488="NR", "NA", AZ488="Direct rLV % whole brain", AV488, AZ488="Indirect rLV % whole brain", AV488, AZ488="Direct rLV % hemisphere", AV488/2, AZ488="Indirect rLV % hemisphere", AV488/2, AND(F488="Mouse", AZ488="mm3"), (AV488/508.91)*100, AND(F488="Rat", AZ488="mm3"), (AV488/1971)*100, AND(F488="Mouse", AZ488="ul"), (AV488/508.91)*100, AND(F488="Rat", AZ488="ul"), (AV488/1971)*100, AND(F488="Mouse", AZ488="nl"), (AV488/508910)*100, AND(F488="Rat", AZ488="nl"), (AV488/1971000)*100, AND(F488="Mouse", AZ488="cm3"), (AV488/0.50891)*100, AND(F488="Rat", AZ488="cm3"), (AV488/1.971)*100, TRUE, "NA")</f>
        <v>0.13165392702049478</v>
      </c>
      <c r="BD488" cm="1">
        <f t="array" ref="BD488">_xlfn.IFS(AU488="NA", "NA", AU488="NR", "NA", R488="NR", "NA", BA488="SD", AU488, BA488="SE", AU488*(SQRT(R488)), BA488="SEM", AU488*(SQRT(R488)), TRUE, "NA")</f>
        <v>0.49749371855330993</v>
      </c>
      <c r="BE488" cm="1">
        <f t="array" ref="BE488">_xlfn.IFS(BD488="NA", "NA", AZ488="Direct rLV % whole brain", BD488, AZ488="Indirect rLV % whole brain", BD488, AZ488="Direct rLV % hemisphere", BD488/2, AZ488="Indirect rLV % hemisphere", BD488/2, AND(F488="Mouse", AZ488="mm3"), (BD488/508.91)*100, AND(F488="Rat", AZ488="mm3"), (BD488/1971)*100, AND(F488="Mouse", AZ488="ul"), (BD488/508.91)*100, AND(F488="Rat", AZ488="ul"), (BD488/1971)*100, AND(F488="Mouse", AZ488="nl"), (BD488/508910)*100, AND(F488="Rat", AZ488="nl"), (BD488/1971000)*100, AND(F488="Mouse", AZ488="cm3"), (BD488/0.50891)*100, AND(F488="Rat", AZ488="cm3"), (BD488/1.971)*100, TRUE, "NA")</f>
        <v>9.7756718978465718E-2</v>
      </c>
      <c r="BF488" s="48" cm="1">
        <f t="array" ref="BF488">_xlfn.IFS(AW488="NA", "NA", AW488="NR", "NA", T488 = "NA", "NA", T488 = "NR", "NA", BA488="SD", AW488, BA488="SE", AW488*(SQRT(T488)), BA488="SEM", AW488*(SQRT(T488)), TRUE, "NA")</f>
        <v>0.31176914536239786</v>
      </c>
      <c r="BG488" s="35" t="s">
        <v>12</v>
      </c>
      <c r="BH488" t="s">
        <v>8</v>
      </c>
      <c r="BI488" t="s">
        <v>8</v>
      </c>
      <c r="BJ488" t="s">
        <v>8</v>
      </c>
      <c r="BK488" t="s">
        <v>8</v>
      </c>
      <c r="BL488" t="s">
        <v>8</v>
      </c>
      <c r="BM488" t="s">
        <v>8</v>
      </c>
      <c r="BN488" s="35" t="s">
        <v>273</v>
      </c>
      <c r="BO488" t="s">
        <v>273</v>
      </c>
    </row>
    <row r="489" spans="1:69" s="22" customFormat="1" x14ac:dyDescent="0.3">
      <c r="A489" s="22" t="s">
        <v>2052</v>
      </c>
      <c r="B489" s="22" t="s">
        <v>2051</v>
      </c>
      <c r="C489" s="22">
        <v>2014</v>
      </c>
      <c r="D489" s="22" t="s">
        <v>2053</v>
      </c>
      <c r="E489" s="22" t="s">
        <v>141</v>
      </c>
      <c r="F489" s="34" t="s">
        <v>40</v>
      </c>
      <c r="G489" s="22" t="s">
        <v>1665</v>
      </c>
      <c r="H489" s="22" t="s">
        <v>36</v>
      </c>
      <c r="I489" s="22" t="s">
        <v>12</v>
      </c>
      <c r="J489" s="22" t="s">
        <v>8</v>
      </c>
      <c r="K489" s="22">
        <v>104</v>
      </c>
      <c r="L489" s="22">
        <f>AVERAGE(K489,M489)</f>
        <v>130</v>
      </c>
      <c r="M489" s="22">
        <v>156</v>
      </c>
      <c r="N489" s="22" t="s">
        <v>9</v>
      </c>
      <c r="O489" s="22" t="s">
        <v>9</v>
      </c>
      <c r="P489" s="22" t="s">
        <v>9</v>
      </c>
      <c r="Q489" s="22">
        <v>1</v>
      </c>
      <c r="R489" s="22">
        <v>6</v>
      </c>
      <c r="S489" s="22">
        <v>1</v>
      </c>
      <c r="T489" s="22">
        <v>6</v>
      </c>
      <c r="U489" s="22">
        <f t="shared" si="76"/>
        <v>1</v>
      </c>
      <c r="V489" s="22">
        <f t="shared" si="77"/>
        <v>6</v>
      </c>
      <c r="W489" s="34" t="s">
        <v>9</v>
      </c>
      <c r="X489" s="22" t="s">
        <v>8</v>
      </c>
      <c r="Y489" s="22" t="s">
        <v>2553</v>
      </c>
      <c r="Z489" s="22" t="s">
        <v>91</v>
      </c>
      <c r="AA489" s="22">
        <v>20</v>
      </c>
      <c r="AB489" s="22" t="s">
        <v>145</v>
      </c>
      <c r="AC489" cm="1">
        <f t="array" ref="AC489">_xlfn.IFS(AB489="mg/kg", AA489, AB489="ug/g", AA489, AB489="mg/100g", AA489*10, AB489="mg/g", AA489*1000, TRUE, "NA")</f>
        <v>20</v>
      </c>
      <c r="AD489" s="22">
        <v>1400000</v>
      </c>
      <c r="AE489" s="22" t="s">
        <v>252</v>
      </c>
      <c r="AF489" cm="1">
        <f t="array" ref="AF489">_xlfn.IFS(AD489="NA", "NA", AD489="NR", "NA", AE489="W/cm2", AD489, AE489="mW/mm2", AD489*0.1, AE489="mW/cm2", AD489*0.001, AE489="uW/cm2", AD489*0.000001, AE489="lux", AD489*0.00000014641, AE489="klux", AD489*0.00014641, TRUE, "NA")</f>
        <v>0.20497399999999999</v>
      </c>
      <c r="AG489" s="22" t="s">
        <v>9</v>
      </c>
      <c r="AH489" s="22" t="s">
        <v>9</v>
      </c>
      <c r="AI489" s="22">
        <v>540</v>
      </c>
      <c r="AJ489" s="22" t="s">
        <v>9</v>
      </c>
      <c r="AK489" s="22">
        <v>20</v>
      </c>
      <c r="AL489" s="34" t="s">
        <v>1728</v>
      </c>
      <c r="AM489" s="22" t="s">
        <v>216</v>
      </c>
      <c r="AN489" s="22">
        <v>10</v>
      </c>
      <c r="AO489" s="22" t="s">
        <v>145</v>
      </c>
      <c r="AP489" s="22">
        <v>1</v>
      </c>
      <c r="AQ489" s="22" t="s">
        <v>158</v>
      </c>
      <c r="AR489" s="34">
        <v>24</v>
      </c>
      <c r="AS489" s="22" t="s">
        <v>875</v>
      </c>
      <c r="AT489" s="22">
        <v>2675</v>
      </c>
      <c r="AU489" s="22">
        <v>950</v>
      </c>
      <c r="AV489" s="22">
        <v>1449</v>
      </c>
      <c r="AW489" s="22">
        <v>570</v>
      </c>
      <c r="AX489" s="22" t="s">
        <v>8</v>
      </c>
      <c r="AY489" s="22" t="s">
        <v>8</v>
      </c>
      <c r="AZ489" s="22" t="s">
        <v>137</v>
      </c>
      <c r="BA489" s="22" t="s">
        <v>196</v>
      </c>
      <c r="BB489" t="str" cm="1">
        <f t="array" ref="BB489">_xlfn.IFS(AT489="NA", "NA", AT489="NR", "NA", AZ489="Direct rLV % whole brain", AT489, AZ489="Indirect rLV % whole brain", AT489, AZ489="Direct rLV % hemisphere", AT489/2, AZ489="Indirect rLV % hemisphere", AT489/2, AND(F489="Mouse", AZ489="mm3"), (AT489/508.91)*100, AND(F489="Rat", AZ489="mm3"), (AT489/1971)*100, AND(F489="Mouse", AZ489="ul"), (AT489/508.91)*100, AND(F489="Rat", AZ489="ul"), (AT489/1971)*100, AND(F489="Mouse", AZ489="nl"), (AT489/508910)*100, AND(F489="Rat", AZ489="nl"), (AT489/1971000)*100, AND(F489="Mouse", AZ489="cm3"), (AT489/0.50891)*100, AND(F489="Rat", AZ489="cm3"), (AT489/1.971)*100, TRUE, "NA")</f>
        <v>NA</v>
      </c>
      <c r="BC489" t="str" cm="1">
        <f t="array" ref="BC489">_xlfn.IFS(AV489="NA", "NA", AV489="NR", "NA", AZ489="Direct rLV % whole brain", AV489, AZ489="Indirect rLV % whole brain", AV489, AZ489="Direct rLV % hemisphere", AV489/2, AZ489="Indirect rLV % hemisphere", AV489/2, AND(F489="Mouse", AZ489="mm3"), (AV489/508.91)*100, AND(F489="Rat", AZ489="mm3"), (AV489/1971)*100, AND(F489="Mouse", AZ489="ul"), (AV489/508.91)*100, AND(F489="Rat", AZ489="ul"), (AV489/1971)*100, AND(F489="Mouse", AZ489="nl"), (AV489/508910)*100, AND(F489="Rat", AZ489="nl"), (AV489/1971000)*100, AND(F489="Mouse", AZ489="cm3"), (AV489/0.50891)*100, AND(F489="Rat", AZ489="cm3"), (AV489/1.971)*100, TRUE, "NA")</f>
        <v>NA</v>
      </c>
      <c r="BD489" cm="1">
        <f t="array" ref="BD489">_xlfn.IFS(AU489="NA", "NA", AU489="NR", "NA", R489="NR", "NA", BA489="SD", AU489, BA489="SE", AU489*(SQRT(R489)), BA489="SEM", AU489*(SQRT(R489)), TRUE, "NA")</f>
        <v>950</v>
      </c>
      <c r="BE489" t="str" cm="1">
        <f t="array" ref="BE489">_xlfn.IFS(BD489="NA", "NA", AZ489="Direct rLV % whole brain", BD489, AZ489="Indirect rLV % whole brain", BD489, AZ489="Direct rLV % hemisphere", BD489/2, AZ489="Indirect rLV % hemisphere", BD489/2, AND(F489="Mouse", AZ489="mm3"), (BD489/508.91)*100, AND(F489="Rat", AZ489="mm3"), (BD489/1971)*100, AND(F489="Mouse", AZ489="ul"), (BD489/508.91)*100, AND(F489="Rat", AZ489="ul"), (BD489/1971)*100, AND(F489="Mouse", AZ489="nl"), (BD489/508910)*100, AND(F489="Rat", AZ489="nl"), (BD489/1971000)*100, AND(F489="Mouse", AZ489="cm3"), (BD489/0.50891)*100, AND(F489="Rat", AZ489="cm3"), (BD489/1.971)*100, TRUE, "NA")</f>
        <v>NA</v>
      </c>
      <c r="BF489" s="48" cm="1">
        <f t="array" ref="BF489">_xlfn.IFS(AW489="NA", "NA", AW489="NR", "NA", T489 = "NA", "NA", T489 = "NR", "NA", BA489="SD", AW489, BA489="SE", AW489*(SQRT(T489)), BA489="SEM", AW489*(SQRT(T489)), TRUE, "NA")</f>
        <v>570</v>
      </c>
      <c r="BG489" s="34" t="s">
        <v>1485</v>
      </c>
      <c r="BH489" s="22">
        <v>43.7</v>
      </c>
      <c r="BI489" s="22">
        <v>8.1</v>
      </c>
      <c r="BJ489" s="22">
        <v>31.2</v>
      </c>
      <c r="BK489" s="22">
        <v>7.9</v>
      </c>
      <c r="BL489" s="22" t="s">
        <v>196</v>
      </c>
      <c r="BM489" s="22">
        <v>24</v>
      </c>
      <c r="BN489" s="34" t="s">
        <v>273</v>
      </c>
      <c r="BO489" s="22" t="s">
        <v>273</v>
      </c>
    </row>
    <row r="490" spans="1:69" x14ac:dyDescent="0.3">
      <c r="A490" t="s">
        <v>2055</v>
      </c>
      <c r="B490" t="s">
        <v>2054</v>
      </c>
      <c r="C490">
        <v>2004</v>
      </c>
      <c r="D490" t="s">
        <v>2056</v>
      </c>
      <c r="E490" t="s">
        <v>141</v>
      </c>
      <c r="F490" s="35" t="s">
        <v>24</v>
      </c>
      <c r="G490" t="s">
        <v>11</v>
      </c>
      <c r="H490" t="s">
        <v>36</v>
      </c>
      <c r="I490" t="s">
        <v>12</v>
      </c>
      <c r="J490" t="s">
        <v>8</v>
      </c>
      <c r="K490" t="s">
        <v>9</v>
      </c>
      <c r="L490" t="s">
        <v>9</v>
      </c>
      <c r="M490" t="s">
        <v>9</v>
      </c>
      <c r="N490">
        <v>280</v>
      </c>
      <c r="O490">
        <f>AVERAGE(N490,P490)</f>
        <v>300</v>
      </c>
      <c r="P490">
        <v>320</v>
      </c>
      <c r="Q490">
        <v>1</v>
      </c>
      <c r="R490">
        <v>6</v>
      </c>
      <c r="S490">
        <v>2</v>
      </c>
      <c r="T490">
        <v>6</v>
      </c>
      <c r="U490">
        <f t="shared" si="76"/>
        <v>2</v>
      </c>
      <c r="V490">
        <f t="shared" si="77"/>
        <v>3</v>
      </c>
      <c r="W490" s="35" t="s">
        <v>100</v>
      </c>
      <c r="X490" t="s">
        <v>8</v>
      </c>
      <c r="Y490" t="s">
        <v>78</v>
      </c>
      <c r="Z490" t="s">
        <v>985</v>
      </c>
      <c r="AA490">
        <v>10</v>
      </c>
      <c r="AB490" t="s">
        <v>320</v>
      </c>
      <c r="AC490">
        <f>AA490*0.133</f>
        <v>1.33</v>
      </c>
      <c r="AD490">
        <v>150</v>
      </c>
      <c r="AE490" t="s">
        <v>292</v>
      </c>
      <c r="AF490" t="str" cm="1">
        <f t="array" ref="AF490">_xlfn.IFS(AD490="NA", "NA", AD490="NR", "NA", AE490="W/cm2", AD490, AE490="mW/mm2", AD490*0.1, AE490="mW/cm2", AD490*0.001, AE490="uW/cm2", AD490*0.000001, AE490="lux", AD490*0.00000014641, AE490="klux", AD490*0.00014641, TRUE, "NA")</f>
        <v>NA</v>
      </c>
      <c r="AG490" t="s">
        <v>9</v>
      </c>
      <c r="AH490" t="s">
        <v>9</v>
      </c>
      <c r="AI490" t="s">
        <v>9</v>
      </c>
      <c r="AJ490">
        <v>1.5</v>
      </c>
      <c r="AK490">
        <v>20</v>
      </c>
      <c r="AL490" s="35" t="s">
        <v>1251</v>
      </c>
      <c r="AM490" t="s">
        <v>218</v>
      </c>
      <c r="AN490">
        <v>20</v>
      </c>
      <c r="AO490" t="s">
        <v>2561</v>
      </c>
      <c r="AP490">
        <v>1</v>
      </c>
      <c r="AQ490" t="s">
        <v>158</v>
      </c>
      <c r="AR490" s="35">
        <v>168</v>
      </c>
      <c r="AS490" t="s">
        <v>876</v>
      </c>
      <c r="AT490">
        <v>28.5</v>
      </c>
      <c r="AU490">
        <v>2.2999999999999998</v>
      </c>
      <c r="AV490">
        <v>31.7</v>
      </c>
      <c r="AW490">
        <v>6.4</v>
      </c>
      <c r="AX490" t="s">
        <v>8</v>
      </c>
      <c r="AY490" t="s">
        <v>8</v>
      </c>
      <c r="AZ490" t="s">
        <v>137</v>
      </c>
      <c r="BA490" t="s">
        <v>197</v>
      </c>
      <c r="BB490" cm="1">
        <f t="array" ref="BB490">_xlfn.IFS(AT490="NA", "NA", AT490="NR", "NA", AZ490="Direct rLV % whole brain", AT490, AZ490="Indirect rLV % whole brain", AT490, AZ490="Direct rLV % hemisphere", AT490/2, AZ490="Indirect rLV % hemisphere", AT490/2, AND(F490="Mouse", AZ490="mm3"), (AT490/508.91)*100, AND(F490="Rat", AZ490="mm3"), (AT490/1971)*100, AND(F490="Mouse", AZ490="ul"), (AT490/508.91)*100, AND(F490="Rat", AZ490="ul"), (AT490/1971)*100, AND(F490="Mouse", AZ490="nl"), (AT490/508910)*100, AND(F490="Rat", AZ490="nl"), (AT490/1971000)*100, AND(F490="Mouse", AZ490="cm3"), (AT490/0.50891)*100, AND(F490="Rat", AZ490="cm3"), (AT490/1.971)*100, TRUE, "NA")</f>
        <v>1.445966514459665</v>
      </c>
      <c r="BC490" cm="1">
        <f t="array" ref="BC490">_xlfn.IFS(AV490="NA", "NA", AV490="NR", "NA", AZ490="Direct rLV % whole brain", AV490, AZ490="Indirect rLV % whole brain", AV490, AZ490="Direct rLV % hemisphere", AV490/2, AZ490="Indirect rLV % hemisphere", AV490/2, AND(F490="Mouse", AZ490="mm3"), (AV490/508.91)*100, AND(F490="Rat", AZ490="mm3"), (AV490/1971)*100, AND(F490="Mouse", AZ490="ul"), (AV490/508.91)*100, AND(F490="Rat", AZ490="ul"), (AV490/1971)*100, AND(F490="Mouse", AZ490="nl"), (AV490/508910)*100, AND(F490="Rat", AZ490="nl"), (AV490/1971000)*100, AND(F490="Mouse", AZ490="cm3"), (AV490/0.50891)*100, AND(F490="Rat", AZ490="cm3"), (AV490/1.971)*100, TRUE, "NA")</f>
        <v>1.6083206494165398</v>
      </c>
      <c r="BD490" cm="1">
        <f t="array" ref="BD490">_xlfn.IFS(AU490="NA", "NA", AU490="NR", "NA", R490="NR", "NA", BA490="SD", AU490, BA490="SE", AU490*(SQRT(R490)), BA490="SEM", AU490*(SQRT(R490)), TRUE, "NA")</f>
        <v>5.6338264084013083</v>
      </c>
      <c r="BE490" cm="1">
        <f t="array" ref="BE490">_xlfn.IFS(BD490="NA", "NA", AZ490="Direct rLV % whole brain", BD490, AZ490="Indirect rLV % whole brain", BD490, AZ490="Direct rLV % hemisphere", BD490/2, AZ490="Indirect rLV % hemisphere", BD490/2, AND(F490="Mouse", AZ490="mm3"), (BD490/508.91)*100, AND(F490="Rat", AZ490="mm3"), (BD490/1971)*100, AND(F490="Mouse", AZ490="ul"), (BD490/508.91)*100, AND(F490="Rat", AZ490="ul"), (BD490/1971)*100, AND(F490="Mouse", AZ490="nl"), (BD490/508910)*100, AND(F490="Rat", AZ490="nl"), (BD490/1971000)*100, AND(F490="Mouse", AZ490="cm3"), (BD490/0.50891)*100, AND(F490="Rat", AZ490="cm3"), (BD490/1.971)*100, TRUE, "NA")</f>
        <v>0.28583594157287207</v>
      </c>
      <c r="BF490" s="48" cm="1">
        <f t="array" ref="BF490">_xlfn.IFS(AW490="NA", "NA", AW490="NR", "NA", T490 = "NA", "NA", T490 = "NR", "NA", BA490="SD", AW490, BA490="SE", AW490*(SQRT(T490)), BA490="SEM", AW490*(SQRT(T490)), TRUE, "NA")</f>
        <v>15.676734353812339</v>
      </c>
      <c r="BG490" s="35" t="s">
        <v>138</v>
      </c>
      <c r="BH490">
        <v>4.32</v>
      </c>
      <c r="BI490">
        <v>0.28000000000000003</v>
      </c>
      <c r="BJ490">
        <v>2.5299999999999998</v>
      </c>
      <c r="BK490">
        <v>0.16</v>
      </c>
      <c r="BL490" t="s">
        <v>197</v>
      </c>
      <c r="BM490">
        <v>840</v>
      </c>
      <c r="BN490" s="35" t="s">
        <v>272</v>
      </c>
      <c r="BO490" t="s">
        <v>273</v>
      </c>
      <c r="BP490" t="s">
        <v>2057</v>
      </c>
    </row>
    <row r="491" spans="1:69" x14ac:dyDescent="0.3">
      <c r="A491" t="s">
        <v>2055</v>
      </c>
      <c r="B491" t="s">
        <v>2054</v>
      </c>
      <c r="C491">
        <v>2004</v>
      </c>
      <c r="D491" t="s">
        <v>2056</v>
      </c>
      <c r="E491" t="s">
        <v>143</v>
      </c>
      <c r="F491" s="35" t="s">
        <v>24</v>
      </c>
      <c r="G491" t="s">
        <v>11</v>
      </c>
      <c r="H491" t="s">
        <v>36</v>
      </c>
      <c r="I491" t="s">
        <v>12</v>
      </c>
      <c r="J491" t="s">
        <v>8</v>
      </c>
      <c r="K491" t="s">
        <v>9</v>
      </c>
      <c r="L491" t="s">
        <v>9</v>
      </c>
      <c r="M491" t="s">
        <v>9</v>
      </c>
      <c r="N491">
        <v>280</v>
      </c>
      <c r="O491">
        <f t="shared" ref="O491:O492" si="82">AVERAGE(N491,P491)</f>
        <v>300</v>
      </c>
      <c r="P491">
        <v>320</v>
      </c>
      <c r="Q491">
        <v>1</v>
      </c>
      <c r="R491">
        <v>6</v>
      </c>
      <c r="S491">
        <v>2</v>
      </c>
      <c r="T491">
        <v>6</v>
      </c>
      <c r="U491">
        <f t="shared" si="76"/>
        <v>2</v>
      </c>
      <c r="V491">
        <f>IF(AND(U491&lt;&gt;"", U491&lt;&gt;0, U491&lt;&gt;"NA", U491&lt;&gt;"NR",R491&lt;&gt;"", R491&lt;&gt;0, R491&lt;&gt;"NA", R491&lt;&gt;"NR"), R491/U491, "NA")</f>
        <v>3</v>
      </c>
      <c r="W491" s="35" t="s">
        <v>100</v>
      </c>
      <c r="X491" t="s">
        <v>8</v>
      </c>
      <c r="Y491" t="s">
        <v>78</v>
      </c>
      <c r="Z491" t="s">
        <v>985</v>
      </c>
      <c r="AA491">
        <v>10</v>
      </c>
      <c r="AB491" t="s">
        <v>320</v>
      </c>
      <c r="AC491">
        <f>AA491*0.133</f>
        <v>1.33</v>
      </c>
      <c r="AD491">
        <v>150</v>
      </c>
      <c r="AE491" t="s">
        <v>292</v>
      </c>
      <c r="AF491" t="str" cm="1">
        <f t="array" ref="AF491">_xlfn.IFS(AD491="NA", "NA", AD491="NR", "NA", AE491="W/cm2", AD491, AE491="mW/mm2", AD491*0.1, AE491="mW/cm2", AD491*0.001, AE491="uW/cm2", AD491*0.000001, AE491="lux", AD491*0.00000014641, AE491="klux", AD491*0.00014641, TRUE, "NA")</f>
        <v>NA</v>
      </c>
      <c r="AG491" t="s">
        <v>9</v>
      </c>
      <c r="AH491" t="s">
        <v>9</v>
      </c>
      <c r="AI491" t="s">
        <v>9</v>
      </c>
      <c r="AJ491">
        <v>1.5</v>
      </c>
      <c r="AK491">
        <v>20</v>
      </c>
      <c r="AL491" s="35" t="s">
        <v>1775</v>
      </c>
      <c r="AM491" t="s">
        <v>47</v>
      </c>
      <c r="AN491">
        <v>5</v>
      </c>
      <c r="AO491" t="s">
        <v>1246</v>
      </c>
      <c r="AP491">
        <v>1</v>
      </c>
      <c r="AQ491" t="s">
        <v>158</v>
      </c>
      <c r="AR491" s="35">
        <v>168</v>
      </c>
      <c r="AS491" t="s">
        <v>876</v>
      </c>
      <c r="AT491">
        <v>28.5</v>
      </c>
      <c r="AU491">
        <v>2.2999999999999998</v>
      </c>
      <c r="AV491">
        <v>37.1</v>
      </c>
      <c r="AW491">
        <v>3.6</v>
      </c>
      <c r="AX491" t="s">
        <v>8</v>
      </c>
      <c r="AY491" t="s">
        <v>8</v>
      </c>
      <c r="AZ491" t="s">
        <v>137</v>
      </c>
      <c r="BA491" t="s">
        <v>197</v>
      </c>
      <c r="BB491" cm="1">
        <f t="array" ref="BB491">_xlfn.IFS(AT491="NA", "NA", AT491="NR", "NA", AZ491="Direct rLV % whole brain", AT491, AZ491="Indirect rLV % whole brain", AT491, AZ491="Direct rLV % hemisphere", AT491/2, AZ491="Indirect rLV % hemisphere", AT491/2, AND(F491="Mouse", AZ491="mm3"), (AT491/508.91)*100, AND(F491="Rat", AZ491="mm3"), (AT491/1971)*100, AND(F491="Mouse", AZ491="ul"), (AT491/508.91)*100, AND(F491="Rat", AZ491="ul"), (AT491/1971)*100, AND(F491="Mouse", AZ491="nl"), (AT491/508910)*100, AND(F491="Rat", AZ491="nl"), (AT491/1971000)*100, AND(F491="Mouse", AZ491="cm3"), (AT491/0.50891)*100, AND(F491="Rat", AZ491="cm3"), (AT491/1.971)*100, TRUE, "NA")</f>
        <v>1.445966514459665</v>
      </c>
      <c r="BC491" cm="1">
        <f t="array" ref="BC491">_xlfn.IFS(AV491="NA", "NA", AV491="NR", "NA", AZ491="Direct rLV % whole brain", AV491, AZ491="Indirect rLV % whole brain", AV491, AZ491="Direct rLV % hemisphere", AV491/2, AZ491="Indirect rLV % hemisphere", AV491/2, AND(F491="Mouse", AZ491="mm3"), (AV491/508.91)*100, AND(F491="Rat", AZ491="mm3"), (AV491/1971)*100, AND(F491="Mouse", AZ491="ul"), (AV491/508.91)*100, AND(F491="Rat", AZ491="ul"), (AV491/1971)*100, AND(F491="Mouse", AZ491="nl"), (AV491/508910)*100, AND(F491="Rat", AZ491="nl"), (AV491/1971000)*100, AND(F491="Mouse", AZ491="cm3"), (AV491/0.50891)*100, AND(F491="Rat", AZ491="cm3"), (AV491/1.971)*100, TRUE, "NA")</f>
        <v>1.8822932521562659</v>
      </c>
      <c r="BD491" cm="1">
        <f t="array" ref="BD491">_xlfn.IFS(AU491="NA", "NA", AU491="NR", "NA", R491="NR", "NA", BA491="SD", AU491, BA491="SE", AU491*(SQRT(R491)), BA491="SEM", AU491*(SQRT(R491)), TRUE, "NA")</f>
        <v>5.6338264084013083</v>
      </c>
      <c r="BE491" cm="1">
        <f t="array" ref="BE491">_xlfn.IFS(BD491="NA", "NA", AZ491="Direct rLV % whole brain", BD491, AZ491="Indirect rLV % whole brain", BD491, AZ491="Direct rLV % hemisphere", BD491/2, AZ491="Indirect rLV % hemisphere", BD491/2, AND(F491="Mouse", AZ491="mm3"), (BD491/508.91)*100, AND(F491="Rat", AZ491="mm3"), (BD491/1971)*100, AND(F491="Mouse", AZ491="ul"), (BD491/508.91)*100, AND(F491="Rat", AZ491="ul"), (BD491/1971)*100, AND(F491="Mouse", AZ491="nl"), (BD491/508910)*100, AND(F491="Rat", AZ491="nl"), (BD491/1971000)*100, AND(F491="Mouse", AZ491="cm3"), (BD491/0.50891)*100, AND(F491="Rat", AZ491="cm3"), (BD491/1.971)*100, TRUE, "NA")</f>
        <v>0.28583594157287207</v>
      </c>
      <c r="BF491" s="48" cm="1">
        <f t="array" ref="BF491">_xlfn.IFS(AW491="NA", "NA", AW491="NR", "NA", T491 = "NA", "NA", T491 = "NR", "NA", BA491="SD", AW491, BA491="SE", AW491*(SQRT(T491)), BA491="SEM", AW491*(SQRT(T491)), TRUE, "NA")</f>
        <v>8.8181630740194414</v>
      </c>
      <c r="BG491" s="35" t="s">
        <v>138</v>
      </c>
      <c r="BH491">
        <v>4.32</v>
      </c>
      <c r="BI491">
        <v>0.28000000000000003</v>
      </c>
      <c r="BJ491">
        <v>3.82</v>
      </c>
      <c r="BK491">
        <v>7.0000000000000007E-2</v>
      </c>
      <c r="BL491" t="s">
        <v>197</v>
      </c>
      <c r="BM491">
        <v>840</v>
      </c>
      <c r="BN491" s="35" t="s">
        <v>272</v>
      </c>
      <c r="BO491" t="s">
        <v>272</v>
      </c>
    </row>
    <row r="492" spans="1:69" s="22" customFormat="1" x14ac:dyDescent="0.3">
      <c r="A492" s="22" t="s">
        <v>2058</v>
      </c>
      <c r="B492" s="22" t="s">
        <v>2054</v>
      </c>
      <c r="C492" s="22">
        <v>2007</v>
      </c>
      <c r="D492" s="22" t="s">
        <v>2059</v>
      </c>
      <c r="E492" s="22" t="s">
        <v>141</v>
      </c>
      <c r="F492" s="34" t="s">
        <v>24</v>
      </c>
      <c r="G492" s="22" t="s">
        <v>11</v>
      </c>
      <c r="H492" s="22" t="s">
        <v>36</v>
      </c>
      <c r="I492" s="22" t="s">
        <v>12</v>
      </c>
      <c r="J492" s="22" t="s">
        <v>8</v>
      </c>
      <c r="K492" s="22" t="s">
        <v>9</v>
      </c>
      <c r="L492" s="22" t="s">
        <v>9</v>
      </c>
      <c r="M492" s="22" t="s">
        <v>9</v>
      </c>
      <c r="N492" s="22">
        <v>280</v>
      </c>
      <c r="O492" s="22">
        <f t="shared" si="82"/>
        <v>300</v>
      </c>
      <c r="P492" s="22">
        <v>320</v>
      </c>
      <c r="Q492" s="22">
        <v>1</v>
      </c>
      <c r="R492" s="22">
        <v>10</v>
      </c>
      <c r="S492" s="22">
        <v>1</v>
      </c>
      <c r="T492" s="22">
        <v>6</v>
      </c>
      <c r="U492" s="22">
        <f t="shared" si="76"/>
        <v>1</v>
      </c>
      <c r="V492" s="22">
        <v>6</v>
      </c>
      <c r="W492" s="34" t="s">
        <v>100</v>
      </c>
      <c r="X492" s="22" t="s">
        <v>936</v>
      </c>
      <c r="Y492" s="22" t="s">
        <v>78</v>
      </c>
      <c r="Z492" s="22" t="s">
        <v>985</v>
      </c>
      <c r="AA492" s="22">
        <v>0.13300000000000001</v>
      </c>
      <c r="AB492" s="22" t="s">
        <v>2060</v>
      </c>
      <c r="AC492" t="str" cm="1">
        <f t="array" ref="AC492">_xlfn.IFS(AB492="mg/kg", AA492, AB492="ug/g", AA492, AB492="mg/100g", AA492*10, AB492="mg/g", AA492*1000, TRUE, "NA")</f>
        <v>NA</v>
      </c>
      <c r="AD492" s="22">
        <v>150</v>
      </c>
      <c r="AE492" s="22" t="s">
        <v>292</v>
      </c>
      <c r="AF492" t="str" cm="1">
        <f t="array" ref="AF492">_xlfn.IFS(AD492="NA", "NA", AD492="NR", "NA", AE492="W/cm2", AD492, AE492="mW/mm2", AD492*0.1, AE492="mW/cm2", AD492*0.001, AE492="uW/cm2", AD492*0.000001, AE492="lux", AD492*0.00000014641, AE492="klux", AD492*0.00014641, TRUE, "NA")</f>
        <v>NA</v>
      </c>
      <c r="AG492" s="22" t="s">
        <v>231</v>
      </c>
      <c r="AH492" s="22" t="s">
        <v>9</v>
      </c>
      <c r="AI492" s="22" t="s">
        <v>9</v>
      </c>
      <c r="AJ492" s="22" t="s">
        <v>9</v>
      </c>
      <c r="AK492" s="22">
        <v>20</v>
      </c>
      <c r="AL492" s="34" t="s">
        <v>1251</v>
      </c>
      <c r="AM492" s="22" t="s">
        <v>218</v>
      </c>
      <c r="AN492" s="22">
        <v>20</v>
      </c>
      <c r="AO492" s="22" t="s">
        <v>2561</v>
      </c>
      <c r="AP492" s="22">
        <v>1</v>
      </c>
      <c r="AQ492" s="22" t="s">
        <v>158</v>
      </c>
      <c r="AR492" s="34">
        <v>888</v>
      </c>
      <c r="AS492" s="22" t="s">
        <v>876</v>
      </c>
      <c r="AT492" s="22">
        <v>37.799999999999997</v>
      </c>
      <c r="AU492" s="22">
        <v>9.4</v>
      </c>
      <c r="AV492" s="22">
        <v>27.7</v>
      </c>
      <c r="AW492" s="22">
        <v>9.5</v>
      </c>
      <c r="AX492" s="22" t="s">
        <v>8</v>
      </c>
      <c r="AY492" s="22" t="s">
        <v>8</v>
      </c>
      <c r="AZ492" s="22" t="s">
        <v>137</v>
      </c>
      <c r="BA492" s="22" t="s">
        <v>197</v>
      </c>
      <c r="BB492" cm="1">
        <f t="array" ref="BB492">_xlfn.IFS(AT492="NA", "NA", AT492="NR", "NA", AZ492="Direct rLV % whole brain", AT492, AZ492="Indirect rLV % whole brain", AT492, AZ492="Direct rLV % hemisphere", AT492/2, AZ492="Indirect rLV % hemisphere", AT492/2, AND(F492="Mouse", AZ492="mm3"), (AT492/508.91)*100, AND(F492="Rat", AZ492="mm3"), (AT492/1971)*100, AND(F492="Mouse", AZ492="ul"), (AT492/508.91)*100, AND(F492="Rat", AZ492="ul"), (AT492/1971)*100, AND(F492="Mouse", AZ492="nl"), (AT492/508910)*100, AND(F492="Rat", AZ492="nl"), (AT492/1971000)*100, AND(F492="Mouse", AZ492="cm3"), (AT492/0.50891)*100, AND(F492="Rat", AZ492="cm3"), (AT492/1.971)*100, TRUE, "NA")</f>
        <v>1.9178082191780819</v>
      </c>
      <c r="BC492" cm="1">
        <f t="array" ref="BC492">_xlfn.IFS(AV492="NA", "NA", AV492="NR", "NA", AZ492="Direct rLV % whole brain", AV492, AZ492="Indirect rLV % whole brain", AV492, AZ492="Direct rLV % hemisphere", AV492/2, AZ492="Indirect rLV % hemisphere", AV492/2, AND(F492="Mouse", AZ492="mm3"), (AV492/508.91)*100, AND(F492="Rat", AZ492="mm3"), (AV492/1971)*100, AND(F492="Mouse", AZ492="ul"), (AV492/508.91)*100, AND(F492="Rat", AZ492="ul"), (AV492/1971)*100, AND(F492="Mouse", AZ492="nl"), (AV492/508910)*100, AND(F492="Rat", AZ492="nl"), (AV492/1971000)*100, AND(F492="Mouse", AZ492="cm3"), (AV492/0.50891)*100, AND(F492="Rat", AZ492="cm3"), (AV492/1.971)*100, TRUE, "NA")</f>
        <v>1.4053779807204463</v>
      </c>
      <c r="BD492" cm="1">
        <f t="array" ref="BD492">_xlfn.IFS(AU492="NA", "NA", AU492="NR", "NA", R492="NR", "NA", BA492="SD", AU492, BA492="SE", AU492*(SQRT(R492)), BA492="SEM", AU492*(SQRT(R492)), TRUE, "NA")</f>
        <v>29.72541000558277</v>
      </c>
      <c r="BE492" cm="1">
        <f t="array" ref="BE492">_xlfn.IFS(BD492="NA", "NA", AZ492="Direct rLV % whole brain", BD492, AZ492="Indirect rLV % whole brain", BD492, AZ492="Direct rLV % hemisphere", BD492/2, AZ492="Indirect rLV % hemisphere", BD492/2, AND(F492="Mouse", AZ492="mm3"), (BD492/508.91)*100, AND(F492="Rat", AZ492="mm3"), (BD492/1971)*100, AND(F492="Mouse", AZ492="ul"), (BD492/508.91)*100, AND(F492="Rat", AZ492="ul"), (BD492/1971)*100, AND(F492="Mouse", AZ492="nl"), (BD492/508910)*100, AND(F492="Rat", AZ492="nl"), (BD492/1971000)*100, AND(F492="Mouse", AZ492="cm3"), (BD492/0.50891)*100, AND(F492="Rat", AZ492="cm3"), (BD492/1.971)*100, TRUE, "NA")</f>
        <v>1.5081385086546306</v>
      </c>
      <c r="BF492" s="48" cm="1">
        <f t="array" ref="BF492">_xlfn.IFS(AW492="NA", "NA", AW492="NR", "NA", T492 = "NA", "NA", T492 = "NR", "NA", BA492="SD", AW492, BA492="SE", AW492*(SQRT(T492)), BA492="SEM", AW492*(SQRT(T492)), TRUE, "NA")</f>
        <v>23.270152556440191</v>
      </c>
      <c r="BG492" s="34" t="s">
        <v>271</v>
      </c>
      <c r="BH492" s="22">
        <v>5.09</v>
      </c>
      <c r="BI492" s="22">
        <v>0.34</v>
      </c>
      <c r="BJ492" s="22">
        <v>3.2</v>
      </c>
      <c r="BK492" s="22">
        <v>0.53</v>
      </c>
      <c r="BL492" s="22" t="s">
        <v>197</v>
      </c>
      <c r="BM492" s="22">
        <v>1008</v>
      </c>
      <c r="BN492" s="34" t="s">
        <v>272</v>
      </c>
      <c r="BO492" s="22" t="s">
        <v>273</v>
      </c>
      <c r="BP492" s="22" t="s">
        <v>2061</v>
      </c>
    </row>
    <row r="493" spans="1:69" x14ac:dyDescent="0.3">
      <c r="A493" t="s">
        <v>2063</v>
      </c>
      <c r="B493" t="s">
        <v>2062</v>
      </c>
      <c r="C493">
        <v>2015</v>
      </c>
      <c r="D493" t="s">
        <v>2064</v>
      </c>
      <c r="E493" t="s">
        <v>141</v>
      </c>
      <c r="F493" s="35" t="s">
        <v>25</v>
      </c>
      <c r="G493" t="s">
        <v>1008</v>
      </c>
      <c r="H493" t="s">
        <v>36</v>
      </c>
      <c r="I493" t="s">
        <v>12</v>
      </c>
      <c r="J493" t="s">
        <v>8</v>
      </c>
      <c r="K493" t="s">
        <v>9</v>
      </c>
      <c r="L493" t="s">
        <v>9</v>
      </c>
      <c r="M493" t="s">
        <v>9</v>
      </c>
      <c r="N493" t="s">
        <v>9</v>
      </c>
      <c r="O493" t="s">
        <v>9</v>
      </c>
      <c r="P493" t="s">
        <v>9</v>
      </c>
      <c r="Q493">
        <v>1</v>
      </c>
      <c r="R493">
        <v>8</v>
      </c>
      <c r="S493">
        <v>0</v>
      </c>
      <c r="T493" t="s">
        <v>8</v>
      </c>
      <c r="U493" t="str">
        <f t="shared" si="76"/>
        <v>NA</v>
      </c>
      <c r="V493" t="str">
        <f>IF(AND(U493&lt;&gt;"", U493&lt;&gt;0, U493&lt;&gt;"NA", U493&lt;&gt;"NR",R493&lt;&gt;"", R493&lt;&gt;0, R493&lt;&gt;"NA", R493&lt;&gt;"NR"), R493/U493, "NA")</f>
        <v>NA</v>
      </c>
      <c r="W493" s="35" t="s">
        <v>147</v>
      </c>
      <c r="X493" t="s">
        <v>97</v>
      </c>
      <c r="Y493" t="s">
        <v>78</v>
      </c>
      <c r="Z493" t="s">
        <v>9</v>
      </c>
      <c r="AA493">
        <v>10</v>
      </c>
      <c r="AB493" t="s">
        <v>320</v>
      </c>
      <c r="AC493" t="str" cm="1">
        <f t="array" ref="AC493">_xlfn.IFS(AB493="mg/kg", AA493, AB493="ug/g", AA493, AB493="mg/100g", AA493*10, AB493="mg/g", AA493*1000, TRUE, "NA")</f>
        <v>NA</v>
      </c>
      <c r="AD493" t="s">
        <v>9</v>
      </c>
      <c r="AE493" t="s">
        <v>8</v>
      </c>
      <c r="AF493" t="str" cm="1">
        <f t="array" ref="AF493">_xlfn.IFS(AD493="NA", "NA", AD493="NR", "NA", AE493="W/cm2", AD493, AE493="mW/mm2", AD493*0.1, AE493="mW/cm2", AD493*0.001, AE493="uW/cm2", AD493*0.000001, AE493="lux", AD493*0.00000014641, AE493="klux", AD493*0.00014641, TRUE, "NA")</f>
        <v>NA</v>
      </c>
      <c r="AG493" t="s">
        <v>231</v>
      </c>
      <c r="AH493" t="s">
        <v>9</v>
      </c>
      <c r="AI493" t="s">
        <v>9</v>
      </c>
      <c r="AJ493">
        <v>4</v>
      </c>
      <c r="AK493">
        <v>20</v>
      </c>
      <c r="AL493" s="35" t="s">
        <v>12</v>
      </c>
      <c r="AM493" t="s">
        <v>8</v>
      </c>
      <c r="AN493" t="s">
        <v>8</v>
      </c>
      <c r="AO493" t="s">
        <v>8</v>
      </c>
      <c r="AP493" t="s">
        <v>8</v>
      </c>
      <c r="AQ493" t="s">
        <v>8</v>
      </c>
      <c r="AR493" s="35">
        <v>336</v>
      </c>
      <c r="AS493" t="s">
        <v>876</v>
      </c>
      <c r="AT493">
        <v>6.86</v>
      </c>
      <c r="AU493">
        <v>0.77</v>
      </c>
      <c r="AV493" t="s">
        <v>8</v>
      </c>
      <c r="AW493" t="s">
        <v>8</v>
      </c>
      <c r="AX493" t="s">
        <v>8</v>
      </c>
      <c r="AY493" t="s">
        <v>8</v>
      </c>
      <c r="AZ493" t="s">
        <v>137</v>
      </c>
      <c r="BA493" t="s">
        <v>197</v>
      </c>
      <c r="BB493" cm="1">
        <f t="array" ref="BB493">_xlfn.IFS(AT493="NA", "NA", AT493="NR", "NA", AZ493="Direct rLV % whole brain", AT493, AZ493="Indirect rLV % whole brain", AT493, AZ493="Direct rLV % hemisphere", AT493/2, AZ493="Indirect rLV % hemisphere", AT493/2, AND(F493="Mouse", AZ493="mm3"), (AT493/508.91)*100, AND(F493="Rat", AZ493="mm3"), (AT493/1971)*100, AND(F493="Mouse", AZ493="ul"), (AT493/508.91)*100, AND(F493="Rat", AZ493="ul"), (AT493/1971)*100, AND(F493="Mouse", AZ493="nl"), (AT493/508910)*100, AND(F493="Rat", AZ493="nl"), (AT493/1971000)*100, AND(F493="Mouse", AZ493="cm3"), (AT493/0.50891)*100, AND(F493="Rat", AZ493="cm3"), (AT493/1.971)*100, TRUE, "NA")</f>
        <v>1.3479790139710361</v>
      </c>
      <c r="BC493" t="str" cm="1">
        <f t="array" ref="BC493">_xlfn.IFS(AV493="NA", "NA", AV493="NR", "NA", AZ493="Direct rLV % whole brain", AV493, AZ493="Indirect rLV % whole brain", AV493, AZ493="Direct rLV % hemisphere", AV493/2, AZ493="Indirect rLV % hemisphere", AV493/2, AND(F493="Mouse", AZ493="mm3"), (AV493/508.91)*100, AND(F493="Rat", AZ493="mm3"), (AV493/1971)*100, AND(F493="Mouse", AZ493="ul"), (AV493/508.91)*100, AND(F493="Rat", AZ493="ul"), (AV493/1971)*100, AND(F493="Mouse", AZ493="nl"), (AV493/508910)*100, AND(F493="Rat", AZ493="nl"), (AV493/1971000)*100, AND(F493="Mouse", AZ493="cm3"), (AV493/0.50891)*100, AND(F493="Rat", AZ493="cm3"), (AV493/1.971)*100, TRUE, "NA")</f>
        <v>NA</v>
      </c>
      <c r="BD493" cm="1">
        <f t="array" ref="BD493">_xlfn.IFS(AU493="NA", "NA", AU493="NR", "NA", R493="NR", "NA", BA493="SD", AU493, BA493="SE", AU493*(SQRT(R493)), BA493="SEM", AU493*(SQRT(R493)), TRUE, "NA")</f>
        <v>2.1778888860545664</v>
      </c>
      <c r="BE493" cm="1">
        <f t="array" ref="BE493">_xlfn.IFS(BD493="NA", "NA", AZ493="Direct rLV % whole brain", BD493, AZ493="Indirect rLV % whole brain", BD493, AZ493="Direct rLV % hemisphere", BD493/2, AZ493="Indirect rLV % hemisphere", BD493/2, AND(F493="Mouse", AZ493="mm3"), (BD493/508.91)*100, AND(F493="Rat", AZ493="mm3"), (BD493/1971)*100, AND(F493="Mouse", AZ493="ul"), (BD493/508.91)*100, AND(F493="Rat", AZ493="ul"), (BD493/1971)*100, AND(F493="Mouse", AZ493="nl"), (BD493/508910)*100, AND(F493="Rat", AZ493="nl"), (BD493/1971000)*100, AND(F493="Mouse", AZ493="cm3"), (BD493/0.50891)*100, AND(F493="Rat", AZ493="cm3"), (BD493/1.971)*100, TRUE, "NA")</f>
        <v>0.42795167830354408</v>
      </c>
      <c r="BF493" s="48" t="str" cm="1">
        <f t="array" ref="BF493">_xlfn.IFS(AW493="NA", "NA", AW493="NR", "NA", T493 = "NA", "NA", T493 = "NR", "NA", BA493="SD", AW493, BA493="SE", AW493*(SQRT(T493)), BA493="SEM", AW493*(SQRT(T493)), TRUE, "NA")</f>
        <v>NA</v>
      </c>
      <c r="BG493" s="35" t="s">
        <v>12</v>
      </c>
      <c r="BH493" t="s">
        <v>8</v>
      </c>
      <c r="BI493" t="s">
        <v>8</v>
      </c>
      <c r="BJ493" t="s">
        <v>8</v>
      </c>
      <c r="BK493" t="s">
        <v>8</v>
      </c>
      <c r="BL493" t="s">
        <v>8</v>
      </c>
      <c r="BM493" t="s">
        <v>8</v>
      </c>
      <c r="BN493" s="35" t="s">
        <v>273</v>
      </c>
      <c r="BO493" t="s">
        <v>273</v>
      </c>
      <c r="BP493" t="s">
        <v>2065</v>
      </c>
    </row>
    <row r="494" spans="1:69" s="22" customFormat="1" x14ac:dyDescent="0.3">
      <c r="A494" s="22" t="s">
        <v>2066</v>
      </c>
      <c r="B494" s="22" t="s">
        <v>2062</v>
      </c>
      <c r="C494" s="22">
        <v>2017</v>
      </c>
      <c r="D494" s="22" t="s">
        <v>2067</v>
      </c>
      <c r="E494" s="22" t="s">
        <v>141</v>
      </c>
      <c r="F494" s="34" t="s">
        <v>25</v>
      </c>
      <c r="G494" s="22" t="s">
        <v>1008</v>
      </c>
      <c r="H494" s="22" t="s">
        <v>36</v>
      </c>
      <c r="I494" s="22" t="s">
        <v>12</v>
      </c>
      <c r="J494" s="22" t="s">
        <v>8</v>
      </c>
      <c r="K494" s="22" t="s">
        <v>9</v>
      </c>
      <c r="L494" s="22">
        <v>12</v>
      </c>
      <c r="M494" s="22" t="s">
        <v>9</v>
      </c>
      <c r="N494" s="22" t="s">
        <v>9</v>
      </c>
      <c r="O494" s="22" t="s">
        <v>9</v>
      </c>
      <c r="P494" s="22" t="s">
        <v>9</v>
      </c>
      <c r="Q494" s="22">
        <v>1</v>
      </c>
      <c r="R494" s="22" t="s">
        <v>9</v>
      </c>
      <c r="S494" s="22">
        <v>2</v>
      </c>
      <c r="T494" s="22" t="s">
        <v>9</v>
      </c>
      <c r="U494" s="22">
        <f t="shared" si="76"/>
        <v>2</v>
      </c>
      <c r="V494" s="22" t="str">
        <f>IF(AND(U494&lt;&gt;"", U494&lt;&gt;0, U494&lt;&gt;"NA", U494&lt;&gt;"NR",R494&lt;&gt;"", R494&lt;&gt;0, R494&lt;&gt;"NA", R494&lt;&gt;"NR"), R494/U494, "NA")</f>
        <v>NA</v>
      </c>
      <c r="W494" s="34" t="s">
        <v>100</v>
      </c>
      <c r="X494" s="22" t="s">
        <v>936</v>
      </c>
      <c r="Y494" s="22" t="s">
        <v>78</v>
      </c>
      <c r="Z494" s="22" t="s">
        <v>9</v>
      </c>
      <c r="AA494" s="22">
        <v>10</v>
      </c>
      <c r="AB494" s="22" t="s">
        <v>320</v>
      </c>
      <c r="AC494" t="str" cm="1">
        <f t="array" ref="AC494">_xlfn.IFS(AB494="mg/kg", AA494, AB494="ug/g", AA494, AB494="mg/100g", AA494*10, AB494="mg/g", AA494*1000, TRUE, "NA")</f>
        <v>NA</v>
      </c>
      <c r="AD494" s="22" t="s">
        <v>9</v>
      </c>
      <c r="AE494" s="22" t="s">
        <v>8</v>
      </c>
      <c r="AF494" t="str" cm="1">
        <f t="array" ref="AF494">_xlfn.IFS(AD494="NA", "NA", AD494="NR", "NA", AE494="W/cm2", AD494, AE494="mW/mm2", AD494*0.1, AE494="mW/cm2", AD494*0.001, AE494="uW/cm2", AD494*0.000001, AE494="lux", AD494*0.00000014641, AE494="klux", AD494*0.00014641, TRUE, "NA")</f>
        <v>NA</v>
      </c>
      <c r="AG494" s="22" t="s">
        <v>9</v>
      </c>
      <c r="AH494" s="22" t="s">
        <v>9</v>
      </c>
      <c r="AI494" s="22" t="s">
        <v>9</v>
      </c>
      <c r="AJ494" s="22">
        <v>8</v>
      </c>
      <c r="AK494" s="22">
        <v>15</v>
      </c>
      <c r="AL494" s="34" t="s">
        <v>2071</v>
      </c>
      <c r="AM494" s="22" t="s">
        <v>216</v>
      </c>
      <c r="AN494" s="22">
        <v>20</v>
      </c>
      <c r="AO494" s="22" t="s">
        <v>2561</v>
      </c>
      <c r="AP494" s="22">
        <v>-1</v>
      </c>
      <c r="AQ494" s="22" t="s">
        <v>156</v>
      </c>
      <c r="AR494" s="34">
        <v>336</v>
      </c>
      <c r="AS494" s="22" t="s">
        <v>876</v>
      </c>
      <c r="AT494" s="22">
        <v>0.67</v>
      </c>
      <c r="AU494" s="22">
        <v>0.1</v>
      </c>
      <c r="AV494" s="22">
        <v>0.87</v>
      </c>
      <c r="AW494" s="22">
        <v>0.21</v>
      </c>
      <c r="AX494" s="22" t="s">
        <v>8</v>
      </c>
      <c r="AY494" s="22" t="s">
        <v>8</v>
      </c>
      <c r="AZ494" s="22" t="s">
        <v>137</v>
      </c>
      <c r="BA494" s="22" t="s">
        <v>197</v>
      </c>
      <c r="BB494" cm="1">
        <f t="array" ref="BB494">_xlfn.IFS(AT494="NA", "NA", AT494="NR", "NA", AZ494="Direct rLV % whole brain", AT494, AZ494="Indirect rLV % whole brain", AT494, AZ494="Direct rLV % hemisphere", AT494/2, AZ494="Indirect rLV % hemisphere", AT494/2, AND(F494="Mouse", AZ494="mm3"), (AT494/508.91)*100, AND(F494="Rat", AZ494="mm3"), (AT494/1971)*100, AND(F494="Mouse", AZ494="ul"), (AT494/508.91)*100, AND(F494="Rat", AZ494="ul"), (AT494/1971)*100, AND(F494="Mouse", AZ494="nl"), (AT494/508910)*100, AND(F494="Rat", AZ494="nl"), (AT494/1971000)*100, AND(F494="Mouse", AZ494="cm3"), (AT494/0.50891)*100, AND(F494="Rat", AZ494="cm3"), (AT494/1.971)*100, TRUE, "NA")</f>
        <v>0.13165392702049478</v>
      </c>
      <c r="BC494" cm="1">
        <f t="array" ref="BC494">_xlfn.IFS(AV494="NA", "NA", AV494="NR", "NA", AZ494="Direct rLV % whole brain", AV494, AZ494="Indirect rLV % whole brain", AV494, AZ494="Direct rLV % hemisphere", AV494/2, AZ494="Indirect rLV % hemisphere", AV494/2, AND(F494="Mouse", AZ494="mm3"), (AV494/508.91)*100, AND(F494="Rat", AZ494="mm3"), (AV494/1971)*100, AND(F494="Mouse", AZ494="ul"), (AV494/508.91)*100, AND(F494="Rat", AZ494="ul"), (AV494/1971)*100, AND(F494="Mouse", AZ494="nl"), (AV494/508910)*100, AND(F494="Rat", AZ494="nl"), (AV494/1971000)*100, AND(F494="Mouse", AZ494="cm3"), (AV494/0.50891)*100, AND(F494="Rat", AZ494="cm3"), (AV494/1.971)*100, TRUE, "NA")</f>
        <v>0.17095360672810517</v>
      </c>
      <c r="BD494" t="str" cm="1">
        <f t="array" ref="BD494">_xlfn.IFS(AU494="NA", "NA", AU494="NR", "NA", R494="NR", "NA", BA494="SD", AU494, BA494="SE", AU494*(SQRT(R494)), BA494="SEM", AU494*(SQRT(R494)), TRUE, "NA")</f>
        <v>NA</v>
      </c>
      <c r="BE494" t="str" cm="1">
        <f t="array" ref="BE494">_xlfn.IFS(BD494="NA", "NA", AZ494="Direct rLV % whole brain", BD494, AZ494="Indirect rLV % whole brain", BD494, AZ494="Direct rLV % hemisphere", BD494/2, AZ494="Indirect rLV % hemisphere", BD494/2, AND(F494="Mouse", AZ494="mm3"), (BD494/508.91)*100, AND(F494="Rat", AZ494="mm3"), (BD494/1971)*100, AND(F494="Mouse", AZ494="ul"), (BD494/508.91)*100, AND(F494="Rat", AZ494="ul"), (BD494/1971)*100, AND(F494="Mouse", AZ494="nl"), (BD494/508910)*100, AND(F494="Rat", AZ494="nl"), (BD494/1971000)*100, AND(F494="Mouse", AZ494="cm3"), (BD494/0.50891)*100, AND(F494="Rat", AZ494="cm3"), (BD494/1.971)*100, TRUE, "NA")</f>
        <v>NA</v>
      </c>
      <c r="BF494" s="48" t="str" cm="1">
        <f t="array" ref="BF494">_xlfn.IFS(AW494="NA", "NA", AW494="NR", "NA", T494 = "NA", "NA", T494 = "NR", "NA", BA494="SD", AW494, BA494="SE", AW494*(SQRT(T494)), BA494="SEM", AW494*(SQRT(T494)), TRUE, "NA")</f>
        <v>NA</v>
      </c>
      <c r="BG494" s="34" t="s">
        <v>2068</v>
      </c>
      <c r="BH494" s="22" t="s">
        <v>9</v>
      </c>
      <c r="BI494" s="22" t="s">
        <v>9</v>
      </c>
      <c r="BJ494" s="22" t="s">
        <v>9</v>
      </c>
      <c r="BK494" s="22" t="s">
        <v>9</v>
      </c>
      <c r="BL494" s="22" t="s">
        <v>197</v>
      </c>
      <c r="BM494" s="22" t="s">
        <v>9</v>
      </c>
      <c r="BN494" s="34" t="s">
        <v>273</v>
      </c>
      <c r="BO494" s="22" t="s">
        <v>273</v>
      </c>
      <c r="BQ494" s="22" t="s">
        <v>2072</v>
      </c>
    </row>
    <row r="495" spans="1:69" s="22" customFormat="1" x14ac:dyDescent="0.3">
      <c r="A495" s="22" t="s">
        <v>2066</v>
      </c>
      <c r="B495" s="22" t="s">
        <v>2062</v>
      </c>
      <c r="C495" s="22">
        <v>2017</v>
      </c>
      <c r="D495" s="22" t="s">
        <v>2067</v>
      </c>
      <c r="E495" s="22" t="s">
        <v>143</v>
      </c>
      <c r="F495" s="34" t="s">
        <v>25</v>
      </c>
      <c r="G495" s="22" t="s">
        <v>1008</v>
      </c>
      <c r="H495" s="22" t="s">
        <v>36</v>
      </c>
      <c r="I495" s="22" t="s">
        <v>12</v>
      </c>
      <c r="J495" s="22" t="s">
        <v>8</v>
      </c>
      <c r="K495" s="22" t="s">
        <v>9</v>
      </c>
      <c r="L495" s="22">
        <v>12</v>
      </c>
      <c r="M495" s="22" t="s">
        <v>9</v>
      </c>
      <c r="N495" s="22" t="s">
        <v>9</v>
      </c>
      <c r="O495" s="22" t="s">
        <v>9</v>
      </c>
      <c r="P495" s="22" t="s">
        <v>9</v>
      </c>
      <c r="Q495" s="22">
        <v>1</v>
      </c>
      <c r="R495" s="22" t="s">
        <v>9</v>
      </c>
      <c r="S495" s="22">
        <v>2</v>
      </c>
      <c r="T495" s="22" t="s">
        <v>9</v>
      </c>
      <c r="U495" s="22">
        <f t="shared" si="76"/>
        <v>2</v>
      </c>
      <c r="V495" s="22" t="str">
        <f>IF(AND(U495&lt;&gt;"", U495&lt;&gt;0, U495&lt;&gt;"NA", U495&lt;&gt;"NR",R495&lt;&gt;"", R495&lt;&gt;0, R495&lt;&gt;"NA", R495&lt;&gt;"NR"), R495/U495, "NA")</f>
        <v>NA</v>
      </c>
      <c r="W495" s="34" t="s">
        <v>100</v>
      </c>
      <c r="X495" s="22" t="s">
        <v>936</v>
      </c>
      <c r="Y495" s="22" t="s">
        <v>78</v>
      </c>
      <c r="Z495" s="22" t="s">
        <v>9</v>
      </c>
      <c r="AA495" s="22">
        <v>10</v>
      </c>
      <c r="AB495" s="22" t="s">
        <v>320</v>
      </c>
      <c r="AC495" t="str" cm="1">
        <f t="array" ref="AC495">_xlfn.IFS(AB495="mg/kg", AA495, AB495="ug/g", AA495, AB495="mg/100g", AA495*10, AB495="mg/g", AA495*1000, TRUE, "NA")</f>
        <v>NA</v>
      </c>
      <c r="AD495" s="22" t="s">
        <v>9</v>
      </c>
      <c r="AE495" s="22" t="s">
        <v>8</v>
      </c>
      <c r="AF495" t="str" cm="1">
        <f t="array" ref="AF495">_xlfn.IFS(AD495="NA", "NA", AD495="NR", "NA", AE495="W/cm2", AD495, AE495="mW/mm2", AD495*0.1, AE495="mW/cm2", AD495*0.001, AE495="uW/cm2", AD495*0.000001, AE495="lux", AD495*0.00000014641, AE495="klux", AD495*0.00014641, TRUE, "NA")</f>
        <v>NA</v>
      </c>
      <c r="AG495" s="22" t="s">
        <v>9</v>
      </c>
      <c r="AH495" s="22" t="s">
        <v>9</v>
      </c>
      <c r="AI495" s="22" t="s">
        <v>9</v>
      </c>
      <c r="AJ495" s="22">
        <v>8</v>
      </c>
      <c r="AK495" s="22">
        <v>15</v>
      </c>
      <c r="AL495" s="34" t="s">
        <v>2069</v>
      </c>
      <c r="AM495" s="22" t="s">
        <v>216</v>
      </c>
      <c r="AN495" s="22">
        <v>2000000</v>
      </c>
      <c r="AO495" s="22" t="s">
        <v>513</v>
      </c>
      <c r="AP495" s="22">
        <v>-1</v>
      </c>
      <c r="AQ495" s="22" t="s">
        <v>156</v>
      </c>
      <c r="AR495" s="34">
        <v>336</v>
      </c>
      <c r="AS495" s="22" t="s">
        <v>876</v>
      </c>
      <c r="AT495" s="22">
        <v>0.67</v>
      </c>
      <c r="AU495" s="22">
        <v>0.1</v>
      </c>
      <c r="AV495" s="22">
        <v>0.65</v>
      </c>
      <c r="AW495" s="22">
        <v>0.09</v>
      </c>
      <c r="AX495" s="22" t="s">
        <v>8</v>
      </c>
      <c r="AY495" s="22" t="s">
        <v>8</v>
      </c>
      <c r="AZ495" s="22" t="s">
        <v>137</v>
      </c>
      <c r="BA495" s="22" t="s">
        <v>197</v>
      </c>
      <c r="BB495" cm="1">
        <f t="array" ref="BB495">_xlfn.IFS(AT495="NA", "NA", AT495="NR", "NA", AZ495="Direct rLV % whole brain", AT495, AZ495="Indirect rLV % whole brain", AT495, AZ495="Direct rLV % hemisphere", AT495/2, AZ495="Indirect rLV % hemisphere", AT495/2, AND(F495="Mouse", AZ495="mm3"), (AT495/508.91)*100, AND(F495="Rat", AZ495="mm3"), (AT495/1971)*100, AND(F495="Mouse", AZ495="ul"), (AT495/508.91)*100, AND(F495="Rat", AZ495="ul"), (AT495/1971)*100, AND(F495="Mouse", AZ495="nl"), (AT495/508910)*100, AND(F495="Rat", AZ495="nl"), (AT495/1971000)*100, AND(F495="Mouse", AZ495="cm3"), (AT495/0.50891)*100, AND(F495="Rat", AZ495="cm3"), (AT495/1.971)*100, TRUE, "NA")</f>
        <v>0.13165392702049478</v>
      </c>
      <c r="BC495" cm="1">
        <f t="array" ref="BC495">_xlfn.IFS(AV495="NA", "NA", AV495="NR", "NA", AZ495="Direct rLV % whole brain", AV495, AZ495="Indirect rLV % whole brain", AV495, AZ495="Direct rLV % hemisphere", AV495/2, AZ495="Indirect rLV % hemisphere", AV495/2, AND(F495="Mouse", AZ495="mm3"), (AV495/508.91)*100, AND(F495="Rat", AZ495="mm3"), (AV495/1971)*100, AND(F495="Mouse", AZ495="ul"), (AV495/508.91)*100, AND(F495="Rat", AZ495="ul"), (AV495/1971)*100, AND(F495="Mouse", AZ495="nl"), (AV495/508910)*100, AND(F495="Rat", AZ495="nl"), (AV495/1971000)*100, AND(F495="Mouse", AZ495="cm3"), (AV495/0.50891)*100, AND(F495="Rat", AZ495="cm3"), (AV495/1.971)*100, TRUE, "NA")</f>
        <v>0.12772395904973374</v>
      </c>
      <c r="BD495" t="str" cm="1">
        <f t="array" ref="BD495">_xlfn.IFS(AU495="NA", "NA", AU495="NR", "NA", R495="NR", "NA", BA495="SD", AU495, BA495="SE", AU495*(SQRT(R495)), BA495="SEM", AU495*(SQRT(R495)), TRUE, "NA")</f>
        <v>NA</v>
      </c>
      <c r="BE495" t="str" cm="1">
        <f t="array" ref="BE495">_xlfn.IFS(BD495="NA", "NA", AZ495="Direct rLV % whole brain", BD495, AZ495="Indirect rLV % whole brain", BD495, AZ495="Direct rLV % hemisphere", BD495/2, AZ495="Indirect rLV % hemisphere", BD495/2, AND(F495="Mouse", AZ495="mm3"), (BD495/508.91)*100, AND(F495="Rat", AZ495="mm3"), (BD495/1971)*100, AND(F495="Mouse", AZ495="ul"), (BD495/508.91)*100, AND(F495="Rat", AZ495="ul"), (BD495/1971)*100, AND(F495="Mouse", AZ495="nl"), (BD495/508910)*100, AND(F495="Rat", AZ495="nl"), (BD495/1971000)*100, AND(F495="Mouse", AZ495="cm3"), (BD495/0.50891)*100, AND(F495="Rat", AZ495="cm3"), (BD495/1.971)*100, TRUE, "NA")</f>
        <v>NA</v>
      </c>
      <c r="BF495" s="48" t="str" cm="1">
        <f t="array" ref="BF495">_xlfn.IFS(AW495="NA", "NA", AW495="NR", "NA", T495 = "NA", "NA", T495 = "NR", "NA", BA495="SD", AW495, BA495="SE", AW495*(SQRT(T495)), BA495="SEM", AW495*(SQRT(T495)), TRUE, "NA")</f>
        <v>NA</v>
      </c>
      <c r="BG495" s="34" t="s">
        <v>2068</v>
      </c>
      <c r="BH495" s="22" t="s">
        <v>9</v>
      </c>
      <c r="BI495" s="22" t="s">
        <v>9</v>
      </c>
      <c r="BJ495" s="22" t="s">
        <v>9</v>
      </c>
      <c r="BK495" s="22" t="s">
        <v>9</v>
      </c>
      <c r="BL495" s="22" t="s">
        <v>197</v>
      </c>
      <c r="BM495" s="22" t="s">
        <v>9</v>
      </c>
      <c r="BN495" s="34" t="s">
        <v>273</v>
      </c>
      <c r="BO495" s="22" t="s">
        <v>273</v>
      </c>
      <c r="BQ495" s="22" t="s">
        <v>2072</v>
      </c>
    </row>
    <row r="496" spans="1:69" x14ac:dyDescent="0.3">
      <c r="A496" t="s">
        <v>2074</v>
      </c>
      <c r="B496" t="s">
        <v>2073</v>
      </c>
      <c r="C496">
        <v>2007</v>
      </c>
      <c r="D496" t="s">
        <v>2075</v>
      </c>
      <c r="E496" t="s">
        <v>141</v>
      </c>
      <c r="F496" s="35" t="s">
        <v>24</v>
      </c>
      <c r="G496" t="s">
        <v>49</v>
      </c>
      <c r="H496" t="s">
        <v>36</v>
      </c>
      <c r="I496" t="s">
        <v>12</v>
      </c>
      <c r="J496" t="s">
        <v>8</v>
      </c>
      <c r="K496" t="s">
        <v>9</v>
      </c>
      <c r="L496">
        <v>4</v>
      </c>
      <c r="M496" t="s">
        <v>9</v>
      </c>
      <c r="N496" t="s">
        <v>9</v>
      </c>
      <c r="O496" t="s">
        <v>9</v>
      </c>
      <c r="P496" t="s">
        <v>9</v>
      </c>
      <c r="Q496">
        <v>1</v>
      </c>
      <c r="R496" t="s">
        <v>9</v>
      </c>
      <c r="S496">
        <v>1</v>
      </c>
      <c r="T496" t="s">
        <v>9</v>
      </c>
      <c r="U496">
        <f t="shared" si="76"/>
        <v>1</v>
      </c>
      <c r="V496" t="str">
        <f>IF(AND(U496&lt;&gt;"", U496&lt;&gt;0, U496&lt;&gt;"NA", U496&lt;&gt;"NR",R496&lt;&gt;"", R496&lt;&gt;0, R496&lt;&gt;"NA", R496&lt;&gt;"NR"), R496/U496, "NA")</f>
        <v>NA</v>
      </c>
      <c r="W496" s="35" t="s">
        <v>175</v>
      </c>
      <c r="X496" t="s">
        <v>8</v>
      </c>
      <c r="Y496" t="s">
        <v>78</v>
      </c>
      <c r="Z496" t="s">
        <v>376</v>
      </c>
      <c r="AA496">
        <v>30</v>
      </c>
      <c r="AB496" t="s">
        <v>145</v>
      </c>
      <c r="AC496" cm="1">
        <f t="array" ref="AC496">_xlfn.IFS(AB496="mg/kg", AA496, AB496="ug/g", AA496, AB496="mg/100g", AA496*10, AB496="mg/g", AA496*1000, TRUE, "NA")</f>
        <v>30</v>
      </c>
      <c r="AD496">
        <v>200</v>
      </c>
      <c r="AE496" t="s">
        <v>221</v>
      </c>
      <c r="AF496" t="str" cm="1">
        <f t="array" ref="AF496">_xlfn.IFS(AD496="NA", "NA", AD496="NR", "NA", AE496="W/cm2", AD496, AE496="mW/mm2", AD496*0.1, AE496="mW/cm2", AD496*0.001, AE496="uW/cm2", AD496*0.000001, AE496="lux", AD496*0.00000014641, AE496="klux", AD496*0.00014641, TRUE, "NA")</f>
        <v>NA</v>
      </c>
      <c r="AG496" t="s">
        <v>83</v>
      </c>
      <c r="AH496" t="s">
        <v>83</v>
      </c>
      <c r="AI496">
        <v>514</v>
      </c>
      <c r="AJ496">
        <v>3</v>
      </c>
      <c r="AK496">
        <v>5</v>
      </c>
      <c r="AL496" s="35" t="s">
        <v>2636</v>
      </c>
      <c r="AM496" t="s">
        <v>2658</v>
      </c>
      <c r="AN496">
        <v>1500</v>
      </c>
      <c r="AO496" t="s">
        <v>2077</v>
      </c>
      <c r="AP496" t="s">
        <v>8</v>
      </c>
      <c r="AQ496" t="s">
        <v>156</v>
      </c>
      <c r="AR496" s="35">
        <v>192</v>
      </c>
      <c r="AS496" t="s">
        <v>876</v>
      </c>
      <c r="AT496">
        <v>75.3</v>
      </c>
      <c r="AU496">
        <v>23.1</v>
      </c>
      <c r="AV496">
        <v>62.4</v>
      </c>
      <c r="AW496">
        <v>17.600000000000001</v>
      </c>
      <c r="AX496" t="s">
        <v>8</v>
      </c>
      <c r="AY496" t="s">
        <v>8</v>
      </c>
      <c r="AZ496" t="s">
        <v>137</v>
      </c>
      <c r="BA496" t="s">
        <v>9</v>
      </c>
      <c r="BB496" cm="1">
        <f t="array" ref="BB496">_xlfn.IFS(AT496="NA", "NA", AT496="NR", "NA", AZ496="Direct rLV % whole brain", AT496, AZ496="Indirect rLV % whole brain", AT496, AZ496="Direct rLV % hemisphere", AT496/2, AZ496="Indirect rLV % hemisphere", AT496/2, AND(F496="Mouse", AZ496="mm3"), (AT496/508.91)*100, AND(F496="Rat", AZ496="mm3"), (AT496/1971)*100, AND(F496="Mouse", AZ496="ul"), (AT496/508.91)*100, AND(F496="Rat", AZ496="ul"), (AT496/1971)*100, AND(F496="Mouse", AZ496="nl"), (AT496/508910)*100, AND(F496="Rat", AZ496="nl"), (AT496/1971000)*100, AND(F496="Mouse", AZ496="cm3"), (AT496/0.50891)*100, AND(F496="Rat", AZ496="cm3"), (AT496/1.971)*100, TRUE, "NA")</f>
        <v>3.8203957382039571</v>
      </c>
      <c r="BC496" cm="1">
        <f t="array" ref="BC496">_xlfn.IFS(AV496="NA", "NA", AV496="NR", "NA", AZ496="Direct rLV % whole brain", AV496, AZ496="Indirect rLV % whole brain", AV496, AZ496="Direct rLV % hemisphere", AV496/2, AZ496="Indirect rLV % hemisphere", AV496/2, AND(F496="Mouse", AZ496="mm3"), (AV496/508.91)*100, AND(F496="Rat", AZ496="mm3"), (AV496/1971)*100, AND(F496="Mouse", AZ496="ul"), (AV496/508.91)*100, AND(F496="Rat", AZ496="ul"), (AV496/1971)*100, AND(F496="Mouse", AZ496="nl"), (AV496/508910)*100, AND(F496="Rat", AZ496="nl"), (AV496/1971000)*100, AND(F496="Mouse", AZ496="cm3"), (AV496/0.50891)*100, AND(F496="Rat", AZ496="cm3"), (AV496/1.971)*100, TRUE, "NA")</f>
        <v>3.1659056316590566</v>
      </c>
      <c r="BD496" t="str" cm="1">
        <f t="array" ref="BD496">_xlfn.IFS(AU496="NA", "NA", AU496="NR", "NA", R496="NR", "NA", BA496="SD", AU496, BA496="SE", AU496*(SQRT(R496)), BA496="SEM", AU496*(SQRT(R496)), TRUE, "NA")</f>
        <v>NA</v>
      </c>
      <c r="BE496" t="str" cm="1">
        <f t="array" ref="BE496">_xlfn.IFS(BD496="NA", "NA", AZ496="Direct rLV % whole brain", BD496, AZ496="Indirect rLV % whole brain", BD496, AZ496="Direct rLV % hemisphere", BD496/2, AZ496="Indirect rLV % hemisphere", BD496/2, AND(F496="Mouse", AZ496="mm3"), (BD496/508.91)*100, AND(F496="Rat", AZ496="mm3"), (BD496/1971)*100, AND(F496="Mouse", AZ496="ul"), (BD496/508.91)*100, AND(F496="Rat", AZ496="ul"), (BD496/1971)*100, AND(F496="Mouse", AZ496="nl"), (BD496/508910)*100, AND(F496="Rat", AZ496="nl"), (BD496/1971000)*100, AND(F496="Mouse", AZ496="cm3"), (BD496/0.50891)*100, AND(F496="Rat", AZ496="cm3"), (BD496/1.971)*100, TRUE, "NA")</f>
        <v>NA</v>
      </c>
      <c r="BF496" s="48" t="str" cm="1">
        <f t="array" ref="BF496">_xlfn.IFS(AW496="NA", "NA", AW496="NR", "NA", T496 = "NA", "NA", T496 = "NR", "NA", BA496="SD", AW496, BA496="SE", AW496*(SQRT(T496)), BA496="SEM", AW496*(SQRT(T496)), TRUE, "NA")</f>
        <v>NA</v>
      </c>
      <c r="BG496" s="35" t="s">
        <v>12</v>
      </c>
      <c r="BH496" t="s">
        <v>8</v>
      </c>
      <c r="BI496" t="s">
        <v>8</v>
      </c>
      <c r="BJ496" t="s">
        <v>8</v>
      </c>
      <c r="BK496" t="s">
        <v>8</v>
      </c>
      <c r="BL496" t="s">
        <v>8</v>
      </c>
      <c r="BM496" t="s">
        <v>8</v>
      </c>
      <c r="BN496" s="35" t="s">
        <v>273</v>
      </c>
      <c r="BO496" t="s">
        <v>273</v>
      </c>
      <c r="BQ496" t="s">
        <v>2606</v>
      </c>
    </row>
    <row r="497" spans="1:69" s="22" customFormat="1" x14ac:dyDescent="0.3">
      <c r="A497" s="22" t="s">
        <v>2082</v>
      </c>
      <c r="B497" s="22" t="s">
        <v>2081</v>
      </c>
      <c r="C497" s="22">
        <v>1997</v>
      </c>
      <c r="D497" s="22" t="s">
        <v>2083</v>
      </c>
      <c r="E497" s="22" t="s">
        <v>141</v>
      </c>
      <c r="F497" s="34" t="s">
        <v>24</v>
      </c>
      <c r="G497" s="22" t="s">
        <v>11</v>
      </c>
      <c r="H497" s="22" t="s">
        <v>36</v>
      </c>
      <c r="I497" s="22" t="s">
        <v>12</v>
      </c>
      <c r="J497" s="22" t="s">
        <v>8</v>
      </c>
      <c r="K497" s="22" t="s">
        <v>9</v>
      </c>
      <c r="L497" s="22" t="s">
        <v>9</v>
      </c>
      <c r="M497" s="22" t="s">
        <v>9</v>
      </c>
      <c r="N497" s="22" t="s">
        <v>9</v>
      </c>
      <c r="O497" s="22" t="s">
        <v>9</v>
      </c>
      <c r="P497" s="22" t="s">
        <v>9</v>
      </c>
      <c r="Q497" s="22">
        <v>1</v>
      </c>
      <c r="R497" s="22">
        <v>6</v>
      </c>
      <c r="S497" s="22">
        <v>1</v>
      </c>
      <c r="T497" s="22">
        <v>6</v>
      </c>
      <c r="U497" s="22">
        <f t="shared" si="76"/>
        <v>1</v>
      </c>
      <c r="V497" s="22">
        <f t="shared" ref="V497:V553" si="83">IF(AND(U497&lt;&gt;"", U497&lt;&gt;0, U497&lt;&gt;"NA", U497&lt;&gt;"NR",R497&lt;&gt;"", R497&lt;&gt;0, R497&lt;&gt;"NA", R497&lt;&gt;"NR"), R497/U497, "NA")</f>
        <v>6</v>
      </c>
      <c r="W497" s="34" t="s">
        <v>642</v>
      </c>
      <c r="X497" s="22" t="s">
        <v>8</v>
      </c>
      <c r="Y497" s="22" t="s">
        <v>78</v>
      </c>
      <c r="Z497" s="22" t="s">
        <v>9</v>
      </c>
      <c r="AA497" s="22">
        <v>10</v>
      </c>
      <c r="AB497" s="22" t="s">
        <v>320</v>
      </c>
      <c r="AC497">
        <f>AA497*0.133</f>
        <v>1.33</v>
      </c>
      <c r="AD497" s="22">
        <v>150</v>
      </c>
      <c r="AE497" s="22" t="s">
        <v>292</v>
      </c>
      <c r="AF497" t="str" cm="1">
        <f t="array" ref="AF497">_xlfn.IFS(AD497="NA", "NA", AD497="NR", "NA", AE497="W/cm2", AD497, AE497="mW/mm2", AD497*0.1, AE497="mW/cm2", AD497*0.001, AE497="uW/cm2", AD497*0.000001, AE497="lux", AD497*0.00000014641, AE497="klux", AD497*0.00014641, TRUE, "NA")</f>
        <v>NA</v>
      </c>
      <c r="AG497" s="22" t="s">
        <v>231</v>
      </c>
      <c r="AH497" s="22" t="s">
        <v>9</v>
      </c>
      <c r="AI497" s="22" t="s">
        <v>9</v>
      </c>
      <c r="AJ497" s="22">
        <v>1.5</v>
      </c>
      <c r="AK497" s="22">
        <v>20</v>
      </c>
      <c r="AL497" s="34" t="s">
        <v>2084</v>
      </c>
      <c r="AM497" s="22" t="s">
        <v>47</v>
      </c>
      <c r="AN497" s="22" t="s">
        <v>9</v>
      </c>
      <c r="AO497" s="22" t="s">
        <v>8</v>
      </c>
      <c r="AP497" s="22">
        <v>-48</v>
      </c>
      <c r="AQ497" s="22" t="s">
        <v>156</v>
      </c>
      <c r="AR497" s="34">
        <v>72</v>
      </c>
      <c r="AS497" s="22" t="s">
        <v>876</v>
      </c>
      <c r="AT497" s="22">
        <v>18.3</v>
      </c>
      <c r="AU497" s="22">
        <v>6.6</v>
      </c>
      <c r="AV497" s="22">
        <v>14.3</v>
      </c>
      <c r="AW497" s="22">
        <v>6.3</v>
      </c>
      <c r="AX497" s="22" t="s">
        <v>8</v>
      </c>
      <c r="AY497" s="22" t="s">
        <v>8</v>
      </c>
      <c r="AZ497" s="22" t="s">
        <v>137</v>
      </c>
      <c r="BA497" s="22" t="s">
        <v>196</v>
      </c>
      <c r="BB497" cm="1">
        <f t="array" ref="BB497">_xlfn.IFS(AT497="NA", "NA", AT497="NR", "NA", AZ497="Direct rLV % whole brain", AT497, AZ497="Indirect rLV % whole brain", AT497, AZ497="Direct rLV % hemisphere", AT497/2, AZ497="Indirect rLV % hemisphere", AT497/2, AND(F497="Mouse", AZ497="mm3"), (AT497/508.91)*100, AND(F497="Rat", AZ497="mm3"), (AT497/1971)*100, AND(F497="Mouse", AZ497="ul"), (AT497/508.91)*100, AND(F497="Rat", AZ497="ul"), (AT497/1971)*100, AND(F497="Mouse", AZ497="nl"), (AT497/508910)*100, AND(F497="Rat", AZ497="nl"), (AT497/1971000)*100, AND(F497="Mouse", AZ497="cm3"), (AT497/0.50891)*100, AND(F497="Rat", AZ497="cm3"), (AT497/1.971)*100, TRUE, "NA")</f>
        <v>0.92846270928462704</v>
      </c>
      <c r="BC497" cm="1">
        <f t="array" ref="BC497">_xlfn.IFS(AV497="NA", "NA", AV497="NR", "NA", AZ497="Direct rLV % whole brain", AV497, AZ497="Indirect rLV % whole brain", AV497, AZ497="Direct rLV % hemisphere", AV497/2, AZ497="Indirect rLV % hemisphere", AV497/2, AND(F497="Mouse", AZ497="mm3"), (AV497/508.91)*100, AND(F497="Rat", AZ497="mm3"), (AV497/1971)*100, AND(F497="Mouse", AZ497="ul"), (AV497/508.91)*100, AND(F497="Rat", AZ497="ul"), (AV497/1971)*100, AND(F497="Mouse", AZ497="nl"), (AV497/508910)*100, AND(F497="Rat", AZ497="nl"), (AV497/1971000)*100, AND(F497="Mouse", AZ497="cm3"), (AV497/0.50891)*100, AND(F497="Rat", AZ497="cm3"), (AV497/1.971)*100, TRUE, "NA")</f>
        <v>0.7255200405885337</v>
      </c>
      <c r="BD497" cm="1">
        <f t="array" ref="BD497">_xlfn.IFS(AU497="NA", "NA", AU497="NR", "NA", R497="NR", "NA", BA497="SD", AU497, BA497="SE", AU497*(SQRT(R497)), BA497="SEM", AU497*(SQRT(R497)), TRUE, "NA")</f>
        <v>6.6</v>
      </c>
      <c r="BE497" cm="1">
        <f t="array" ref="BE497">_xlfn.IFS(BD497="NA", "NA", AZ497="Direct rLV % whole brain", BD497, AZ497="Indirect rLV % whole brain", BD497, AZ497="Direct rLV % hemisphere", BD497/2, AZ497="Indirect rLV % hemisphere", BD497/2, AND(F497="Mouse", AZ497="mm3"), (BD497/508.91)*100, AND(F497="Rat", AZ497="mm3"), (BD497/1971)*100, AND(F497="Mouse", AZ497="ul"), (BD497/508.91)*100, AND(F497="Rat", AZ497="ul"), (BD497/1971)*100, AND(F497="Mouse", AZ497="nl"), (BD497/508910)*100, AND(F497="Rat", AZ497="nl"), (BD497/1971000)*100, AND(F497="Mouse", AZ497="cm3"), (BD497/0.50891)*100, AND(F497="Rat", AZ497="cm3"), (BD497/1.971)*100, TRUE, "NA")</f>
        <v>0.33485540334855401</v>
      </c>
      <c r="BF497" s="48" cm="1">
        <f t="array" ref="BF497">_xlfn.IFS(AW497="NA", "NA", AW497="NR", "NA", T497 = "NA", "NA", T497 = "NR", "NA", BA497="SD", AW497, BA497="SE", AW497*(SQRT(T497)), BA497="SEM", AW497*(SQRT(T497)), TRUE, "NA")</f>
        <v>6.3</v>
      </c>
      <c r="BG497" s="34" t="s">
        <v>12</v>
      </c>
      <c r="BH497" s="22" t="s">
        <v>8</v>
      </c>
      <c r="BI497" s="22" t="s">
        <v>8</v>
      </c>
      <c r="BJ497" s="22" t="s">
        <v>8</v>
      </c>
      <c r="BK497" s="22" t="s">
        <v>8</v>
      </c>
      <c r="BL497" s="22" t="s">
        <v>8</v>
      </c>
      <c r="BM497" s="22" t="s">
        <v>8</v>
      </c>
      <c r="BN497" s="34" t="s">
        <v>272</v>
      </c>
      <c r="BO497" s="22" t="s">
        <v>273</v>
      </c>
    </row>
    <row r="498" spans="1:69" x14ac:dyDescent="0.3">
      <c r="A498" t="s">
        <v>2085</v>
      </c>
      <c r="B498" t="s">
        <v>2081</v>
      </c>
      <c r="C498">
        <v>2002</v>
      </c>
      <c r="D498" t="s">
        <v>2086</v>
      </c>
      <c r="E498" t="s">
        <v>141</v>
      </c>
      <c r="F498" s="35" t="s">
        <v>25</v>
      </c>
      <c r="G498" t="s">
        <v>1008</v>
      </c>
      <c r="H498" t="s">
        <v>35</v>
      </c>
      <c r="I498" t="s">
        <v>12</v>
      </c>
      <c r="J498" t="s">
        <v>8</v>
      </c>
      <c r="K498">
        <v>8</v>
      </c>
      <c r="L498">
        <f>AVERAGE(K498,M498)</f>
        <v>10</v>
      </c>
      <c r="M498">
        <v>12</v>
      </c>
      <c r="N498">
        <v>20</v>
      </c>
      <c r="O498">
        <f>AVERAGE(N498,P498)</f>
        <v>22.5</v>
      </c>
      <c r="P498">
        <v>25</v>
      </c>
      <c r="Q498">
        <v>4</v>
      </c>
      <c r="R498">
        <v>4</v>
      </c>
      <c r="S498">
        <v>0</v>
      </c>
      <c r="T498" t="s">
        <v>8</v>
      </c>
      <c r="U498" t="str">
        <f t="shared" si="76"/>
        <v>NA</v>
      </c>
      <c r="V498" t="str">
        <f t="shared" si="83"/>
        <v>NA</v>
      </c>
      <c r="W498" s="35" t="s">
        <v>147</v>
      </c>
      <c r="X498" t="s">
        <v>642</v>
      </c>
      <c r="Y498" t="s">
        <v>78</v>
      </c>
      <c r="Z498" t="s">
        <v>1559</v>
      </c>
      <c r="AA498">
        <v>10</v>
      </c>
      <c r="AB498" t="s">
        <v>320</v>
      </c>
      <c r="AC498">
        <f>(AA498*0.1)/(O498/1000)</f>
        <v>44.444444444444443</v>
      </c>
      <c r="AD498">
        <v>3000</v>
      </c>
      <c r="AE498" t="s">
        <v>528</v>
      </c>
      <c r="AF498" t="str" cm="1">
        <f t="array" ref="AF498">_xlfn.IFS(AD498="NA", "NA", AD498="NR", "NA", AE498="W/cm2", AD498, AE498="mW/mm2", AD498*0.1, AE498="mW/cm2", AD498*0.001, AE498="uW/cm2", AD498*0.000001, AE498="lux", AD498*0.00000014641, AE498="klux", AD498*0.00014641, TRUE, "NA")</f>
        <v>NA</v>
      </c>
      <c r="AG498" t="s">
        <v>231</v>
      </c>
      <c r="AH498" t="s">
        <v>9</v>
      </c>
      <c r="AI498" t="s">
        <v>9</v>
      </c>
      <c r="AJ498">
        <v>1.5</v>
      </c>
      <c r="AK498">
        <v>15</v>
      </c>
      <c r="AL498" s="35" t="s">
        <v>12</v>
      </c>
      <c r="AM498" t="s">
        <v>8</v>
      </c>
      <c r="AN498" t="s">
        <v>8</v>
      </c>
      <c r="AO498" t="s">
        <v>8</v>
      </c>
      <c r="AP498" t="s">
        <v>8</v>
      </c>
      <c r="AQ498" t="s">
        <v>8</v>
      </c>
      <c r="AR498" s="35">
        <v>72</v>
      </c>
      <c r="AS498" t="s">
        <v>876</v>
      </c>
      <c r="AT498">
        <v>4.3899999999999997</v>
      </c>
      <c r="AU498">
        <v>0.87</v>
      </c>
      <c r="AV498" t="s">
        <v>8</v>
      </c>
      <c r="AW498" t="s">
        <v>8</v>
      </c>
      <c r="AX498" t="s">
        <v>8</v>
      </c>
      <c r="AY498" t="s">
        <v>8</v>
      </c>
      <c r="AZ498" t="s">
        <v>137</v>
      </c>
      <c r="BA498" t="s">
        <v>196</v>
      </c>
      <c r="BB498" cm="1">
        <f t="array" ref="BB498">_xlfn.IFS(AT498="NA", "NA", AT498="NR", "NA", AZ498="Direct rLV % whole brain", AT498, AZ498="Indirect rLV % whole brain", AT498, AZ498="Direct rLV % hemisphere", AT498/2, AZ498="Indirect rLV % hemisphere", AT498/2, AND(F498="Mouse", AZ498="mm3"), (AT498/508.91)*100, AND(F498="Rat", AZ498="mm3"), (AT498/1971)*100, AND(F498="Mouse", AZ498="ul"), (AT498/508.91)*100, AND(F498="Rat", AZ498="ul"), (AT498/1971)*100, AND(F498="Mouse", AZ498="nl"), (AT498/508910)*100, AND(F498="Rat", AZ498="nl"), (AT498/1971000)*100, AND(F498="Mouse", AZ498="cm3"), (AT498/0.50891)*100, AND(F498="Rat", AZ498="cm3"), (AT498/1.971)*100, TRUE, "NA")</f>
        <v>0.86262796958204779</v>
      </c>
      <c r="BC498" t="str" cm="1">
        <f t="array" ref="BC498">_xlfn.IFS(AV498="NA", "NA", AV498="NR", "NA", AZ498="Direct rLV % whole brain", AV498, AZ498="Indirect rLV % whole brain", AV498, AZ498="Direct rLV % hemisphere", AV498/2, AZ498="Indirect rLV % hemisphere", AV498/2, AND(F498="Mouse", AZ498="mm3"), (AV498/508.91)*100, AND(F498="Rat", AZ498="mm3"), (AV498/1971)*100, AND(F498="Mouse", AZ498="ul"), (AV498/508.91)*100, AND(F498="Rat", AZ498="ul"), (AV498/1971)*100, AND(F498="Mouse", AZ498="nl"), (AV498/508910)*100, AND(F498="Rat", AZ498="nl"), (AV498/1971000)*100, AND(F498="Mouse", AZ498="cm3"), (AV498/0.50891)*100, AND(F498="Rat", AZ498="cm3"), (AV498/1.971)*100, TRUE, "NA")</f>
        <v>NA</v>
      </c>
      <c r="BD498" cm="1">
        <f t="array" ref="BD498">_xlfn.IFS(AU498="NA", "NA", AU498="NR", "NA", R498="NR", "NA", BA498="SD", AU498, BA498="SE", AU498*(SQRT(R498)), BA498="SEM", AU498*(SQRT(R498)), TRUE, "NA")</f>
        <v>0.87</v>
      </c>
      <c r="BE498" cm="1">
        <f t="array" ref="BE498">_xlfn.IFS(BD498="NA", "NA", AZ498="Direct rLV % whole brain", BD498, AZ498="Indirect rLV % whole brain", BD498, AZ498="Direct rLV % hemisphere", BD498/2, AZ498="Indirect rLV % hemisphere", BD498/2, AND(F498="Mouse", AZ498="mm3"), (BD498/508.91)*100, AND(F498="Rat", AZ498="mm3"), (BD498/1971)*100, AND(F498="Mouse", AZ498="ul"), (BD498/508.91)*100, AND(F498="Rat", AZ498="ul"), (BD498/1971)*100, AND(F498="Mouse", AZ498="nl"), (BD498/508910)*100, AND(F498="Rat", AZ498="nl"), (BD498/1971000)*100, AND(F498="Mouse", AZ498="cm3"), (BD498/0.50891)*100, AND(F498="Rat", AZ498="cm3"), (BD498/1.971)*100, TRUE, "NA")</f>
        <v>0.17095360672810517</v>
      </c>
      <c r="BF498" s="48" t="str" cm="1">
        <f t="array" ref="BF498">_xlfn.IFS(AW498="NA", "NA", AW498="NR", "NA", T498 = "NA", "NA", T498 = "NR", "NA", BA498="SD", AW498, BA498="SE", AW498*(SQRT(T498)), BA498="SEM", AW498*(SQRT(T498)), TRUE, "NA")</f>
        <v>NA</v>
      </c>
      <c r="BG498" s="35" t="s">
        <v>12</v>
      </c>
      <c r="BH498" t="s">
        <v>8</v>
      </c>
      <c r="BI498" t="s">
        <v>8</v>
      </c>
      <c r="BJ498" t="s">
        <v>8</v>
      </c>
      <c r="BK498" t="s">
        <v>8</v>
      </c>
      <c r="BL498" t="s">
        <v>8</v>
      </c>
      <c r="BM498" t="s">
        <v>8</v>
      </c>
      <c r="BN498" s="35" t="s">
        <v>272</v>
      </c>
      <c r="BO498" t="s">
        <v>273</v>
      </c>
    </row>
    <row r="499" spans="1:69" s="22" customFormat="1" x14ac:dyDescent="0.3">
      <c r="A499" s="22" t="s">
        <v>2088</v>
      </c>
      <c r="B499" s="22" t="s">
        <v>2087</v>
      </c>
      <c r="C499" s="22">
        <v>2016</v>
      </c>
      <c r="D499" s="22" t="s">
        <v>2089</v>
      </c>
      <c r="E499" s="22" t="s">
        <v>141</v>
      </c>
      <c r="F499" s="34" t="s">
        <v>24</v>
      </c>
      <c r="G499" s="22" t="s">
        <v>49</v>
      </c>
      <c r="H499" s="22" t="s">
        <v>36</v>
      </c>
      <c r="I499" s="22" t="s">
        <v>12</v>
      </c>
      <c r="J499" s="22" t="s">
        <v>8</v>
      </c>
      <c r="K499" s="22">
        <v>9</v>
      </c>
      <c r="L499" s="22">
        <f>AVERAGE(K499,M499)</f>
        <v>10.5</v>
      </c>
      <c r="M499" s="22">
        <v>12</v>
      </c>
      <c r="N499" s="22">
        <v>200</v>
      </c>
      <c r="O499" s="22">
        <f t="shared" ref="O499:O503" si="84">AVERAGE(N499,P499)</f>
        <v>285</v>
      </c>
      <c r="P499" s="22">
        <v>370</v>
      </c>
      <c r="Q499" s="22">
        <v>1</v>
      </c>
      <c r="R499" s="22">
        <v>15</v>
      </c>
      <c r="S499" s="22">
        <v>1</v>
      </c>
      <c r="T499" s="22">
        <v>20</v>
      </c>
      <c r="U499" s="22">
        <f t="shared" si="76"/>
        <v>1</v>
      </c>
      <c r="V499" s="22">
        <f t="shared" si="83"/>
        <v>15</v>
      </c>
      <c r="W499" s="34" t="s">
        <v>100</v>
      </c>
      <c r="X499" s="22" t="s">
        <v>936</v>
      </c>
      <c r="Y499" s="22" t="s">
        <v>2553</v>
      </c>
      <c r="Z499" s="22" t="s">
        <v>535</v>
      </c>
      <c r="AA499" s="22">
        <v>13</v>
      </c>
      <c r="AB499" s="22" t="s">
        <v>2554</v>
      </c>
      <c r="AC499" cm="1">
        <f t="array" ref="AC499">_xlfn.IFS(AB499="mg/kg", AA499, AB499="ug/g", AA499, AB499="mg/100g", AA499*10, AB499="mg/g", AA499*1000, TRUE, "NA")</f>
        <v>13</v>
      </c>
      <c r="AD499" s="22" t="s">
        <v>9</v>
      </c>
      <c r="AE499" s="22" t="s">
        <v>8</v>
      </c>
      <c r="AF499" t="str" cm="1">
        <f t="array" ref="AF499">_xlfn.IFS(AD499="NA", "NA", AD499="NR", "NA", AE499="W/cm2", AD499, AE499="mW/mm2", AD499*0.1, AE499="mW/cm2", AD499*0.001, AE499="uW/cm2", AD499*0.000001, AE499="lux", AD499*0.00000014641, AE499="klux", AD499*0.00014641, TRUE, "NA")</f>
        <v>NA</v>
      </c>
      <c r="AG499" s="22" t="s">
        <v>231</v>
      </c>
      <c r="AH499" s="22" t="s">
        <v>9</v>
      </c>
      <c r="AI499" s="22" t="s">
        <v>9</v>
      </c>
      <c r="AJ499" s="22">
        <v>2</v>
      </c>
      <c r="AK499" s="22">
        <v>20</v>
      </c>
      <c r="AL499" s="34" t="s">
        <v>2091</v>
      </c>
      <c r="AM499" s="22" t="s">
        <v>2658</v>
      </c>
      <c r="AN499" s="22">
        <v>100</v>
      </c>
      <c r="AO499" s="22" t="s">
        <v>2568</v>
      </c>
      <c r="AP499" s="22">
        <v>48</v>
      </c>
      <c r="AQ499" s="22" t="s">
        <v>158</v>
      </c>
      <c r="AR499" s="34">
        <v>48</v>
      </c>
      <c r="AS499" s="22" t="s">
        <v>876</v>
      </c>
      <c r="AT499" s="22">
        <v>10.1</v>
      </c>
      <c r="AU499" s="22">
        <v>1.2</v>
      </c>
      <c r="AV499" s="22">
        <v>11.8</v>
      </c>
      <c r="AW499" s="22">
        <v>1.5</v>
      </c>
      <c r="AX499" s="22" t="s">
        <v>8</v>
      </c>
      <c r="AY499" s="22" t="s">
        <v>8</v>
      </c>
      <c r="AZ499" s="22" t="s">
        <v>137</v>
      </c>
      <c r="BA499" s="22" t="s">
        <v>197</v>
      </c>
      <c r="BB499" cm="1">
        <f t="array" ref="BB499">_xlfn.IFS(AT499="NA", "NA", AT499="NR", "NA", AZ499="Direct rLV % whole brain", AT499, AZ499="Indirect rLV % whole brain", AT499, AZ499="Direct rLV % hemisphere", AT499/2, AZ499="Indirect rLV % hemisphere", AT499/2, AND(F499="Mouse", AZ499="mm3"), (AT499/508.91)*100, AND(F499="Rat", AZ499="mm3"), (AT499/1971)*100, AND(F499="Mouse", AZ499="ul"), (AT499/508.91)*100, AND(F499="Rat", AZ499="ul"), (AT499/1971)*100, AND(F499="Mouse", AZ499="nl"), (AT499/508910)*100, AND(F499="Rat", AZ499="nl"), (AT499/1971000)*100, AND(F499="Mouse", AZ499="cm3"), (AT499/0.50891)*100, AND(F499="Rat", AZ499="cm3"), (AT499/1.971)*100, TRUE, "NA")</f>
        <v>0.51243023845763569</v>
      </c>
      <c r="BC499" cm="1">
        <f t="array" ref="BC499">_xlfn.IFS(AV499="NA", "NA", AV499="NR", "NA", AZ499="Direct rLV % whole brain", AV499, AZ499="Indirect rLV % whole brain", AV499, AZ499="Direct rLV % hemisphere", AV499/2, AZ499="Indirect rLV % hemisphere", AV499/2, AND(F499="Mouse", AZ499="mm3"), (AV499/508.91)*100, AND(F499="Rat", AZ499="mm3"), (AV499/1971)*100, AND(F499="Mouse", AZ499="ul"), (AV499/508.91)*100, AND(F499="Rat", AZ499="ul"), (AV499/1971)*100, AND(F499="Mouse", AZ499="nl"), (AV499/508910)*100, AND(F499="Rat", AZ499="nl"), (AV499/1971000)*100, AND(F499="Mouse", AZ499="cm3"), (AV499/0.50891)*100, AND(F499="Rat", AZ499="cm3"), (AV499/1.971)*100, TRUE, "NA")</f>
        <v>0.59868087265347536</v>
      </c>
      <c r="BD499" cm="1">
        <f t="array" ref="BD499">_xlfn.IFS(AU499="NA", "NA", AU499="NR", "NA", R499="NR", "NA", BA499="SD", AU499, BA499="SE", AU499*(SQRT(R499)), BA499="SEM", AU499*(SQRT(R499)), TRUE, "NA")</f>
        <v>4.6475800154489004</v>
      </c>
      <c r="BE499" cm="1">
        <f t="array" ref="BE499">_xlfn.IFS(BD499="NA", "NA", AZ499="Direct rLV % whole brain", BD499, AZ499="Indirect rLV % whole brain", BD499, AZ499="Direct rLV % hemisphere", BD499/2, AZ499="Indirect rLV % hemisphere", BD499/2, AND(F499="Mouse", AZ499="mm3"), (BD499/508.91)*100, AND(F499="Rat", AZ499="mm3"), (BD499/1971)*100, AND(F499="Mouse", AZ499="ul"), (BD499/508.91)*100, AND(F499="Rat", AZ499="ul"), (BD499/1971)*100, AND(F499="Mouse", AZ499="nl"), (BD499/508910)*100, AND(F499="Rat", AZ499="nl"), (BD499/1971000)*100, AND(F499="Mouse", AZ499="cm3"), (BD499/0.50891)*100, AND(F499="Rat", AZ499="cm3"), (BD499/1.971)*100, TRUE, "NA")</f>
        <v>0.23579807282845766</v>
      </c>
      <c r="BF499" s="48" cm="1">
        <f t="array" ref="BF499">_xlfn.IFS(AW499="NA", "NA", AW499="NR", "NA", T499 = "NA", "NA", T499 = "NR", "NA", BA499="SD", AW499, BA499="SE", AW499*(SQRT(T499)), BA499="SEM", AW499*(SQRT(T499)), TRUE, "NA")</f>
        <v>6.7082039324993694</v>
      </c>
      <c r="BG499" s="34" t="s">
        <v>12</v>
      </c>
      <c r="BH499" s="22" t="s">
        <v>8</v>
      </c>
      <c r="BI499" s="22" t="s">
        <v>8</v>
      </c>
      <c r="BJ499" s="22" t="s">
        <v>8</v>
      </c>
      <c r="BK499" s="22" t="s">
        <v>8</v>
      </c>
      <c r="BL499" s="22" t="s">
        <v>8</v>
      </c>
      <c r="BM499" s="22" t="s">
        <v>8</v>
      </c>
      <c r="BN499" s="34" t="s">
        <v>273</v>
      </c>
      <c r="BO499" s="22" t="s">
        <v>273</v>
      </c>
      <c r="BP499" s="22" t="s">
        <v>2090</v>
      </c>
    </row>
    <row r="500" spans="1:69" x14ac:dyDescent="0.3">
      <c r="A500" t="s">
        <v>2093</v>
      </c>
      <c r="B500" t="s">
        <v>2087</v>
      </c>
      <c r="C500">
        <v>2007</v>
      </c>
      <c r="D500" t="s">
        <v>2094</v>
      </c>
      <c r="E500" t="s">
        <v>141</v>
      </c>
      <c r="F500" s="35" t="s">
        <v>24</v>
      </c>
      <c r="G500" t="s">
        <v>49</v>
      </c>
      <c r="H500" t="s">
        <v>36</v>
      </c>
      <c r="I500" t="s">
        <v>12</v>
      </c>
      <c r="J500" t="s">
        <v>8</v>
      </c>
      <c r="K500" t="s">
        <v>9</v>
      </c>
      <c r="L500">
        <v>12</v>
      </c>
      <c r="M500" t="s">
        <v>9</v>
      </c>
      <c r="N500">
        <v>280</v>
      </c>
      <c r="O500">
        <f t="shared" si="84"/>
        <v>315</v>
      </c>
      <c r="P500">
        <v>350</v>
      </c>
      <c r="Q500">
        <v>1</v>
      </c>
      <c r="R500">
        <v>6</v>
      </c>
      <c r="S500">
        <v>2</v>
      </c>
      <c r="T500">
        <v>8</v>
      </c>
      <c r="U500">
        <f t="shared" si="76"/>
        <v>2</v>
      </c>
      <c r="V500">
        <f t="shared" si="83"/>
        <v>3</v>
      </c>
      <c r="W500" s="35" t="s">
        <v>100</v>
      </c>
      <c r="X500" t="s">
        <v>936</v>
      </c>
      <c r="Y500" t="s">
        <v>2553</v>
      </c>
      <c r="Z500" t="s">
        <v>535</v>
      </c>
      <c r="AA500">
        <v>13</v>
      </c>
      <c r="AB500" t="s">
        <v>2554</v>
      </c>
      <c r="AC500" cm="1">
        <f t="array" ref="AC500">_xlfn.IFS(AB500="mg/kg", AA500, AB500="ug/g", AA500, AB500="mg/100g", AA500*10, AB500="mg/g", AA500*1000, TRUE, "NA")</f>
        <v>13</v>
      </c>
      <c r="AD500" t="s">
        <v>9</v>
      </c>
      <c r="AE500" t="s">
        <v>8</v>
      </c>
      <c r="AF500" t="str" cm="1">
        <f t="array" ref="AF500">_xlfn.IFS(AD500="NA", "NA", AD500="NR", "NA", AE500="W/cm2", AD500, AE500="mW/mm2", AD500*0.1, AE500="mW/cm2", AD500*0.001, AE500="uW/cm2", AD500*0.000001, AE500="lux", AD500*0.00000014641, AE500="klux", AD500*0.00014641, TRUE, "NA")</f>
        <v>NA</v>
      </c>
      <c r="AG500" t="s">
        <v>231</v>
      </c>
      <c r="AH500" t="s">
        <v>9</v>
      </c>
      <c r="AI500" t="s">
        <v>9</v>
      </c>
      <c r="AJ500">
        <v>3</v>
      </c>
      <c r="AK500">
        <v>20</v>
      </c>
      <c r="AL500" s="35" t="s">
        <v>517</v>
      </c>
      <c r="AM500" t="s">
        <v>47</v>
      </c>
      <c r="AN500">
        <v>8</v>
      </c>
      <c r="AO500" t="s">
        <v>1246</v>
      </c>
      <c r="AP500">
        <v>-192</v>
      </c>
      <c r="AQ500" t="s">
        <v>156</v>
      </c>
      <c r="AR500" s="35">
        <v>432</v>
      </c>
      <c r="AS500" t="s">
        <v>876</v>
      </c>
      <c r="AT500">
        <v>15.5</v>
      </c>
      <c r="AU500">
        <v>2.42</v>
      </c>
      <c r="AV500">
        <v>17.3</v>
      </c>
      <c r="AW500">
        <v>3.02</v>
      </c>
      <c r="AX500" t="s">
        <v>8</v>
      </c>
      <c r="AY500" t="s">
        <v>8</v>
      </c>
      <c r="AZ500" t="s">
        <v>137</v>
      </c>
      <c r="BA500" t="s">
        <v>197</v>
      </c>
      <c r="BB500" cm="1">
        <f t="array" ref="BB500">_xlfn.IFS(AT500="NA", "NA", AT500="NR", "NA", AZ500="Direct rLV % whole brain", AT500, AZ500="Indirect rLV % whole brain", AT500, AZ500="Direct rLV % hemisphere", AT500/2, AZ500="Indirect rLV % hemisphere", AT500/2, AND(F500="Mouse", AZ500="mm3"), (AT500/508.91)*100, AND(F500="Rat", AZ500="mm3"), (AT500/1971)*100, AND(F500="Mouse", AZ500="ul"), (AT500/508.91)*100, AND(F500="Rat", AZ500="ul"), (AT500/1971)*100, AND(F500="Mouse", AZ500="nl"), (AT500/508910)*100, AND(F500="Rat", AZ500="nl"), (AT500/1971000)*100, AND(F500="Mouse", AZ500="cm3"), (AT500/0.50891)*100, AND(F500="Rat", AZ500="cm3"), (AT500/1.971)*100, TRUE, "NA")</f>
        <v>0.7864028411973617</v>
      </c>
      <c r="BC500" cm="1">
        <f t="array" ref="BC500">_xlfn.IFS(AV500="NA", "NA", AV500="NR", "NA", AZ500="Direct rLV % whole brain", AV500, AZ500="Indirect rLV % whole brain", AV500, AZ500="Direct rLV % hemisphere", AV500/2, AZ500="Indirect rLV % hemisphere", AV500/2, AND(F500="Mouse", AZ500="mm3"), (AV500/508.91)*100, AND(F500="Rat", AZ500="mm3"), (AV500/1971)*100, AND(F500="Mouse", AZ500="ul"), (AV500/508.91)*100, AND(F500="Rat", AZ500="ul"), (AV500/1971)*100, AND(F500="Mouse", AZ500="nl"), (AV500/508910)*100, AND(F500="Rat", AZ500="nl"), (AV500/1971000)*100, AND(F500="Mouse", AZ500="cm3"), (AV500/0.50891)*100, AND(F500="Rat", AZ500="cm3"), (AV500/1.971)*100, TRUE, "NA")</f>
        <v>0.87772704211060371</v>
      </c>
      <c r="BD500" cm="1">
        <f t="array" ref="BD500">_xlfn.IFS(AU500="NA", "NA", AU500="NR", "NA", R500="NR", "NA", BA500="SD", AU500, BA500="SE", AU500*(SQRT(R500)), BA500="SEM", AU500*(SQRT(R500)), TRUE, "NA")</f>
        <v>5.9277651775352904</v>
      </c>
      <c r="BE500" cm="1">
        <f t="array" ref="BE500">_xlfn.IFS(BD500="NA", "NA", AZ500="Direct rLV % whole brain", BD500, AZ500="Indirect rLV % whole brain", BD500, AZ500="Direct rLV % hemisphere", BD500/2, AZ500="Indirect rLV % hemisphere", BD500/2, AND(F500="Mouse", AZ500="mm3"), (BD500/508.91)*100, AND(F500="Rat", AZ500="mm3"), (BD500/1971)*100, AND(F500="Mouse", AZ500="ul"), (BD500/508.91)*100, AND(F500="Rat", AZ500="ul"), (BD500/1971)*100, AND(F500="Mouse", AZ500="nl"), (BD500/508910)*100, AND(F500="Rat", AZ500="nl"), (BD500/1971000)*100, AND(F500="Mouse", AZ500="cm3"), (BD500/0.50891)*100, AND(F500="Rat", AZ500="cm3"), (BD500/1.971)*100, TRUE, "NA")</f>
        <v>0.30074912113319585</v>
      </c>
      <c r="BF500" s="48" cm="1">
        <f t="array" ref="BF500">_xlfn.IFS(AW500="NA", "NA", AW500="NR", "NA", T500 = "NA", "NA", T500 = "NR", "NA", BA500="SD", AW500, BA500="SE", AW500*(SQRT(T500)), BA500="SEM", AW500*(SQRT(T500)), TRUE, "NA")</f>
        <v>8.5418499167334954</v>
      </c>
      <c r="BG500" s="35" t="s">
        <v>12</v>
      </c>
      <c r="BH500" t="s">
        <v>8</v>
      </c>
      <c r="BI500" t="s">
        <v>8</v>
      </c>
      <c r="BJ500" t="s">
        <v>8</v>
      </c>
      <c r="BK500" t="s">
        <v>8</v>
      </c>
      <c r="BL500" t="s">
        <v>8</v>
      </c>
      <c r="BM500" t="s">
        <v>8</v>
      </c>
      <c r="BN500" s="35" t="s">
        <v>273</v>
      </c>
      <c r="BO500" t="s">
        <v>272</v>
      </c>
    </row>
    <row r="501" spans="1:69" s="22" customFormat="1" x14ac:dyDescent="0.3">
      <c r="A501" s="22" t="s">
        <v>2098</v>
      </c>
      <c r="B501" s="22" t="s">
        <v>2097</v>
      </c>
      <c r="C501" s="22">
        <v>2015</v>
      </c>
      <c r="D501" s="22" t="s">
        <v>2099</v>
      </c>
      <c r="E501" s="22" t="s">
        <v>141</v>
      </c>
      <c r="F501" s="34" t="s">
        <v>25</v>
      </c>
      <c r="G501" s="22" t="s">
        <v>1008</v>
      </c>
      <c r="H501" s="22" t="s">
        <v>36</v>
      </c>
      <c r="I501" s="22" t="s">
        <v>12</v>
      </c>
      <c r="J501" s="22" t="s">
        <v>8</v>
      </c>
      <c r="K501" s="22" t="s">
        <v>9</v>
      </c>
      <c r="L501" s="22" t="s">
        <v>9</v>
      </c>
      <c r="M501" s="22" t="s">
        <v>9</v>
      </c>
      <c r="N501" s="22">
        <v>20</v>
      </c>
      <c r="O501" s="22">
        <f t="shared" si="84"/>
        <v>22.5</v>
      </c>
      <c r="P501" s="22">
        <v>25</v>
      </c>
      <c r="Q501" s="22">
        <v>1</v>
      </c>
      <c r="R501" s="22">
        <v>5</v>
      </c>
      <c r="S501" s="22">
        <v>2</v>
      </c>
      <c r="T501" s="22">
        <v>5</v>
      </c>
      <c r="U501" s="22">
        <f t="shared" si="76"/>
        <v>2</v>
      </c>
      <c r="V501" s="22">
        <f t="shared" si="83"/>
        <v>2.5</v>
      </c>
      <c r="W501" s="34" t="s">
        <v>147</v>
      </c>
      <c r="X501" s="22" t="s">
        <v>97</v>
      </c>
      <c r="Y501" s="22" t="s">
        <v>78</v>
      </c>
      <c r="Z501" s="22" t="s">
        <v>1559</v>
      </c>
      <c r="AA501" s="22">
        <v>10</v>
      </c>
      <c r="AB501" s="22" t="s">
        <v>320</v>
      </c>
      <c r="AC501">
        <f>(AA501*0.1)/(O501/1000)</f>
        <v>44.444444444444443</v>
      </c>
      <c r="AD501" s="22" t="s">
        <v>9</v>
      </c>
      <c r="AE501" s="22" t="s">
        <v>8</v>
      </c>
      <c r="AF501" t="str" cm="1">
        <f t="array" ref="AF501">_xlfn.IFS(AD501="NA", "NA", AD501="NR", "NA", AE501="W/cm2", AD501, AE501="mW/mm2", AD501*0.1, AE501="mW/cm2", AD501*0.001, AE501="uW/cm2", AD501*0.000001, AE501="lux", AD501*0.00000014641, AE501="klux", AD501*0.00014641, TRUE, "NA")</f>
        <v>NA</v>
      </c>
      <c r="AG501" s="22" t="s">
        <v>232</v>
      </c>
      <c r="AH501" s="22" t="s">
        <v>9</v>
      </c>
      <c r="AI501" s="22" t="s">
        <v>9</v>
      </c>
      <c r="AJ501" s="22">
        <v>4</v>
      </c>
      <c r="AK501" s="22">
        <v>15</v>
      </c>
      <c r="AL501" s="34" t="s">
        <v>1166</v>
      </c>
      <c r="AM501" s="22" t="s">
        <v>213</v>
      </c>
      <c r="AN501" s="22">
        <v>3</v>
      </c>
      <c r="AO501" s="22" t="s">
        <v>145</v>
      </c>
      <c r="AP501" s="22">
        <v>-0.5</v>
      </c>
      <c r="AQ501" s="22" t="s">
        <v>156</v>
      </c>
      <c r="AR501" s="34">
        <v>24</v>
      </c>
      <c r="AS501" s="22" t="s">
        <v>875</v>
      </c>
      <c r="AT501" s="22">
        <v>53.4</v>
      </c>
      <c r="AU501" s="22">
        <v>4.0999999999999996</v>
      </c>
      <c r="AV501" s="22">
        <v>38.6</v>
      </c>
      <c r="AW501" s="22">
        <v>3.8</v>
      </c>
      <c r="AX501" s="22" t="s">
        <v>8</v>
      </c>
      <c r="AY501" s="22" t="s">
        <v>8</v>
      </c>
      <c r="AZ501" s="22" t="s">
        <v>137</v>
      </c>
      <c r="BA501" s="22" t="s">
        <v>197</v>
      </c>
      <c r="BB501" cm="1">
        <f t="array" ref="BB501">_xlfn.IFS(AT501="NA", "NA", AT501="NR", "NA", AZ501="Direct rLV % whole brain", AT501, AZ501="Indirect rLV % whole brain", AT501, AZ501="Direct rLV % hemisphere", AT501/2, AZ501="Indirect rLV % hemisphere", AT501/2, AND(F501="Mouse", AZ501="mm3"), (AT501/508.91)*100, AND(F501="Rat", AZ501="mm3"), (AT501/1971)*100, AND(F501="Mouse", AZ501="ul"), (AT501/508.91)*100, AND(F501="Rat", AZ501="ul"), (AT501/1971)*100, AND(F501="Mouse", AZ501="nl"), (AT501/508910)*100, AND(F501="Rat", AZ501="nl"), (AT501/1971000)*100, AND(F501="Mouse", AZ501="cm3"), (AT501/0.50891)*100, AND(F501="Rat", AZ501="cm3"), (AT501/1.971)*100, TRUE, "NA")</f>
        <v>10.49301448193197</v>
      </c>
      <c r="BC501" cm="1">
        <f t="array" ref="BC501">_xlfn.IFS(AV501="NA", "NA", AV501="NR", "NA", AZ501="Direct rLV % whole brain", AV501, AZ501="Indirect rLV % whole brain", AV501, AZ501="Direct rLV % hemisphere", AV501/2, AZ501="Indirect rLV % hemisphere", AV501/2, AND(F501="Mouse", AZ501="mm3"), (AV501/508.91)*100, AND(F501="Rat", AZ501="mm3"), (AV501/1971)*100, AND(F501="Mouse", AZ501="ul"), (AV501/508.91)*100, AND(F501="Rat", AZ501="ul"), (AV501/1971)*100, AND(F501="Mouse", AZ501="nl"), (AV501/508910)*100, AND(F501="Rat", AZ501="nl"), (AV501/1971000)*100, AND(F501="Mouse", AZ501="cm3"), (AV501/0.50891)*100, AND(F501="Rat", AZ501="cm3"), (AV501/1.971)*100, TRUE, "NA")</f>
        <v>7.5848381835688041</v>
      </c>
      <c r="BD501" cm="1">
        <f t="array" ref="BD501">_xlfn.IFS(AU501="NA", "NA", AU501="NR", "NA", R501="NR", "NA", BA501="SD", AU501, BA501="SE", AU501*(SQRT(R501)), BA501="SEM", AU501*(SQRT(R501)), TRUE, "NA")</f>
        <v>9.1678787077491375</v>
      </c>
      <c r="BE501" cm="1">
        <f t="array" ref="BE501">_xlfn.IFS(BD501="NA", "NA", AZ501="Direct rLV % whole brain", BD501, AZ501="Indirect rLV % whole brain", BD501, AZ501="Direct rLV % hemisphere", BD501/2, AZ501="Indirect rLV % hemisphere", BD501/2, AND(F501="Mouse", AZ501="mm3"), (BD501/508.91)*100, AND(F501="Rat", AZ501="mm3"), (BD501/1971)*100, AND(F501="Mouse", AZ501="ul"), (BD501/508.91)*100, AND(F501="Rat", AZ501="ul"), (BD501/1971)*100, AND(F501="Mouse", AZ501="nl"), (BD501/508910)*100, AND(F501="Rat", AZ501="nl"), (BD501/1971000)*100, AND(F501="Mouse", AZ501="cm3"), (BD501/0.50891)*100, AND(F501="Rat", AZ501="cm3"), (BD501/1.971)*100, TRUE, "NA")</f>
        <v>1.8014734840638102</v>
      </c>
      <c r="BF501" s="48" cm="1">
        <f t="array" ref="BF501">_xlfn.IFS(AW501="NA", "NA", AW501="NR", "NA", T501 = "NA", "NA", T501 = "NR", "NA", BA501="SD", AW501, BA501="SE", AW501*(SQRT(T501)), BA501="SEM", AW501*(SQRT(T501)), TRUE, "NA")</f>
        <v>8.4970583144992009</v>
      </c>
      <c r="BG501" s="34" t="s">
        <v>183</v>
      </c>
      <c r="BH501" s="22">
        <v>1.2</v>
      </c>
      <c r="BI501" s="22">
        <v>0.2</v>
      </c>
      <c r="BJ501" s="22">
        <v>0</v>
      </c>
      <c r="BK501" s="22">
        <v>0</v>
      </c>
      <c r="BL501" s="22" t="s">
        <v>197</v>
      </c>
      <c r="BM501" s="22">
        <v>24</v>
      </c>
      <c r="BN501" s="34" t="s">
        <v>273</v>
      </c>
      <c r="BO501" s="22" t="s">
        <v>272</v>
      </c>
    </row>
    <row r="502" spans="1:69" x14ac:dyDescent="0.3">
      <c r="A502" t="s">
        <v>2101</v>
      </c>
      <c r="B502" t="s">
        <v>2100</v>
      </c>
      <c r="C502">
        <v>2008</v>
      </c>
      <c r="D502" t="s">
        <v>2102</v>
      </c>
      <c r="E502" t="s">
        <v>141</v>
      </c>
      <c r="F502" s="35" t="s">
        <v>24</v>
      </c>
      <c r="G502" t="s">
        <v>47</v>
      </c>
      <c r="H502" t="s">
        <v>36</v>
      </c>
      <c r="I502" t="s">
        <v>12</v>
      </c>
      <c r="J502" t="s">
        <v>8</v>
      </c>
      <c r="K502" t="s">
        <v>9</v>
      </c>
      <c r="L502" t="s">
        <v>9</v>
      </c>
      <c r="M502" t="s">
        <v>9</v>
      </c>
      <c r="N502">
        <v>200</v>
      </c>
      <c r="O502">
        <f t="shared" si="84"/>
        <v>225</v>
      </c>
      <c r="P502">
        <v>250</v>
      </c>
      <c r="Q502">
        <v>1</v>
      </c>
      <c r="R502">
        <v>7</v>
      </c>
      <c r="S502">
        <v>2</v>
      </c>
      <c r="T502">
        <v>13</v>
      </c>
      <c r="U502">
        <f t="shared" si="76"/>
        <v>2</v>
      </c>
      <c r="V502">
        <f t="shared" si="83"/>
        <v>3.5</v>
      </c>
      <c r="W502" s="35" t="s">
        <v>99</v>
      </c>
      <c r="X502" t="s">
        <v>8</v>
      </c>
      <c r="Y502" t="s">
        <v>78</v>
      </c>
      <c r="Z502" t="s">
        <v>527</v>
      </c>
      <c r="AA502">
        <v>40</v>
      </c>
      <c r="AB502" t="s">
        <v>145</v>
      </c>
      <c r="AC502" cm="1">
        <f t="array" ref="AC502">_xlfn.IFS(AB502="mg/kg", AA502, AB502="ug/g", AA502, AB502="mg/100g", AA502*10, AB502="mg/g", AA502*1000, TRUE, "NA")</f>
        <v>40</v>
      </c>
      <c r="AD502">
        <v>250</v>
      </c>
      <c r="AE502" t="s">
        <v>292</v>
      </c>
      <c r="AF502" t="str" cm="1">
        <f t="array" ref="AF502">_xlfn.IFS(AD502="NA", "NA", AD502="NR", "NA", AE502="W/cm2", AD502, AE502="mW/mm2", AD502*0.1, AE502="mW/cm2", AD502*0.001, AE502="uW/cm2", AD502*0.000001, AE502="lux", AD502*0.00000014641, AE502="klux", AD502*0.00014641, TRUE, "NA")</f>
        <v>NA</v>
      </c>
      <c r="AG502" t="s">
        <v>86</v>
      </c>
      <c r="AH502" t="s">
        <v>2654</v>
      </c>
      <c r="AI502">
        <v>560</v>
      </c>
      <c r="AJ502">
        <v>3</v>
      </c>
      <c r="AK502">
        <v>20</v>
      </c>
      <c r="AL502" s="35" t="s">
        <v>2105</v>
      </c>
      <c r="AM502" t="s">
        <v>212</v>
      </c>
      <c r="AN502">
        <v>5</v>
      </c>
      <c r="AO502" t="s">
        <v>145</v>
      </c>
      <c r="AP502">
        <v>1</v>
      </c>
      <c r="AQ502" t="s">
        <v>158</v>
      </c>
      <c r="AR502" s="35">
        <v>216</v>
      </c>
      <c r="AS502" t="s">
        <v>9</v>
      </c>
      <c r="AT502">
        <v>5.9</v>
      </c>
      <c r="AU502">
        <v>0.5</v>
      </c>
      <c r="AV502">
        <v>2.6</v>
      </c>
      <c r="AW502">
        <v>0.3</v>
      </c>
      <c r="AX502" t="s">
        <v>8</v>
      </c>
      <c r="AY502" t="s">
        <v>8</v>
      </c>
      <c r="AZ502" t="s">
        <v>137</v>
      </c>
      <c r="BA502" t="s">
        <v>9</v>
      </c>
      <c r="BB502" cm="1">
        <f t="array" ref="BB502">_xlfn.IFS(AT502="NA", "NA", AT502="NR", "NA", AZ502="Direct rLV % whole brain", AT502, AZ502="Indirect rLV % whole brain", AT502, AZ502="Direct rLV % hemisphere", AT502/2, AZ502="Indirect rLV % hemisphere", AT502/2, AND(F502="Mouse", AZ502="mm3"), (AT502/508.91)*100, AND(F502="Rat", AZ502="mm3"), (AT502/1971)*100, AND(F502="Mouse", AZ502="ul"), (AT502/508.91)*100, AND(F502="Rat", AZ502="ul"), (AT502/1971)*100, AND(F502="Mouse", AZ502="nl"), (AT502/508910)*100, AND(F502="Rat", AZ502="nl"), (AT502/1971000)*100, AND(F502="Mouse", AZ502="cm3"), (AT502/0.50891)*100, AND(F502="Rat", AZ502="cm3"), (AT502/1.971)*100, TRUE, "NA")</f>
        <v>0.29934043632673768</v>
      </c>
      <c r="BC502" cm="1">
        <f t="array" ref="BC502">_xlfn.IFS(AV502="NA", "NA", AV502="NR", "NA", AZ502="Direct rLV % whole brain", AV502, AZ502="Indirect rLV % whole brain", AV502, AZ502="Direct rLV % hemisphere", AV502/2, AZ502="Indirect rLV % hemisphere", AV502/2, AND(F502="Mouse", AZ502="mm3"), (AV502/508.91)*100, AND(F502="Rat", AZ502="mm3"), (AV502/1971)*100, AND(F502="Mouse", AZ502="ul"), (AV502/508.91)*100, AND(F502="Rat", AZ502="ul"), (AV502/1971)*100, AND(F502="Mouse", AZ502="nl"), (AV502/508910)*100, AND(F502="Rat", AZ502="nl"), (AV502/1971000)*100, AND(F502="Mouse", AZ502="cm3"), (AV502/0.50891)*100, AND(F502="Rat", AZ502="cm3"), (AV502/1.971)*100, TRUE, "NA")</f>
        <v>0.13191273465246067</v>
      </c>
      <c r="BD502" t="str" cm="1">
        <f t="array" ref="BD502">_xlfn.IFS(AU502="NA", "NA", AU502="NR", "NA", R502="NR", "NA", BA502="SD", AU502, BA502="SE", AU502*(SQRT(R502)), BA502="SEM", AU502*(SQRT(R502)), TRUE, "NA")</f>
        <v>NA</v>
      </c>
      <c r="BE502" t="str" cm="1">
        <f t="array" ref="BE502">_xlfn.IFS(BD502="NA", "NA", AZ502="Direct rLV % whole brain", BD502, AZ502="Indirect rLV % whole brain", BD502, AZ502="Direct rLV % hemisphere", BD502/2, AZ502="Indirect rLV % hemisphere", BD502/2, AND(F502="Mouse", AZ502="mm3"), (BD502/508.91)*100, AND(F502="Rat", AZ502="mm3"), (BD502/1971)*100, AND(F502="Mouse", AZ502="ul"), (BD502/508.91)*100, AND(F502="Rat", AZ502="ul"), (BD502/1971)*100, AND(F502="Mouse", AZ502="nl"), (BD502/508910)*100, AND(F502="Rat", AZ502="nl"), (BD502/1971000)*100, AND(F502="Mouse", AZ502="cm3"), (BD502/0.50891)*100, AND(F502="Rat", AZ502="cm3"), (BD502/1.971)*100, TRUE, "NA")</f>
        <v>NA</v>
      </c>
      <c r="BF502" s="48" t="str" cm="1">
        <f t="array" ref="BF502">_xlfn.IFS(AW502="NA", "NA", AW502="NR", "NA", T502 = "NA", "NA", T502 = "NR", "NA", BA502="SD", AW502, BA502="SE", AW502*(SQRT(T502)), BA502="SEM", AW502*(SQRT(T502)), TRUE, "NA")</f>
        <v>NA</v>
      </c>
      <c r="BG502" s="35" t="s">
        <v>12</v>
      </c>
      <c r="BH502" t="s">
        <v>8</v>
      </c>
      <c r="BI502" t="s">
        <v>8</v>
      </c>
      <c r="BJ502" t="s">
        <v>8</v>
      </c>
      <c r="BK502" t="s">
        <v>8</v>
      </c>
      <c r="BL502" t="s">
        <v>8</v>
      </c>
      <c r="BM502" t="s">
        <v>8</v>
      </c>
      <c r="BN502" s="35" t="s">
        <v>273</v>
      </c>
      <c r="BO502" t="s">
        <v>273</v>
      </c>
      <c r="BP502" t="s">
        <v>2103</v>
      </c>
      <c r="BQ502" t="s">
        <v>2601</v>
      </c>
    </row>
    <row r="503" spans="1:69" x14ac:dyDescent="0.3">
      <c r="A503" t="s">
        <v>2101</v>
      </c>
      <c r="B503" t="s">
        <v>2100</v>
      </c>
      <c r="C503">
        <v>2008</v>
      </c>
      <c r="D503" t="s">
        <v>2102</v>
      </c>
      <c r="E503" t="s">
        <v>143</v>
      </c>
      <c r="F503" s="35" t="s">
        <v>24</v>
      </c>
      <c r="G503" t="s">
        <v>47</v>
      </c>
      <c r="H503" t="s">
        <v>36</v>
      </c>
      <c r="I503" t="s">
        <v>12</v>
      </c>
      <c r="J503" t="s">
        <v>8</v>
      </c>
      <c r="K503" t="s">
        <v>9</v>
      </c>
      <c r="L503" t="s">
        <v>9</v>
      </c>
      <c r="M503" t="s">
        <v>9</v>
      </c>
      <c r="N503">
        <v>200</v>
      </c>
      <c r="O503">
        <f t="shared" si="84"/>
        <v>225</v>
      </c>
      <c r="P503">
        <v>250</v>
      </c>
      <c r="Q503">
        <v>1</v>
      </c>
      <c r="R503">
        <v>7</v>
      </c>
      <c r="S503">
        <v>2</v>
      </c>
      <c r="T503">
        <v>7</v>
      </c>
      <c r="U503">
        <f>IF(AND(Q503&lt;&gt;"", Q503&lt;&gt;0, Q503&lt;&gt;"NA", Q503&lt;&gt;"NR",S503&lt;&gt;"", S503&lt;&gt;0, S503&lt;&gt;"NA", S503&lt;&gt;"NR"), S503/Q503, "NA")</f>
        <v>2</v>
      </c>
      <c r="V503">
        <f>IF(AND(U503&lt;&gt;"", U503&lt;&gt;0, U503&lt;&gt;"NA", U503&lt;&gt;"NR",R503&lt;&gt;"", R503&lt;&gt;0, R503&lt;&gt;"NA", R503&lt;&gt;"NR"), R503/U503, "NA")</f>
        <v>3.5</v>
      </c>
      <c r="W503" s="35" t="s">
        <v>99</v>
      </c>
      <c r="X503" t="s">
        <v>8</v>
      </c>
      <c r="Y503" t="s">
        <v>78</v>
      </c>
      <c r="Z503" t="s">
        <v>527</v>
      </c>
      <c r="AA503">
        <v>40</v>
      </c>
      <c r="AB503" t="s">
        <v>145</v>
      </c>
      <c r="AC503" cm="1">
        <f t="array" ref="AC503">_xlfn.IFS(AB503="mg/kg", AA503, AB503="ug/g", AA503, AB503="mg/100g", AA503*10, AB503="mg/g", AA503*1000, TRUE, "NA")</f>
        <v>40</v>
      </c>
      <c r="AD503">
        <v>250</v>
      </c>
      <c r="AE503" t="s">
        <v>292</v>
      </c>
      <c r="AF503" t="str" cm="1">
        <f t="array" ref="AF503">_xlfn.IFS(AD503="NA", "NA", AD503="NR", "NA", AE503="W/cm2", AD503, AE503="mW/mm2", AD503*0.1, AE503="mW/cm2", AD503*0.001, AE503="uW/cm2", AD503*0.000001, AE503="lux", AD503*0.00000014641, AE503="klux", AD503*0.00014641, TRUE, "NA")</f>
        <v>NA</v>
      </c>
      <c r="AG503" t="s">
        <v>86</v>
      </c>
      <c r="AH503" t="s">
        <v>2654</v>
      </c>
      <c r="AI503">
        <v>560</v>
      </c>
      <c r="AJ503">
        <v>3</v>
      </c>
      <c r="AK503">
        <v>20</v>
      </c>
      <c r="AL503" s="35" t="s">
        <v>2104</v>
      </c>
      <c r="AM503" t="s">
        <v>212</v>
      </c>
      <c r="AN503">
        <v>4</v>
      </c>
      <c r="AO503" t="s">
        <v>145</v>
      </c>
      <c r="AP503">
        <v>1</v>
      </c>
      <c r="AQ503" t="s">
        <v>158</v>
      </c>
      <c r="AR503" s="35">
        <v>216</v>
      </c>
      <c r="AS503" t="s">
        <v>9</v>
      </c>
      <c r="AT503">
        <v>5.9</v>
      </c>
      <c r="AU503">
        <v>0.5</v>
      </c>
      <c r="AV503">
        <v>4.66</v>
      </c>
      <c r="AW503">
        <v>0.19</v>
      </c>
      <c r="AX503" t="s">
        <v>8</v>
      </c>
      <c r="AY503" t="s">
        <v>8</v>
      </c>
      <c r="AZ503" t="s">
        <v>137</v>
      </c>
      <c r="BA503" t="s">
        <v>9</v>
      </c>
      <c r="BB503" cm="1">
        <f t="array" ref="BB503">_xlfn.IFS(AT503="NA", "NA", AT503="NR", "NA", AZ503="Direct rLV % whole brain", AT503, AZ503="Indirect rLV % whole brain", AT503, AZ503="Direct rLV % hemisphere", AT503/2, AZ503="Indirect rLV % hemisphere", AT503/2, AND(F503="Mouse", AZ503="mm3"), (AT503/508.91)*100, AND(F503="Rat", AZ503="mm3"), (AT503/1971)*100, AND(F503="Mouse", AZ503="ul"), (AT503/508.91)*100, AND(F503="Rat", AZ503="ul"), (AT503/1971)*100, AND(F503="Mouse", AZ503="nl"), (AT503/508910)*100, AND(F503="Rat", AZ503="nl"), (AT503/1971000)*100, AND(F503="Mouse", AZ503="cm3"), (AT503/0.50891)*100, AND(F503="Rat", AZ503="cm3"), (AT503/1.971)*100, TRUE, "NA")</f>
        <v>0.29934043632673768</v>
      </c>
      <c r="BC503" cm="1">
        <f t="array" ref="BC503">_xlfn.IFS(AV503="NA", "NA", AV503="NR", "NA", AZ503="Direct rLV % whole brain", AV503, AZ503="Indirect rLV % whole brain", AV503, AZ503="Direct rLV % hemisphere", AV503/2, AZ503="Indirect rLV % hemisphere", AV503/2, AND(F503="Mouse", AZ503="mm3"), (AV503/508.91)*100, AND(F503="Rat", AZ503="mm3"), (AV503/1971)*100, AND(F503="Mouse", AZ503="ul"), (AV503/508.91)*100, AND(F503="Rat", AZ503="ul"), (AV503/1971)*100, AND(F503="Mouse", AZ503="nl"), (AV503/508910)*100, AND(F503="Rat", AZ503="nl"), (AV503/1971000)*100, AND(F503="Mouse", AZ503="cm3"), (AV503/0.50891)*100, AND(F503="Rat", AZ503="cm3"), (AV503/1.971)*100, TRUE, "NA")</f>
        <v>0.2364282090309488</v>
      </c>
      <c r="BD503" t="str" cm="1">
        <f t="array" ref="BD503">_xlfn.IFS(AU503="NA", "NA", AU503="NR", "NA", R503="NR", "NA", BA503="SD", AU503, BA503="SE", AU503*(SQRT(R503)), BA503="SEM", AU503*(SQRT(R503)), TRUE, "NA")</f>
        <v>NA</v>
      </c>
      <c r="BE503" t="str" cm="1">
        <f t="array" ref="BE503">_xlfn.IFS(BD503="NA", "NA", AZ503="Direct rLV % whole brain", BD503, AZ503="Indirect rLV % whole brain", BD503, AZ503="Direct rLV % hemisphere", BD503/2, AZ503="Indirect rLV % hemisphere", BD503/2, AND(F503="Mouse", AZ503="mm3"), (BD503/508.91)*100, AND(F503="Rat", AZ503="mm3"), (BD503/1971)*100, AND(F503="Mouse", AZ503="ul"), (BD503/508.91)*100, AND(F503="Rat", AZ503="ul"), (BD503/1971)*100, AND(F503="Mouse", AZ503="nl"), (BD503/508910)*100, AND(F503="Rat", AZ503="nl"), (BD503/1971000)*100, AND(F503="Mouse", AZ503="cm3"), (BD503/0.50891)*100, AND(F503="Rat", AZ503="cm3"), (BD503/1.971)*100, TRUE, "NA")</f>
        <v>NA</v>
      </c>
      <c r="BF503" s="48" t="str" cm="1">
        <f t="array" ref="BF503">_xlfn.IFS(AW503="NA", "NA", AW503="NR", "NA", T503 = "NA", "NA", T503 = "NR", "NA", BA503="SD", AW503, BA503="SE", AW503*(SQRT(T503)), BA503="SEM", AW503*(SQRT(T503)), TRUE, "NA")</f>
        <v>NA</v>
      </c>
      <c r="BG503" s="35" t="s">
        <v>12</v>
      </c>
      <c r="BH503" t="s">
        <v>8</v>
      </c>
      <c r="BI503" t="s">
        <v>8</v>
      </c>
      <c r="BJ503" t="s">
        <v>8</v>
      </c>
      <c r="BK503" t="s">
        <v>8</v>
      </c>
      <c r="BL503" t="s">
        <v>8</v>
      </c>
      <c r="BM503" t="s">
        <v>8</v>
      </c>
      <c r="BN503" s="35" t="s">
        <v>273</v>
      </c>
      <c r="BO503" t="s">
        <v>273</v>
      </c>
      <c r="BP503" t="s">
        <v>2103</v>
      </c>
      <c r="BQ503" t="s">
        <v>2601</v>
      </c>
    </row>
    <row r="504" spans="1:69" s="22" customFormat="1" x14ac:dyDescent="0.3">
      <c r="A504" s="22" t="s">
        <v>2107</v>
      </c>
      <c r="B504" s="22" t="s">
        <v>2106</v>
      </c>
      <c r="C504" s="22">
        <v>2014</v>
      </c>
      <c r="D504" s="22" t="s">
        <v>2108</v>
      </c>
      <c r="E504" s="22" t="s">
        <v>141</v>
      </c>
      <c r="F504" s="34" t="s">
        <v>25</v>
      </c>
      <c r="G504" s="22" t="s">
        <v>1008</v>
      </c>
      <c r="H504" s="22" t="s">
        <v>36</v>
      </c>
      <c r="I504" s="22" t="s">
        <v>12</v>
      </c>
      <c r="J504" s="22" t="s">
        <v>8</v>
      </c>
      <c r="K504" s="22">
        <v>9</v>
      </c>
      <c r="L504" s="22">
        <f>AVERAGE(K504,M504)</f>
        <v>13</v>
      </c>
      <c r="M504" s="22">
        <v>17</v>
      </c>
      <c r="N504" s="22" t="s">
        <v>9</v>
      </c>
      <c r="O504" s="22" t="s">
        <v>9</v>
      </c>
      <c r="P504" s="22" t="s">
        <v>9</v>
      </c>
      <c r="Q504" s="22">
        <v>3</v>
      </c>
      <c r="R504" s="22">
        <v>11</v>
      </c>
      <c r="S504" s="22">
        <v>7</v>
      </c>
      <c r="T504" s="22">
        <v>9</v>
      </c>
      <c r="U504" s="22">
        <f>IF(AND(Q504&lt;&gt;"", Q504&lt;&gt;0, Q504&lt;&gt;"NA", Q504&lt;&gt;"NR",S504&lt;&gt;"", S504&lt;&gt;0, S504&lt;&gt;"NA", S504&lt;&gt;"NR"), S504/Q504, "NA")</f>
        <v>2.3333333333333335</v>
      </c>
      <c r="V504" s="22">
        <f>IF(AND(U504&lt;&gt;"", U504&lt;&gt;0, U504&lt;&gt;"NA", U504&lt;&gt;"NR",R504&lt;&gt;"", R504&lt;&gt;0, R504&lt;&gt;"NA", R504&lt;&gt;"NR"), R504/U504, "NA")</f>
        <v>4.7142857142857144</v>
      </c>
      <c r="W504" s="34" t="s">
        <v>97</v>
      </c>
      <c r="X504" s="22" t="s">
        <v>8</v>
      </c>
      <c r="Y504" s="22" t="s">
        <v>76</v>
      </c>
      <c r="Z504" s="22" t="s">
        <v>91</v>
      </c>
      <c r="AA504" s="22">
        <v>110</v>
      </c>
      <c r="AB504" s="22" t="s">
        <v>145</v>
      </c>
      <c r="AC504" cm="1">
        <f t="array" ref="AC504">_xlfn.IFS(AB504="mg/kg", AA504, AB504="ug/g", AA504, AB504="mg/100g", AA504*10, AB504="mg/g", AA504*1000, TRUE, "NA")</f>
        <v>110</v>
      </c>
      <c r="AD504" s="22">
        <v>25</v>
      </c>
      <c r="AE504" s="22" t="s">
        <v>221</v>
      </c>
      <c r="AF504" t="str" cm="1">
        <f t="array" ref="AF504">_xlfn.IFS(AD504="NA", "NA", AD504="NR", "NA", AE504="W/cm2", AD504, AE504="mW/mm2", AD504*0.1, AE504="mW/cm2", AD504*0.001, AE504="uW/cm2", AD504*0.000001, AE504="lux", AD504*0.00000014641, AE504="klux", AD504*0.00014641, TRUE, "NA")</f>
        <v>NA</v>
      </c>
      <c r="AG504" s="22" t="s">
        <v>729</v>
      </c>
      <c r="AH504" s="22" t="s">
        <v>729</v>
      </c>
      <c r="AI504" s="22">
        <v>532</v>
      </c>
      <c r="AJ504" s="22">
        <v>1</v>
      </c>
      <c r="AK504" s="22">
        <v>60</v>
      </c>
      <c r="AL504" s="34" t="s">
        <v>2110</v>
      </c>
      <c r="AM504" s="22" t="s">
        <v>216</v>
      </c>
      <c r="AN504" s="22">
        <v>3</v>
      </c>
      <c r="AO504" s="22" t="s">
        <v>145</v>
      </c>
      <c r="AP504" s="22">
        <v>1.5</v>
      </c>
      <c r="AQ504" s="22" t="s">
        <v>158</v>
      </c>
      <c r="AR504" s="34">
        <v>24</v>
      </c>
      <c r="AS504" s="22" t="s">
        <v>876</v>
      </c>
      <c r="AT504" s="22">
        <v>13.4</v>
      </c>
      <c r="AU504" s="22">
        <v>1.02</v>
      </c>
      <c r="AV504" s="22">
        <v>11.9</v>
      </c>
      <c r="AW504" s="22">
        <v>1.41</v>
      </c>
      <c r="AX504" s="22" t="s">
        <v>8</v>
      </c>
      <c r="AY504" s="22" t="s">
        <v>8</v>
      </c>
      <c r="AZ504" s="22" t="s">
        <v>137</v>
      </c>
      <c r="BA504" s="22" t="s">
        <v>197</v>
      </c>
      <c r="BB504" cm="1">
        <f t="array" ref="BB504">_xlfn.IFS(AT504="NA", "NA", AT504="NR", "NA", AZ504="Direct rLV % whole brain", AT504, AZ504="Indirect rLV % whole brain", AT504, AZ504="Direct rLV % hemisphere", AT504/2, AZ504="Indirect rLV % hemisphere", AT504/2, AND(F504="Mouse", AZ504="mm3"), (AT504/508.91)*100, AND(F504="Rat", AZ504="mm3"), (AT504/1971)*100, AND(F504="Mouse", AZ504="ul"), (AT504/508.91)*100, AND(F504="Rat", AZ504="ul"), (AT504/1971)*100, AND(F504="Mouse", AZ504="nl"), (AT504/508910)*100, AND(F504="Rat", AZ504="nl"), (AT504/1971000)*100, AND(F504="Mouse", AZ504="cm3"), (AT504/0.50891)*100, AND(F504="Rat", AZ504="cm3"), (AT504/1.971)*100, TRUE, "NA")</f>
        <v>2.6330785404098953</v>
      </c>
      <c r="BC504" cm="1">
        <f t="array" ref="BC504">_xlfn.IFS(AV504="NA", "NA", AV504="NR", "NA", AZ504="Direct rLV % whole brain", AV504, AZ504="Indirect rLV % whole brain", AV504, AZ504="Direct rLV % hemisphere", AV504/2, AZ504="Indirect rLV % hemisphere", AV504/2, AND(F504="Mouse", AZ504="mm3"), (AV504/508.91)*100, AND(F504="Rat", AZ504="mm3"), (AV504/1971)*100, AND(F504="Mouse", AZ504="ul"), (AV504/508.91)*100, AND(F504="Rat", AZ504="ul"), (AV504/1971)*100, AND(F504="Mouse", AZ504="nl"), (AV504/508910)*100, AND(F504="Rat", AZ504="nl"), (AV504/1971000)*100, AND(F504="Mouse", AZ504="cm3"), (AV504/0.50891)*100, AND(F504="Rat", AZ504="cm3"), (AV504/1.971)*100, TRUE, "NA")</f>
        <v>2.3383309426028176</v>
      </c>
      <c r="BD504" cm="1">
        <f t="array" ref="BD504">_xlfn.IFS(AU504="NA", "NA", AU504="NR", "NA", R504="NR", "NA", BA504="SD", AU504, BA504="SE", AU504*(SQRT(R504)), BA504="SEM", AU504*(SQRT(R504)), TRUE, "NA")</f>
        <v>3.3829572861625077</v>
      </c>
      <c r="BE504" cm="1">
        <f t="array" ref="BE504">_xlfn.IFS(BD504="NA", "NA", AZ504="Direct rLV % whole brain", BD504, AZ504="Indirect rLV % whole brain", BD504, AZ504="Direct rLV % hemisphere", BD504/2, AZ504="Indirect rLV % hemisphere", BD504/2, AND(F504="Mouse", AZ504="mm3"), (BD504/508.91)*100, AND(F504="Rat", AZ504="mm3"), (BD504/1971)*100, AND(F504="Mouse", AZ504="ul"), (BD504/508.91)*100, AND(F504="Rat", AZ504="ul"), (BD504/1971)*100, AND(F504="Mouse", AZ504="nl"), (BD504/508910)*100, AND(F504="Rat", AZ504="nl"), (BD504/1971000)*100, AND(F504="Mouse", AZ504="cm3"), (BD504/0.50891)*100, AND(F504="Rat", AZ504="cm3"), (BD504/1.971)*100, TRUE, "NA")</f>
        <v>0.6647456890535669</v>
      </c>
      <c r="BF504" s="48" cm="1">
        <f t="array" ref="BF504">_xlfn.IFS(AW504="NA", "NA", AW504="NR", "NA", T504 = "NA", "NA", T504 = "NR", "NA", BA504="SD", AW504, BA504="SE", AW504*(SQRT(T504)), BA504="SEM", AW504*(SQRT(T504)), TRUE, "NA")</f>
        <v>4.2299999999999995</v>
      </c>
      <c r="BG504" s="34" t="s">
        <v>12</v>
      </c>
      <c r="BH504" s="22" t="s">
        <v>8</v>
      </c>
      <c r="BI504" s="22" t="s">
        <v>8</v>
      </c>
      <c r="BJ504" s="22" t="s">
        <v>8</v>
      </c>
      <c r="BK504" s="22" t="s">
        <v>8</v>
      </c>
      <c r="BL504" s="22" t="s">
        <v>8</v>
      </c>
      <c r="BM504" s="22" t="s">
        <v>8</v>
      </c>
      <c r="BN504" s="34" t="s">
        <v>272</v>
      </c>
      <c r="BO504" s="22" t="s">
        <v>272</v>
      </c>
      <c r="BP504" s="22" t="s">
        <v>2112</v>
      </c>
    </row>
    <row r="505" spans="1:69" s="22" customFormat="1" x14ac:dyDescent="0.3">
      <c r="A505" s="22" t="s">
        <v>2107</v>
      </c>
      <c r="B505" s="22" t="s">
        <v>2106</v>
      </c>
      <c r="C505" s="22">
        <v>2014</v>
      </c>
      <c r="D505" s="22" t="s">
        <v>2108</v>
      </c>
      <c r="E505" s="22" t="s">
        <v>143</v>
      </c>
      <c r="F505" s="34" t="s">
        <v>25</v>
      </c>
      <c r="G505" s="22" t="s">
        <v>1008</v>
      </c>
      <c r="H505" s="22" t="s">
        <v>36</v>
      </c>
      <c r="I505" s="22" t="s">
        <v>12</v>
      </c>
      <c r="J505" s="22" t="s">
        <v>8</v>
      </c>
      <c r="K505" s="22">
        <v>9</v>
      </c>
      <c r="L505" s="22">
        <f t="shared" ref="L505:L506" si="85">AVERAGE(K505,M505)</f>
        <v>13</v>
      </c>
      <c r="M505" s="22">
        <v>17</v>
      </c>
      <c r="N505" s="22" t="s">
        <v>9</v>
      </c>
      <c r="O505" s="22" t="s">
        <v>9</v>
      </c>
      <c r="P505" s="22" t="s">
        <v>9</v>
      </c>
      <c r="Q505" s="22">
        <v>3</v>
      </c>
      <c r="R505" s="22">
        <v>11</v>
      </c>
      <c r="S505" s="22">
        <v>7</v>
      </c>
      <c r="T505" s="22">
        <v>9</v>
      </c>
      <c r="U505" s="22">
        <f>IF(AND(Q505&lt;&gt;"", Q505&lt;&gt;0, Q505&lt;&gt;"NA", Q505&lt;&gt;"NR",S505&lt;&gt;"", S505&lt;&gt;0, S505&lt;&gt;"NA", S505&lt;&gt;"NR"), S505/Q505, "NA")</f>
        <v>2.3333333333333335</v>
      </c>
      <c r="V505" s="22">
        <f>IF(AND(U505&lt;&gt;"", U505&lt;&gt;0, U505&lt;&gt;"NA", U505&lt;&gt;"NR",R505&lt;&gt;"", R505&lt;&gt;0, R505&lt;&gt;"NA", R505&lt;&gt;"NR"), R505/U505, "NA")</f>
        <v>4.7142857142857144</v>
      </c>
      <c r="W505" s="34" t="s">
        <v>97</v>
      </c>
      <c r="X505" s="22" t="s">
        <v>8</v>
      </c>
      <c r="Y505" s="22" t="s">
        <v>76</v>
      </c>
      <c r="Z505" s="22" t="s">
        <v>91</v>
      </c>
      <c r="AA505" s="22">
        <v>110</v>
      </c>
      <c r="AB505" s="22" t="s">
        <v>145</v>
      </c>
      <c r="AC505" cm="1">
        <f t="array" ref="AC505">_xlfn.IFS(AB505="mg/kg", AA505, AB505="ug/g", AA505, AB505="mg/100g", AA505*10, AB505="mg/g", AA505*1000, TRUE, "NA")</f>
        <v>110</v>
      </c>
      <c r="AD505" s="22">
        <v>25</v>
      </c>
      <c r="AE505" s="22" t="s">
        <v>221</v>
      </c>
      <c r="AF505" t="str" cm="1">
        <f t="array" ref="AF505">_xlfn.IFS(AD505="NA", "NA", AD505="NR", "NA", AE505="W/cm2", AD505, AE505="mW/mm2", AD505*0.1, AE505="mW/cm2", AD505*0.001, AE505="uW/cm2", AD505*0.000001, AE505="lux", AD505*0.00000014641, AE505="klux", AD505*0.00014641, TRUE, "NA")</f>
        <v>NA</v>
      </c>
      <c r="AG505" s="22" t="s">
        <v>729</v>
      </c>
      <c r="AH505" s="22" t="s">
        <v>729</v>
      </c>
      <c r="AI505" s="22">
        <v>532</v>
      </c>
      <c r="AJ505" s="22">
        <v>1</v>
      </c>
      <c r="AK505" s="22">
        <v>60</v>
      </c>
      <c r="AL505" s="34" t="s">
        <v>2111</v>
      </c>
      <c r="AM505" s="22" t="s">
        <v>211</v>
      </c>
      <c r="AN505" s="22">
        <v>6</v>
      </c>
      <c r="AO505" s="22" t="s">
        <v>145</v>
      </c>
      <c r="AP505" s="22">
        <v>1.5</v>
      </c>
      <c r="AQ505" s="22" t="s">
        <v>158</v>
      </c>
      <c r="AR505" s="34">
        <v>24</v>
      </c>
      <c r="AS505" s="22" t="s">
        <v>876</v>
      </c>
      <c r="AT505" s="22">
        <v>13.4</v>
      </c>
      <c r="AU505" s="22">
        <v>1.02</v>
      </c>
      <c r="AV505" s="22">
        <v>12.5</v>
      </c>
      <c r="AW505" s="22">
        <v>1.62</v>
      </c>
      <c r="AX505" s="22" t="s">
        <v>8</v>
      </c>
      <c r="AY505" s="22" t="s">
        <v>8</v>
      </c>
      <c r="AZ505" s="22" t="s">
        <v>137</v>
      </c>
      <c r="BA505" s="22" t="s">
        <v>197</v>
      </c>
      <c r="BB505" cm="1">
        <f t="array" ref="BB505">_xlfn.IFS(AT505="NA", "NA", AT505="NR", "NA", AZ505="Direct rLV % whole brain", AT505, AZ505="Indirect rLV % whole brain", AT505, AZ505="Direct rLV % hemisphere", AT505/2, AZ505="Indirect rLV % hemisphere", AT505/2, AND(F505="Mouse", AZ505="mm3"), (AT505/508.91)*100, AND(F505="Rat", AZ505="mm3"), (AT505/1971)*100, AND(F505="Mouse", AZ505="ul"), (AT505/508.91)*100, AND(F505="Rat", AZ505="ul"), (AT505/1971)*100, AND(F505="Mouse", AZ505="nl"), (AT505/508910)*100, AND(F505="Rat", AZ505="nl"), (AT505/1971000)*100, AND(F505="Mouse", AZ505="cm3"), (AT505/0.50891)*100, AND(F505="Rat", AZ505="cm3"), (AT505/1.971)*100, TRUE, "NA")</f>
        <v>2.6330785404098953</v>
      </c>
      <c r="BC505" cm="1">
        <f t="array" ref="BC505">_xlfn.IFS(AV505="NA", "NA", AV505="NR", "NA", AZ505="Direct rLV % whole brain", AV505, AZ505="Indirect rLV % whole brain", AV505, AZ505="Direct rLV % hemisphere", AV505/2, AZ505="Indirect rLV % hemisphere", AV505/2, AND(F505="Mouse", AZ505="mm3"), (AV505/508.91)*100, AND(F505="Rat", AZ505="mm3"), (AV505/1971)*100, AND(F505="Mouse", AZ505="ul"), (AV505/508.91)*100, AND(F505="Rat", AZ505="ul"), (AV505/1971)*100, AND(F505="Mouse", AZ505="nl"), (AV505/508910)*100, AND(F505="Rat", AZ505="nl"), (AV505/1971000)*100, AND(F505="Mouse", AZ505="cm3"), (AV505/0.50891)*100, AND(F505="Rat", AZ505="cm3"), (AV505/1.971)*100, TRUE, "NA")</f>
        <v>2.4562299817256488</v>
      </c>
      <c r="BD505" cm="1">
        <f t="array" ref="BD505">_xlfn.IFS(AU505="NA", "NA", AU505="NR", "NA", R505="NR", "NA", BA505="SD", AU505, BA505="SE", AU505*(SQRT(R505)), BA505="SEM", AU505*(SQRT(R505)), TRUE, "NA")</f>
        <v>3.3829572861625077</v>
      </c>
      <c r="BE505" cm="1">
        <f t="array" ref="BE505">_xlfn.IFS(BD505="NA", "NA", AZ505="Direct rLV % whole brain", BD505, AZ505="Indirect rLV % whole brain", BD505, AZ505="Direct rLV % hemisphere", BD505/2, AZ505="Indirect rLV % hemisphere", BD505/2, AND(F505="Mouse", AZ505="mm3"), (BD505/508.91)*100, AND(F505="Rat", AZ505="mm3"), (BD505/1971)*100, AND(F505="Mouse", AZ505="ul"), (BD505/508.91)*100, AND(F505="Rat", AZ505="ul"), (BD505/1971)*100, AND(F505="Mouse", AZ505="nl"), (BD505/508910)*100, AND(F505="Rat", AZ505="nl"), (BD505/1971000)*100, AND(F505="Mouse", AZ505="cm3"), (BD505/0.50891)*100, AND(F505="Rat", AZ505="cm3"), (BD505/1.971)*100, TRUE, "NA")</f>
        <v>0.6647456890535669</v>
      </c>
      <c r="BF505" s="48" cm="1">
        <f t="array" ref="BF505">_xlfn.IFS(AW505="NA", "NA", AW505="NR", "NA", T505 = "NA", "NA", T505 = "NR", "NA", BA505="SD", AW505, BA505="SE", AW505*(SQRT(T505)), BA505="SEM", AW505*(SQRT(T505)), TRUE, "NA")</f>
        <v>4.8600000000000003</v>
      </c>
      <c r="BG505" s="34" t="s">
        <v>12</v>
      </c>
      <c r="BH505" s="22" t="s">
        <v>8</v>
      </c>
      <c r="BI505" s="22" t="s">
        <v>8</v>
      </c>
      <c r="BJ505" s="22" t="s">
        <v>8</v>
      </c>
      <c r="BK505" s="22" t="s">
        <v>8</v>
      </c>
      <c r="BL505" s="22" t="s">
        <v>8</v>
      </c>
      <c r="BM505" s="22" t="s">
        <v>8</v>
      </c>
      <c r="BN505" s="34" t="s">
        <v>272</v>
      </c>
      <c r="BO505" s="22" t="s">
        <v>272</v>
      </c>
      <c r="BP505" s="22" t="s">
        <v>2112</v>
      </c>
    </row>
    <row r="506" spans="1:69" s="22" customFormat="1" x14ac:dyDescent="0.3">
      <c r="A506" s="22" t="s">
        <v>2107</v>
      </c>
      <c r="B506" s="22" t="s">
        <v>2106</v>
      </c>
      <c r="C506" s="22">
        <v>2014</v>
      </c>
      <c r="D506" s="22" t="s">
        <v>2108</v>
      </c>
      <c r="E506" s="22" t="s">
        <v>144</v>
      </c>
      <c r="F506" s="34" t="s">
        <v>25</v>
      </c>
      <c r="G506" s="22" t="s">
        <v>1008</v>
      </c>
      <c r="H506" s="22" t="s">
        <v>36</v>
      </c>
      <c r="I506" s="22" t="s">
        <v>12</v>
      </c>
      <c r="J506" s="22" t="s">
        <v>8</v>
      </c>
      <c r="K506" s="22">
        <v>9</v>
      </c>
      <c r="L506" s="22">
        <f t="shared" si="85"/>
        <v>13</v>
      </c>
      <c r="M506" s="22">
        <v>17</v>
      </c>
      <c r="N506" s="22" t="s">
        <v>9</v>
      </c>
      <c r="O506" s="22" t="s">
        <v>9</v>
      </c>
      <c r="P506" s="22" t="s">
        <v>9</v>
      </c>
      <c r="Q506" s="22">
        <v>3</v>
      </c>
      <c r="R506" s="22">
        <v>10</v>
      </c>
      <c r="S506" s="22">
        <v>7</v>
      </c>
      <c r="T506" s="22">
        <v>9</v>
      </c>
      <c r="U506" s="22">
        <f>IF(AND(Q506&lt;&gt;"", Q506&lt;&gt;0, Q506&lt;&gt;"NA", Q506&lt;&gt;"NR",S506&lt;&gt;"", S506&lt;&gt;0, S506&lt;&gt;"NA", S506&lt;&gt;"NR"), S506/Q506, "NA")</f>
        <v>2.3333333333333335</v>
      </c>
      <c r="V506" s="22">
        <f>IF(AND(U506&lt;&gt;"", U506&lt;&gt;0, U506&lt;&gt;"NA", U506&lt;&gt;"NR",R506&lt;&gt;"", R506&lt;&gt;0, R506&lt;&gt;"NA", R506&lt;&gt;"NR"), R506/U506, "NA")</f>
        <v>4.2857142857142856</v>
      </c>
      <c r="W506" s="34" t="s">
        <v>97</v>
      </c>
      <c r="X506" s="22" t="s">
        <v>8</v>
      </c>
      <c r="Y506" s="22" t="s">
        <v>614</v>
      </c>
      <c r="Z506" s="22" t="s">
        <v>91</v>
      </c>
      <c r="AA506" s="22">
        <v>110</v>
      </c>
      <c r="AB506" s="22" t="s">
        <v>145</v>
      </c>
      <c r="AC506" cm="1">
        <f t="array" ref="AC506">_xlfn.IFS(AB506="mg/kg", AA506, AB506="ug/g", AA506, AB506="mg/100g", AA506*10, AB506="mg/g", AA506*1000, TRUE, "NA")</f>
        <v>110</v>
      </c>
      <c r="AD506" s="22">
        <v>25</v>
      </c>
      <c r="AE506" s="22" t="s">
        <v>221</v>
      </c>
      <c r="AF506" t="str" cm="1">
        <f t="array" ref="AF506">_xlfn.IFS(AD506="NA", "NA", AD506="NR", "NA", AE506="W/cm2", AD506, AE506="mW/mm2", AD506*0.1, AE506="mW/cm2", AD506*0.001, AE506="uW/cm2", AD506*0.000001, AE506="lux", AD506*0.00000014641, AE506="klux", AD506*0.00014641, TRUE, "NA")</f>
        <v>NA</v>
      </c>
      <c r="AG506" s="22" t="s">
        <v>729</v>
      </c>
      <c r="AH506" s="22" t="s">
        <v>729</v>
      </c>
      <c r="AI506" s="22">
        <v>532</v>
      </c>
      <c r="AJ506" s="22">
        <v>1</v>
      </c>
      <c r="AK506" s="22">
        <v>60</v>
      </c>
      <c r="AL506" s="34" t="s">
        <v>2110</v>
      </c>
      <c r="AM506" s="22" t="s">
        <v>216</v>
      </c>
      <c r="AN506" s="22">
        <v>3</v>
      </c>
      <c r="AO506" s="22" t="s">
        <v>145</v>
      </c>
      <c r="AP506" s="22">
        <v>1.5</v>
      </c>
      <c r="AQ506" s="22" t="s">
        <v>158</v>
      </c>
      <c r="AR506" s="34">
        <v>24</v>
      </c>
      <c r="AS506" s="22" t="s">
        <v>876</v>
      </c>
      <c r="AT506" s="22">
        <v>17.2</v>
      </c>
      <c r="AU506" s="22">
        <v>1.1200000000000001</v>
      </c>
      <c r="AV506" s="22">
        <v>13.3</v>
      </c>
      <c r="AW506" s="22">
        <v>0.78</v>
      </c>
      <c r="AX506" s="22" t="s">
        <v>8</v>
      </c>
      <c r="AY506" s="22" t="s">
        <v>8</v>
      </c>
      <c r="AZ506" s="22" t="s">
        <v>137</v>
      </c>
      <c r="BA506" s="22" t="s">
        <v>197</v>
      </c>
      <c r="BB506" cm="1">
        <f t="array" ref="BB506">_xlfn.IFS(AT506="NA", "NA", AT506="NR", "NA", AZ506="Direct rLV % whole brain", AT506, AZ506="Indirect rLV % whole brain", AT506, AZ506="Direct rLV % hemisphere", AT506/2, AZ506="Indirect rLV % hemisphere", AT506/2, AND(F506="Mouse", AZ506="mm3"), (AT506/508.91)*100, AND(F506="Rat", AZ506="mm3"), (AT506/1971)*100, AND(F506="Mouse", AZ506="ul"), (AT506/508.91)*100, AND(F506="Rat", AZ506="ul"), (AT506/1971)*100, AND(F506="Mouse", AZ506="nl"), (AT506/508910)*100, AND(F506="Rat", AZ506="nl"), (AT506/1971000)*100, AND(F506="Mouse", AZ506="cm3"), (AT506/0.50891)*100, AND(F506="Rat", AZ506="cm3"), (AT506/1.971)*100, TRUE, "NA")</f>
        <v>3.3797724548544927</v>
      </c>
      <c r="BC506" cm="1">
        <f t="array" ref="BC506">_xlfn.IFS(AV506="NA", "NA", AV506="NR", "NA", AZ506="Direct rLV % whole brain", AV506, AZ506="Indirect rLV % whole brain", AV506, AZ506="Direct rLV % hemisphere", AV506/2, AZ506="Indirect rLV % hemisphere", AV506/2, AND(F506="Mouse", AZ506="mm3"), (AV506/508.91)*100, AND(F506="Rat", AZ506="mm3"), (AV506/1971)*100, AND(F506="Mouse", AZ506="ul"), (AV506/508.91)*100, AND(F506="Rat", AZ506="ul"), (AV506/1971)*100, AND(F506="Mouse", AZ506="nl"), (AV506/508910)*100, AND(F506="Rat", AZ506="nl"), (AV506/1971000)*100, AND(F506="Mouse", AZ506="cm3"), (AV506/0.50891)*100, AND(F506="Rat", AZ506="cm3"), (AV506/1.971)*100, TRUE, "NA")</f>
        <v>2.6134287005560903</v>
      </c>
      <c r="BD506" cm="1">
        <f t="array" ref="BD506">_xlfn.IFS(AU506="NA", "NA", AU506="NR", "NA", R506="NR", "NA", BA506="SD", AU506, BA506="SE", AU506*(SQRT(R506)), BA506="SEM", AU506*(SQRT(R506)), TRUE, "NA")</f>
        <v>3.5417509793885853</v>
      </c>
      <c r="BE506" cm="1">
        <f t="array" ref="BE506">_xlfn.IFS(BD506="NA", "NA", AZ506="Direct rLV % whole brain", BD506, AZ506="Indirect rLV % whole brain", BD506, AZ506="Direct rLV % hemisphere", BD506/2, AZ506="Indirect rLV % hemisphere", BD506/2, AND(F506="Mouse", AZ506="mm3"), (BD506/508.91)*100, AND(F506="Rat", AZ506="mm3"), (BD506/1971)*100, AND(F506="Mouse", AZ506="ul"), (BD506/508.91)*100, AND(F506="Rat", AZ506="ul"), (BD506/1971)*100, AND(F506="Mouse", AZ506="nl"), (BD506/508910)*100, AND(F506="Rat", AZ506="nl"), (BD506/1971000)*100, AND(F506="Mouse", AZ506="cm3"), (BD506/0.50891)*100, AND(F506="Rat", AZ506="cm3"), (BD506/1.971)*100, TRUE, "NA")</f>
        <v>0.69594839547043386</v>
      </c>
      <c r="BF506" s="48" cm="1">
        <f t="array" ref="BF506">_xlfn.IFS(AW506="NA", "NA", AW506="NR", "NA", T506 = "NA", "NA", T506 = "NR", "NA", BA506="SD", AW506, BA506="SE", AW506*(SQRT(T506)), BA506="SEM", AW506*(SQRT(T506)), TRUE, "NA")</f>
        <v>2.34</v>
      </c>
      <c r="BG506" s="34" t="s">
        <v>12</v>
      </c>
      <c r="BH506" s="22" t="s">
        <v>8</v>
      </c>
      <c r="BI506" s="22" t="s">
        <v>8</v>
      </c>
      <c r="BJ506" s="22" t="s">
        <v>8</v>
      </c>
      <c r="BK506" s="22" t="s">
        <v>8</v>
      </c>
      <c r="BL506" s="22" t="s">
        <v>8</v>
      </c>
      <c r="BM506" s="22" t="s">
        <v>8</v>
      </c>
      <c r="BN506" s="34" t="s">
        <v>272</v>
      </c>
      <c r="BO506" s="22" t="s">
        <v>272</v>
      </c>
      <c r="BP506" s="22" t="s">
        <v>2109</v>
      </c>
    </row>
    <row r="507" spans="1:69" s="22" customFormat="1" x14ac:dyDescent="0.3">
      <c r="A507" s="22" t="s">
        <v>2107</v>
      </c>
      <c r="B507" s="22" t="s">
        <v>2106</v>
      </c>
      <c r="C507" s="22">
        <v>2014</v>
      </c>
      <c r="D507" s="22" t="s">
        <v>2108</v>
      </c>
      <c r="E507" s="22" t="s">
        <v>263</v>
      </c>
      <c r="F507" s="34" t="s">
        <v>25</v>
      </c>
      <c r="G507" s="22" t="s">
        <v>1008</v>
      </c>
      <c r="H507" s="22" t="s">
        <v>36</v>
      </c>
      <c r="I507" s="22" t="s">
        <v>12</v>
      </c>
      <c r="J507" s="22" t="s">
        <v>8</v>
      </c>
      <c r="K507" s="22">
        <v>9</v>
      </c>
      <c r="L507" s="22">
        <f>AVERAGE(K507,M507)</f>
        <v>13</v>
      </c>
      <c r="M507" s="22">
        <v>17</v>
      </c>
      <c r="N507" s="22" t="s">
        <v>9</v>
      </c>
      <c r="O507" s="22" t="s">
        <v>9</v>
      </c>
      <c r="P507" s="22" t="s">
        <v>9</v>
      </c>
      <c r="Q507" s="22">
        <v>3</v>
      </c>
      <c r="R507" s="22">
        <v>10</v>
      </c>
      <c r="S507" s="22">
        <v>7</v>
      </c>
      <c r="T507" s="22">
        <v>10</v>
      </c>
      <c r="U507" s="22">
        <f>IF(AND(Q507&lt;&gt;"", Q507&lt;&gt;0, Q507&lt;&gt;"NA", Q507&lt;&gt;"NR",S507&lt;&gt;"", S507&lt;&gt;0, S507&lt;&gt;"NA", S507&lt;&gt;"NR"), S507/Q507, "NA")</f>
        <v>2.3333333333333335</v>
      </c>
      <c r="V507" s="22">
        <f>IF(AND(U507&lt;&gt;"", U507&lt;&gt;0, U507&lt;&gt;"NA", U507&lt;&gt;"NR",R507&lt;&gt;"", R507&lt;&gt;0, R507&lt;&gt;"NA", R507&lt;&gt;"NR"), R507/U507, "NA")</f>
        <v>4.2857142857142856</v>
      </c>
      <c r="W507" s="34" t="s">
        <v>97</v>
      </c>
      <c r="X507" s="22" t="s">
        <v>8</v>
      </c>
      <c r="Y507" s="22" t="s">
        <v>614</v>
      </c>
      <c r="Z507" s="22" t="s">
        <v>91</v>
      </c>
      <c r="AA507" s="22">
        <v>110</v>
      </c>
      <c r="AB507" s="22" t="s">
        <v>145</v>
      </c>
      <c r="AC507" cm="1">
        <f t="array" ref="AC507">_xlfn.IFS(AB507="mg/kg", AA507, AB507="ug/g", AA507, AB507="mg/100g", AA507*10, AB507="mg/g", AA507*1000, TRUE, "NA")</f>
        <v>110</v>
      </c>
      <c r="AD507" s="22">
        <v>25</v>
      </c>
      <c r="AE507" s="22" t="s">
        <v>221</v>
      </c>
      <c r="AF507" t="str" cm="1">
        <f t="array" ref="AF507">_xlfn.IFS(AD507="NA", "NA", AD507="NR", "NA", AE507="W/cm2", AD507, AE507="mW/mm2", AD507*0.1, AE507="mW/cm2", AD507*0.001, AE507="uW/cm2", AD507*0.000001, AE507="lux", AD507*0.00000014641, AE507="klux", AD507*0.00014641, TRUE, "NA")</f>
        <v>NA</v>
      </c>
      <c r="AG507" s="22" t="s">
        <v>729</v>
      </c>
      <c r="AH507" s="22" t="s">
        <v>729</v>
      </c>
      <c r="AI507" s="22">
        <v>532</v>
      </c>
      <c r="AJ507" s="22">
        <v>1</v>
      </c>
      <c r="AK507" s="22">
        <v>60</v>
      </c>
      <c r="AL507" s="34" t="s">
        <v>2111</v>
      </c>
      <c r="AM507" s="22" t="s">
        <v>211</v>
      </c>
      <c r="AN507" s="22">
        <v>6</v>
      </c>
      <c r="AO507" s="22" t="s">
        <v>145</v>
      </c>
      <c r="AP507" s="22">
        <v>1.5</v>
      </c>
      <c r="AQ507" s="22" t="s">
        <v>158</v>
      </c>
      <c r="AR507" s="34">
        <v>24</v>
      </c>
      <c r="AS507" s="22" t="s">
        <v>876</v>
      </c>
      <c r="AT507" s="22">
        <v>17.2</v>
      </c>
      <c r="AU507" s="22">
        <v>1.1200000000000001</v>
      </c>
      <c r="AV507" s="22">
        <v>15.9</v>
      </c>
      <c r="AW507" s="22">
        <v>1.06</v>
      </c>
      <c r="AX507" s="22" t="s">
        <v>8</v>
      </c>
      <c r="AY507" s="22" t="s">
        <v>8</v>
      </c>
      <c r="AZ507" s="22" t="s">
        <v>137</v>
      </c>
      <c r="BA507" s="22" t="s">
        <v>197</v>
      </c>
      <c r="BB507" cm="1">
        <f t="array" ref="BB507">_xlfn.IFS(AT507="NA", "NA", AT507="NR", "NA", AZ507="Direct rLV % whole brain", AT507, AZ507="Indirect rLV % whole brain", AT507, AZ507="Direct rLV % hemisphere", AT507/2, AZ507="Indirect rLV % hemisphere", AT507/2, AND(F507="Mouse", AZ507="mm3"), (AT507/508.91)*100, AND(F507="Rat", AZ507="mm3"), (AT507/1971)*100, AND(F507="Mouse", AZ507="ul"), (AT507/508.91)*100, AND(F507="Rat", AZ507="ul"), (AT507/1971)*100, AND(F507="Mouse", AZ507="nl"), (AT507/508910)*100, AND(F507="Rat", AZ507="nl"), (AT507/1971000)*100, AND(F507="Mouse", AZ507="cm3"), (AT507/0.50891)*100, AND(F507="Rat", AZ507="cm3"), (AT507/1.971)*100, TRUE, "NA")</f>
        <v>3.3797724548544927</v>
      </c>
      <c r="BC507" cm="1">
        <f t="array" ref="BC507">_xlfn.IFS(AV507="NA", "NA", AV507="NR", "NA", AZ507="Direct rLV % whole brain", AV507, AZ507="Indirect rLV % whole brain", AV507, AZ507="Direct rLV % hemisphere", AV507/2, AZ507="Indirect rLV % hemisphere", AV507/2, AND(F507="Mouse", AZ507="mm3"), (AV507/508.91)*100, AND(F507="Rat", AZ507="mm3"), (AV507/1971)*100, AND(F507="Mouse", AZ507="ul"), (AV507/508.91)*100, AND(F507="Rat", AZ507="ul"), (AV507/1971)*100, AND(F507="Mouse", AZ507="nl"), (AV507/508910)*100, AND(F507="Rat", AZ507="nl"), (AV507/1971000)*100, AND(F507="Mouse", AZ507="cm3"), (AV507/0.50891)*100, AND(F507="Rat", AZ507="cm3"), (AV507/1.971)*100, TRUE, "NA")</f>
        <v>3.1243245367550254</v>
      </c>
      <c r="BD507" cm="1">
        <f t="array" ref="BD507">_xlfn.IFS(AU507="NA", "NA", AU507="NR", "NA", R507="NR", "NA", BA507="SD", AU507, BA507="SE", AU507*(SQRT(R507)), BA507="SEM", AU507*(SQRT(R507)), TRUE, "NA")</f>
        <v>3.5417509793885853</v>
      </c>
      <c r="BE507" cm="1">
        <f t="array" ref="BE507">_xlfn.IFS(BD507="NA", "NA", AZ507="Direct rLV % whole brain", BD507, AZ507="Indirect rLV % whole brain", BD507, AZ507="Direct rLV % hemisphere", BD507/2, AZ507="Indirect rLV % hemisphere", BD507/2, AND(F507="Mouse", AZ507="mm3"), (BD507/508.91)*100, AND(F507="Rat", AZ507="mm3"), (BD507/1971)*100, AND(F507="Mouse", AZ507="ul"), (BD507/508.91)*100, AND(F507="Rat", AZ507="ul"), (BD507/1971)*100, AND(F507="Mouse", AZ507="nl"), (BD507/508910)*100, AND(F507="Rat", AZ507="nl"), (BD507/1971000)*100, AND(F507="Mouse", AZ507="cm3"), (BD507/0.50891)*100, AND(F507="Rat", AZ507="cm3"), (BD507/1.971)*100, TRUE, "NA")</f>
        <v>0.69594839547043386</v>
      </c>
      <c r="BF507" s="48" cm="1">
        <f t="array" ref="BF507">_xlfn.IFS(AW507="NA", "NA", AW507="NR", "NA", T507 = "NA", "NA", T507 = "NR", "NA", BA507="SD", AW507, BA507="SE", AW507*(SQRT(T507)), BA507="SEM", AW507*(SQRT(T507)), TRUE, "NA")</f>
        <v>3.3520143197784824</v>
      </c>
      <c r="BG507" s="34" t="s">
        <v>12</v>
      </c>
      <c r="BH507" s="22" t="s">
        <v>8</v>
      </c>
      <c r="BI507" s="22" t="s">
        <v>8</v>
      </c>
      <c r="BJ507" s="22" t="s">
        <v>8</v>
      </c>
      <c r="BK507" s="22" t="s">
        <v>8</v>
      </c>
      <c r="BL507" s="22" t="s">
        <v>8</v>
      </c>
      <c r="BM507" s="22" t="s">
        <v>8</v>
      </c>
      <c r="BN507" s="34" t="s">
        <v>272</v>
      </c>
      <c r="BO507" s="22" t="s">
        <v>272</v>
      </c>
      <c r="BP507" s="22" t="s">
        <v>2109</v>
      </c>
    </row>
    <row r="508" spans="1:69" x14ac:dyDescent="0.3">
      <c r="A508" t="s">
        <v>2116</v>
      </c>
      <c r="B508" t="s">
        <v>2115</v>
      </c>
      <c r="C508">
        <v>2005</v>
      </c>
      <c r="D508" t="s">
        <v>2117</v>
      </c>
      <c r="E508" t="s">
        <v>141</v>
      </c>
      <c r="F508" s="35" t="s">
        <v>24</v>
      </c>
      <c r="G508" t="s">
        <v>11</v>
      </c>
      <c r="H508" t="s">
        <v>36</v>
      </c>
      <c r="I508" t="s">
        <v>12</v>
      </c>
      <c r="J508" t="s">
        <v>8</v>
      </c>
      <c r="K508" t="s">
        <v>9</v>
      </c>
      <c r="L508" t="s">
        <v>9</v>
      </c>
      <c r="M508" t="s">
        <v>9</v>
      </c>
      <c r="N508">
        <v>250</v>
      </c>
      <c r="O508">
        <v>280</v>
      </c>
      <c r="P508">
        <v>310</v>
      </c>
      <c r="Q508">
        <v>5</v>
      </c>
      <c r="R508">
        <v>3</v>
      </c>
      <c r="S508">
        <v>0</v>
      </c>
      <c r="T508" t="s">
        <v>8</v>
      </c>
      <c r="U508" t="str">
        <f t="shared" si="76"/>
        <v>NA</v>
      </c>
      <c r="V508" t="str">
        <f t="shared" si="83"/>
        <v>NA</v>
      </c>
      <c r="W508" s="35" t="s">
        <v>147</v>
      </c>
      <c r="X508" t="s">
        <v>642</v>
      </c>
      <c r="Y508" t="s">
        <v>78</v>
      </c>
      <c r="Z508" t="s">
        <v>905</v>
      </c>
      <c r="AA508">
        <v>1.3</v>
      </c>
      <c r="AB508" t="s">
        <v>356</v>
      </c>
      <c r="AC508" cm="1">
        <f t="array" ref="AC508">_xlfn.IFS(AB508="mg/kg", AA508, AB508="ug/g", AA508, AB508="mg/100g", AA508*10, AB508="mg/g", AA508*1000, TRUE, "NA")</f>
        <v>13</v>
      </c>
      <c r="AD508">
        <v>15</v>
      </c>
      <c r="AE508" t="s">
        <v>461</v>
      </c>
      <c r="AF508" cm="1">
        <f t="array" ref="AF508">_xlfn.IFS(AD508="NA", "NA", AD508="NR", "NA", AE508="W/cm2", AD508, AE508="mW/mm2", AD508*0.1, AE508="mW/cm2", AD508*0.001, AE508="uW/cm2", AD508*0.000001, AE508="lux", AD508*0.00000014641, AE508="klux", AD508*0.00014641, TRUE, "NA")</f>
        <v>15</v>
      </c>
      <c r="AG508" t="s">
        <v>231</v>
      </c>
      <c r="AH508" t="s">
        <v>9</v>
      </c>
      <c r="AI508" t="s">
        <v>9</v>
      </c>
      <c r="AJ508">
        <v>2.4</v>
      </c>
      <c r="AK508">
        <v>20</v>
      </c>
      <c r="AL508" s="35" t="s">
        <v>12</v>
      </c>
      <c r="AM508" t="s">
        <v>8</v>
      </c>
      <c r="AN508" t="s">
        <v>8</v>
      </c>
      <c r="AO508" t="s">
        <v>8</v>
      </c>
      <c r="AP508" t="s">
        <v>8</v>
      </c>
      <c r="AQ508" t="s">
        <v>8</v>
      </c>
      <c r="AR508" s="35">
        <v>168</v>
      </c>
      <c r="AS508" t="s">
        <v>876</v>
      </c>
      <c r="AT508">
        <v>14.6</v>
      </c>
      <c r="AU508">
        <v>3.8</v>
      </c>
      <c r="AV508" t="s">
        <v>8</v>
      </c>
      <c r="AW508" t="s">
        <v>8</v>
      </c>
      <c r="AX508" t="s">
        <v>8</v>
      </c>
      <c r="AY508" t="s">
        <v>8</v>
      </c>
      <c r="AZ508" t="s">
        <v>137</v>
      </c>
      <c r="BA508" t="s">
        <v>196</v>
      </c>
      <c r="BB508" cm="1">
        <f t="array" ref="BB508">_xlfn.IFS(AT508="NA", "NA", AT508="NR", "NA", AZ508="Direct rLV % whole brain", AT508, AZ508="Indirect rLV % whole brain", AT508, AZ508="Direct rLV % hemisphere", AT508/2, AZ508="Indirect rLV % hemisphere", AT508/2, AND(F508="Mouse", AZ508="mm3"), (AT508/508.91)*100, AND(F508="Rat", AZ508="mm3"), (AT508/1971)*100, AND(F508="Mouse", AZ508="ul"), (AT508/508.91)*100, AND(F508="Rat", AZ508="ul"), (AT508/1971)*100, AND(F508="Mouse", AZ508="nl"), (AT508/508910)*100, AND(F508="Rat", AZ508="nl"), (AT508/1971000)*100, AND(F508="Mouse", AZ508="cm3"), (AT508/0.50891)*100, AND(F508="Rat", AZ508="cm3"), (AT508/1.971)*100, TRUE, "NA")</f>
        <v>0.7407407407407407</v>
      </c>
      <c r="BC508" t="str" cm="1">
        <f t="array" ref="BC508">_xlfn.IFS(AV508="NA", "NA", AV508="NR", "NA", AZ508="Direct rLV % whole brain", AV508, AZ508="Indirect rLV % whole brain", AV508, AZ508="Direct rLV % hemisphere", AV508/2, AZ508="Indirect rLV % hemisphere", AV508/2, AND(F508="Mouse", AZ508="mm3"), (AV508/508.91)*100, AND(F508="Rat", AZ508="mm3"), (AV508/1971)*100, AND(F508="Mouse", AZ508="ul"), (AV508/508.91)*100, AND(F508="Rat", AZ508="ul"), (AV508/1971)*100, AND(F508="Mouse", AZ508="nl"), (AV508/508910)*100, AND(F508="Rat", AZ508="nl"), (AV508/1971000)*100, AND(F508="Mouse", AZ508="cm3"), (AV508/0.50891)*100, AND(F508="Rat", AZ508="cm3"), (AV508/1.971)*100, TRUE, "NA")</f>
        <v>NA</v>
      </c>
      <c r="BD508" cm="1">
        <f t="array" ref="BD508">_xlfn.IFS(AU508="NA", "NA", AU508="NR", "NA", R508="NR", "NA", BA508="SD", AU508, BA508="SE", AU508*(SQRT(R508)), BA508="SEM", AU508*(SQRT(R508)), TRUE, "NA")</f>
        <v>3.8</v>
      </c>
      <c r="BE508" cm="1">
        <f t="array" ref="BE508">_xlfn.IFS(BD508="NA", "NA", AZ508="Direct rLV % whole brain", BD508, AZ508="Indirect rLV % whole brain", BD508, AZ508="Direct rLV % hemisphere", BD508/2, AZ508="Indirect rLV % hemisphere", BD508/2, AND(F508="Mouse", AZ508="mm3"), (BD508/508.91)*100, AND(F508="Rat", AZ508="mm3"), (BD508/1971)*100, AND(F508="Mouse", AZ508="ul"), (BD508/508.91)*100, AND(F508="Rat", AZ508="ul"), (BD508/1971)*100, AND(F508="Mouse", AZ508="nl"), (BD508/508910)*100, AND(F508="Rat", AZ508="nl"), (BD508/1971000)*100, AND(F508="Mouse", AZ508="cm3"), (BD508/0.50891)*100, AND(F508="Rat", AZ508="cm3"), (BD508/1.971)*100, TRUE, "NA")</f>
        <v>0.19279553526128868</v>
      </c>
      <c r="BF508" s="48" t="str" cm="1">
        <f t="array" ref="BF508">_xlfn.IFS(AW508="NA", "NA", AW508="NR", "NA", T508 = "NA", "NA", T508 = "NR", "NA", BA508="SD", AW508, BA508="SE", AW508*(SQRT(T508)), BA508="SEM", AW508*(SQRT(T508)), TRUE, "NA")</f>
        <v>NA</v>
      </c>
      <c r="BG508" s="35" t="s">
        <v>12</v>
      </c>
      <c r="BH508" t="s">
        <v>8</v>
      </c>
      <c r="BI508" t="s">
        <v>8</v>
      </c>
      <c r="BJ508" t="s">
        <v>8</v>
      </c>
      <c r="BK508" t="s">
        <v>8</v>
      </c>
      <c r="BL508" t="s">
        <v>8</v>
      </c>
      <c r="BM508" t="s">
        <v>8</v>
      </c>
      <c r="BN508" s="35" t="s">
        <v>272</v>
      </c>
      <c r="BO508" t="s">
        <v>273</v>
      </c>
      <c r="BP508" t="s">
        <v>2118</v>
      </c>
    </row>
    <row r="509" spans="1:69" s="22" customFormat="1" x14ac:dyDescent="0.3">
      <c r="A509" s="22" t="s">
        <v>2121</v>
      </c>
      <c r="B509" s="22" t="s">
        <v>2119</v>
      </c>
      <c r="C509" s="22">
        <v>2000</v>
      </c>
      <c r="D509" s="22" t="s">
        <v>2120</v>
      </c>
      <c r="E509" s="22" t="s">
        <v>141</v>
      </c>
      <c r="F509" s="34" t="s">
        <v>24</v>
      </c>
      <c r="G509" s="22" t="s">
        <v>11</v>
      </c>
      <c r="H509" s="22" t="s">
        <v>36</v>
      </c>
      <c r="I509" s="22" t="s">
        <v>12</v>
      </c>
      <c r="J509" s="22" t="s">
        <v>8</v>
      </c>
      <c r="K509" s="22" t="s">
        <v>9</v>
      </c>
      <c r="L509" s="22" t="s">
        <v>9</v>
      </c>
      <c r="M509" s="22" t="s">
        <v>9</v>
      </c>
      <c r="N509" s="22">
        <v>240</v>
      </c>
      <c r="O509" s="22">
        <f>AVERAGE(N509,P509)</f>
        <v>250</v>
      </c>
      <c r="P509" s="22">
        <v>260</v>
      </c>
      <c r="Q509" s="22">
        <v>1</v>
      </c>
      <c r="R509" s="22">
        <v>8</v>
      </c>
      <c r="S509" s="22">
        <v>4</v>
      </c>
      <c r="T509" s="22">
        <v>8</v>
      </c>
      <c r="U509" s="22">
        <f t="shared" si="76"/>
        <v>4</v>
      </c>
      <c r="V509" s="22">
        <f t="shared" si="83"/>
        <v>2</v>
      </c>
      <c r="W509" s="34" t="s">
        <v>95</v>
      </c>
      <c r="X509" s="22" t="s">
        <v>8</v>
      </c>
      <c r="Y509" s="22" t="s">
        <v>2553</v>
      </c>
      <c r="Z509" s="22" t="s">
        <v>91</v>
      </c>
      <c r="AA509" s="22">
        <v>20</v>
      </c>
      <c r="AB509" s="22" t="s">
        <v>145</v>
      </c>
      <c r="AC509" cm="1">
        <f t="array" ref="AC509">_xlfn.IFS(AB509="mg/kg", AA509, AB509="ug/g", AA509, AB509="mg/100g", AA509*10, AB509="mg/g", AA509*1000, TRUE, "NA")</f>
        <v>20</v>
      </c>
      <c r="AD509" s="22">
        <v>18</v>
      </c>
      <c r="AE509" s="22" t="s">
        <v>221</v>
      </c>
      <c r="AF509" t="str" cm="1">
        <f t="array" ref="AF509">_xlfn.IFS(AD509="NA", "NA", AD509="NR", "NA", AE509="W/cm2", AD509, AE509="mW/mm2", AD509*0.1, AE509="mW/cm2", AD509*0.001, AE509="uW/cm2", AD509*0.000001, AE509="lux", AD509*0.00000014641, AE509="klux", AD509*0.00014641, TRUE, "NA")</f>
        <v>NA</v>
      </c>
      <c r="AG509" s="22" t="s">
        <v>85</v>
      </c>
      <c r="AH509" s="22" t="s">
        <v>2656</v>
      </c>
      <c r="AI509" s="22">
        <v>540</v>
      </c>
      <c r="AJ509" s="22">
        <v>3</v>
      </c>
      <c r="AK509" s="22">
        <v>10</v>
      </c>
      <c r="AL509" s="34" t="s">
        <v>2123</v>
      </c>
      <c r="AM509" s="22" t="s">
        <v>216</v>
      </c>
      <c r="AN509" s="22">
        <v>30</v>
      </c>
      <c r="AO509" s="22" t="s">
        <v>1069</v>
      </c>
      <c r="AP509" s="22">
        <v>0</v>
      </c>
      <c r="AQ509" s="22" t="s">
        <v>157</v>
      </c>
      <c r="AR509" s="34">
        <v>24</v>
      </c>
      <c r="AS509" s="22" t="s">
        <v>875</v>
      </c>
      <c r="AT509" s="22">
        <v>35.4</v>
      </c>
      <c r="AU509" s="22">
        <v>3.9</v>
      </c>
      <c r="AV509" s="22">
        <v>25.5</v>
      </c>
      <c r="AW509" s="22">
        <v>2.6</v>
      </c>
      <c r="AX509" s="22" t="s">
        <v>8</v>
      </c>
      <c r="AY509" s="22" t="s">
        <v>8</v>
      </c>
      <c r="AZ509" s="22" t="s">
        <v>486</v>
      </c>
      <c r="BA509" s="22" t="s">
        <v>198</v>
      </c>
      <c r="BB509" cm="1">
        <f t="array" ref="BB509">_xlfn.IFS(AT509="NA", "NA", AT509="NR", "NA", AZ509="Direct rLV % whole brain", AT509, AZ509="Indirect rLV % whole brain", AT509, AZ509="Direct rLV % hemisphere", AT509/2, AZ509="Indirect rLV % hemisphere", AT509/2, AND(F509="Mouse", AZ509="mm3"), (AT509/508.91)*100, AND(F509="Rat", AZ509="mm3"), (AT509/1971)*100, AND(F509="Mouse", AZ509="ul"), (AT509/508.91)*100, AND(F509="Rat", AZ509="ul"), (AT509/1971)*100, AND(F509="Mouse", AZ509="nl"), (AT509/508910)*100, AND(F509="Rat", AZ509="nl"), (AT509/1971000)*100, AND(F509="Mouse", AZ509="cm3"), (AT509/0.50891)*100, AND(F509="Rat", AZ509="cm3"), (AT509/1.971)*100, TRUE, "NA")</f>
        <v>17.7</v>
      </c>
      <c r="BC509" cm="1">
        <f t="array" ref="BC509">_xlfn.IFS(AV509="NA", "NA", AV509="NR", "NA", AZ509="Direct rLV % whole brain", AV509, AZ509="Indirect rLV % whole brain", AV509, AZ509="Direct rLV % hemisphere", AV509/2, AZ509="Indirect rLV % hemisphere", AV509/2, AND(F509="Mouse", AZ509="mm3"), (AV509/508.91)*100, AND(F509="Rat", AZ509="mm3"), (AV509/1971)*100, AND(F509="Mouse", AZ509="ul"), (AV509/508.91)*100, AND(F509="Rat", AZ509="ul"), (AV509/1971)*100, AND(F509="Mouse", AZ509="nl"), (AV509/508910)*100, AND(F509="Rat", AZ509="nl"), (AV509/1971000)*100, AND(F509="Mouse", AZ509="cm3"), (AV509/0.50891)*100, AND(F509="Rat", AZ509="cm3"), (AV509/1.971)*100, TRUE, "NA")</f>
        <v>12.75</v>
      </c>
      <c r="BD509" cm="1">
        <f t="array" ref="BD509">_xlfn.IFS(AU509="NA", "NA", AU509="NR", "NA", R509="NR", "NA", BA509="SD", AU509, BA509="SE", AU509*(SQRT(R509)), BA509="SEM", AU509*(SQRT(R509)), TRUE, "NA")</f>
        <v>11.030865786510143</v>
      </c>
      <c r="BE509" cm="1">
        <f t="array" ref="BE509">_xlfn.IFS(BD509="NA", "NA", AZ509="Direct rLV % whole brain", BD509, AZ509="Indirect rLV % whole brain", BD509, AZ509="Direct rLV % hemisphere", BD509/2, AZ509="Indirect rLV % hemisphere", BD509/2, AND(F509="Mouse", AZ509="mm3"), (BD509/508.91)*100, AND(F509="Rat", AZ509="mm3"), (BD509/1971)*100, AND(F509="Mouse", AZ509="ul"), (BD509/508.91)*100, AND(F509="Rat", AZ509="ul"), (BD509/1971)*100, AND(F509="Mouse", AZ509="nl"), (BD509/508910)*100, AND(F509="Rat", AZ509="nl"), (BD509/1971000)*100, AND(F509="Mouse", AZ509="cm3"), (BD509/0.50891)*100, AND(F509="Rat", AZ509="cm3"), (BD509/1.971)*100, TRUE, "NA")</f>
        <v>5.5154328932550714</v>
      </c>
      <c r="BF509" s="48" cm="1">
        <f t="array" ref="BF509">_xlfn.IFS(AW509="NA", "NA", AW509="NR", "NA", T509 = "NA", "NA", T509 = "NR", "NA", BA509="SD", AW509, BA509="SE", AW509*(SQRT(T509)), BA509="SEM", AW509*(SQRT(T509)), TRUE, "NA")</f>
        <v>7.3539105243400948</v>
      </c>
      <c r="BG509" s="34" t="s">
        <v>2122</v>
      </c>
      <c r="BH509" s="22">
        <v>3.5</v>
      </c>
      <c r="BI509" s="22">
        <v>0.76</v>
      </c>
      <c r="BJ509" s="22">
        <v>2.5</v>
      </c>
      <c r="BK509" s="22">
        <v>0.53</v>
      </c>
      <c r="BL509" s="22" t="s">
        <v>196</v>
      </c>
      <c r="BM509" s="22">
        <v>24</v>
      </c>
      <c r="BN509" s="34" t="s">
        <v>273</v>
      </c>
      <c r="BO509" s="22" t="s">
        <v>272</v>
      </c>
      <c r="BP509" s="22" t="s">
        <v>1163</v>
      </c>
    </row>
    <row r="510" spans="1:69" s="22" customFormat="1" x14ac:dyDescent="0.3">
      <c r="A510" s="22" t="s">
        <v>2121</v>
      </c>
      <c r="B510" s="22" t="s">
        <v>2119</v>
      </c>
      <c r="C510" s="22">
        <v>2000</v>
      </c>
      <c r="D510" s="22" t="s">
        <v>2120</v>
      </c>
      <c r="E510" s="22" t="s">
        <v>143</v>
      </c>
      <c r="F510" s="34" t="s">
        <v>24</v>
      </c>
      <c r="G510" s="22" t="s">
        <v>11</v>
      </c>
      <c r="H510" s="22" t="s">
        <v>36</v>
      </c>
      <c r="I510" s="22" t="s">
        <v>12</v>
      </c>
      <c r="J510" s="22" t="s">
        <v>8</v>
      </c>
      <c r="K510" s="22" t="s">
        <v>9</v>
      </c>
      <c r="L510" s="22" t="s">
        <v>9</v>
      </c>
      <c r="M510" s="22" t="s">
        <v>9</v>
      </c>
      <c r="N510" s="22">
        <v>240</v>
      </c>
      <c r="O510" s="22">
        <f t="shared" ref="O510:O525" si="86">AVERAGE(N510,P510)</f>
        <v>250</v>
      </c>
      <c r="P510" s="22">
        <v>260</v>
      </c>
      <c r="Q510" s="22">
        <v>1</v>
      </c>
      <c r="R510" s="22">
        <v>8</v>
      </c>
      <c r="S510" s="22">
        <v>4</v>
      </c>
      <c r="T510" s="22">
        <v>6</v>
      </c>
      <c r="U510" s="22">
        <f>IF(AND(Q510&lt;&gt;"", Q510&lt;&gt;0, Q510&lt;&gt;"NA", Q510&lt;&gt;"NR",S510&lt;&gt;"", S510&lt;&gt;0, S510&lt;&gt;"NA", S510&lt;&gt;"NR"), S510/Q510, "NA")</f>
        <v>4</v>
      </c>
      <c r="V510" s="22">
        <f>IF(AND(U510&lt;&gt;"", U510&lt;&gt;0, U510&lt;&gt;"NA", U510&lt;&gt;"NR",R510&lt;&gt;"", R510&lt;&gt;0, R510&lt;&gt;"NA", R510&lt;&gt;"NR"), R510/U510, "NA")</f>
        <v>2</v>
      </c>
      <c r="W510" s="34" t="s">
        <v>95</v>
      </c>
      <c r="X510" s="22" t="s">
        <v>8</v>
      </c>
      <c r="Y510" s="22" t="s">
        <v>2553</v>
      </c>
      <c r="Z510" s="22" t="s">
        <v>91</v>
      </c>
      <c r="AA510" s="22">
        <v>20</v>
      </c>
      <c r="AB510" s="22" t="s">
        <v>145</v>
      </c>
      <c r="AC510" cm="1">
        <f t="array" ref="AC510">_xlfn.IFS(AB510="mg/kg", AA510, AB510="ug/g", AA510, AB510="mg/100g", AA510*10, AB510="mg/g", AA510*1000, TRUE, "NA")</f>
        <v>20</v>
      </c>
      <c r="AD510" s="22">
        <v>18</v>
      </c>
      <c r="AE510" s="22" t="s">
        <v>221</v>
      </c>
      <c r="AF510" t="str" cm="1">
        <f t="array" ref="AF510">_xlfn.IFS(AD510="NA", "NA", AD510="NR", "NA", AE510="W/cm2", AD510, AE510="mW/mm2", AD510*0.1, AE510="mW/cm2", AD510*0.001, AE510="uW/cm2", AD510*0.000001, AE510="lux", AD510*0.00000014641, AE510="klux", AD510*0.00014641, TRUE, "NA")</f>
        <v>NA</v>
      </c>
      <c r="AG510" s="22" t="s">
        <v>85</v>
      </c>
      <c r="AH510" s="22" t="s">
        <v>2656</v>
      </c>
      <c r="AI510" s="22">
        <v>540</v>
      </c>
      <c r="AJ510" s="22">
        <v>3</v>
      </c>
      <c r="AK510" s="22">
        <v>10</v>
      </c>
      <c r="AL510" s="34" t="s">
        <v>2124</v>
      </c>
      <c r="AM510" s="22" t="s">
        <v>212</v>
      </c>
      <c r="AN510" s="22">
        <v>1</v>
      </c>
      <c r="AO510" s="22" t="s">
        <v>180</v>
      </c>
      <c r="AP510" s="22">
        <v>-3</v>
      </c>
      <c r="AQ510" s="22" t="s">
        <v>156</v>
      </c>
      <c r="AR510" s="34">
        <v>24</v>
      </c>
      <c r="AS510" s="22" t="s">
        <v>875</v>
      </c>
      <c r="AT510" s="22">
        <v>35.4</v>
      </c>
      <c r="AU510" s="22">
        <v>3.9</v>
      </c>
      <c r="AV510" s="22">
        <v>17.8</v>
      </c>
      <c r="AW510" s="22">
        <v>2.1</v>
      </c>
      <c r="AX510" s="22" t="s">
        <v>8</v>
      </c>
      <c r="AY510" s="22" t="s">
        <v>8</v>
      </c>
      <c r="AZ510" s="22" t="s">
        <v>486</v>
      </c>
      <c r="BA510" s="22" t="s">
        <v>198</v>
      </c>
      <c r="BB510" cm="1">
        <f t="array" ref="BB510">_xlfn.IFS(AT510="NA", "NA", AT510="NR", "NA", AZ510="Direct rLV % whole brain", AT510, AZ510="Indirect rLV % whole brain", AT510, AZ510="Direct rLV % hemisphere", AT510/2, AZ510="Indirect rLV % hemisphere", AT510/2, AND(F510="Mouse", AZ510="mm3"), (AT510/508.91)*100, AND(F510="Rat", AZ510="mm3"), (AT510/1971)*100, AND(F510="Mouse", AZ510="ul"), (AT510/508.91)*100, AND(F510="Rat", AZ510="ul"), (AT510/1971)*100, AND(F510="Mouse", AZ510="nl"), (AT510/508910)*100, AND(F510="Rat", AZ510="nl"), (AT510/1971000)*100, AND(F510="Mouse", AZ510="cm3"), (AT510/0.50891)*100, AND(F510="Rat", AZ510="cm3"), (AT510/1.971)*100, TRUE, "NA")</f>
        <v>17.7</v>
      </c>
      <c r="BC510" cm="1">
        <f t="array" ref="BC510">_xlfn.IFS(AV510="NA", "NA", AV510="NR", "NA", AZ510="Direct rLV % whole brain", AV510, AZ510="Indirect rLV % whole brain", AV510, AZ510="Direct rLV % hemisphere", AV510/2, AZ510="Indirect rLV % hemisphere", AV510/2, AND(F510="Mouse", AZ510="mm3"), (AV510/508.91)*100, AND(F510="Rat", AZ510="mm3"), (AV510/1971)*100, AND(F510="Mouse", AZ510="ul"), (AV510/508.91)*100, AND(F510="Rat", AZ510="ul"), (AV510/1971)*100, AND(F510="Mouse", AZ510="nl"), (AV510/508910)*100, AND(F510="Rat", AZ510="nl"), (AV510/1971000)*100, AND(F510="Mouse", AZ510="cm3"), (AV510/0.50891)*100, AND(F510="Rat", AZ510="cm3"), (AV510/1.971)*100, TRUE, "NA")</f>
        <v>8.9</v>
      </c>
      <c r="BD510" cm="1">
        <f t="array" ref="BD510">_xlfn.IFS(AU510="NA", "NA", AU510="NR", "NA", R510="NR", "NA", BA510="SD", AU510, BA510="SE", AU510*(SQRT(R510)), BA510="SEM", AU510*(SQRT(R510)), TRUE, "NA")</f>
        <v>11.030865786510143</v>
      </c>
      <c r="BE510" cm="1">
        <f t="array" ref="BE510">_xlfn.IFS(BD510="NA", "NA", AZ510="Direct rLV % whole brain", BD510, AZ510="Indirect rLV % whole brain", BD510, AZ510="Direct rLV % hemisphere", BD510/2, AZ510="Indirect rLV % hemisphere", BD510/2, AND(F510="Mouse", AZ510="mm3"), (BD510/508.91)*100, AND(F510="Rat", AZ510="mm3"), (BD510/1971)*100, AND(F510="Mouse", AZ510="ul"), (BD510/508.91)*100, AND(F510="Rat", AZ510="ul"), (BD510/1971)*100, AND(F510="Mouse", AZ510="nl"), (BD510/508910)*100, AND(F510="Rat", AZ510="nl"), (BD510/1971000)*100, AND(F510="Mouse", AZ510="cm3"), (BD510/0.50891)*100, AND(F510="Rat", AZ510="cm3"), (BD510/1.971)*100, TRUE, "NA")</f>
        <v>5.5154328932550714</v>
      </c>
      <c r="BF510" s="48" cm="1">
        <f t="array" ref="BF510">_xlfn.IFS(AW510="NA", "NA", AW510="NR", "NA", T510 = "NA", "NA", T510 = "NR", "NA", BA510="SD", AW510, BA510="SE", AW510*(SQRT(T510)), BA510="SEM", AW510*(SQRT(T510)), TRUE, "NA")</f>
        <v>5.1439284598446742</v>
      </c>
      <c r="BG510" s="34" t="s">
        <v>2122</v>
      </c>
      <c r="BH510" s="22" t="s">
        <v>9</v>
      </c>
      <c r="BI510" s="22" t="s">
        <v>9</v>
      </c>
      <c r="BJ510" s="22" t="s">
        <v>9</v>
      </c>
      <c r="BK510" s="22" t="s">
        <v>9</v>
      </c>
      <c r="BL510" s="22" t="s">
        <v>9</v>
      </c>
      <c r="BM510" s="22" t="s">
        <v>9</v>
      </c>
      <c r="BN510" s="34" t="s">
        <v>273</v>
      </c>
      <c r="BO510" s="22" t="s">
        <v>273</v>
      </c>
      <c r="BQ510" s="22" t="s">
        <v>2125</v>
      </c>
    </row>
    <row r="511" spans="1:69" x14ac:dyDescent="0.3">
      <c r="A511" t="s">
        <v>2127</v>
      </c>
      <c r="B511" t="s">
        <v>2126</v>
      </c>
      <c r="C511">
        <v>2009</v>
      </c>
      <c r="D511" t="s">
        <v>2128</v>
      </c>
      <c r="E511" t="s">
        <v>141</v>
      </c>
      <c r="F511" s="35" t="s">
        <v>25</v>
      </c>
      <c r="G511" t="s">
        <v>482</v>
      </c>
      <c r="H511" t="s">
        <v>36</v>
      </c>
      <c r="I511" t="s">
        <v>12</v>
      </c>
      <c r="J511" t="s">
        <v>8</v>
      </c>
      <c r="K511" t="s">
        <v>9</v>
      </c>
      <c r="L511" t="s">
        <v>9</v>
      </c>
      <c r="M511" t="s">
        <v>9</v>
      </c>
      <c r="N511">
        <v>25</v>
      </c>
      <c r="O511">
        <f t="shared" si="86"/>
        <v>27.5</v>
      </c>
      <c r="P511">
        <v>30</v>
      </c>
      <c r="Q511">
        <v>1</v>
      </c>
      <c r="R511">
        <v>6</v>
      </c>
      <c r="S511">
        <v>2</v>
      </c>
      <c r="T511">
        <v>6</v>
      </c>
      <c r="U511">
        <f t="shared" si="76"/>
        <v>2</v>
      </c>
      <c r="V511">
        <f t="shared" si="83"/>
        <v>3</v>
      </c>
      <c r="W511" s="35" t="s">
        <v>99</v>
      </c>
      <c r="X511" t="s">
        <v>8</v>
      </c>
      <c r="Y511" t="s">
        <v>78</v>
      </c>
      <c r="Z511" t="s">
        <v>9</v>
      </c>
      <c r="AA511">
        <v>10</v>
      </c>
      <c r="AB511" t="s">
        <v>320</v>
      </c>
      <c r="AC511">
        <f>(AA511*0.1)/(O511/1000)</f>
        <v>36.363636363636367</v>
      </c>
      <c r="AD511" t="s">
        <v>9</v>
      </c>
      <c r="AE511" t="s">
        <v>8</v>
      </c>
      <c r="AF511" t="str" cm="1">
        <f t="array" ref="AF511">_xlfn.IFS(AD511="NA", "NA", AD511="NR", "NA", AE511="W/cm2", AD511, AE511="mW/mm2", AD511*0.1, AE511="mW/cm2", AD511*0.001, AE511="uW/cm2", AD511*0.000001, AE511="lux", AD511*0.00000014641, AE511="klux", AD511*0.00014641, TRUE, "NA")</f>
        <v>NA</v>
      </c>
      <c r="AG511" t="s">
        <v>232</v>
      </c>
      <c r="AH511" t="s">
        <v>9</v>
      </c>
      <c r="AI511" t="s">
        <v>9</v>
      </c>
      <c r="AJ511">
        <v>4</v>
      </c>
      <c r="AK511">
        <v>10</v>
      </c>
      <c r="AL511" s="35" t="s">
        <v>2129</v>
      </c>
      <c r="AM511" t="s">
        <v>213</v>
      </c>
      <c r="AN511">
        <v>10</v>
      </c>
      <c r="AO511" t="s">
        <v>145</v>
      </c>
      <c r="AP511">
        <v>1</v>
      </c>
      <c r="AQ511" t="s">
        <v>158</v>
      </c>
      <c r="AR511" s="35">
        <v>336</v>
      </c>
      <c r="AS511" t="s">
        <v>875</v>
      </c>
      <c r="AT511">
        <v>37.07</v>
      </c>
      <c r="AU511">
        <v>0.56999999999999995</v>
      </c>
      <c r="AV511">
        <v>27.57</v>
      </c>
      <c r="AW511">
        <v>0.64</v>
      </c>
      <c r="AX511" t="s">
        <v>8</v>
      </c>
      <c r="AY511" t="s">
        <v>8</v>
      </c>
      <c r="AZ511" t="s">
        <v>137</v>
      </c>
      <c r="BA511" t="s">
        <v>197</v>
      </c>
      <c r="BB511" cm="1">
        <f t="array" ref="BB511">_xlfn.IFS(AT511="NA", "NA", AT511="NR", "NA", AZ511="Direct rLV % whole brain", AT511, AZ511="Indirect rLV % whole brain", AT511, AZ511="Direct rLV % hemisphere", AT511/2, AZ511="Indirect rLV % hemisphere", AT511/2, AND(F511="Mouse", AZ511="mm3"), (AT511/508.91)*100, AND(F511="Rat", AZ511="mm3"), (AT511/1971)*100, AND(F511="Mouse", AZ511="ul"), (AT511/508.91)*100, AND(F511="Rat", AZ511="ul"), (AT511/1971)*100, AND(F511="Mouse", AZ511="nl"), (AT511/508910)*100, AND(F511="Rat", AZ511="nl"), (AT511/1971000)*100, AND(F511="Mouse", AZ511="cm3"), (AT511/0.50891)*100, AND(F511="Rat", AZ511="cm3"), (AT511/1.971)*100, TRUE, "NA")</f>
        <v>7.2841956338055844</v>
      </c>
      <c r="BC511" cm="1">
        <f t="array" ref="BC511">_xlfn.IFS(AV511="NA", "NA", AV511="NR", "NA", AZ511="Direct rLV % whole brain", AV511, AZ511="Indirect rLV % whole brain", AV511, AZ511="Direct rLV % hemisphere", AV511/2, AZ511="Indirect rLV % hemisphere", AV511/2, AND(F511="Mouse", AZ511="mm3"), (AV511/508.91)*100, AND(F511="Rat", AZ511="mm3"), (AV511/1971)*100, AND(F511="Mouse", AZ511="ul"), (AV511/508.91)*100, AND(F511="Rat", AZ511="ul"), (AV511/1971)*100, AND(F511="Mouse", AZ511="nl"), (AV511/508910)*100, AND(F511="Rat", AZ511="nl"), (AV511/1971000)*100, AND(F511="Mouse", AZ511="cm3"), (AV511/0.50891)*100, AND(F511="Rat", AZ511="cm3"), (AV511/1.971)*100, TRUE, "NA")</f>
        <v>5.4174608476940911</v>
      </c>
      <c r="BD511" cm="1">
        <f t="array" ref="BD511">_xlfn.IFS(AU511="NA", "NA", AU511="NR", "NA", R511="NR", "NA", BA511="SD", AU511, BA511="SE", AU511*(SQRT(R511)), BA511="SEM", AU511*(SQRT(R511)), TRUE, "NA")</f>
        <v>1.3962091533864114</v>
      </c>
      <c r="BE511" cm="1">
        <f t="array" ref="BE511">_xlfn.IFS(BD511="NA", "NA", AZ511="Direct rLV % whole brain", BD511, AZ511="Indirect rLV % whole brain", BD511, AZ511="Direct rLV % hemisphere", BD511/2, AZ511="Indirect rLV % hemisphere", BD511/2, AND(F511="Mouse", AZ511="mm3"), (BD511/508.91)*100, AND(F511="Rat", AZ511="mm3"), (BD511/1971)*100, AND(F511="Mouse", AZ511="ul"), (BD511/508.91)*100, AND(F511="Rat", AZ511="ul"), (BD511/1971)*100, AND(F511="Mouse", AZ511="nl"), (BD511/508910)*100, AND(F511="Rat", AZ511="nl"), (BD511/1971000)*100, AND(F511="Mouse", AZ511="cm3"), (BD511/0.50891)*100, AND(F511="Rat", AZ511="cm3"), (BD511/1.971)*100, TRUE, "NA")</f>
        <v>0.27435286266459913</v>
      </c>
      <c r="BF511" s="48" cm="1">
        <f t="array" ref="BF511">_xlfn.IFS(AW511="NA", "NA", AW511="NR", "NA", T511 = "NA", "NA", T511 = "NR", "NA", BA511="SD", AW511, BA511="SE", AW511*(SQRT(T511)), BA511="SEM", AW511*(SQRT(T511)), TRUE, "NA")</f>
        <v>1.5676734353812338</v>
      </c>
      <c r="BG511" s="35" t="s">
        <v>12</v>
      </c>
      <c r="BH511" t="s">
        <v>8</v>
      </c>
      <c r="BI511" t="s">
        <v>8</v>
      </c>
      <c r="BJ511" t="s">
        <v>8</v>
      </c>
      <c r="BK511" t="s">
        <v>8</v>
      </c>
      <c r="BL511" t="s">
        <v>8</v>
      </c>
      <c r="BM511" t="s">
        <v>8</v>
      </c>
      <c r="BN511" s="35" t="s">
        <v>273</v>
      </c>
      <c r="BO511" t="s">
        <v>273</v>
      </c>
    </row>
    <row r="512" spans="1:69" x14ac:dyDescent="0.3">
      <c r="A512" t="s">
        <v>2127</v>
      </c>
      <c r="B512" t="s">
        <v>2126</v>
      </c>
      <c r="C512">
        <v>2009</v>
      </c>
      <c r="D512" t="s">
        <v>2128</v>
      </c>
      <c r="E512" t="s">
        <v>143</v>
      </c>
      <c r="F512" s="35" t="s">
        <v>25</v>
      </c>
      <c r="G512" t="s">
        <v>482</v>
      </c>
      <c r="H512" t="s">
        <v>36</v>
      </c>
      <c r="I512" t="s">
        <v>12</v>
      </c>
      <c r="J512" t="s">
        <v>8</v>
      </c>
      <c r="K512" t="s">
        <v>9</v>
      </c>
      <c r="L512" t="s">
        <v>9</v>
      </c>
      <c r="M512" t="s">
        <v>9</v>
      </c>
      <c r="N512">
        <v>25</v>
      </c>
      <c r="O512">
        <f t="shared" si="86"/>
        <v>27.5</v>
      </c>
      <c r="P512">
        <v>30</v>
      </c>
      <c r="Q512">
        <v>1</v>
      </c>
      <c r="R512">
        <v>6</v>
      </c>
      <c r="S512">
        <v>2</v>
      </c>
      <c r="T512">
        <v>6</v>
      </c>
      <c r="U512">
        <f>IF(AND(Q512&lt;&gt;"", Q512&lt;&gt;0, Q512&lt;&gt;"NA", Q512&lt;&gt;"NR",S512&lt;&gt;"", S512&lt;&gt;0, S512&lt;&gt;"NA", S512&lt;&gt;"NR"), S512/Q512, "NA")</f>
        <v>2</v>
      </c>
      <c r="V512">
        <f>IF(AND(U512&lt;&gt;"", U512&lt;&gt;0, U512&lt;&gt;"NA", U512&lt;&gt;"NR",R512&lt;&gt;"", R512&lt;&gt;0, R512&lt;&gt;"NA", R512&lt;&gt;"NR"), R512/U512, "NA")</f>
        <v>3</v>
      </c>
      <c r="W512" s="35" t="s">
        <v>99</v>
      </c>
      <c r="X512" t="s">
        <v>8</v>
      </c>
      <c r="Y512" t="s">
        <v>78</v>
      </c>
      <c r="Z512" t="s">
        <v>9</v>
      </c>
      <c r="AA512">
        <v>10</v>
      </c>
      <c r="AB512" t="s">
        <v>320</v>
      </c>
      <c r="AC512">
        <f>(AA512*0.1)/(O512/1000)</f>
        <v>36.363636363636367</v>
      </c>
      <c r="AD512" t="s">
        <v>9</v>
      </c>
      <c r="AE512" t="s">
        <v>8</v>
      </c>
      <c r="AF512" t="str" cm="1">
        <f t="array" ref="AF512">_xlfn.IFS(AD512="NA", "NA", AD512="NR", "NA", AE512="W/cm2", AD512, AE512="mW/mm2", AD512*0.1, AE512="mW/cm2", AD512*0.001, AE512="uW/cm2", AD512*0.000001, AE512="lux", AD512*0.00000014641, AE512="klux", AD512*0.00014641, TRUE, "NA")</f>
        <v>NA</v>
      </c>
      <c r="AG512" t="s">
        <v>232</v>
      </c>
      <c r="AH512" t="s">
        <v>9</v>
      </c>
      <c r="AI512" t="s">
        <v>9</v>
      </c>
      <c r="AJ512">
        <v>4</v>
      </c>
      <c r="AK512">
        <v>10</v>
      </c>
      <c r="AL512" s="35" t="s">
        <v>2130</v>
      </c>
      <c r="AM512" t="s">
        <v>213</v>
      </c>
      <c r="AN512">
        <v>20</v>
      </c>
      <c r="AO512" t="s">
        <v>145</v>
      </c>
      <c r="AP512">
        <v>1</v>
      </c>
      <c r="AQ512" t="s">
        <v>158</v>
      </c>
      <c r="AR512" s="35">
        <v>336</v>
      </c>
      <c r="AS512" t="s">
        <v>875</v>
      </c>
      <c r="AT512">
        <v>37.07</v>
      </c>
      <c r="AU512">
        <v>0.56999999999999995</v>
      </c>
      <c r="AV512">
        <v>28.21</v>
      </c>
      <c r="AW512">
        <v>0.64</v>
      </c>
      <c r="AX512" t="s">
        <v>8</v>
      </c>
      <c r="AY512" t="s">
        <v>8</v>
      </c>
      <c r="AZ512" t="s">
        <v>137</v>
      </c>
      <c r="BA512" t="s">
        <v>197</v>
      </c>
      <c r="BB512" cm="1">
        <f t="array" ref="BB512">_xlfn.IFS(AT512="NA", "NA", AT512="NR", "NA", AZ512="Direct rLV % whole brain", AT512, AZ512="Indirect rLV % whole brain", AT512, AZ512="Direct rLV % hemisphere", AT512/2, AZ512="Indirect rLV % hemisphere", AT512/2, AND(F512="Mouse", AZ512="mm3"), (AT512/508.91)*100, AND(F512="Rat", AZ512="mm3"), (AT512/1971)*100, AND(F512="Mouse", AZ512="ul"), (AT512/508.91)*100, AND(F512="Rat", AZ512="ul"), (AT512/1971)*100, AND(F512="Mouse", AZ512="nl"), (AT512/508910)*100, AND(F512="Rat", AZ512="nl"), (AT512/1971000)*100, AND(F512="Mouse", AZ512="cm3"), (AT512/0.50891)*100, AND(F512="Rat", AZ512="cm3"), (AT512/1.971)*100, TRUE, "NA")</f>
        <v>7.2841956338055844</v>
      </c>
      <c r="BC512" cm="1">
        <f t="array" ref="BC512">_xlfn.IFS(AV512="NA", "NA", AV512="NR", "NA", AZ512="Direct rLV % whole brain", AV512, AZ512="Indirect rLV % whole brain", AV512, AZ512="Direct rLV % hemisphere", AV512/2, AZ512="Indirect rLV % hemisphere", AV512/2, AND(F512="Mouse", AZ512="mm3"), (AV512/508.91)*100, AND(F512="Rat", AZ512="mm3"), (AV512/1971)*100, AND(F512="Mouse", AZ512="ul"), (AV512/508.91)*100, AND(F512="Rat", AZ512="ul"), (AV512/1971)*100, AND(F512="Mouse", AZ512="nl"), (AV512/508910)*100, AND(F512="Rat", AZ512="nl"), (AV512/1971000)*100, AND(F512="Mouse", AZ512="cm3"), (AV512/0.50891)*100, AND(F512="Rat", AZ512="cm3"), (AV512/1.971)*100, TRUE, "NA")</f>
        <v>5.543219822758445</v>
      </c>
      <c r="BD512" cm="1">
        <f t="array" ref="BD512">_xlfn.IFS(AU512="NA", "NA", AU512="NR", "NA", R512="NR", "NA", BA512="SD", AU512, BA512="SE", AU512*(SQRT(R512)), BA512="SEM", AU512*(SQRT(R512)), TRUE, "NA")</f>
        <v>1.3962091533864114</v>
      </c>
      <c r="BE512" cm="1">
        <f t="array" ref="BE512">_xlfn.IFS(BD512="NA", "NA", AZ512="Direct rLV % whole brain", BD512, AZ512="Indirect rLV % whole brain", BD512, AZ512="Direct rLV % hemisphere", BD512/2, AZ512="Indirect rLV % hemisphere", BD512/2, AND(F512="Mouse", AZ512="mm3"), (BD512/508.91)*100, AND(F512="Rat", AZ512="mm3"), (BD512/1971)*100, AND(F512="Mouse", AZ512="ul"), (BD512/508.91)*100, AND(F512="Rat", AZ512="ul"), (BD512/1971)*100, AND(F512="Mouse", AZ512="nl"), (BD512/508910)*100, AND(F512="Rat", AZ512="nl"), (BD512/1971000)*100, AND(F512="Mouse", AZ512="cm3"), (BD512/0.50891)*100, AND(F512="Rat", AZ512="cm3"), (BD512/1.971)*100, TRUE, "NA")</f>
        <v>0.27435286266459913</v>
      </c>
      <c r="BF512" s="48" cm="1">
        <f t="array" ref="BF512">_xlfn.IFS(AW512="NA", "NA", AW512="NR", "NA", T512 = "NA", "NA", T512 = "NR", "NA", BA512="SD", AW512, BA512="SE", AW512*(SQRT(T512)), BA512="SEM", AW512*(SQRT(T512)), TRUE, "NA")</f>
        <v>1.5676734353812338</v>
      </c>
      <c r="BG512" s="35" t="s">
        <v>12</v>
      </c>
      <c r="BH512" t="s">
        <v>8</v>
      </c>
      <c r="BI512" t="s">
        <v>8</v>
      </c>
      <c r="BJ512" t="s">
        <v>8</v>
      </c>
      <c r="BK512" t="s">
        <v>8</v>
      </c>
      <c r="BL512" t="s">
        <v>8</v>
      </c>
      <c r="BM512" t="s">
        <v>8</v>
      </c>
      <c r="BN512" s="35" t="s">
        <v>273</v>
      </c>
      <c r="BO512" t="s">
        <v>273</v>
      </c>
    </row>
    <row r="513" spans="1:69" s="22" customFormat="1" x14ac:dyDescent="0.3">
      <c r="A513" s="22" t="s">
        <v>2132</v>
      </c>
      <c r="B513" s="22" t="s">
        <v>2131</v>
      </c>
      <c r="C513" s="22">
        <v>2017</v>
      </c>
      <c r="D513" s="22" t="s">
        <v>2133</v>
      </c>
      <c r="E513" s="22" t="s">
        <v>141</v>
      </c>
      <c r="F513" s="34" t="s">
        <v>24</v>
      </c>
      <c r="G513" s="22" t="s">
        <v>51</v>
      </c>
      <c r="H513" s="22" t="s">
        <v>36</v>
      </c>
      <c r="I513" s="22" t="s">
        <v>12</v>
      </c>
      <c r="J513" s="22" t="s">
        <v>8</v>
      </c>
      <c r="K513" s="22">
        <v>7</v>
      </c>
      <c r="L513" s="22">
        <f>AVERAGE(K513,M513)</f>
        <v>7.5</v>
      </c>
      <c r="M513" s="22">
        <v>8</v>
      </c>
      <c r="N513" s="22">
        <v>160</v>
      </c>
      <c r="O513" s="22">
        <f t="shared" si="86"/>
        <v>170</v>
      </c>
      <c r="P513" s="22">
        <v>180</v>
      </c>
      <c r="Q513" s="22">
        <v>1</v>
      </c>
      <c r="R513" s="22">
        <v>7</v>
      </c>
      <c r="S513" s="22">
        <v>1</v>
      </c>
      <c r="T513" s="22">
        <v>6</v>
      </c>
      <c r="U513" s="22">
        <f t="shared" si="76"/>
        <v>1</v>
      </c>
      <c r="V513" s="22">
        <f t="shared" si="83"/>
        <v>7</v>
      </c>
      <c r="W513" s="34" t="s">
        <v>100</v>
      </c>
      <c r="X513" s="22" t="s">
        <v>936</v>
      </c>
      <c r="Y513" s="22" t="s">
        <v>2553</v>
      </c>
      <c r="Z513" s="22" t="s">
        <v>1875</v>
      </c>
      <c r="AA513" s="22">
        <v>60</v>
      </c>
      <c r="AB513" s="22" t="s">
        <v>145</v>
      </c>
      <c r="AC513" cm="1">
        <f t="array" ref="AC513">_xlfn.IFS(AB513="mg/kg", AA513, AB513="ug/g", AA513, AB513="mg/100g", AA513*10, AB513="mg/g", AA513*1000, TRUE, "NA")</f>
        <v>60</v>
      </c>
      <c r="AD513" s="22" t="s">
        <v>9</v>
      </c>
      <c r="AE513" s="22" t="s">
        <v>8</v>
      </c>
      <c r="AF513" t="str" cm="1">
        <f t="array" ref="AF513">_xlfn.IFS(AD513="NA", "NA", AD513="NR", "NA", AE513="W/cm2", AD513, AE513="mW/mm2", AD513*0.1, AE513="mW/cm2", AD513*0.001, AE513="uW/cm2", AD513*0.000001, AE513="lux", AD513*0.00000014641, AE513="klux", AD513*0.00014641, TRUE, "NA")</f>
        <v>NA</v>
      </c>
      <c r="AG513" s="22" t="s">
        <v>84</v>
      </c>
      <c r="AH513" s="22" t="s">
        <v>719</v>
      </c>
      <c r="AI513" s="22">
        <v>532</v>
      </c>
      <c r="AJ513" s="22">
        <v>2</v>
      </c>
      <c r="AK513" s="22">
        <v>15</v>
      </c>
      <c r="AL513" s="34" t="s">
        <v>2134</v>
      </c>
      <c r="AM513" s="22" t="s">
        <v>2658</v>
      </c>
      <c r="AN513" s="22">
        <v>1</v>
      </c>
      <c r="AO513" s="22" t="s">
        <v>2569</v>
      </c>
      <c r="AP513" s="22">
        <v>96</v>
      </c>
      <c r="AQ513" s="22" t="s">
        <v>158</v>
      </c>
      <c r="AR513" s="34">
        <v>672</v>
      </c>
      <c r="AS513" s="22" t="s">
        <v>876</v>
      </c>
      <c r="AT513" s="22">
        <v>9.09</v>
      </c>
      <c r="AU513" s="22">
        <v>2.25</v>
      </c>
      <c r="AV513" s="22">
        <v>9.82</v>
      </c>
      <c r="AW513" s="22">
        <v>2.37</v>
      </c>
      <c r="AX513" s="22" t="s">
        <v>8</v>
      </c>
      <c r="AY513" s="22" t="s">
        <v>8</v>
      </c>
      <c r="AZ513" s="22" t="s">
        <v>485</v>
      </c>
      <c r="BA513" s="22" t="s">
        <v>196</v>
      </c>
      <c r="BB513" cm="1">
        <f t="array" ref="BB513">_xlfn.IFS(AT513="NA", "NA", AT513="NR", "NA", AZ513="Direct rLV % whole brain", AT513, AZ513="Indirect rLV % whole brain", AT513, AZ513="Direct rLV % hemisphere", AT513/2, AZ513="Indirect rLV % hemisphere", AT513/2, AND(F513="Mouse", AZ513="mm3"), (AT513/508.91)*100, AND(F513="Rat", AZ513="mm3"), (AT513/1971)*100, AND(F513="Mouse", AZ513="ul"), (AT513/508.91)*100, AND(F513="Rat", AZ513="ul"), (AT513/1971)*100, AND(F513="Mouse", AZ513="nl"), (AT513/508910)*100, AND(F513="Rat", AZ513="nl"), (AT513/1971000)*100, AND(F513="Mouse", AZ513="cm3"), (AT513/0.50891)*100, AND(F513="Rat", AZ513="cm3"), (AT513/1.971)*100, TRUE, "NA")</f>
        <v>4.5449999999999999</v>
      </c>
      <c r="BC513" cm="1">
        <f t="array" ref="BC513">_xlfn.IFS(AV513="NA", "NA", AV513="NR", "NA", AZ513="Direct rLV % whole brain", AV513, AZ513="Indirect rLV % whole brain", AV513, AZ513="Direct rLV % hemisphere", AV513/2, AZ513="Indirect rLV % hemisphere", AV513/2, AND(F513="Mouse", AZ513="mm3"), (AV513/508.91)*100, AND(F513="Rat", AZ513="mm3"), (AV513/1971)*100, AND(F513="Mouse", AZ513="ul"), (AV513/508.91)*100, AND(F513="Rat", AZ513="ul"), (AV513/1971)*100, AND(F513="Mouse", AZ513="nl"), (AV513/508910)*100, AND(F513="Rat", AZ513="nl"), (AV513/1971000)*100, AND(F513="Mouse", AZ513="cm3"), (AV513/0.50891)*100, AND(F513="Rat", AZ513="cm3"), (AV513/1.971)*100, TRUE, "NA")</f>
        <v>4.91</v>
      </c>
      <c r="BD513" cm="1">
        <f t="array" ref="BD513">_xlfn.IFS(AU513="NA", "NA", AU513="NR", "NA", R513="NR", "NA", BA513="SD", AU513, BA513="SE", AU513*(SQRT(R513)), BA513="SEM", AU513*(SQRT(R513)), TRUE, "NA")</f>
        <v>2.25</v>
      </c>
      <c r="BE513" cm="1">
        <f t="array" ref="BE513">_xlfn.IFS(BD513="NA", "NA", AZ513="Direct rLV % whole brain", BD513, AZ513="Indirect rLV % whole brain", BD513, AZ513="Direct rLV % hemisphere", BD513/2, AZ513="Indirect rLV % hemisphere", BD513/2, AND(F513="Mouse", AZ513="mm3"), (BD513/508.91)*100, AND(F513="Rat", AZ513="mm3"), (BD513/1971)*100, AND(F513="Mouse", AZ513="ul"), (BD513/508.91)*100, AND(F513="Rat", AZ513="ul"), (BD513/1971)*100, AND(F513="Mouse", AZ513="nl"), (BD513/508910)*100, AND(F513="Rat", AZ513="nl"), (BD513/1971000)*100, AND(F513="Mouse", AZ513="cm3"), (BD513/0.50891)*100, AND(F513="Rat", AZ513="cm3"), (BD513/1.971)*100, TRUE, "NA")</f>
        <v>1.125</v>
      </c>
      <c r="BF513" s="48" cm="1">
        <f t="array" ref="BF513">_xlfn.IFS(AW513="NA", "NA", AW513="NR", "NA", T513 = "NA", "NA", T513 = "NR", "NA", BA513="SD", AW513, BA513="SE", AW513*(SQRT(T513)), BA513="SEM", AW513*(SQRT(T513)), TRUE, "NA")</f>
        <v>2.37</v>
      </c>
      <c r="BG513" s="34" t="s">
        <v>12</v>
      </c>
      <c r="BH513" s="22" t="s">
        <v>8</v>
      </c>
      <c r="BI513" s="22" t="s">
        <v>8</v>
      </c>
      <c r="BJ513" s="22" t="s">
        <v>8</v>
      </c>
      <c r="BK513" s="22" t="s">
        <v>8</v>
      </c>
      <c r="BL513" s="22" t="s">
        <v>8</v>
      </c>
      <c r="BM513" s="22" t="s">
        <v>8</v>
      </c>
      <c r="BN513" s="34" t="s">
        <v>273</v>
      </c>
      <c r="BO513" s="22" t="s">
        <v>273</v>
      </c>
    </row>
    <row r="514" spans="1:69" x14ac:dyDescent="0.3">
      <c r="A514" t="s">
        <v>2138</v>
      </c>
      <c r="B514" t="s">
        <v>2137</v>
      </c>
      <c r="C514">
        <v>2014</v>
      </c>
      <c r="D514" t="s">
        <v>2139</v>
      </c>
      <c r="E514" t="s">
        <v>141</v>
      </c>
      <c r="F514" s="35" t="s">
        <v>24</v>
      </c>
      <c r="G514" t="s">
        <v>10</v>
      </c>
      <c r="H514" t="s">
        <v>36</v>
      </c>
      <c r="I514" t="s">
        <v>12</v>
      </c>
      <c r="J514" t="s">
        <v>8</v>
      </c>
      <c r="K514" t="s">
        <v>9</v>
      </c>
      <c r="L514" t="s">
        <v>9</v>
      </c>
      <c r="M514" t="s">
        <v>9</v>
      </c>
      <c r="N514">
        <v>350</v>
      </c>
      <c r="O514">
        <f t="shared" si="86"/>
        <v>375</v>
      </c>
      <c r="P514">
        <v>400</v>
      </c>
      <c r="Q514">
        <v>8</v>
      </c>
      <c r="R514" t="s">
        <v>9</v>
      </c>
      <c r="S514">
        <v>0</v>
      </c>
      <c r="T514" t="s">
        <v>8</v>
      </c>
      <c r="U514" t="str">
        <f t="shared" si="76"/>
        <v>NA</v>
      </c>
      <c r="V514" t="str">
        <f t="shared" si="83"/>
        <v>NA</v>
      </c>
      <c r="W514" s="35" t="s">
        <v>147</v>
      </c>
      <c r="X514" t="s">
        <v>97</v>
      </c>
      <c r="Y514" t="s">
        <v>76</v>
      </c>
      <c r="Z514" t="s">
        <v>905</v>
      </c>
      <c r="AA514">
        <v>30</v>
      </c>
      <c r="AB514" t="s">
        <v>145</v>
      </c>
      <c r="AC514" cm="1">
        <f t="array" ref="AC514">_xlfn.IFS(AB514="mg/kg", AA514, AB514="ug/g", AA514, AB514="mg/100g", AA514*10, AB514="mg/g", AA514*1000, TRUE, "NA")</f>
        <v>30</v>
      </c>
      <c r="AD514">
        <v>50</v>
      </c>
      <c r="AE514" t="s">
        <v>221</v>
      </c>
      <c r="AF514" t="str" cm="1">
        <f t="array" ref="AF514">_xlfn.IFS(AD514="NA", "NA", AD514="NR", "NA", AE514="W/cm2", AD514, AE514="mW/mm2", AD514*0.1, AE514="mW/cm2", AD514*0.001, AE514="uW/cm2", AD514*0.000001, AE514="lux", AD514*0.00000014641, AE514="klux", AD514*0.00014641, TRUE, "NA")</f>
        <v>NA</v>
      </c>
      <c r="AG514" t="s">
        <v>9</v>
      </c>
      <c r="AH514" t="s">
        <v>9</v>
      </c>
      <c r="AI514">
        <v>532</v>
      </c>
      <c r="AJ514">
        <v>3</v>
      </c>
      <c r="AK514" t="s">
        <v>9</v>
      </c>
      <c r="AL514" s="35" t="s">
        <v>12</v>
      </c>
      <c r="AM514" t="s">
        <v>8</v>
      </c>
      <c r="AN514" t="s">
        <v>8</v>
      </c>
      <c r="AO514" t="s">
        <v>8</v>
      </c>
      <c r="AP514" t="s">
        <v>8</v>
      </c>
      <c r="AQ514" t="s">
        <v>8</v>
      </c>
      <c r="AR514" s="35">
        <v>672</v>
      </c>
      <c r="AS514" t="s">
        <v>876</v>
      </c>
      <c r="AT514">
        <v>2.8</v>
      </c>
      <c r="AU514">
        <v>0.3</v>
      </c>
      <c r="AV514" t="s">
        <v>8</v>
      </c>
      <c r="AW514" t="s">
        <v>8</v>
      </c>
      <c r="AX514" t="s">
        <v>8</v>
      </c>
      <c r="AY514" t="s">
        <v>8</v>
      </c>
      <c r="AZ514" t="s">
        <v>137</v>
      </c>
      <c r="BA514" t="s">
        <v>197</v>
      </c>
      <c r="BB514" cm="1">
        <f t="array" ref="BB514">_xlfn.IFS(AT514="NA", "NA", AT514="NR", "NA", AZ514="Direct rLV % whole brain", AT514, AZ514="Indirect rLV % whole brain", AT514, AZ514="Direct rLV % hemisphere", AT514/2, AZ514="Indirect rLV % hemisphere", AT514/2, AND(F514="Mouse", AZ514="mm3"), (AT514/508.91)*100, AND(F514="Rat", AZ514="mm3"), (AT514/1971)*100, AND(F514="Mouse", AZ514="ul"), (AT514/508.91)*100, AND(F514="Rat", AZ514="ul"), (AT514/1971)*100, AND(F514="Mouse", AZ514="nl"), (AT514/508910)*100, AND(F514="Rat", AZ514="nl"), (AT514/1971000)*100, AND(F514="Mouse", AZ514="cm3"), (AT514/0.50891)*100, AND(F514="Rat", AZ514="cm3"), (AT514/1.971)*100, TRUE, "NA")</f>
        <v>0.14205986808726534</v>
      </c>
      <c r="BC514" t="str" cm="1">
        <f t="array" ref="BC514">_xlfn.IFS(AV514="NA", "NA", AV514="NR", "NA", AZ514="Direct rLV % whole brain", AV514, AZ514="Indirect rLV % whole brain", AV514, AZ514="Direct rLV % hemisphere", AV514/2, AZ514="Indirect rLV % hemisphere", AV514/2, AND(F514="Mouse", AZ514="mm3"), (AV514/508.91)*100, AND(F514="Rat", AZ514="mm3"), (AV514/1971)*100, AND(F514="Mouse", AZ514="ul"), (AV514/508.91)*100, AND(F514="Rat", AZ514="ul"), (AV514/1971)*100, AND(F514="Mouse", AZ514="nl"), (AV514/508910)*100, AND(F514="Rat", AZ514="nl"), (AV514/1971000)*100, AND(F514="Mouse", AZ514="cm3"), (AV514/0.50891)*100, AND(F514="Rat", AZ514="cm3"), (AV514/1.971)*100, TRUE, "NA")</f>
        <v>NA</v>
      </c>
      <c r="BD514" t="str" cm="1">
        <f t="array" ref="BD514">_xlfn.IFS(AU514="NA", "NA", AU514="NR", "NA", R514="NR", "NA", BA514="SD", AU514, BA514="SE", AU514*(SQRT(R514)), BA514="SEM", AU514*(SQRT(R514)), TRUE, "NA")</f>
        <v>NA</v>
      </c>
      <c r="BE514" t="str" cm="1">
        <f t="array" ref="BE514">_xlfn.IFS(BD514="NA", "NA", AZ514="Direct rLV % whole brain", BD514, AZ514="Indirect rLV % whole brain", BD514, AZ514="Direct rLV % hemisphere", BD514/2, AZ514="Indirect rLV % hemisphere", BD514/2, AND(F514="Mouse", AZ514="mm3"), (BD514/508.91)*100, AND(F514="Rat", AZ514="mm3"), (BD514/1971)*100, AND(F514="Mouse", AZ514="ul"), (BD514/508.91)*100, AND(F514="Rat", AZ514="ul"), (BD514/1971)*100, AND(F514="Mouse", AZ514="nl"), (BD514/508910)*100, AND(F514="Rat", AZ514="nl"), (BD514/1971000)*100, AND(F514="Mouse", AZ514="cm3"), (BD514/0.50891)*100, AND(F514="Rat", AZ514="cm3"), (BD514/1.971)*100, TRUE, "NA")</f>
        <v>NA</v>
      </c>
      <c r="BF514" s="48" t="str" cm="1">
        <f t="array" ref="BF514">_xlfn.IFS(AW514="NA", "NA", AW514="NR", "NA", T514 = "NA", "NA", T514 = "NR", "NA", BA514="SD", AW514, BA514="SE", AW514*(SQRT(T514)), BA514="SEM", AW514*(SQRT(T514)), TRUE, "NA")</f>
        <v>NA</v>
      </c>
      <c r="BG514" s="35" t="s">
        <v>12</v>
      </c>
      <c r="BH514" t="s">
        <v>8</v>
      </c>
      <c r="BI514" t="s">
        <v>8</v>
      </c>
      <c r="BJ514" t="s">
        <v>8</v>
      </c>
      <c r="BK514" t="s">
        <v>8</v>
      </c>
      <c r="BL514" t="s">
        <v>8</v>
      </c>
      <c r="BM514" t="s">
        <v>8</v>
      </c>
      <c r="BN514" s="35" t="s">
        <v>272</v>
      </c>
      <c r="BO514" t="s">
        <v>273</v>
      </c>
      <c r="BQ514" t="s">
        <v>1609</v>
      </c>
    </row>
    <row r="515" spans="1:69" x14ac:dyDescent="0.3">
      <c r="A515" t="s">
        <v>2138</v>
      </c>
      <c r="B515" t="s">
        <v>2137</v>
      </c>
      <c r="C515">
        <v>2014</v>
      </c>
      <c r="D515" t="s">
        <v>2139</v>
      </c>
      <c r="E515" t="s">
        <v>143</v>
      </c>
      <c r="F515" s="35" t="s">
        <v>24</v>
      </c>
      <c r="G515" t="s">
        <v>10</v>
      </c>
      <c r="H515" t="s">
        <v>36</v>
      </c>
      <c r="I515" t="s">
        <v>12</v>
      </c>
      <c r="J515" t="s">
        <v>8</v>
      </c>
      <c r="K515" t="s">
        <v>9</v>
      </c>
      <c r="L515" t="s">
        <v>9</v>
      </c>
      <c r="M515" t="s">
        <v>9</v>
      </c>
      <c r="N515">
        <v>350</v>
      </c>
      <c r="O515">
        <f t="shared" si="86"/>
        <v>375</v>
      </c>
      <c r="P515">
        <v>400</v>
      </c>
      <c r="Q515">
        <v>8</v>
      </c>
      <c r="R515" t="s">
        <v>9</v>
      </c>
      <c r="S515">
        <v>0</v>
      </c>
      <c r="T515" t="s">
        <v>8</v>
      </c>
      <c r="U515" t="str">
        <f>IF(AND(Q515&lt;&gt;"", Q515&lt;&gt;0, Q515&lt;&gt;"NA", Q515&lt;&gt;"NR",S515&lt;&gt;"", S515&lt;&gt;0, S515&lt;&gt;"NA", S515&lt;&gt;"NR"), S515/Q515, "NA")</f>
        <v>NA</v>
      </c>
      <c r="V515" t="str">
        <f>IF(AND(U515&lt;&gt;"", U515&lt;&gt;0, U515&lt;&gt;"NA", U515&lt;&gt;"NR",R515&lt;&gt;"", R515&lt;&gt;0, R515&lt;&gt;"NA", R515&lt;&gt;"NR"), R515/U515, "NA")</f>
        <v>NA</v>
      </c>
      <c r="W515" s="35" t="s">
        <v>147</v>
      </c>
      <c r="X515" t="s">
        <v>97</v>
      </c>
      <c r="Y515" t="s">
        <v>76</v>
      </c>
      <c r="Z515" t="s">
        <v>905</v>
      </c>
      <c r="AA515">
        <v>30</v>
      </c>
      <c r="AB515" t="s">
        <v>145</v>
      </c>
      <c r="AC515" cm="1">
        <f t="array" ref="AC515">_xlfn.IFS(AB515="mg/kg", AA515, AB515="ug/g", AA515, AB515="mg/100g", AA515*10, AB515="mg/g", AA515*1000, TRUE, "NA")</f>
        <v>30</v>
      </c>
      <c r="AD515">
        <v>50</v>
      </c>
      <c r="AE515" t="s">
        <v>221</v>
      </c>
      <c r="AF515" t="str" cm="1">
        <f t="array" ref="AF515">_xlfn.IFS(AD515="NA", "NA", AD515="NR", "NA", AE515="W/cm2", AD515, AE515="mW/mm2", AD515*0.1, AE515="mW/cm2", AD515*0.001, AE515="uW/cm2", AD515*0.000001, AE515="lux", AD515*0.00000014641, AE515="klux", AD515*0.00014641, TRUE, "NA")</f>
        <v>NA</v>
      </c>
      <c r="AG515" t="s">
        <v>9</v>
      </c>
      <c r="AH515" t="s">
        <v>9</v>
      </c>
      <c r="AI515">
        <v>532</v>
      </c>
      <c r="AJ515">
        <v>6</v>
      </c>
      <c r="AK515" t="s">
        <v>9</v>
      </c>
      <c r="AL515" s="35" t="s">
        <v>12</v>
      </c>
      <c r="AM515" t="s">
        <v>8</v>
      </c>
      <c r="AN515" t="s">
        <v>8</v>
      </c>
      <c r="AO515" t="s">
        <v>8</v>
      </c>
      <c r="AP515" t="s">
        <v>8</v>
      </c>
      <c r="AQ515" t="s">
        <v>8</v>
      </c>
      <c r="AR515" s="35">
        <v>672</v>
      </c>
      <c r="AS515" t="s">
        <v>876</v>
      </c>
      <c r="AT515">
        <v>6.6</v>
      </c>
      <c r="AU515">
        <v>0.7</v>
      </c>
      <c r="AV515" t="s">
        <v>8</v>
      </c>
      <c r="AW515" t="s">
        <v>8</v>
      </c>
      <c r="AX515" t="s">
        <v>8</v>
      </c>
      <c r="AY515" t="s">
        <v>8</v>
      </c>
      <c r="AZ515" t="s">
        <v>137</v>
      </c>
      <c r="BA515" t="s">
        <v>197</v>
      </c>
      <c r="BB515" cm="1">
        <f t="array" ref="BB515">_xlfn.IFS(AT515="NA", "NA", AT515="NR", "NA", AZ515="Direct rLV % whole brain", AT515, AZ515="Indirect rLV % whole brain", AT515, AZ515="Direct rLV % hemisphere", AT515/2, AZ515="Indirect rLV % hemisphere", AT515/2, AND(F515="Mouse", AZ515="mm3"), (AT515/508.91)*100, AND(F515="Rat", AZ515="mm3"), (AT515/1971)*100, AND(F515="Mouse", AZ515="ul"), (AT515/508.91)*100, AND(F515="Rat", AZ515="ul"), (AT515/1971)*100, AND(F515="Mouse", AZ515="nl"), (AT515/508910)*100, AND(F515="Rat", AZ515="nl"), (AT515/1971000)*100, AND(F515="Mouse", AZ515="cm3"), (AT515/0.50891)*100, AND(F515="Rat", AZ515="cm3"), (AT515/1.971)*100, TRUE, "NA")</f>
        <v>0.33485540334855401</v>
      </c>
      <c r="BC515" t="str" cm="1">
        <f t="array" ref="BC515">_xlfn.IFS(AV515="NA", "NA", AV515="NR", "NA", AZ515="Direct rLV % whole brain", AV515, AZ515="Indirect rLV % whole brain", AV515, AZ515="Direct rLV % hemisphere", AV515/2, AZ515="Indirect rLV % hemisphere", AV515/2, AND(F515="Mouse", AZ515="mm3"), (AV515/508.91)*100, AND(F515="Rat", AZ515="mm3"), (AV515/1971)*100, AND(F515="Mouse", AZ515="ul"), (AV515/508.91)*100, AND(F515="Rat", AZ515="ul"), (AV515/1971)*100, AND(F515="Mouse", AZ515="nl"), (AV515/508910)*100, AND(F515="Rat", AZ515="nl"), (AV515/1971000)*100, AND(F515="Mouse", AZ515="cm3"), (AV515/0.50891)*100, AND(F515="Rat", AZ515="cm3"), (AV515/1.971)*100, TRUE, "NA")</f>
        <v>NA</v>
      </c>
      <c r="BD515" t="str" cm="1">
        <f t="array" ref="BD515">_xlfn.IFS(AU515="NA", "NA", AU515="NR", "NA", R515="NR", "NA", BA515="SD", AU515, BA515="SE", AU515*(SQRT(R515)), BA515="SEM", AU515*(SQRT(R515)), TRUE, "NA")</f>
        <v>NA</v>
      </c>
      <c r="BE515" t="str" cm="1">
        <f t="array" ref="BE515">_xlfn.IFS(BD515="NA", "NA", AZ515="Direct rLV % whole brain", BD515, AZ515="Indirect rLV % whole brain", BD515, AZ515="Direct rLV % hemisphere", BD515/2, AZ515="Indirect rLV % hemisphere", BD515/2, AND(F515="Mouse", AZ515="mm3"), (BD515/508.91)*100, AND(F515="Rat", AZ515="mm3"), (BD515/1971)*100, AND(F515="Mouse", AZ515="ul"), (BD515/508.91)*100, AND(F515="Rat", AZ515="ul"), (BD515/1971)*100, AND(F515="Mouse", AZ515="nl"), (BD515/508910)*100, AND(F515="Rat", AZ515="nl"), (BD515/1971000)*100, AND(F515="Mouse", AZ515="cm3"), (BD515/0.50891)*100, AND(F515="Rat", AZ515="cm3"), (BD515/1.971)*100, TRUE, "NA")</f>
        <v>NA</v>
      </c>
      <c r="BF515" s="48" t="str" cm="1">
        <f t="array" ref="BF515">_xlfn.IFS(AW515="NA", "NA", AW515="NR", "NA", T515 = "NA", "NA", T515 = "NR", "NA", BA515="SD", AW515, BA515="SE", AW515*(SQRT(T515)), BA515="SEM", AW515*(SQRT(T515)), TRUE, "NA")</f>
        <v>NA</v>
      </c>
      <c r="BG515" s="35" t="s">
        <v>12</v>
      </c>
      <c r="BH515" t="s">
        <v>8</v>
      </c>
      <c r="BI515" t="s">
        <v>8</v>
      </c>
      <c r="BJ515" t="s">
        <v>8</v>
      </c>
      <c r="BK515" t="s">
        <v>8</v>
      </c>
      <c r="BL515" t="s">
        <v>8</v>
      </c>
      <c r="BM515" t="s">
        <v>8</v>
      </c>
      <c r="BN515" s="35" t="s">
        <v>272</v>
      </c>
      <c r="BO515" t="s">
        <v>273</v>
      </c>
      <c r="BQ515" t="s">
        <v>1609</v>
      </c>
    </row>
    <row r="516" spans="1:69" s="22" customFormat="1" x14ac:dyDescent="0.3">
      <c r="A516" s="22" t="s">
        <v>2141</v>
      </c>
      <c r="B516" s="22" t="s">
        <v>2140</v>
      </c>
      <c r="C516" s="22">
        <v>1993</v>
      </c>
      <c r="D516" s="22" t="s">
        <v>2142</v>
      </c>
      <c r="E516" s="22" t="s">
        <v>141</v>
      </c>
      <c r="F516" s="34" t="s">
        <v>24</v>
      </c>
      <c r="G516" s="22" t="s">
        <v>102</v>
      </c>
      <c r="H516" s="22" t="s">
        <v>36</v>
      </c>
      <c r="I516" s="22" t="s">
        <v>12</v>
      </c>
      <c r="J516" s="22" t="s">
        <v>8</v>
      </c>
      <c r="K516" s="22" t="s">
        <v>9</v>
      </c>
      <c r="L516" s="22" t="s">
        <v>9</v>
      </c>
      <c r="M516" s="22" t="s">
        <v>9</v>
      </c>
      <c r="N516" s="22">
        <v>300</v>
      </c>
      <c r="O516" s="22">
        <f t="shared" si="86"/>
        <v>350</v>
      </c>
      <c r="P516" s="22">
        <v>400</v>
      </c>
      <c r="Q516" s="22">
        <v>2</v>
      </c>
      <c r="R516" s="22">
        <v>7</v>
      </c>
      <c r="S516" s="22">
        <v>3</v>
      </c>
      <c r="T516" s="22">
        <v>7</v>
      </c>
      <c r="U516" s="22">
        <f t="shared" si="76"/>
        <v>1.5</v>
      </c>
      <c r="V516" s="22">
        <f t="shared" si="83"/>
        <v>4.666666666666667</v>
      </c>
      <c r="W516" s="34" t="s">
        <v>147</v>
      </c>
      <c r="X516" s="22" t="s">
        <v>95</v>
      </c>
      <c r="Y516" s="22" t="s">
        <v>78</v>
      </c>
      <c r="Z516" s="22" t="s">
        <v>985</v>
      </c>
      <c r="AA516" s="22">
        <v>20</v>
      </c>
      <c r="AB516" s="22" t="s">
        <v>145</v>
      </c>
      <c r="AC516" cm="1">
        <f t="array" ref="AC516">_xlfn.IFS(AB516="mg/kg", AA516, AB516="ug/g", AA516, AB516="mg/100g", AA516*10, AB516="mg/g", AA516*1000, TRUE, "NA")</f>
        <v>20</v>
      </c>
      <c r="AD516" s="22" t="s">
        <v>9</v>
      </c>
      <c r="AE516" s="22" t="s">
        <v>8</v>
      </c>
      <c r="AF516" t="str" cm="1">
        <f t="array" ref="AF516">_xlfn.IFS(AD516="NA", "NA", AD516="NR", "NA", AE516="W/cm2", AD516, AE516="mW/mm2", AD516*0.1, AE516="mW/cm2", AD516*0.001, AE516="uW/cm2", AD516*0.000001, AE516="lux", AD516*0.00000014641, AE516="klux", AD516*0.00014641, TRUE, "NA")</f>
        <v>NA</v>
      </c>
      <c r="AG516" s="22" t="s">
        <v>84</v>
      </c>
      <c r="AH516" s="22" t="s">
        <v>719</v>
      </c>
      <c r="AI516" s="22" t="s">
        <v>9</v>
      </c>
      <c r="AJ516" s="22">
        <v>0.5</v>
      </c>
      <c r="AK516" s="22">
        <v>7</v>
      </c>
      <c r="AL516" s="34" t="s">
        <v>300</v>
      </c>
      <c r="AM516" s="22" t="s">
        <v>211</v>
      </c>
      <c r="AN516" s="22">
        <v>200</v>
      </c>
      <c r="AO516" s="22" t="s">
        <v>145</v>
      </c>
      <c r="AP516" s="22">
        <v>0.08</v>
      </c>
      <c r="AQ516" s="22" t="s">
        <v>157</v>
      </c>
      <c r="AR516" s="34">
        <v>24</v>
      </c>
      <c r="AS516" s="22" t="s">
        <v>875</v>
      </c>
      <c r="AT516" s="22">
        <v>9.18</v>
      </c>
      <c r="AU516" s="22">
        <v>1</v>
      </c>
      <c r="AV516" s="22">
        <v>6.57</v>
      </c>
      <c r="AW516" s="22">
        <v>0.59</v>
      </c>
      <c r="AX516" s="22" t="s">
        <v>8</v>
      </c>
      <c r="AY516" s="22" t="s">
        <v>8</v>
      </c>
      <c r="AZ516" s="22" t="s">
        <v>301</v>
      </c>
      <c r="BA516" s="22" t="s">
        <v>197</v>
      </c>
      <c r="BB516" t="str" cm="1">
        <f t="array" ref="BB516">_xlfn.IFS(AT516="NA", "NA", AT516="NR", "NA", AZ516="Direct rLV % whole brain", AT516, AZ516="Indirect rLV % whole brain", AT516, AZ516="Direct rLV % hemisphere", AT516/2, AZ516="Indirect rLV % hemisphere", AT516/2, AND(F516="Mouse", AZ516="mm3"), (AT516/508.91)*100, AND(F516="Rat", AZ516="mm3"), (AT516/1971)*100, AND(F516="Mouse", AZ516="ul"), (AT516/508.91)*100, AND(F516="Rat", AZ516="ul"), (AT516/1971)*100, AND(F516="Mouse", AZ516="nl"), (AT516/508910)*100, AND(F516="Rat", AZ516="nl"), (AT516/1971000)*100, AND(F516="Mouse", AZ516="cm3"), (AT516/0.50891)*100, AND(F516="Rat", AZ516="cm3"), (AT516/1.971)*100, TRUE, "NA")</f>
        <v>NA</v>
      </c>
      <c r="BC516" t="str" cm="1">
        <f t="array" ref="BC516">_xlfn.IFS(AV516="NA", "NA", AV516="NR", "NA", AZ516="Direct rLV % whole brain", AV516, AZ516="Indirect rLV % whole brain", AV516, AZ516="Direct rLV % hemisphere", AV516/2, AZ516="Indirect rLV % hemisphere", AV516/2, AND(F516="Mouse", AZ516="mm3"), (AV516/508.91)*100, AND(F516="Rat", AZ516="mm3"), (AV516/1971)*100, AND(F516="Mouse", AZ516="ul"), (AV516/508.91)*100, AND(F516="Rat", AZ516="ul"), (AV516/1971)*100, AND(F516="Mouse", AZ516="nl"), (AV516/508910)*100, AND(F516="Rat", AZ516="nl"), (AV516/1971000)*100, AND(F516="Mouse", AZ516="cm3"), (AV516/0.50891)*100, AND(F516="Rat", AZ516="cm3"), (AV516/1.971)*100, TRUE, "NA")</f>
        <v>NA</v>
      </c>
      <c r="BD516" cm="1">
        <f t="array" ref="BD516">_xlfn.IFS(AU516="NA", "NA", AU516="NR", "NA", R516="NR", "NA", BA516="SD", AU516, BA516="SE", AU516*(SQRT(R516)), BA516="SEM", AU516*(SQRT(R516)), TRUE, "NA")</f>
        <v>2.6457513110645907</v>
      </c>
      <c r="BE516" t="str" cm="1">
        <f t="array" ref="BE516">_xlfn.IFS(BD516="NA", "NA", AZ516="Direct rLV % whole brain", BD516, AZ516="Indirect rLV % whole brain", BD516, AZ516="Direct rLV % hemisphere", BD516/2, AZ516="Indirect rLV % hemisphere", BD516/2, AND(F516="Mouse", AZ516="mm3"), (BD516/508.91)*100, AND(F516="Rat", AZ516="mm3"), (BD516/1971)*100, AND(F516="Mouse", AZ516="ul"), (BD516/508.91)*100, AND(F516="Rat", AZ516="ul"), (BD516/1971)*100, AND(F516="Mouse", AZ516="nl"), (BD516/508910)*100, AND(F516="Rat", AZ516="nl"), (BD516/1971000)*100, AND(F516="Mouse", AZ516="cm3"), (BD516/0.50891)*100, AND(F516="Rat", AZ516="cm3"), (BD516/1.971)*100, TRUE, "NA")</f>
        <v>NA</v>
      </c>
      <c r="BF516" s="48" cm="1">
        <f t="array" ref="BF516">_xlfn.IFS(AW516="NA", "NA", AW516="NR", "NA", T516 = "NA", "NA", T516 = "NR", "NA", BA516="SD", AW516, BA516="SE", AW516*(SQRT(T516)), BA516="SEM", AW516*(SQRT(T516)), TRUE, "NA")</f>
        <v>1.5609932735281085</v>
      </c>
      <c r="BG516" s="34" t="s">
        <v>12</v>
      </c>
      <c r="BH516" s="22" t="s">
        <v>8</v>
      </c>
      <c r="BI516" s="22" t="s">
        <v>8</v>
      </c>
      <c r="BJ516" s="22" t="s">
        <v>8</v>
      </c>
      <c r="BK516" s="22" t="s">
        <v>8</v>
      </c>
      <c r="BL516" s="22" t="s">
        <v>8</v>
      </c>
      <c r="BM516" s="22" t="s">
        <v>8</v>
      </c>
      <c r="BN516" s="34" t="s">
        <v>273</v>
      </c>
      <c r="BO516" s="22" t="s">
        <v>272</v>
      </c>
    </row>
    <row r="517" spans="1:69" s="22" customFormat="1" x14ac:dyDescent="0.3">
      <c r="A517" s="22" t="s">
        <v>2141</v>
      </c>
      <c r="B517" s="22" t="s">
        <v>2140</v>
      </c>
      <c r="C517" s="22">
        <v>1993</v>
      </c>
      <c r="D517" s="22" t="s">
        <v>2142</v>
      </c>
      <c r="E517" s="22" t="s">
        <v>143</v>
      </c>
      <c r="F517" s="34" t="s">
        <v>24</v>
      </c>
      <c r="G517" s="22" t="s">
        <v>102</v>
      </c>
      <c r="H517" s="22" t="s">
        <v>36</v>
      </c>
      <c r="I517" s="22" t="s">
        <v>12</v>
      </c>
      <c r="J517" s="22" t="s">
        <v>8</v>
      </c>
      <c r="K517" s="22" t="s">
        <v>9</v>
      </c>
      <c r="L517" s="22" t="s">
        <v>9</v>
      </c>
      <c r="M517" s="22" t="s">
        <v>9</v>
      </c>
      <c r="N517" s="22">
        <v>300</v>
      </c>
      <c r="O517" s="22">
        <f t="shared" si="86"/>
        <v>350</v>
      </c>
      <c r="P517" s="22">
        <v>400</v>
      </c>
      <c r="Q517" s="22">
        <v>2</v>
      </c>
      <c r="R517" s="22">
        <v>4</v>
      </c>
      <c r="S517" s="22">
        <v>3</v>
      </c>
      <c r="T517" s="22">
        <v>8</v>
      </c>
      <c r="U517" s="22">
        <f>IF(AND(Q517&lt;&gt;"", Q517&lt;&gt;0, Q517&lt;&gt;"NA", Q517&lt;&gt;"NR",S517&lt;&gt;"", S517&lt;&gt;0, S517&lt;&gt;"NA", S517&lt;&gt;"NR"), S517/Q517, "NA")</f>
        <v>1.5</v>
      </c>
      <c r="V517" s="22">
        <f>IF(AND(U517&lt;&gt;"", U517&lt;&gt;0, U517&lt;&gt;"NA", U517&lt;&gt;"NR",R517&lt;&gt;"", R517&lt;&gt;0, R517&lt;&gt;"NA", R517&lt;&gt;"NR"), R517/U517, "NA")</f>
        <v>2.6666666666666665</v>
      </c>
      <c r="W517" s="34" t="s">
        <v>147</v>
      </c>
      <c r="X517" s="22" t="s">
        <v>95</v>
      </c>
      <c r="Y517" s="22" t="s">
        <v>78</v>
      </c>
      <c r="Z517" s="22" t="s">
        <v>985</v>
      </c>
      <c r="AA517" s="22">
        <v>20</v>
      </c>
      <c r="AB517" s="22" t="s">
        <v>145</v>
      </c>
      <c r="AC517" cm="1">
        <f t="array" ref="AC517">_xlfn.IFS(AB517="mg/kg", AA517, AB517="ug/g", AA517, AB517="mg/100g", AA517*10, AB517="mg/g", AA517*1000, TRUE, "NA")</f>
        <v>20</v>
      </c>
      <c r="AD517" s="22" t="s">
        <v>9</v>
      </c>
      <c r="AE517" s="22" t="s">
        <v>8</v>
      </c>
      <c r="AF517" t="str" cm="1">
        <f t="array" ref="AF517">_xlfn.IFS(AD517="NA", "NA", AD517="NR", "NA", AE517="W/cm2", AD517, AE517="mW/mm2", AD517*0.1, AE517="mW/cm2", AD517*0.001, AE517="uW/cm2", AD517*0.000001, AE517="lux", AD517*0.00000014641, AE517="klux", AD517*0.00014641, TRUE, "NA")</f>
        <v>NA</v>
      </c>
      <c r="AG517" s="22" t="s">
        <v>84</v>
      </c>
      <c r="AH517" s="22" t="s">
        <v>719</v>
      </c>
      <c r="AI517" s="22" t="s">
        <v>9</v>
      </c>
      <c r="AJ517" s="22">
        <v>0.5</v>
      </c>
      <c r="AK517" s="22">
        <v>7</v>
      </c>
      <c r="AL517" s="34" t="s">
        <v>1843</v>
      </c>
      <c r="AM517" s="22" t="s">
        <v>213</v>
      </c>
      <c r="AN517" s="22">
        <v>0.5</v>
      </c>
      <c r="AO517" s="22" t="s">
        <v>145</v>
      </c>
      <c r="AP517" s="22">
        <v>0.08</v>
      </c>
      <c r="AQ517" s="22" t="s">
        <v>157</v>
      </c>
      <c r="AR517" s="34">
        <v>24</v>
      </c>
      <c r="AS517" s="22" t="s">
        <v>875</v>
      </c>
      <c r="AT517" s="22">
        <v>5.74</v>
      </c>
      <c r="AU517" s="22" t="s">
        <v>9</v>
      </c>
      <c r="AV517" s="22">
        <v>6.93</v>
      </c>
      <c r="AW517" s="22" t="s">
        <v>9</v>
      </c>
      <c r="AX517" s="22" t="s">
        <v>8</v>
      </c>
      <c r="AY517" s="22" t="s">
        <v>8</v>
      </c>
      <c r="AZ517" s="22" t="s">
        <v>301</v>
      </c>
      <c r="BA517" s="22" t="s">
        <v>9</v>
      </c>
      <c r="BB517" t="str" cm="1">
        <f t="array" ref="BB517">_xlfn.IFS(AT517="NA", "NA", AT517="NR", "NA", AZ517="Direct rLV % whole brain", AT517, AZ517="Indirect rLV % whole brain", AT517, AZ517="Direct rLV % hemisphere", AT517/2, AZ517="Indirect rLV % hemisphere", AT517/2, AND(F517="Mouse", AZ517="mm3"), (AT517/508.91)*100, AND(F517="Rat", AZ517="mm3"), (AT517/1971)*100, AND(F517="Mouse", AZ517="ul"), (AT517/508.91)*100, AND(F517="Rat", AZ517="ul"), (AT517/1971)*100, AND(F517="Mouse", AZ517="nl"), (AT517/508910)*100, AND(F517="Rat", AZ517="nl"), (AT517/1971000)*100, AND(F517="Mouse", AZ517="cm3"), (AT517/0.50891)*100, AND(F517="Rat", AZ517="cm3"), (AT517/1.971)*100, TRUE, "NA")</f>
        <v>NA</v>
      </c>
      <c r="BC517" t="str" cm="1">
        <f t="array" ref="BC517">_xlfn.IFS(AV517="NA", "NA", AV517="NR", "NA", AZ517="Direct rLV % whole brain", AV517, AZ517="Indirect rLV % whole brain", AV517, AZ517="Direct rLV % hemisphere", AV517/2, AZ517="Indirect rLV % hemisphere", AV517/2, AND(F517="Mouse", AZ517="mm3"), (AV517/508.91)*100, AND(F517="Rat", AZ517="mm3"), (AV517/1971)*100, AND(F517="Mouse", AZ517="ul"), (AV517/508.91)*100, AND(F517="Rat", AZ517="ul"), (AV517/1971)*100, AND(F517="Mouse", AZ517="nl"), (AV517/508910)*100, AND(F517="Rat", AZ517="nl"), (AV517/1971000)*100, AND(F517="Mouse", AZ517="cm3"), (AV517/0.50891)*100, AND(F517="Rat", AZ517="cm3"), (AV517/1.971)*100, TRUE, "NA")</f>
        <v>NA</v>
      </c>
      <c r="BD517" t="str" cm="1">
        <f t="array" ref="BD517">_xlfn.IFS(AU517="NA", "NA", AU517="NR", "NA", R517="NR", "NA", BA517="SD", AU517, BA517="SE", AU517*(SQRT(R517)), BA517="SEM", AU517*(SQRT(R517)), TRUE, "NA")</f>
        <v>NA</v>
      </c>
      <c r="BE517" t="str" cm="1">
        <f t="array" ref="BE517">_xlfn.IFS(BD517="NA", "NA", AZ517="Direct rLV % whole brain", BD517, AZ517="Indirect rLV % whole brain", BD517, AZ517="Direct rLV % hemisphere", BD517/2, AZ517="Indirect rLV % hemisphere", BD517/2, AND(F517="Mouse", AZ517="mm3"), (BD517/508.91)*100, AND(F517="Rat", AZ517="mm3"), (BD517/1971)*100, AND(F517="Mouse", AZ517="ul"), (BD517/508.91)*100, AND(F517="Rat", AZ517="ul"), (BD517/1971)*100, AND(F517="Mouse", AZ517="nl"), (BD517/508910)*100, AND(F517="Rat", AZ517="nl"), (BD517/1971000)*100, AND(F517="Mouse", AZ517="cm3"), (BD517/0.50891)*100, AND(F517="Rat", AZ517="cm3"), (BD517/1.971)*100, TRUE, "NA")</f>
        <v>NA</v>
      </c>
      <c r="BF517" s="48" t="str" cm="1">
        <f t="array" ref="BF517">_xlfn.IFS(AW517="NA", "NA", AW517="NR", "NA", T517 = "NA", "NA", T517 = "NR", "NA", BA517="SD", AW517, BA517="SE", AW517*(SQRT(T517)), BA517="SEM", AW517*(SQRT(T517)), TRUE, "NA")</f>
        <v>NA</v>
      </c>
      <c r="BG517" s="34" t="s">
        <v>12</v>
      </c>
      <c r="BH517" s="22" t="s">
        <v>8</v>
      </c>
      <c r="BI517" s="22" t="s">
        <v>8</v>
      </c>
      <c r="BJ517" s="22" t="s">
        <v>8</v>
      </c>
      <c r="BK517" s="22" t="s">
        <v>8</v>
      </c>
      <c r="BL517" s="22" t="s">
        <v>8</v>
      </c>
      <c r="BM517" s="22" t="s">
        <v>8</v>
      </c>
      <c r="BN517" s="34" t="s">
        <v>273</v>
      </c>
      <c r="BO517" s="22" t="s">
        <v>273</v>
      </c>
      <c r="BQ517" s="22" t="s">
        <v>2143</v>
      </c>
    </row>
    <row r="518" spans="1:69" x14ac:dyDescent="0.3">
      <c r="A518" t="s">
        <v>2145</v>
      </c>
      <c r="B518" t="s">
        <v>2144</v>
      </c>
      <c r="C518">
        <v>2018</v>
      </c>
      <c r="D518" t="s">
        <v>2146</v>
      </c>
      <c r="E518" t="s">
        <v>141</v>
      </c>
      <c r="F518" s="35" t="s">
        <v>24</v>
      </c>
      <c r="G518" t="s">
        <v>10</v>
      </c>
      <c r="H518" t="s">
        <v>36</v>
      </c>
      <c r="I518" t="s">
        <v>12</v>
      </c>
      <c r="J518" t="s">
        <v>8</v>
      </c>
      <c r="K518" t="s">
        <v>9</v>
      </c>
      <c r="L518">
        <v>8</v>
      </c>
      <c r="M518" t="s">
        <v>9</v>
      </c>
      <c r="N518">
        <v>280</v>
      </c>
      <c r="O518">
        <f t="shared" si="86"/>
        <v>290</v>
      </c>
      <c r="P518">
        <v>300</v>
      </c>
      <c r="Q518">
        <v>1</v>
      </c>
      <c r="R518">
        <v>8</v>
      </c>
      <c r="S518">
        <v>0</v>
      </c>
      <c r="T518" t="s">
        <v>8</v>
      </c>
      <c r="U518" t="str">
        <f t="shared" ref="U518:U553" si="87">IF(AND(Q518&lt;&gt;"", Q518&lt;&gt;0, Q518&lt;&gt;"NA", Q518&lt;&gt;"NR",S518&lt;&gt;"", S518&lt;&gt;0, S518&lt;&gt;"NA", S518&lt;&gt;"NR"), S518/Q518, "NA")</f>
        <v>NA</v>
      </c>
      <c r="V518" t="str">
        <f t="shared" si="83"/>
        <v>NA</v>
      </c>
      <c r="W518" s="35" t="s">
        <v>100</v>
      </c>
      <c r="X518" t="s">
        <v>936</v>
      </c>
      <c r="Y518" t="s">
        <v>2553</v>
      </c>
      <c r="Z518" t="s">
        <v>2147</v>
      </c>
      <c r="AA518">
        <v>20</v>
      </c>
      <c r="AB518" t="s">
        <v>145</v>
      </c>
      <c r="AC518" cm="1">
        <f t="array" ref="AC518">_xlfn.IFS(AB518="mg/kg", AA518, AB518="ug/g", AA518, AB518="mg/100g", AA518*10, AB518="mg/g", AA518*1000, TRUE, "NA")</f>
        <v>20</v>
      </c>
      <c r="AD518">
        <v>4</v>
      </c>
      <c r="AE518" t="s">
        <v>221</v>
      </c>
      <c r="AF518" t="str" cm="1">
        <f t="array" ref="AF518">_xlfn.IFS(AD518="NA", "NA", AD518="NR", "NA", AE518="W/cm2", AD518, AE518="mW/mm2", AD518*0.1, AE518="mW/cm2", AD518*0.001, AE518="uW/cm2", AD518*0.000001, AE518="lux", AD518*0.00000014641, AE518="klux", AD518*0.00014641, TRUE, "NA")</f>
        <v>NA</v>
      </c>
      <c r="AG518" t="s">
        <v>9</v>
      </c>
      <c r="AH518" t="s">
        <v>9</v>
      </c>
      <c r="AI518">
        <v>532</v>
      </c>
      <c r="AJ518" t="s">
        <v>9</v>
      </c>
      <c r="AK518">
        <v>3</v>
      </c>
      <c r="AL518" s="35" t="s">
        <v>12</v>
      </c>
      <c r="AM518" t="s">
        <v>8</v>
      </c>
      <c r="AN518" t="s">
        <v>8</v>
      </c>
      <c r="AO518" t="s">
        <v>8</v>
      </c>
      <c r="AP518" t="s">
        <v>8</v>
      </c>
      <c r="AQ518" t="s">
        <v>8</v>
      </c>
      <c r="AR518" s="35">
        <v>504</v>
      </c>
      <c r="AS518" t="s">
        <v>876</v>
      </c>
      <c r="AT518">
        <v>2.2000000000000002</v>
      </c>
      <c r="AU518">
        <v>1.2</v>
      </c>
      <c r="AV518" t="s">
        <v>8</v>
      </c>
      <c r="AW518" t="s">
        <v>8</v>
      </c>
      <c r="AX518" t="s">
        <v>8</v>
      </c>
      <c r="AY518" t="s">
        <v>8</v>
      </c>
      <c r="AZ518" t="s">
        <v>137</v>
      </c>
      <c r="BA518" t="s">
        <v>197</v>
      </c>
      <c r="BB518" cm="1">
        <f t="array" ref="BB518">_xlfn.IFS(AT518="NA", "NA", AT518="NR", "NA", AZ518="Direct rLV % whole brain", AT518, AZ518="Indirect rLV % whole brain", AT518, AZ518="Direct rLV % hemisphere", AT518/2, AZ518="Indirect rLV % hemisphere", AT518/2, AND(F518="Mouse", AZ518="mm3"), (AT518/508.91)*100, AND(F518="Rat", AZ518="mm3"), (AT518/1971)*100, AND(F518="Mouse", AZ518="ul"), (AT518/508.91)*100, AND(F518="Rat", AZ518="ul"), (AT518/1971)*100, AND(F518="Mouse", AZ518="nl"), (AT518/508910)*100, AND(F518="Rat", AZ518="nl"), (AT518/1971000)*100, AND(F518="Mouse", AZ518="cm3"), (AT518/0.50891)*100, AND(F518="Rat", AZ518="cm3"), (AT518/1.971)*100, TRUE, "NA")</f>
        <v>0.11161846778285135</v>
      </c>
      <c r="BC518" t="str" cm="1">
        <f t="array" ref="BC518">_xlfn.IFS(AV518="NA", "NA", AV518="NR", "NA", AZ518="Direct rLV % whole brain", AV518, AZ518="Indirect rLV % whole brain", AV518, AZ518="Direct rLV % hemisphere", AV518/2, AZ518="Indirect rLV % hemisphere", AV518/2, AND(F518="Mouse", AZ518="mm3"), (AV518/508.91)*100, AND(F518="Rat", AZ518="mm3"), (AV518/1971)*100, AND(F518="Mouse", AZ518="ul"), (AV518/508.91)*100, AND(F518="Rat", AZ518="ul"), (AV518/1971)*100, AND(F518="Mouse", AZ518="nl"), (AV518/508910)*100, AND(F518="Rat", AZ518="nl"), (AV518/1971000)*100, AND(F518="Mouse", AZ518="cm3"), (AV518/0.50891)*100, AND(F518="Rat", AZ518="cm3"), (AV518/1.971)*100, TRUE, "NA")</f>
        <v>NA</v>
      </c>
      <c r="BD518" cm="1">
        <f t="array" ref="BD518">_xlfn.IFS(AU518="NA", "NA", AU518="NR", "NA", R518="NR", "NA", BA518="SD", AU518, BA518="SE", AU518*(SQRT(R518)), BA518="SEM", AU518*(SQRT(R518)), TRUE, "NA")</f>
        <v>3.3941125496954281</v>
      </c>
      <c r="BE518" cm="1">
        <f t="array" ref="BE518">_xlfn.IFS(BD518="NA", "NA", AZ518="Direct rLV % whole brain", BD518, AZ518="Indirect rLV % whole brain", BD518, AZ518="Direct rLV % hemisphere", BD518/2, AZ518="Indirect rLV % hemisphere", BD518/2, AND(F518="Mouse", AZ518="mm3"), (BD518/508.91)*100, AND(F518="Rat", AZ518="mm3"), (BD518/1971)*100, AND(F518="Mouse", AZ518="ul"), (BD518/508.91)*100, AND(F518="Rat", AZ518="ul"), (BD518/1971)*100, AND(F518="Mouse", AZ518="nl"), (BD518/508910)*100, AND(F518="Rat", AZ518="nl"), (BD518/1971000)*100, AND(F518="Mouse", AZ518="cm3"), (BD518/0.50891)*100, AND(F518="Rat", AZ518="cm3"), (BD518/1.971)*100, TRUE, "NA")</f>
        <v>0.17220256467252298</v>
      </c>
      <c r="BF518" s="48" t="str" cm="1">
        <f t="array" ref="BF518">_xlfn.IFS(AW518="NA", "NA", AW518="NR", "NA", T518 = "NA", "NA", T518 = "NR", "NA", BA518="SD", AW518, BA518="SE", AW518*(SQRT(T518)), BA518="SEM", AW518*(SQRT(T518)), TRUE, "NA")</f>
        <v>NA</v>
      </c>
      <c r="BG518" s="35" t="s">
        <v>12</v>
      </c>
      <c r="BH518" t="s">
        <v>8</v>
      </c>
      <c r="BI518" t="s">
        <v>8</v>
      </c>
      <c r="BJ518" t="s">
        <v>8</v>
      </c>
      <c r="BK518" t="s">
        <v>8</v>
      </c>
      <c r="BL518" t="s">
        <v>8</v>
      </c>
      <c r="BM518" t="s">
        <v>8</v>
      </c>
      <c r="BN518" s="35" t="s">
        <v>273</v>
      </c>
      <c r="BO518" t="s">
        <v>273</v>
      </c>
      <c r="BP518" t="s">
        <v>2148</v>
      </c>
    </row>
    <row r="519" spans="1:69" s="22" customFormat="1" x14ac:dyDescent="0.3">
      <c r="A519" s="22" t="s">
        <v>2149</v>
      </c>
      <c r="B519" s="22" t="s">
        <v>2144</v>
      </c>
      <c r="C519" s="22">
        <v>2017</v>
      </c>
      <c r="D519" s="22" t="s">
        <v>2150</v>
      </c>
      <c r="E519" s="22" t="s">
        <v>141</v>
      </c>
      <c r="F519" s="34" t="s">
        <v>24</v>
      </c>
      <c r="G519" s="22" t="s">
        <v>10</v>
      </c>
      <c r="H519" s="22" t="s">
        <v>36</v>
      </c>
      <c r="I519" s="22" t="s">
        <v>12</v>
      </c>
      <c r="J519" s="22" t="s">
        <v>8</v>
      </c>
      <c r="K519" s="22" t="s">
        <v>9</v>
      </c>
      <c r="L519" s="22" t="s">
        <v>9</v>
      </c>
      <c r="M519" s="22" t="s">
        <v>9</v>
      </c>
      <c r="N519" s="22">
        <v>300</v>
      </c>
      <c r="O519" s="22">
        <f t="shared" si="86"/>
        <v>350</v>
      </c>
      <c r="P519" s="22">
        <v>400</v>
      </c>
      <c r="Q519" s="22">
        <v>2</v>
      </c>
      <c r="R519" s="22">
        <v>10</v>
      </c>
      <c r="S519" s="22">
        <v>0</v>
      </c>
      <c r="T519" s="22" t="s">
        <v>8</v>
      </c>
      <c r="U519" s="22" t="str">
        <f t="shared" si="87"/>
        <v>NA</v>
      </c>
      <c r="V519" s="22" t="str">
        <f t="shared" si="83"/>
        <v>NA</v>
      </c>
      <c r="W519" s="34" t="s">
        <v>100</v>
      </c>
      <c r="X519" s="22" t="s">
        <v>936</v>
      </c>
      <c r="Y519" s="22" t="s">
        <v>2553</v>
      </c>
      <c r="Z519" s="22" t="s">
        <v>2152</v>
      </c>
      <c r="AA519" s="22">
        <v>20</v>
      </c>
      <c r="AB519" s="22" t="s">
        <v>145</v>
      </c>
      <c r="AC519" cm="1">
        <f t="array" ref="AC519">_xlfn.IFS(AB519="mg/kg", AA519, AB519="ug/g", AA519, AB519="mg/100g", AA519*10, AB519="mg/g", AA519*1000, TRUE, "NA")</f>
        <v>20</v>
      </c>
      <c r="AD519" s="22">
        <v>3.7</v>
      </c>
      <c r="AE519" s="22" t="s">
        <v>221</v>
      </c>
      <c r="AF519" t="str" cm="1">
        <f t="array" ref="AF519">_xlfn.IFS(AD519="NA", "NA", AD519="NR", "NA", AE519="W/cm2", AD519, AE519="mW/mm2", AD519*0.1, AE519="mW/cm2", AD519*0.001, AE519="uW/cm2", AD519*0.000001, AE519="lux", AD519*0.00000014641, AE519="klux", AD519*0.00014641, TRUE, "NA")</f>
        <v>NA</v>
      </c>
      <c r="AG519" s="22" t="s">
        <v>84</v>
      </c>
      <c r="AH519" s="22" t="s">
        <v>719</v>
      </c>
      <c r="AI519" s="22">
        <v>532</v>
      </c>
      <c r="AJ519" s="22" t="s">
        <v>9</v>
      </c>
      <c r="AK519" s="22">
        <v>1.5</v>
      </c>
      <c r="AL519" s="34" t="s">
        <v>12</v>
      </c>
      <c r="AM519" s="22" t="s">
        <v>8</v>
      </c>
      <c r="AN519" s="22" t="s">
        <v>8</v>
      </c>
      <c r="AO519" s="22" t="s">
        <v>8</v>
      </c>
      <c r="AP519" s="22" t="s">
        <v>8</v>
      </c>
      <c r="AQ519" s="22" t="s">
        <v>8</v>
      </c>
      <c r="AR519" s="34">
        <v>336</v>
      </c>
      <c r="AS519" s="22" t="s">
        <v>876</v>
      </c>
      <c r="AT519" s="22">
        <v>1.67</v>
      </c>
      <c r="AU519" s="22">
        <v>0.64</v>
      </c>
      <c r="AV519" s="22" t="s">
        <v>8</v>
      </c>
      <c r="AW519" s="22" t="s">
        <v>8</v>
      </c>
      <c r="AX519" s="22" t="s">
        <v>8</v>
      </c>
      <c r="AY519" s="22" t="s">
        <v>8</v>
      </c>
      <c r="AZ519" s="22" t="s">
        <v>137</v>
      </c>
      <c r="BA519" s="22" t="s">
        <v>196</v>
      </c>
      <c r="BB519" cm="1">
        <f t="array" ref="BB519">_xlfn.IFS(AT519="NA", "NA", AT519="NR", "NA", AZ519="Direct rLV % whole brain", AT519, AZ519="Indirect rLV % whole brain", AT519, AZ519="Direct rLV % hemisphere", AT519/2, AZ519="Indirect rLV % hemisphere", AT519/2, AND(F519="Mouse", AZ519="mm3"), (AT519/508.91)*100, AND(F519="Rat", AZ519="mm3"), (AT519/1971)*100, AND(F519="Mouse", AZ519="ul"), (AT519/508.91)*100, AND(F519="Rat", AZ519="ul"), (AT519/1971)*100, AND(F519="Mouse", AZ519="nl"), (AT519/508910)*100, AND(F519="Rat", AZ519="nl"), (AT519/1971000)*100, AND(F519="Mouse", AZ519="cm3"), (AT519/0.50891)*100, AND(F519="Rat", AZ519="cm3"), (AT519/1.971)*100, TRUE, "NA")</f>
        <v>8.472856418061897E-2</v>
      </c>
      <c r="BC519" t="str" cm="1">
        <f t="array" ref="BC519">_xlfn.IFS(AV519="NA", "NA", AV519="NR", "NA", AZ519="Direct rLV % whole brain", AV519, AZ519="Indirect rLV % whole brain", AV519, AZ519="Direct rLV % hemisphere", AV519/2, AZ519="Indirect rLV % hemisphere", AV519/2, AND(F519="Mouse", AZ519="mm3"), (AV519/508.91)*100, AND(F519="Rat", AZ519="mm3"), (AV519/1971)*100, AND(F519="Mouse", AZ519="ul"), (AV519/508.91)*100, AND(F519="Rat", AZ519="ul"), (AV519/1971)*100, AND(F519="Mouse", AZ519="nl"), (AV519/508910)*100, AND(F519="Rat", AZ519="nl"), (AV519/1971000)*100, AND(F519="Mouse", AZ519="cm3"), (AV519/0.50891)*100, AND(F519="Rat", AZ519="cm3"), (AV519/1.971)*100, TRUE, "NA")</f>
        <v>NA</v>
      </c>
      <c r="BD519" cm="1">
        <f t="array" ref="BD519">_xlfn.IFS(AU519="NA", "NA", AU519="NR", "NA", R519="NR", "NA", BA519="SD", AU519, BA519="SE", AU519*(SQRT(R519)), BA519="SEM", AU519*(SQRT(R519)), TRUE, "NA")</f>
        <v>0.64</v>
      </c>
      <c r="BE519" cm="1">
        <f t="array" ref="BE519">_xlfn.IFS(BD519="NA", "NA", AZ519="Direct rLV % whole brain", BD519, AZ519="Indirect rLV % whole brain", BD519, AZ519="Direct rLV % hemisphere", BD519/2, AZ519="Indirect rLV % hemisphere", BD519/2, AND(F519="Mouse", AZ519="mm3"), (BD519/508.91)*100, AND(F519="Rat", AZ519="mm3"), (BD519/1971)*100, AND(F519="Mouse", AZ519="ul"), (BD519/508.91)*100, AND(F519="Rat", AZ519="ul"), (BD519/1971)*100, AND(F519="Mouse", AZ519="nl"), (BD519/508910)*100, AND(F519="Rat", AZ519="nl"), (BD519/1971000)*100, AND(F519="Mouse", AZ519="cm3"), (BD519/0.50891)*100, AND(F519="Rat", AZ519="cm3"), (BD519/1.971)*100, TRUE, "NA")</f>
        <v>3.2470826991374942E-2</v>
      </c>
      <c r="BF519" s="48" t="str" cm="1">
        <f t="array" ref="BF519">_xlfn.IFS(AW519="NA", "NA", AW519="NR", "NA", T519 = "NA", "NA", T519 = "NR", "NA", BA519="SD", AW519, BA519="SE", AW519*(SQRT(T519)), BA519="SEM", AW519*(SQRT(T519)), TRUE, "NA")</f>
        <v>NA</v>
      </c>
      <c r="BG519" s="34" t="s">
        <v>12</v>
      </c>
      <c r="BH519" s="22" t="s">
        <v>8</v>
      </c>
      <c r="BI519" s="22" t="s">
        <v>8</v>
      </c>
      <c r="BJ519" s="22" t="s">
        <v>8</v>
      </c>
      <c r="BK519" s="22" t="s">
        <v>8</v>
      </c>
      <c r="BL519" s="22" t="s">
        <v>8</v>
      </c>
      <c r="BM519" s="22" t="s">
        <v>8</v>
      </c>
      <c r="BN519" s="34" t="s">
        <v>273</v>
      </c>
      <c r="BO519" s="22" t="s">
        <v>273</v>
      </c>
    </row>
    <row r="520" spans="1:69" s="22" customFormat="1" x14ac:dyDescent="0.3">
      <c r="A520" s="22" t="s">
        <v>2149</v>
      </c>
      <c r="B520" s="22" t="s">
        <v>2144</v>
      </c>
      <c r="C520" s="22">
        <v>2017</v>
      </c>
      <c r="D520" s="22" t="s">
        <v>2150</v>
      </c>
      <c r="E520" s="22" t="s">
        <v>143</v>
      </c>
      <c r="F520" s="34" t="s">
        <v>24</v>
      </c>
      <c r="G520" s="22" t="s">
        <v>10</v>
      </c>
      <c r="H520" s="22" t="s">
        <v>36</v>
      </c>
      <c r="I520" s="22" t="s">
        <v>12</v>
      </c>
      <c r="J520" s="22" t="s">
        <v>8</v>
      </c>
      <c r="K520" s="22" t="s">
        <v>9</v>
      </c>
      <c r="L520" s="22" t="s">
        <v>9</v>
      </c>
      <c r="M520" s="22" t="s">
        <v>9</v>
      </c>
      <c r="N520" s="22">
        <v>300</v>
      </c>
      <c r="O520" s="22">
        <f t="shared" si="86"/>
        <v>350</v>
      </c>
      <c r="P520" s="22">
        <v>400</v>
      </c>
      <c r="Q520" s="22">
        <v>2</v>
      </c>
      <c r="R520" s="22">
        <v>10</v>
      </c>
      <c r="S520" s="22">
        <v>0</v>
      </c>
      <c r="T520" s="22" t="s">
        <v>8</v>
      </c>
      <c r="U520" s="22" t="str">
        <f>IF(AND(Q520&lt;&gt;"", Q520&lt;&gt;0, Q520&lt;&gt;"NA", Q520&lt;&gt;"NR",S520&lt;&gt;"", S520&lt;&gt;0, S520&lt;&gt;"NA", S520&lt;&gt;"NR"), S520/Q520, "NA")</f>
        <v>NA</v>
      </c>
      <c r="V520" s="22" t="str">
        <f>IF(AND(U520&lt;&gt;"", U520&lt;&gt;0, U520&lt;&gt;"NA", U520&lt;&gt;"NR",R520&lt;&gt;"", R520&lt;&gt;0, R520&lt;&gt;"NA", R520&lt;&gt;"NR"), R520/U520, "NA")</f>
        <v>NA</v>
      </c>
      <c r="W520" s="34" t="s">
        <v>100</v>
      </c>
      <c r="X520" s="22" t="s">
        <v>936</v>
      </c>
      <c r="Y520" s="22" t="s">
        <v>2553</v>
      </c>
      <c r="Z520" s="22" t="s">
        <v>2153</v>
      </c>
      <c r="AA520" s="22">
        <v>20</v>
      </c>
      <c r="AB520" s="22" t="s">
        <v>145</v>
      </c>
      <c r="AC520" cm="1">
        <f t="array" ref="AC520">_xlfn.IFS(AB520="mg/kg", AA520, AB520="ug/g", AA520, AB520="mg/100g", AA520*10, AB520="mg/g", AA520*1000, TRUE, "NA")</f>
        <v>20</v>
      </c>
      <c r="AD520" s="22">
        <v>3.7</v>
      </c>
      <c r="AE520" s="22" t="s">
        <v>221</v>
      </c>
      <c r="AF520" t="str" cm="1">
        <f t="array" ref="AF520">_xlfn.IFS(AD520="NA", "NA", AD520="NR", "NA", AE520="W/cm2", AD520, AE520="mW/mm2", AD520*0.1, AE520="mW/cm2", AD520*0.001, AE520="uW/cm2", AD520*0.000001, AE520="lux", AD520*0.00000014641, AE520="klux", AD520*0.00014641, TRUE, "NA")</f>
        <v>NA</v>
      </c>
      <c r="AG520" s="22" t="s">
        <v>84</v>
      </c>
      <c r="AH520" s="22" t="s">
        <v>719</v>
      </c>
      <c r="AI520" s="22">
        <v>532</v>
      </c>
      <c r="AJ520" s="22" t="s">
        <v>9</v>
      </c>
      <c r="AK520" s="22">
        <v>1.5</v>
      </c>
      <c r="AL520" s="34" t="s">
        <v>12</v>
      </c>
      <c r="AM520" s="22" t="s">
        <v>8</v>
      </c>
      <c r="AN520" s="22" t="s">
        <v>8</v>
      </c>
      <c r="AO520" s="22" t="s">
        <v>8</v>
      </c>
      <c r="AP520" s="22" t="s">
        <v>8</v>
      </c>
      <c r="AQ520" s="22" t="s">
        <v>8</v>
      </c>
      <c r="AR520" s="34">
        <v>336</v>
      </c>
      <c r="AS520" s="22" t="s">
        <v>876</v>
      </c>
      <c r="AT520" s="22">
        <v>1.29</v>
      </c>
      <c r="AU520" s="22">
        <v>0.37</v>
      </c>
      <c r="AV520" s="22" t="s">
        <v>8</v>
      </c>
      <c r="AW520" s="22" t="s">
        <v>8</v>
      </c>
      <c r="AX520" s="22" t="s">
        <v>8</v>
      </c>
      <c r="AY520" s="22" t="s">
        <v>8</v>
      </c>
      <c r="AZ520" s="22" t="s">
        <v>137</v>
      </c>
      <c r="BA520" s="22" t="s">
        <v>196</v>
      </c>
      <c r="BB520" cm="1">
        <f t="array" ref="BB520">_xlfn.IFS(AT520="NA", "NA", AT520="NR", "NA", AZ520="Direct rLV % whole brain", AT520, AZ520="Indirect rLV % whole brain", AT520, AZ520="Direct rLV % hemisphere", AT520/2, AZ520="Indirect rLV % hemisphere", AT520/2, AND(F520="Mouse", AZ520="mm3"), (AT520/508.91)*100, AND(F520="Rat", AZ520="mm3"), (AT520/1971)*100, AND(F520="Mouse", AZ520="ul"), (AT520/508.91)*100, AND(F520="Rat", AZ520="ul"), (AT520/1971)*100, AND(F520="Mouse", AZ520="nl"), (AT520/508910)*100, AND(F520="Rat", AZ520="nl"), (AT520/1971000)*100, AND(F520="Mouse", AZ520="cm3"), (AT520/0.50891)*100, AND(F520="Rat", AZ520="cm3"), (AT520/1.971)*100, TRUE, "NA")</f>
        <v>6.5449010654490117E-2</v>
      </c>
      <c r="BC520" t="str" cm="1">
        <f t="array" ref="BC520">_xlfn.IFS(AV520="NA", "NA", AV520="NR", "NA", AZ520="Direct rLV % whole brain", AV520, AZ520="Indirect rLV % whole brain", AV520, AZ520="Direct rLV % hemisphere", AV520/2, AZ520="Indirect rLV % hemisphere", AV520/2, AND(F520="Mouse", AZ520="mm3"), (AV520/508.91)*100, AND(F520="Rat", AZ520="mm3"), (AV520/1971)*100, AND(F520="Mouse", AZ520="ul"), (AV520/508.91)*100, AND(F520="Rat", AZ520="ul"), (AV520/1971)*100, AND(F520="Mouse", AZ520="nl"), (AV520/508910)*100, AND(F520="Rat", AZ520="nl"), (AV520/1971000)*100, AND(F520="Mouse", AZ520="cm3"), (AV520/0.50891)*100, AND(F520="Rat", AZ520="cm3"), (AV520/1.971)*100, TRUE, "NA")</f>
        <v>NA</v>
      </c>
      <c r="BD520" cm="1">
        <f t="array" ref="BD520">_xlfn.IFS(AU520="NA", "NA", AU520="NR", "NA", R520="NR", "NA", BA520="SD", AU520, BA520="SE", AU520*(SQRT(R520)), BA520="SEM", AU520*(SQRT(R520)), TRUE, "NA")</f>
        <v>0.37</v>
      </c>
      <c r="BE520" cm="1">
        <f t="array" ref="BE520">_xlfn.IFS(BD520="NA", "NA", AZ520="Direct rLV % whole brain", BD520, AZ520="Indirect rLV % whole brain", BD520, AZ520="Direct rLV % hemisphere", BD520/2, AZ520="Indirect rLV % hemisphere", BD520/2, AND(F520="Mouse", AZ520="mm3"), (BD520/508.91)*100, AND(F520="Rat", AZ520="mm3"), (BD520/1971)*100, AND(F520="Mouse", AZ520="ul"), (BD520/508.91)*100, AND(F520="Rat", AZ520="ul"), (BD520/1971)*100, AND(F520="Mouse", AZ520="nl"), (BD520/508910)*100, AND(F520="Rat", AZ520="nl"), (BD520/1971000)*100, AND(F520="Mouse", AZ520="cm3"), (BD520/0.50891)*100, AND(F520="Rat", AZ520="cm3"), (BD520/1.971)*100, TRUE, "NA")</f>
        <v>1.8772196854388634E-2</v>
      </c>
      <c r="BF520" s="48" t="str" cm="1">
        <f t="array" ref="BF520">_xlfn.IFS(AW520="NA", "NA", AW520="NR", "NA", T520 = "NA", "NA", T520 = "NR", "NA", BA520="SD", AW520, BA520="SE", AW520*(SQRT(T520)), BA520="SEM", AW520*(SQRT(T520)), TRUE, "NA")</f>
        <v>NA</v>
      </c>
      <c r="BG520" s="34" t="s">
        <v>12</v>
      </c>
      <c r="BH520" s="22" t="s">
        <v>8</v>
      </c>
      <c r="BI520" s="22" t="s">
        <v>8</v>
      </c>
      <c r="BJ520" s="22" t="s">
        <v>8</v>
      </c>
      <c r="BK520" s="22" t="s">
        <v>8</v>
      </c>
      <c r="BL520" s="22" t="s">
        <v>8</v>
      </c>
      <c r="BM520" s="22" t="s">
        <v>8</v>
      </c>
      <c r="BN520" s="34" t="s">
        <v>273</v>
      </c>
      <c r="BO520" s="22" t="s">
        <v>273</v>
      </c>
    </row>
    <row r="521" spans="1:69" x14ac:dyDescent="0.3">
      <c r="A521" t="s">
        <v>2156</v>
      </c>
      <c r="B521" t="s">
        <v>2155</v>
      </c>
      <c r="C521">
        <v>1999</v>
      </c>
      <c r="D521" t="s">
        <v>2157</v>
      </c>
      <c r="E521" t="s">
        <v>141</v>
      </c>
      <c r="F521" s="35" t="s">
        <v>24</v>
      </c>
      <c r="G521" t="s">
        <v>49</v>
      </c>
      <c r="H521" t="s">
        <v>9</v>
      </c>
      <c r="I521" t="s">
        <v>12</v>
      </c>
      <c r="J521" t="s">
        <v>8</v>
      </c>
      <c r="K521">
        <v>1</v>
      </c>
      <c r="L521">
        <f>AVERAGE(K521,M521)</f>
        <v>1.2</v>
      </c>
      <c r="M521">
        <v>1.4</v>
      </c>
      <c r="N521">
        <v>20</v>
      </c>
      <c r="O521">
        <f t="shared" si="86"/>
        <v>23.5</v>
      </c>
      <c r="P521">
        <v>27</v>
      </c>
      <c r="Q521">
        <v>1</v>
      </c>
      <c r="R521">
        <v>12</v>
      </c>
      <c r="S521">
        <v>1</v>
      </c>
      <c r="T521">
        <v>12</v>
      </c>
      <c r="U521">
        <f t="shared" si="87"/>
        <v>1</v>
      </c>
      <c r="V521">
        <f t="shared" si="83"/>
        <v>12</v>
      </c>
      <c r="W521" s="35" t="s">
        <v>99</v>
      </c>
      <c r="X521" t="s">
        <v>8</v>
      </c>
      <c r="Y521" t="s">
        <v>78</v>
      </c>
      <c r="Z521" t="s">
        <v>9</v>
      </c>
      <c r="AA521">
        <v>40</v>
      </c>
      <c r="AB521" t="s">
        <v>145</v>
      </c>
      <c r="AC521" cm="1">
        <f t="array" ref="AC521">_xlfn.IFS(AB521="mg/kg", AA521, AB521="ug/g", AA521, AB521="mg/100g", AA521*10, AB521="mg/g", AA521*1000, TRUE, "NA")</f>
        <v>40</v>
      </c>
      <c r="AD521">
        <v>300</v>
      </c>
      <c r="AE521" t="s">
        <v>292</v>
      </c>
      <c r="AF521" t="str" cm="1">
        <f t="array" ref="AF521">_xlfn.IFS(AD521="NA", "NA", AD521="NR", "NA", AE521="W/cm2", AD521, AE521="mW/mm2", AD521*0.1, AE521="mW/cm2", AD521*0.001, AE521="uW/cm2", AD521*0.000001, AE521="lux", AD521*0.00000014641, AE521="klux", AD521*0.00014641, TRUE, "NA")</f>
        <v>NA</v>
      </c>
      <c r="AG521" t="s">
        <v>85</v>
      </c>
      <c r="AH521" t="s">
        <v>2656</v>
      </c>
      <c r="AI521">
        <v>560</v>
      </c>
      <c r="AJ521">
        <v>2</v>
      </c>
      <c r="AK521">
        <v>3</v>
      </c>
      <c r="AL521" s="35" t="s">
        <v>1614</v>
      </c>
      <c r="AM521" t="s">
        <v>211</v>
      </c>
      <c r="AN521">
        <v>20</v>
      </c>
      <c r="AO521" t="s">
        <v>145</v>
      </c>
      <c r="AP521">
        <v>-0.25</v>
      </c>
      <c r="AQ521" t="s">
        <v>156</v>
      </c>
      <c r="AR521" s="35">
        <v>144</v>
      </c>
      <c r="AS521" t="s">
        <v>874</v>
      </c>
      <c r="AT521" t="s">
        <v>9</v>
      </c>
      <c r="AU521" t="s">
        <v>9</v>
      </c>
      <c r="AV521" t="s">
        <v>9</v>
      </c>
      <c r="AW521" t="s">
        <v>9</v>
      </c>
      <c r="AX521">
        <v>36.299999999999997</v>
      </c>
      <c r="AY521">
        <v>11.9</v>
      </c>
      <c r="AZ521" t="s">
        <v>9</v>
      </c>
      <c r="BA521" t="s">
        <v>9</v>
      </c>
      <c r="BB521" t="str" cm="1">
        <f t="array" ref="BB521">_xlfn.IFS(AT521="NA", "NA", AT521="NR", "NA", AZ521="Direct rLV % whole brain", AT521, AZ521="Indirect rLV % whole brain", AT521, AZ521="Direct rLV % hemisphere", AT521/2, AZ521="Indirect rLV % hemisphere", AT521/2, AND(F521="Mouse", AZ521="mm3"), (AT521/508.91)*100, AND(F521="Rat", AZ521="mm3"), (AT521/1971)*100, AND(F521="Mouse", AZ521="ul"), (AT521/508.91)*100, AND(F521="Rat", AZ521="ul"), (AT521/1971)*100, AND(F521="Mouse", AZ521="nl"), (AT521/508910)*100, AND(F521="Rat", AZ521="nl"), (AT521/1971000)*100, AND(F521="Mouse", AZ521="cm3"), (AT521/0.50891)*100, AND(F521="Rat", AZ521="cm3"), (AT521/1.971)*100, TRUE, "NA")</f>
        <v>NA</v>
      </c>
      <c r="BC521" t="str" cm="1">
        <f t="array" ref="BC521">_xlfn.IFS(AV521="NA", "NA", AV521="NR", "NA", AZ521="Direct rLV % whole brain", AV521, AZ521="Indirect rLV % whole brain", AV521, AZ521="Direct rLV % hemisphere", AV521/2, AZ521="Indirect rLV % hemisphere", AV521/2, AND(F521="Mouse", AZ521="mm3"), (AV521/508.91)*100, AND(F521="Rat", AZ521="mm3"), (AV521/1971)*100, AND(F521="Mouse", AZ521="ul"), (AV521/508.91)*100, AND(F521="Rat", AZ521="ul"), (AV521/1971)*100, AND(F521="Mouse", AZ521="nl"), (AV521/508910)*100, AND(F521="Rat", AZ521="nl"), (AV521/1971000)*100, AND(F521="Mouse", AZ521="cm3"), (AV521/0.50891)*100, AND(F521="Rat", AZ521="cm3"), (AV521/1.971)*100, TRUE, "NA")</f>
        <v>NA</v>
      </c>
      <c r="BD521" t="str" cm="1">
        <f t="array" ref="BD521">_xlfn.IFS(AU521="NA", "NA", AU521="NR", "NA", R521="NR", "NA", BA521="SD", AU521, BA521="SE", AU521*(SQRT(R521)), BA521="SEM", AU521*(SQRT(R521)), TRUE, "NA")</f>
        <v>NA</v>
      </c>
      <c r="BE521" t="str" cm="1">
        <f t="array" ref="BE521">_xlfn.IFS(BD521="NA", "NA", AZ521="Direct rLV % whole brain", BD521, AZ521="Indirect rLV % whole brain", BD521, AZ521="Direct rLV % hemisphere", BD521/2, AZ521="Indirect rLV % hemisphere", BD521/2, AND(F521="Mouse", AZ521="mm3"), (BD521/508.91)*100, AND(F521="Rat", AZ521="mm3"), (BD521/1971)*100, AND(F521="Mouse", AZ521="ul"), (BD521/508.91)*100, AND(F521="Rat", AZ521="ul"), (BD521/1971)*100, AND(F521="Mouse", AZ521="nl"), (BD521/508910)*100, AND(F521="Rat", AZ521="nl"), (BD521/1971000)*100, AND(F521="Mouse", AZ521="cm3"), (BD521/0.50891)*100, AND(F521="Rat", AZ521="cm3"), (BD521/1.971)*100, TRUE, "NA")</f>
        <v>NA</v>
      </c>
      <c r="BF521" s="48" t="str" cm="1">
        <f t="array" ref="BF521">_xlfn.IFS(AW521="NA", "NA", AW521="NR", "NA", T521 = "NA", "NA", T521 = "NR", "NA", BA521="SD", AW521, BA521="SE", AW521*(SQRT(T521)), BA521="SEM", AW521*(SQRT(T521)), TRUE, "NA")</f>
        <v>NA</v>
      </c>
      <c r="BG521" s="35" t="s">
        <v>12</v>
      </c>
      <c r="BH521" t="s">
        <v>8</v>
      </c>
      <c r="BI521" t="s">
        <v>8</v>
      </c>
      <c r="BJ521" t="s">
        <v>8</v>
      </c>
      <c r="BK521" t="s">
        <v>8</v>
      </c>
      <c r="BL521" t="s">
        <v>8</v>
      </c>
      <c r="BM521" t="s">
        <v>8</v>
      </c>
      <c r="BN521" s="35" t="s">
        <v>273</v>
      </c>
      <c r="BO521" t="s">
        <v>273</v>
      </c>
      <c r="BP521" t="s">
        <v>2160</v>
      </c>
      <c r="BQ521" t="s">
        <v>2600</v>
      </c>
    </row>
    <row r="522" spans="1:69" s="22" customFormat="1" x14ac:dyDescent="0.3">
      <c r="A522" s="22" t="s">
        <v>2162</v>
      </c>
      <c r="B522" s="22" t="s">
        <v>2161</v>
      </c>
      <c r="C522" s="22">
        <v>2017</v>
      </c>
      <c r="D522" s="22" t="s">
        <v>2163</v>
      </c>
      <c r="E522" s="22" t="s">
        <v>141</v>
      </c>
      <c r="F522" s="34" t="s">
        <v>25</v>
      </c>
      <c r="G522" s="22" t="s">
        <v>1008</v>
      </c>
      <c r="H522" s="22" t="s">
        <v>36</v>
      </c>
      <c r="I522" s="22" t="s">
        <v>12</v>
      </c>
      <c r="J522" s="22" t="s">
        <v>8</v>
      </c>
      <c r="K522" s="22">
        <v>30</v>
      </c>
      <c r="L522" s="22">
        <f t="shared" ref="L522:L524" si="88">AVERAGE(K522,M522)</f>
        <v>34.5</v>
      </c>
      <c r="M522" s="22">
        <v>39</v>
      </c>
      <c r="N522" s="22">
        <v>35</v>
      </c>
      <c r="O522" s="22">
        <f t="shared" si="86"/>
        <v>40</v>
      </c>
      <c r="P522" s="22">
        <v>45</v>
      </c>
      <c r="Q522" s="22">
        <v>3</v>
      </c>
      <c r="R522" s="22">
        <v>10</v>
      </c>
      <c r="S522" s="22">
        <v>0</v>
      </c>
      <c r="T522" s="22" t="s">
        <v>8</v>
      </c>
      <c r="U522" s="22" t="str">
        <f t="shared" si="87"/>
        <v>NA</v>
      </c>
      <c r="V522" s="22" t="str">
        <f t="shared" si="83"/>
        <v>NA</v>
      </c>
      <c r="W522" s="34" t="s">
        <v>97</v>
      </c>
      <c r="X522" s="22" t="s">
        <v>8</v>
      </c>
      <c r="Y522" s="22" t="s">
        <v>78</v>
      </c>
      <c r="Z522" s="22" t="s">
        <v>340</v>
      </c>
      <c r="AA522" s="22">
        <v>10</v>
      </c>
      <c r="AB522" s="22" t="s">
        <v>320</v>
      </c>
      <c r="AC522">
        <f>(AA522*0.2)/(O522/1000)</f>
        <v>50</v>
      </c>
      <c r="AD522" s="22">
        <v>50</v>
      </c>
      <c r="AE522" s="22" t="s">
        <v>221</v>
      </c>
      <c r="AF522" t="str" cm="1">
        <f t="array" ref="AF522">_xlfn.IFS(AD522="NA", "NA", AD522="NR", "NA", AE522="W/cm2", AD522, AE522="mW/mm2", AD522*0.1, AE522="mW/cm2", AD522*0.001, AE522="uW/cm2", AD522*0.000001, AE522="lux", AD522*0.00000014641, AE522="klux", AD522*0.00014641, TRUE, "NA")</f>
        <v>NA</v>
      </c>
      <c r="AG522" s="22" t="s">
        <v>1939</v>
      </c>
      <c r="AH522" s="22" t="s">
        <v>1939</v>
      </c>
      <c r="AI522" s="22">
        <v>561</v>
      </c>
      <c r="AJ522" s="22">
        <v>2</v>
      </c>
      <c r="AK522" s="22">
        <v>12</v>
      </c>
      <c r="AL522" s="34" t="s">
        <v>12</v>
      </c>
      <c r="AM522" s="22" t="s">
        <v>8</v>
      </c>
      <c r="AN522" s="22" t="s">
        <v>8</v>
      </c>
      <c r="AO522" s="22" t="s">
        <v>8</v>
      </c>
      <c r="AP522" s="22" t="s">
        <v>8</v>
      </c>
      <c r="AQ522" s="22" t="s">
        <v>8</v>
      </c>
      <c r="AR522" s="34">
        <v>504</v>
      </c>
      <c r="AS522" s="22" t="s">
        <v>876</v>
      </c>
      <c r="AT522" s="22">
        <v>1.0900000000000001</v>
      </c>
      <c r="AU522" s="22">
        <v>7.0000000000000007E-2</v>
      </c>
      <c r="AV522" s="22" t="s">
        <v>8</v>
      </c>
      <c r="AW522" s="22" t="s">
        <v>8</v>
      </c>
      <c r="AX522" s="22" t="s">
        <v>8</v>
      </c>
      <c r="AY522" s="22" t="s">
        <v>8</v>
      </c>
      <c r="AZ522" s="22" t="s">
        <v>137</v>
      </c>
      <c r="BA522" s="22" t="s">
        <v>197</v>
      </c>
      <c r="BB522" cm="1">
        <f t="array" ref="BB522">_xlfn.IFS(AT522="NA", "NA", AT522="NR", "NA", AZ522="Direct rLV % whole brain", AT522, AZ522="Indirect rLV % whole brain", AT522, AZ522="Direct rLV % hemisphere", AT522/2, AZ522="Indirect rLV % hemisphere", AT522/2, AND(F522="Mouse", AZ522="mm3"), (AT522/508.91)*100, AND(F522="Rat", AZ522="mm3"), (AT522/1971)*100, AND(F522="Mouse", AZ522="ul"), (AT522/508.91)*100, AND(F522="Rat", AZ522="ul"), (AT522/1971)*100, AND(F522="Mouse", AZ522="nl"), (AT522/508910)*100, AND(F522="Rat", AZ522="nl"), (AT522/1971000)*100, AND(F522="Mouse", AZ522="cm3"), (AT522/0.50891)*100, AND(F522="Rat", AZ522="cm3"), (AT522/1.971)*100, TRUE, "NA")</f>
        <v>0.21418325440647662</v>
      </c>
      <c r="BC522" t="str" cm="1">
        <f t="array" ref="BC522">_xlfn.IFS(AV522="NA", "NA", AV522="NR", "NA", AZ522="Direct rLV % whole brain", AV522, AZ522="Indirect rLV % whole brain", AV522, AZ522="Direct rLV % hemisphere", AV522/2, AZ522="Indirect rLV % hemisphere", AV522/2, AND(F522="Mouse", AZ522="mm3"), (AV522/508.91)*100, AND(F522="Rat", AZ522="mm3"), (AV522/1971)*100, AND(F522="Mouse", AZ522="ul"), (AV522/508.91)*100, AND(F522="Rat", AZ522="ul"), (AV522/1971)*100, AND(F522="Mouse", AZ522="nl"), (AV522/508910)*100, AND(F522="Rat", AZ522="nl"), (AV522/1971000)*100, AND(F522="Mouse", AZ522="cm3"), (AV522/0.50891)*100, AND(F522="Rat", AZ522="cm3"), (AV522/1.971)*100, TRUE, "NA")</f>
        <v>NA</v>
      </c>
      <c r="BD522" cm="1">
        <f t="array" ref="BD522">_xlfn.IFS(AU522="NA", "NA", AU522="NR", "NA", R522="NR", "NA", BA522="SD", AU522, BA522="SE", AU522*(SQRT(R522)), BA522="SEM", AU522*(SQRT(R522)), TRUE, "NA")</f>
        <v>0.22135943621178658</v>
      </c>
      <c r="BE522" cm="1">
        <f t="array" ref="BE522">_xlfn.IFS(BD522="NA", "NA", AZ522="Direct rLV % whole brain", BD522, AZ522="Indirect rLV % whole brain", BD522, AZ522="Direct rLV % hemisphere", BD522/2, AZ522="Indirect rLV % hemisphere", BD522/2, AND(F522="Mouse", AZ522="mm3"), (BD522/508.91)*100, AND(F522="Rat", AZ522="mm3"), (BD522/1971)*100, AND(F522="Mouse", AZ522="ul"), (BD522/508.91)*100, AND(F522="Rat", AZ522="ul"), (BD522/1971)*100, AND(F522="Mouse", AZ522="nl"), (BD522/508910)*100, AND(F522="Rat", AZ522="nl"), (BD522/1971000)*100, AND(F522="Mouse", AZ522="cm3"), (BD522/0.50891)*100, AND(F522="Rat", AZ522="cm3"), (BD522/1.971)*100, TRUE, "NA")</f>
        <v>4.3496774716902116E-2</v>
      </c>
      <c r="BF522" s="48" t="str" cm="1">
        <f t="array" ref="BF522">_xlfn.IFS(AW522="NA", "NA", AW522="NR", "NA", T522 = "NA", "NA", T522 = "NR", "NA", BA522="SD", AW522, BA522="SE", AW522*(SQRT(T522)), BA522="SEM", AW522*(SQRT(T522)), TRUE, "NA")</f>
        <v>NA</v>
      </c>
      <c r="BG522" s="34" t="s">
        <v>12</v>
      </c>
      <c r="BH522" s="22" t="s">
        <v>8</v>
      </c>
      <c r="BI522" s="22" t="s">
        <v>8</v>
      </c>
      <c r="BJ522" s="22" t="s">
        <v>8</v>
      </c>
      <c r="BK522" s="22" t="s">
        <v>8</v>
      </c>
      <c r="BL522" s="22" t="s">
        <v>8</v>
      </c>
      <c r="BM522" s="22" t="s">
        <v>8</v>
      </c>
      <c r="BN522" s="34" t="s">
        <v>273</v>
      </c>
      <c r="BO522" s="22" t="s">
        <v>273</v>
      </c>
    </row>
    <row r="523" spans="1:69" s="22" customFormat="1" x14ac:dyDescent="0.3">
      <c r="A523" s="22" t="s">
        <v>2162</v>
      </c>
      <c r="B523" s="22" t="s">
        <v>2161</v>
      </c>
      <c r="C523" s="22">
        <v>2017</v>
      </c>
      <c r="D523" s="22" t="s">
        <v>2163</v>
      </c>
      <c r="E523" s="22" t="s">
        <v>143</v>
      </c>
      <c r="F523" s="34" t="s">
        <v>25</v>
      </c>
      <c r="G523" s="22" t="s">
        <v>2164</v>
      </c>
      <c r="H523" s="22" t="s">
        <v>36</v>
      </c>
      <c r="I523" s="22" t="s">
        <v>12</v>
      </c>
      <c r="J523" s="22" t="s">
        <v>8</v>
      </c>
      <c r="K523" s="22">
        <v>30</v>
      </c>
      <c r="L523" s="22">
        <f t="shared" si="88"/>
        <v>34.5</v>
      </c>
      <c r="M523" s="22">
        <v>39</v>
      </c>
      <c r="N523" s="22">
        <v>35</v>
      </c>
      <c r="O523" s="22">
        <f t="shared" si="86"/>
        <v>40</v>
      </c>
      <c r="P523" s="22">
        <v>45</v>
      </c>
      <c r="Q523" s="22">
        <v>3</v>
      </c>
      <c r="R523" s="22">
        <v>14</v>
      </c>
      <c r="S523" s="22">
        <v>0</v>
      </c>
      <c r="T523" s="22" t="s">
        <v>8</v>
      </c>
      <c r="U523" s="22" t="str">
        <f>IF(AND(Q523&lt;&gt;"", Q523&lt;&gt;0, Q523&lt;&gt;"NA", Q523&lt;&gt;"NR",S523&lt;&gt;"", S523&lt;&gt;0, S523&lt;&gt;"NA", S523&lt;&gt;"NR"), S523/Q523, "NA")</f>
        <v>NA</v>
      </c>
      <c r="V523" s="22" t="str">
        <f>IF(AND(U523&lt;&gt;"", U523&lt;&gt;0, U523&lt;&gt;"NA", U523&lt;&gt;"NR",R523&lt;&gt;"", R523&lt;&gt;0, R523&lt;&gt;"NA", R523&lt;&gt;"NR"), R523/U523, "NA")</f>
        <v>NA</v>
      </c>
      <c r="W523" s="34" t="s">
        <v>97</v>
      </c>
      <c r="X523" s="22" t="s">
        <v>8</v>
      </c>
      <c r="Y523" s="22" t="s">
        <v>78</v>
      </c>
      <c r="Z523" s="22" t="s">
        <v>340</v>
      </c>
      <c r="AA523" s="22">
        <v>10</v>
      </c>
      <c r="AB523" s="22" t="s">
        <v>320</v>
      </c>
      <c r="AC523">
        <f t="shared" ref="AC523:AC525" si="89">(AA523*0.2)/(O523/1000)</f>
        <v>50</v>
      </c>
      <c r="AD523" s="22">
        <v>50</v>
      </c>
      <c r="AE523" s="22" t="s">
        <v>221</v>
      </c>
      <c r="AF523" t="str" cm="1">
        <f t="array" ref="AF523">_xlfn.IFS(AD523="NA", "NA", AD523="NR", "NA", AE523="W/cm2", AD523, AE523="mW/mm2", AD523*0.1, AE523="mW/cm2", AD523*0.001, AE523="uW/cm2", AD523*0.000001, AE523="lux", AD523*0.00000014641, AE523="klux", AD523*0.00014641, TRUE, "NA")</f>
        <v>NA</v>
      </c>
      <c r="AG523" s="22" t="s">
        <v>1939</v>
      </c>
      <c r="AH523" s="22" t="s">
        <v>1939</v>
      </c>
      <c r="AI523" s="22">
        <v>561</v>
      </c>
      <c r="AJ523" s="22">
        <v>2</v>
      </c>
      <c r="AK523" s="22">
        <v>12</v>
      </c>
      <c r="AL523" s="34" t="s">
        <v>12</v>
      </c>
      <c r="AM523" s="22" t="s">
        <v>8</v>
      </c>
      <c r="AN523" s="22" t="s">
        <v>8</v>
      </c>
      <c r="AO523" s="22" t="s">
        <v>8</v>
      </c>
      <c r="AP523" s="22" t="s">
        <v>8</v>
      </c>
      <c r="AQ523" s="22" t="s">
        <v>8</v>
      </c>
      <c r="AR523" s="34">
        <v>504</v>
      </c>
      <c r="AS523" s="22" t="s">
        <v>876</v>
      </c>
      <c r="AT523" s="22">
        <v>1.34</v>
      </c>
      <c r="AU523" s="22">
        <v>0.08</v>
      </c>
      <c r="AV523" s="22" t="s">
        <v>8</v>
      </c>
      <c r="AW523" s="22" t="s">
        <v>8</v>
      </c>
      <c r="AX523" s="22" t="s">
        <v>8</v>
      </c>
      <c r="AY523" s="22" t="s">
        <v>8</v>
      </c>
      <c r="AZ523" s="22" t="s">
        <v>137</v>
      </c>
      <c r="BA523" s="22" t="s">
        <v>197</v>
      </c>
      <c r="BB523" cm="1">
        <f t="array" ref="BB523">_xlfn.IFS(AT523="NA", "NA", AT523="NR", "NA", AZ523="Direct rLV % whole brain", AT523, AZ523="Indirect rLV % whole brain", AT523, AZ523="Direct rLV % hemisphere", AT523/2, AZ523="Indirect rLV % hemisphere", AT523/2, AND(F523="Mouse", AZ523="mm3"), (AT523/508.91)*100, AND(F523="Rat", AZ523="mm3"), (AT523/1971)*100, AND(F523="Mouse", AZ523="ul"), (AT523/508.91)*100, AND(F523="Rat", AZ523="ul"), (AT523/1971)*100, AND(F523="Mouse", AZ523="nl"), (AT523/508910)*100, AND(F523="Rat", AZ523="nl"), (AT523/1971000)*100, AND(F523="Mouse", AZ523="cm3"), (AT523/0.50891)*100, AND(F523="Rat", AZ523="cm3"), (AT523/1.971)*100, TRUE, "NA")</f>
        <v>0.26330785404098955</v>
      </c>
      <c r="BC523" t="str" cm="1">
        <f t="array" ref="BC523">_xlfn.IFS(AV523="NA", "NA", AV523="NR", "NA", AZ523="Direct rLV % whole brain", AV523, AZ523="Indirect rLV % whole brain", AV523, AZ523="Direct rLV % hemisphere", AV523/2, AZ523="Indirect rLV % hemisphere", AV523/2, AND(F523="Mouse", AZ523="mm3"), (AV523/508.91)*100, AND(F523="Rat", AZ523="mm3"), (AV523/1971)*100, AND(F523="Mouse", AZ523="ul"), (AV523/508.91)*100, AND(F523="Rat", AZ523="ul"), (AV523/1971)*100, AND(F523="Mouse", AZ523="nl"), (AV523/508910)*100, AND(F523="Rat", AZ523="nl"), (AV523/1971000)*100, AND(F523="Mouse", AZ523="cm3"), (AV523/0.50891)*100, AND(F523="Rat", AZ523="cm3"), (AV523/1.971)*100, TRUE, "NA")</f>
        <v>NA</v>
      </c>
      <c r="BD523" cm="1">
        <f t="array" ref="BD523">_xlfn.IFS(AU523="NA", "NA", AU523="NR", "NA", R523="NR", "NA", BA523="SD", AU523, BA523="SE", AU523*(SQRT(R523)), BA523="SEM", AU523*(SQRT(R523)), TRUE, "NA")</f>
        <v>0.29933259094191533</v>
      </c>
      <c r="BE523" cm="1">
        <f t="array" ref="BE523">_xlfn.IFS(BD523="NA", "NA", AZ523="Direct rLV % whole brain", BD523, AZ523="Indirect rLV % whole brain", BD523, AZ523="Direct rLV % hemisphere", BD523/2, AZ523="Indirect rLV % hemisphere", BD523/2, AND(F523="Mouse", AZ523="mm3"), (BD523/508.91)*100, AND(F523="Rat", AZ523="mm3"), (BD523/1971)*100, AND(F523="Mouse", AZ523="ul"), (BD523/508.91)*100, AND(F523="Rat", AZ523="ul"), (BD523/1971)*100, AND(F523="Mouse", AZ523="nl"), (BD523/508910)*100, AND(F523="Rat", AZ523="nl"), (BD523/1971000)*100, AND(F523="Mouse", AZ523="cm3"), (BD523/0.50891)*100, AND(F523="Rat", AZ523="cm3"), (BD523/1.971)*100, TRUE, "NA")</f>
        <v>5.8818374750332143E-2</v>
      </c>
      <c r="BF523" s="48" t="str" cm="1">
        <f t="array" ref="BF523">_xlfn.IFS(AW523="NA", "NA", AW523="NR", "NA", T523 = "NA", "NA", T523 = "NR", "NA", BA523="SD", AW523, BA523="SE", AW523*(SQRT(T523)), BA523="SEM", AW523*(SQRT(T523)), TRUE, "NA")</f>
        <v>NA</v>
      </c>
      <c r="BG523" s="34" t="s">
        <v>12</v>
      </c>
      <c r="BH523" s="22" t="s">
        <v>8</v>
      </c>
      <c r="BI523" s="22" t="s">
        <v>8</v>
      </c>
      <c r="BJ523" s="22" t="s">
        <v>8</v>
      </c>
      <c r="BK523" s="22" t="s">
        <v>8</v>
      </c>
      <c r="BL523" s="22" t="s">
        <v>8</v>
      </c>
      <c r="BM523" s="22" t="s">
        <v>8</v>
      </c>
      <c r="BN523" s="34" t="s">
        <v>273</v>
      </c>
      <c r="BO523" s="22" t="s">
        <v>273</v>
      </c>
    </row>
    <row r="524" spans="1:69" s="22" customFormat="1" x14ac:dyDescent="0.3">
      <c r="A524" s="22" t="s">
        <v>2162</v>
      </c>
      <c r="B524" s="22" t="s">
        <v>2161</v>
      </c>
      <c r="C524" s="22">
        <v>2017</v>
      </c>
      <c r="D524" s="22" t="s">
        <v>2163</v>
      </c>
      <c r="E524" s="22" t="s">
        <v>144</v>
      </c>
      <c r="F524" s="34" t="s">
        <v>25</v>
      </c>
      <c r="G524" s="22" t="s">
        <v>2165</v>
      </c>
      <c r="H524" s="22" t="s">
        <v>36</v>
      </c>
      <c r="I524" s="22" t="s">
        <v>12</v>
      </c>
      <c r="J524" s="22" t="s">
        <v>8</v>
      </c>
      <c r="K524" s="22">
        <v>30</v>
      </c>
      <c r="L524" s="22">
        <f t="shared" si="88"/>
        <v>34.5</v>
      </c>
      <c r="M524" s="22">
        <v>39</v>
      </c>
      <c r="N524" s="22">
        <v>35</v>
      </c>
      <c r="O524" s="22">
        <f t="shared" si="86"/>
        <v>40</v>
      </c>
      <c r="P524" s="22">
        <v>45</v>
      </c>
      <c r="Q524" s="22">
        <v>3</v>
      </c>
      <c r="R524" s="22">
        <v>12</v>
      </c>
      <c r="S524" s="22">
        <v>0</v>
      </c>
      <c r="T524" s="22" t="s">
        <v>8</v>
      </c>
      <c r="U524" s="22" t="str">
        <f>IF(AND(Q524&lt;&gt;"", Q524&lt;&gt;0, Q524&lt;&gt;"NA", Q524&lt;&gt;"NR",S524&lt;&gt;"", S524&lt;&gt;0, S524&lt;&gt;"NA", S524&lt;&gt;"NR"), S524/Q524, "NA")</f>
        <v>NA</v>
      </c>
      <c r="V524" s="22" t="str">
        <f>IF(AND(U524&lt;&gt;"", U524&lt;&gt;0, U524&lt;&gt;"NA", U524&lt;&gt;"NR",R524&lt;&gt;"", R524&lt;&gt;0, R524&lt;&gt;"NA", R524&lt;&gt;"NR"), R524/U524, "NA")</f>
        <v>NA</v>
      </c>
      <c r="W524" s="34" t="s">
        <v>97</v>
      </c>
      <c r="X524" s="22" t="s">
        <v>8</v>
      </c>
      <c r="Y524" s="22" t="s">
        <v>78</v>
      </c>
      <c r="Z524" s="22" t="s">
        <v>340</v>
      </c>
      <c r="AA524" s="22">
        <v>10</v>
      </c>
      <c r="AB524" s="22" t="s">
        <v>320</v>
      </c>
      <c r="AC524">
        <f t="shared" si="89"/>
        <v>50</v>
      </c>
      <c r="AD524" s="22">
        <v>50</v>
      </c>
      <c r="AE524" s="22" t="s">
        <v>221</v>
      </c>
      <c r="AF524" t="str" cm="1">
        <f t="array" ref="AF524">_xlfn.IFS(AD524="NA", "NA", AD524="NR", "NA", AE524="W/cm2", AD524, AE524="mW/mm2", AD524*0.1, AE524="mW/cm2", AD524*0.001, AE524="uW/cm2", AD524*0.000001, AE524="lux", AD524*0.00000014641, AE524="klux", AD524*0.00014641, TRUE, "NA")</f>
        <v>NA</v>
      </c>
      <c r="AG524" s="22" t="s">
        <v>1939</v>
      </c>
      <c r="AH524" s="22" t="s">
        <v>1939</v>
      </c>
      <c r="AI524" s="22">
        <v>561</v>
      </c>
      <c r="AJ524" s="22">
        <v>2</v>
      </c>
      <c r="AK524" s="22">
        <v>12</v>
      </c>
      <c r="AL524" s="34" t="s">
        <v>12</v>
      </c>
      <c r="AM524" s="22" t="s">
        <v>8</v>
      </c>
      <c r="AN524" s="22" t="s">
        <v>8</v>
      </c>
      <c r="AO524" s="22" t="s">
        <v>8</v>
      </c>
      <c r="AP524" s="22" t="s">
        <v>8</v>
      </c>
      <c r="AQ524" s="22" t="s">
        <v>8</v>
      </c>
      <c r="AR524" s="34">
        <v>504</v>
      </c>
      <c r="AS524" s="22" t="s">
        <v>876</v>
      </c>
      <c r="AT524" s="22">
        <v>2.14</v>
      </c>
      <c r="AU524" s="22">
        <v>0.24</v>
      </c>
      <c r="AV524" s="22" t="s">
        <v>8</v>
      </c>
      <c r="AW524" s="22" t="s">
        <v>8</v>
      </c>
      <c r="AX524" s="22" t="s">
        <v>8</v>
      </c>
      <c r="AY524" s="22" t="s">
        <v>8</v>
      </c>
      <c r="AZ524" s="22" t="s">
        <v>137</v>
      </c>
      <c r="BA524" s="22" t="s">
        <v>197</v>
      </c>
      <c r="BB524" cm="1">
        <f t="array" ref="BB524">_xlfn.IFS(AT524="NA", "NA", AT524="NR", "NA", AZ524="Direct rLV % whole brain", AT524, AZ524="Indirect rLV % whole brain", AT524, AZ524="Direct rLV % hemisphere", AT524/2, AZ524="Indirect rLV % hemisphere", AT524/2, AND(F524="Mouse", AZ524="mm3"), (AT524/508.91)*100, AND(F524="Rat", AZ524="mm3"), (AT524/1971)*100, AND(F524="Mouse", AZ524="ul"), (AT524/508.91)*100, AND(F524="Rat", AZ524="ul"), (AT524/1971)*100, AND(F524="Mouse", AZ524="nl"), (AT524/508910)*100, AND(F524="Rat", AZ524="nl"), (AT524/1971000)*100, AND(F524="Mouse", AZ524="cm3"), (AT524/0.50891)*100, AND(F524="Rat", AZ524="cm3"), (AT524/1.971)*100, TRUE, "NA")</f>
        <v>0.42050657287143112</v>
      </c>
      <c r="BC524" t="str" cm="1">
        <f t="array" ref="BC524">_xlfn.IFS(AV524="NA", "NA", AV524="NR", "NA", AZ524="Direct rLV % whole brain", AV524, AZ524="Indirect rLV % whole brain", AV524, AZ524="Direct rLV % hemisphere", AV524/2, AZ524="Indirect rLV % hemisphere", AV524/2, AND(F524="Mouse", AZ524="mm3"), (AV524/508.91)*100, AND(F524="Rat", AZ524="mm3"), (AV524/1971)*100, AND(F524="Mouse", AZ524="ul"), (AV524/508.91)*100, AND(F524="Rat", AZ524="ul"), (AV524/1971)*100, AND(F524="Mouse", AZ524="nl"), (AV524/508910)*100, AND(F524="Rat", AZ524="nl"), (AV524/1971000)*100, AND(F524="Mouse", AZ524="cm3"), (AV524/0.50891)*100, AND(F524="Rat", AZ524="cm3"), (AV524/1.971)*100, TRUE, "NA")</f>
        <v>NA</v>
      </c>
      <c r="BD524" cm="1">
        <f t="array" ref="BD524">_xlfn.IFS(AU524="NA", "NA", AU524="NR", "NA", R524="NR", "NA", BA524="SD", AU524, BA524="SE", AU524*(SQRT(R524)), BA524="SEM", AU524*(SQRT(R524)), TRUE, "NA")</f>
        <v>0.83138438763306099</v>
      </c>
      <c r="BE524" cm="1">
        <f t="array" ref="BE524">_xlfn.IFS(BD524="NA", "NA", AZ524="Direct rLV % whole brain", BD524, AZ524="Indirect rLV % whole brain", BD524, AZ524="Direct rLV % hemisphere", BD524/2, AZ524="Indirect rLV % hemisphere", BD524/2, AND(F524="Mouse", AZ524="mm3"), (BD524/508.91)*100, AND(F524="Rat", AZ524="mm3"), (BD524/1971)*100, AND(F524="Mouse", AZ524="ul"), (BD524/508.91)*100, AND(F524="Rat", AZ524="ul"), (BD524/1971)*100, AND(F524="Mouse", AZ524="nl"), (BD524/508910)*100, AND(F524="Rat", AZ524="nl"), (BD524/1971000)*100, AND(F524="Mouse", AZ524="cm3"), (BD524/0.50891)*100, AND(F524="Rat", AZ524="cm3"), (BD524/1.971)*100, TRUE, "NA")</f>
        <v>0.16336570073943546</v>
      </c>
      <c r="BF524" s="48" t="str" cm="1">
        <f t="array" ref="BF524">_xlfn.IFS(AW524="NA", "NA", AW524="NR", "NA", T524 = "NA", "NA", T524 = "NR", "NA", BA524="SD", AW524, BA524="SE", AW524*(SQRT(T524)), BA524="SEM", AW524*(SQRT(T524)), TRUE, "NA")</f>
        <v>NA</v>
      </c>
      <c r="BG524" s="34" t="s">
        <v>12</v>
      </c>
      <c r="BH524" s="22" t="s">
        <v>8</v>
      </c>
      <c r="BI524" s="22" t="s">
        <v>8</v>
      </c>
      <c r="BJ524" s="22" t="s">
        <v>8</v>
      </c>
      <c r="BK524" s="22" t="s">
        <v>8</v>
      </c>
      <c r="BL524" s="22" t="s">
        <v>8</v>
      </c>
      <c r="BM524" s="22" t="s">
        <v>8</v>
      </c>
      <c r="BN524" s="34" t="s">
        <v>273</v>
      </c>
      <c r="BO524" s="22" t="s">
        <v>273</v>
      </c>
    </row>
    <row r="525" spans="1:69" s="22" customFormat="1" x14ac:dyDescent="0.3">
      <c r="A525" s="22" t="s">
        <v>2162</v>
      </c>
      <c r="B525" s="22" t="s">
        <v>2161</v>
      </c>
      <c r="C525" s="22">
        <v>2017</v>
      </c>
      <c r="D525" s="22" t="s">
        <v>2163</v>
      </c>
      <c r="E525" s="22" t="s">
        <v>263</v>
      </c>
      <c r="F525" s="34" t="s">
        <v>25</v>
      </c>
      <c r="G525" s="22" t="s">
        <v>2166</v>
      </c>
      <c r="H525" s="22" t="s">
        <v>36</v>
      </c>
      <c r="I525" s="22" t="s">
        <v>12</v>
      </c>
      <c r="J525" s="22" t="s">
        <v>8</v>
      </c>
      <c r="K525" s="22" t="s">
        <v>9</v>
      </c>
      <c r="L525" s="22">
        <v>22</v>
      </c>
      <c r="M525" s="22" t="s">
        <v>9</v>
      </c>
      <c r="N525" s="22">
        <v>30</v>
      </c>
      <c r="O525" s="22">
        <f t="shared" si="86"/>
        <v>32.5</v>
      </c>
      <c r="P525" s="22">
        <v>35</v>
      </c>
      <c r="Q525" s="22">
        <v>1</v>
      </c>
      <c r="R525" s="22">
        <v>14</v>
      </c>
      <c r="S525" s="22">
        <v>1</v>
      </c>
      <c r="T525" s="22">
        <v>14</v>
      </c>
      <c r="U525" s="22">
        <f>IF(AND(Q525&lt;&gt;"", Q525&lt;&gt;0, Q525&lt;&gt;"NA", Q525&lt;&gt;"NR",S525&lt;&gt;"", S525&lt;&gt;0, S525&lt;&gt;"NA", S525&lt;&gt;"NR"), S525/Q525, "NA")</f>
        <v>1</v>
      </c>
      <c r="V525" s="22">
        <f>IF(AND(U525&lt;&gt;"", U525&lt;&gt;0, U525&lt;&gt;"NA", U525&lt;&gt;"NR",R525&lt;&gt;"", R525&lt;&gt;0, R525&lt;&gt;"NA", R525&lt;&gt;"NR"), R525/U525, "NA")</f>
        <v>14</v>
      </c>
      <c r="W525" s="34" t="s">
        <v>97</v>
      </c>
      <c r="X525" s="22" t="s">
        <v>8</v>
      </c>
      <c r="Y525" s="22" t="s">
        <v>78</v>
      </c>
      <c r="Z525" s="22" t="s">
        <v>93</v>
      </c>
      <c r="AA525" s="22">
        <v>10</v>
      </c>
      <c r="AB525" s="22" t="s">
        <v>320</v>
      </c>
      <c r="AC525">
        <f t="shared" si="89"/>
        <v>61.538461538461533</v>
      </c>
      <c r="AD525" s="22">
        <v>50</v>
      </c>
      <c r="AE525" s="22" t="s">
        <v>221</v>
      </c>
      <c r="AF525" t="str" cm="1">
        <f t="array" ref="AF525">_xlfn.IFS(AD525="NA", "NA", AD525="NR", "NA", AE525="W/cm2", AD525, AE525="mW/mm2", AD525*0.1, AE525="mW/cm2", AD525*0.001, AE525="uW/cm2", AD525*0.000001, AE525="lux", AD525*0.00000014641, AE525="klux", AD525*0.00014641, TRUE, "NA")</f>
        <v>NA</v>
      </c>
      <c r="AG525" s="22" t="s">
        <v>1939</v>
      </c>
      <c r="AH525" s="22" t="s">
        <v>1939</v>
      </c>
      <c r="AI525" s="22">
        <v>561</v>
      </c>
      <c r="AJ525" s="22">
        <v>2</v>
      </c>
      <c r="AK525" s="22">
        <v>15</v>
      </c>
      <c r="AL525" s="34" t="s">
        <v>2167</v>
      </c>
      <c r="AM525" s="22" t="s">
        <v>216</v>
      </c>
      <c r="AN525" s="22">
        <v>1.1299999999999999</v>
      </c>
      <c r="AO525" s="22" t="s">
        <v>2564</v>
      </c>
      <c r="AP525" s="22">
        <v>168</v>
      </c>
      <c r="AQ525" s="22" t="s">
        <v>158</v>
      </c>
      <c r="AR525" s="34">
        <v>504</v>
      </c>
      <c r="AS525" s="22" t="s">
        <v>876</v>
      </c>
      <c r="AT525" s="22">
        <v>0.89</v>
      </c>
      <c r="AU525" s="22">
        <v>0.06</v>
      </c>
      <c r="AV525" s="22">
        <v>0.98</v>
      </c>
      <c r="AW525" s="22">
        <v>0.12</v>
      </c>
      <c r="AX525" s="22" t="s">
        <v>8</v>
      </c>
      <c r="AY525" s="22" t="s">
        <v>8</v>
      </c>
      <c r="AZ525" s="22" t="s">
        <v>137</v>
      </c>
      <c r="BA525" s="22" t="s">
        <v>197</v>
      </c>
      <c r="BB525" cm="1">
        <f t="array" ref="BB525">_xlfn.IFS(AT525="NA", "NA", AT525="NR", "NA", AZ525="Direct rLV % whole brain", AT525, AZ525="Indirect rLV % whole brain", AT525, AZ525="Direct rLV % hemisphere", AT525/2, AZ525="Indirect rLV % hemisphere", AT525/2, AND(F525="Mouse", AZ525="mm3"), (AT525/508.91)*100, AND(F525="Rat", AZ525="mm3"), (AT525/1971)*100, AND(F525="Mouse", AZ525="ul"), (AT525/508.91)*100, AND(F525="Rat", AZ525="ul"), (AT525/1971)*100, AND(F525="Mouse", AZ525="nl"), (AT525/508910)*100, AND(F525="Rat", AZ525="nl"), (AT525/1971000)*100, AND(F525="Mouse", AZ525="cm3"), (AT525/0.50891)*100, AND(F525="Rat", AZ525="cm3"), (AT525/1.971)*100, TRUE, "NA")</f>
        <v>0.1748835746988662</v>
      </c>
      <c r="BC525" cm="1">
        <f t="array" ref="BC525">_xlfn.IFS(AV525="NA", "NA", AV525="NR", "NA", AZ525="Direct rLV % whole brain", AV525, AZ525="Indirect rLV % whole brain", AV525, AZ525="Direct rLV % hemisphere", AV525/2, AZ525="Indirect rLV % hemisphere", AV525/2, AND(F525="Mouse", AZ525="mm3"), (AV525/508.91)*100, AND(F525="Rat", AZ525="mm3"), (AV525/1971)*100, AND(F525="Mouse", AZ525="ul"), (AV525/508.91)*100, AND(F525="Rat", AZ525="ul"), (AV525/1971)*100, AND(F525="Mouse", AZ525="nl"), (AV525/508910)*100, AND(F525="Rat", AZ525="nl"), (AV525/1971000)*100, AND(F525="Mouse", AZ525="cm3"), (AV525/0.50891)*100, AND(F525="Rat", AZ525="cm3"), (AV525/1.971)*100, TRUE, "NA")</f>
        <v>0.19256843056729087</v>
      </c>
      <c r="BD525" cm="1">
        <f t="array" ref="BD525">_xlfn.IFS(AU525="NA", "NA", AU525="NR", "NA", R525="NR", "NA", BA525="SD", AU525, BA525="SE", AU525*(SQRT(R525)), BA525="SEM", AU525*(SQRT(R525)), TRUE, "NA")</f>
        <v>0.22449944320643647</v>
      </c>
      <c r="BE525" cm="1">
        <f t="array" ref="BE525">_xlfn.IFS(BD525="NA", "NA", AZ525="Direct rLV % whole brain", BD525, AZ525="Indirect rLV % whole brain", BD525, AZ525="Direct rLV % hemisphere", BD525/2, AZ525="Indirect rLV % hemisphere", BD525/2, AND(F525="Mouse", AZ525="mm3"), (BD525/508.91)*100, AND(F525="Rat", AZ525="mm3"), (BD525/1971)*100, AND(F525="Mouse", AZ525="ul"), (BD525/508.91)*100, AND(F525="Rat", AZ525="ul"), (BD525/1971)*100, AND(F525="Mouse", AZ525="nl"), (BD525/508910)*100, AND(F525="Rat", AZ525="nl"), (BD525/1971000)*100, AND(F525="Mouse", AZ525="cm3"), (BD525/0.50891)*100, AND(F525="Rat", AZ525="cm3"), (BD525/1.971)*100, TRUE, "NA")</f>
        <v>4.4113781062749102E-2</v>
      </c>
      <c r="BF525" s="48" cm="1">
        <f t="array" ref="BF525">_xlfn.IFS(AW525="NA", "NA", AW525="NR", "NA", T525 = "NA", "NA", T525 = "NR", "NA", BA525="SD", AW525, BA525="SE", AW525*(SQRT(T525)), BA525="SEM", AW525*(SQRT(T525)), TRUE, "NA")</f>
        <v>0.44899888641287294</v>
      </c>
      <c r="BG525" s="34" t="s">
        <v>12</v>
      </c>
      <c r="BH525" s="22" t="s">
        <v>8</v>
      </c>
      <c r="BI525" s="22" t="s">
        <v>8</v>
      </c>
      <c r="BJ525" s="22" t="s">
        <v>8</v>
      </c>
      <c r="BK525" s="22" t="s">
        <v>8</v>
      </c>
      <c r="BL525" s="22" t="s">
        <v>8</v>
      </c>
      <c r="BM525" s="22" t="s">
        <v>8</v>
      </c>
      <c r="BN525" s="34" t="s">
        <v>273</v>
      </c>
      <c r="BO525" s="22" t="s">
        <v>273</v>
      </c>
    </row>
    <row r="526" spans="1:69" x14ac:dyDescent="0.3">
      <c r="A526" t="s">
        <v>2169</v>
      </c>
      <c r="B526" t="s">
        <v>2168</v>
      </c>
      <c r="C526">
        <v>2011</v>
      </c>
      <c r="D526" t="s">
        <v>2170</v>
      </c>
      <c r="E526" t="s">
        <v>141</v>
      </c>
      <c r="F526" s="35" t="s">
        <v>25</v>
      </c>
      <c r="G526" t="s">
        <v>1008</v>
      </c>
      <c r="H526" t="s">
        <v>36</v>
      </c>
      <c r="I526" t="s">
        <v>12</v>
      </c>
      <c r="J526" t="s">
        <v>8</v>
      </c>
      <c r="K526" t="s">
        <v>9</v>
      </c>
      <c r="L526">
        <v>10</v>
      </c>
      <c r="M526" t="s">
        <v>9</v>
      </c>
      <c r="N526" t="s">
        <v>9</v>
      </c>
      <c r="O526" t="s">
        <v>9</v>
      </c>
      <c r="P526" t="s">
        <v>9</v>
      </c>
      <c r="Q526">
        <v>2</v>
      </c>
      <c r="R526">
        <v>6</v>
      </c>
      <c r="S526">
        <v>2</v>
      </c>
      <c r="T526">
        <v>10</v>
      </c>
      <c r="U526">
        <f t="shared" si="87"/>
        <v>1</v>
      </c>
      <c r="V526">
        <f t="shared" si="83"/>
        <v>6</v>
      </c>
      <c r="W526" s="35" t="s">
        <v>99</v>
      </c>
      <c r="X526" t="s">
        <v>8</v>
      </c>
      <c r="Y526" t="s">
        <v>2553</v>
      </c>
      <c r="Z526" t="s">
        <v>91</v>
      </c>
      <c r="AA526">
        <v>50</v>
      </c>
      <c r="AB526" t="s">
        <v>145</v>
      </c>
      <c r="AC526" cm="1">
        <f t="array" ref="AC526">_xlfn.IFS(AB526="mg/kg", AA526, AB526="ug/g", AA526, AB526="mg/100g", AA526*10, AB526="mg/g", AA526*1000, TRUE, "NA")</f>
        <v>50</v>
      </c>
      <c r="AD526">
        <v>3.5</v>
      </c>
      <c r="AE526" t="s">
        <v>221</v>
      </c>
      <c r="AF526" t="str" cm="1">
        <f t="array" ref="AF526">_xlfn.IFS(AD526="NA", "NA", AD526="NR", "NA", AE526="W/cm2", AD526, AE526="mW/mm2", AD526*0.1, AE526="mW/cm2", AD526*0.001, AE526="uW/cm2", AD526*0.000001, AE526="lux", AD526*0.00000014641, AE526="klux", AD526*0.00014641, TRUE, "NA")</f>
        <v>NA</v>
      </c>
      <c r="AG526" t="s">
        <v>84</v>
      </c>
      <c r="AH526" t="s">
        <v>719</v>
      </c>
      <c r="AI526">
        <v>540</v>
      </c>
      <c r="AJ526" t="s">
        <v>9</v>
      </c>
      <c r="AK526" t="s">
        <v>9</v>
      </c>
      <c r="AL526" s="35" t="s">
        <v>2172</v>
      </c>
      <c r="AM526" t="s">
        <v>219</v>
      </c>
      <c r="AN526">
        <v>1</v>
      </c>
      <c r="AO526" t="s">
        <v>145</v>
      </c>
      <c r="AP526">
        <v>0.5</v>
      </c>
      <c r="AQ526" t="s">
        <v>158</v>
      </c>
      <c r="AR526" s="35">
        <v>72</v>
      </c>
      <c r="AS526" t="s">
        <v>875</v>
      </c>
      <c r="AT526">
        <v>25.13</v>
      </c>
      <c r="AU526">
        <v>2.17</v>
      </c>
      <c r="AV526">
        <v>13.95</v>
      </c>
      <c r="AW526">
        <v>1.43</v>
      </c>
      <c r="AX526" t="s">
        <v>8</v>
      </c>
      <c r="AY526" t="s">
        <v>8</v>
      </c>
      <c r="AZ526" t="s">
        <v>485</v>
      </c>
      <c r="BA526" t="s">
        <v>197</v>
      </c>
      <c r="BB526" cm="1">
        <f t="array" ref="BB526">_xlfn.IFS(AT526="NA", "NA", AT526="NR", "NA", AZ526="Direct rLV % whole brain", AT526, AZ526="Indirect rLV % whole brain", AT526, AZ526="Direct rLV % hemisphere", AT526/2, AZ526="Indirect rLV % hemisphere", AT526/2, AND(F526="Mouse", AZ526="mm3"), (AT526/508.91)*100, AND(F526="Rat", AZ526="mm3"), (AT526/1971)*100, AND(F526="Mouse", AZ526="ul"), (AT526/508.91)*100, AND(F526="Rat", AZ526="ul"), (AT526/1971)*100, AND(F526="Mouse", AZ526="nl"), (AT526/508910)*100, AND(F526="Rat", AZ526="nl"), (AT526/1971000)*100, AND(F526="Mouse", AZ526="cm3"), (AT526/0.50891)*100, AND(F526="Rat", AZ526="cm3"), (AT526/1.971)*100, TRUE, "NA")</f>
        <v>12.565</v>
      </c>
      <c r="BC526" cm="1">
        <f t="array" ref="BC526">_xlfn.IFS(AV526="NA", "NA", AV526="NR", "NA", AZ526="Direct rLV % whole brain", AV526, AZ526="Indirect rLV % whole brain", AV526, AZ526="Direct rLV % hemisphere", AV526/2, AZ526="Indirect rLV % hemisphere", AV526/2, AND(F526="Mouse", AZ526="mm3"), (AV526/508.91)*100, AND(F526="Rat", AZ526="mm3"), (AV526/1971)*100, AND(F526="Mouse", AZ526="ul"), (AV526/508.91)*100, AND(F526="Rat", AZ526="ul"), (AV526/1971)*100, AND(F526="Mouse", AZ526="nl"), (AV526/508910)*100, AND(F526="Rat", AZ526="nl"), (AV526/1971000)*100, AND(F526="Mouse", AZ526="cm3"), (AV526/0.50891)*100, AND(F526="Rat", AZ526="cm3"), (AV526/1.971)*100, TRUE, "NA")</f>
        <v>6.9749999999999996</v>
      </c>
      <c r="BD526" cm="1">
        <f t="array" ref="BD526">_xlfn.IFS(AU526="NA", "NA", AU526="NR", "NA", R526="NR", "NA", BA526="SD", AU526, BA526="SE", AU526*(SQRT(R526)), BA526="SEM", AU526*(SQRT(R526)), TRUE, "NA")</f>
        <v>5.3153927418394957</v>
      </c>
      <c r="BE526" cm="1">
        <f t="array" ref="BE526">_xlfn.IFS(BD526="NA", "NA", AZ526="Direct rLV % whole brain", BD526, AZ526="Indirect rLV % whole brain", BD526, AZ526="Direct rLV % hemisphere", BD526/2, AZ526="Indirect rLV % hemisphere", BD526/2, AND(F526="Mouse", AZ526="mm3"), (BD526/508.91)*100, AND(F526="Rat", AZ526="mm3"), (BD526/1971)*100, AND(F526="Mouse", AZ526="ul"), (BD526/508.91)*100, AND(F526="Rat", AZ526="ul"), (BD526/1971)*100, AND(F526="Mouse", AZ526="nl"), (BD526/508910)*100, AND(F526="Rat", AZ526="nl"), (BD526/1971000)*100, AND(F526="Mouse", AZ526="cm3"), (BD526/0.50891)*100, AND(F526="Rat", AZ526="cm3"), (BD526/1.971)*100, TRUE, "NA")</f>
        <v>2.6576963709197479</v>
      </c>
      <c r="BF526" s="48" cm="1">
        <f t="array" ref="BF526">_xlfn.IFS(AW526="NA", "NA", AW526="NR", "NA", T526 = "NA", "NA", T526 = "NR", "NA", BA526="SD", AW526, BA526="SE", AW526*(SQRT(T526)), BA526="SEM", AW526*(SQRT(T526)), TRUE, "NA")</f>
        <v>4.5220570540407827</v>
      </c>
      <c r="BG526" s="35" t="s">
        <v>12</v>
      </c>
      <c r="BH526" t="s">
        <v>8</v>
      </c>
      <c r="BI526" t="s">
        <v>8</v>
      </c>
      <c r="BJ526" t="s">
        <v>8</v>
      </c>
      <c r="BK526" t="s">
        <v>8</v>
      </c>
      <c r="BL526" t="s">
        <v>8</v>
      </c>
      <c r="BM526" t="s">
        <v>8</v>
      </c>
      <c r="BN526" s="35" t="s">
        <v>273</v>
      </c>
      <c r="BO526" t="s">
        <v>272</v>
      </c>
      <c r="BP526" t="s">
        <v>2173</v>
      </c>
    </row>
    <row r="527" spans="1:69" x14ac:dyDescent="0.3">
      <c r="A527" t="s">
        <v>2169</v>
      </c>
      <c r="B527" t="s">
        <v>2168</v>
      </c>
      <c r="C527">
        <v>2011</v>
      </c>
      <c r="D527" t="s">
        <v>2170</v>
      </c>
      <c r="E527" t="s">
        <v>143</v>
      </c>
      <c r="F527" s="35" t="s">
        <v>25</v>
      </c>
      <c r="G527" t="s">
        <v>2171</v>
      </c>
      <c r="H527" t="s">
        <v>36</v>
      </c>
      <c r="I527" t="s">
        <v>12</v>
      </c>
      <c r="J527" t="s">
        <v>8</v>
      </c>
      <c r="K527" t="s">
        <v>9</v>
      </c>
      <c r="L527">
        <v>10</v>
      </c>
      <c r="M527" t="s">
        <v>9</v>
      </c>
      <c r="N527" t="s">
        <v>9</v>
      </c>
      <c r="O527" t="s">
        <v>9</v>
      </c>
      <c r="P527" t="s">
        <v>9</v>
      </c>
      <c r="Q527">
        <v>1</v>
      </c>
      <c r="R527">
        <v>8</v>
      </c>
      <c r="S527">
        <v>1</v>
      </c>
      <c r="T527">
        <v>9</v>
      </c>
      <c r="U527">
        <f t="shared" si="87"/>
        <v>1</v>
      </c>
      <c r="V527">
        <f t="shared" si="83"/>
        <v>8</v>
      </c>
      <c r="W527" s="35" t="s">
        <v>99</v>
      </c>
      <c r="X527" t="s">
        <v>8</v>
      </c>
      <c r="Y527" t="s">
        <v>2553</v>
      </c>
      <c r="Z527" t="s">
        <v>91</v>
      </c>
      <c r="AA527">
        <v>50</v>
      </c>
      <c r="AB527" t="s">
        <v>145</v>
      </c>
      <c r="AC527" cm="1">
        <f t="array" ref="AC527">_xlfn.IFS(AB527="mg/kg", AA527, AB527="ug/g", AA527, AB527="mg/100g", AA527*10, AB527="mg/g", AA527*1000, TRUE, "NA")</f>
        <v>50</v>
      </c>
      <c r="AD527">
        <v>3.5</v>
      </c>
      <c r="AE527" t="s">
        <v>221</v>
      </c>
      <c r="AF527" t="str" cm="1">
        <f t="array" ref="AF527">_xlfn.IFS(AD527="NA", "NA", AD527="NR", "NA", AE527="W/cm2", AD527, AE527="mW/mm2", AD527*0.1, AE527="mW/cm2", AD527*0.001, AE527="uW/cm2", AD527*0.000001, AE527="lux", AD527*0.00000014641, AE527="klux", AD527*0.00014641, TRUE, "NA")</f>
        <v>NA</v>
      </c>
      <c r="AG527" t="s">
        <v>84</v>
      </c>
      <c r="AH527" t="s">
        <v>719</v>
      </c>
      <c r="AI527">
        <v>540</v>
      </c>
      <c r="AJ527" t="s">
        <v>9</v>
      </c>
      <c r="AK527" t="s">
        <v>9</v>
      </c>
      <c r="AL527" s="35" t="s">
        <v>2172</v>
      </c>
      <c r="AM527" t="s">
        <v>219</v>
      </c>
      <c r="AN527">
        <v>1</v>
      </c>
      <c r="AO527" t="s">
        <v>145</v>
      </c>
      <c r="AP527">
        <v>1</v>
      </c>
      <c r="AQ527" t="s">
        <v>158</v>
      </c>
      <c r="AR527" s="35">
        <v>72</v>
      </c>
      <c r="AS527" t="s">
        <v>875</v>
      </c>
      <c r="AT527">
        <v>26.04</v>
      </c>
      <c r="AU527">
        <v>1.06</v>
      </c>
      <c r="AV527">
        <v>26.04</v>
      </c>
      <c r="AW527">
        <v>1.35</v>
      </c>
      <c r="AX527" t="s">
        <v>8</v>
      </c>
      <c r="AY527" t="s">
        <v>8</v>
      </c>
      <c r="AZ527" t="s">
        <v>485</v>
      </c>
      <c r="BA527" t="s">
        <v>197</v>
      </c>
      <c r="BB527" cm="1">
        <f t="array" ref="BB527">_xlfn.IFS(AT527="NA", "NA", AT527="NR", "NA", AZ527="Direct rLV % whole brain", AT527, AZ527="Indirect rLV % whole brain", AT527, AZ527="Direct rLV % hemisphere", AT527/2, AZ527="Indirect rLV % hemisphere", AT527/2, AND(F527="Mouse", AZ527="mm3"), (AT527/508.91)*100, AND(F527="Rat", AZ527="mm3"), (AT527/1971)*100, AND(F527="Mouse", AZ527="ul"), (AT527/508.91)*100, AND(F527="Rat", AZ527="ul"), (AT527/1971)*100, AND(F527="Mouse", AZ527="nl"), (AT527/508910)*100, AND(F527="Rat", AZ527="nl"), (AT527/1971000)*100, AND(F527="Mouse", AZ527="cm3"), (AT527/0.50891)*100, AND(F527="Rat", AZ527="cm3"), (AT527/1.971)*100, TRUE, "NA")</f>
        <v>13.02</v>
      </c>
      <c r="BC527" cm="1">
        <f t="array" ref="BC527">_xlfn.IFS(AV527="NA", "NA", AV527="NR", "NA", AZ527="Direct rLV % whole brain", AV527, AZ527="Indirect rLV % whole brain", AV527, AZ527="Direct rLV % hemisphere", AV527/2, AZ527="Indirect rLV % hemisphere", AV527/2, AND(F527="Mouse", AZ527="mm3"), (AV527/508.91)*100, AND(F527="Rat", AZ527="mm3"), (AV527/1971)*100, AND(F527="Mouse", AZ527="ul"), (AV527/508.91)*100, AND(F527="Rat", AZ527="ul"), (AV527/1971)*100, AND(F527="Mouse", AZ527="nl"), (AV527/508910)*100, AND(F527="Rat", AZ527="nl"), (AV527/1971000)*100, AND(F527="Mouse", AZ527="cm3"), (AV527/0.50891)*100, AND(F527="Rat", AZ527="cm3"), (AV527/1.971)*100, TRUE, "NA")</f>
        <v>13.02</v>
      </c>
      <c r="BD527" cm="1">
        <f t="array" ref="BD527">_xlfn.IFS(AU527="NA", "NA", AU527="NR", "NA", R527="NR", "NA", BA527="SD", AU527, BA527="SE", AU527*(SQRT(R527)), BA527="SEM", AU527*(SQRT(R527)), TRUE, "NA")</f>
        <v>2.998132752230962</v>
      </c>
      <c r="BE527" cm="1">
        <f t="array" ref="BE527">_xlfn.IFS(BD527="NA", "NA", AZ527="Direct rLV % whole brain", BD527, AZ527="Indirect rLV % whole brain", BD527, AZ527="Direct rLV % hemisphere", BD527/2, AZ527="Indirect rLV % hemisphere", BD527/2, AND(F527="Mouse", AZ527="mm3"), (BD527/508.91)*100, AND(F527="Rat", AZ527="mm3"), (BD527/1971)*100, AND(F527="Mouse", AZ527="ul"), (BD527/508.91)*100, AND(F527="Rat", AZ527="ul"), (BD527/1971)*100, AND(F527="Mouse", AZ527="nl"), (BD527/508910)*100, AND(F527="Rat", AZ527="nl"), (BD527/1971000)*100, AND(F527="Mouse", AZ527="cm3"), (BD527/0.50891)*100, AND(F527="Rat", AZ527="cm3"), (BD527/1.971)*100, TRUE, "NA")</f>
        <v>1.499066376115481</v>
      </c>
      <c r="BF527" s="48" cm="1">
        <f t="array" ref="BF527">_xlfn.IFS(AW527="NA", "NA", AW527="NR", "NA", T527 = "NA", "NA", T527 = "NR", "NA", BA527="SD", AW527, BA527="SE", AW527*(SQRT(T527)), BA527="SEM", AW527*(SQRT(T527)), TRUE, "NA")</f>
        <v>4.0500000000000007</v>
      </c>
      <c r="BG527" s="35" t="s">
        <v>12</v>
      </c>
      <c r="BH527" t="s">
        <v>8</v>
      </c>
      <c r="BI527" t="s">
        <v>8</v>
      </c>
      <c r="BJ527" t="s">
        <v>8</v>
      </c>
      <c r="BK527" t="s">
        <v>8</v>
      </c>
      <c r="BL527" t="s">
        <v>8</v>
      </c>
      <c r="BM527" t="s">
        <v>8</v>
      </c>
      <c r="BN527" s="35" t="s">
        <v>273</v>
      </c>
      <c r="BO527" t="s">
        <v>273</v>
      </c>
    </row>
    <row r="528" spans="1:69" s="22" customFormat="1" x14ac:dyDescent="0.3">
      <c r="A528" s="22" t="s">
        <v>2175</v>
      </c>
      <c r="B528" s="22" t="s">
        <v>2174</v>
      </c>
      <c r="C528" s="22">
        <v>2017</v>
      </c>
      <c r="D528" s="22" t="s">
        <v>2176</v>
      </c>
      <c r="E528" s="22" t="s">
        <v>141</v>
      </c>
      <c r="F528" s="34" t="s">
        <v>25</v>
      </c>
      <c r="G528" s="22" t="s">
        <v>1008</v>
      </c>
      <c r="H528" s="22" t="s">
        <v>36</v>
      </c>
      <c r="I528" s="22" t="s">
        <v>12</v>
      </c>
      <c r="J528" s="22" t="s">
        <v>8</v>
      </c>
      <c r="K528" s="22">
        <v>13</v>
      </c>
      <c r="L528" s="22">
        <f>AVERAGE(K528,M528)</f>
        <v>19.5</v>
      </c>
      <c r="M528" s="22">
        <v>26</v>
      </c>
      <c r="N528" s="22" t="s">
        <v>9</v>
      </c>
      <c r="O528" s="22" t="s">
        <v>9</v>
      </c>
      <c r="P528" s="22" t="s">
        <v>9</v>
      </c>
      <c r="Q528" s="22">
        <v>1</v>
      </c>
      <c r="R528" s="22">
        <v>3</v>
      </c>
      <c r="S528" s="22">
        <v>0</v>
      </c>
      <c r="T528" s="22" t="s">
        <v>8</v>
      </c>
      <c r="U528" s="22" t="str">
        <f t="shared" si="87"/>
        <v>NA</v>
      </c>
      <c r="V528" s="22" t="str">
        <f t="shared" si="83"/>
        <v>NA</v>
      </c>
      <c r="W528" s="34" t="s">
        <v>97</v>
      </c>
      <c r="X528" s="22" t="s">
        <v>8</v>
      </c>
      <c r="Y528" s="22" t="s">
        <v>2553</v>
      </c>
      <c r="Z528" s="22" t="s">
        <v>1559</v>
      </c>
      <c r="AA528" s="22">
        <v>2.5000000000000001E-2</v>
      </c>
      <c r="AB528" s="22" t="s">
        <v>784</v>
      </c>
      <c r="AC528" t="str" cm="1">
        <f t="array" ref="AC528">_xlfn.IFS(AB528="mg/kg", AA528, AB528="ug/g", AA528, AB528="mg/100g", AA528*10, AB528="mg/g", AA528*1000, TRUE, "NA")</f>
        <v>NA</v>
      </c>
      <c r="AD528" s="22">
        <v>1</v>
      </c>
      <c r="AE528" s="22" t="s">
        <v>221</v>
      </c>
      <c r="AF528" t="str" cm="1">
        <f t="array" ref="AF528">_xlfn.IFS(AD528="NA", "NA", AD528="NR", "NA", AE528="W/cm2", AD528, AE528="mW/mm2", AD528*0.1, AE528="mW/cm2", AD528*0.001, AE528="uW/cm2", AD528*0.000001, AE528="lux", AD528*0.00000014641, AE528="klux", AD528*0.00014641, TRUE, "NA")</f>
        <v>NA</v>
      </c>
      <c r="AG528" s="22" t="s">
        <v>321</v>
      </c>
      <c r="AH528" s="22" t="s">
        <v>9</v>
      </c>
      <c r="AI528" s="22">
        <v>532</v>
      </c>
      <c r="AJ528" s="22">
        <v>0.02</v>
      </c>
      <c r="AK528" s="22">
        <v>0.5</v>
      </c>
      <c r="AL528" s="34" t="s">
        <v>12</v>
      </c>
      <c r="AM528" s="22" t="s">
        <v>8</v>
      </c>
      <c r="AN528" s="22" t="s">
        <v>8</v>
      </c>
      <c r="AO528" s="22" t="s">
        <v>8</v>
      </c>
      <c r="AP528" s="22" t="s">
        <v>8</v>
      </c>
      <c r="AQ528" s="22" t="s">
        <v>8</v>
      </c>
      <c r="AR528" s="34">
        <v>72</v>
      </c>
      <c r="AS528" s="22" t="s">
        <v>874</v>
      </c>
      <c r="AT528" s="22">
        <v>192</v>
      </c>
      <c r="AU528" s="22">
        <v>58</v>
      </c>
      <c r="AV528" s="22" t="s">
        <v>8</v>
      </c>
      <c r="AW528" s="22" t="s">
        <v>8</v>
      </c>
      <c r="AX528" s="22" t="s">
        <v>8</v>
      </c>
      <c r="AY528" s="22" t="s">
        <v>8</v>
      </c>
      <c r="AZ528" s="22" t="s">
        <v>2574</v>
      </c>
      <c r="BA528" s="22" t="s">
        <v>197</v>
      </c>
      <c r="BB528" t="str" cm="1">
        <f t="array" ref="BB528">_xlfn.IFS(AT528="NA", "NA", AT528="NR", "NA", AZ528="Direct rLV % whole brain", AT528, AZ528="Indirect rLV % whole brain", AT528, AZ528="Direct rLV % hemisphere", AT528/2, AZ528="Indirect rLV % hemisphere", AT528/2, AND(F528="Mouse", AZ528="mm3"), (AT528/508.91)*100, AND(F528="Rat", AZ528="mm3"), (AT528/1971)*100, AND(F528="Mouse", AZ528="ul"), (AT528/508.91)*100, AND(F528="Rat", AZ528="ul"), (AT528/1971)*100, AND(F528="Mouse", AZ528="nl"), (AT528/508910)*100, AND(F528="Rat", AZ528="nl"), (AT528/1971000)*100, AND(F528="Mouse", AZ528="cm3"), (AT528/0.50891)*100, AND(F528="Rat", AZ528="cm3"), (AT528/1.971)*100, TRUE, "NA")</f>
        <v>NA</v>
      </c>
      <c r="BC528" t="str" cm="1">
        <f t="array" ref="BC528">_xlfn.IFS(AV528="NA", "NA", AV528="NR", "NA", AZ528="Direct rLV % whole brain", AV528, AZ528="Indirect rLV % whole brain", AV528, AZ528="Direct rLV % hemisphere", AV528/2, AZ528="Indirect rLV % hemisphere", AV528/2, AND(F528="Mouse", AZ528="mm3"), (AV528/508.91)*100, AND(F528="Rat", AZ528="mm3"), (AV528/1971)*100, AND(F528="Mouse", AZ528="ul"), (AV528/508.91)*100, AND(F528="Rat", AZ528="ul"), (AV528/1971)*100, AND(F528="Mouse", AZ528="nl"), (AV528/508910)*100, AND(F528="Rat", AZ528="nl"), (AV528/1971000)*100, AND(F528="Mouse", AZ528="cm3"), (AV528/0.50891)*100, AND(F528="Rat", AZ528="cm3"), (AV528/1.971)*100, TRUE, "NA")</f>
        <v>NA</v>
      </c>
      <c r="BD528" cm="1">
        <f t="array" ref="BD528">_xlfn.IFS(AU528="NA", "NA", AU528="NR", "NA", R528="NR", "NA", BA528="SD", AU528, BA528="SE", AU528*(SQRT(R528)), BA528="SEM", AU528*(SQRT(R528)), TRUE, "NA")</f>
        <v>100.45894683899488</v>
      </c>
      <c r="BE528" t="str" cm="1">
        <f t="array" ref="BE528">_xlfn.IFS(BD528="NA", "NA", AZ528="Direct rLV % whole brain", BD528, AZ528="Indirect rLV % whole brain", BD528, AZ528="Direct rLV % hemisphere", BD528/2, AZ528="Indirect rLV % hemisphere", BD528/2, AND(F528="Mouse", AZ528="mm3"), (BD528/508.91)*100, AND(F528="Rat", AZ528="mm3"), (BD528/1971)*100, AND(F528="Mouse", AZ528="ul"), (BD528/508.91)*100, AND(F528="Rat", AZ528="ul"), (BD528/1971)*100, AND(F528="Mouse", AZ528="nl"), (BD528/508910)*100, AND(F528="Rat", AZ528="nl"), (BD528/1971000)*100, AND(F528="Mouse", AZ528="cm3"), (BD528/0.50891)*100, AND(F528="Rat", AZ528="cm3"), (BD528/1.971)*100, TRUE, "NA")</f>
        <v>NA</v>
      </c>
      <c r="BF528" s="48" t="str" cm="1">
        <f t="array" ref="BF528">_xlfn.IFS(AW528="NA", "NA", AW528="NR", "NA", T528 = "NA", "NA", T528 = "NR", "NA", BA528="SD", AW528, BA528="SE", AW528*(SQRT(T528)), BA528="SEM", AW528*(SQRT(T528)), TRUE, "NA")</f>
        <v>NA</v>
      </c>
      <c r="BG528" s="34" t="s">
        <v>12</v>
      </c>
      <c r="BH528" s="22" t="s">
        <v>8</v>
      </c>
      <c r="BI528" s="22" t="s">
        <v>8</v>
      </c>
      <c r="BJ528" s="22" t="s">
        <v>8</v>
      </c>
      <c r="BK528" s="22" t="s">
        <v>8</v>
      </c>
      <c r="BL528" s="22" t="s">
        <v>8</v>
      </c>
      <c r="BM528" s="22" t="s">
        <v>8</v>
      </c>
      <c r="BN528" s="34" t="s">
        <v>272</v>
      </c>
      <c r="BO528" s="22" t="s">
        <v>273</v>
      </c>
      <c r="BP528" s="22" t="s">
        <v>2177</v>
      </c>
    </row>
    <row r="529" spans="1:69" x14ac:dyDescent="0.3">
      <c r="A529" t="s">
        <v>2180</v>
      </c>
      <c r="B529" t="s">
        <v>2179</v>
      </c>
      <c r="C529">
        <v>2004</v>
      </c>
      <c r="D529" t="s">
        <v>2181</v>
      </c>
      <c r="E529" t="s">
        <v>141</v>
      </c>
      <c r="F529" s="35" t="s">
        <v>24</v>
      </c>
      <c r="G529" t="s">
        <v>10</v>
      </c>
      <c r="H529" t="s">
        <v>36</v>
      </c>
      <c r="I529" t="s">
        <v>12</v>
      </c>
      <c r="J529" t="s">
        <v>8</v>
      </c>
      <c r="K529" t="s">
        <v>9</v>
      </c>
      <c r="L529" t="s">
        <v>9</v>
      </c>
      <c r="M529" t="s">
        <v>9</v>
      </c>
      <c r="N529">
        <v>220</v>
      </c>
      <c r="O529">
        <f>AVERAGE(N529,P529)</f>
        <v>285</v>
      </c>
      <c r="P529">
        <v>350</v>
      </c>
      <c r="Q529">
        <v>1</v>
      </c>
      <c r="R529">
        <v>8</v>
      </c>
      <c r="S529">
        <v>2</v>
      </c>
      <c r="T529">
        <v>8</v>
      </c>
      <c r="U529">
        <f t="shared" si="87"/>
        <v>2</v>
      </c>
      <c r="V529">
        <f t="shared" si="83"/>
        <v>4</v>
      </c>
      <c r="W529" s="35" t="s">
        <v>95</v>
      </c>
      <c r="X529" t="s">
        <v>8</v>
      </c>
      <c r="Y529" t="s">
        <v>2553</v>
      </c>
      <c r="Z529" t="s">
        <v>91</v>
      </c>
      <c r="AA529">
        <v>20</v>
      </c>
      <c r="AB529" t="s">
        <v>145</v>
      </c>
      <c r="AC529" cm="1">
        <f t="array" ref="AC529">_xlfn.IFS(AB529="mg/kg", AA529, AB529="ug/g", AA529, AB529="mg/100g", AA529*10, AB529="mg/g", AA529*1000, TRUE, "NA")</f>
        <v>20</v>
      </c>
      <c r="AD529" t="s">
        <v>9</v>
      </c>
      <c r="AE529" t="s">
        <v>8</v>
      </c>
      <c r="AF529" t="str" cm="1">
        <f t="array" ref="AF529">_xlfn.IFS(AD529="NA", "NA", AD529="NR", "NA", AE529="W/cm2", AD529, AE529="mW/mm2", AD529*0.1, AE529="mW/cm2", AD529*0.001, AE529="uW/cm2", AD529*0.000001, AE529="lux", AD529*0.00000014641, AE529="klux", AD529*0.00014641, TRUE, "NA")</f>
        <v>NA</v>
      </c>
      <c r="AG529" t="s">
        <v>85</v>
      </c>
      <c r="AH529" t="s">
        <v>2656</v>
      </c>
      <c r="AI529">
        <v>540</v>
      </c>
      <c r="AJ529" t="s">
        <v>9</v>
      </c>
      <c r="AK529">
        <v>10</v>
      </c>
      <c r="AL529" s="35" t="s">
        <v>469</v>
      </c>
      <c r="AM529" t="s">
        <v>219</v>
      </c>
      <c r="AN529">
        <v>7.5</v>
      </c>
      <c r="AO529" t="s">
        <v>145</v>
      </c>
      <c r="AP529">
        <v>1.5</v>
      </c>
      <c r="AQ529" t="s">
        <v>158</v>
      </c>
      <c r="AR529" s="35">
        <v>24</v>
      </c>
      <c r="AS529" t="s">
        <v>875</v>
      </c>
      <c r="AT529">
        <v>250</v>
      </c>
      <c r="AU529">
        <v>69</v>
      </c>
      <c r="AV529">
        <v>150</v>
      </c>
      <c r="AW529">
        <v>30</v>
      </c>
      <c r="AX529" t="s">
        <v>8</v>
      </c>
      <c r="AY529" t="s">
        <v>8</v>
      </c>
      <c r="AZ529" t="s">
        <v>137</v>
      </c>
      <c r="BA529" t="s">
        <v>196</v>
      </c>
      <c r="BB529" cm="1">
        <f t="array" ref="BB529">_xlfn.IFS(AT529="NA", "NA", AT529="NR", "NA", AZ529="Direct rLV % whole brain", AT529, AZ529="Indirect rLV % whole brain", AT529, AZ529="Direct rLV % hemisphere", AT529/2, AZ529="Indirect rLV % hemisphere", AT529/2, AND(F529="Mouse", AZ529="mm3"), (AT529/508.91)*100, AND(F529="Rat", AZ529="mm3"), (AT529/1971)*100, AND(F529="Mouse", AZ529="ul"), (AT529/508.91)*100, AND(F529="Rat", AZ529="ul"), (AT529/1971)*100, AND(F529="Mouse", AZ529="nl"), (AT529/508910)*100, AND(F529="Rat", AZ529="nl"), (AT529/1971000)*100, AND(F529="Mouse", AZ529="cm3"), (AT529/0.50891)*100, AND(F529="Rat", AZ529="cm3"), (AT529/1.971)*100, TRUE, "NA")</f>
        <v>12.683916793505833</v>
      </c>
      <c r="BC529" cm="1">
        <f t="array" ref="BC529">_xlfn.IFS(AV529="NA", "NA", AV529="NR", "NA", AZ529="Direct rLV % whole brain", AV529, AZ529="Indirect rLV % whole brain", AV529, AZ529="Direct rLV % hemisphere", AV529/2, AZ529="Indirect rLV % hemisphere", AV529/2, AND(F529="Mouse", AZ529="mm3"), (AV529/508.91)*100, AND(F529="Rat", AZ529="mm3"), (AV529/1971)*100, AND(F529="Mouse", AZ529="ul"), (AV529/508.91)*100, AND(F529="Rat", AZ529="ul"), (AV529/1971)*100, AND(F529="Mouse", AZ529="nl"), (AV529/508910)*100, AND(F529="Rat", AZ529="nl"), (AV529/1971000)*100, AND(F529="Mouse", AZ529="cm3"), (AV529/0.50891)*100, AND(F529="Rat", AZ529="cm3"), (AV529/1.971)*100, TRUE, "NA")</f>
        <v>7.6103500761035008</v>
      </c>
      <c r="BD529" cm="1">
        <f t="array" ref="BD529">_xlfn.IFS(AU529="NA", "NA", AU529="NR", "NA", R529="NR", "NA", BA529="SD", AU529, BA529="SE", AU529*(SQRT(R529)), BA529="SEM", AU529*(SQRT(R529)), TRUE, "NA")</f>
        <v>69</v>
      </c>
      <c r="BE529" cm="1">
        <f t="array" ref="BE529">_xlfn.IFS(BD529="NA", "NA", AZ529="Direct rLV % whole brain", BD529, AZ529="Indirect rLV % whole brain", BD529, AZ529="Direct rLV % hemisphere", BD529/2, AZ529="Indirect rLV % hemisphere", BD529/2, AND(F529="Mouse", AZ529="mm3"), (BD529/508.91)*100, AND(F529="Rat", AZ529="mm3"), (BD529/1971)*100, AND(F529="Mouse", AZ529="ul"), (BD529/508.91)*100, AND(F529="Rat", AZ529="ul"), (BD529/1971)*100, AND(F529="Mouse", AZ529="nl"), (BD529/508910)*100, AND(F529="Rat", AZ529="nl"), (BD529/1971000)*100, AND(F529="Mouse", AZ529="cm3"), (BD529/0.50891)*100, AND(F529="Rat", AZ529="cm3"), (BD529/1.971)*100, TRUE, "NA")</f>
        <v>3.5007610350076099</v>
      </c>
      <c r="BF529" s="48" cm="1">
        <f t="array" ref="BF529">_xlfn.IFS(AW529="NA", "NA", AW529="NR", "NA", T529 = "NA", "NA", T529 = "NR", "NA", BA529="SD", AW529, BA529="SE", AW529*(SQRT(T529)), BA529="SEM", AW529*(SQRT(T529)), TRUE, "NA")</f>
        <v>30</v>
      </c>
      <c r="BG529" s="35" t="s">
        <v>471</v>
      </c>
      <c r="BH529" t="s">
        <v>9</v>
      </c>
      <c r="BI529" t="s">
        <v>9</v>
      </c>
      <c r="BJ529" t="s">
        <v>9</v>
      </c>
      <c r="BK529" t="s">
        <v>9</v>
      </c>
      <c r="BL529" t="s">
        <v>9</v>
      </c>
      <c r="BM529">
        <v>24</v>
      </c>
      <c r="BN529" s="35" t="s">
        <v>273</v>
      </c>
      <c r="BO529" t="s">
        <v>272</v>
      </c>
      <c r="BP529" t="s">
        <v>2182</v>
      </c>
      <c r="BQ529" t="s">
        <v>2592</v>
      </c>
    </row>
    <row r="530" spans="1:69" s="22" customFormat="1" x14ac:dyDescent="0.3">
      <c r="A530" s="22" t="s">
        <v>2183</v>
      </c>
      <c r="B530" s="22" t="s">
        <v>2179</v>
      </c>
      <c r="C530" s="22">
        <v>2003</v>
      </c>
      <c r="D530" s="22" t="s">
        <v>2184</v>
      </c>
      <c r="E530" s="22" t="s">
        <v>141</v>
      </c>
      <c r="F530" s="34" t="s">
        <v>24</v>
      </c>
      <c r="G530" s="22" t="s">
        <v>10</v>
      </c>
      <c r="H530" s="22" t="s">
        <v>36</v>
      </c>
      <c r="I530" s="22" t="s">
        <v>12</v>
      </c>
      <c r="J530" s="22" t="s">
        <v>8</v>
      </c>
      <c r="K530" s="22" t="s">
        <v>9</v>
      </c>
      <c r="L530" s="22">
        <v>8</v>
      </c>
      <c r="M530" s="22" t="s">
        <v>9</v>
      </c>
      <c r="N530" s="22">
        <v>250</v>
      </c>
      <c r="O530" s="22">
        <f t="shared" ref="O530:O542" si="90">AVERAGE(N530,P530)</f>
        <v>285</v>
      </c>
      <c r="P530" s="22">
        <v>320</v>
      </c>
      <c r="Q530" s="22">
        <v>4</v>
      </c>
      <c r="R530" s="22">
        <v>8</v>
      </c>
      <c r="S530" s="22">
        <v>4</v>
      </c>
      <c r="T530" s="22">
        <v>8</v>
      </c>
      <c r="U530" s="22">
        <f t="shared" si="87"/>
        <v>1</v>
      </c>
      <c r="V530" s="22">
        <f t="shared" si="83"/>
        <v>8</v>
      </c>
      <c r="W530" s="34" t="s">
        <v>95</v>
      </c>
      <c r="X530" s="22" t="s">
        <v>8</v>
      </c>
      <c r="Y530" s="22" t="s">
        <v>2553</v>
      </c>
      <c r="Z530" s="22" t="s">
        <v>91</v>
      </c>
      <c r="AA530" s="22">
        <v>20</v>
      </c>
      <c r="AB530" s="22" t="s">
        <v>145</v>
      </c>
      <c r="AC530" cm="1">
        <f t="array" ref="AC530">_xlfn.IFS(AB530="mg/kg", AA530, AB530="ug/g", AA530, AB530="mg/100g", AA530*10, AB530="mg/g", AA530*1000, TRUE, "NA")</f>
        <v>20</v>
      </c>
      <c r="AD530" s="22">
        <v>0.68</v>
      </c>
      <c r="AE530" s="22" t="s">
        <v>461</v>
      </c>
      <c r="AF530" cm="1">
        <f t="array" ref="AF530">_xlfn.IFS(AD530="NA", "NA", AD530="NR", "NA", AE530="W/cm2", AD530, AE530="mW/mm2", AD530*0.1, AE530="mW/cm2", AD530*0.001, AE530="uW/cm2", AD530*0.000001, AE530="lux", AD530*0.00000014641, AE530="klux", AD530*0.00014641, TRUE, "NA")</f>
        <v>0.68</v>
      </c>
      <c r="AG530" s="22" t="s">
        <v>85</v>
      </c>
      <c r="AH530" s="22" t="s">
        <v>2656</v>
      </c>
      <c r="AI530" s="22">
        <v>540</v>
      </c>
      <c r="AJ530" s="22">
        <v>3</v>
      </c>
      <c r="AK530" s="22">
        <v>10</v>
      </c>
      <c r="AL530" s="34" t="s">
        <v>360</v>
      </c>
      <c r="AM530" s="22" t="s">
        <v>211</v>
      </c>
      <c r="AN530" s="22">
        <v>0.1</v>
      </c>
      <c r="AO530" s="22" t="s">
        <v>145</v>
      </c>
      <c r="AP530" s="22">
        <v>0</v>
      </c>
      <c r="AQ530" s="22" t="s">
        <v>157</v>
      </c>
      <c r="AR530" s="34">
        <v>24</v>
      </c>
      <c r="AS530" s="22" t="s">
        <v>875</v>
      </c>
      <c r="AT530" s="22">
        <v>17.600000000000001</v>
      </c>
      <c r="AU530" s="22">
        <v>1.23</v>
      </c>
      <c r="AV530" s="22">
        <v>12.62</v>
      </c>
      <c r="AW530" s="22">
        <v>1.9</v>
      </c>
      <c r="AX530" s="22" t="s">
        <v>8</v>
      </c>
      <c r="AY530" s="22" t="s">
        <v>8</v>
      </c>
      <c r="AZ530" s="22" t="s">
        <v>486</v>
      </c>
      <c r="BA530" s="22" t="s">
        <v>198</v>
      </c>
      <c r="BB530" cm="1">
        <f t="array" ref="BB530">_xlfn.IFS(AT530="NA", "NA", AT530="NR", "NA", AZ530="Direct rLV % whole brain", AT530, AZ530="Indirect rLV % whole brain", AT530, AZ530="Direct rLV % hemisphere", AT530/2, AZ530="Indirect rLV % hemisphere", AT530/2, AND(F530="Mouse", AZ530="mm3"), (AT530/508.91)*100, AND(F530="Rat", AZ530="mm3"), (AT530/1971)*100, AND(F530="Mouse", AZ530="ul"), (AT530/508.91)*100, AND(F530="Rat", AZ530="ul"), (AT530/1971)*100, AND(F530="Mouse", AZ530="nl"), (AT530/508910)*100, AND(F530="Rat", AZ530="nl"), (AT530/1971000)*100, AND(F530="Mouse", AZ530="cm3"), (AT530/0.50891)*100, AND(F530="Rat", AZ530="cm3"), (AT530/1.971)*100, TRUE, "NA")</f>
        <v>8.8000000000000007</v>
      </c>
      <c r="BC530" cm="1">
        <f t="array" ref="BC530">_xlfn.IFS(AV530="NA", "NA", AV530="NR", "NA", AZ530="Direct rLV % whole brain", AV530, AZ530="Indirect rLV % whole brain", AV530, AZ530="Direct rLV % hemisphere", AV530/2, AZ530="Indirect rLV % hemisphere", AV530/2, AND(F530="Mouse", AZ530="mm3"), (AV530/508.91)*100, AND(F530="Rat", AZ530="mm3"), (AV530/1971)*100, AND(F530="Mouse", AZ530="ul"), (AV530/508.91)*100, AND(F530="Rat", AZ530="ul"), (AV530/1971)*100, AND(F530="Mouse", AZ530="nl"), (AV530/508910)*100, AND(F530="Rat", AZ530="nl"), (AV530/1971000)*100, AND(F530="Mouse", AZ530="cm3"), (AV530/0.50891)*100, AND(F530="Rat", AZ530="cm3"), (AV530/1.971)*100, TRUE, "NA")</f>
        <v>6.31</v>
      </c>
      <c r="BD530" cm="1">
        <f t="array" ref="BD530">_xlfn.IFS(AU530="NA", "NA", AU530="NR", "NA", R530="NR", "NA", BA530="SD", AU530, BA530="SE", AU530*(SQRT(R530)), BA530="SEM", AU530*(SQRT(R530)), TRUE, "NA")</f>
        <v>3.4789653634378142</v>
      </c>
      <c r="BE530" cm="1">
        <f t="array" ref="BE530">_xlfn.IFS(BD530="NA", "NA", AZ530="Direct rLV % whole brain", BD530, AZ530="Indirect rLV % whole brain", BD530, AZ530="Direct rLV % hemisphere", BD530/2, AZ530="Indirect rLV % hemisphere", BD530/2, AND(F530="Mouse", AZ530="mm3"), (BD530/508.91)*100, AND(F530="Rat", AZ530="mm3"), (BD530/1971)*100, AND(F530="Mouse", AZ530="ul"), (BD530/508.91)*100, AND(F530="Rat", AZ530="ul"), (BD530/1971)*100, AND(F530="Mouse", AZ530="nl"), (BD530/508910)*100, AND(F530="Rat", AZ530="nl"), (BD530/1971000)*100, AND(F530="Mouse", AZ530="cm3"), (BD530/0.50891)*100, AND(F530="Rat", AZ530="cm3"), (BD530/1.971)*100, TRUE, "NA")</f>
        <v>1.7394826817189071</v>
      </c>
      <c r="BF530" s="48" cm="1">
        <f t="array" ref="BF530">_xlfn.IFS(AW530="NA", "NA", AW530="NR", "NA", T530 = "NA", "NA", T530 = "NR", "NA", BA530="SD", AW530, BA530="SE", AW530*(SQRT(T530)), BA530="SEM", AW530*(SQRT(T530)), TRUE, "NA")</f>
        <v>5.3740115370177612</v>
      </c>
      <c r="BG530" s="34" t="s">
        <v>12</v>
      </c>
      <c r="BH530" s="22" t="s">
        <v>8</v>
      </c>
      <c r="BI530" s="22" t="s">
        <v>8</v>
      </c>
      <c r="BJ530" s="22" t="s">
        <v>8</v>
      </c>
      <c r="BK530" s="22" t="s">
        <v>8</v>
      </c>
      <c r="BL530" s="22" t="s">
        <v>8</v>
      </c>
      <c r="BM530" s="22" t="s">
        <v>8</v>
      </c>
      <c r="BN530" s="34" t="s">
        <v>273</v>
      </c>
      <c r="BO530" s="22" t="s">
        <v>273</v>
      </c>
    </row>
    <row r="531" spans="1:69" s="22" customFormat="1" x14ac:dyDescent="0.3">
      <c r="A531" s="22" t="s">
        <v>2183</v>
      </c>
      <c r="B531" s="22" t="s">
        <v>2179</v>
      </c>
      <c r="C531" s="22">
        <v>2003</v>
      </c>
      <c r="D531" s="22" t="s">
        <v>2184</v>
      </c>
      <c r="E531" s="22" t="s">
        <v>143</v>
      </c>
      <c r="F531" s="34" t="s">
        <v>24</v>
      </c>
      <c r="G531" s="22" t="s">
        <v>10</v>
      </c>
      <c r="H531" s="22" t="s">
        <v>36</v>
      </c>
      <c r="I531" s="22" t="s">
        <v>12</v>
      </c>
      <c r="J531" s="22" t="s">
        <v>8</v>
      </c>
      <c r="K531" s="22" t="s">
        <v>9</v>
      </c>
      <c r="L531" s="22">
        <v>8</v>
      </c>
      <c r="M531" s="22" t="s">
        <v>9</v>
      </c>
      <c r="N531" s="22">
        <v>250</v>
      </c>
      <c r="O531" s="22">
        <f t="shared" si="90"/>
        <v>285</v>
      </c>
      <c r="P531" s="22">
        <v>320</v>
      </c>
      <c r="Q531" s="22">
        <v>4</v>
      </c>
      <c r="R531" s="22">
        <v>8</v>
      </c>
      <c r="S531" s="22">
        <v>4</v>
      </c>
      <c r="T531" s="22">
        <v>8</v>
      </c>
      <c r="U531" s="22">
        <f>IF(AND(Q531&lt;&gt;"", Q531&lt;&gt;0, Q531&lt;&gt;"NA", Q531&lt;&gt;"NR",S531&lt;&gt;"", S531&lt;&gt;0, S531&lt;&gt;"NA", S531&lt;&gt;"NR"), S531/Q531, "NA")</f>
        <v>1</v>
      </c>
      <c r="V531" s="22">
        <f>IF(AND(U531&lt;&gt;"", U531&lt;&gt;0, U531&lt;&gt;"NA", U531&lt;&gt;"NR",R531&lt;&gt;"", R531&lt;&gt;0, R531&lt;&gt;"NA", R531&lt;&gt;"NR"), R531/U531, "NA")</f>
        <v>8</v>
      </c>
      <c r="W531" s="34" t="s">
        <v>95</v>
      </c>
      <c r="X531" s="22" t="s">
        <v>8</v>
      </c>
      <c r="Y531" s="22" t="s">
        <v>2553</v>
      </c>
      <c r="Z531" s="22" t="s">
        <v>91</v>
      </c>
      <c r="AA531" s="22">
        <v>20</v>
      </c>
      <c r="AB531" s="22" t="s">
        <v>145</v>
      </c>
      <c r="AC531" cm="1">
        <f t="array" ref="AC531">_xlfn.IFS(AB531="mg/kg", AA531, AB531="ug/g", AA531, AB531="mg/100g", AA531*10, AB531="mg/g", AA531*1000, TRUE, "NA")</f>
        <v>20</v>
      </c>
      <c r="AD531" s="22">
        <v>0.68</v>
      </c>
      <c r="AE531" s="22" t="s">
        <v>461</v>
      </c>
      <c r="AF531" cm="1">
        <f t="array" ref="AF531">_xlfn.IFS(AD531="NA", "NA", AD531="NR", "NA", AE531="W/cm2", AD531, AE531="mW/mm2", AD531*0.1, AE531="mW/cm2", AD531*0.001, AE531="uW/cm2", AD531*0.000001, AE531="lux", AD531*0.00000014641, AE531="klux", AD531*0.00014641, TRUE, "NA")</f>
        <v>0.68</v>
      </c>
      <c r="AG531" s="22" t="s">
        <v>85</v>
      </c>
      <c r="AH531" s="22" t="s">
        <v>2656</v>
      </c>
      <c r="AI531" s="22">
        <v>540</v>
      </c>
      <c r="AJ531" s="22">
        <v>3</v>
      </c>
      <c r="AK531" s="22">
        <v>10</v>
      </c>
      <c r="AL531" s="34" t="s">
        <v>2185</v>
      </c>
      <c r="AM531" s="22" t="s">
        <v>211</v>
      </c>
      <c r="AN531" s="22">
        <v>30</v>
      </c>
      <c r="AO531" s="22" t="s">
        <v>180</v>
      </c>
      <c r="AP531" s="22">
        <v>0</v>
      </c>
      <c r="AQ531" s="22" t="s">
        <v>157</v>
      </c>
      <c r="AR531" s="34">
        <v>24</v>
      </c>
      <c r="AS531" s="22" t="s">
        <v>875</v>
      </c>
      <c r="AT531" s="22">
        <v>18.239999999999998</v>
      </c>
      <c r="AU531" s="22">
        <v>1.45</v>
      </c>
      <c r="AV531" s="22">
        <v>12.36</v>
      </c>
      <c r="AW531" s="22">
        <v>1.26</v>
      </c>
      <c r="AX531" s="22" t="s">
        <v>8</v>
      </c>
      <c r="AY531" s="22" t="s">
        <v>8</v>
      </c>
      <c r="AZ531" s="22" t="s">
        <v>486</v>
      </c>
      <c r="BA531" s="22" t="s">
        <v>198</v>
      </c>
      <c r="BB531" cm="1">
        <f t="array" ref="BB531">_xlfn.IFS(AT531="NA", "NA", AT531="NR", "NA", AZ531="Direct rLV % whole brain", AT531, AZ531="Indirect rLV % whole brain", AT531, AZ531="Direct rLV % hemisphere", AT531/2, AZ531="Indirect rLV % hemisphere", AT531/2, AND(F531="Mouse", AZ531="mm3"), (AT531/508.91)*100, AND(F531="Rat", AZ531="mm3"), (AT531/1971)*100, AND(F531="Mouse", AZ531="ul"), (AT531/508.91)*100, AND(F531="Rat", AZ531="ul"), (AT531/1971)*100, AND(F531="Mouse", AZ531="nl"), (AT531/508910)*100, AND(F531="Rat", AZ531="nl"), (AT531/1971000)*100, AND(F531="Mouse", AZ531="cm3"), (AT531/0.50891)*100, AND(F531="Rat", AZ531="cm3"), (AT531/1.971)*100, TRUE, "NA")</f>
        <v>9.1199999999999992</v>
      </c>
      <c r="BC531" cm="1">
        <f t="array" ref="BC531">_xlfn.IFS(AV531="NA", "NA", AV531="NR", "NA", AZ531="Direct rLV % whole brain", AV531, AZ531="Indirect rLV % whole brain", AV531, AZ531="Direct rLV % hemisphere", AV531/2, AZ531="Indirect rLV % hemisphere", AV531/2, AND(F531="Mouse", AZ531="mm3"), (AV531/508.91)*100, AND(F531="Rat", AZ531="mm3"), (AV531/1971)*100, AND(F531="Mouse", AZ531="ul"), (AV531/508.91)*100, AND(F531="Rat", AZ531="ul"), (AV531/1971)*100, AND(F531="Mouse", AZ531="nl"), (AV531/508910)*100, AND(F531="Rat", AZ531="nl"), (AV531/1971000)*100, AND(F531="Mouse", AZ531="cm3"), (AV531/0.50891)*100, AND(F531="Rat", AZ531="cm3"), (AV531/1.971)*100, TRUE, "NA")</f>
        <v>6.18</v>
      </c>
      <c r="BD531" cm="1">
        <f t="array" ref="BD531">_xlfn.IFS(AU531="NA", "NA", AU531="NR", "NA", R531="NR", "NA", BA531="SD", AU531, BA531="SE", AU531*(SQRT(R531)), BA531="SEM", AU531*(SQRT(R531)), TRUE, "NA")</f>
        <v>4.1012193308819755</v>
      </c>
      <c r="BE531" cm="1">
        <f t="array" ref="BE531">_xlfn.IFS(BD531="NA", "NA", AZ531="Direct rLV % whole brain", BD531, AZ531="Indirect rLV % whole brain", BD531, AZ531="Direct rLV % hemisphere", BD531/2, AZ531="Indirect rLV % hemisphere", BD531/2, AND(F531="Mouse", AZ531="mm3"), (BD531/508.91)*100, AND(F531="Rat", AZ531="mm3"), (BD531/1971)*100, AND(F531="Mouse", AZ531="ul"), (BD531/508.91)*100, AND(F531="Rat", AZ531="ul"), (BD531/1971)*100, AND(F531="Mouse", AZ531="nl"), (BD531/508910)*100, AND(F531="Rat", AZ531="nl"), (BD531/1971000)*100, AND(F531="Mouse", AZ531="cm3"), (BD531/0.50891)*100, AND(F531="Rat", AZ531="cm3"), (BD531/1.971)*100, TRUE, "NA")</f>
        <v>2.0506096654409878</v>
      </c>
      <c r="BF531" s="48" cm="1">
        <f t="array" ref="BF531">_xlfn.IFS(AW531="NA", "NA", AW531="NR", "NA", T531 = "NA", "NA", T531 = "NR", "NA", BA531="SD", AW531, BA531="SE", AW531*(SQRT(T531)), BA531="SEM", AW531*(SQRT(T531)), TRUE, "NA")</f>
        <v>3.5638181771801998</v>
      </c>
      <c r="BG531" s="34" t="s">
        <v>12</v>
      </c>
      <c r="BH531" s="22" t="s">
        <v>8</v>
      </c>
      <c r="BI531" s="22" t="s">
        <v>8</v>
      </c>
      <c r="BJ531" s="22" t="s">
        <v>8</v>
      </c>
      <c r="BK531" s="22" t="s">
        <v>8</v>
      </c>
      <c r="BL531" s="22" t="s">
        <v>8</v>
      </c>
      <c r="BM531" s="22" t="s">
        <v>8</v>
      </c>
      <c r="BN531" s="34" t="s">
        <v>273</v>
      </c>
      <c r="BO531" s="22" t="s">
        <v>273</v>
      </c>
    </row>
    <row r="532" spans="1:69" s="22" customFormat="1" x14ac:dyDescent="0.3">
      <c r="A532" s="22" t="s">
        <v>2183</v>
      </c>
      <c r="B532" s="22" t="s">
        <v>2179</v>
      </c>
      <c r="C532" s="22">
        <v>2003</v>
      </c>
      <c r="D532" s="22" t="s">
        <v>2184</v>
      </c>
      <c r="E532" s="22" t="s">
        <v>144</v>
      </c>
      <c r="F532" s="34" t="s">
        <v>24</v>
      </c>
      <c r="G532" s="22" t="s">
        <v>10</v>
      </c>
      <c r="H532" s="22" t="s">
        <v>36</v>
      </c>
      <c r="I532" s="22" t="s">
        <v>337</v>
      </c>
      <c r="J532" s="22" t="s">
        <v>8</v>
      </c>
      <c r="K532" s="22" t="s">
        <v>9</v>
      </c>
      <c r="L532" s="22">
        <v>104</v>
      </c>
      <c r="M532" s="22" t="s">
        <v>9</v>
      </c>
      <c r="N532" s="22">
        <v>450</v>
      </c>
      <c r="O532" s="22">
        <f t="shared" si="90"/>
        <v>575</v>
      </c>
      <c r="P532" s="22">
        <v>700</v>
      </c>
      <c r="Q532" s="22">
        <v>4</v>
      </c>
      <c r="R532" s="22">
        <v>8</v>
      </c>
      <c r="S532" s="22">
        <v>4</v>
      </c>
      <c r="T532" s="22">
        <v>8</v>
      </c>
      <c r="U532" s="22">
        <f t="shared" si="87"/>
        <v>1</v>
      </c>
      <c r="V532" s="22">
        <f t="shared" si="83"/>
        <v>8</v>
      </c>
      <c r="W532" s="34" t="s">
        <v>95</v>
      </c>
      <c r="X532" s="22" t="s">
        <v>8</v>
      </c>
      <c r="Y532" s="22" t="s">
        <v>2553</v>
      </c>
      <c r="Z532" s="22" t="s">
        <v>91</v>
      </c>
      <c r="AA532" s="22">
        <v>20</v>
      </c>
      <c r="AB532" s="22" t="s">
        <v>145</v>
      </c>
      <c r="AC532" cm="1">
        <f t="array" ref="AC532">_xlfn.IFS(AB532="mg/kg", AA532, AB532="ug/g", AA532, AB532="mg/100g", AA532*10, AB532="mg/g", AA532*1000, TRUE, "NA")</f>
        <v>20</v>
      </c>
      <c r="AD532" s="22">
        <v>0.68</v>
      </c>
      <c r="AE532" s="22" t="s">
        <v>461</v>
      </c>
      <c r="AF532" cm="1">
        <f t="array" ref="AF532">_xlfn.IFS(AD532="NA", "NA", AD532="NR", "NA", AE532="W/cm2", AD532, AE532="mW/mm2", AD532*0.1, AE532="mW/cm2", AD532*0.001, AE532="uW/cm2", AD532*0.000001, AE532="lux", AD532*0.00000014641, AE532="klux", AD532*0.00014641, TRUE, "NA")</f>
        <v>0.68</v>
      </c>
      <c r="AG532" s="22" t="s">
        <v>85</v>
      </c>
      <c r="AH532" s="22" t="s">
        <v>2656</v>
      </c>
      <c r="AI532" s="22">
        <v>540</v>
      </c>
      <c r="AJ532" s="22">
        <v>3</v>
      </c>
      <c r="AK532" s="22">
        <v>10</v>
      </c>
      <c r="AL532" s="34" t="s">
        <v>360</v>
      </c>
      <c r="AM532" s="22" t="s">
        <v>211</v>
      </c>
      <c r="AN532" s="22">
        <v>0.1</v>
      </c>
      <c r="AO532" s="22" t="s">
        <v>145</v>
      </c>
      <c r="AP532" s="22">
        <v>0</v>
      </c>
      <c r="AQ532" s="22" t="s">
        <v>157</v>
      </c>
      <c r="AR532" s="34">
        <v>24</v>
      </c>
      <c r="AS532" s="22" t="s">
        <v>875</v>
      </c>
      <c r="AT532" s="22">
        <v>18.100000000000001</v>
      </c>
      <c r="AU532" s="22">
        <v>0.85</v>
      </c>
      <c r="AV532" s="22">
        <v>15.55</v>
      </c>
      <c r="AW532" s="22">
        <v>1.4</v>
      </c>
      <c r="AX532" s="22" t="s">
        <v>8</v>
      </c>
      <c r="AY532" s="22" t="s">
        <v>8</v>
      </c>
      <c r="AZ532" s="22" t="s">
        <v>486</v>
      </c>
      <c r="BA532" s="22" t="s">
        <v>198</v>
      </c>
      <c r="BB532" cm="1">
        <f t="array" ref="BB532">_xlfn.IFS(AT532="NA", "NA", AT532="NR", "NA", AZ532="Direct rLV % whole brain", AT532, AZ532="Indirect rLV % whole brain", AT532, AZ532="Direct rLV % hemisphere", AT532/2, AZ532="Indirect rLV % hemisphere", AT532/2, AND(F532="Mouse", AZ532="mm3"), (AT532/508.91)*100, AND(F532="Rat", AZ532="mm3"), (AT532/1971)*100, AND(F532="Mouse", AZ532="ul"), (AT532/508.91)*100, AND(F532="Rat", AZ532="ul"), (AT532/1971)*100, AND(F532="Mouse", AZ532="nl"), (AT532/508910)*100, AND(F532="Rat", AZ532="nl"), (AT532/1971000)*100, AND(F532="Mouse", AZ532="cm3"), (AT532/0.50891)*100, AND(F532="Rat", AZ532="cm3"), (AT532/1.971)*100, TRUE, "NA")</f>
        <v>9.0500000000000007</v>
      </c>
      <c r="BC532" cm="1">
        <f t="array" ref="BC532">_xlfn.IFS(AV532="NA", "NA", AV532="NR", "NA", AZ532="Direct rLV % whole brain", AV532, AZ532="Indirect rLV % whole brain", AV532, AZ532="Direct rLV % hemisphere", AV532/2, AZ532="Indirect rLV % hemisphere", AV532/2, AND(F532="Mouse", AZ532="mm3"), (AV532/508.91)*100, AND(F532="Rat", AZ532="mm3"), (AV532/1971)*100, AND(F532="Mouse", AZ532="ul"), (AV532/508.91)*100, AND(F532="Rat", AZ532="ul"), (AV532/1971)*100, AND(F532="Mouse", AZ532="nl"), (AV532/508910)*100, AND(F532="Rat", AZ532="nl"), (AV532/1971000)*100, AND(F532="Mouse", AZ532="cm3"), (AV532/0.50891)*100, AND(F532="Rat", AZ532="cm3"), (AV532/1.971)*100, TRUE, "NA")</f>
        <v>7.7750000000000004</v>
      </c>
      <c r="BD532" cm="1">
        <f t="array" ref="BD532">_xlfn.IFS(AU532="NA", "NA", AU532="NR", "NA", R532="NR", "NA", BA532="SD", AU532, BA532="SE", AU532*(SQRT(R532)), BA532="SEM", AU532*(SQRT(R532)), TRUE, "NA")</f>
        <v>2.4041630560342617</v>
      </c>
      <c r="BE532" cm="1">
        <f t="array" ref="BE532">_xlfn.IFS(BD532="NA", "NA", AZ532="Direct rLV % whole brain", BD532, AZ532="Indirect rLV % whole brain", BD532, AZ532="Direct rLV % hemisphere", BD532/2, AZ532="Indirect rLV % hemisphere", BD532/2, AND(F532="Mouse", AZ532="mm3"), (BD532/508.91)*100, AND(F532="Rat", AZ532="mm3"), (BD532/1971)*100, AND(F532="Mouse", AZ532="ul"), (BD532/508.91)*100, AND(F532="Rat", AZ532="ul"), (BD532/1971)*100, AND(F532="Mouse", AZ532="nl"), (BD532/508910)*100, AND(F532="Rat", AZ532="nl"), (BD532/1971000)*100, AND(F532="Mouse", AZ532="cm3"), (BD532/0.50891)*100, AND(F532="Rat", AZ532="cm3"), (BD532/1.971)*100, TRUE, "NA")</f>
        <v>1.2020815280171309</v>
      </c>
      <c r="BF532" s="48" cm="1">
        <f t="array" ref="BF532">_xlfn.IFS(AW532="NA", "NA", AW532="NR", "NA", T532 = "NA", "NA", T532 = "NR", "NA", BA532="SD", AW532, BA532="SE", AW532*(SQRT(T532)), BA532="SEM", AW532*(SQRT(T532)), TRUE, "NA")</f>
        <v>3.9597979746446663</v>
      </c>
      <c r="BG532" s="34" t="s">
        <v>12</v>
      </c>
      <c r="BH532" s="22" t="s">
        <v>8</v>
      </c>
      <c r="BI532" s="22" t="s">
        <v>8</v>
      </c>
      <c r="BJ532" s="22" t="s">
        <v>8</v>
      </c>
      <c r="BK532" s="22" t="s">
        <v>8</v>
      </c>
      <c r="BL532" s="22" t="s">
        <v>8</v>
      </c>
      <c r="BM532" s="22" t="s">
        <v>8</v>
      </c>
      <c r="BN532" s="34" t="s">
        <v>273</v>
      </c>
      <c r="BO532" s="22" t="s">
        <v>273</v>
      </c>
    </row>
    <row r="533" spans="1:69" s="22" customFormat="1" x14ac:dyDescent="0.3">
      <c r="A533" s="22" t="s">
        <v>2183</v>
      </c>
      <c r="B533" s="22" t="s">
        <v>2179</v>
      </c>
      <c r="C533" s="22">
        <v>2003</v>
      </c>
      <c r="D533" s="22" t="s">
        <v>2184</v>
      </c>
      <c r="E533" s="22" t="s">
        <v>263</v>
      </c>
      <c r="F533" s="34" t="s">
        <v>24</v>
      </c>
      <c r="G533" s="22" t="s">
        <v>10</v>
      </c>
      <c r="H533" s="22" t="s">
        <v>36</v>
      </c>
      <c r="I533" s="22" t="s">
        <v>337</v>
      </c>
      <c r="J533" s="22" t="s">
        <v>8</v>
      </c>
      <c r="K533" s="22" t="s">
        <v>9</v>
      </c>
      <c r="L533" s="22">
        <v>104</v>
      </c>
      <c r="M533" s="22" t="s">
        <v>9</v>
      </c>
      <c r="N533" s="22">
        <v>450</v>
      </c>
      <c r="O533" s="22">
        <f t="shared" si="90"/>
        <v>575</v>
      </c>
      <c r="P533" s="22">
        <v>700</v>
      </c>
      <c r="Q533" s="22">
        <v>4</v>
      </c>
      <c r="R533" s="22">
        <v>6</v>
      </c>
      <c r="S533" s="22">
        <v>4</v>
      </c>
      <c r="T533" s="22">
        <v>6</v>
      </c>
      <c r="U533" s="22">
        <f>IF(AND(Q533&lt;&gt;"", Q533&lt;&gt;0, Q533&lt;&gt;"NA", Q533&lt;&gt;"NR",S533&lt;&gt;"", S533&lt;&gt;0, S533&lt;&gt;"NA", S533&lt;&gt;"NR"), S533/Q533, "NA")</f>
        <v>1</v>
      </c>
      <c r="V533" s="22">
        <f>IF(AND(U533&lt;&gt;"", U533&lt;&gt;0, U533&lt;&gt;"NA", U533&lt;&gt;"NR",R533&lt;&gt;"", R533&lt;&gt;0, R533&lt;&gt;"NA", R533&lt;&gt;"NR"), R533/U533, "NA")</f>
        <v>6</v>
      </c>
      <c r="W533" s="34" t="s">
        <v>95</v>
      </c>
      <c r="X533" s="22" t="s">
        <v>8</v>
      </c>
      <c r="Y533" s="22" t="s">
        <v>2553</v>
      </c>
      <c r="Z533" s="22" t="s">
        <v>91</v>
      </c>
      <c r="AA533" s="22">
        <v>20</v>
      </c>
      <c r="AB533" s="22" t="s">
        <v>145</v>
      </c>
      <c r="AC533" cm="1">
        <f t="array" ref="AC533">_xlfn.IFS(AB533="mg/kg", AA533, AB533="ug/g", AA533, AB533="mg/100g", AA533*10, AB533="mg/g", AA533*1000, TRUE, "NA")</f>
        <v>20</v>
      </c>
      <c r="AD533" s="22">
        <v>0.68</v>
      </c>
      <c r="AE533" s="22" t="s">
        <v>461</v>
      </c>
      <c r="AF533" cm="1">
        <f t="array" ref="AF533">_xlfn.IFS(AD533="NA", "NA", AD533="NR", "NA", AE533="W/cm2", AD533, AE533="mW/mm2", AD533*0.1, AE533="mW/cm2", AD533*0.001, AE533="uW/cm2", AD533*0.000001, AE533="lux", AD533*0.00000014641, AE533="klux", AD533*0.00014641, TRUE, "NA")</f>
        <v>0.68</v>
      </c>
      <c r="AG533" s="22" t="s">
        <v>85</v>
      </c>
      <c r="AH533" s="22" t="s">
        <v>2656</v>
      </c>
      <c r="AI533" s="22">
        <v>540</v>
      </c>
      <c r="AJ533" s="22">
        <v>3</v>
      </c>
      <c r="AK533" s="22">
        <v>10</v>
      </c>
      <c r="AL533" s="34" t="s">
        <v>2185</v>
      </c>
      <c r="AM533" s="22" t="s">
        <v>211</v>
      </c>
      <c r="AN533" s="22">
        <v>30</v>
      </c>
      <c r="AO533" s="22" t="s">
        <v>180</v>
      </c>
      <c r="AP533" s="22">
        <v>0</v>
      </c>
      <c r="AQ533" s="22" t="s">
        <v>157</v>
      </c>
      <c r="AR533" s="34">
        <v>24</v>
      </c>
      <c r="AS533" s="22" t="s">
        <v>875</v>
      </c>
      <c r="AT533" s="22">
        <v>20.46</v>
      </c>
      <c r="AU533" s="22">
        <v>2.14</v>
      </c>
      <c r="AV533" s="22">
        <v>19.05</v>
      </c>
      <c r="AW533" s="22">
        <v>2.33</v>
      </c>
      <c r="AX533" s="22" t="s">
        <v>8</v>
      </c>
      <c r="AY533" s="22" t="s">
        <v>8</v>
      </c>
      <c r="AZ533" s="22" t="s">
        <v>486</v>
      </c>
      <c r="BA533" s="22" t="s">
        <v>198</v>
      </c>
      <c r="BB533" cm="1">
        <f t="array" ref="BB533">_xlfn.IFS(AT533="NA", "NA", AT533="NR", "NA", AZ533="Direct rLV % whole brain", AT533, AZ533="Indirect rLV % whole brain", AT533, AZ533="Direct rLV % hemisphere", AT533/2, AZ533="Indirect rLV % hemisphere", AT533/2, AND(F533="Mouse", AZ533="mm3"), (AT533/508.91)*100, AND(F533="Rat", AZ533="mm3"), (AT533/1971)*100, AND(F533="Mouse", AZ533="ul"), (AT533/508.91)*100, AND(F533="Rat", AZ533="ul"), (AT533/1971)*100, AND(F533="Mouse", AZ533="nl"), (AT533/508910)*100, AND(F533="Rat", AZ533="nl"), (AT533/1971000)*100, AND(F533="Mouse", AZ533="cm3"), (AT533/0.50891)*100, AND(F533="Rat", AZ533="cm3"), (AT533/1.971)*100, TRUE, "NA")</f>
        <v>10.23</v>
      </c>
      <c r="BC533" cm="1">
        <f t="array" ref="BC533">_xlfn.IFS(AV533="NA", "NA", AV533="NR", "NA", AZ533="Direct rLV % whole brain", AV533, AZ533="Indirect rLV % whole brain", AV533, AZ533="Direct rLV % hemisphere", AV533/2, AZ533="Indirect rLV % hemisphere", AV533/2, AND(F533="Mouse", AZ533="mm3"), (AV533/508.91)*100, AND(F533="Rat", AZ533="mm3"), (AV533/1971)*100, AND(F533="Mouse", AZ533="ul"), (AV533/508.91)*100, AND(F533="Rat", AZ533="ul"), (AV533/1971)*100, AND(F533="Mouse", AZ533="nl"), (AV533/508910)*100, AND(F533="Rat", AZ533="nl"), (AV533/1971000)*100, AND(F533="Mouse", AZ533="cm3"), (AV533/0.50891)*100, AND(F533="Rat", AZ533="cm3"), (AV533/1.971)*100, TRUE, "NA")</f>
        <v>9.5250000000000004</v>
      </c>
      <c r="BD533" cm="1">
        <f t="array" ref="BD533">_xlfn.IFS(AU533="NA", "NA", AU533="NR", "NA", R533="NR", "NA", BA533="SD", AU533, BA533="SE", AU533*(SQRT(R533)), BA533="SEM", AU533*(SQRT(R533)), TRUE, "NA")</f>
        <v>5.2419080495560006</v>
      </c>
      <c r="BE533" cm="1">
        <f t="array" ref="BE533">_xlfn.IFS(BD533="NA", "NA", AZ533="Direct rLV % whole brain", BD533, AZ533="Indirect rLV % whole brain", BD533, AZ533="Direct rLV % hemisphere", BD533/2, AZ533="Indirect rLV % hemisphere", BD533/2, AND(F533="Mouse", AZ533="mm3"), (BD533/508.91)*100, AND(F533="Rat", AZ533="mm3"), (BD533/1971)*100, AND(F533="Mouse", AZ533="ul"), (BD533/508.91)*100, AND(F533="Rat", AZ533="ul"), (BD533/1971)*100, AND(F533="Mouse", AZ533="nl"), (BD533/508910)*100, AND(F533="Rat", AZ533="nl"), (BD533/1971000)*100, AND(F533="Mouse", AZ533="cm3"), (BD533/0.50891)*100, AND(F533="Rat", AZ533="cm3"), (BD533/1.971)*100, TRUE, "NA")</f>
        <v>2.6209540247780003</v>
      </c>
      <c r="BF533" s="48" cm="1">
        <f t="array" ref="BF533">_xlfn.IFS(AW533="NA", "NA", AW533="NR", "NA", T533 = "NA", "NA", T533 = "NR", "NA", BA533="SD", AW533, BA533="SE", AW533*(SQRT(T533)), BA533="SEM", AW533*(SQRT(T533)), TRUE, "NA")</f>
        <v>5.7073111006848043</v>
      </c>
      <c r="BG533" s="34" t="s">
        <v>12</v>
      </c>
      <c r="BH533" s="22" t="s">
        <v>8</v>
      </c>
      <c r="BI533" s="22" t="s">
        <v>8</v>
      </c>
      <c r="BJ533" s="22" t="s">
        <v>8</v>
      </c>
      <c r="BK533" s="22" t="s">
        <v>8</v>
      </c>
      <c r="BL533" s="22" t="s">
        <v>8</v>
      </c>
      <c r="BM533" s="22" t="s">
        <v>8</v>
      </c>
      <c r="BN533" s="34" t="s">
        <v>273</v>
      </c>
      <c r="BO533" s="22" t="s">
        <v>273</v>
      </c>
    </row>
    <row r="534" spans="1:69" x14ac:dyDescent="0.3">
      <c r="A534" t="s">
        <v>2188</v>
      </c>
      <c r="B534" t="s">
        <v>2187</v>
      </c>
      <c r="C534">
        <v>1998</v>
      </c>
      <c r="D534" t="s">
        <v>2189</v>
      </c>
      <c r="E534" t="s">
        <v>141</v>
      </c>
      <c r="F534" s="35" t="s">
        <v>24</v>
      </c>
      <c r="G534" t="s">
        <v>10</v>
      </c>
      <c r="H534" t="s">
        <v>36</v>
      </c>
      <c r="I534" t="s">
        <v>12</v>
      </c>
      <c r="J534" t="s">
        <v>8</v>
      </c>
      <c r="K534" t="s">
        <v>9</v>
      </c>
      <c r="L534" t="s">
        <v>9</v>
      </c>
      <c r="M534" t="s">
        <v>9</v>
      </c>
      <c r="N534">
        <v>280</v>
      </c>
      <c r="O534">
        <f t="shared" si="90"/>
        <v>290</v>
      </c>
      <c r="P534">
        <v>300</v>
      </c>
      <c r="Q534">
        <v>6</v>
      </c>
      <c r="R534">
        <v>9</v>
      </c>
      <c r="S534">
        <v>6</v>
      </c>
      <c r="T534">
        <v>8</v>
      </c>
      <c r="U534">
        <f t="shared" si="87"/>
        <v>1</v>
      </c>
      <c r="V534">
        <f t="shared" si="83"/>
        <v>9</v>
      </c>
      <c r="W534" s="35" t="s">
        <v>95</v>
      </c>
      <c r="X534" t="s">
        <v>8</v>
      </c>
      <c r="Y534" t="s">
        <v>2553</v>
      </c>
      <c r="Z534" t="s">
        <v>91</v>
      </c>
      <c r="AA534">
        <v>20</v>
      </c>
      <c r="AB534" t="s">
        <v>145</v>
      </c>
      <c r="AC534" cm="1">
        <f t="array" ref="AC534">_xlfn.IFS(AB534="mg/kg", AA534, AB534="ug/g", AA534, AB534="mg/100g", AA534*10, AB534="mg/g", AA534*1000, TRUE, "NA")</f>
        <v>20</v>
      </c>
      <c r="AD534" t="s">
        <v>9</v>
      </c>
      <c r="AE534" t="s">
        <v>8</v>
      </c>
      <c r="AF534" t="str" cm="1">
        <f t="array" ref="AF534">_xlfn.IFS(AD534="NA", "NA", AD534="NR", "NA", AE534="W/cm2", AD534, AE534="mW/mm2", AD534*0.1, AE534="mW/cm2", AD534*0.001, AE534="uW/cm2", AD534*0.000001, AE534="lux", AD534*0.00000014641, AE534="klux", AD534*0.00014641, TRUE, "NA")</f>
        <v>NA</v>
      </c>
      <c r="AG534" t="s">
        <v>85</v>
      </c>
      <c r="AH534" t="s">
        <v>2656</v>
      </c>
      <c r="AI534">
        <v>540</v>
      </c>
      <c r="AJ534" t="s">
        <v>9</v>
      </c>
      <c r="AK534">
        <v>10</v>
      </c>
      <c r="AL534" s="35" t="s">
        <v>360</v>
      </c>
      <c r="AM534" t="s">
        <v>211</v>
      </c>
      <c r="AN534">
        <v>0.1</v>
      </c>
      <c r="AO534" t="s">
        <v>145</v>
      </c>
      <c r="AP534">
        <v>0</v>
      </c>
      <c r="AQ534" t="s">
        <v>157</v>
      </c>
      <c r="AR534" s="35">
        <v>24</v>
      </c>
      <c r="AS534" t="s">
        <v>875</v>
      </c>
      <c r="AT534">
        <v>202.4</v>
      </c>
      <c r="AU534">
        <v>8.5</v>
      </c>
      <c r="AV534">
        <v>126.1</v>
      </c>
      <c r="AW534">
        <v>20.3</v>
      </c>
      <c r="AX534" t="s">
        <v>8</v>
      </c>
      <c r="AY534" t="s">
        <v>8</v>
      </c>
      <c r="AZ534" t="s">
        <v>137</v>
      </c>
      <c r="BA534" t="s">
        <v>197</v>
      </c>
      <c r="BB534" cm="1">
        <f t="array" ref="BB534">_xlfn.IFS(AT534="NA", "NA", AT534="NR", "NA", AZ534="Direct rLV % whole brain", AT534, AZ534="Indirect rLV % whole brain", AT534, AZ534="Direct rLV % hemisphere", AT534/2, AZ534="Indirect rLV % hemisphere", AT534/2, AND(F534="Mouse", AZ534="mm3"), (AT534/508.91)*100, AND(F534="Rat", AZ534="mm3"), (AT534/1971)*100, AND(F534="Mouse", AZ534="ul"), (AT534/508.91)*100, AND(F534="Rat", AZ534="ul"), (AT534/1971)*100, AND(F534="Mouse", AZ534="nl"), (AT534/508910)*100, AND(F534="Rat", AZ534="nl"), (AT534/1971000)*100, AND(F534="Mouse", AZ534="cm3"), (AT534/0.50891)*100, AND(F534="Rat", AZ534="cm3"), (AT534/1.971)*100, TRUE, "NA")</f>
        <v>10.268899036022324</v>
      </c>
      <c r="BC534" cm="1">
        <f t="array" ref="BC534">_xlfn.IFS(AV534="NA", "NA", AV534="NR", "NA", AZ534="Direct rLV % whole brain", AV534, AZ534="Indirect rLV % whole brain", AV534, AZ534="Direct rLV % hemisphere", AV534/2, AZ534="Indirect rLV % hemisphere", AV534/2, AND(F534="Mouse", AZ534="mm3"), (AV534/508.91)*100, AND(F534="Rat", AZ534="mm3"), (AV534/1971)*100, AND(F534="Mouse", AZ534="ul"), (AV534/508.91)*100, AND(F534="Rat", AZ534="ul"), (AV534/1971)*100, AND(F534="Mouse", AZ534="nl"), (AV534/508910)*100, AND(F534="Rat", AZ534="nl"), (AV534/1971000)*100, AND(F534="Mouse", AZ534="cm3"), (AV534/0.50891)*100, AND(F534="Rat", AZ534="cm3"), (AV534/1.971)*100, TRUE, "NA")</f>
        <v>6.3977676306443421</v>
      </c>
      <c r="BD534" cm="1">
        <f t="array" ref="BD534">_xlfn.IFS(AU534="NA", "NA", AU534="NR", "NA", R534="NR", "NA", BA534="SD", AU534, BA534="SE", AU534*(SQRT(R534)), BA534="SEM", AU534*(SQRT(R534)), TRUE, "NA")</f>
        <v>25.5</v>
      </c>
      <c r="BE534" cm="1">
        <f t="array" ref="BE534">_xlfn.IFS(BD534="NA", "NA", AZ534="Direct rLV % whole brain", BD534, AZ534="Indirect rLV % whole brain", BD534, AZ534="Direct rLV % hemisphere", BD534/2, AZ534="Indirect rLV % hemisphere", BD534/2, AND(F534="Mouse", AZ534="mm3"), (BD534/508.91)*100, AND(F534="Rat", AZ534="mm3"), (BD534/1971)*100, AND(F534="Mouse", AZ534="ul"), (BD534/508.91)*100, AND(F534="Rat", AZ534="ul"), (BD534/1971)*100, AND(F534="Mouse", AZ534="nl"), (BD534/508910)*100, AND(F534="Rat", AZ534="nl"), (BD534/1971000)*100, AND(F534="Mouse", AZ534="cm3"), (BD534/0.50891)*100, AND(F534="Rat", AZ534="cm3"), (BD534/1.971)*100, TRUE, "NA")</f>
        <v>1.2937595129375952</v>
      </c>
      <c r="BF534" s="48" cm="1">
        <f t="array" ref="BF534">_xlfn.IFS(AW534="NA", "NA", AW534="NR", "NA", T534 = "NA", "NA", T534 = "NR", "NA", BA534="SD", AW534, BA534="SE", AW534*(SQRT(T534)), BA534="SEM", AW534*(SQRT(T534)), TRUE, "NA")</f>
        <v>57.417070632347667</v>
      </c>
      <c r="BG534" s="35" t="s">
        <v>12</v>
      </c>
      <c r="BH534" t="s">
        <v>8</v>
      </c>
      <c r="BI534" t="s">
        <v>8</v>
      </c>
      <c r="BJ534" t="s">
        <v>8</v>
      </c>
      <c r="BK534" t="s">
        <v>8</v>
      </c>
      <c r="BL534" t="s">
        <v>8</v>
      </c>
      <c r="BM534" t="s">
        <v>8</v>
      </c>
      <c r="BN534" s="35" t="s">
        <v>273</v>
      </c>
      <c r="BO534" t="s">
        <v>273</v>
      </c>
    </row>
    <row r="535" spans="1:69" x14ac:dyDescent="0.3">
      <c r="A535" t="s">
        <v>2188</v>
      </c>
      <c r="B535" t="s">
        <v>2187</v>
      </c>
      <c r="C535">
        <v>1998</v>
      </c>
      <c r="D535" t="s">
        <v>2189</v>
      </c>
      <c r="E535" t="s">
        <v>143</v>
      </c>
      <c r="F535" s="35" t="s">
        <v>24</v>
      </c>
      <c r="G535" t="s">
        <v>10</v>
      </c>
      <c r="H535" t="s">
        <v>36</v>
      </c>
      <c r="I535" t="s">
        <v>12</v>
      </c>
      <c r="J535" t="s">
        <v>8</v>
      </c>
      <c r="K535" t="s">
        <v>9</v>
      </c>
      <c r="L535" t="s">
        <v>9</v>
      </c>
      <c r="M535" t="s">
        <v>9</v>
      </c>
      <c r="N535">
        <v>280</v>
      </c>
      <c r="O535">
        <f t="shared" si="90"/>
        <v>290</v>
      </c>
      <c r="P535">
        <v>300</v>
      </c>
      <c r="Q535">
        <v>6</v>
      </c>
      <c r="R535">
        <v>8</v>
      </c>
      <c r="S535">
        <v>6</v>
      </c>
      <c r="T535">
        <v>8</v>
      </c>
      <c r="U535">
        <f>IF(AND(Q535&lt;&gt;"", Q535&lt;&gt;0, Q535&lt;&gt;"NA", Q535&lt;&gt;"NR",S535&lt;&gt;"", S535&lt;&gt;0, S535&lt;&gt;"NA", S535&lt;&gt;"NR"), S535/Q535, "NA")</f>
        <v>1</v>
      </c>
      <c r="V535">
        <f>IF(AND(U535&lt;&gt;"", U535&lt;&gt;0, U535&lt;&gt;"NA", U535&lt;&gt;"NR",R535&lt;&gt;"", R535&lt;&gt;0, R535&lt;&gt;"NA", R535&lt;&gt;"NR"), R535/U535, "NA")</f>
        <v>8</v>
      </c>
      <c r="W535" s="35" t="s">
        <v>95</v>
      </c>
      <c r="X535" t="s">
        <v>8</v>
      </c>
      <c r="Y535" t="s">
        <v>2553</v>
      </c>
      <c r="Z535" t="s">
        <v>91</v>
      </c>
      <c r="AA535">
        <v>20</v>
      </c>
      <c r="AB535" t="s">
        <v>145</v>
      </c>
      <c r="AC535" cm="1">
        <f t="array" ref="AC535">_xlfn.IFS(AB535="mg/kg", AA535, AB535="ug/g", AA535, AB535="mg/100g", AA535*10, AB535="mg/g", AA535*1000, TRUE, "NA")</f>
        <v>20</v>
      </c>
      <c r="AD535" t="s">
        <v>9</v>
      </c>
      <c r="AE535" t="s">
        <v>8</v>
      </c>
      <c r="AF535" t="str" cm="1">
        <f t="array" ref="AF535">_xlfn.IFS(AD535="NA", "NA", AD535="NR", "NA", AE535="W/cm2", AD535, AE535="mW/mm2", AD535*0.1, AE535="mW/cm2", AD535*0.001, AE535="uW/cm2", AD535*0.000001, AE535="lux", AD535*0.00000014641, AE535="klux", AD535*0.00014641, TRUE, "NA")</f>
        <v>NA</v>
      </c>
      <c r="AG535" t="s">
        <v>85</v>
      </c>
      <c r="AH535" t="s">
        <v>2656</v>
      </c>
      <c r="AI535">
        <v>540</v>
      </c>
      <c r="AJ535" t="s">
        <v>9</v>
      </c>
      <c r="AK535">
        <v>10</v>
      </c>
      <c r="AL535" s="35" t="s">
        <v>2190</v>
      </c>
      <c r="AM535" t="s">
        <v>220</v>
      </c>
      <c r="AN535">
        <v>30</v>
      </c>
      <c r="AO535" t="s">
        <v>1069</v>
      </c>
      <c r="AP535">
        <v>0</v>
      </c>
      <c r="AQ535" t="s">
        <v>157</v>
      </c>
      <c r="AR535" s="35">
        <v>24</v>
      </c>
      <c r="AS535" t="s">
        <v>875</v>
      </c>
      <c r="AT535">
        <v>195.8</v>
      </c>
      <c r="AU535">
        <v>9.8000000000000007</v>
      </c>
      <c r="AV535">
        <v>122.6</v>
      </c>
      <c r="AW535">
        <v>10.3</v>
      </c>
      <c r="AX535" t="s">
        <v>8</v>
      </c>
      <c r="AY535" t="s">
        <v>8</v>
      </c>
      <c r="AZ535" t="s">
        <v>137</v>
      </c>
      <c r="BA535" t="s">
        <v>197</v>
      </c>
      <c r="BB535" cm="1">
        <f t="array" ref="BB535">_xlfn.IFS(AT535="NA", "NA", AT535="NR", "NA", AZ535="Direct rLV % whole brain", AT535, AZ535="Indirect rLV % whole brain", AT535, AZ535="Direct rLV % hemisphere", AT535/2, AZ535="Indirect rLV % hemisphere", AT535/2, AND(F535="Mouse", AZ535="mm3"), (AT535/508.91)*100, AND(F535="Rat", AZ535="mm3"), (AT535/1971)*100, AND(F535="Mouse", AZ535="ul"), (AT535/508.91)*100, AND(F535="Rat", AZ535="ul"), (AT535/1971)*100, AND(F535="Mouse", AZ535="nl"), (AT535/508910)*100, AND(F535="Rat", AZ535="nl"), (AT535/1971000)*100, AND(F535="Mouse", AZ535="cm3"), (AT535/0.50891)*100, AND(F535="Rat", AZ535="cm3"), (AT535/1.971)*100, TRUE, "NA")</f>
        <v>9.9340436326737702</v>
      </c>
      <c r="BC535" cm="1">
        <f t="array" ref="BC535">_xlfn.IFS(AV535="NA", "NA", AV535="NR", "NA", AZ535="Direct rLV % whole brain", AV535, AZ535="Indirect rLV % whole brain", AV535, AZ535="Direct rLV % hemisphere", AV535/2, AZ535="Indirect rLV % hemisphere", AV535/2, AND(F535="Mouse", AZ535="mm3"), (AV535/508.91)*100, AND(F535="Rat", AZ535="mm3"), (AV535/1971)*100, AND(F535="Mouse", AZ535="ul"), (AV535/508.91)*100, AND(F535="Rat", AZ535="ul"), (AV535/1971)*100, AND(F535="Mouse", AZ535="nl"), (AV535/508910)*100, AND(F535="Rat", AZ535="nl"), (AV535/1971000)*100, AND(F535="Mouse", AZ535="cm3"), (AV535/0.50891)*100, AND(F535="Rat", AZ535="cm3"), (AV535/1.971)*100, TRUE, "NA")</f>
        <v>6.2201927955352607</v>
      </c>
      <c r="BD535" cm="1">
        <f t="array" ref="BD535">_xlfn.IFS(AU535="NA", "NA", AU535="NR", "NA", R535="NR", "NA", BA535="SD", AU535, BA535="SE", AU535*(SQRT(R535)), BA535="SEM", AU535*(SQRT(R535)), TRUE, "NA")</f>
        <v>27.718585822512665</v>
      </c>
      <c r="BE535" cm="1">
        <f t="array" ref="BE535">_xlfn.IFS(BD535="NA", "NA", AZ535="Direct rLV % whole brain", BD535, AZ535="Indirect rLV % whole brain", BD535, AZ535="Direct rLV % hemisphere", BD535/2, AZ535="Indirect rLV % hemisphere", BD535/2, AND(F535="Mouse", AZ535="mm3"), (BD535/508.91)*100, AND(F535="Rat", AZ535="mm3"), (BD535/1971)*100, AND(F535="Mouse", AZ535="ul"), (BD535/508.91)*100, AND(F535="Rat", AZ535="ul"), (BD535/1971)*100, AND(F535="Mouse", AZ535="nl"), (BD535/508910)*100, AND(F535="Rat", AZ535="nl"), (BD535/1971000)*100, AND(F535="Mouse", AZ535="cm3"), (BD535/0.50891)*100, AND(F535="Rat", AZ535="cm3"), (BD535/1.971)*100, TRUE, "NA")</f>
        <v>1.4063209448256044</v>
      </c>
      <c r="BF535" s="48" cm="1">
        <f t="array" ref="BF535">_xlfn.IFS(AW535="NA", "NA", AW535="NR", "NA", T535 = "NA", "NA", T535 = "NR", "NA", BA535="SD", AW535, BA535="SE", AW535*(SQRT(T535)), BA535="SEM", AW535*(SQRT(T535)), TRUE, "NA")</f>
        <v>29.132799384885761</v>
      </c>
      <c r="BG535" s="35" t="s">
        <v>12</v>
      </c>
      <c r="BH535" t="s">
        <v>8</v>
      </c>
      <c r="BI535" t="s">
        <v>8</v>
      </c>
      <c r="BJ535" t="s">
        <v>8</v>
      </c>
      <c r="BK535" t="s">
        <v>8</v>
      </c>
      <c r="BL535" t="s">
        <v>8</v>
      </c>
      <c r="BM535" t="s">
        <v>8</v>
      </c>
      <c r="BN535" s="35" t="s">
        <v>273</v>
      </c>
      <c r="BO535" t="s">
        <v>273</v>
      </c>
    </row>
    <row r="536" spans="1:69" x14ac:dyDescent="0.3">
      <c r="A536" t="s">
        <v>2188</v>
      </c>
      <c r="B536" t="s">
        <v>2187</v>
      </c>
      <c r="C536">
        <v>1998</v>
      </c>
      <c r="D536" t="s">
        <v>2189</v>
      </c>
      <c r="E536" t="s">
        <v>144</v>
      </c>
      <c r="F536" s="35" t="s">
        <v>24</v>
      </c>
      <c r="G536" t="s">
        <v>10</v>
      </c>
      <c r="H536" t="s">
        <v>36</v>
      </c>
      <c r="I536" t="s">
        <v>12</v>
      </c>
      <c r="J536" t="s">
        <v>8</v>
      </c>
      <c r="K536" t="s">
        <v>9</v>
      </c>
      <c r="L536" t="s">
        <v>9</v>
      </c>
      <c r="M536" t="s">
        <v>9</v>
      </c>
      <c r="N536">
        <v>280</v>
      </c>
      <c r="O536">
        <f t="shared" si="90"/>
        <v>290</v>
      </c>
      <c r="P536">
        <v>300</v>
      </c>
      <c r="Q536">
        <v>6</v>
      </c>
      <c r="R536">
        <v>9</v>
      </c>
      <c r="S536">
        <v>6</v>
      </c>
      <c r="T536">
        <v>9</v>
      </c>
      <c r="U536">
        <f>IF(AND(Q536&lt;&gt;"", Q536&lt;&gt;0, Q536&lt;&gt;"NA", Q536&lt;&gt;"NR",S536&lt;&gt;"", S536&lt;&gt;0, S536&lt;&gt;"NA", S536&lt;&gt;"NR"), S536/Q536, "NA")</f>
        <v>1</v>
      </c>
      <c r="V536">
        <f>IF(AND(U536&lt;&gt;"", U536&lt;&gt;0, U536&lt;&gt;"NA", U536&lt;&gt;"NR",R536&lt;&gt;"", R536&lt;&gt;0, R536&lt;&gt;"NA", R536&lt;&gt;"NR"), R536/U536, "NA")</f>
        <v>9</v>
      </c>
      <c r="W536" s="35" t="s">
        <v>95</v>
      </c>
      <c r="X536" t="s">
        <v>8</v>
      </c>
      <c r="Y536" t="s">
        <v>2553</v>
      </c>
      <c r="Z536" t="s">
        <v>91</v>
      </c>
      <c r="AA536">
        <v>20</v>
      </c>
      <c r="AB536" t="s">
        <v>145</v>
      </c>
      <c r="AC536" cm="1">
        <f t="array" ref="AC536">_xlfn.IFS(AB536="mg/kg", AA536, AB536="ug/g", AA536, AB536="mg/100g", AA536*10, AB536="mg/g", AA536*1000, TRUE, "NA")</f>
        <v>20</v>
      </c>
      <c r="AD536" t="s">
        <v>9</v>
      </c>
      <c r="AE536" t="s">
        <v>8</v>
      </c>
      <c r="AF536" t="str" cm="1">
        <f t="array" ref="AF536">_xlfn.IFS(AD536="NA", "NA", AD536="NR", "NA", AE536="W/cm2", AD536, AE536="mW/mm2", AD536*0.1, AE536="mW/cm2", AD536*0.001, AE536="uW/cm2", AD536*0.000001, AE536="lux", AD536*0.00000014641, AE536="klux", AD536*0.00014641, TRUE, "NA")</f>
        <v>NA</v>
      </c>
      <c r="AG536" t="s">
        <v>85</v>
      </c>
      <c r="AH536" t="s">
        <v>2656</v>
      </c>
      <c r="AI536">
        <v>540</v>
      </c>
      <c r="AJ536" t="s">
        <v>9</v>
      </c>
      <c r="AK536">
        <v>10</v>
      </c>
      <c r="AL536" s="35" t="s">
        <v>2191</v>
      </c>
      <c r="AM536" t="s">
        <v>213</v>
      </c>
      <c r="AN536">
        <v>0.3</v>
      </c>
      <c r="AO536" t="s">
        <v>145</v>
      </c>
      <c r="AP536">
        <v>0</v>
      </c>
      <c r="AQ536" t="s">
        <v>157</v>
      </c>
      <c r="AR536" s="35">
        <v>24</v>
      </c>
      <c r="AS536" t="s">
        <v>875</v>
      </c>
      <c r="AT536">
        <v>228.9</v>
      </c>
      <c r="AU536">
        <v>9.6999999999999993</v>
      </c>
      <c r="AV536">
        <v>164.7</v>
      </c>
      <c r="AW536">
        <v>13.3</v>
      </c>
      <c r="AX536" t="s">
        <v>8</v>
      </c>
      <c r="AY536" t="s">
        <v>8</v>
      </c>
      <c r="AZ536" t="s">
        <v>137</v>
      </c>
      <c r="BA536" t="s">
        <v>197</v>
      </c>
      <c r="BB536" cm="1">
        <f t="array" ref="BB536">_xlfn.IFS(AT536="NA", "NA", AT536="NR", "NA", AZ536="Direct rLV % whole brain", AT536, AZ536="Indirect rLV % whole brain", AT536, AZ536="Direct rLV % hemisphere", AT536/2, AZ536="Indirect rLV % hemisphere", AT536/2, AND(F536="Mouse", AZ536="mm3"), (AT536/508.91)*100, AND(F536="Rat", AZ536="mm3"), (AT536/1971)*100, AND(F536="Mouse", AZ536="ul"), (AT536/508.91)*100, AND(F536="Rat", AZ536="ul"), (AT536/1971)*100, AND(F536="Mouse", AZ536="nl"), (AT536/508910)*100, AND(F536="Rat", AZ536="nl"), (AT536/1971000)*100, AND(F536="Mouse", AZ536="cm3"), (AT536/0.50891)*100, AND(F536="Rat", AZ536="cm3"), (AT536/1.971)*100, TRUE, "NA")</f>
        <v>11.613394216133942</v>
      </c>
      <c r="BC536" cm="1">
        <f t="array" ref="BC536">_xlfn.IFS(AV536="NA", "NA", AV536="NR", "NA", AZ536="Direct rLV % whole brain", AV536, AZ536="Indirect rLV % whole brain", AV536, AZ536="Direct rLV % hemisphere", AV536/2, AZ536="Indirect rLV % hemisphere", AV536/2, AND(F536="Mouse", AZ536="mm3"), (AV536/508.91)*100, AND(F536="Rat", AZ536="mm3"), (AV536/1971)*100, AND(F536="Mouse", AZ536="ul"), (AV536/508.91)*100, AND(F536="Rat", AZ536="ul"), (AV536/1971)*100, AND(F536="Mouse", AZ536="nl"), (AV536/508910)*100, AND(F536="Rat", AZ536="nl"), (AV536/1971000)*100, AND(F536="Mouse", AZ536="cm3"), (AV536/0.50891)*100, AND(F536="Rat", AZ536="cm3"), (AV536/1.971)*100, TRUE, "NA")</f>
        <v>8.3561643835616426</v>
      </c>
      <c r="BD536" cm="1">
        <f t="array" ref="BD536">_xlfn.IFS(AU536="NA", "NA", AU536="NR", "NA", R536="NR", "NA", BA536="SD", AU536, BA536="SE", AU536*(SQRT(R536)), BA536="SEM", AU536*(SQRT(R536)), TRUE, "NA")</f>
        <v>29.099999999999998</v>
      </c>
      <c r="BE536" cm="1">
        <f t="array" ref="BE536">_xlfn.IFS(BD536="NA", "NA", AZ536="Direct rLV % whole brain", BD536, AZ536="Indirect rLV % whole brain", BD536, AZ536="Direct rLV % hemisphere", BD536/2, AZ536="Indirect rLV % hemisphere", BD536/2, AND(F536="Mouse", AZ536="mm3"), (BD536/508.91)*100, AND(F536="Rat", AZ536="mm3"), (BD536/1971)*100, AND(F536="Mouse", AZ536="ul"), (BD536/508.91)*100, AND(F536="Rat", AZ536="ul"), (BD536/1971)*100, AND(F536="Mouse", AZ536="nl"), (BD536/508910)*100, AND(F536="Rat", AZ536="nl"), (BD536/1971000)*100, AND(F536="Mouse", AZ536="cm3"), (BD536/0.50891)*100, AND(F536="Rat", AZ536="cm3"), (BD536/1.971)*100, TRUE, "NA")</f>
        <v>1.476407914764079</v>
      </c>
      <c r="BF536" s="48" cm="1">
        <f t="array" ref="BF536">_xlfn.IFS(AW536="NA", "NA", AW536="NR", "NA", T536 = "NA", "NA", T536 = "NR", "NA", BA536="SD", AW536, BA536="SE", AW536*(SQRT(T536)), BA536="SEM", AW536*(SQRT(T536)), TRUE, "NA")</f>
        <v>39.900000000000006</v>
      </c>
      <c r="BG536" s="35" t="s">
        <v>12</v>
      </c>
      <c r="BH536" t="s">
        <v>8</v>
      </c>
      <c r="BI536" t="s">
        <v>8</v>
      </c>
      <c r="BJ536" t="s">
        <v>8</v>
      </c>
      <c r="BK536" t="s">
        <v>8</v>
      </c>
      <c r="BL536" t="s">
        <v>8</v>
      </c>
      <c r="BM536" t="s">
        <v>8</v>
      </c>
      <c r="BN536" s="35" t="s">
        <v>273</v>
      </c>
      <c r="BO536" t="s">
        <v>273</v>
      </c>
    </row>
    <row r="537" spans="1:69" x14ac:dyDescent="0.3">
      <c r="A537" t="s">
        <v>2188</v>
      </c>
      <c r="B537" t="s">
        <v>2187</v>
      </c>
      <c r="C537">
        <v>1998</v>
      </c>
      <c r="D537" t="s">
        <v>2189</v>
      </c>
      <c r="E537" t="s">
        <v>263</v>
      </c>
      <c r="F537" s="35" t="s">
        <v>24</v>
      </c>
      <c r="G537" t="s">
        <v>10</v>
      </c>
      <c r="H537" t="s">
        <v>36</v>
      </c>
      <c r="I537" t="s">
        <v>12</v>
      </c>
      <c r="J537" t="s">
        <v>8</v>
      </c>
      <c r="K537" t="s">
        <v>9</v>
      </c>
      <c r="L537" t="s">
        <v>9</v>
      </c>
      <c r="M537" t="s">
        <v>9</v>
      </c>
      <c r="N537">
        <v>280</v>
      </c>
      <c r="O537">
        <f t="shared" si="90"/>
        <v>290</v>
      </c>
      <c r="P537">
        <v>300</v>
      </c>
      <c r="Q537">
        <v>6</v>
      </c>
      <c r="R537">
        <v>8</v>
      </c>
      <c r="S537">
        <v>6</v>
      </c>
      <c r="T537">
        <v>8</v>
      </c>
      <c r="U537">
        <f>IF(AND(Q537&lt;&gt;"", Q537&lt;&gt;0, Q537&lt;&gt;"NA", Q537&lt;&gt;"NR",S537&lt;&gt;"", S537&lt;&gt;0, S537&lt;&gt;"NA", S537&lt;&gt;"NR"), S537/Q537, "NA")</f>
        <v>1</v>
      </c>
      <c r="V537">
        <f>IF(AND(U537&lt;&gt;"", U537&lt;&gt;0, U537&lt;&gt;"NA", U537&lt;&gt;"NR",R537&lt;&gt;"", R537&lt;&gt;0, R537&lt;&gt;"NA", R537&lt;&gt;"NR"), R537/U537, "NA")</f>
        <v>8</v>
      </c>
      <c r="W537" s="35" t="s">
        <v>95</v>
      </c>
      <c r="X537" t="s">
        <v>8</v>
      </c>
      <c r="Y537" t="s">
        <v>2553</v>
      </c>
      <c r="Z537" t="s">
        <v>91</v>
      </c>
      <c r="AA537">
        <v>20</v>
      </c>
      <c r="AB537" t="s">
        <v>145</v>
      </c>
      <c r="AC537" cm="1">
        <f t="array" ref="AC537">_xlfn.IFS(AB537="mg/kg", AA537, AB537="ug/g", AA537, AB537="mg/100g", AA537*10, AB537="mg/g", AA537*1000, TRUE, "NA")</f>
        <v>20</v>
      </c>
      <c r="AD537" t="s">
        <v>9</v>
      </c>
      <c r="AE537" t="s">
        <v>8</v>
      </c>
      <c r="AF537" t="str" cm="1">
        <f t="array" ref="AF537">_xlfn.IFS(AD537="NA", "NA", AD537="NR", "NA", AE537="W/cm2", AD537, AE537="mW/mm2", AD537*0.1, AE537="mW/cm2", AD537*0.001, AE537="uW/cm2", AD537*0.000001, AE537="lux", AD537*0.00000014641, AE537="klux", AD537*0.00014641, TRUE, "NA")</f>
        <v>NA</v>
      </c>
      <c r="AG537" t="s">
        <v>85</v>
      </c>
      <c r="AH537" t="s">
        <v>2656</v>
      </c>
      <c r="AI537">
        <v>540</v>
      </c>
      <c r="AJ537" t="s">
        <v>9</v>
      </c>
      <c r="AK537">
        <v>10</v>
      </c>
      <c r="AL537" s="35" t="s">
        <v>1732</v>
      </c>
      <c r="AM537" t="s">
        <v>212</v>
      </c>
      <c r="AN537">
        <v>6</v>
      </c>
      <c r="AO537" t="s">
        <v>1069</v>
      </c>
      <c r="AP537">
        <v>0</v>
      </c>
      <c r="AQ537" t="s">
        <v>157</v>
      </c>
      <c r="AR537" s="35">
        <v>24</v>
      </c>
      <c r="AS537" t="s">
        <v>875</v>
      </c>
      <c r="AT537">
        <v>206.2</v>
      </c>
      <c r="AU537">
        <v>14.4</v>
      </c>
      <c r="AV537">
        <v>158.80000000000001</v>
      </c>
      <c r="AW537">
        <v>27</v>
      </c>
      <c r="AX537" t="s">
        <v>8</v>
      </c>
      <c r="AY537" t="s">
        <v>8</v>
      </c>
      <c r="AZ537" t="s">
        <v>137</v>
      </c>
      <c r="BA537" t="s">
        <v>197</v>
      </c>
      <c r="BB537" cm="1">
        <f t="array" ref="BB537">_xlfn.IFS(AT537="NA", "NA", AT537="NR", "NA", AZ537="Direct rLV % whole brain", AT537, AZ537="Indirect rLV % whole brain", AT537, AZ537="Direct rLV % hemisphere", AT537/2, AZ537="Indirect rLV % hemisphere", AT537/2, AND(F537="Mouse", AZ537="mm3"), (AT537/508.91)*100, AND(F537="Rat", AZ537="mm3"), (AT537/1971)*100, AND(F537="Mouse", AZ537="ul"), (AT537/508.91)*100, AND(F537="Rat", AZ537="ul"), (AT537/1971)*100, AND(F537="Mouse", AZ537="nl"), (AT537/508910)*100, AND(F537="Rat", AZ537="nl"), (AT537/1971000)*100, AND(F537="Mouse", AZ537="cm3"), (AT537/0.50891)*100, AND(F537="Rat", AZ537="cm3"), (AT537/1.971)*100, TRUE, "NA")</f>
        <v>10.461694571283612</v>
      </c>
      <c r="BC537" cm="1">
        <f t="array" ref="BC537">_xlfn.IFS(AV537="NA", "NA", AV537="NR", "NA", AZ537="Direct rLV % whole brain", AV537, AZ537="Indirect rLV % whole brain", AV537, AZ537="Direct rLV % hemisphere", AV537/2, AZ537="Indirect rLV % hemisphere", AV537/2, AND(F537="Mouse", AZ537="mm3"), (AV537/508.91)*100, AND(F537="Rat", AZ537="mm3"), (AV537/1971)*100, AND(F537="Mouse", AZ537="ul"), (AV537/508.91)*100, AND(F537="Rat", AZ537="ul"), (AV537/1971)*100, AND(F537="Mouse", AZ537="nl"), (AV537/508910)*100, AND(F537="Rat", AZ537="nl"), (AV537/1971000)*100, AND(F537="Mouse", AZ537="cm3"), (AV537/0.50891)*100, AND(F537="Rat", AZ537="cm3"), (AV537/1.971)*100, TRUE, "NA")</f>
        <v>8.056823947234907</v>
      </c>
      <c r="BD537" cm="1">
        <f t="array" ref="BD537">_xlfn.IFS(AU537="NA", "NA", AU537="NR", "NA", R537="NR", "NA", BA537="SD", AU537, BA537="SE", AU537*(SQRT(R537)), BA537="SEM", AU537*(SQRT(R537)), TRUE, "NA")</f>
        <v>40.729350596345142</v>
      </c>
      <c r="BE537" cm="1">
        <f t="array" ref="BE537">_xlfn.IFS(BD537="NA", "NA", AZ537="Direct rLV % whole brain", BD537, AZ537="Indirect rLV % whole brain", BD537, AZ537="Direct rLV % hemisphere", BD537/2, AZ537="Indirect rLV % hemisphere", BD537/2, AND(F537="Mouse", AZ537="mm3"), (BD537/508.91)*100, AND(F537="Rat", AZ537="mm3"), (BD537/1971)*100, AND(F537="Mouse", AZ537="ul"), (BD537/508.91)*100, AND(F537="Rat", AZ537="ul"), (BD537/1971)*100, AND(F537="Mouse", AZ537="nl"), (BD537/508910)*100, AND(F537="Rat", AZ537="nl"), (BD537/1971000)*100, AND(F537="Mouse", AZ537="cm3"), (BD537/0.50891)*100, AND(F537="Rat", AZ537="cm3"), (BD537/1.971)*100, TRUE, "NA")</f>
        <v>2.066430776070276</v>
      </c>
      <c r="BF537" s="48" cm="1">
        <f t="array" ref="BF537">_xlfn.IFS(AW537="NA", "NA", AW537="NR", "NA", T537 = "NA", "NA", T537 = "NR", "NA", BA537="SD", AW537, BA537="SE", AW537*(SQRT(T537)), BA537="SEM", AW537*(SQRT(T537)), TRUE, "NA")</f>
        <v>76.367532368147138</v>
      </c>
      <c r="BG537" s="35" t="s">
        <v>12</v>
      </c>
      <c r="BH537" t="s">
        <v>8</v>
      </c>
      <c r="BI537" t="s">
        <v>8</v>
      </c>
      <c r="BJ537" t="s">
        <v>8</v>
      </c>
      <c r="BK537" t="s">
        <v>8</v>
      </c>
      <c r="BL537" t="s">
        <v>8</v>
      </c>
      <c r="BM537" t="s">
        <v>8</v>
      </c>
      <c r="BN537" s="35" t="s">
        <v>273</v>
      </c>
      <c r="BO537" t="s">
        <v>273</v>
      </c>
    </row>
    <row r="538" spans="1:69" x14ac:dyDescent="0.3">
      <c r="A538" t="s">
        <v>2188</v>
      </c>
      <c r="B538" t="s">
        <v>2187</v>
      </c>
      <c r="C538">
        <v>1998</v>
      </c>
      <c r="D538" t="s">
        <v>2189</v>
      </c>
      <c r="E538" t="s">
        <v>264</v>
      </c>
      <c r="F538" s="35" t="s">
        <v>24</v>
      </c>
      <c r="G538" t="s">
        <v>10</v>
      </c>
      <c r="H538" t="s">
        <v>36</v>
      </c>
      <c r="I538" t="s">
        <v>12</v>
      </c>
      <c r="J538" t="s">
        <v>8</v>
      </c>
      <c r="K538" t="s">
        <v>9</v>
      </c>
      <c r="L538" t="s">
        <v>9</v>
      </c>
      <c r="M538" t="s">
        <v>9</v>
      </c>
      <c r="N538">
        <v>280</v>
      </c>
      <c r="O538">
        <f t="shared" si="90"/>
        <v>290</v>
      </c>
      <c r="P538">
        <v>300</v>
      </c>
      <c r="Q538">
        <v>6</v>
      </c>
      <c r="R538">
        <v>8</v>
      </c>
      <c r="S538">
        <v>6</v>
      </c>
      <c r="T538">
        <v>8</v>
      </c>
      <c r="U538">
        <f>IF(AND(Q538&lt;&gt;"", Q538&lt;&gt;0, Q538&lt;&gt;"NA", Q538&lt;&gt;"NR",S538&lt;&gt;"", S538&lt;&gt;0, S538&lt;&gt;"NA", S538&lt;&gt;"NR"), S538/Q538, "NA")</f>
        <v>1</v>
      </c>
      <c r="V538">
        <f>IF(AND(U538&lt;&gt;"", U538&lt;&gt;0, U538&lt;&gt;"NA", U538&lt;&gt;"NR",R538&lt;&gt;"", R538&lt;&gt;0, R538&lt;&gt;"NA", R538&lt;&gt;"NR"), R538/U538, "NA")</f>
        <v>8</v>
      </c>
      <c r="W538" s="35" t="s">
        <v>95</v>
      </c>
      <c r="X538" t="s">
        <v>8</v>
      </c>
      <c r="Y538" t="s">
        <v>2553</v>
      </c>
      <c r="Z538" t="s">
        <v>91</v>
      </c>
      <c r="AA538">
        <v>20</v>
      </c>
      <c r="AB538" t="s">
        <v>145</v>
      </c>
      <c r="AC538" cm="1">
        <f t="array" ref="AC538">_xlfn.IFS(AB538="mg/kg", AA538, AB538="ug/g", AA538, AB538="mg/100g", AA538*10, AB538="mg/g", AA538*1000, TRUE, "NA")</f>
        <v>20</v>
      </c>
      <c r="AD538" t="s">
        <v>9</v>
      </c>
      <c r="AE538" t="s">
        <v>8</v>
      </c>
      <c r="AF538" t="str" cm="1">
        <f t="array" ref="AF538">_xlfn.IFS(AD538="NA", "NA", AD538="NR", "NA", AE538="W/cm2", AD538, AE538="mW/mm2", AD538*0.1, AE538="mW/cm2", AD538*0.001, AE538="uW/cm2", AD538*0.000001, AE538="lux", AD538*0.00000014641, AE538="klux", AD538*0.00014641, TRUE, "NA")</f>
        <v>NA</v>
      </c>
      <c r="AG538" t="s">
        <v>85</v>
      </c>
      <c r="AH538" t="s">
        <v>2656</v>
      </c>
      <c r="AI538">
        <v>540</v>
      </c>
      <c r="AJ538" t="s">
        <v>9</v>
      </c>
      <c r="AK538">
        <v>10</v>
      </c>
      <c r="AL538" s="35" t="s">
        <v>2192</v>
      </c>
      <c r="AM538" t="s">
        <v>212</v>
      </c>
      <c r="AN538">
        <v>10</v>
      </c>
      <c r="AO538" t="s">
        <v>145</v>
      </c>
      <c r="AP538">
        <v>3</v>
      </c>
      <c r="AQ538" t="s">
        <v>158</v>
      </c>
      <c r="AR538" s="35">
        <v>24</v>
      </c>
      <c r="AS538" t="s">
        <v>875</v>
      </c>
      <c r="AT538">
        <v>239.6</v>
      </c>
      <c r="AU538">
        <v>10.6</v>
      </c>
      <c r="AV538">
        <v>149.30000000000001</v>
      </c>
      <c r="AW538">
        <v>14.9</v>
      </c>
      <c r="AX538" t="s">
        <v>8</v>
      </c>
      <c r="AY538" t="s">
        <v>8</v>
      </c>
      <c r="AZ538" t="s">
        <v>137</v>
      </c>
      <c r="BA538" t="s">
        <v>197</v>
      </c>
      <c r="BB538" cm="1">
        <f t="array" ref="BB538">_xlfn.IFS(AT538="NA", "NA", AT538="NR", "NA", AZ538="Direct rLV % whole brain", AT538, AZ538="Indirect rLV % whole brain", AT538, AZ538="Direct rLV % hemisphere", AT538/2, AZ538="Indirect rLV % hemisphere", AT538/2, AND(F538="Mouse", AZ538="mm3"), (AT538/508.91)*100, AND(F538="Rat", AZ538="mm3"), (AT538/1971)*100, AND(F538="Mouse", AZ538="ul"), (AT538/508.91)*100, AND(F538="Rat", AZ538="ul"), (AT538/1971)*100, AND(F538="Mouse", AZ538="nl"), (AT538/508910)*100, AND(F538="Rat", AZ538="nl"), (AT538/1971000)*100, AND(F538="Mouse", AZ538="cm3"), (AT538/0.50891)*100, AND(F538="Rat", AZ538="cm3"), (AT538/1.971)*100, TRUE, "NA")</f>
        <v>12.156265854895992</v>
      </c>
      <c r="BC538" cm="1">
        <f t="array" ref="BC538">_xlfn.IFS(AV538="NA", "NA", AV538="NR", "NA", AZ538="Direct rLV % whole brain", AV538, AZ538="Indirect rLV % whole brain", AV538, AZ538="Direct rLV % hemisphere", AV538/2, AZ538="Indirect rLV % hemisphere", AV538/2, AND(F538="Mouse", AZ538="mm3"), (AV538/508.91)*100, AND(F538="Rat", AZ538="mm3"), (AV538/1971)*100, AND(F538="Mouse", AZ538="ul"), (AV538/508.91)*100, AND(F538="Rat", AZ538="ul"), (AV538/1971)*100, AND(F538="Mouse", AZ538="nl"), (AV538/508910)*100, AND(F538="Rat", AZ538="nl"), (AV538/1971000)*100, AND(F538="Mouse", AZ538="cm3"), (AV538/0.50891)*100, AND(F538="Rat", AZ538="cm3"), (AV538/1.971)*100, TRUE, "NA")</f>
        <v>7.5748351090816843</v>
      </c>
      <c r="BD538" cm="1">
        <f t="array" ref="BD538">_xlfn.IFS(AU538="NA", "NA", AU538="NR", "NA", R538="NR", "NA", BA538="SD", AU538, BA538="SE", AU538*(SQRT(R538)), BA538="SEM", AU538*(SQRT(R538)), TRUE, "NA")</f>
        <v>29.981327522309616</v>
      </c>
      <c r="BE538" cm="1">
        <f t="array" ref="BE538">_xlfn.IFS(BD538="NA", "NA", AZ538="Direct rLV % whole brain", BD538, AZ538="Indirect rLV % whole brain", BD538, AZ538="Direct rLV % hemisphere", BD538/2, AZ538="Indirect rLV % hemisphere", BD538/2, AND(F538="Mouse", AZ538="mm3"), (BD538/508.91)*100, AND(F538="Rat", AZ538="mm3"), (BD538/1971)*100, AND(F538="Mouse", AZ538="ul"), (BD538/508.91)*100, AND(F538="Rat", AZ538="ul"), (BD538/1971)*100, AND(F538="Mouse", AZ538="nl"), (BD538/508910)*100, AND(F538="Rat", AZ538="nl"), (BD538/1971000)*100, AND(F538="Mouse", AZ538="cm3"), (BD538/0.50891)*100, AND(F538="Rat", AZ538="cm3"), (BD538/1.971)*100, TRUE, "NA")</f>
        <v>1.5211226546072865</v>
      </c>
      <c r="BF538" s="48" cm="1">
        <f t="array" ref="BF538">_xlfn.IFS(AW538="NA", "NA", AW538="NR", "NA", T538 = "NA", "NA", T538 = "NR", "NA", BA538="SD", AW538, BA538="SE", AW538*(SQRT(T538)), BA538="SEM", AW538*(SQRT(T538)), TRUE, "NA")</f>
        <v>42.143564158718235</v>
      </c>
      <c r="BG538" s="35" t="s">
        <v>12</v>
      </c>
      <c r="BH538" t="s">
        <v>8</v>
      </c>
      <c r="BI538" t="s">
        <v>8</v>
      </c>
      <c r="BJ538" t="s">
        <v>8</v>
      </c>
      <c r="BK538" t="s">
        <v>8</v>
      </c>
      <c r="BL538" t="s">
        <v>8</v>
      </c>
      <c r="BM538" t="s">
        <v>8</v>
      </c>
      <c r="BN538" s="35" t="s">
        <v>273</v>
      </c>
      <c r="BO538" t="s">
        <v>273</v>
      </c>
    </row>
    <row r="539" spans="1:69" x14ac:dyDescent="0.3">
      <c r="A539" t="s">
        <v>2188</v>
      </c>
      <c r="B539" t="s">
        <v>2187</v>
      </c>
      <c r="C539">
        <v>1998</v>
      </c>
      <c r="D539" t="s">
        <v>2189</v>
      </c>
      <c r="E539" t="s">
        <v>277</v>
      </c>
      <c r="F539" s="35" t="s">
        <v>24</v>
      </c>
      <c r="G539" t="s">
        <v>10</v>
      </c>
      <c r="H539" t="s">
        <v>36</v>
      </c>
      <c r="I539" t="s">
        <v>12</v>
      </c>
      <c r="J539" t="s">
        <v>8</v>
      </c>
      <c r="K539" t="s">
        <v>9</v>
      </c>
      <c r="L539" t="s">
        <v>9</v>
      </c>
      <c r="M539" t="s">
        <v>9</v>
      </c>
      <c r="N539">
        <v>280</v>
      </c>
      <c r="O539">
        <f t="shared" si="90"/>
        <v>290</v>
      </c>
      <c r="P539">
        <v>300</v>
      </c>
      <c r="Q539">
        <v>6</v>
      </c>
      <c r="R539">
        <v>9</v>
      </c>
      <c r="S539">
        <v>6</v>
      </c>
      <c r="T539">
        <v>8</v>
      </c>
      <c r="U539">
        <f>IF(AND(Q539&lt;&gt;"", Q539&lt;&gt;0, Q539&lt;&gt;"NA", Q539&lt;&gt;"NR",S539&lt;&gt;"", S539&lt;&gt;0, S539&lt;&gt;"NA", S539&lt;&gt;"NR"), S539/Q539, "NA")</f>
        <v>1</v>
      </c>
      <c r="V539">
        <f>IF(AND(U539&lt;&gt;"", U539&lt;&gt;0, U539&lt;&gt;"NA", U539&lt;&gt;"NR",R539&lt;&gt;"", R539&lt;&gt;0, R539&lt;&gt;"NA", R539&lt;&gt;"NR"), R539/U539, "NA")</f>
        <v>9</v>
      </c>
      <c r="W539" s="35" t="s">
        <v>95</v>
      </c>
      <c r="X539" t="s">
        <v>8</v>
      </c>
      <c r="Y539" t="s">
        <v>2553</v>
      </c>
      <c r="Z539" t="s">
        <v>91</v>
      </c>
      <c r="AA539">
        <v>20</v>
      </c>
      <c r="AB539" t="s">
        <v>145</v>
      </c>
      <c r="AC539" cm="1">
        <f t="array" ref="AC539">_xlfn.IFS(AB539="mg/kg", AA539, AB539="ug/g", AA539, AB539="mg/100g", AA539*10, AB539="mg/g", AA539*1000, TRUE, "NA")</f>
        <v>20</v>
      </c>
      <c r="AD539" t="s">
        <v>9</v>
      </c>
      <c r="AE539" t="s">
        <v>8</v>
      </c>
      <c r="AF539" t="str" cm="1">
        <f t="array" ref="AF539">_xlfn.IFS(AD539="NA", "NA", AD539="NR", "NA", AE539="W/cm2", AD539, AE539="mW/mm2", AD539*0.1, AE539="mW/cm2", AD539*0.001, AE539="uW/cm2", AD539*0.000001, AE539="lux", AD539*0.00000014641, AE539="klux", AD539*0.00014641, TRUE, "NA")</f>
        <v>NA</v>
      </c>
      <c r="AG539" t="s">
        <v>85</v>
      </c>
      <c r="AH539" t="s">
        <v>2656</v>
      </c>
      <c r="AI539">
        <v>540</v>
      </c>
      <c r="AJ539" t="s">
        <v>9</v>
      </c>
      <c r="AK539">
        <v>10</v>
      </c>
      <c r="AL539" s="35" t="s">
        <v>886</v>
      </c>
      <c r="AM539" t="s">
        <v>47</v>
      </c>
      <c r="AN539">
        <v>0.3</v>
      </c>
      <c r="AO539" t="s">
        <v>145</v>
      </c>
      <c r="AP539">
        <v>0</v>
      </c>
      <c r="AQ539" t="s">
        <v>157</v>
      </c>
      <c r="AR539" s="35">
        <v>24</v>
      </c>
      <c r="AS539" t="s">
        <v>875</v>
      </c>
      <c r="AT539">
        <v>225.1</v>
      </c>
      <c r="AU539">
        <v>6.5</v>
      </c>
      <c r="AV539">
        <v>156.6</v>
      </c>
      <c r="AW539">
        <v>19.2</v>
      </c>
      <c r="AX539" t="s">
        <v>8</v>
      </c>
      <c r="AY539" t="s">
        <v>8</v>
      </c>
      <c r="AZ539" t="s">
        <v>137</v>
      </c>
      <c r="BA539" t="s">
        <v>197</v>
      </c>
      <c r="BB539" cm="1">
        <f t="array" ref="BB539">_xlfn.IFS(AT539="NA", "NA", AT539="NR", "NA", AZ539="Direct rLV % whole brain", AT539, AZ539="Indirect rLV % whole brain", AT539, AZ539="Direct rLV % hemisphere", AT539/2, AZ539="Indirect rLV % hemisphere", AT539/2, AND(F539="Mouse", AZ539="mm3"), (AT539/508.91)*100, AND(F539="Rat", AZ539="mm3"), (AT539/1971)*100, AND(F539="Mouse", AZ539="ul"), (AT539/508.91)*100, AND(F539="Rat", AZ539="ul"), (AT539/1971)*100, AND(F539="Mouse", AZ539="nl"), (AT539/508910)*100, AND(F539="Rat", AZ539="nl"), (AT539/1971000)*100, AND(F539="Mouse", AZ539="cm3"), (AT539/0.50891)*100, AND(F539="Rat", AZ539="cm3"), (AT539/1.971)*100, TRUE, "NA")</f>
        <v>11.420598680872653</v>
      </c>
      <c r="BC539" cm="1">
        <f t="array" ref="BC539">_xlfn.IFS(AV539="NA", "NA", AV539="NR", "NA", AZ539="Direct rLV % whole brain", AV539, AZ539="Indirect rLV % whole brain", AV539, AZ539="Direct rLV % hemisphere", AV539/2, AZ539="Indirect rLV % hemisphere", AV539/2, AND(F539="Mouse", AZ539="mm3"), (AV539/508.91)*100, AND(F539="Rat", AZ539="mm3"), (AV539/1971)*100, AND(F539="Mouse", AZ539="ul"), (AV539/508.91)*100, AND(F539="Rat", AZ539="ul"), (AV539/1971)*100, AND(F539="Mouse", AZ539="nl"), (AV539/508910)*100, AND(F539="Rat", AZ539="nl"), (AV539/1971000)*100, AND(F539="Mouse", AZ539="cm3"), (AV539/0.50891)*100, AND(F539="Rat", AZ539="cm3"), (AV539/1.971)*100, TRUE, "NA")</f>
        <v>7.9452054794520537</v>
      </c>
      <c r="BD539" cm="1">
        <f t="array" ref="BD539">_xlfn.IFS(AU539="NA", "NA", AU539="NR", "NA", R539="NR", "NA", BA539="SD", AU539, BA539="SE", AU539*(SQRT(R539)), BA539="SEM", AU539*(SQRT(R539)), TRUE, "NA")</f>
        <v>19.5</v>
      </c>
      <c r="BE539" cm="1">
        <f t="array" ref="BE539">_xlfn.IFS(BD539="NA", "NA", AZ539="Direct rLV % whole brain", BD539, AZ539="Indirect rLV % whole brain", BD539, AZ539="Direct rLV % hemisphere", BD539/2, AZ539="Indirect rLV % hemisphere", BD539/2, AND(F539="Mouse", AZ539="mm3"), (BD539/508.91)*100, AND(F539="Rat", AZ539="mm3"), (BD539/1971)*100, AND(F539="Mouse", AZ539="ul"), (BD539/508.91)*100, AND(F539="Rat", AZ539="ul"), (BD539/1971)*100, AND(F539="Mouse", AZ539="nl"), (BD539/508910)*100, AND(F539="Rat", AZ539="nl"), (BD539/1971000)*100, AND(F539="Mouse", AZ539="cm3"), (BD539/0.50891)*100, AND(F539="Rat", AZ539="cm3"), (BD539/1.971)*100, TRUE, "NA")</f>
        <v>0.98934550989345504</v>
      </c>
      <c r="BF539" s="48" cm="1">
        <f t="array" ref="BF539">_xlfn.IFS(AW539="NA", "NA", AW539="NR", "NA", T539 = "NA", "NA", T539 = "NR", "NA", BA539="SD", AW539, BA539="SE", AW539*(SQRT(T539)), BA539="SEM", AW539*(SQRT(T539)), TRUE, "NA")</f>
        <v>54.305800795126849</v>
      </c>
      <c r="BG539" s="35" t="s">
        <v>12</v>
      </c>
      <c r="BH539" t="s">
        <v>8</v>
      </c>
      <c r="BI539" t="s">
        <v>8</v>
      </c>
      <c r="BJ539" t="s">
        <v>8</v>
      </c>
      <c r="BK539" t="s">
        <v>8</v>
      </c>
      <c r="BL539" t="s">
        <v>8</v>
      </c>
      <c r="BM539" t="s">
        <v>8</v>
      </c>
      <c r="BN539" s="35" t="s">
        <v>273</v>
      </c>
      <c r="BO539" t="s">
        <v>273</v>
      </c>
    </row>
    <row r="540" spans="1:69" s="22" customFormat="1" x14ac:dyDescent="0.3">
      <c r="A540" s="22" t="s">
        <v>2193</v>
      </c>
      <c r="B540" s="22" t="s">
        <v>2187</v>
      </c>
      <c r="C540" s="22">
        <v>2000</v>
      </c>
      <c r="D540" s="22" t="s">
        <v>2194</v>
      </c>
      <c r="E540" s="22" t="s">
        <v>141</v>
      </c>
      <c r="F540" s="34" t="s">
        <v>24</v>
      </c>
      <c r="G540" s="22" t="s">
        <v>10</v>
      </c>
      <c r="H540" s="22" t="s">
        <v>36</v>
      </c>
      <c r="I540" s="22" t="s">
        <v>12</v>
      </c>
      <c r="J540" s="22" t="s">
        <v>8</v>
      </c>
      <c r="K540" s="22" t="s">
        <v>9</v>
      </c>
      <c r="L540" s="22" t="s">
        <v>9</v>
      </c>
      <c r="M540" s="22" t="s">
        <v>9</v>
      </c>
      <c r="N540" s="22">
        <v>280</v>
      </c>
      <c r="O540" s="22">
        <f t="shared" si="90"/>
        <v>290</v>
      </c>
      <c r="P540" s="22">
        <v>300</v>
      </c>
      <c r="Q540" s="22">
        <v>4</v>
      </c>
      <c r="R540" s="22">
        <v>7.5</v>
      </c>
      <c r="S540" s="22">
        <v>0</v>
      </c>
      <c r="T540" s="22" t="s">
        <v>8</v>
      </c>
      <c r="U540" s="22" t="str">
        <f t="shared" si="87"/>
        <v>NA</v>
      </c>
      <c r="V540" s="22" t="str">
        <f t="shared" si="83"/>
        <v>NA</v>
      </c>
      <c r="W540" s="34" t="s">
        <v>95</v>
      </c>
      <c r="X540" s="22" t="s">
        <v>8</v>
      </c>
      <c r="Y540" s="22" t="s">
        <v>2553</v>
      </c>
      <c r="Z540" s="22" t="s">
        <v>91</v>
      </c>
      <c r="AA540" s="22">
        <v>20</v>
      </c>
      <c r="AB540" s="22" t="s">
        <v>145</v>
      </c>
      <c r="AC540" cm="1">
        <f t="array" ref="AC540">_xlfn.IFS(AB540="mg/kg", AA540, AB540="ug/g", AA540, AB540="mg/100g", AA540*10, AB540="mg/g", AA540*1000, TRUE, "NA")</f>
        <v>20</v>
      </c>
      <c r="AD540" s="22" t="s">
        <v>9</v>
      </c>
      <c r="AE540" s="22" t="s">
        <v>8</v>
      </c>
      <c r="AF540" t="str" cm="1">
        <f t="array" ref="AF540">_xlfn.IFS(AD540="NA", "NA", AD540="NR", "NA", AE540="W/cm2", AD540, AE540="mW/mm2", AD540*0.1, AE540="mW/cm2", AD540*0.001, AE540="uW/cm2", AD540*0.000001, AE540="lux", AD540*0.00000014641, AE540="klux", AD540*0.00014641, TRUE, "NA")</f>
        <v>NA</v>
      </c>
      <c r="AG540" s="22" t="s">
        <v>85</v>
      </c>
      <c r="AH540" s="22" t="s">
        <v>2656</v>
      </c>
      <c r="AI540" s="22">
        <v>540</v>
      </c>
      <c r="AJ540" s="22" t="s">
        <v>9</v>
      </c>
      <c r="AK540" s="22">
        <v>10</v>
      </c>
      <c r="AL540" s="34" t="s">
        <v>12</v>
      </c>
      <c r="AM540" s="22" t="s">
        <v>8</v>
      </c>
      <c r="AN540" s="22" t="s">
        <v>8</v>
      </c>
      <c r="AO540" s="22" t="s">
        <v>8</v>
      </c>
      <c r="AP540" s="22" t="s">
        <v>8</v>
      </c>
      <c r="AQ540" s="22" t="s">
        <v>8</v>
      </c>
      <c r="AR540" s="34">
        <v>24</v>
      </c>
      <c r="AS540" s="22" t="s">
        <v>876</v>
      </c>
      <c r="AT540" s="22">
        <v>21.77</v>
      </c>
      <c r="AU540" s="22">
        <v>1.67</v>
      </c>
      <c r="AV540" s="22" t="s">
        <v>8</v>
      </c>
      <c r="AW540" s="22" t="s">
        <v>8</v>
      </c>
      <c r="AX540" s="22" t="s">
        <v>8</v>
      </c>
      <c r="AY540" s="22" t="s">
        <v>8</v>
      </c>
      <c r="AZ540" s="22" t="s">
        <v>484</v>
      </c>
      <c r="BA540" s="22" t="s">
        <v>196</v>
      </c>
      <c r="BB540" cm="1">
        <f t="array" ref="BB540">_xlfn.IFS(AT540="NA", "NA", AT540="NR", "NA", AZ540="Direct rLV % whole brain", AT540, AZ540="Indirect rLV % whole brain", AT540, AZ540="Direct rLV % hemisphere", AT540/2, AZ540="Indirect rLV % hemisphere", AT540/2, AND(F540="Mouse", AZ540="mm3"), (AT540/508.91)*100, AND(F540="Rat", AZ540="mm3"), (AT540/1971)*100, AND(F540="Mouse", AZ540="ul"), (AT540/508.91)*100, AND(F540="Rat", AZ540="ul"), (AT540/1971)*100, AND(F540="Mouse", AZ540="nl"), (AT540/508910)*100, AND(F540="Rat", AZ540="nl"), (AT540/1971000)*100, AND(F540="Mouse", AZ540="cm3"), (AT540/0.50891)*100, AND(F540="Rat", AZ540="cm3"), (AT540/1.971)*100, TRUE, "NA")</f>
        <v>21.77</v>
      </c>
      <c r="BC540" t="str" cm="1">
        <f t="array" ref="BC540">_xlfn.IFS(AV540="NA", "NA", AV540="NR", "NA", AZ540="Direct rLV % whole brain", AV540, AZ540="Indirect rLV % whole brain", AV540, AZ540="Direct rLV % hemisphere", AV540/2, AZ540="Indirect rLV % hemisphere", AV540/2, AND(F540="Mouse", AZ540="mm3"), (AV540/508.91)*100, AND(F540="Rat", AZ540="mm3"), (AV540/1971)*100, AND(F540="Mouse", AZ540="ul"), (AV540/508.91)*100, AND(F540="Rat", AZ540="ul"), (AV540/1971)*100, AND(F540="Mouse", AZ540="nl"), (AV540/508910)*100, AND(F540="Rat", AZ540="nl"), (AV540/1971000)*100, AND(F540="Mouse", AZ540="cm3"), (AV540/0.50891)*100, AND(F540="Rat", AZ540="cm3"), (AV540/1.971)*100, TRUE, "NA")</f>
        <v>NA</v>
      </c>
      <c r="BD540" cm="1">
        <f t="array" ref="BD540">_xlfn.IFS(AU540="NA", "NA", AU540="NR", "NA", R540="NR", "NA", BA540="SD", AU540, BA540="SE", AU540*(SQRT(R540)), BA540="SEM", AU540*(SQRT(R540)), TRUE, "NA")</f>
        <v>1.67</v>
      </c>
      <c r="BE540" cm="1">
        <f t="array" ref="BE540">_xlfn.IFS(BD540="NA", "NA", AZ540="Direct rLV % whole brain", BD540, AZ540="Indirect rLV % whole brain", BD540, AZ540="Direct rLV % hemisphere", BD540/2, AZ540="Indirect rLV % hemisphere", BD540/2, AND(F540="Mouse", AZ540="mm3"), (BD540/508.91)*100, AND(F540="Rat", AZ540="mm3"), (BD540/1971)*100, AND(F540="Mouse", AZ540="ul"), (BD540/508.91)*100, AND(F540="Rat", AZ540="ul"), (BD540/1971)*100, AND(F540="Mouse", AZ540="nl"), (BD540/508910)*100, AND(F540="Rat", AZ540="nl"), (BD540/1971000)*100, AND(F540="Mouse", AZ540="cm3"), (BD540/0.50891)*100, AND(F540="Rat", AZ540="cm3"), (BD540/1.971)*100, TRUE, "NA")</f>
        <v>1.67</v>
      </c>
      <c r="BF540" s="48" t="str" cm="1">
        <f t="array" ref="BF540">_xlfn.IFS(AW540="NA", "NA", AW540="NR", "NA", T540 = "NA", "NA", T540 = "NR", "NA", BA540="SD", AW540, BA540="SE", AW540*(SQRT(T540)), BA540="SEM", AW540*(SQRT(T540)), TRUE, "NA")</f>
        <v>NA</v>
      </c>
      <c r="BG540" s="34" t="s">
        <v>12</v>
      </c>
      <c r="BH540" s="22" t="s">
        <v>8</v>
      </c>
      <c r="BI540" s="22" t="s">
        <v>8</v>
      </c>
      <c r="BJ540" s="22" t="s">
        <v>8</v>
      </c>
      <c r="BK540" s="22" t="s">
        <v>8</v>
      </c>
      <c r="BL540" s="22" t="s">
        <v>8</v>
      </c>
      <c r="BM540" s="22" t="s">
        <v>8</v>
      </c>
      <c r="BN540" s="34" t="s">
        <v>272</v>
      </c>
      <c r="BO540" s="22" t="s">
        <v>273</v>
      </c>
      <c r="BP540" s="22" t="s">
        <v>2195</v>
      </c>
    </row>
    <row r="541" spans="1:69" x14ac:dyDescent="0.3">
      <c r="A541" t="s">
        <v>2196</v>
      </c>
      <c r="B541" t="s">
        <v>2187</v>
      </c>
      <c r="C541">
        <v>2002</v>
      </c>
      <c r="D541" t="s">
        <v>2197</v>
      </c>
      <c r="E541" t="s">
        <v>141</v>
      </c>
      <c r="F541" s="35" t="s">
        <v>24</v>
      </c>
      <c r="G541" t="s">
        <v>10</v>
      </c>
      <c r="H541" t="s">
        <v>36</v>
      </c>
      <c r="I541" t="s">
        <v>12</v>
      </c>
      <c r="J541" t="s">
        <v>8</v>
      </c>
      <c r="K541" t="s">
        <v>9</v>
      </c>
      <c r="L541">
        <v>9</v>
      </c>
      <c r="M541" t="s">
        <v>9</v>
      </c>
      <c r="N541">
        <v>280</v>
      </c>
      <c r="O541">
        <f t="shared" si="90"/>
        <v>290</v>
      </c>
      <c r="P541">
        <v>300</v>
      </c>
      <c r="Q541">
        <v>18</v>
      </c>
      <c r="R541">
        <v>8</v>
      </c>
      <c r="S541">
        <v>0</v>
      </c>
      <c r="T541" t="s">
        <v>8</v>
      </c>
      <c r="U541" t="str">
        <f t="shared" si="87"/>
        <v>NA</v>
      </c>
      <c r="V541" t="str">
        <f t="shared" si="83"/>
        <v>NA</v>
      </c>
      <c r="W541" s="35" t="s">
        <v>95</v>
      </c>
      <c r="X541" t="s">
        <v>8</v>
      </c>
      <c r="Y541" t="s">
        <v>2553</v>
      </c>
      <c r="Z541" t="s">
        <v>91</v>
      </c>
      <c r="AA541">
        <v>20</v>
      </c>
      <c r="AB541" t="s">
        <v>145</v>
      </c>
      <c r="AC541" cm="1">
        <f t="array" ref="AC541">_xlfn.IFS(AB541="mg/kg", AA541, AB541="ug/g", AA541, AB541="mg/100g", AA541*10, AB541="mg/g", AA541*1000, TRUE, "NA")</f>
        <v>20</v>
      </c>
      <c r="AD541" t="s">
        <v>9</v>
      </c>
      <c r="AE541" t="s">
        <v>8</v>
      </c>
      <c r="AF541" t="str" cm="1">
        <f t="array" ref="AF541">_xlfn.IFS(AD541="NA", "NA", AD541="NR", "NA", AE541="W/cm2", AD541, AE541="mW/mm2", AD541*0.1, AE541="mW/cm2", AD541*0.001, AE541="uW/cm2", AD541*0.000001, AE541="lux", AD541*0.00000014641, AE541="klux", AD541*0.00014641, TRUE, "NA")</f>
        <v>NA</v>
      </c>
      <c r="AG541" t="s">
        <v>85</v>
      </c>
      <c r="AH541" t="s">
        <v>2656</v>
      </c>
      <c r="AI541">
        <v>540</v>
      </c>
      <c r="AJ541" t="s">
        <v>9</v>
      </c>
      <c r="AK541">
        <v>10</v>
      </c>
      <c r="AL541" s="35" t="s">
        <v>12</v>
      </c>
      <c r="AM541" t="s">
        <v>8</v>
      </c>
      <c r="AN541" t="s">
        <v>8</v>
      </c>
      <c r="AO541" t="s">
        <v>8</v>
      </c>
      <c r="AP541" t="s">
        <v>8</v>
      </c>
      <c r="AQ541" t="s">
        <v>8</v>
      </c>
      <c r="AR541" s="35">
        <v>24</v>
      </c>
      <c r="AS541" t="s">
        <v>876</v>
      </c>
      <c r="AT541">
        <v>17.45</v>
      </c>
      <c r="AU541">
        <v>3.47</v>
      </c>
      <c r="AV541" t="s">
        <v>8</v>
      </c>
      <c r="AW541" t="s">
        <v>8</v>
      </c>
      <c r="AX541" t="s">
        <v>8</v>
      </c>
      <c r="AY541" t="s">
        <v>8</v>
      </c>
      <c r="AZ541" t="s">
        <v>484</v>
      </c>
      <c r="BA541" t="s">
        <v>196</v>
      </c>
      <c r="BB541" cm="1">
        <f t="array" ref="BB541">_xlfn.IFS(AT541="NA", "NA", AT541="NR", "NA", AZ541="Direct rLV % whole brain", AT541, AZ541="Indirect rLV % whole brain", AT541, AZ541="Direct rLV % hemisphere", AT541/2, AZ541="Indirect rLV % hemisphere", AT541/2, AND(F541="Mouse", AZ541="mm3"), (AT541/508.91)*100, AND(F541="Rat", AZ541="mm3"), (AT541/1971)*100, AND(F541="Mouse", AZ541="ul"), (AT541/508.91)*100, AND(F541="Rat", AZ541="ul"), (AT541/1971)*100, AND(F541="Mouse", AZ541="nl"), (AT541/508910)*100, AND(F541="Rat", AZ541="nl"), (AT541/1971000)*100, AND(F541="Mouse", AZ541="cm3"), (AT541/0.50891)*100, AND(F541="Rat", AZ541="cm3"), (AT541/1.971)*100, TRUE, "NA")</f>
        <v>17.45</v>
      </c>
      <c r="BC541" t="str" cm="1">
        <f t="array" ref="BC541">_xlfn.IFS(AV541="NA", "NA", AV541="NR", "NA", AZ541="Direct rLV % whole brain", AV541, AZ541="Indirect rLV % whole brain", AV541, AZ541="Direct rLV % hemisphere", AV541/2, AZ541="Indirect rLV % hemisphere", AV541/2, AND(F541="Mouse", AZ541="mm3"), (AV541/508.91)*100, AND(F541="Rat", AZ541="mm3"), (AV541/1971)*100, AND(F541="Mouse", AZ541="ul"), (AV541/508.91)*100, AND(F541="Rat", AZ541="ul"), (AV541/1971)*100, AND(F541="Mouse", AZ541="nl"), (AV541/508910)*100, AND(F541="Rat", AZ541="nl"), (AV541/1971000)*100, AND(F541="Mouse", AZ541="cm3"), (AV541/0.50891)*100, AND(F541="Rat", AZ541="cm3"), (AV541/1.971)*100, TRUE, "NA")</f>
        <v>NA</v>
      </c>
      <c r="BD541" cm="1">
        <f t="array" ref="BD541">_xlfn.IFS(AU541="NA", "NA", AU541="NR", "NA", R541="NR", "NA", BA541="SD", AU541, BA541="SE", AU541*(SQRT(R541)), BA541="SEM", AU541*(SQRT(R541)), TRUE, "NA")</f>
        <v>3.47</v>
      </c>
      <c r="BE541" cm="1">
        <f t="array" ref="BE541">_xlfn.IFS(BD541="NA", "NA", AZ541="Direct rLV % whole brain", BD541, AZ541="Indirect rLV % whole brain", BD541, AZ541="Direct rLV % hemisphere", BD541/2, AZ541="Indirect rLV % hemisphere", BD541/2, AND(F541="Mouse", AZ541="mm3"), (BD541/508.91)*100, AND(F541="Rat", AZ541="mm3"), (BD541/1971)*100, AND(F541="Mouse", AZ541="ul"), (BD541/508.91)*100, AND(F541="Rat", AZ541="ul"), (BD541/1971)*100, AND(F541="Mouse", AZ541="nl"), (BD541/508910)*100, AND(F541="Rat", AZ541="nl"), (BD541/1971000)*100, AND(F541="Mouse", AZ541="cm3"), (BD541/0.50891)*100, AND(F541="Rat", AZ541="cm3"), (BD541/1.971)*100, TRUE, "NA")</f>
        <v>3.47</v>
      </c>
      <c r="BF541" s="48" t="str" cm="1">
        <f t="array" ref="BF541">_xlfn.IFS(AW541="NA", "NA", AW541="NR", "NA", T541 = "NA", "NA", T541 = "NR", "NA", BA541="SD", AW541, BA541="SE", AW541*(SQRT(T541)), BA541="SEM", AW541*(SQRT(T541)), TRUE, "NA")</f>
        <v>NA</v>
      </c>
      <c r="BG541" s="35" t="s">
        <v>471</v>
      </c>
      <c r="BH541">
        <v>9.8699999999999992</v>
      </c>
      <c r="BI541">
        <v>1.53</v>
      </c>
      <c r="BJ541" t="s">
        <v>8</v>
      </c>
      <c r="BK541" t="s">
        <v>8</v>
      </c>
      <c r="BL541" t="s">
        <v>196</v>
      </c>
      <c r="BM541">
        <v>24</v>
      </c>
      <c r="BN541" s="35" t="s">
        <v>272</v>
      </c>
      <c r="BO541" t="s">
        <v>273</v>
      </c>
      <c r="BP541" t="s">
        <v>2198</v>
      </c>
    </row>
    <row r="542" spans="1:69" s="22" customFormat="1" x14ac:dyDescent="0.3">
      <c r="A542" s="22" t="s">
        <v>2200</v>
      </c>
      <c r="B542" s="22" t="s">
        <v>2199</v>
      </c>
      <c r="C542" s="22">
        <v>2011</v>
      </c>
      <c r="D542" s="22" t="s">
        <v>2201</v>
      </c>
      <c r="E542" s="22" t="s">
        <v>141</v>
      </c>
      <c r="F542" s="34" t="s">
        <v>24</v>
      </c>
      <c r="G542" s="22" t="s">
        <v>11</v>
      </c>
      <c r="H542" s="22" t="s">
        <v>36</v>
      </c>
      <c r="I542" s="22" t="s">
        <v>12</v>
      </c>
      <c r="J542" s="22" t="s">
        <v>8</v>
      </c>
      <c r="K542" s="22" t="s">
        <v>9</v>
      </c>
      <c r="L542" s="22" t="s">
        <v>9</v>
      </c>
      <c r="M542" s="22" t="s">
        <v>9</v>
      </c>
      <c r="N542" s="22">
        <v>240</v>
      </c>
      <c r="O542" s="22">
        <f t="shared" si="90"/>
        <v>260</v>
      </c>
      <c r="P542" s="22">
        <v>280</v>
      </c>
      <c r="Q542" s="22">
        <v>2</v>
      </c>
      <c r="R542" s="22">
        <v>8</v>
      </c>
      <c r="S542" s="22">
        <v>2</v>
      </c>
      <c r="T542" s="22">
        <v>6</v>
      </c>
      <c r="U542" s="22">
        <f t="shared" si="87"/>
        <v>1</v>
      </c>
      <c r="V542" s="22">
        <f t="shared" si="83"/>
        <v>8</v>
      </c>
      <c r="W542" s="34" t="s">
        <v>99</v>
      </c>
      <c r="X542" s="22" t="s">
        <v>8</v>
      </c>
      <c r="Y542" s="22" t="s">
        <v>2553</v>
      </c>
      <c r="Z542" s="22" t="s">
        <v>9</v>
      </c>
      <c r="AA542" s="22">
        <v>50</v>
      </c>
      <c r="AB542" s="22" t="s">
        <v>145</v>
      </c>
      <c r="AC542" cm="1">
        <f t="array" ref="AC542">_xlfn.IFS(AB542="mg/kg", AA542, AB542="ug/g", AA542, AB542="mg/100g", AA542*10, AB542="mg/g", AA542*1000, TRUE, "NA")</f>
        <v>50</v>
      </c>
      <c r="AD542" s="22">
        <v>7000</v>
      </c>
      <c r="AE542" s="22" t="s">
        <v>252</v>
      </c>
      <c r="AF542" cm="1">
        <f t="array" ref="AF542">_xlfn.IFS(AD542="NA", "NA", AD542="NR", "NA", AE542="W/cm2", AD542, AE542="mW/mm2", AD542*0.1, AE542="mW/cm2", AD542*0.001, AE542="uW/cm2", AD542*0.000001, AE542="lux", AD542*0.00000014641, AE542="klux", AD542*0.00014641, TRUE, "NA")</f>
        <v>1.02487E-3</v>
      </c>
      <c r="AG542" s="22" t="s">
        <v>146</v>
      </c>
      <c r="AH542" s="22" t="s">
        <v>9</v>
      </c>
      <c r="AI542" s="22">
        <v>540</v>
      </c>
      <c r="AJ542" s="22" t="s">
        <v>9</v>
      </c>
      <c r="AK542" s="22">
        <v>20</v>
      </c>
      <c r="AL542" s="34" t="s">
        <v>1251</v>
      </c>
      <c r="AM542" s="22" t="s">
        <v>218</v>
      </c>
      <c r="AN542" s="22">
        <v>2.1</v>
      </c>
      <c r="AO542" s="22" t="s">
        <v>2562</v>
      </c>
      <c r="AP542" s="22" t="s">
        <v>9</v>
      </c>
      <c r="AQ542" s="22" t="s">
        <v>157</v>
      </c>
      <c r="AR542" s="34">
        <v>48</v>
      </c>
      <c r="AS542" s="22" t="s">
        <v>876</v>
      </c>
      <c r="AT542" s="22">
        <v>3.66</v>
      </c>
      <c r="AU542" s="22">
        <v>1.51</v>
      </c>
      <c r="AV542" s="22">
        <v>1.49</v>
      </c>
      <c r="AW542" s="22">
        <v>1.44</v>
      </c>
      <c r="AX542" s="22" t="s">
        <v>8</v>
      </c>
      <c r="AY542" s="22" t="s">
        <v>8</v>
      </c>
      <c r="AZ542" s="22" t="s">
        <v>485</v>
      </c>
      <c r="BA542" s="22" t="s">
        <v>196</v>
      </c>
      <c r="BB542" cm="1">
        <f t="array" ref="BB542">_xlfn.IFS(AT542="NA", "NA", AT542="NR", "NA", AZ542="Direct rLV % whole brain", AT542, AZ542="Indirect rLV % whole brain", AT542, AZ542="Direct rLV % hemisphere", AT542/2, AZ542="Indirect rLV % hemisphere", AT542/2, AND(F542="Mouse", AZ542="mm3"), (AT542/508.91)*100, AND(F542="Rat", AZ542="mm3"), (AT542/1971)*100, AND(F542="Mouse", AZ542="ul"), (AT542/508.91)*100, AND(F542="Rat", AZ542="ul"), (AT542/1971)*100, AND(F542="Mouse", AZ542="nl"), (AT542/508910)*100, AND(F542="Rat", AZ542="nl"), (AT542/1971000)*100, AND(F542="Mouse", AZ542="cm3"), (AT542/0.50891)*100, AND(F542="Rat", AZ542="cm3"), (AT542/1.971)*100, TRUE, "NA")</f>
        <v>1.83</v>
      </c>
      <c r="BC542" cm="1">
        <f t="array" ref="BC542">_xlfn.IFS(AV542="NA", "NA", AV542="NR", "NA", AZ542="Direct rLV % whole brain", AV542, AZ542="Indirect rLV % whole brain", AV542, AZ542="Direct rLV % hemisphere", AV542/2, AZ542="Indirect rLV % hemisphere", AV542/2, AND(F542="Mouse", AZ542="mm3"), (AV542/508.91)*100, AND(F542="Rat", AZ542="mm3"), (AV542/1971)*100, AND(F542="Mouse", AZ542="ul"), (AV542/508.91)*100, AND(F542="Rat", AZ542="ul"), (AV542/1971)*100, AND(F542="Mouse", AZ542="nl"), (AV542/508910)*100, AND(F542="Rat", AZ542="nl"), (AV542/1971000)*100, AND(F542="Mouse", AZ542="cm3"), (AV542/0.50891)*100, AND(F542="Rat", AZ542="cm3"), (AV542/1.971)*100, TRUE, "NA")</f>
        <v>0.745</v>
      </c>
      <c r="BD542" cm="1">
        <f t="array" ref="BD542">_xlfn.IFS(AU542="NA", "NA", AU542="NR", "NA", R542="NR", "NA", BA542="SD", AU542, BA542="SE", AU542*(SQRT(R542)), BA542="SEM", AU542*(SQRT(R542)), TRUE, "NA")</f>
        <v>1.51</v>
      </c>
      <c r="BE542" cm="1">
        <f t="array" ref="BE542">_xlfn.IFS(BD542="NA", "NA", AZ542="Direct rLV % whole brain", BD542, AZ542="Indirect rLV % whole brain", BD542, AZ542="Direct rLV % hemisphere", BD542/2, AZ542="Indirect rLV % hemisphere", BD542/2, AND(F542="Mouse", AZ542="mm3"), (BD542/508.91)*100, AND(F542="Rat", AZ542="mm3"), (BD542/1971)*100, AND(F542="Mouse", AZ542="ul"), (BD542/508.91)*100, AND(F542="Rat", AZ542="ul"), (BD542/1971)*100, AND(F542="Mouse", AZ542="nl"), (BD542/508910)*100, AND(F542="Rat", AZ542="nl"), (BD542/1971000)*100, AND(F542="Mouse", AZ542="cm3"), (BD542/0.50891)*100, AND(F542="Rat", AZ542="cm3"), (BD542/1.971)*100, TRUE, "NA")</f>
        <v>0.755</v>
      </c>
      <c r="BF542" s="48" cm="1">
        <f t="array" ref="BF542">_xlfn.IFS(AW542="NA", "NA", AW542="NR", "NA", T542 = "NA", "NA", T542 = "NR", "NA", BA542="SD", AW542, BA542="SE", AW542*(SQRT(T542)), BA542="SEM", AW542*(SQRT(T542)), TRUE, "NA")</f>
        <v>1.44</v>
      </c>
      <c r="BG542" s="34" t="s">
        <v>12</v>
      </c>
      <c r="BH542" s="22" t="s">
        <v>8</v>
      </c>
      <c r="BI542" s="22" t="s">
        <v>8</v>
      </c>
      <c r="BJ542" s="22" t="s">
        <v>8</v>
      </c>
      <c r="BK542" s="22" t="s">
        <v>8</v>
      </c>
      <c r="BL542" s="22" t="s">
        <v>8</v>
      </c>
      <c r="BM542" s="22" t="s">
        <v>8</v>
      </c>
      <c r="BN542" s="34" t="s">
        <v>272</v>
      </c>
      <c r="BO542" s="22" t="s">
        <v>273</v>
      </c>
      <c r="BP542" s="22" t="s">
        <v>2202</v>
      </c>
    </row>
    <row r="543" spans="1:69" x14ac:dyDescent="0.3">
      <c r="A543" t="s">
        <v>2204</v>
      </c>
      <c r="B543" t="s">
        <v>2203</v>
      </c>
      <c r="C543">
        <v>2009</v>
      </c>
      <c r="D543" t="s">
        <v>2205</v>
      </c>
      <c r="E543" t="s">
        <v>141</v>
      </c>
      <c r="F543" s="35" t="s">
        <v>24</v>
      </c>
      <c r="G543" t="s">
        <v>10</v>
      </c>
      <c r="H543" t="s">
        <v>36</v>
      </c>
      <c r="I543" t="s">
        <v>12</v>
      </c>
      <c r="J543" t="s">
        <v>8</v>
      </c>
      <c r="K543" t="s">
        <v>9</v>
      </c>
      <c r="L543" t="s">
        <v>9</v>
      </c>
      <c r="M543" t="s">
        <v>9</v>
      </c>
      <c r="N543">
        <v>267</v>
      </c>
      <c r="O543">
        <v>278</v>
      </c>
      <c r="P543">
        <v>289</v>
      </c>
      <c r="Q543">
        <v>1</v>
      </c>
      <c r="R543">
        <v>10</v>
      </c>
      <c r="S543">
        <v>2</v>
      </c>
      <c r="T543">
        <v>10</v>
      </c>
      <c r="U543">
        <f t="shared" si="87"/>
        <v>2</v>
      </c>
      <c r="V543">
        <f t="shared" si="83"/>
        <v>5</v>
      </c>
      <c r="W543" s="35" t="s">
        <v>95</v>
      </c>
      <c r="X543" t="s">
        <v>8</v>
      </c>
      <c r="Y543" t="s">
        <v>2553</v>
      </c>
      <c r="Z543" t="s">
        <v>91</v>
      </c>
      <c r="AA543">
        <v>20</v>
      </c>
      <c r="AB543" t="s">
        <v>145</v>
      </c>
      <c r="AC543" cm="1">
        <f t="array" ref="AC543">_xlfn.IFS(AB543="mg/kg", AA543, AB543="ug/g", AA543, AB543="mg/100g", AA543*10, AB543="mg/g", AA543*1000, TRUE, "NA")</f>
        <v>20</v>
      </c>
      <c r="AD543">
        <v>600000</v>
      </c>
      <c r="AE543" t="s">
        <v>252</v>
      </c>
      <c r="AF543" cm="1">
        <f t="array" ref="AF543">_xlfn.IFS(AD543="NA", "NA", AD543="NR", "NA", AE543="W/cm2", AD543, AE543="mW/mm2", AD543*0.1, AE543="mW/cm2", AD543*0.001, AE543="uW/cm2", AD543*0.000001, AE543="lux", AD543*0.00000014641, AE543="klux", AD543*0.00014641, TRUE, "NA")</f>
        <v>8.7845999999999994E-2</v>
      </c>
      <c r="AG543" t="s">
        <v>85</v>
      </c>
      <c r="AH543" t="s">
        <v>2656</v>
      </c>
      <c r="AI543">
        <v>540</v>
      </c>
      <c r="AJ543">
        <v>3</v>
      </c>
      <c r="AK543">
        <v>10</v>
      </c>
      <c r="AL543" s="35" t="s">
        <v>2206</v>
      </c>
      <c r="AM543" t="s">
        <v>2634</v>
      </c>
      <c r="AN543">
        <v>10</v>
      </c>
      <c r="AO543" t="s">
        <v>145</v>
      </c>
      <c r="AP543">
        <v>-168</v>
      </c>
      <c r="AQ543" t="s">
        <v>156</v>
      </c>
      <c r="AR543" s="35">
        <v>24</v>
      </c>
      <c r="AS543" t="s">
        <v>875</v>
      </c>
      <c r="AT543">
        <v>320.60000000000002</v>
      </c>
      <c r="AU543">
        <v>30.1</v>
      </c>
      <c r="AV543">
        <v>252.3</v>
      </c>
      <c r="AW543">
        <v>55</v>
      </c>
      <c r="AX543" t="s">
        <v>8</v>
      </c>
      <c r="AY543" t="s">
        <v>8</v>
      </c>
      <c r="AZ543" t="s">
        <v>137</v>
      </c>
      <c r="BA543" t="s">
        <v>196</v>
      </c>
      <c r="BB543" cm="1">
        <f t="array" ref="BB543">_xlfn.IFS(AT543="NA", "NA", AT543="NR", "NA", AZ543="Direct rLV % whole brain", AT543, AZ543="Indirect rLV % whole brain", AT543, AZ543="Direct rLV % hemisphere", AT543/2, AZ543="Indirect rLV % hemisphere", AT543/2, AND(F543="Mouse", AZ543="mm3"), (AT543/508.91)*100, AND(F543="Rat", AZ543="mm3"), (AT543/1971)*100, AND(F543="Mouse", AZ543="ul"), (AT543/508.91)*100, AND(F543="Rat", AZ543="ul"), (AT543/1971)*100, AND(F543="Mouse", AZ543="nl"), (AT543/508910)*100, AND(F543="Rat", AZ543="nl"), (AT543/1971000)*100, AND(F543="Mouse", AZ543="cm3"), (AT543/0.50891)*100, AND(F543="Rat", AZ543="cm3"), (AT543/1.971)*100, TRUE, "NA")</f>
        <v>16.265854895991883</v>
      </c>
      <c r="BC543" cm="1">
        <f t="array" ref="BC543">_xlfn.IFS(AV543="NA", "NA", AV543="NR", "NA", AZ543="Direct rLV % whole brain", AV543, AZ543="Indirect rLV % whole brain", AV543, AZ543="Direct rLV % hemisphere", AV543/2, AZ543="Indirect rLV % hemisphere", AV543/2, AND(F543="Mouse", AZ543="mm3"), (AV543/508.91)*100, AND(F543="Rat", AZ543="mm3"), (AV543/1971)*100, AND(F543="Mouse", AZ543="ul"), (AV543/508.91)*100, AND(F543="Rat", AZ543="ul"), (AV543/1971)*100, AND(F543="Mouse", AZ543="nl"), (AV543/508910)*100, AND(F543="Rat", AZ543="nl"), (AV543/1971000)*100, AND(F543="Mouse", AZ543="cm3"), (AV543/0.50891)*100, AND(F543="Rat", AZ543="cm3"), (AV543/1.971)*100, TRUE, "NA")</f>
        <v>12.800608828006087</v>
      </c>
      <c r="BD543" cm="1">
        <f t="array" ref="BD543">_xlfn.IFS(AU543="NA", "NA", AU543="NR", "NA", R543="NR", "NA", BA543="SD", AU543, BA543="SE", AU543*(SQRT(R543)), BA543="SEM", AU543*(SQRT(R543)), TRUE, "NA")</f>
        <v>30.1</v>
      </c>
      <c r="BE543" cm="1">
        <f t="array" ref="BE543">_xlfn.IFS(BD543="NA", "NA", AZ543="Direct rLV % whole brain", BD543, AZ543="Indirect rLV % whole brain", BD543, AZ543="Direct rLV % hemisphere", BD543/2, AZ543="Indirect rLV % hemisphere", BD543/2, AND(F543="Mouse", AZ543="mm3"), (BD543/508.91)*100, AND(F543="Rat", AZ543="mm3"), (BD543/1971)*100, AND(F543="Mouse", AZ543="ul"), (BD543/508.91)*100, AND(F543="Rat", AZ543="ul"), (BD543/1971)*100, AND(F543="Mouse", AZ543="nl"), (BD543/508910)*100, AND(F543="Rat", AZ543="nl"), (BD543/1971000)*100, AND(F543="Mouse", AZ543="cm3"), (BD543/0.50891)*100, AND(F543="Rat", AZ543="cm3"), (BD543/1.971)*100, TRUE, "NA")</f>
        <v>1.5271435819381027</v>
      </c>
      <c r="BF543" s="48" cm="1">
        <f t="array" ref="BF543">_xlfn.IFS(AW543="NA", "NA", AW543="NR", "NA", T543 = "NA", "NA", T543 = "NR", "NA", BA543="SD", AW543, BA543="SE", AW543*(SQRT(T543)), BA543="SEM", AW543*(SQRT(T543)), TRUE, "NA")</f>
        <v>55</v>
      </c>
      <c r="BG543" s="35" t="s">
        <v>471</v>
      </c>
      <c r="BH543">
        <v>2.7</v>
      </c>
      <c r="BI543">
        <v>0.5</v>
      </c>
      <c r="BJ543">
        <v>2.4</v>
      </c>
      <c r="BK543">
        <v>0.5</v>
      </c>
      <c r="BL543" t="s">
        <v>196</v>
      </c>
      <c r="BM543">
        <v>24</v>
      </c>
      <c r="BN543" s="35" t="s">
        <v>273</v>
      </c>
      <c r="BO543" t="s">
        <v>272</v>
      </c>
      <c r="BP543" t="s">
        <v>2207</v>
      </c>
    </row>
    <row r="544" spans="1:69" s="22" customFormat="1" x14ac:dyDescent="0.3">
      <c r="A544" s="22" t="s">
        <v>2209</v>
      </c>
      <c r="B544" s="22" t="s">
        <v>2208</v>
      </c>
      <c r="C544" s="22">
        <v>1997</v>
      </c>
      <c r="D544" s="22" t="s">
        <v>2210</v>
      </c>
      <c r="E544" s="22" t="s">
        <v>141</v>
      </c>
      <c r="F544" s="34" t="s">
        <v>24</v>
      </c>
      <c r="G544" s="22" t="s">
        <v>9</v>
      </c>
      <c r="H544" s="22" t="s">
        <v>36</v>
      </c>
      <c r="I544" s="22" t="s">
        <v>12</v>
      </c>
      <c r="J544" s="22" t="s">
        <v>8</v>
      </c>
      <c r="K544" s="22" t="s">
        <v>9</v>
      </c>
      <c r="L544" s="22" t="s">
        <v>9</v>
      </c>
      <c r="M544" s="22" t="s">
        <v>9</v>
      </c>
      <c r="N544" s="22" t="s">
        <v>9</v>
      </c>
      <c r="O544" s="22" t="s">
        <v>9</v>
      </c>
      <c r="P544" s="22" t="s">
        <v>9</v>
      </c>
      <c r="Q544" s="22">
        <v>2</v>
      </c>
      <c r="R544" s="22">
        <v>10</v>
      </c>
      <c r="S544" s="22">
        <v>2</v>
      </c>
      <c r="T544" s="22">
        <v>10</v>
      </c>
      <c r="U544" s="22">
        <f t="shared" si="87"/>
        <v>1</v>
      </c>
      <c r="V544" s="22">
        <f t="shared" si="83"/>
        <v>10</v>
      </c>
      <c r="W544" s="34" t="s">
        <v>9</v>
      </c>
      <c r="X544" s="22" t="s">
        <v>8</v>
      </c>
      <c r="Y544" s="22" t="s">
        <v>2553</v>
      </c>
      <c r="Z544" s="22" t="s">
        <v>91</v>
      </c>
      <c r="AA544" s="22">
        <v>20</v>
      </c>
      <c r="AB544" s="22" t="s">
        <v>145</v>
      </c>
      <c r="AC544" cm="1">
        <f t="array" ref="AC544">_xlfn.IFS(AB544="mg/kg", AA544, AB544="ug/g", AA544, AB544="mg/100g", AA544*10, AB544="mg/g", AA544*1000, TRUE, "NA")</f>
        <v>20</v>
      </c>
      <c r="AD544" s="22" t="s">
        <v>9</v>
      </c>
      <c r="AE544" s="22" t="s">
        <v>8</v>
      </c>
      <c r="AF544" t="str" cm="1">
        <f t="array" ref="AF544">_xlfn.IFS(AD544="NA", "NA", AD544="NR", "NA", AE544="W/cm2", AD544, AE544="mW/mm2", AD544*0.1, AE544="mW/cm2", AD544*0.001, AE544="uW/cm2", AD544*0.000001, AE544="lux", AD544*0.00000014641, AE544="klux", AD544*0.00014641, TRUE, "NA")</f>
        <v>NA</v>
      </c>
      <c r="AG544" s="22" t="s">
        <v>85</v>
      </c>
      <c r="AH544" s="22" t="s">
        <v>2656</v>
      </c>
      <c r="AI544" s="22">
        <v>540</v>
      </c>
      <c r="AJ544" s="22" t="s">
        <v>9</v>
      </c>
      <c r="AK544" s="22">
        <v>10</v>
      </c>
      <c r="AL544" s="34" t="s">
        <v>1223</v>
      </c>
      <c r="AM544" s="22" t="s">
        <v>219</v>
      </c>
      <c r="AN544" s="22">
        <v>40</v>
      </c>
      <c r="AO544" s="22" t="s">
        <v>145</v>
      </c>
      <c r="AP544" s="22">
        <v>0</v>
      </c>
      <c r="AQ544" s="22" t="s">
        <v>157</v>
      </c>
      <c r="AR544" s="34">
        <v>6</v>
      </c>
      <c r="AS544" s="22" t="s">
        <v>876</v>
      </c>
      <c r="AT544" s="22">
        <v>13.66</v>
      </c>
      <c r="AU544" s="22">
        <v>1.9</v>
      </c>
      <c r="AV544" s="22">
        <v>6.79</v>
      </c>
      <c r="AW544" s="22">
        <v>0.4</v>
      </c>
      <c r="AX544" s="22" t="s">
        <v>8</v>
      </c>
      <c r="AY544" s="22" t="s">
        <v>8</v>
      </c>
      <c r="AZ544" s="22" t="s">
        <v>483</v>
      </c>
      <c r="BA544" s="22" t="s">
        <v>197</v>
      </c>
      <c r="BB544" cm="1">
        <f t="array" ref="BB544">_xlfn.IFS(AT544="NA", "NA", AT544="NR", "NA", AZ544="Direct rLV % whole brain", AT544, AZ544="Indirect rLV % whole brain", AT544, AZ544="Direct rLV % hemisphere", AT544/2, AZ544="Indirect rLV % hemisphere", AT544/2, AND(F544="Mouse", AZ544="mm3"), (AT544/508.91)*100, AND(F544="Rat", AZ544="mm3"), (AT544/1971)*100, AND(F544="Mouse", AZ544="ul"), (AT544/508.91)*100, AND(F544="Rat", AZ544="ul"), (AT544/1971)*100, AND(F544="Mouse", AZ544="nl"), (AT544/508910)*100, AND(F544="Rat", AZ544="nl"), (AT544/1971000)*100, AND(F544="Mouse", AZ544="cm3"), (AT544/0.50891)*100, AND(F544="Rat", AZ544="cm3"), (AT544/1.971)*100, TRUE, "NA")</f>
        <v>13.66</v>
      </c>
      <c r="BC544" cm="1">
        <f t="array" ref="BC544">_xlfn.IFS(AV544="NA", "NA", AV544="NR", "NA", AZ544="Direct rLV % whole brain", AV544, AZ544="Indirect rLV % whole brain", AV544, AZ544="Direct rLV % hemisphere", AV544/2, AZ544="Indirect rLV % hemisphere", AV544/2, AND(F544="Mouse", AZ544="mm3"), (AV544/508.91)*100, AND(F544="Rat", AZ544="mm3"), (AV544/1971)*100, AND(F544="Mouse", AZ544="ul"), (AV544/508.91)*100, AND(F544="Rat", AZ544="ul"), (AV544/1971)*100, AND(F544="Mouse", AZ544="nl"), (AV544/508910)*100, AND(F544="Rat", AZ544="nl"), (AV544/1971000)*100, AND(F544="Mouse", AZ544="cm3"), (AV544/0.50891)*100, AND(F544="Rat", AZ544="cm3"), (AV544/1.971)*100, TRUE, "NA")</f>
        <v>6.79</v>
      </c>
      <c r="BD544" cm="1">
        <f t="array" ref="BD544">_xlfn.IFS(AU544="NA", "NA", AU544="NR", "NA", R544="NR", "NA", BA544="SD", AU544, BA544="SE", AU544*(SQRT(R544)), BA544="SEM", AU544*(SQRT(R544)), TRUE, "NA")</f>
        <v>6.008327554319921</v>
      </c>
      <c r="BE544" cm="1">
        <f t="array" ref="BE544">_xlfn.IFS(BD544="NA", "NA", AZ544="Direct rLV % whole brain", BD544, AZ544="Indirect rLV % whole brain", BD544, AZ544="Direct rLV % hemisphere", BD544/2, AZ544="Indirect rLV % hemisphere", BD544/2, AND(F544="Mouse", AZ544="mm3"), (BD544/508.91)*100, AND(F544="Rat", AZ544="mm3"), (BD544/1971)*100, AND(F544="Mouse", AZ544="ul"), (BD544/508.91)*100, AND(F544="Rat", AZ544="ul"), (BD544/1971)*100, AND(F544="Mouse", AZ544="nl"), (BD544/508910)*100, AND(F544="Rat", AZ544="nl"), (BD544/1971000)*100, AND(F544="Mouse", AZ544="cm3"), (BD544/0.50891)*100, AND(F544="Rat", AZ544="cm3"), (BD544/1.971)*100, TRUE, "NA")</f>
        <v>6.008327554319921</v>
      </c>
      <c r="BF544" s="48" cm="1">
        <f t="array" ref="BF544">_xlfn.IFS(AW544="NA", "NA", AW544="NR", "NA", T544 = "NA", "NA", T544 = "NR", "NA", BA544="SD", AW544, BA544="SE", AW544*(SQRT(T544)), BA544="SEM", AW544*(SQRT(T544)), TRUE, "NA")</f>
        <v>1.264911064067352</v>
      </c>
      <c r="BG544" s="34" t="s">
        <v>12</v>
      </c>
      <c r="BH544" s="22" t="s">
        <v>8</v>
      </c>
      <c r="BI544" s="22" t="s">
        <v>8</v>
      </c>
      <c r="BJ544" s="22" t="s">
        <v>8</v>
      </c>
      <c r="BK544" s="22" t="s">
        <v>8</v>
      </c>
      <c r="BL544" s="22" t="s">
        <v>8</v>
      </c>
      <c r="BM544" s="22" t="s">
        <v>8</v>
      </c>
      <c r="BN544" s="34" t="s">
        <v>272</v>
      </c>
      <c r="BO544" s="22" t="s">
        <v>273</v>
      </c>
      <c r="BP544" s="22" t="s">
        <v>2211</v>
      </c>
    </row>
    <row r="545" spans="1:69" x14ac:dyDescent="0.3">
      <c r="A545" t="s">
        <v>2215</v>
      </c>
      <c r="B545" t="s">
        <v>2214</v>
      </c>
      <c r="C545">
        <v>2011</v>
      </c>
      <c r="D545" t="s">
        <v>2216</v>
      </c>
      <c r="E545" t="s">
        <v>141</v>
      </c>
      <c r="F545" s="35" t="s">
        <v>24</v>
      </c>
      <c r="G545" t="s">
        <v>11</v>
      </c>
      <c r="H545" t="s">
        <v>36</v>
      </c>
      <c r="I545" t="s">
        <v>12</v>
      </c>
      <c r="J545" t="s">
        <v>8</v>
      </c>
      <c r="K545" t="s">
        <v>9</v>
      </c>
      <c r="L545" t="s">
        <v>9</v>
      </c>
      <c r="M545" t="s">
        <v>9</v>
      </c>
      <c r="N545">
        <v>356.27</v>
      </c>
      <c r="O545">
        <v>360.8</v>
      </c>
      <c r="P545">
        <v>365.33</v>
      </c>
      <c r="Q545">
        <v>1</v>
      </c>
      <c r="R545">
        <v>6</v>
      </c>
      <c r="S545">
        <v>2</v>
      </c>
      <c r="T545">
        <v>6</v>
      </c>
      <c r="U545">
        <f t="shared" si="87"/>
        <v>2</v>
      </c>
      <c r="V545">
        <f t="shared" si="83"/>
        <v>3</v>
      </c>
      <c r="W545" s="35" t="s">
        <v>99</v>
      </c>
      <c r="X545" t="s">
        <v>8</v>
      </c>
      <c r="Y545" t="s">
        <v>2553</v>
      </c>
      <c r="Z545" t="s">
        <v>9</v>
      </c>
      <c r="AA545">
        <v>37.5</v>
      </c>
      <c r="AB545" t="s">
        <v>145</v>
      </c>
      <c r="AC545" cm="1">
        <f t="array" ref="AC545">_xlfn.IFS(AB545="mg/kg", AA545, AB545="ug/g", AA545, AB545="mg/100g", AA545*10, AB545="mg/g", AA545*1000, TRUE, "NA")</f>
        <v>37.5</v>
      </c>
      <c r="AD545">
        <v>7000</v>
      </c>
      <c r="AE545" t="s">
        <v>252</v>
      </c>
      <c r="AF545" cm="1">
        <f t="array" ref="AF545">_xlfn.IFS(AD545="NA", "NA", AD545="NR", "NA", AE545="W/cm2", AD545, AE545="mW/mm2", AD545*0.1, AE545="mW/cm2", AD545*0.001, AE545="uW/cm2", AD545*0.000001, AE545="lux", AD545*0.00000014641, AE545="klux", AD545*0.00014641, TRUE, "NA")</f>
        <v>1.02487E-3</v>
      </c>
      <c r="AG545" t="s">
        <v>776</v>
      </c>
      <c r="AH545" t="s">
        <v>2655</v>
      </c>
      <c r="AI545">
        <v>540</v>
      </c>
      <c r="AJ545">
        <v>0.1</v>
      </c>
      <c r="AK545">
        <v>25</v>
      </c>
      <c r="AL545" s="35" t="s">
        <v>2217</v>
      </c>
      <c r="AM545" t="s">
        <v>220</v>
      </c>
      <c r="AN545">
        <v>250</v>
      </c>
      <c r="AO545" t="s">
        <v>2561</v>
      </c>
      <c r="AP545">
        <v>0.5</v>
      </c>
      <c r="AQ545" t="s">
        <v>158</v>
      </c>
      <c r="AR545" s="35">
        <v>168</v>
      </c>
      <c r="AS545" t="s">
        <v>876</v>
      </c>
      <c r="AT545">
        <v>1.46</v>
      </c>
      <c r="AU545">
        <v>0.23</v>
      </c>
      <c r="AV545">
        <v>3.04</v>
      </c>
      <c r="AW545">
        <v>0.4</v>
      </c>
      <c r="AX545" t="s">
        <v>8</v>
      </c>
      <c r="AY545" t="s">
        <v>8</v>
      </c>
      <c r="AZ545" t="s">
        <v>137</v>
      </c>
      <c r="BA545" t="s">
        <v>197</v>
      </c>
      <c r="BB545" cm="1">
        <f t="array" ref="BB545">_xlfn.IFS(AT545="NA", "NA", AT545="NR", "NA", AZ545="Direct rLV % whole brain", AT545, AZ545="Indirect rLV % whole brain", AT545, AZ545="Direct rLV % hemisphere", AT545/2, AZ545="Indirect rLV % hemisphere", AT545/2, AND(F545="Mouse", AZ545="mm3"), (AT545/508.91)*100, AND(F545="Rat", AZ545="mm3"), (AT545/1971)*100, AND(F545="Mouse", AZ545="ul"), (AT545/508.91)*100, AND(F545="Rat", AZ545="ul"), (AT545/1971)*100, AND(F545="Mouse", AZ545="nl"), (AT545/508910)*100, AND(F545="Rat", AZ545="nl"), (AT545/1971000)*100, AND(F545="Mouse", AZ545="cm3"), (AT545/0.50891)*100, AND(F545="Rat", AZ545="cm3"), (AT545/1.971)*100, TRUE, "NA")</f>
        <v>7.407407407407407E-2</v>
      </c>
      <c r="BC545" cm="1">
        <f t="array" ref="BC545">_xlfn.IFS(AV545="NA", "NA", AV545="NR", "NA", AZ545="Direct rLV % whole brain", AV545, AZ545="Indirect rLV % whole brain", AV545, AZ545="Direct rLV % hemisphere", AV545/2, AZ545="Indirect rLV % hemisphere", AV545/2, AND(F545="Mouse", AZ545="mm3"), (AV545/508.91)*100, AND(F545="Rat", AZ545="mm3"), (AV545/1971)*100, AND(F545="Mouse", AZ545="ul"), (AV545/508.91)*100, AND(F545="Rat", AZ545="ul"), (AV545/1971)*100, AND(F545="Mouse", AZ545="nl"), (AV545/508910)*100, AND(F545="Rat", AZ545="nl"), (AV545/1971000)*100, AND(F545="Mouse", AZ545="cm3"), (AV545/0.50891)*100, AND(F545="Rat", AZ545="cm3"), (AV545/1.971)*100, TRUE, "NA")</f>
        <v>0.15423642820903094</v>
      </c>
      <c r="BD545" cm="1">
        <f t="array" ref="BD545">_xlfn.IFS(AU545="NA", "NA", AU545="NR", "NA", R545="NR", "NA", BA545="SD", AU545, BA545="SE", AU545*(SQRT(R545)), BA545="SEM", AU545*(SQRT(R545)), TRUE, "NA")</f>
        <v>0.5633826408401309</v>
      </c>
      <c r="BE545" cm="1">
        <f t="array" ref="BE545">_xlfn.IFS(BD545="NA", "NA", AZ545="Direct rLV % whole brain", BD545, AZ545="Indirect rLV % whole brain", BD545, AZ545="Direct rLV % hemisphere", BD545/2, AZ545="Indirect rLV % hemisphere", BD545/2, AND(F545="Mouse", AZ545="mm3"), (BD545/508.91)*100, AND(F545="Rat", AZ545="mm3"), (BD545/1971)*100, AND(F545="Mouse", AZ545="ul"), (BD545/508.91)*100, AND(F545="Rat", AZ545="ul"), (BD545/1971)*100, AND(F545="Mouse", AZ545="nl"), (BD545/508910)*100, AND(F545="Rat", AZ545="nl"), (BD545/1971000)*100, AND(F545="Mouse", AZ545="cm3"), (BD545/0.50891)*100, AND(F545="Rat", AZ545="cm3"), (BD545/1.971)*100, TRUE, "NA")</f>
        <v>2.8583594157287208E-2</v>
      </c>
      <c r="BF545" s="48" cm="1">
        <f t="array" ref="BF545">_xlfn.IFS(AW545="NA", "NA", AW545="NR", "NA", T545 = "NA", "NA", T545 = "NR", "NA", BA545="SD", AW545, BA545="SE", AW545*(SQRT(T545)), BA545="SEM", AW545*(SQRT(T545)), TRUE, "NA")</f>
        <v>0.9797958971132712</v>
      </c>
      <c r="BG545" s="35" t="s">
        <v>12</v>
      </c>
      <c r="BH545" t="s">
        <v>8</v>
      </c>
      <c r="BI545" t="s">
        <v>8</v>
      </c>
      <c r="BJ545" t="s">
        <v>8</v>
      </c>
      <c r="BK545" t="s">
        <v>8</v>
      </c>
      <c r="BL545" t="s">
        <v>8</v>
      </c>
      <c r="BM545" t="s">
        <v>8</v>
      </c>
      <c r="BN545" s="35" t="s">
        <v>273</v>
      </c>
      <c r="BO545" t="s">
        <v>272</v>
      </c>
    </row>
    <row r="546" spans="1:69" s="22" customFormat="1" x14ac:dyDescent="0.3">
      <c r="A546" s="22" t="s">
        <v>2219</v>
      </c>
      <c r="B546" s="22" t="s">
        <v>2218</v>
      </c>
      <c r="C546" s="22">
        <v>2007</v>
      </c>
      <c r="D546" s="22" t="s">
        <v>2220</v>
      </c>
      <c r="E546" s="22" t="s">
        <v>141</v>
      </c>
      <c r="F546" s="34" t="s">
        <v>24</v>
      </c>
      <c r="G546" s="22" t="s">
        <v>11</v>
      </c>
      <c r="H546" s="22" t="s">
        <v>36</v>
      </c>
      <c r="I546" s="22" t="s">
        <v>12</v>
      </c>
      <c r="J546" s="22" t="s">
        <v>8</v>
      </c>
      <c r="K546" s="22" t="s">
        <v>9</v>
      </c>
      <c r="L546" s="22">
        <v>9</v>
      </c>
      <c r="M546" s="22" t="s">
        <v>9</v>
      </c>
      <c r="N546" s="22" t="s">
        <v>9</v>
      </c>
      <c r="O546" s="22" t="s">
        <v>9</v>
      </c>
      <c r="P546" s="22" t="s">
        <v>9</v>
      </c>
      <c r="Q546" s="22">
        <v>2</v>
      </c>
      <c r="R546" s="22">
        <v>7</v>
      </c>
      <c r="S546" s="22">
        <v>0</v>
      </c>
      <c r="T546" s="22" t="s">
        <v>8</v>
      </c>
      <c r="U546" s="22" t="str">
        <f t="shared" si="87"/>
        <v>NA</v>
      </c>
      <c r="V546" s="22" t="str">
        <f t="shared" si="83"/>
        <v>NA</v>
      </c>
      <c r="W546" s="34" t="s">
        <v>97</v>
      </c>
      <c r="X546" s="22" t="s">
        <v>8</v>
      </c>
      <c r="Y546" s="22" t="s">
        <v>2553</v>
      </c>
      <c r="Z546" s="22" t="s">
        <v>91</v>
      </c>
      <c r="AA546" s="22">
        <v>20</v>
      </c>
      <c r="AB546" s="22" t="s">
        <v>145</v>
      </c>
      <c r="AC546" cm="1">
        <f t="array" ref="AC546">_xlfn.IFS(AB546="mg/kg", AA546, AB546="ug/g", AA546, AB546="mg/100g", AA546*10, AB546="mg/g", AA546*1000, TRUE, "NA")</f>
        <v>20</v>
      </c>
      <c r="AD546" s="22">
        <v>800000</v>
      </c>
      <c r="AE546" s="22" t="s">
        <v>252</v>
      </c>
      <c r="AF546" cm="1">
        <f t="array" ref="AF546">_xlfn.IFS(AD546="NA", "NA", AD546="NR", "NA", AE546="W/cm2", AD546, AE546="mW/mm2", AD546*0.1, AE546="mW/cm2", AD546*0.001, AE546="uW/cm2", AD546*0.000001, AE546="lux", AD546*0.00000014641, AE546="klux", AD546*0.00014641, TRUE, "NA")</f>
        <v>0.117128</v>
      </c>
      <c r="AG546" s="22" t="s">
        <v>85</v>
      </c>
      <c r="AH546" s="22" t="s">
        <v>2656</v>
      </c>
      <c r="AI546" s="22">
        <v>540</v>
      </c>
      <c r="AJ546" s="22">
        <v>3</v>
      </c>
      <c r="AK546" s="22">
        <v>10</v>
      </c>
      <c r="AL546" s="34" t="s">
        <v>12</v>
      </c>
      <c r="AM546" s="22" t="s">
        <v>8</v>
      </c>
      <c r="AN546" s="22" t="s">
        <v>8</v>
      </c>
      <c r="AO546" s="22" t="s">
        <v>8</v>
      </c>
      <c r="AP546" s="22" t="s">
        <v>8</v>
      </c>
      <c r="AQ546" s="22" t="s">
        <v>8</v>
      </c>
      <c r="AR546" s="34">
        <v>168</v>
      </c>
      <c r="AS546" s="22" t="s">
        <v>875</v>
      </c>
      <c r="AT546" s="22">
        <v>150.80000000000001</v>
      </c>
      <c r="AU546" s="22">
        <v>7.1</v>
      </c>
      <c r="AV546" s="22" t="s">
        <v>8</v>
      </c>
      <c r="AW546" s="22" t="s">
        <v>8</v>
      </c>
      <c r="AX546" s="22" t="s">
        <v>8</v>
      </c>
      <c r="AY546" s="22" t="s">
        <v>8</v>
      </c>
      <c r="AZ546" s="22" t="s">
        <v>137</v>
      </c>
      <c r="BA546" s="22" t="s">
        <v>198</v>
      </c>
      <c r="BB546" cm="1">
        <f t="array" ref="BB546">_xlfn.IFS(AT546="NA", "NA", AT546="NR", "NA", AZ546="Direct rLV % whole brain", AT546, AZ546="Indirect rLV % whole brain", AT546, AZ546="Direct rLV % hemisphere", AT546/2, AZ546="Indirect rLV % hemisphere", AT546/2, AND(F546="Mouse", AZ546="mm3"), (AT546/508.91)*100, AND(F546="Rat", AZ546="mm3"), (AT546/1971)*100, AND(F546="Mouse", AZ546="ul"), (AT546/508.91)*100, AND(F546="Rat", AZ546="ul"), (AT546/1971)*100, AND(F546="Mouse", AZ546="nl"), (AT546/508910)*100, AND(F546="Rat", AZ546="nl"), (AT546/1971000)*100, AND(F546="Mouse", AZ546="cm3"), (AT546/0.50891)*100, AND(F546="Rat", AZ546="cm3"), (AT546/1.971)*100, TRUE, "NA")</f>
        <v>7.6509386098427195</v>
      </c>
      <c r="BC546" t="str" cm="1">
        <f t="array" ref="BC546">_xlfn.IFS(AV546="NA", "NA", AV546="NR", "NA", AZ546="Direct rLV % whole brain", AV546, AZ546="Indirect rLV % whole brain", AV546, AZ546="Direct rLV % hemisphere", AV546/2, AZ546="Indirect rLV % hemisphere", AV546/2, AND(F546="Mouse", AZ546="mm3"), (AV546/508.91)*100, AND(F546="Rat", AZ546="mm3"), (AV546/1971)*100, AND(F546="Mouse", AZ546="ul"), (AV546/508.91)*100, AND(F546="Rat", AZ546="ul"), (AV546/1971)*100, AND(F546="Mouse", AZ546="nl"), (AV546/508910)*100, AND(F546="Rat", AZ546="nl"), (AV546/1971000)*100, AND(F546="Mouse", AZ546="cm3"), (AV546/0.50891)*100, AND(F546="Rat", AZ546="cm3"), (AV546/1.971)*100, TRUE, "NA")</f>
        <v>NA</v>
      </c>
      <c r="BD546" cm="1">
        <f t="array" ref="BD546">_xlfn.IFS(AU546="NA", "NA", AU546="NR", "NA", R546="NR", "NA", BA546="SD", AU546, BA546="SE", AU546*(SQRT(R546)), BA546="SEM", AU546*(SQRT(R546)), TRUE, "NA")</f>
        <v>18.784834308558594</v>
      </c>
      <c r="BE546" cm="1">
        <f t="array" ref="BE546">_xlfn.IFS(BD546="NA", "NA", AZ546="Direct rLV % whole brain", BD546, AZ546="Indirect rLV % whole brain", BD546, AZ546="Direct rLV % hemisphere", BD546/2, AZ546="Indirect rLV % hemisphere", BD546/2, AND(F546="Mouse", AZ546="mm3"), (BD546/508.91)*100, AND(F546="Rat", AZ546="mm3"), (BD546/1971)*100, AND(F546="Mouse", AZ546="ul"), (BD546/508.91)*100, AND(F546="Rat", AZ546="ul"), (BD546/1971)*100, AND(F546="Mouse", AZ546="nl"), (BD546/508910)*100, AND(F546="Rat", AZ546="nl"), (BD546/1971000)*100, AND(F546="Mouse", AZ546="cm3"), (BD546/0.50891)*100, AND(F546="Rat", AZ546="cm3"), (BD546/1.971)*100, TRUE, "NA")</f>
        <v>0.95306110139820355</v>
      </c>
      <c r="BF546" s="48" t="str" cm="1">
        <f t="array" ref="BF546">_xlfn.IFS(AW546="NA", "NA", AW546="NR", "NA", T546 = "NA", "NA", T546 = "NR", "NA", BA546="SD", AW546, BA546="SE", AW546*(SQRT(T546)), BA546="SEM", AW546*(SQRT(T546)), TRUE, "NA")</f>
        <v>NA</v>
      </c>
      <c r="BG546" s="34" t="s">
        <v>47</v>
      </c>
      <c r="BH546" s="22">
        <v>14.43</v>
      </c>
      <c r="BI546" s="22">
        <v>0.69</v>
      </c>
      <c r="BJ546" s="22" t="s">
        <v>8</v>
      </c>
      <c r="BK546" s="22" t="s">
        <v>8</v>
      </c>
      <c r="BL546" s="22" t="s">
        <v>198</v>
      </c>
      <c r="BM546" s="22">
        <v>168</v>
      </c>
      <c r="BN546" s="34" t="s">
        <v>273</v>
      </c>
      <c r="BO546" s="22" t="s">
        <v>273</v>
      </c>
      <c r="BP546" s="22" t="s">
        <v>2221</v>
      </c>
    </row>
    <row r="547" spans="1:69" s="22" customFormat="1" x14ac:dyDescent="0.3">
      <c r="A547" s="22" t="s">
        <v>2219</v>
      </c>
      <c r="B547" s="22" t="s">
        <v>2218</v>
      </c>
      <c r="C547" s="22">
        <v>2007</v>
      </c>
      <c r="D547" s="22" t="s">
        <v>2220</v>
      </c>
      <c r="E547" s="22" t="s">
        <v>143</v>
      </c>
      <c r="F547" s="34" t="s">
        <v>24</v>
      </c>
      <c r="G547" s="22" t="s">
        <v>11</v>
      </c>
      <c r="H547" s="22" t="s">
        <v>36</v>
      </c>
      <c r="I547" s="22" t="s">
        <v>12</v>
      </c>
      <c r="J547" s="22" t="s">
        <v>8</v>
      </c>
      <c r="K547" s="22" t="s">
        <v>9</v>
      </c>
      <c r="L547" s="22">
        <v>9</v>
      </c>
      <c r="M547" s="22" t="s">
        <v>9</v>
      </c>
      <c r="N547" s="22" t="s">
        <v>9</v>
      </c>
      <c r="O547" s="22" t="s">
        <v>9</v>
      </c>
      <c r="P547" s="22" t="s">
        <v>9</v>
      </c>
      <c r="Q547" s="22">
        <v>2</v>
      </c>
      <c r="R547" s="22">
        <v>8</v>
      </c>
      <c r="S547" s="22">
        <v>0</v>
      </c>
      <c r="T547" s="22" t="s">
        <v>8</v>
      </c>
      <c r="U547" s="22" t="str">
        <f>IF(AND(Q547&lt;&gt;"", Q547&lt;&gt;0, Q547&lt;&gt;"NA", Q547&lt;&gt;"NR",S547&lt;&gt;"", S547&lt;&gt;0, S547&lt;&gt;"NA", S547&lt;&gt;"NR"), S547/Q547, "NA")</f>
        <v>NA</v>
      </c>
      <c r="V547" s="22" t="str">
        <f>IF(AND(U547&lt;&gt;"", U547&lt;&gt;0, U547&lt;&gt;"NA", U547&lt;&gt;"NR",R547&lt;&gt;"", R547&lt;&gt;0, R547&lt;&gt;"NA", R547&lt;&gt;"NR"), R547/U547, "NA")</f>
        <v>NA</v>
      </c>
      <c r="W547" s="34" t="s">
        <v>97</v>
      </c>
      <c r="X547" s="22" t="s">
        <v>8</v>
      </c>
      <c r="Y547" s="22" t="s">
        <v>2553</v>
      </c>
      <c r="Z547" s="22" t="s">
        <v>91</v>
      </c>
      <c r="AA547" s="22">
        <v>10</v>
      </c>
      <c r="AB547" s="22" t="s">
        <v>145</v>
      </c>
      <c r="AC547" cm="1">
        <f t="array" ref="AC547">_xlfn.IFS(AB547="mg/kg", AA547, AB547="ug/g", AA547, AB547="mg/100g", AA547*10, AB547="mg/g", AA547*1000, TRUE, "NA")</f>
        <v>10</v>
      </c>
      <c r="AD547" s="22">
        <v>800000</v>
      </c>
      <c r="AE547" s="22" t="s">
        <v>252</v>
      </c>
      <c r="AF547" cm="1">
        <f t="array" ref="AF547">_xlfn.IFS(AD547="NA", "NA", AD547="NR", "NA", AE547="W/cm2", AD547, AE547="mW/mm2", AD547*0.1, AE547="mW/cm2", AD547*0.001, AE547="uW/cm2", AD547*0.000001, AE547="lux", AD547*0.00000014641, AE547="klux", AD547*0.00014641, TRUE, "NA")</f>
        <v>0.117128</v>
      </c>
      <c r="AG547" s="22" t="s">
        <v>85</v>
      </c>
      <c r="AH547" s="22" t="s">
        <v>2656</v>
      </c>
      <c r="AI547" s="22">
        <v>540</v>
      </c>
      <c r="AJ547" s="22">
        <v>3</v>
      </c>
      <c r="AK547" s="22">
        <v>10</v>
      </c>
      <c r="AL547" s="34" t="s">
        <v>12</v>
      </c>
      <c r="AM547" s="22" t="s">
        <v>8</v>
      </c>
      <c r="AN547" s="22" t="s">
        <v>8</v>
      </c>
      <c r="AO547" s="22" t="s">
        <v>8</v>
      </c>
      <c r="AP547" s="22" t="s">
        <v>8</v>
      </c>
      <c r="AQ547" s="22" t="s">
        <v>8</v>
      </c>
      <c r="AR547" s="34">
        <v>168</v>
      </c>
      <c r="AS547" s="22" t="s">
        <v>875</v>
      </c>
      <c r="AT547" s="22">
        <v>90</v>
      </c>
      <c r="AU547" s="22">
        <v>9.1999999999999993</v>
      </c>
      <c r="AV547" s="22" t="s">
        <v>8</v>
      </c>
      <c r="AW547" s="22" t="s">
        <v>8</v>
      </c>
      <c r="AX547" s="22" t="s">
        <v>8</v>
      </c>
      <c r="AY547" s="22" t="s">
        <v>8</v>
      </c>
      <c r="AZ547" s="22" t="s">
        <v>137</v>
      </c>
      <c r="BA547" s="22" t="s">
        <v>198</v>
      </c>
      <c r="BB547" cm="1">
        <f t="array" ref="BB547">_xlfn.IFS(AT547="NA", "NA", AT547="NR", "NA", AZ547="Direct rLV % whole brain", AT547, AZ547="Indirect rLV % whole brain", AT547, AZ547="Direct rLV % hemisphere", AT547/2, AZ547="Indirect rLV % hemisphere", AT547/2, AND(F547="Mouse", AZ547="mm3"), (AT547/508.91)*100, AND(F547="Rat", AZ547="mm3"), (AT547/1971)*100, AND(F547="Mouse", AZ547="ul"), (AT547/508.91)*100, AND(F547="Rat", AZ547="ul"), (AT547/1971)*100, AND(F547="Mouse", AZ547="nl"), (AT547/508910)*100, AND(F547="Rat", AZ547="nl"), (AT547/1971000)*100, AND(F547="Mouse", AZ547="cm3"), (AT547/0.50891)*100, AND(F547="Rat", AZ547="cm3"), (AT547/1.971)*100, TRUE, "NA")</f>
        <v>4.5662100456620998</v>
      </c>
      <c r="BC547" t="str" cm="1">
        <f t="array" ref="BC547">_xlfn.IFS(AV547="NA", "NA", AV547="NR", "NA", AZ547="Direct rLV % whole brain", AV547, AZ547="Indirect rLV % whole brain", AV547, AZ547="Direct rLV % hemisphere", AV547/2, AZ547="Indirect rLV % hemisphere", AV547/2, AND(F547="Mouse", AZ547="mm3"), (AV547/508.91)*100, AND(F547="Rat", AZ547="mm3"), (AV547/1971)*100, AND(F547="Mouse", AZ547="ul"), (AV547/508.91)*100, AND(F547="Rat", AZ547="ul"), (AV547/1971)*100, AND(F547="Mouse", AZ547="nl"), (AV547/508910)*100, AND(F547="Rat", AZ547="nl"), (AV547/1971000)*100, AND(F547="Mouse", AZ547="cm3"), (AV547/0.50891)*100, AND(F547="Rat", AZ547="cm3"), (AV547/1.971)*100, TRUE, "NA")</f>
        <v>NA</v>
      </c>
      <c r="BD547" cm="1">
        <f t="array" ref="BD547">_xlfn.IFS(AU547="NA", "NA", AU547="NR", "NA", R547="NR", "NA", BA547="SD", AU547, BA547="SE", AU547*(SQRT(R547)), BA547="SEM", AU547*(SQRT(R547)), TRUE, "NA")</f>
        <v>26.021529547664947</v>
      </c>
      <c r="BE547" cm="1">
        <f t="array" ref="BE547">_xlfn.IFS(BD547="NA", "NA", AZ547="Direct rLV % whole brain", BD547, AZ547="Indirect rLV % whole brain", BD547, AZ547="Direct rLV % hemisphere", BD547/2, AZ547="Indirect rLV % hemisphere", BD547/2, AND(F547="Mouse", AZ547="mm3"), (BD547/508.91)*100, AND(F547="Rat", AZ547="mm3"), (BD547/1971)*100, AND(F547="Mouse", AZ547="ul"), (BD547/508.91)*100, AND(F547="Rat", AZ547="ul"), (BD547/1971)*100, AND(F547="Mouse", AZ547="nl"), (BD547/508910)*100, AND(F547="Rat", AZ547="nl"), (BD547/1971000)*100, AND(F547="Mouse", AZ547="cm3"), (BD547/0.50891)*100, AND(F547="Rat", AZ547="cm3"), (BD547/1.971)*100, TRUE, "NA")</f>
        <v>1.3202196624893427</v>
      </c>
      <c r="BF547" s="48" t="str" cm="1">
        <f t="array" ref="BF547">_xlfn.IFS(AW547="NA", "NA", AW547="NR", "NA", T547 = "NA", "NA", T547 = "NR", "NA", BA547="SD", AW547, BA547="SE", AW547*(SQRT(T547)), BA547="SEM", AW547*(SQRT(T547)), TRUE, "NA")</f>
        <v>NA</v>
      </c>
      <c r="BG547" s="34" t="s">
        <v>47</v>
      </c>
      <c r="BH547" s="22">
        <v>9.25</v>
      </c>
      <c r="BI547" s="22">
        <v>1.1599999999999999</v>
      </c>
      <c r="BJ547" s="22" t="s">
        <v>8</v>
      </c>
      <c r="BK547" s="22" t="s">
        <v>8</v>
      </c>
      <c r="BL547" s="22" t="s">
        <v>198</v>
      </c>
      <c r="BM547" s="22">
        <v>168</v>
      </c>
      <c r="BN547" s="34" t="s">
        <v>273</v>
      </c>
      <c r="BO547" s="22" t="s">
        <v>273</v>
      </c>
      <c r="BP547" s="22" t="s">
        <v>2221</v>
      </c>
    </row>
    <row r="548" spans="1:69" s="22" customFormat="1" x14ac:dyDescent="0.3">
      <c r="A548" s="22" t="s">
        <v>2219</v>
      </c>
      <c r="B548" s="22" t="s">
        <v>2218</v>
      </c>
      <c r="C548" s="22">
        <v>2007</v>
      </c>
      <c r="D548" s="22" t="s">
        <v>2220</v>
      </c>
      <c r="E548" s="22" t="s">
        <v>144</v>
      </c>
      <c r="F548" s="34" t="s">
        <v>24</v>
      </c>
      <c r="G548" s="22" t="s">
        <v>11</v>
      </c>
      <c r="H548" s="22" t="s">
        <v>36</v>
      </c>
      <c r="I548" s="22" t="s">
        <v>12</v>
      </c>
      <c r="J548" s="22" t="s">
        <v>8</v>
      </c>
      <c r="K548" s="22" t="s">
        <v>9</v>
      </c>
      <c r="L548" s="22">
        <v>9</v>
      </c>
      <c r="M548" s="22" t="s">
        <v>9</v>
      </c>
      <c r="N548" s="22" t="s">
        <v>9</v>
      </c>
      <c r="O548" s="22" t="s">
        <v>9</v>
      </c>
      <c r="P548" s="22" t="s">
        <v>9</v>
      </c>
      <c r="Q548" s="22">
        <v>1</v>
      </c>
      <c r="R548" s="22">
        <v>15</v>
      </c>
      <c r="S548" s="22">
        <v>1</v>
      </c>
      <c r="T548" s="22">
        <v>15</v>
      </c>
      <c r="U548" s="22">
        <f>IF(AND(Q548&lt;&gt;"", Q548&lt;&gt;0, Q548&lt;&gt;"NA", Q548&lt;&gt;"NR",S548&lt;&gt;"", S548&lt;&gt;0, S548&lt;&gt;"NA", S548&lt;&gt;"NR"), S548/Q548, "NA")</f>
        <v>1</v>
      </c>
      <c r="V548" s="22">
        <f>IF(AND(U548&lt;&gt;"", U548&lt;&gt;0, U548&lt;&gt;"NA", U548&lt;&gt;"NR",R548&lt;&gt;"", R548&lt;&gt;0, R548&lt;&gt;"NA", R548&lt;&gt;"NR"), R548/U548, "NA")</f>
        <v>15</v>
      </c>
      <c r="W548" s="34" t="s">
        <v>97</v>
      </c>
      <c r="X548" s="22" t="s">
        <v>8</v>
      </c>
      <c r="Y548" s="22" t="s">
        <v>2553</v>
      </c>
      <c r="Z548" s="22" t="s">
        <v>91</v>
      </c>
      <c r="AA548" s="22">
        <v>10</v>
      </c>
      <c r="AB548" s="22" t="s">
        <v>145</v>
      </c>
      <c r="AC548" cm="1">
        <f t="array" ref="AC548">_xlfn.IFS(AB548="mg/kg", AA548, AB548="ug/g", AA548, AB548="mg/100g", AA548*10, AB548="mg/g", AA548*1000, TRUE, "NA")</f>
        <v>10</v>
      </c>
      <c r="AD548" s="22">
        <v>800000</v>
      </c>
      <c r="AE548" s="22" t="s">
        <v>252</v>
      </c>
      <c r="AF548" cm="1">
        <f t="array" ref="AF548">_xlfn.IFS(AD548="NA", "NA", AD548="NR", "NA", AE548="W/cm2", AD548, AE548="mW/mm2", AD548*0.1, AE548="mW/cm2", AD548*0.001, AE548="uW/cm2", AD548*0.000001, AE548="lux", AD548*0.00000014641, AE548="klux", AD548*0.00014641, TRUE, "NA")</f>
        <v>0.117128</v>
      </c>
      <c r="AG548" s="22" t="s">
        <v>85</v>
      </c>
      <c r="AH548" s="22" t="s">
        <v>2656</v>
      </c>
      <c r="AI548" s="22">
        <v>540</v>
      </c>
      <c r="AJ548" s="22">
        <v>3</v>
      </c>
      <c r="AK548" s="22">
        <v>10</v>
      </c>
      <c r="AL548" s="34" t="s">
        <v>360</v>
      </c>
      <c r="AM548" s="22" t="s">
        <v>211</v>
      </c>
      <c r="AN548" s="22">
        <v>3</v>
      </c>
      <c r="AO548" s="22" t="s">
        <v>145</v>
      </c>
      <c r="AP548" s="22">
        <v>0</v>
      </c>
      <c r="AQ548" s="22" t="s">
        <v>157</v>
      </c>
      <c r="AR548" s="34">
        <v>168</v>
      </c>
      <c r="AS548" s="22" t="s">
        <v>875</v>
      </c>
      <c r="AT548" s="22">
        <v>84.4</v>
      </c>
      <c r="AU548" s="22">
        <v>9.3000000000000007</v>
      </c>
      <c r="AV548" s="22">
        <v>40.299999999999997</v>
      </c>
      <c r="AW548" s="22">
        <v>4.5</v>
      </c>
      <c r="AX548" s="22" t="s">
        <v>8</v>
      </c>
      <c r="AY548" s="22" t="s">
        <v>8</v>
      </c>
      <c r="AZ548" s="22" t="s">
        <v>137</v>
      </c>
      <c r="BA548" s="22" t="s">
        <v>198</v>
      </c>
      <c r="BB548" cm="1">
        <f t="array" ref="BB548">_xlfn.IFS(AT548="NA", "NA", AT548="NR", "NA", AZ548="Direct rLV % whole brain", AT548, AZ548="Indirect rLV % whole brain", AT548, AZ548="Direct rLV % hemisphere", AT548/2, AZ548="Indirect rLV % hemisphere", AT548/2, AND(F548="Mouse", AZ548="mm3"), (AT548/508.91)*100, AND(F548="Rat", AZ548="mm3"), (AT548/1971)*100, AND(F548="Mouse", AZ548="ul"), (AT548/508.91)*100, AND(F548="Rat", AZ548="ul"), (AT548/1971)*100, AND(F548="Mouse", AZ548="nl"), (AT548/508910)*100, AND(F548="Rat", AZ548="nl"), (AT548/1971000)*100, AND(F548="Mouse", AZ548="cm3"), (AT548/0.50891)*100, AND(F548="Rat", AZ548="cm3"), (AT548/1.971)*100, TRUE, "NA")</f>
        <v>4.28209030948757</v>
      </c>
      <c r="BC548" cm="1">
        <f t="array" ref="BC548">_xlfn.IFS(AV548="NA", "NA", AV548="NR", "NA", AZ548="Direct rLV % whole brain", AV548, AZ548="Indirect rLV % whole brain", AV548, AZ548="Direct rLV % hemisphere", AV548/2, AZ548="Indirect rLV % hemisphere", AV548/2, AND(F548="Mouse", AZ548="mm3"), (AV548/508.91)*100, AND(F548="Rat", AZ548="mm3"), (AV548/1971)*100, AND(F548="Mouse", AZ548="ul"), (AV548/508.91)*100, AND(F548="Rat", AZ548="ul"), (AV548/1971)*100, AND(F548="Mouse", AZ548="nl"), (AV548/508910)*100, AND(F548="Rat", AZ548="nl"), (AV548/1971000)*100, AND(F548="Mouse", AZ548="cm3"), (AV548/0.50891)*100, AND(F548="Rat", AZ548="cm3"), (AV548/1.971)*100, TRUE, "NA")</f>
        <v>2.0446473871131401</v>
      </c>
      <c r="BD548" cm="1">
        <f t="array" ref="BD548">_xlfn.IFS(AU548="NA", "NA", AU548="NR", "NA", R548="NR", "NA", BA548="SD", AU548, BA548="SE", AU548*(SQRT(R548)), BA548="SEM", AU548*(SQRT(R548)), TRUE, "NA")</f>
        <v>36.018745119728983</v>
      </c>
      <c r="BE548" cm="1">
        <f t="array" ref="BE548">_xlfn.IFS(BD548="NA", "NA", AZ548="Direct rLV % whole brain", BD548, AZ548="Indirect rLV % whole brain", BD548, AZ548="Direct rLV % hemisphere", BD548/2, AZ548="Indirect rLV % hemisphere", BD548/2, AND(F548="Mouse", AZ548="mm3"), (BD548/508.91)*100, AND(F548="Rat", AZ548="mm3"), (BD548/1971)*100, AND(F548="Mouse", AZ548="ul"), (BD548/508.91)*100, AND(F548="Rat", AZ548="ul"), (BD548/1971)*100, AND(F548="Mouse", AZ548="nl"), (BD548/508910)*100, AND(F548="Rat", AZ548="nl"), (BD548/1971000)*100, AND(F548="Mouse", AZ548="cm3"), (BD548/0.50891)*100, AND(F548="Rat", AZ548="cm3"), (BD548/1.971)*100, TRUE, "NA")</f>
        <v>1.8274350644205473</v>
      </c>
      <c r="BF548" s="48" cm="1">
        <f t="array" ref="BF548">_xlfn.IFS(AW548="NA", "NA", AW548="NR", "NA", T548 = "NA", "NA", T548 = "NR", "NA", BA548="SD", AW548, BA548="SE", AW548*(SQRT(T548)), BA548="SEM", AW548*(SQRT(T548)), TRUE, "NA")</f>
        <v>17.428425057933378</v>
      </c>
      <c r="BG548" s="34" t="s">
        <v>47</v>
      </c>
      <c r="BH548" s="22">
        <v>10.7</v>
      </c>
      <c r="BI548" s="22">
        <v>1</v>
      </c>
      <c r="BJ548" s="22">
        <v>5</v>
      </c>
      <c r="BK548" s="22">
        <v>0.9</v>
      </c>
      <c r="BL548" s="22" t="s">
        <v>198</v>
      </c>
      <c r="BM548" s="22">
        <v>168</v>
      </c>
      <c r="BN548" s="34" t="s">
        <v>273</v>
      </c>
      <c r="BO548" s="22" t="s">
        <v>273</v>
      </c>
      <c r="BP548" s="22" t="s">
        <v>2221</v>
      </c>
    </row>
    <row r="549" spans="1:69" x14ac:dyDescent="0.3">
      <c r="A549" t="s">
        <v>2222</v>
      </c>
      <c r="B549" t="s">
        <v>2218</v>
      </c>
      <c r="C549">
        <v>2007</v>
      </c>
      <c r="D549" t="s">
        <v>2223</v>
      </c>
      <c r="E549" t="s">
        <v>141</v>
      </c>
      <c r="F549" s="35" t="s">
        <v>24</v>
      </c>
      <c r="G549" t="s">
        <v>11</v>
      </c>
      <c r="H549" t="s">
        <v>36</v>
      </c>
      <c r="I549" t="s">
        <v>12</v>
      </c>
      <c r="J549" t="s">
        <v>8</v>
      </c>
      <c r="K549" t="s">
        <v>9</v>
      </c>
      <c r="L549">
        <v>9</v>
      </c>
      <c r="M549" t="s">
        <v>9</v>
      </c>
      <c r="N549" t="s">
        <v>9</v>
      </c>
      <c r="O549" t="s">
        <v>9</v>
      </c>
      <c r="P549" t="s">
        <v>9</v>
      </c>
      <c r="Q549">
        <v>2</v>
      </c>
      <c r="R549">
        <v>6</v>
      </c>
      <c r="S549">
        <v>0</v>
      </c>
      <c r="T549" t="s">
        <v>8</v>
      </c>
      <c r="U549" t="str">
        <f t="shared" si="87"/>
        <v>NA</v>
      </c>
      <c r="V549" t="str">
        <f t="shared" si="83"/>
        <v>NA</v>
      </c>
      <c r="W549" s="35" t="s">
        <v>97</v>
      </c>
      <c r="X549" t="s">
        <v>8</v>
      </c>
      <c r="Y549" t="s">
        <v>2553</v>
      </c>
      <c r="Z549" t="s">
        <v>91</v>
      </c>
      <c r="AA549">
        <v>20</v>
      </c>
      <c r="AB549" t="s">
        <v>145</v>
      </c>
      <c r="AC549" cm="1">
        <f t="array" ref="AC549">_xlfn.IFS(AB549="mg/kg", AA549, AB549="ug/g", AA549, AB549="mg/100g", AA549*10, AB549="mg/g", AA549*1000, TRUE, "NA")</f>
        <v>20</v>
      </c>
      <c r="AD549">
        <v>800000</v>
      </c>
      <c r="AE549" t="s">
        <v>252</v>
      </c>
      <c r="AF549" cm="1">
        <f t="array" ref="AF549">_xlfn.IFS(AD549="NA", "NA", AD549="NR", "NA", AE549="W/cm2", AD549, AE549="mW/mm2", AD549*0.1, AE549="mW/cm2", AD549*0.001, AE549="uW/cm2", AD549*0.000001, AE549="lux", AD549*0.00000014641, AE549="klux", AD549*0.00014641, TRUE, "NA")</f>
        <v>0.117128</v>
      </c>
      <c r="AG549" t="s">
        <v>85</v>
      </c>
      <c r="AH549" t="s">
        <v>2656</v>
      </c>
      <c r="AI549">
        <v>540</v>
      </c>
      <c r="AJ549">
        <v>3</v>
      </c>
      <c r="AK549">
        <v>10</v>
      </c>
      <c r="AL549" s="35" t="s">
        <v>12</v>
      </c>
      <c r="AM549" t="s">
        <v>8</v>
      </c>
      <c r="AN549" t="s">
        <v>8</v>
      </c>
      <c r="AO549" t="s">
        <v>8</v>
      </c>
      <c r="AP549" t="s">
        <v>8</v>
      </c>
      <c r="AQ549" t="s">
        <v>8</v>
      </c>
      <c r="AR549" s="35">
        <v>24</v>
      </c>
      <c r="AS549" t="s">
        <v>876</v>
      </c>
      <c r="AT549">
        <v>215.74</v>
      </c>
      <c r="AU549">
        <v>12.76</v>
      </c>
      <c r="AV549" t="s">
        <v>8</v>
      </c>
      <c r="AW549" t="s">
        <v>8</v>
      </c>
      <c r="AX549" t="s">
        <v>8</v>
      </c>
      <c r="AY549" t="s">
        <v>8</v>
      </c>
      <c r="AZ549" t="s">
        <v>137</v>
      </c>
      <c r="BA549" t="s">
        <v>9</v>
      </c>
      <c r="BB549" cm="1">
        <f t="array" ref="BB549">_xlfn.IFS(AT549="NA", "NA", AT549="NR", "NA", AZ549="Direct rLV % whole brain", AT549, AZ549="Indirect rLV % whole brain", AT549, AZ549="Direct rLV % hemisphere", AT549/2, AZ549="Indirect rLV % hemisphere", AT549/2, AND(F549="Mouse", AZ549="mm3"), (AT549/508.91)*100, AND(F549="Rat", AZ549="mm3"), (AT549/1971)*100, AND(F549="Mouse", AZ549="ul"), (AT549/508.91)*100, AND(F549="Rat", AZ549="ul"), (AT549/1971)*100, AND(F549="Mouse", AZ549="nl"), (AT549/508910)*100, AND(F549="Rat", AZ549="nl"), (AT549/1971000)*100, AND(F549="Mouse", AZ549="cm3"), (AT549/0.50891)*100, AND(F549="Rat", AZ549="cm3"), (AT549/1.971)*100, TRUE, "NA")</f>
        <v>10.945712836123796</v>
      </c>
      <c r="BC549" t="str" cm="1">
        <f t="array" ref="BC549">_xlfn.IFS(AV549="NA", "NA", AV549="NR", "NA", AZ549="Direct rLV % whole brain", AV549, AZ549="Indirect rLV % whole brain", AV549, AZ549="Direct rLV % hemisphere", AV549/2, AZ549="Indirect rLV % hemisphere", AV549/2, AND(F549="Mouse", AZ549="mm3"), (AV549/508.91)*100, AND(F549="Rat", AZ549="mm3"), (AV549/1971)*100, AND(F549="Mouse", AZ549="ul"), (AV549/508.91)*100, AND(F549="Rat", AZ549="ul"), (AV549/1971)*100, AND(F549="Mouse", AZ549="nl"), (AV549/508910)*100, AND(F549="Rat", AZ549="nl"), (AV549/1971000)*100, AND(F549="Mouse", AZ549="cm3"), (AV549/0.50891)*100, AND(F549="Rat", AZ549="cm3"), (AV549/1.971)*100, TRUE, "NA")</f>
        <v>NA</v>
      </c>
      <c r="BD549" t="str" cm="1">
        <f t="array" ref="BD549">_xlfn.IFS(AU549="NA", "NA", AU549="NR", "NA", R549="NR", "NA", BA549="SD", AU549, BA549="SE", AU549*(SQRT(R549)), BA549="SEM", AU549*(SQRT(R549)), TRUE, "NA")</f>
        <v>NA</v>
      </c>
      <c r="BE549" t="str" cm="1">
        <f t="array" ref="BE549">_xlfn.IFS(BD549="NA", "NA", AZ549="Direct rLV % whole brain", BD549, AZ549="Indirect rLV % whole brain", BD549, AZ549="Direct rLV % hemisphere", BD549/2, AZ549="Indirect rLV % hemisphere", BD549/2, AND(F549="Mouse", AZ549="mm3"), (BD549/508.91)*100, AND(F549="Rat", AZ549="mm3"), (BD549/1971)*100, AND(F549="Mouse", AZ549="ul"), (BD549/508.91)*100, AND(F549="Rat", AZ549="ul"), (BD549/1971)*100, AND(F549="Mouse", AZ549="nl"), (BD549/508910)*100, AND(F549="Rat", AZ549="nl"), (BD549/1971000)*100, AND(F549="Mouse", AZ549="cm3"), (BD549/0.50891)*100, AND(F549="Rat", AZ549="cm3"), (BD549/1.971)*100, TRUE, "NA")</f>
        <v>NA</v>
      </c>
      <c r="BF549" s="48" t="str" cm="1">
        <f t="array" ref="BF549">_xlfn.IFS(AW549="NA", "NA", AW549="NR", "NA", T549 = "NA", "NA", T549 = "NR", "NA", BA549="SD", AW549, BA549="SE", AW549*(SQRT(T549)), BA549="SEM", AW549*(SQRT(T549)), TRUE, "NA")</f>
        <v>NA</v>
      </c>
      <c r="BG549" s="35" t="s">
        <v>12</v>
      </c>
      <c r="BH549" t="s">
        <v>8</v>
      </c>
      <c r="BI549" t="s">
        <v>8</v>
      </c>
      <c r="BJ549" t="s">
        <v>8</v>
      </c>
      <c r="BK549" t="s">
        <v>8</v>
      </c>
      <c r="BL549" t="s">
        <v>8</v>
      </c>
      <c r="BM549" t="s">
        <v>8</v>
      </c>
      <c r="BN549" s="35" t="s">
        <v>272</v>
      </c>
      <c r="BO549" t="s">
        <v>273</v>
      </c>
      <c r="BP549" t="s">
        <v>2224</v>
      </c>
      <c r="BQ549" t="s">
        <v>2601</v>
      </c>
    </row>
    <row r="550" spans="1:69" x14ac:dyDescent="0.3">
      <c r="A550" t="s">
        <v>2222</v>
      </c>
      <c r="B550" t="s">
        <v>2218</v>
      </c>
      <c r="C550">
        <v>2007</v>
      </c>
      <c r="D550" t="s">
        <v>2223</v>
      </c>
      <c r="E550" t="s">
        <v>143</v>
      </c>
      <c r="F550" s="35" t="s">
        <v>24</v>
      </c>
      <c r="G550" t="s">
        <v>11</v>
      </c>
      <c r="H550" t="s">
        <v>36</v>
      </c>
      <c r="I550" t="s">
        <v>12</v>
      </c>
      <c r="J550" t="s">
        <v>8</v>
      </c>
      <c r="K550" t="s">
        <v>9</v>
      </c>
      <c r="L550">
        <v>9</v>
      </c>
      <c r="M550" t="s">
        <v>9</v>
      </c>
      <c r="N550" t="s">
        <v>9</v>
      </c>
      <c r="O550" t="s">
        <v>9</v>
      </c>
      <c r="P550" t="s">
        <v>9</v>
      </c>
      <c r="Q550">
        <v>2</v>
      </c>
      <c r="R550">
        <v>6</v>
      </c>
      <c r="S550">
        <v>0</v>
      </c>
      <c r="T550" t="s">
        <v>8</v>
      </c>
      <c r="U550" t="str">
        <f>IF(AND(Q550&lt;&gt;"", Q550&lt;&gt;0, Q550&lt;&gt;"NA", Q550&lt;&gt;"NR",S550&lt;&gt;"", S550&lt;&gt;0, S550&lt;&gt;"NA", S550&lt;&gt;"NR"), S550/Q550, "NA")</f>
        <v>NA</v>
      </c>
      <c r="V550" t="str">
        <f>IF(AND(U550&lt;&gt;"", U550&lt;&gt;0, U550&lt;&gt;"NA", U550&lt;&gt;"NR",R550&lt;&gt;"", R550&lt;&gt;0, R550&lt;&gt;"NA", R550&lt;&gt;"NR"), R550/U550, "NA")</f>
        <v>NA</v>
      </c>
      <c r="W550" s="35" t="s">
        <v>97</v>
      </c>
      <c r="X550" t="s">
        <v>8</v>
      </c>
      <c r="Y550" t="s">
        <v>2553</v>
      </c>
      <c r="Z550" t="s">
        <v>91</v>
      </c>
      <c r="AA550">
        <v>10</v>
      </c>
      <c r="AB550" t="s">
        <v>145</v>
      </c>
      <c r="AC550" cm="1">
        <f t="array" ref="AC550">_xlfn.IFS(AB550="mg/kg", AA550, AB550="ug/g", AA550, AB550="mg/100g", AA550*10, AB550="mg/g", AA550*1000, TRUE, "NA")</f>
        <v>10</v>
      </c>
      <c r="AD550">
        <v>800000</v>
      </c>
      <c r="AE550" t="s">
        <v>252</v>
      </c>
      <c r="AF550" cm="1">
        <f t="array" ref="AF550">_xlfn.IFS(AD550="NA", "NA", AD550="NR", "NA", AE550="W/cm2", AD550, AE550="mW/mm2", AD550*0.1, AE550="mW/cm2", AD550*0.001, AE550="uW/cm2", AD550*0.000001, AE550="lux", AD550*0.00000014641, AE550="klux", AD550*0.00014641, TRUE, "NA")</f>
        <v>0.117128</v>
      </c>
      <c r="AG550" t="s">
        <v>85</v>
      </c>
      <c r="AH550" t="s">
        <v>2656</v>
      </c>
      <c r="AI550">
        <v>540</v>
      </c>
      <c r="AJ550">
        <v>3</v>
      </c>
      <c r="AK550">
        <v>10</v>
      </c>
      <c r="AL550" s="35" t="s">
        <v>12</v>
      </c>
      <c r="AM550" t="s">
        <v>8</v>
      </c>
      <c r="AN550" t="s">
        <v>8</v>
      </c>
      <c r="AO550" t="s">
        <v>8</v>
      </c>
      <c r="AP550" t="s">
        <v>8</v>
      </c>
      <c r="AQ550" t="s">
        <v>8</v>
      </c>
      <c r="AR550" s="35">
        <v>24</v>
      </c>
      <c r="AS550" t="s">
        <v>876</v>
      </c>
      <c r="AT550">
        <v>128.78</v>
      </c>
      <c r="AU550">
        <v>19.850000000000001</v>
      </c>
      <c r="AV550" t="s">
        <v>8</v>
      </c>
      <c r="AW550" t="s">
        <v>8</v>
      </c>
      <c r="AX550" t="s">
        <v>8</v>
      </c>
      <c r="AY550" t="s">
        <v>8</v>
      </c>
      <c r="AZ550" t="s">
        <v>137</v>
      </c>
      <c r="BA550" t="s">
        <v>9</v>
      </c>
      <c r="BB550" cm="1">
        <f t="array" ref="BB550">_xlfn.IFS(AT550="NA", "NA", AT550="NR", "NA", AZ550="Direct rLV % whole brain", AT550, AZ550="Indirect rLV % whole brain", AT550, AZ550="Direct rLV % hemisphere", AT550/2, AZ550="Indirect rLV % hemisphere", AT550/2, AND(F550="Mouse", AZ550="mm3"), (AT550/508.91)*100, AND(F550="Rat", AZ550="mm3"), (AT550/1971)*100, AND(F550="Mouse", AZ550="ul"), (AT550/508.91)*100, AND(F550="Rat", AZ550="ul"), (AT550/1971)*100, AND(F550="Mouse", AZ550="nl"), (AT550/508910)*100, AND(F550="Rat", AZ550="nl"), (AT550/1971000)*100, AND(F550="Mouse", AZ550="cm3"), (AT550/0.50891)*100, AND(F550="Rat", AZ550="cm3"), (AT550/1.971)*100, TRUE, "NA")</f>
        <v>6.5337392186707257</v>
      </c>
      <c r="BC550" t="str" cm="1">
        <f t="array" ref="BC550">_xlfn.IFS(AV550="NA", "NA", AV550="NR", "NA", AZ550="Direct rLV % whole brain", AV550, AZ550="Indirect rLV % whole brain", AV550, AZ550="Direct rLV % hemisphere", AV550/2, AZ550="Indirect rLV % hemisphere", AV550/2, AND(F550="Mouse", AZ550="mm3"), (AV550/508.91)*100, AND(F550="Rat", AZ550="mm3"), (AV550/1971)*100, AND(F550="Mouse", AZ550="ul"), (AV550/508.91)*100, AND(F550="Rat", AZ550="ul"), (AV550/1971)*100, AND(F550="Mouse", AZ550="nl"), (AV550/508910)*100, AND(F550="Rat", AZ550="nl"), (AV550/1971000)*100, AND(F550="Mouse", AZ550="cm3"), (AV550/0.50891)*100, AND(F550="Rat", AZ550="cm3"), (AV550/1.971)*100, TRUE, "NA")</f>
        <v>NA</v>
      </c>
      <c r="BD550" t="str" cm="1">
        <f t="array" ref="BD550">_xlfn.IFS(AU550="NA", "NA", AU550="NR", "NA", R550="NR", "NA", BA550="SD", AU550, BA550="SE", AU550*(SQRT(R550)), BA550="SEM", AU550*(SQRT(R550)), TRUE, "NA")</f>
        <v>NA</v>
      </c>
      <c r="BE550" t="str" cm="1">
        <f t="array" ref="BE550">_xlfn.IFS(BD550="NA", "NA", AZ550="Direct rLV % whole brain", BD550, AZ550="Indirect rLV % whole brain", BD550, AZ550="Direct rLV % hemisphere", BD550/2, AZ550="Indirect rLV % hemisphere", BD550/2, AND(F550="Mouse", AZ550="mm3"), (BD550/508.91)*100, AND(F550="Rat", AZ550="mm3"), (BD550/1971)*100, AND(F550="Mouse", AZ550="ul"), (BD550/508.91)*100, AND(F550="Rat", AZ550="ul"), (BD550/1971)*100, AND(F550="Mouse", AZ550="nl"), (BD550/508910)*100, AND(F550="Rat", AZ550="nl"), (BD550/1971000)*100, AND(F550="Mouse", AZ550="cm3"), (BD550/0.50891)*100, AND(F550="Rat", AZ550="cm3"), (BD550/1.971)*100, TRUE, "NA")</f>
        <v>NA</v>
      </c>
      <c r="BF550" s="48" t="str" cm="1">
        <f t="array" ref="BF550">_xlfn.IFS(AW550="NA", "NA", AW550="NR", "NA", T550 = "NA", "NA", T550 = "NR", "NA", BA550="SD", AW550, BA550="SE", AW550*(SQRT(T550)), BA550="SEM", AW550*(SQRT(T550)), TRUE, "NA")</f>
        <v>NA</v>
      </c>
      <c r="BG550" s="35" t="s">
        <v>12</v>
      </c>
      <c r="BH550" t="s">
        <v>8</v>
      </c>
      <c r="BI550" t="s">
        <v>8</v>
      </c>
      <c r="BJ550" t="s">
        <v>8</v>
      </c>
      <c r="BK550" t="s">
        <v>8</v>
      </c>
      <c r="BL550" t="s">
        <v>8</v>
      </c>
      <c r="BM550" t="s">
        <v>8</v>
      </c>
      <c r="BN550" s="35" t="s">
        <v>272</v>
      </c>
      <c r="BO550" t="s">
        <v>273</v>
      </c>
      <c r="BP550" t="s">
        <v>2224</v>
      </c>
      <c r="BQ550" t="s">
        <v>2601</v>
      </c>
    </row>
    <row r="551" spans="1:69" x14ac:dyDescent="0.3">
      <c r="A551" t="s">
        <v>2222</v>
      </c>
      <c r="B551" t="s">
        <v>2218</v>
      </c>
      <c r="C551">
        <v>2007</v>
      </c>
      <c r="D551" t="s">
        <v>2223</v>
      </c>
      <c r="E551" t="s">
        <v>144</v>
      </c>
      <c r="F551" s="35" t="s">
        <v>24</v>
      </c>
      <c r="G551" t="s">
        <v>11</v>
      </c>
      <c r="H551" t="s">
        <v>36</v>
      </c>
      <c r="I551" t="s">
        <v>12</v>
      </c>
      <c r="J551" t="s">
        <v>8</v>
      </c>
      <c r="K551" t="s">
        <v>9</v>
      </c>
      <c r="L551">
        <v>9</v>
      </c>
      <c r="M551" t="s">
        <v>9</v>
      </c>
      <c r="N551" t="s">
        <v>9</v>
      </c>
      <c r="O551" t="s">
        <v>9</v>
      </c>
      <c r="P551" t="s">
        <v>9</v>
      </c>
      <c r="Q551">
        <v>1</v>
      </c>
      <c r="R551">
        <v>7</v>
      </c>
      <c r="S551">
        <v>1</v>
      </c>
      <c r="T551">
        <v>8</v>
      </c>
      <c r="U551">
        <f>IF(AND(Q551&lt;&gt;"", Q551&lt;&gt;0, Q551&lt;&gt;"NA", Q551&lt;&gt;"NR",S551&lt;&gt;"", S551&lt;&gt;0, S551&lt;&gt;"NA", S551&lt;&gt;"NR"), S551/Q551, "NA")</f>
        <v>1</v>
      </c>
      <c r="V551">
        <f>IF(AND(U551&lt;&gt;"", U551&lt;&gt;0, U551&lt;&gt;"NA", U551&lt;&gt;"NR",R551&lt;&gt;"", R551&lt;&gt;0, R551&lt;&gt;"NA", R551&lt;&gt;"NR"), R551/U551, "NA")</f>
        <v>7</v>
      </c>
      <c r="W551" s="35" t="s">
        <v>97</v>
      </c>
      <c r="X551" t="s">
        <v>8</v>
      </c>
      <c r="Y551" t="s">
        <v>2553</v>
      </c>
      <c r="Z551" t="s">
        <v>91</v>
      </c>
      <c r="AA551">
        <v>20</v>
      </c>
      <c r="AB551" t="s">
        <v>145</v>
      </c>
      <c r="AC551" cm="1">
        <f t="array" ref="AC551">_xlfn.IFS(AB551="mg/kg", AA551, AB551="ug/g", AA551, AB551="mg/100g", AA551*10, AB551="mg/g", AA551*1000, TRUE, "NA")</f>
        <v>20</v>
      </c>
      <c r="AD551">
        <v>800000</v>
      </c>
      <c r="AE551" t="s">
        <v>252</v>
      </c>
      <c r="AF551" cm="1">
        <f t="array" ref="AF551">_xlfn.IFS(AD551="NA", "NA", AD551="NR", "NA", AE551="W/cm2", AD551, AE551="mW/mm2", AD551*0.1, AE551="mW/cm2", AD551*0.001, AE551="uW/cm2", AD551*0.000001, AE551="lux", AD551*0.00000014641, AE551="klux", AD551*0.00014641, TRUE, "NA")</f>
        <v>0.117128</v>
      </c>
      <c r="AG551" t="s">
        <v>85</v>
      </c>
      <c r="AH551" t="s">
        <v>2656</v>
      </c>
      <c r="AI551">
        <v>540</v>
      </c>
      <c r="AJ551">
        <v>3</v>
      </c>
      <c r="AK551">
        <v>10</v>
      </c>
      <c r="AL551" s="35" t="s">
        <v>360</v>
      </c>
      <c r="AM551" t="s">
        <v>211</v>
      </c>
      <c r="AN551">
        <v>3</v>
      </c>
      <c r="AO551" t="s">
        <v>145</v>
      </c>
      <c r="AP551">
        <v>0</v>
      </c>
      <c r="AQ551" t="s">
        <v>157</v>
      </c>
      <c r="AR551" s="35">
        <v>24</v>
      </c>
      <c r="AS551" t="s">
        <v>876</v>
      </c>
      <c r="AT551">
        <v>201.32</v>
      </c>
      <c r="AU551">
        <v>9.4700000000000006</v>
      </c>
      <c r="AV551">
        <v>163.41999999999999</v>
      </c>
      <c r="AW551">
        <v>9.4700000000000006</v>
      </c>
      <c r="AX551" t="s">
        <v>8</v>
      </c>
      <c r="AY551" t="s">
        <v>8</v>
      </c>
      <c r="AZ551" t="s">
        <v>137</v>
      </c>
      <c r="BA551" t="s">
        <v>9</v>
      </c>
      <c r="BB551" cm="1">
        <f t="array" ref="BB551">_xlfn.IFS(AT551="NA", "NA", AT551="NR", "NA", AZ551="Direct rLV % whole brain", AT551, AZ551="Indirect rLV % whole brain", AT551, AZ551="Direct rLV % hemisphere", AT551/2, AZ551="Indirect rLV % hemisphere", AT551/2, AND(F551="Mouse", AZ551="mm3"), (AT551/508.91)*100, AND(F551="Rat", AZ551="mm3"), (AT551/1971)*100, AND(F551="Mouse", AZ551="ul"), (AT551/508.91)*100, AND(F551="Rat", AZ551="ul"), (AT551/1971)*100, AND(F551="Mouse", AZ551="nl"), (AT551/508910)*100, AND(F551="Rat", AZ551="nl"), (AT551/1971000)*100, AND(F551="Mouse", AZ551="cm3"), (AT551/0.50891)*100, AND(F551="Rat", AZ551="cm3"), (AT551/1.971)*100, TRUE, "NA")</f>
        <v>10.214104515474379</v>
      </c>
      <c r="BC551" cm="1">
        <f t="array" ref="BC551">_xlfn.IFS(AV551="NA", "NA", AV551="NR", "NA", AZ551="Direct rLV % whole brain", AV551, AZ551="Indirect rLV % whole brain", AV551, AZ551="Direct rLV % hemisphere", AV551/2, AZ551="Indirect rLV % hemisphere", AV551/2, AND(F551="Mouse", AZ551="mm3"), (AV551/508.91)*100, AND(F551="Rat", AZ551="mm3"), (AV551/1971)*100, AND(F551="Mouse", AZ551="ul"), (AV551/508.91)*100, AND(F551="Rat", AZ551="ul"), (AV551/1971)*100, AND(F551="Mouse", AZ551="nl"), (AV551/508910)*100, AND(F551="Rat", AZ551="nl"), (AV551/1971000)*100, AND(F551="Mouse", AZ551="cm3"), (AV551/0.50891)*100, AND(F551="Rat", AZ551="cm3"), (AV551/1.971)*100, TRUE, "NA")</f>
        <v>8.2912227295788945</v>
      </c>
      <c r="BD551" t="str" cm="1">
        <f t="array" ref="BD551">_xlfn.IFS(AU551="NA", "NA", AU551="NR", "NA", R551="NR", "NA", BA551="SD", AU551, BA551="SE", AU551*(SQRT(R551)), BA551="SEM", AU551*(SQRT(R551)), TRUE, "NA")</f>
        <v>NA</v>
      </c>
      <c r="BE551" t="str" cm="1">
        <f t="array" ref="BE551">_xlfn.IFS(BD551="NA", "NA", AZ551="Direct rLV % whole brain", BD551, AZ551="Indirect rLV % whole brain", BD551, AZ551="Direct rLV % hemisphere", BD551/2, AZ551="Indirect rLV % hemisphere", BD551/2, AND(F551="Mouse", AZ551="mm3"), (BD551/508.91)*100, AND(F551="Rat", AZ551="mm3"), (BD551/1971)*100, AND(F551="Mouse", AZ551="ul"), (BD551/508.91)*100, AND(F551="Rat", AZ551="ul"), (BD551/1971)*100, AND(F551="Mouse", AZ551="nl"), (BD551/508910)*100, AND(F551="Rat", AZ551="nl"), (BD551/1971000)*100, AND(F551="Mouse", AZ551="cm3"), (BD551/0.50891)*100, AND(F551="Rat", AZ551="cm3"), (BD551/1.971)*100, TRUE, "NA")</f>
        <v>NA</v>
      </c>
      <c r="BF551" s="48" t="str" cm="1">
        <f t="array" ref="BF551">_xlfn.IFS(AW551="NA", "NA", AW551="NR", "NA", T551 = "NA", "NA", T551 = "NR", "NA", BA551="SD", AW551, BA551="SE", AW551*(SQRT(T551)), BA551="SEM", AW551*(SQRT(T551)), TRUE, "NA")</f>
        <v>NA</v>
      </c>
      <c r="BG551" s="35" t="s">
        <v>12</v>
      </c>
      <c r="BH551" t="s">
        <v>8</v>
      </c>
      <c r="BI551" t="s">
        <v>8</v>
      </c>
      <c r="BJ551" t="s">
        <v>8</v>
      </c>
      <c r="BK551" t="s">
        <v>8</v>
      </c>
      <c r="BL551" t="s">
        <v>8</v>
      </c>
      <c r="BM551" t="s">
        <v>8</v>
      </c>
      <c r="BN551" s="35" t="s">
        <v>272</v>
      </c>
      <c r="BO551" t="s">
        <v>273</v>
      </c>
      <c r="BP551" t="s">
        <v>2224</v>
      </c>
      <c r="BQ551" t="s">
        <v>2601</v>
      </c>
    </row>
    <row r="552" spans="1:69" s="22" customFormat="1" x14ac:dyDescent="0.3">
      <c r="A552" s="22" t="s">
        <v>2226</v>
      </c>
      <c r="B552" s="22" t="s">
        <v>2218</v>
      </c>
      <c r="C552" s="22">
        <v>2008</v>
      </c>
      <c r="D552" s="22" t="s">
        <v>2225</v>
      </c>
      <c r="E552" s="22" t="s">
        <v>141</v>
      </c>
      <c r="F552" s="34" t="s">
        <v>24</v>
      </c>
      <c r="G552" s="22" t="s">
        <v>11</v>
      </c>
      <c r="H552" s="22" t="s">
        <v>36</v>
      </c>
      <c r="I552" s="22" t="s">
        <v>12</v>
      </c>
      <c r="J552" s="22" t="s">
        <v>8</v>
      </c>
      <c r="K552" s="22" t="s">
        <v>9</v>
      </c>
      <c r="L552" s="22">
        <v>9</v>
      </c>
      <c r="M552" s="22" t="s">
        <v>9</v>
      </c>
      <c r="N552" s="22" t="s">
        <v>9</v>
      </c>
      <c r="O552" s="22" t="s">
        <v>9</v>
      </c>
      <c r="P552" s="22" t="s">
        <v>9</v>
      </c>
      <c r="Q552" s="22">
        <v>1</v>
      </c>
      <c r="R552" s="22">
        <v>13</v>
      </c>
      <c r="S552" s="22">
        <v>0</v>
      </c>
      <c r="T552" s="22" t="s">
        <v>8</v>
      </c>
      <c r="U552" s="22" t="str">
        <f t="shared" si="87"/>
        <v>NA</v>
      </c>
      <c r="V552" s="22" t="str">
        <f t="shared" si="83"/>
        <v>NA</v>
      </c>
      <c r="W552" s="34" t="s">
        <v>97</v>
      </c>
      <c r="X552" s="22" t="s">
        <v>8</v>
      </c>
      <c r="Y552" s="22" t="s">
        <v>2553</v>
      </c>
      <c r="Z552" s="22" t="s">
        <v>91</v>
      </c>
      <c r="AA552" s="22">
        <v>10</v>
      </c>
      <c r="AB552" s="22" t="s">
        <v>145</v>
      </c>
      <c r="AC552" cm="1">
        <f t="array" ref="AC552">_xlfn.IFS(AB552="mg/kg", AA552, AB552="ug/g", AA552, AB552="mg/100g", AA552*10, AB552="mg/g", AA552*1000, TRUE, "NA")</f>
        <v>10</v>
      </c>
      <c r="AD552" s="22">
        <v>800000</v>
      </c>
      <c r="AE552" s="22" t="s">
        <v>252</v>
      </c>
      <c r="AF552" cm="1">
        <f t="array" ref="AF552">_xlfn.IFS(AD552="NA", "NA", AD552="NR", "NA", AE552="W/cm2", AD552, AE552="mW/mm2", AD552*0.1, AE552="mW/cm2", AD552*0.001, AE552="uW/cm2", AD552*0.000001, AE552="lux", AD552*0.00000014641, AE552="klux", AD552*0.00014641, TRUE, "NA")</f>
        <v>0.117128</v>
      </c>
      <c r="AG552" s="22" t="s">
        <v>85</v>
      </c>
      <c r="AH552" s="22" t="s">
        <v>2656</v>
      </c>
      <c r="AI552" s="22">
        <v>540</v>
      </c>
      <c r="AJ552" s="22">
        <v>3</v>
      </c>
      <c r="AK552" s="22">
        <v>10</v>
      </c>
      <c r="AL552" s="34" t="s">
        <v>12</v>
      </c>
      <c r="AM552" s="22" t="s">
        <v>8</v>
      </c>
      <c r="AN552" s="22" t="s">
        <v>8</v>
      </c>
      <c r="AO552" s="22" t="s">
        <v>8</v>
      </c>
      <c r="AP552" s="22" t="s">
        <v>8</v>
      </c>
      <c r="AQ552" s="22" t="s">
        <v>8</v>
      </c>
      <c r="AR552" s="34">
        <v>24</v>
      </c>
      <c r="AS552" s="22" t="s">
        <v>875</v>
      </c>
      <c r="AT552" s="22">
        <v>91.45</v>
      </c>
      <c r="AU552" s="22">
        <v>5.76</v>
      </c>
      <c r="AV552" s="22" t="s">
        <v>8</v>
      </c>
      <c r="AW552" s="22" t="s">
        <v>8</v>
      </c>
      <c r="AX552" s="22" t="s">
        <v>8</v>
      </c>
      <c r="AY552" s="22" t="s">
        <v>8</v>
      </c>
      <c r="AZ552" s="22" t="s">
        <v>137</v>
      </c>
      <c r="BA552" s="22" t="s">
        <v>197</v>
      </c>
      <c r="BB552" cm="1">
        <f t="array" ref="BB552">_xlfn.IFS(AT552="NA", "NA", AT552="NR", "NA", AZ552="Direct rLV % whole brain", AT552, AZ552="Indirect rLV % whole brain", AT552, AZ552="Direct rLV % hemisphere", AT552/2, AZ552="Indirect rLV % hemisphere", AT552/2, AND(F552="Mouse", AZ552="mm3"), (AT552/508.91)*100, AND(F552="Rat", AZ552="mm3"), (AT552/1971)*100, AND(F552="Mouse", AZ552="ul"), (AT552/508.91)*100, AND(F552="Rat", AZ552="ul"), (AT552/1971)*100, AND(F552="Mouse", AZ552="nl"), (AT552/508910)*100, AND(F552="Rat", AZ552="nl"), (AT552/1971000)*100, AND(F552="Mouse", AZ552="cm3"), (AT552/0.50891)*100, AND(F552="Rat", AZ552="cm3"), (AT552/1.971)*100, TRUE, "NA")</f>
        <v>4.6397767630644342</v>
      </c>
      <c r="BC552" t="str" cm="1">
        <f t="array" ref="BC552">_xlfn.IFS(AV552="NA", "NA", AV552="NR", "NA", AZ552="Direct rLV % whole brain", AV552, AZ552="Indirect rLV % whole brain", AV552, AZ552="Direct rLV % hemisphere", AV552/2, AZ552="Indirect rLV % hemisphere", AV552/2, AND(F552="Mouse", AZ552="mm3"), (AV552/508.91)*100, AND(F552="Rat", AZ552="mm3"), (AV552/1971)*100, AND(F552="Mouse", AZ552="ul"), (AV552/508.91)*100, AND(F552="Rat", AZ552="ul"), (AV552/1971)*100, AND(F552="Mouse", AZ552="nl"), (AV552/508910)*100, AND(F552="Rat", AZ552="nl"), (AV552/1971000)*100, AND(F552="Mouse", AZ552="cm3"), (AV552/0.50891)*100, AND(F552="Rat", AZ552="cm3"), (AV552/1.971)*100, TRUE, "NA")</f>
        <v>NA</v>
      </c>
      <c r="BD552" cm="1">
        <f t="array" ref="BD552">_xlfn.IFS(AU552="NA", "NA", AU552="NR", "NA", R552="NR", "NA", BA552="SD", AU552, BA552="SE", AU552*(SQRT(R552)), BA552="SEM", AU552*(SQRT(R552)), TRUE, "NA")</f>
        <v>20.767975346672575</v>
      </c>
      <c r="BE552" cm="1">
        <f t="array" ref="BE552">_xlfn.IFS(BD552="NA", "NA", AZ552="Direct rLV % whole brain", BD552, AZ552="Indirect rLV % whole brain", BD552, AZ552="Direct rLV % hemisphere", BD552/2, AZ552="Indirect rLV % hemisphere", BD552/2, AND(F552="Mouse", AZ552="mm3"), (BD552/508.91)*100, AND(F552="Rat", AZ552="mm3"), (BD552/1971)*100, AND(F552="Mouse", AZ552="ul"), (BD552/508.91)*100, AND(F552="Rat", AZ552="ul"), (BD552/1971)*100, AND(F552="Mouse", AZ552="nl"), (BD552/508910)*100, AND(F552="Rat", AZ552="nl"), (BD552/1971000)*100, AND(F552="Mouse", AZ552="cm3"), (BD552/0.50891)*100, AND(F552="Rat", AZ552="cm3"), (BD552/1.971)*100, TRUE, "NA")</f>
        <v>1.0536770850671018</v>
      </c>
      <c r="BF552" s="48" t="str" cm="1">
        <f t="array" ref="BF552">_xlfn.IFS(AW552="NA", "NA", AW552="NR", "NA", T552 = "NA", "NA", T552 = "NR", "NA", BA552="SD", AW552, BA552="SE", AW552*(SQRT(T552)), BA552="SEM", AW552*(SQRT(T552)), TRUE, "NA")</f>
        <v>NA</v>
      </c>
      <c r="BG552" s="34" t="s">
        <v>12</v>
      </c>
      <c r="BH552" s="22" t="s">
        <v>8</v>
      </c>
      <c r="BI552" s="22" t="s">
        <v>8</v>
      </c>
      <c r="BJ552" s="22" t="s">
        <v>8</v>
      </c>
      <c r="BK552" s="22" t="s">
        <v>8</v>
      </c>
      <c r="BL552" s="22" t="s">
        <v>8</v>
      </c>
      <c r="BM552" s="22" t="s">
        <v>8</v>
      </c>
      <c r="BN552" s="34" t="s">
        <v>272</v>
      </c>
      <c r="BO552" s="22" t="s">
        <v>273</v>
      </c>
      <c r="BP552" s="22" t="s">
        <v>2227</v>
      </c>
    </row>
    <row r="553" spans="1:69" x14ac:dyDescent="0.3">
      <c r="A553" t="s">
        <v>2229</v>
      </c>
      <c r="B553" t="s">
        <v>2228</v>
      </c>
      <c r="C553">
        <v>2017</v>
      </c>
      <c r="D553" t="s">
        <v>2230</v>
      </c>
      <c r="E553" t="s">
        <v>141</v>
      </c>
      <c r="F553" s="35" t="s">
        <v>25</v>
      </c>
      <c r="G553" t="s">
        <v>2231</v>
      </c>
      <c r="H553" t="s">
        <v>36</v>
      </c>
      <c r="I553" t="s">
        <v>12</v>
      </c>
      <c r="J553" t="s">
        <v>8</v>
      </c>
      <c r="K553" t="s">
        <v>9</v>
      </c>
      <c r="L553" t="s">
        <v>9</v>
      </c>
      <c r="M553" t="s">
        <v>9</v>
      </c>
      <c r="N553" t="s">
        <v>9</v>
      </c>
      <c r="O553" t="s">
        <v>9</v>
      </c>
      <c r="P553" t="s">
        <v>9</v>
      </c>
      <c r="Q553">
        <v>1</v>
      </c>
      <c r="R553">
        <v>8</v>
      </c>
      <c r="S553">
        <v>0</v>
      </c>
      <c r="T553" t="s">
        <v>8</v>
      </c>
      <c r="U553" t="str">
        <f t="shared" si="87"/>
        <v>NA</v>
      </c>
      <c r="V553" t="str">
        <f t="shared" si="83"/>
        <v>NA</v>
      </c>
      <c r="W553" s="35" t="s">
        <v>97</v>
      </c>
      <c r="X553" t="s">
        <v>8</v>
      </c>
      <c r="Y553" t="s">
        <v>78</v>
      </c>
      <c r="Z553" t="s">
        <v>9</v>
      </c>
      <c r="AA553">
        <v>100</v>
      </c>
      <c r="AB553" t="s">
        <v>145</v>
      </c>
      <c r="AC553" cm="1">
        <f t="array" ref="AC553">_xlfn.IFS(AB553="mg/kg", AA553, AB553="ug/g", AA553, AB553="mg/100g", AA553*10, AB553="mg/g", AA553*1000, TRUE, "NA")</f>
        <v>100</v>
      </c>
      <c r="AD553">
        <v>12000</v>
      </c>
      <c r="AE553" t="s">
        <v>252</v>
      </c>
      <c r="AF553" cm="1">
        <f t="array" ref="AF553">_xlfn.IFS(AD553="NA", "NA", AD553="NR", "NA", AE553="W/cm2", AD553, AE553="mW/mm2", AD553*0.1, AE553="mW/cm2", AD553*0.001, AE553="uW/cm2", AD553*0.000001, AE553="lux", AD553*0.00000014641, AE553="klux", AD553*0.00014641, TRUE, "NA")</f>
        <v>1.7569199999999999E-3</v>
      </c>
      <c r="AG553" t="s">
        <v>9</v>
      </c>
      <c r="AH553" t="s">
        <v>9</v>
      </c>
      <c r="AI553" t="s">
        <v>9</v>
      </c>
      <c r="AJ553">
        <v>2</v>
      </c>
      <c r="AK553">
        <v>15</v>
      </c>
      <c r="AL553" s="35" t="s">
        <v>12</v>
      </c>
      <c r="AM553" t="s">
        <v>8</v>
      </c>
      <c r="AN553" t="s">
        <v>8</v>
      </c>
      <c r="AO553" t="s">
        <v>8</v>
      </c>
      <c r="AP553" t="s">
        <v>8</v>
      </c>
      <c r="AQ553" t="s">
        <v>8</v>
      </c>
      <c r="AR553" s="35" t="s">
        <v>9</v>
      </c>
      <c r="AS553" t="s">
        <v>876</v>
      </c>
      <c r="AT553">
        <v>1.21</v>
      </c>
      <c r="AU553">
        <v>0.12</v>
      </c>
      <c r="AV553" t="s">
        <v>8</v>
      </c>
      <c r="AW553" t="s">
        <v>8</v>
      </c>
      <c r="AX553" t="s">
        <v>8</v>
      </c>
      <c r="AY553" t="s">
        <v>8</v>
      </c>
      <c r="AZ553" t="s">
        <v>137</v>
      </c>
      <c r="BA553" t="s">
        <v>197</v>
      </c>
      <c r="BB553" cm="1">
        <f t="array" ref="BB553">_xlfn.IFS(AT553="NA", "NA", AT553="NR", "NA", AZ553="Direct rLV % whole brain", AT553, AZ553="Indirect rLV % whole brain", AT553, AZ553="Direct rLV % hemisphere", AT553/2, AZ553="Indirect rLV % hemisphere", AT553/2, AND(F553="Mouse", AZ553="mm3"), (AT553/508.91)*100, AND(F553="Rat", AZ553="mm3"), (AT553/1971)*100, AND(F553="Mouse", AZ553="ul"), (AT553/508.91)*100, AND(F553="Rat", AZ553="ul"), (AT553/1971)*100, AND(F553="Mouse", AZ553="nl"), (AT553/508910)*100, AND(F553="Rat", AZ553="nl"), (AT553/1971000)*100, AND(F553="Mouse", AZ553="cm3"), (AT553/0.50891)*100, AND(F553="Rat", AZ553="cm3"), (AT553/1.971)*100, TRUE, "NA")</f>
        <v>0.23776306223104279</v>
      </c>
      <c r="BC553" t="str" cm="1">
        <f t="array" ref="BC553">_xlfn.IFS(AV553="NA", "NA", AV553="NR", "NA", AZ553="Direct rLV % whole brain", AV553, AZ553="Indirect rLV % whole brain", AV553, AZ553="Direct rLV % hemisphere", AV553/2, AZ553="Indirect rLV % hemisphere", AV553/2, AND(F553="Mouse", AZ553="mm3"), (AV553/508.91)*100, AND(F553="Rat", AZ553="mm3"), (AV553/1971)*100, AND(F553="Mouse", AZ553="ul"), (AV553/508.91)*100, AND(F553="Rat", AZ553="ul"), (AV553/1971)*100, AND(F553="Mouse", AZ553="nl"), (AV553/508910)*100, AND(F553="Rat", AZ553="nl"), (AV553/1971000)*100, AND(F553="Mouse", AZ553="cm3"), (AV553/0.50891)*100, AND(F553="Rat", AZ553="cm3"), (AV553/1.971)*100, TRUE, "NA")</f>
        <v>NA</v>
      </c>
      <c r="BD553" cm="1">
        <f t="array" ref="BD553">_xlfn.IFS(AU553="NA", "NA", AU553="NR", "NA", R553="NR", "NA", BA553="SD", AU553, BA553="SE", AU553*(SQRT(R553)), BA553="SEM", AU553*(SQRT(R553)), TRUE, "NA")</f>
        <v>0.33941125496954283</v>
      </c>
      <c r="BE553" cm="1">
        <f t="array" ref="BE553">_xlfn.IFS(BD553="NA", "NA", AZ553="Direct rLV % whole brain", BD553, AZ553="Indirect rLV % whole brain", BD553, AZ553="Direct rLV % hemisphere", BD553/2, AZ553="Indirect rLV % hemisphere", BD553/2, AND(F553="Mouse", AZ553="mm3"), (BD553/508.91)*100, AND(F553="Rat", AZ553="mm3"), (BD553/1971)*100, AND(F553="Mouse", AZ553="ul"), (BD553/508.91)*100, AND(F553="Rat", AZ553="ul"), (BD553/1971)*100, AND(F553="Mouse", AZ553="nl"), (BD553/508910)*100, AND(F553="Rat", AZ553="nl"), (BD553/1971000)*100, AND(F553="Mouse", AZ553="cm3"), (BD553/0.50891)*100, AND(F553="Rat", AZ553="cm3"), (BD553/1.971)*100, TRUE, "NA")</f>
        <v>6.6693768047305577E-2</v>
      </c>
      <c r="BF553" s="48" t="str" cm="1">
        <f t="array" ref="BF553">_xlfn.IFS(AW553="NA", "NA", AW553="NR", "NA", T553 = "NA", "NA", T553 = "NR", "NA", BA553="SD", AW553, BA553="SE", AW553*(SQRT(T553)), BA553="SEM", AW553*(SQRT(T553)), TRUE, "NA")</f>
        <v>NA</v>
      </c>
      <c r="BG553" s="35" t="s">
        <v>138</v>
      </c>
      <c r="BH553" t="s">
        <v>9</v>
      </c>
      <c r="BI553" t="s">
        <v>9</v>
      </c>
      <c r="BJ553" t="s">
        <v>8</v>
      </c>
      <c r="BK553" t="s">
        <v>8</v>
      </c>
      <c r="BL553" t="s">
        <v>9</v>
      </c>
      <c r="BM553" t="s">
        <v>9</v>
      </c>
      <c r="BN553" s="35" t="s">
        <v>273</v>
      </c>
      <c r="BO553" t="s">
        <v>273</v>
      </c>
      <c r="BQ553" t="s">
        <v>2232</v>
      </c>
    </row>
    <row r="554" spans="1:69" x14ac:dyDescent="0.3">
      <c r="A554" t="s">
        <v>2229</v>
      </c>
      <c r="B554" t="s">
        <v>2228</v>
      </c>
      <c r="C554">
        <v>2017</v>
      </c>
      <c r="D554" t="s">
        <v>2230</v>
      </c>
      <c r="E554" t="s">
        <v>143</v>
      </c>
      <c r="F554" s="35" t="s">
        <v>25</v>
      </c>
      <c r="G554" t="s">
        <v>1008</v>
      </c>
      <c r="H554" t="s">
        <v>36</v>
      </c>
      <c r="I554" t="s">
        <v>12</v>
      </c>
      <c r="J554" t="s">
        <v>8</v>
      </c>
      <c r="K554">
        <v>6</v>
      </c>
      <c r="L554">
        <f>AVERAGE(K554,M554)</f>
        <v>6.5</v>
      </c>
      <c r="M554">
        <v>7</v>
      </c>
      <c r="N554" t="s">
        <v>9</v>
      </c>
      <c r="O554" t="s">
        <v>9</v>
      </c>
      <c r="P554" t="s">
        <v>9</v>
      </c>
      <c r="Q554">
        <v>1</v>
      </c>
      <c r="R554">
        <v>8</v>
      </c>
      <c r="S554">
        <v>0</v>
      </c>
      <c r="T554" t="s">
        <v>8</v>
      </c>
      <c r="U554" t="str">
        <f>IF(AND(Q554&lt;&gt;"", Q554&lt;&gt;0, Q554&lt;&gt;"NA", Q554&lt;&gt;"NR",S554&lt;&gt;"", S554&lt;&gt;0, S554&lt;&gt;"NA", S554&lt;&gt;"NR"), S554/Q554, "NA")</f>
        <v>NA</v>
      </c>
      <c r="V554" t="str">
        <f>IF(AND(U554&lt;&gt;"", U554&lt;&gt;0, U554&lt;&gt;"NA", U554&lt;&gt;"NR",R554&lt;&gt;"", R554&lt;&gt;0, R554&lt;&gt;"NA", R554&lt;&gt;"NR"), R554/U554, "NA")</f>
        <v>NA</v>
      </c>
      <c r="W554" s="35" t="s">
        <v>97</v>
      </c>
      <c r="X554" t="s">
        <v>8</v>
      </c>
      <c r="Y554" t="s">
        <v>78</v>
      </c>
      <c r="Z554" t="s">
        <v>9</v>
      </c>
      <c r="AA554">
        <v>100</v>
      </c>
      <c r="AB554" t="s">
        <v>145</v>
      </c>
      <c r="AC554" cm="1">
        <f t="array" ref="AC554">_xlfn.IFS(AB554="mg/kg", AA554, AB554="ug/g", AA554, AB554="mg/100g", AA554*10, AB554="mg/g", AA554*1000, TRUE, "NA")</f>
        <v>100</v>
      </c>
      <c r="AD554">
        <v>12000</v>
      </c>
      <c r="AE554" t="s">
        <v>252</v>
      </c>
      <c r="AF554" cm="1">
        <f t="array" ref="AF554">_xlfn.IFS(AD554="NA", "NA", AD554="NR", "NA", AE554="W/cm2", AD554, AE554="mW/mm2", AD554*0.1, AE554="mW/cm2", AD554*0.001, AE554="uW/cm2", AD554*0.000001, AE554="lux", AD554*0.00000014641, AE554="klux", AD554*0.00014641, TRUE, "NA")</f>
        <v>1.7569199999999999E-3</v>
      </c>
      <c r="AG554" t="s">
        <v>9</v>
      </c>
      <c r="AH554" t="s">
        <v>9</v>
      </c>
      <c r="AI554" t="s">
        <v>9</v>
      </c>
      <c r="AJ554">
        <v>2</v>
      </c>
      <c r="AK554">
        <v>15</v>
      </c>
      <c r="AL554" s="35" t="s">
        <v>12</v>
      </c>
      <c r="AM554" t="s">
        <v>8</v>
      </c>
      <c r="AN554" t="s">
        <v>8</v>
      </c>
      <c r="AO554" t="s">
        <v>8</v>
      </c>
      <c r="AP554" t="s">
        <v>8</v>
      </c>
      <c r="AQ554" t="s">
        <v>8</v>
      </c>
      <c r="AR554" s="35" t="s">
        <v>9</v>
      </c>
      <c r="AS554" t="s">
        <v>876</v>
      </c>
      <c r="AT554">
        <v>1.25</v>
      </c>
      <c r="AU554">
        <v>0.05</v>
      </c>
      <c r="AV554" t="s">
        <v>8</v>
      </c>
      <c r="AW554" t="s">
        <v>8</v>
      </c>
      <c r="AX554" t="s">
        <v>8</v>
      </c>
      <c r="AY554" t="s">
        <v>8</v>
      </c>
      <c r="AZ554" t="s">
        <v>137</v>
      </c>
      <c r="BA554" t="s">
        <v>197</v>
      </c>
      <c r="BB554" cm="1">
        <f t="array" ref="BB554">_xlfn.IFS(AT554="NA", "NA", AT554="NR", "NA", AZ554="Direct rLV % whole brain", AT554, AZ554="Indirect rLV % whole brain", AT554, AZ554="Direct rLV % hemisphere", AT554/2, AZ554="Indirect rLV % hemisphere", AT554/2, AND(F554="Mouse", AZ554="mm3"), (AT554/508.91)*100, AND(F554="Rat", AZ554="mm3"), (AT554/1971)*100, AND(F554="Mouse", AZ554="ul"), (AT554/508.91)*100, AND(F554="Rat", AZ554="ul"), (AT554/1971)*100, AND(F554="Mouse", AZ554="nl"), (AT554/508910)*100, AND(F554="Rat", AZ554="nl"), (AT554/1971000)*100, AND(F554="Mouse", AZ554="cm3"), (AT554/0.50891)*100, AND(F554="Rat", AZ554="cm3"), (AT554/1.971)*100, TRUE, "NA")</f>
        <v>0.24562299817256489</v>
      </c>
      <c r="BC554" t="str" cm="1">
        <f t="array" ref="BC554">_xlfn.IFS(AV554="NA", "NA", AV554="NR", "NA", AZ554="Direct rLV % whole brain", AV554, AZ554="Indirect rLV % whole brain", AV554, AZ554="Direct rLV % hemisphere", AV554/2, AZ554="Indirect rLV % hemisphere", AV554/2, AND(F554="Mouse", AZ554="mm3"), (AV554/508.91)*100, AND(F554="Rat", AZ554="mm3"), (AV554/1971)*100, AND(F554="Mouse", AZ554="ul"), (AV554/508.91)*100, AND(F554="Rat", AZ554="ul"), (AV554/1971)*100, AND(F554="Mouse", AZ554="nl"), (AV554/508910)*100, AND(F554="Rat", AZ554="nl"), (AV554/1971000)*100, AND(F554="Mouse", AZ554="cm3"), (AV554/0.50891)*100, AND(F554="Rat", AZ554="cm3"), (AV554/1.971)*100, TRUE, "NA")</f>
        <v>NA</v>
      </c>
      <c r="BD554" cm="1">
        <f t="array" ref="BD554">_xlfn.IFS(AU554="NA", "NA", AU554="NR", "NA", R554="NR", "NA", BA554="SD", AU554, BA554="SE", AU554*(SQRT(R554)), BA554="SEM", AU554*(SQRT(R554)), TRUE, "NA")</f>
        <v>0.14142135623730953</v>
      </c>
      <c r="BE554" cm="1">
        <f t="array" ref="BE554">_xlfn.IFS(BD554="NA", "NA", AZ554="Direct rLV % whole brain", BD554, AZ554="Indirect rLV % whole brain", BD554, AZ554="Direct rLV % hemisphere", BD554/2, AZ554="Indirect rLV % hemisphere", BD554/2, AND(F554="Mouse", AZ554="mm3"), (BD554/508.91)*100, AND(F554="Rat", AZ554="mm3"), (BD554/1971)*100, AND(F554="Mouse", AZ554="ul"), (BD554/508.91)*100, AND(F554="Rat", AZ554="ul"), (BD554/1971)*100, AND(F554="Mouse", AZ554="nl"), (BD554/508910)*100, AND(F554="Rat", AZ554="nl"), (BD554/1971000)*100, AND(F554="Mouse", AZ554="cm3"), (BD554/0.50891)*100, AND(F554="Rat", AZ554="cm3"), (BD554/1.971)*100, TRUE, "NA")</f>
        <v>2.7789070019710659E-2</v>
      </c>
      <c r="BF554" s="48" t="str" cm="1">
        <f t="array" ref="BF554">_xlfn.IFS(AW554="NA", "NA", AW554="NR", "NA", T554 = "NA", "NA", T554 = "NR", "NA", BA554="SD", AW554, BA554="SE", AW554*(SQRT(T554)), BA554="SEM", AW554*(SQRT(T554)), TRUE, "NA")</f>
        <v>NA</v>
      </c>
      <c r="BG554" s="35" t="s">
        <v>138</v>
      </c>
      <c r="BH554" t="s">
        <v>9</v>
      </c>
      <c r="BI554" t="s">
        <v>9</v>
      </c>
      <c r="BJ554" t="s">
        <v>8</v>
      </c>
      <c r="BK554" t="s">
        <v>8</v>
      </c>
      <c r="BL554" t="s">
        <v>9</v>
      </c>
      <c r="BM554" t="s">
        <v>9</v>
      </c>
      <c r="BN554" s="35" t="s">
        <v>273</v>
      </c>
      <c r="BO554" t="s">
        <v>273</v>
      </c>
      <c r="BQ554" t="s">
        <v>2232</v>
      </c>
    </row>
    <row r="555" spans="1:69" x14ac:dyDescent="0.3">
      <c r="A555" t="s">
        <v>2229</v>
      </c>
      <c r="B555" t="s">
        <v>2228</v>
      </c>
      <c r="C555">
        <v>2017</v>
      </c>
      <c r="D555" t="s">
        <v>2230</v>
      </c>
      <c r="E555" t="s">
        <v>144</v>
      </c>
      <c r="F555" s="35" t="s">
        <v>25</v>
      </c>
      <c r="G555" t="s">
        <v>1008</v>
      </c>
      <c r="H555" t="s">
        <v>36</v>
      </c>
      <c r="I555" t="s">
        <v>12</v>
      </c>
      <c r="J555" t="s">
        <v>8</v>
      </c>
      <c r="K555">
        <v>6</v>
      </c>
      <c r="L555">
        <f t="shared" ref="L555:L558" si="91">AVERAGE(K555,M555)</f>
        <v>6.5</v>
      </c>
      <c r="M555">
        <v>7</v>
      </c>
      <c r="N555" t="s">
        <v>9</v>
      </c>
      <c r="O555" t="s">
        <v>9</v>
      </c>
      <c r="P555" t="s">
        <v>9</v>
      </c>
      <c r="Q555">
        <v>1</v>
      </c>
      <c r="R555">
        <v>8</v>
      </c>
      <c r="S555">
        <v>1</v>
      </c>
      <c r="T555">
        <v>8</v>
      </c>
      <c r="U555">
        <f>IF(AND(Q555&lt;&gt;"", Q555&lt;&gt;0, Q555&lt;&gt;"NA", Q555&lt;&gt;"NR",S555&lt;&gt;"", S555&lt;&gt;0, S555&lt;&gt;"NA", S555&lt;&gt;"NR"), S555/Q555, "NA")</f>
        <v>1</v>
      </c>
      <c r="V555">
        <f>IF(AND(U555&lt;&gt;"", U555&lt;&gt;0, U555&lt;&gt;"NA", U555&lt;&gt;"NR",R555&lt;&gt;"", R555&lt;&gt;0, R555&lt;&gt;"NA", R555&lt;&gt;"NR"), R555/U555, "NA")</f>
        <v>8</v>
      </c>
      <c r="W555" s="35" t="s">
        <v>97</v>
      </c>
      <c r="X555" t="s">
        <v>8</v>
      </c>
      <c r="Y555" t="s">
        <v>47</v>
      </c>
      <c r="Z555" t="s">
        <v>9</v>
      </c>
      <c r="AA555">
        <v>100</v>
      </c>
      <c r="AB555" t="s">
        <v>145</v>
      </c>
      <c r="AC555" cm="1">
        <f t="array" ref="AC555">_xlfn.IFS(AB555="mg/kg", AA555, AB555="ug/g", AA555, AB555="mg/100g", AA555*10, AB555="mg/g", AA555*1000, TRUE, "NA")</f>
        <v>100</v>
      </c>
      <c r="AD555">
        <v>12000</v>
      </c>
      <c r="AE555" t="s">
        <v>252</v>
      </c>
      <c r="AF555" cm="1">
        <f t="array" ref="AF555">_xlfn.IFS(AD555="NA", "NA", AD555="NR", "NA", AE555="W/cm2", AD555, AE555="mW/mm2", AD555*0.1, AE555="mW/cm2", AD555*0.001, AE555="uW/cm2", AD555*0.000001, AE555="lux", AD555*0.00000014641, AE555="klux", AD555*0.00014641, TRUE, "NA")</f>
        <v>1.7569199999999999E-3</v>
      </c>
      <c r="AG555" t="s">
        <v>9</v>
      </c>
      <c r="AH555" t="s">
        <v>9</v>
      </c>
      <c r="AI555" t="s">
        <v>9</v>
      </c>
      <c r="AJ555">
        <v>2</v>
      </c>
      <c r="AK555">
        <v>15</v>
      </c>
      <c r="AL555" s="35" t="s">
        <v>2233</v>
      </c>
      <c r="AM555" t="s">
        <v>218</v>
      </c>
      <c r="AN555" t="s">
        <v>9</v>
      </c>
      <c r="AO555" t="s">
        <v>8</v>
      </c>
      <c r="AP555">
        <v>96</v>
      </c>
      <c r="AQ555" t="s">
        <v>158</v>
      </c>
      <c r="AR555" s="35">
        <v>240</v>
      </c>
      <c r="AS555" t="s">
        <v>876</v>
      </c>
      <c r="AT555">
        <v>0.83</v>
      </c>
      <c r="AU555">
        <v>0.08</v>
      </c>
      <c r="AV555">
        <v>0.81</v>
      </c>
      <c r="AW555">
        <v>0.12</v>
      </c>
      <c r="AX555" t="s">
        <v>8</v>
      </c>
      <c r="AY555" t="s">
        <v>8</v>
      </c>
      <c r="AZ555" t="s">
        <v>137</v>
      </c>
      <c r="BA555" t="s">
        <v>197</v>
      </c>
      <c r="BB555" cm="1">
        <f t="array" ref="BB555">_xlfn.IFS(AT555="NA", "NA", AT555="NR", "NA", AZ555="Direct rLV % whole brain", AT555, AZ555="Indirect rLV % whole brain", AT555, AZ555="Direct rLV % hemisphere", AT555/2, AZ555="Indirect rLV % hemisphere", AT555/2, AND(F555="Mouse", AZ555="mm3"), (AT555/508.91)*100, AND(F555="Rat", AZ555="mm3"), (AT555/1971)*100, AND(F555="Mouse", AZ555="ul"), (AT555/508.91)*100, AND(F555="Rat", AZ555="ul"), (AT555/1971)*100, AND(F555="Mouse", AZ555="nl"), (AT555/508910)*100, AND(F555="Rat", AZ555="nl"), (AT555/1971000)*100, AND(F555="Mouse", AZ555="cm3"), (AT555/0.50891)*100, AND(F555="Rat", AZ555="cm3"), (AT555/1.971)*100, TRUE, "NA")</f>
        <v>0.16309367078658307</v>
      </c>
      <c r="BC555" cm="1">
        <f t="array" ref="BC555">_xlfn.IFS(AV555="NA", "NA", AV555="NR", "NA", AZ555="Direct rLV % whole brain", AV555, AZ555="Indirect rLV % whole brain", AV555, AZ555="Direct rLV % hemisphere", AV555/2, AZ555="Indirect rLV % hemisphere", AV555/2, AND(F555="Mouse", AZ555="mm3"), (AV555/508.91)*100, AND(F555="Rat", AZ555="mm3"), (AV555/1971)*100, AND(F555="Mouse", AZ555="ul"), (AV555/508.91)*100, AND(F555="Rat", AZ555="ul"), (AV555/1971)*100, AND(F555="Mouse", AZ555="nl"), (AV555/508910)*100, AND(F555="Rat", AZ555="nl"), (AV555/1971000)*100, AND(F555="Mouse", AZ555="cm3"), (AV555/0.50891)*100, AND(F555="Rat", AZ555="cm3"), (AV555/1.971)*100, TRUE, "NA")</f>
        <v>0.15916370281582204</v>
      </c>
      <c r="BD555" cm="1">
        <f t="array" ref="BD555">_xlfn.IFS(AU555="NA", "NA", AU555="NR", "NA", R555="NR", "NA", BA555="SD", AU555, BA555="SE", AU555*(SQRT(R555)), BA555="SEM", AU555*(SQRT(R555)), TRUE, "NA")</f>
        <v>0.22627416997969524</v>
      </c>
      <c r="BE555" cm="1">
        <f t="array" ref="BE555">_xlfn.IFS(BD555="NA", "NA", AZ555="Direct rLV % whole brain", BD555, AZ555="Indirect rLV % whole brain", BD555, AZ555="Direct rLV % hemisphere", BD555/2, AZ555="Indirect rLV % hemisphere", BD555/2, AND(F555="Mouse", AZ555="mm3"), (BD555/508.91)*100, AND(F555="Rat", AZ555="mm3"), (BD555/1971)*100, AND(F555="Mouse", AZ555="ul"), (BD555/508.91)*100, AND(F555="Rat", AZ555="ul"), (BD555/1971)*100, AND(F555="Mouse", AZ555="nl"), (BD555/508910)*100, AND(F555="Rat", AZ555="nl"), (BD555/1971000)*100, AND(F555="Mouse", AZ555="cm3"), (BD555/0.50891)*100, AND(F555="Rat", AZ555="cm3"), (BD555/1.971)*100, TRUE, "NA")</f>
        <v>4.4462512031537053E-2</v>
      </c>
      <c r="BF555" s="48" cm="1">
        <f t="array" ref="BF555">_xlfn.IFS(AW555="NA", "NA", AW555="NR", "NA", T555 = "NA", "NA", T555 = "NR", "NA", BA555="SD", AW555, BA555="SE", AW555*(SQRT(T555)), BA555="SEM", AW555*(SQRT(T555)), TRUE, "NA")</f>
        <v>0.33941125496954283</v>
      </c>
      <c r="BG555" s="35" t="s">
        <v>138</v>
      </c>
      <c r="BH555" t="s">
        <v>9</v>
      </c>
      <c r="BI555" t="s">
        <v>9</v>
      </c>
      <c r="BJ555" t="s">
        <v>9</v>
      </c>
      <c r="BK555" t="s">
        <v>9</v>
      </c>
      <c r="BL555" t="s">
        <v>9</v>
      </c>
      <c r="BM555" t="s">
        <v>9</v>
      </c>
      <c r="BN555" s="35" t="s">
        <v>273</v>
      </c>
      <c r="BO555" t="s">
        <v>273</v>
      </c>
      <c r="BQ555" t="s">
        <v>2232</v>
      </c>
    </row>
    <row r="556" spans="1:69" s="22" customFormat="1" x14ac:dyDescent="0.3">
      <c r="A556" s="22" t="s">
        <v>2236</v>
      </c>
      <c r="B556" s="22" t="s">
        <v>2235</v>
      </c>
      <c r="C556" s="22">
        <v>2016</v>
      </c>
      <c r="D556" s="22" t="s">
        <v>2237</v>
      </c>
      <c r="E556" s="22" t="s">
        <v>141</v>
      </c>
      <c r="F556" s="34" t="s">
        <v>25</v>
      </c>
      <c r="G556" s="22" t="s">
        <v>1008</v>
      </c>
      <c r="H556" s="22" t="s">
        <v>36</v>
      </c>
      <c r="I556" s="22" t="s">
        <v>12</v>
      </c>
      <c r="J556" s="22" t="s">
        <v>8</v>
      </c>
      <c r="K556" s="22">
        <v>13</v>
      </c>
      <c r="L556" s="22">
        <f t="shared" si="91"/>
        <v>19.5</v>
      </c>
      <c r="M556" s="22">
        <v>26</v>
      </c>
      <c r="N556" s="22" t="s">
        <v>9</v>
      </c>
      <c r="O556" s="22" t="s">
        <v>9</v>
      </c>
      <c r="P556" s="22" t="s">
        <v>9</v>
      </c>
      <c r="Q556" s="22">
        <v>1</v>
      </c>
      <c r="R556" s="22">
        <v>10</v>
      </c>
      <c r="S556" s="22">
        <v>0</v>
      </c>
      <c r="T556" s="22" t="s">
        <v>8</v>
      </c>
      <c r="U556" s="22" t="str">
        <f t="shared" ref="U556:U619" si="92">IF(AND(Q556&lt;&gt;"", Q556&lt;&gt;0, Q556&lt;&gt;"NA", Q556&lt;&gt;"NR",S556&lt;&gt;"", S556&lt;&gt;0, S556&lt;&gt;"NA", S556&lt;&gt;"NR"), S556/Q556, "NA")</f>
        <v>NA</v>
      </c>
      <c r="V556" s="22" t="str">
        <f t="shared" ref="V556:V619" si="93">IF(AND(U556&lt;&gt;"", U556&lt;&gt;0, U556&lt;&gt;"NA", U556&lt;&gt;"NR",R556&lt;&gt;"", R556&lt;&gt;0, R556&lt;&gt;"NA", R556&lt;&gt;"NR"), R556/U556, "NA")</f>
        <v>NA</v>
      </c>
      <c r="W556" s="34" t="s">
        <v>97</v>
      </c>
      <c r="X556" s="22" t="s">
        <v>8</v>
      </c>
      <c r="Y556" s="22" t="s">
        <v>2553</v>
      </c>
      <c r="Z556" s="22" t="s">
        <v>1559</v>
      </c>
      <c r="AA556" s="22">
        <v>0.25</v>
      </c>
      <c r="AB556" s="22" t="s">
        <v>784</v>
      </c>
      <c r="AC556" t="str" cm="1">
        <f t="array" ref="AC556">_xlfn.IFS(AB556="mg/kg", AA556, AB556="ug/g", AA556, AB556="mg/100g", AA556*10, AB556="mg/g", AA556*1000, TRUE, "NA")</f>
        <v>NA</v>
      </c>
      <c r="AD556" s="22">
        <v>1</v>
      </c>
      <c r="AE556" s="22" t="s">
        <v>221</v>
      </c>
      <c r="AF556" t="str" cm="1">
        <f t="array" ref="AF556">_xlfn.IFS(AD556="NA", "NA", AD556="NR", "NA", AE556="W/cm2", AD556, AE556="mW/mm2", AD556*0.1, AE556="mW/cm2", AD556*0.001, AE556="uW/cm2", AD556*0.000001, AE556="lux", AD556*0.00000014641, AE556="klux", AD556*0.00014641, TRUE, "NA")</f>
        <v>NA</v>
      </c>
      <c r="AG556" s="22" t="s">
        <v>321</v>
      </c>
      <c r="AH556" s="22" t="s">
        <v>9</v>
      </c>
      <c r="AI556" s="22">
        <v>532</v>
      </c>
      <c r="AJ556" s="22">
        <v>0.02</v>
      </c>
      <c r="AK556" s="22">
        <v>0.5</v>
      </c>
      <c r="AL556" s="34" t="s">
        <v>12</v>
      </c>
      <c r="AM556" s="22" t="s">
        <v>8</v>
      </c>
      <c r="AN556" s="22" t="s">
        <v>8</v>
      </c>
      <c r="AO556" s="22" t="s">
        <v>8</v>
      </c>
      <c r="AP556" s="22" t="s">
        <v>8</v>
      </c>
      <c r="AQ556" s="22" t="s">
        <v>8</v>
      </c>
      <c r="AR556" s="34" t="s">
        <v>9</v>
      </c>
      <c r="AS556" s="22" t="s">
        <v>876</v>
      </c>
      <c r="AT556" s="22">
        <v>612</v>
      </c>
      <c r="AU556" s="22">
        <v>210</v>
      </c>
      <c r="AV556" s="22" t="s">
        <v>8</v>
      </c>
      <c r="AW556" s="22" t="s">
        <v>8</v>
      </c>
      <c r="AX556" s="22" t="s">
        <v>8</v>
      </c>
      <c r="AY556" s="22" t="s">
        <v>8</v>
      </c>
      <c r="AZ556" s="22" t="s">
        <v>2238</v>
      </c>
      <c r="BA556" s="22" t="s">
        <v>197</v>
      </c>
      <c r="BB556" cm="1">
        <f t="array" ref="BB556">_xlfn.IFS(AT556="NA", "NA", AT556="NR", "NA", AZ556="Direct rLV % whole brain", AT556, AZ556="Indirect rLV % whole brain", AT556, AZ556="Direct rLV % hemisphere", AT556/2, AZ556="Indirect rLV % hemisphere", AT556/2, AND(F556="Mouse", AZ556="mm3"), (AT556/508.91)*100, AND(F556="Rat", AZ556="mm3"), (AT556/1971)*100, AND(F556="Mouse", AZ556="ul"), (AT556/508.91)*100, AND(F556="Rat", AZ556="ul"), (AT556/1971)*100, AND(F556="Mouse", AZ556="nl"), (AT556/508910)*100, AND(F556="Rat", AZ556="nl"), (AT556/1971000)*100, AND(F556="Mouse", AZ556="cm3"), (AT556/0.50891)*100, AND(F556="Rat", AZ556="cm3"), (AT556/1.971)*100, TRUE, "NA")</f>
        <v>0.12025701990528777</v>
      </c>
      <c r="BC556" t="str" cm="1">
        <f t="array" ref="BC556">_xlfn.IFS(AV556="NA", "NA", AV556="NR", "NA", AZ556="Direct rLV % whole brain", AV556, AZ556="Indirect rLV % whole brain", AV556, AZ556="Direct rLV % hemisphere", AV556/2, AZ556="Indirect rLV % hemisphere", AV556/2, AND(F556="Mouse", AZ556="mm3"), (AV556/508.91)*100, AND(F556="Rat", AZ556="mm3"), (AV556/1971)*100, AND(F556="Mouse", AZ556="ul"), (AV556/508.91)*100, AND(F556="Rat", AZ556="ul"), (AV556/1971)*100, AND(F556="Mouse", AZ556="nl"), (AV556/508910)*100, AND(F556="Rat", AZ556="nl"), (AV556/1971000)*100, AND(F556="Mouse", AZ556="cm3"), (AV556/0.50891)*100, AND(F556="Rat", AZ556="cm3"), (AV556/1.971)*100, TRUE, "NA")</f>
        <v>NA</v>
      </c>
      <c r="BD556" cm="1">
        <f t="array" ref="BD556">_xlfn.IFS(AU556="NA", "NA", AU556="NR", "NA", R556="NR", "NA", BA556="SD", AU556, BA556="SE", AU556*(SQRT(R556)), BA556="SEM", AU556*(SQRT(R556)), TRUE, "NA")</f>
        <v>664.07830863535969</v>
      </c>
      <c r="BE556" cm="1">
        <f t="array" ref="BE556">_xlfn.IFS(BD556="NA", "NA", AZ556="Direct rLV % whole brain", BD556, AZ556="Indirect rLV % whole brain", BD556, AZ556="Direct rLV % hemisphere", BD556/2, AZ556="Indirect rLV % hemisphere", BD556/2, AND(F556="Mouse", AZ556="mm3"), (BD556/508.91)*100, AND(F556="Rat", AZ556="mm3"), (BD556/1971)*100, AND(F556="Mouse", AZ556="ul"), (BD556/508.91)*100, AND(F556="Rat", AZ556="ul"), (BD556/1971)*100, AND(F556="Mouse", AZ556="nl"), (BD556/508910)*100, AND(F556="Rat", AZ556="nl"), (BD556/1971000)*100, AND(F556="Mouse", AZ556="cm3"), (BD556/0.50891)*100, AND(F556="Rat", AZ556="cm3"), (BD556/1.971)*100, TRUE, "NA")</f>
        <v>0.13049032415070635</v>
      </c>
      <c r="BF556" s="48" t="str" cm="1">
        <f t="array" ref="BF556">_xlfn.IFS(AW556="NA", "NA", AW556="NR", "NA", T556 = "NA", "NA", T556 = "NR", "NA", BA556="SD", AW556, BA556="SE", AW556*(SQRT(T556)), BA556="SEM", AW556*(SQRT(T556)), TRUE, "NA")</f>
        <v>NA</v>
      </c>
      <c r="BG556" s="34" t="s">
        <v>12</v>
      </c>
      <c r="BH556" s="22" t="s">
        <v>8</v>
      </c>
      <c r="BI556" s="22" t="s">
        <v>8</v>
      </c>
      <c r="BJ556" s="22" t="s">
        <v>8</v>
      </c>
      <c r="BK556" s="22" t="s">
        <v>8</v>
      </c>
      <c r="BL556" s="22" t="s">
        <v>8</v>
      </c>
      <c r="BM556" s="22" t="s">
        <v>8</v>
      </c>
      <c r="BN556" s="34" t="s">
        <v>272</v>
      </c>
      <c r="BO556" s="22" t="s">
        <v>273</v>
      </c>
    </row>
    <row r="557" spans="1:69" x14ac:dyDescent="0.3">
      <c r="A557" t="s">
        <v>2240</v>
      </c>
      <c r="B557" t="s">
        <v>2239</v>
      </c>
      <c r="C557">
        <v>2013</v>
      </c>
      <c r="D557" t="s">
        <v>2241</v>
      </c>
      <c r="E557" t="s">
        <v>141</v>
      </c>
      <c r="F557" s="35" t="s">
        <v>25</v>
      </c>
      <c r="G557" t="s">
        <v>2242</v>
      </c>
      <c r="H557" t="s">
        <v>36</v>
      </c>
      <c r="I557" t="s">
        <v>12</v>
      </c>
      <c r="J557" t="s">
        <v>8</v>
      </c>
      <c r="K557">
        <v>9</v>
      </c>
      <c r="L557">
        <f t="shared" si="91"/>
        <v>13</v>
      </c>
      <c r="M557">
        <v>17</v>
      </c>
      <c r="N557">
        <v>26</v>
      </c>
      <c r="O557">
        <v>26.6</v>
      </c>
      <c r="P557">
        <v>27.2</v>
      </c>
      <c r="Q557">
        <v>1</v>
      </c>
      <c r="R557">
        <v>7</v>
      </c>
      <c r="S557">
        <v>0</v>
      </c>
      <c r="T557" t="s">
        <v>8</v>
      </c>
      <c r="U557" t="str">
        <f t="shared" si="92"/>
        <v>NA</v>
      </c>
      <c r="V557" t="str">
        <f t="shared" si="93"/>
        <v>NA</v>
      </c>
      <c r="W557" s="35" t="s">
        <v>97</v>
      </c>
      <c r="X557" t="s">
        <v>8</v>
      </c>
      <c r="Y557" t="s">
        <v>613</v>
      </c>
      <c r="Z557" t="s">
        <v>340</v>
      </c>
      <c r="AA557">
        <v>100</v>
      </c>
      <c r="AB557" t="s">
        <v>145</v>
      </c>
      <c r="AC557" cm="1">
        <f t="array" ref="AC557">_xlfn.IFS(AB557="mg/kg", AA557, AB557="ug/g", AA557, AB557="mg/100g", AA557*10, AB557="mg/g", AA557*1000, TRUE, "NA")</f>
        <v>100</v>
      </c>
      <c r="AD557">
        <v>25.8</v>
      </c>
      <c r="AE557" t="s">
        <v>221</v>
      </c>
      <c r="AF557" t="str" cm="1">
        <f t="array" ref="AF557">_xlfn.IFS(AD557="NA", "NA", AD557="NR", "NA", AE557="W/cm2", AD557, AE557="mW/mm2", AD557*0.1, AE557="mW/cm2", AD557*0.001, AE557="uW/cm2", AD557*0.000001, AE557="lux", AD557*0.00000014641, AE557="klux", AD557*0.00014641, TRUE, "NA")</f>
        <v>NA</v>
      </c>
      <c r="AG557" t="s">
        <v>87</v>
      </c>
      <c r="AH557" t="s">
        <v>87</v>
      </c>
      <c r="AI557">
        <v>532</v>
      </c>
      <c r="AJ557">
        <v>1</v>
      </c>
      <c r="AK557">
        <v>20</v>
      </c>
      <c r="AL557" s="35" t="s">
        <v>12</v>
      </c>
      <c r="AM557" t="s">
        <v>8</v>
      </c>
      <c r="AN557" t="s">
        <v>8</v>
      </c>
      <c r="AO557" t="s">
        <v>8</v>
      </c>
      <c r="AP557" t="s">
        <v>8</v>
      </c>
      <c r="AQ557" t="s">
        <v>8</v>
      </c>
      <c r="AR557" s="35">
        <v>1008</v>
      </c>
      <c r="AS557" t="s">
        <v>876</v>
      </c>
      <c r="AT557">
        <v>0.79</v>
      </c>
      <c r="AU557">
        <v>0.27</v>
      </c>
      <c r="AV557" t="s">
        <v>8</v>
      </c>
      <c r="AW557" t="s">
        <v>8</v>
      </c>
      <c r="AX557" t="s">
        <v>8</v>
      </c>
      <c r="AY557" t="s">
        <v>8</v>
      </c>
      <c r="AZ557" t="s">
        <v>137</v>
      </c>
      <c r="BA557" t="s">
        <v>197</v>
      </c>
      <c r="BB557" cm="1">
        <f t="array" ref="BB557">_xlfn.IFS(AT557="NA", "NA", AT557="NR", "NA", AZ557="Direct rLV % whole brain", AT557, AZ557="Indirect rLV % whole brain", AT557, AZ557="Direct rLV % hemisphere", AT557/2, AZ557="Indirect rLV % hemisphere", AT557/2, AND(F557="Mouse", AZ557="mm3"), (AT557/508.91)*100, AND(F557="Rat", AZ557="mm3"), (AT557/1971)*100, AND(F557="Mouse", AZ557="ul"), (AT557/508.91)*100, AND(F557="Rat", AZ557="ul"), (AT557/1971)*100, AND(F557="Mouse", AZ557="nl"), (AT557/508910)*100, AND(F557="Rat", AZ557="nl"), (AT557/1971000)*100, AND(F557="Mouse", AZ557="cm3"), (AT557/0.50891)*100, AND(F557="Rat", AZ557="cm3"), (AT557/1.971)*100, TRUE, "NA")</f>
        <v>0.15523373484506101</v>
      </c>
      <c r="BC557" t="str" cm="1">
        <f t="array" ref="BC557">_xlfn.IFS(AV557="NA", "NA", AV557="NR", "NA", AZ557="Direct rLV % whole brain", AV557, AZ557="Indirect rLV % whole brain", AV557, AZ557="Direct rLV % hemisphere", AV557/2, AZ557="Indirect rLV % hemisphere", AV557/2, AND(F557="Mouse", AZ557="mm3"), (AV557/508.91)*100, AND(F557="Rat", AZ557="mm3"), (AV557/1971)*100, AND(F557="Mouse", AZ557="ul"), (AV557/508.91)*100, AND(F557="Rat", AZ557="ul"), (AV557/1971)*100, AND(F557="Mouse", AZ557="nl"), (AV557/508910)*100, AND(F557="Rat", AZ557="nl"), (AV557/1971000)*100, AND(F557="Mouse", AZ557="cm3"), (AV557/0.50891)*100, AND(F557="Rat", AZ557="cm3"), (AV557/1.971)*100, TRUE, "NA")</f>
        <v>NA</v>
      </c>
      <c r="BD557" cm="1">
        <f t="array" ref="BD557">_xlfn.IFS(AU557="NA", "NA", AU557="NR", "NA", R557="NR", "NA", BA557="SD", AU557, BA557="SE", AU557*(SQRT(R557)), BA557="SEM", AU557*(SQRT(R557)), TRUE, "NA")</f>
        <v>0.71435285398743953</v>
      </c>
      <c r="BE557" cm="1">
        <f t="array" ref="BE557">_xlfn.IFS(BD557="NA", "NA", AZ557="Direct rLV % whole brain", BD557, AZ557="Indirect rLV % whole brain", BD557, AZ557="Direct rLV % hemisphere", BD557/2, AZ557="Indirect rLV % hemisphere", BD557/2, AND(F557="Mouse", AZ557="mm3"), (BD557/508.91)*100, AND(F557="Rat", AZ557="mm3"), (BD557/1971)*100, AND(F557="Mouse", AZ557="ul"), (BD557/508.91)*100, AND(F557="Rat", AZ557="ul"), (BD557/1971)*100, AND(F557="Mouse", AZ557="nl"), (BD557/508910)*100, AND(F557="Rat", AZ557="nl"), (BD557/1971000)*100, AND(F557="Mouse", AZ557="cm3"), (BD557/0.50891)*100, AND(F557="Rat", AZ557="cm3"), (BD557/1.971)*100, TRUE, "NA")</f>
        <v>0.14036919179961871</v>
      </c>
      <c r="BF557" s="48" t="str" cm="1">
        <f t="array" ref="BF557">_xlfn.IFS(AW557="NA", "NA", AW557="NR", "NA", T557 = "NA", "NA", T557 = "NR", "NA", BA557="SD", AW557, BA557="SE", AW557*(SQRT(T557)), BA557="SEM", AW557*(SQRT(T557)), TRUE, "NA")</f>
        <v>NA</v>
      </c>
      <c r="BG557" s="35" t="s">
        <v>12</v>
      </c>
      <c r="BH557" t="s">
        <v>8</v>
      </c>
      <c r="BI557" t="s">
        <v>8</v>
      </c>
      <c r="BJ557" t="s">
        <v>8</v>
      </c>
      <c r="BK557" t="s">
        <v>8</v>
      </c>
      <c r="BL557" t="s">
        <v>8</v>
      </c>
      <c r="BM557" t="s">
        <v>8</v>
      </c>
      <c r="BN557" s="35" t="s">
        <v>273</v>
      </c>
      <c r="BO557" t="s">
        <v>273</v>
      </c>
    </row>
    <row r="558" spans="1:69" x14ac:dyDescent="0.3">
      <c r="A558" t="s">
        <v>2240</v>
      </c>
      <c r="B558" t="s">
        <v>2239</v>
      </c>
      <c r="C558">
        <v>2013</v>
      </c>
      <c r="D558" t="s">
        <v>2241</v>
      </c>
      <c r="E558" t="s">
        <v>143</v>
      </c>
      <c r="F558" s="35" t="s">
        <v>25</v>
      </c>
      <c r="G558" t="s">
        <v>2242</v>
      </c>
      <c r="H558" t="s">
        <v>36</v>
      </c>
      <c r="I558" t="s">
        <v>915</v>
      </c>
      <c r="J558" t="s">
        <v>2245</v>
      </c>
      <c r="K558">
        <v>9</v>
      </c>
      <c r="L558">
        <f t="shared" si="91"/>
        <v>13</v>
      </c>
      <c r="M558">
        <v>17</v>
      </c>
      <c r="N558">
        <v>24.6</v>
      </c>
      <c r="O558">
        <v>25.1</v>
      </c>
      <c r="P558">
        <v>25.6</v>
      </c>
      <c r="Q558">
        <v>1</v>
      </c>
      <c r="R558">
        <v>11</v>
      </c>
      <c r="S558">
        <v>1</v>
      </c>
      <c r="T558">
        <v>5</v>
      </c>
      <c r="U558">
        <f>IF(AND(Q558&lt;&gt;"", Q558&lt;&gt;0, Q558&lt;&gt;"NA", Q558&lt;&gt;"NR",S558&lt;&gt;"", S558&lt;&gt;0, S558&lt;&gt;"NA", S558&lt;&gt;"NR"), S558/Q558, "NA")</f>
        <v>1</v>
      </c>
      <c r="V558">
        <f>IF(AND(U558&lt;&gt;"", U558&lt;&gt;0, U558&lt;&gt;"NA", U558&lt;&gt;"NR",R558&lt;&gt;"", R558&lt;&gt;0, R558&lt;&gt;"NA", R558&lt;&gt;"NR"), R558/U558, "NA")</f>
        <v>11</v>
      </c>
      <c r="W558" s="35" t="s">
        <v>97</v>
      </c>
      <c r="X558" t="s">
        <v>8</v>
      </c>
      <c r="Y558" t="s">
        <v>613</v>
      </c>
      <c r="Z558" t="s">
        <v>340</v>
      </c>
      <c r="AA558">
        <v>100</v>
      </c>
      <c r="AB558" t="s">
        <v>145</v>
      </c>
      <c r="AC558" cm="1">
        <f t="array" ref="AC558">_xlfn.IFS(AB558="mg/kg", AA558, AB558="ug/g", AA558, AB558="mg/100g", AA558*10, AB558="mg/g", AA558*1000, TRUE, "NA")</f>
        <v>100</v>
      </c>
      <c r="AD558">
        <v>25.8</v>
      </c>
      <c r="AE558" t="s">
        <v>221</v>
      </c>
      <c r="AF558" t="str" cm="1">
        <f t="array" ref="AF558">_xlfn.IFS(AD558="NA", "NA", AD558="NR", "NA", AE558="W/cm2", AD558, AE558="mW/mm2", AD558*0.1, AE558="mW/cm2", AD558*0.001, AE558="uW/cm2", AD558*0.000001, AE558="lux", AD558*0.00000014641, AE558="klux", AD558*0.00014641, TRUE, "NA")</f>
        <v>NA</v>
      </c>
      <c r="AG558" t="s">
        <v>87</v>
      </c>
      <c r="AH558" t="s">
        <v>87</v>
      </c>
      <c r="AI558">
        <v>532</v>
      </c>
      <c r="AJ558">
        <v>1</v>
      </c>
      <c r="AK558">
        <v>20</v>
      </c>
      <c r="AL558" s="35" t="s">
        <v>2243</v>
      </c>
      <c r="AM558" t="s">
        <v>217</v>
      </c>
      <c r="AN558" t="s">
        <v>9</v>
      </c>
      <c r="AO558" t="s">
        <v>9</v>
      </c>
      <c r="AP558" t="s">
        <v>9</v>
      </c>
      <c r="AQ558" t="s">
        <v>158</v>
      </c>
      <c r="AR558" s="35">
        <v>1008</v>
      </c>
      <c r="AS558" t="s">
        <v>876</v>
      </c>
      <c r="AT558">
        <v>1.26</v>
      </c>
      <c r="AU558">
        <v>0.79</v>
      </c>
      <c r="AV558">
        <v>1.25</v>
      </c>
      <c r="AW558">
        <v>0.74</v>
      </c>
      <c r="AX558" t="s">
        <v>8</v>
      </c>
      <c r="AY558" t="s">
        <v>8</v>
      </c>
      <c r="AZ558" t="s">
        <v>137</v>
      </c>
      <c r="BA558" t="s">
        <v>197</v>
      </c>
      <c r="BB558" cm="1">
        <f t="array" ref="BB558">_xlfn.IFS(AT558="NA", "NA", AT558="NR", "NA", AZ558="Direct rLV % whole brain", AT558, AZ558="Indirect rLV % whole brain", AT558, AZ558="Direct rLV % hemisphere", AT558/2, AZ558="Indirect rLV % hemisphere", AT558/2, AND(F558="Mouse", AZ558="mm3"), (AT558/508.91)*100, AND(F558="Rat", AZ558="mm3"), (AT558/1971)*100, AND(F558="Mouse", AZ558="ul"), (AT558/508.91)*100, AND(F558="Rat", AZ558="ul"), (AT558/1971)*100, AND(F558="Mouse", AZ558="nl"), (AT558/508910)*100, AND(F558="Rat", AZ558="nl"), (AT558/1971000)*100, AND(F558="Mouse", AZ558="cm3"), (AT558/0.50891)*100, AND(F558="Rat", AZ558="cm3"), (AT558/1.971)*100, TRUE, "NA")</f>
        <v>0.24758798215794542</v>
      </c>
      <c r="BC558" cm="1">
        <f t="array" ref="BC558">_xlfn.IFS(AV558="NA", "NA", AV558="NR", "NA", AZ558="Direct rLV % whole brain", AV558, AZ558="Indirect rLV % whole brain", AV558, AZ558="Direct rLV % hemisphere", AV558/2, AZ558="Indirect rLV % hemisphere", AV558/2, AND(F558="Mouse", AZ558="mm3"), (AV558/508.91)*100, AND(F558="Rat", AZ558="mm3"), (AV558/1971)*100, AND(F558="Mouse", AZ558="ul"), (AV558/508.91)*100, AND(F558="Rat", AZ558="ul"), (AV558/1971)*100, AND(F558="Mouse", AZ558="nl"), (AV558/508910)*100, AND(F558="Rat", AZ558="nl"), (AV558/1971000)*100, AND(F558="Mouse", AZ558="cm3"), (AV558/0.50891)*100, AND(F558="Rat", AZ558="cm3"), (AV558/1.971)*100, TRUE, "NA")</f>
        <v>0.24562299817256489</v>
      </c>
      <c r="BD558" cm="1">
        <f t="array" ref="BD558">_xlfn.IFS(AU558="NA", "NA", AU558="NR", "NA", R558="NR", "NA", BA558="SD", AU558, BA558="SE", AU558*(SQRT(R558)), BA558="SEM", AU558*(SQRT(R558)), TRUE, "NA")</f>
        <v>2.620133584380766</v>
      </c>
      <c r="BE558" cm="1">
        <f t="array" ref="BE558">_xlfn.IFS(BD558="NA", "NA", AZ558="Direct rLV % whole brain", BD558, AZ558="Indirect rLV % whole brain", BD558, AZ558="Direct rLV % hemisphere", BD558/2, AZ558="Indirect rLV % hemisphere", BD558/2, AND(F558="Mouse", AZ558="mm3"), (BD558/508.91)*100, AND(F558="Rat", AZ558="mm3"), (BD558/1971)*100, AND(F558="Mouse", AZ558="ul"), (BD558/508.91)*100, AND(F558="Rat", AZ558="ul"), (BD558/1971)*100, AND(F558="Mouse", AZ558="nl"), (BD558/508910)*100, AND(F558="Rat", AZ558="nl"), (BD558/1971000)*100, AND(F558="Mouse", AZ558="cm3"), (BD558/0.50891)*100, AND(F558="Rat", AZ558="cm3"), (BD558/1.971)*100, TRUE, "NA")</f>
        <v>0.51485205328658623</v>
      </c>
      <c r="BF558" s="48" cm="1">
        <f t="array" ref="BF558">_xlfn.IFS(AW558="NA", "NA", AW558="NR", "NA", T558 = "NA", "NA", T558 = "NR", "NA", BA558="SD", AW558, BA558="SE", AW558*(SQRT(T558)), BA558="SEM", AW558*(SQRT(T558)), TRUE, "NA")</f>
        <v>1.6546903033498443</v>
      </c>
      <c r="BG558" s="35" t="s">
        <v>12</v>
      </c>
      <c r="BH558" t="s">
        <v>8</v>
      </c>
      <c r="BI558" t="s">
        <v>8</v>
      </c>
      <c r="BJ558" t="s">
        <v>8</v>
      </c>
      <c r="BK558" t="s">
        <v>8</v>
      </c>
      <c r="BL558" t="s">
        <v>8</v>
      </c>
      <c r="BM558" t="s">
        <v>8</v>
      </c>
      <c r="BN558" s="35" t="s">
        <v>273</v>
      </c>
      <c r="BO558" t="s">
        <v>273</v>
      </c>
      <c r="BP558" t="s">
        <v>2244</v>
      </c>
    </row>
    <row r="559" spans="1:69" s="22" customFormat="1" x14ac:dyDescent="0.3">
      <c r="A559" s="22" t="s">
        <v>2247</v>
      </c>
      <c r="B559" s="22" t="s">
        <v>2246</v>
      </c>
      <c r="C559" s="22">
        <v>2009</v>
      </c>
      <c r="D559" s="22" t="s">
        <v>2248</v>
      </c>
      <c r="E559" s="22" t="s">
        <v>141</v>
      </c>
      <c r="F559" s="34" t="s">
        <v>24</v>
      </c>
      <c r="G559" s="22" t="s">
        <v>10</v>
      </c>
      <c r="H559" s="22" t="s">
        <v>36</v>
      </c>
      <c r="I559" s="22" t="s">
        <v>12</v>
      </c>
      <c r="J559" s="22" t="s">
        <v>8</v>
      </c>
      <c r="K559" s="22" t="s">
        <v>9</v>
      </c>
      <c r="L559" s="22" t="s">
        <v>9</v>
      </c>
      <c r="M559" s="22" t="s">
        <v>9</v>
      </c>
      <c r="N559" s="22">
        <v>260</v>
      </c>
      <c r="O559" s="22">
        <f>AVERAGE(N559,P559)</f>
        <v>280</v>
      </c>
      <c r="P559" s="22">
        <v>300</v>
      </c>
      <c r="Q559" s="22">
        <v>1</v>
      </c>
      <c r="R559" s="22">
        <v>12</v>
      </c>
      <c r="S559" s="22">
        <v>3</v>
      </c>
      <c r="T559" s="22">
        <v>12</v>
      </c>
      <c r="U559" s="22">
        <f t="shared" si="92"/>
        <v>3</v>
      </c>
      <c r="V559" s="22">
        <f t="shared" si="93"/>
        <v>4</v>
      </c>
      <c r="W559" s="34" t="s">
        <v>95</v>
      </c>
      <c r="X559" s="22" t="s">
        <v>8</v>
      </c>
      <c r="Y559" s="22" t="s">
        <v>2553</v>
      </c>
      <c r="Z559" s="22" t="s">
        <v>91</v>
      </c>
      <c r="AA559" s="22">
        <v>20</v>
      </c>
      <c r="AB559" s="22" t="s">
        <v>145</v>
      </c>
      <c r="AC559" cm="1">
        <f t="array" ref="AC559">_xlfn.IFS(AB559="mg/kg", AA559, AB559="ug/g", AA559, AB559="mg/100g", AA559*10, AB559="mg/g", AA559*1000, TRUE, "NA")</f>
        <v>20</v>
      </c>
      <c r="AD559" s="22" t="s">
        <v>9</v>
      </c>
      <c r="AE559" s="22" t="s">
        <v>8</v>
      </c>
      <c r="AF559" t="str" cm="1">
        <f t="array" ref="AF559">_xlfn.IFS(AD559="NA", "NA", AD559="NR", "NA", AE559="W/cm2", AD559, AE559="mW/mm2", AD559*0.1, AE559="mW/cm2", AD559*0.001, AE559="uW/cm2", AD559*0.000001, AE559="lux", AD559*0.00000014641, AE559="klux", AD559*0.00014641, TRUE, "NA")</f>
        <v>NA</v>
      </c>
      <c r="AG559" s="22" t="s">
        <v>85</v>
      </c>
      <c r="AH559" s="22" t="s">
        <v>2656</v>
      </c>
      <c r="AI559" s="22">
        <v>540</v>
      </c>
      <c r="AJ559" s="22">
        <v>3</v>
      </c>
      <c r="AK559" s="22">
        <v>10</v>
      </c>
      <c r="AL559" s="34" t="s">
        <v>2249</v>
      </c>
      <c r="AM559" s="22" t="s">
        <v>211</v>
      </c>
      <c r="AN559" s="22">
        <v>0.1</v>
      </c>
      <c r="AO559" s="22" t="s">
        <v>145</v>
      </c>
      <c r="AP559" s="22">
        <v>0</v>
      </c>
      <c r="AQ559" s="22" t="s">
        <v>157</v>
      </c>
      <c r="AR559" s="34">
        <v>24</v>
      </c>
      <c r="AS559" s="22" t="s">
        <v>875</v>
      </c>
      <c r="AT559" s="22">
        <v>30.01</v>
      </c>
      <c r="AU559" s="22">
        <v>6.05</v>
      </c>
      <c r="AV559" s="22">
        <v>18.149999999999999</v>
      </c>
      <c r="AW559" s="22">
        <v>10.73</v>
      </c>
      <c r="AX559" s="22" t="s">
        <v>8</v>
      </c>
      <c r="AY559" s="22" t="s">
        <v>8</v>
      </c>
      <c r="AZ559" s="22" t="s">
        <v>484</v>
      </c>
      <c r="BA559" s="22" t="s">
        <v>196</v>
      </c>
      <c r="BB559" cm="1">
        <f t="array" ref="BB559">_xlfn.IFS(AT559="NA", "NA", AT559="NR", "NA", AZ559="Direct rLV % whole brain", AT559, AZ559="Indirect rLV % whole brain", AT559, AZ559="Direct rLV % hemisphere", AT559/2, AZ559="Indirect rLV % hemisphere", AT559/2, AND(F559="Mouse", AZ559="mm3"), (AT559/508.91)*100, AND(F559="Rat", AZ559="mm3"), (AT559/1971)*100, AND(F559="Mouse", AZ559="ul"), (AT559/508.91)*100, AND(F559="Rat", AZ559="ul"), (AT559/1971)*100, AND(F559="Mouse", AZ559="nl"), (AT559/508910)*100, AND(F559="Rat", AZ559="nl"), (AT559/1971000)*100, AND(F559="Mouse", AZ559="cm3"), (AT559/0.50891)*100, AND(F559="Rat", AZ559="cm3"), (AT559/1.971)*100, TRUE, "NA")</f>
        <v>30.01</v>
      </c>
      <c r="BC559" cm="1">
        <f t="array" ref="BC559">_xlfn.IFS(AV559="NA", "NA", AV559="NR", "NA", AZ559="Direct rLV % whole brain", AV559, AZ559="Indirect rLV % whole brain", AV559, AZ559="Direct rLV % hemisphere", AV559/2, AZ559="Indirect rLV % hemisphere", AV559/2, AND(F559="Mouse", AZ559="mm3"), (AV559/508.91)*100, AND(F559="Rat", AZ559="mm3"), (AV559/1971)*100, AND(F559="Mouse", AZ559="ul"), (AV559/508.91)*100, AND(F559="Rat", AZ559="ul"), (AV559/1971)*100, AND(F559="Mouse", AZ559="nl"), (AV559/508910)*100, AND(F559="Rat", AZ559="nl"), (AV559/1971000)*100, AND(F559="Mouse", AZ559="cm3"), (AV559/0.50891)*100, AND(F559="Rat", AZ559="cm3"), (AV559/1.971)*100, TRUE, "NA")</f>
        <v>18.149999999999999</v>
      </c>
      <c r="BD559" cm="1">
        <f t="array" ref="BD559">_xlfn.IFS(AU559="NA", "NA", AU559="NR", "NA", R559="NR", "NA", BA559="SD", AU559, BA559="SE", AU559*(SQRT(R559)), BA559="SEM", AU559*(SQRT(R559)), TRUE, "NA")</f>
        <v>6.05</v>
      </c>
      <c r="BE559" cm="1">
        <f t="array" ref="BE559">_xlfn.IFS(BD559="NA", "NA", AZ559="Direct rLV % whole brain", BD559, AZ559="Indirect rLV % whole brain", BD559, AZ559="Direct rLV % hemisphere", BD559/2, AZ559="Indirect rLV % hemisphere", BD559/2, AND(F559="Mouse", AZ559="mm3"), (BD559/508.91)*100, AND(F559="Rat", AZ559="mm3"), (BD559/1971)*100, AND(F559="Mouse", AZ559="ul"), (BD559/508.91)*100, AND(F559="Rat", AZ559="ul"), (BD559/1971)*100, AND(F559="Mouse", AZ559="nl"), (BD559/508910)*100, AND(F559="Rat", AZ559="nl"), (BD559/1971000)*100, AND(F559="Mouse", AZ559="cm3"), (BD559/0.50891)*100, AND(F559="Rat", AZ559="cm3"), (BD559/1.971)*100, TRUE, "NA")</f>
        <v>6.05</v>
      </c>
      <c r="BF559" s="48" cm="1">
        <f t="array" ref="BF559">_xlfn.IFS(AW559="NA", "NA", AW559="NR", "NA", T559 = "NA", "NA", T559 = "NR", "NA", BA559="SD", AW559, BA559="SE", AW559*(SQRT(T559)), BA559="SEM", AW559*(SQRT(T559)), TRUE, "NA")</f>
        <v>10.73</v>
      </c>
      <c r="BG559" s="34" t="s">
        <v>47</v>
      </c>
      <c r="BH559" s="22">
        <f>AVERAGE(5,6,8,8,8,10,10,10,11,11,12,13)</f>
        <v>9.3333333333333339</v>
      </c>
      <c r="BI559" s="22">
        <f>_xlfn.STDEV.P(5,6,8,8,8,10,10,10,11,11,12,13)</f>
        <v>2.2852182001336816</v>
      </c>
      <c r="BJ559" s="22">
        <f>AVERAGE(2,3,3,3,3,4,4,4,5,6,6,7)</f>
        <v>4.166666666666667</v>
      </c>
      <c r="BK559" s="22">
        <f>_xlfn.STDEV.P(2,3,3,3,3,4,4,4,5,6,6,7)</f>
        <v>1.4624940645653537</v>
      </c>
      <c r="BL559" s="22" t="s">
        <v>196</v>
      </c>
      <c r="BM559" s="22">
        <v>24</v>
      </c>
      <c r="BN559" s="34" t="s">
        <v>273</v>
      </c>
      <c r="BO559" s="22" t="s">
        <v>272</v>
      </c>
      <c r="BP559" s="22" t="s">
        <v>2250</v>
      </c>
    </row>
    <row r="560" spans="1:69" x14ac:dyDescent="0.3">
      <c r="A560" t="s">
        <v>2252</v>
      </c>
      <c r="B560" t="s">
        <v>2251</v>
      </c>
      <c r="C560">
        <v>2016</v>
      </c>
      <c r="D560" t="s">
        <v>2253</v>
      </c>
      <c r="E560" t="s">
        <v>141</v>
      </c>
      <c r="F560" s="35" t="s">
        <v>25</v>
      </c>
      <c r="G560" t="s">
        <v>1008</v>
      </c>
      <c r="H560" t="s">
        <v>36</v>
      </c>
      <c r="I560" t="s">
        <v>12</v>
      </c>
      <c r="J560" t="s">
        <v>8</v>
      </c>
      <c r="K560" t="s">
        <v>9</v>
      </c>
      <c r="L560" t="s">
        <v>9</v>
      </c>
      <c r="M560" t="s">
        <v>9</v>
      </c>
      <c r="N560" t="s">
        <v>9</v>
      </c>
      <c r="O560" t="s">
        <v>9</v>
      </c>
      <c r="P560" t="s">
        <v>9</v>
      </c>
      <c r="Q560">
        <v>2</v>
      </c>
      <c r="R560">
        <v>4</v>
      </c>
      <c r="S560">
        <v>0</v>
      </c>
      <c r="T560" t="s">
        <v>8</v>
      </c>
      <c r="U560" t="str">
        <f t="shared" si="92"/>
        <v>NA</v>
      </c>
      <c r="V560" t="str">
        <f t="shared" si="93"/>
        <v>NA</v>
      </c>
      <c r="W560" s="35" t="s">
        <v>97</v>
      </c>
      <c r="X560" t="s">
        <v>8</v>
      </c>
      <c r="Y560" t="s">
        <v>78</v>
      </c>
      <c r="Z560" t="s">
        <v>9</v>
      </c>
      <c r="AA560">
        <v>1</v>
      </c>
      <c r="AB560" t="s">
        <v>180</v>
      </c>
      <c r="AC560" t="str" cm="1">
        <f t="array" ref="AC560">_xlfn.IFS(AB560="mg/kg", AA560, AB560="ug/g", AA560, AB560="mg/100g", AA560*10, AB560="mg/g", AA560*1000, TRUE, "NA")</f>
        <v>NA</v>
      </c>
      <c r="AD560" t="s">
        <v>9</v>
      </c>
      <c r="AE560" t="s">
        <v>8</v>
      </c>
      <c r="AF560" t="str" cm="1">
        <f t="array" ref="AF560">_xlfn.IFS(AD560="NA", "NA", AD560="NR", "NA", AE560="W/cm2", AD560, AE560="mW/mm2", AD560*0.1, AE560="mW/cm2", AD560*0.001, AE560="uW/cm2", AD560*0.000001, AE560="lux", AD560*0.00000014641, AE560="klux", AD560*0.00014641, TRUE, "NA")</f>
        <v>NA</v>
      </c>
      <c r="AG560" t="s">
        <v>232</v>
      </c>
      <c r="AH560" t="s">
        <v>9</v>
      </c>
      <c r="AI560" t="s">
        <v>9</v>
      </c>
      <c r="AJ560">
        <v>4</v>
      </c>
      <c r="AK560">
        <v>15</v>
      </c>
      <c r="AL560" s="35" t="s">
        <v>12</v>
      </c>
      <c r="AM560" t="s">
        <v>8</v>
      </c>
      <c r="AN560" t="s">
        <v>8</v>
      </c>
      <c r="AO560" t="s">
        <v>8</v>
      </c>
      <c r="AP560" t="s">
        <v>8</v>
      </c>
      <c r="AQ560" t="s">
        <v>8</v>
      </c>
      <c r="AR560" s="35">
        <v>24</v>
      </c>
      <c r="AS560" t="s">
        <v>874</v>
      </c>
      <c r="AT560">
        <v>6.38</v>
      </c>
      <c r="AU560">
        <v>0.78</v>
      </c>
      <c r="AV560" t="s">
        <v>8</v>
      </c>
      <c r="AW560" t="s">
        <v>8</v>
      </c>
      <c r="AX560" t="s">
        <v>8</v>
      </c>
      <c r="AY560" t="s">
        <v>8</v>
      </c>
      <c r="AZ560" t="s">
        <v>137</v>
      </c>
      <c r="BA560" t="s">
        <v>197</v>
      </c>
      <c r="BB560" cm="1">
        <f t="array" ref="BB560">_xlfn.IFS(AT560="NA", "NA", AT560="NR", "NA", AZ560="Direct rLV % whole brain", AT560, AZ560="Indirect rLV % whole brain", AT560, AZ560="Direct rLV % hemisphere", AT560/2, AZ560="Indirect rLV % hemisphere", AT560/2, AND(F560="Mouse", AZ560="mm3"), (AT560/508.91)*100, AND(F560="Rat", AZ560="mm3"), (AT560/1971)*100, AND(F560="Mouse", AZ560="ul"), (AT560/508.91)*100, AND(F560="Rat", AZ560="ul"), (AT560/1971)*100, AND(F560="Mouse", AZ560="nl"), (AT560/508910)*100, AND(F560="Rat", AZ560="nl"), (AT560/1971000)*100, AND(F560="Mouse", AZ560="cm3"), (AT560/0.50891)*100, AND(F560="Rat", AZ560="cm3"), (AT560/1.971)*100, TRUE, "NA")</f>
        <v>1.2536597826727711</v>
      </c>
      <c r="BC560" t="str" cm="1">
        <f t="array" ref="BC560">_xlfn.IFS(AV560="NA", "NA", AV560="NR", "NA", AZ560="Direct rLV % whole brain", AV560, AZ560="Indirect rLV % whole brain", AV560, AZ560="Direct rLV % hemisphere", AV560/2, AZ560="Indirect rLV % hemisphere", AV560/2, AND(F560="Mouse", AZ560="mm3"), (AV560/508.91)*100, AND(F560="Rat", AZ560="mm3"), (AV560/1971)*100, AND(F560="Mouse", AZ560="ul"), (AV560/508.91)*100, AND(F560="Rat", AZ560="ul"), (AV560/1971)*100, AND(F560="Mouse", AZ560="nl"), (AV560/508910)*100, AND(F560="Rat", AZ560="nl"), (AV560/1971000)*100, AND(F560="Mouse", AZ560="cm3"), (AV560/0.50891)*100, AND(F560="Rat", AZ560="cm3"), (AV560/1.971)*100, TRUE, "NA")</f>
        <v>NA</v>
      </c>
      <c r="BD560" cm="1">
        <f t="array" ref="BD560">_xlfn.IFS(AU560="NA", "NA", AU560="NR", "NA", R560="NR", "NA", BA560="SD", AU560, BA560="SE", AU560*(SQRT(R560)), BA560="SEM", AU560*(SQRT(R560)), TRUE, "NA")</f>
        <v>1.56</v>
      </c>
      <c r="BE560" cm="1">
        <f t="array" ref="BE560">_xlfn.IFS(BD560="NA", "NA", AZ560="Direct rLV % whole brain", BD560, AZ560="Indirect rLV % whole brain", BD560, AZ560="Direct rLV % hemisphere", BD560/2, AZ560="Indirect rLV % hemisphere", BD560/2, AND(F560="Mouse", AZ560="mm3"), (BD560/508.91)*100, AND(F560="Rat", AZ560="mm3"), (BD560/1971)*100, AND(F560="Mouse", AZ560="ul"), (BD560/508.91)*100, AND(F560="Rat", AZ560="ul"), (BD560/1971)*100, AND(F560="Mouse", AZ560="nl"), (BD560/508910)*100, AND(F560="Rat", AZ560="nl"), (BD560/1971000)*100, AND(F560="Mouse", AZ560="cm3"), (BD560/0.50891)*100, AND(F560="Rat", AZ560="cm3"), (BD560/1.971)*100, TRUE, "NA")</f>
        <v>0.30653750171936101</v>
      </c>
      <c r="BF560" s="48" t="str" cm="1">
        <f t="array" ref="BF560">_xlfn.IFS(AW560="NA", "NA", AW560="NR", "NA", T560 = "NA", "NA", T560 = "NR", "NA", BA560="SD", AW560, BA560="SE", AW560*(SQRT(T560)), BA560="SEM", AW560*(SQRT(T560)), TRUE, "NA")</f>
        <v>NA</v>
      </c>
      <c r="BG560" s="35" t="s">
        <v>12</v>
      </c>
      <c r="BH560" t="s">
        <v>8</v>
      </c>
      <c r="BI560" t="s">
        <v>8</v>
      </c>
      <c r="BJ560" t="s">
        <v>8</v>
      </c>
      <c r="BK560" t="s">
        <v>8</v>
      </c>
      <c r="BL560" t="s">
        <v>8</v>
      </c>
      <c r="BM560" t="s">
        <v>8</v>
      </c>
      <c r="BN560" s="35" t="s">
        <v>272</v>
      </c>
      <c r="BO560" t="s">
        <v>273</v>
      </c>
      <c r="BP560" t="s">
        <v>2255</v>
      </c>
    </row>
    <row r="561" spans="1:69" x14ac:dyDescent="0.3">
      <c r="A561" t="s">
        <v>2252</v>
      </c>
      <c r="B561" t="s">
        <v>2251</v>
      </c>
      <c r="C561">
        <v>2016</v>
      </c>
      <c r="D561" t="s">
        <v>2253</v>
      </c>
      <c r="E561" t="s">
        <v>143</v>
      </c>
      <c r="F561" s="35" t="s">
        <v>25</v>
      </c>
      <c r="G561" t="s">
        <v>2254</v>
      </c>
      <c r="H561" t="s">
        <v>36</v>
      </c>
      <c r="I561" t="s">
        <v>12</v>
      </c>
      <c r="J561" t="s">
        <v>8</v>
      </c>
      <c r="K561" t="s">
        <v>9</v>
      </c>
      <c r="L561" t="s">
        <v>9</v>
      </c>
      <c r="M561" t="s">
        <v>9</v>
      </c>
      <c r="N561" t="s">
        <v>9</v>
      </c>
      <c r="O561" t="s">
        <v>9</v>
      </c>
      <c r="P561" t="s">
        <v>9</v>
      </c>
      <c r="Q561">
        <v>2</v>
      </c>
      <c r="R561">
        <v>4</v>
      </c>
      <c r="S561">
        <v>0</v>
      </c>
      <c r="T561" t="s">
        <v>8</v>
      </c>
      <c r="U561" t="str">
        <f t="shared" si="92"/>
        <v>NA</v>
      </c>
      <c r="V561" t="str">
        <f t="shared" si="93"/>
        <v>NA</v>
      </c>
      <c r="W561" s="35" t="s">
        <v>97</v>
      </c>
      <c r="X561" t="s">
        <v>8</v>
      </c>
      <c r="Y561" t="s">
        <v>78</v>
      </c>
      <c r="Z561" t="s">
        <v>9</v>
      </c>
      <c r="AA561">
        <v>1</v>
      </c>
      <c r="AB561" t="s">
        <v>180</v>
      </c>
      <c r="AC561" t="str" cm="1">
        <f t="array" ref="AC561">_xlfn.IFS(AB561="mg/kg", AA561, AB561="ug/g", AA561, AB561="mg/100g", AA561*10, AB561="mg/g", AA561*1000, TRUE, "NA")</f>
        <v>NA</v>
      </c>
      <c r="AD561" t="s">
        <v>9</v>
      </c>
      <c r="AE561" t="s">
        <v>8</v>
      </c>
      <c r="AF561" t="str" cm="1">
        <f t="array" ref="AF561">_xlfn.IFS(AD561="NA", "NA", AD561="NR", "NA", AE561="W/cm2", AD561, AE561="mW/mm2", AD561*0.1, AE561="mW/cm2", AD561*0.001, AE561="uW/cm2", AD561*0.000001, AE561="lux", AD561*0.00000014641, AE561="klux", AD561*0.00014641, TRUE, "NA")</f>
        <v>NA</v>
      </c>
      <c r="AG561" t="s">
        <v>232</v>
      </c>
      <c r="AH561" t="s">
        <v>9</v>
      </c>
      <c r="AI561" t="s">
        <v>9</v>
      </c>
      <c r="AJ561">
        <v>4</v>
      </c>
      <c r="AK561">
        <v>15</v>
      </c>
      <c r="AL561" s="35" t="s">
        <v>12</v>
      </c>
      <c r="AM561" t="s">
        <v>8</v>
      </c>
      <c r="AN561" t="s">
        <v>8</v>
      </c>
      <c r="AO561" t="s">
        <v>8</v>
      </c>
      <c r="AP561" t="s">
        <v>8</v>
      </c>
      <c r="AQ561" t="s">
        <v>8</v>
      </c>
      <c r="AR561" s="35">
        <v>24</v>
      </c>
      <c r="AS561" t="s">
        <v>874</v>
      </c>
      <c r="AT561">
        <v>3.3</v>
      </c>
      <c r="AU561">
        <v>0.91</v>
      </c>
      <c r="AV561" t="s">
        <v>8</v>
      </c>
      <c r="AW561" t="s">
        <v>8</v>
      </c>
      <c r="AX561" t="s">
        <v>8</v>
      </c>
      <c r="AY561" t="s">
        <v>8</v>
      </c>
      <c r="AZ561" t="s">
        <v>137</v>
      </c>
      <c r="BA561" t="s">
        <v>197</v>
      </c>
      <c r="BB561" cm="1">
        <f t="array" ref="BB561">_xlfn.IFS(AT561="NA", "NA", AT561="NR", "NA", AZ561="Direct rLV % whole brain", AT561, AZ561="Indirect rLV % whole brain", AT561, AZ561="Direct rLV % hemisphere", AT561/2, AZ561="Indirect rLV % hemisphere", AT561/2, AND(F561="Mouse", AZ561="mm3"), (AT561/508.91)*100, AND(F561="Rat", AZ561="mm3"), (AT561/1971)*100, AND(F561="Mouse", AZ561="ul"), (AT561/508.91)*100, AND(F561="Rat", AZ561="ul"), (AT561/1971)*100, AND(F561="Mouse", AZ561="nl"), (AT561/508910)*100, AND(F561="Rat", AZ561="nl"), (AT561/1971000)*100, AND(F561="Mouse", AZ561="cm3"), (AT561/0.50891)*100, AND(F561="Rat", AZ561="cm3"), (AT561/1.971)*100, TRUE, "NA")</f>
        <v>0.64844471517557123</v>
      </c>
      <c r="BC561" t="str" cm="1">
        <f t="array" ref="BC561">_xlfn.IFS(AV561="NA", "NA", AV561="NR", "NA", AZ561="Direct rLV % whole brain", AV561, AZ561="Indirect rLV % whole brain", AV561, AZ561="Direct rLV % hemisphere", AV561/2, AZ561="Indirect rLV % hemisphere", AV561/2, AND(F561="Mouse", AZ561="mm3"), (AV561/508.91)*100, AND(F561="Rat", AZ561="mm3"), (AV561/1971)*100, AND(F561="Mouse", AZ561="ul"), (AV561/508.91)*100, AND(F561="Rat", AZ561="ul"), (AV561/1971)*100, AND(F561="Mouse", AZ561="nl"), (AV561/508910)*100, AND(F561="Rat", AZ561="nl"), (AV561/1971000)*100, AND(F561="Mouse", AZ561="cm3"), (AV561/0.50891)*100, AND(F561="Rat", AZ561="cm3"), (AV561/1.971)*100, TRUE, "NA")</f>
        <v>NA</v>
      </c>
      <c r="BD561" cm="1">
        <f t="array" ref="BD561">_xlfn.IFS(AU561="NA", "NA", AU561="NR", "NA", R561="NR", "NA", BA561="SD", AU561, BA561="SE", AU561*(SQRT(R561)), BA561="SEM", AU561*(SQRT(R561)), TRUE, "NA")</f>
        <v>1.82</v>
      </c>
      <c r="BE561" cm="1">
        <f t="array" ref="BE561">_xlfn.IFS(BD561="NA", "NA", AZ561="Direct rLV % whole brain", BD561, AZ561="Indirect rLV % whole brain", BD561, AZ561="Direct rLV % hemisphere", BD561/2, AZ561="Indirect rLV % hemisphere", BD561/2, AND(F561="Mouse", AZ561="mm3"), (BD561/508.91)*100, AND(F561="Rat", AZ561="mm3"), (BD561/1971)*100, AND(F561="Mouse", AZ561="ul"), (BD561/508.91)*100, AND(F561="Rat", AZ561="ul"), (BD561/1971)*100, AND(F561="Mouse", AZ561="nl"), (BD561/508910)*100, AND(F561="Rat", AZ561="nl"), (BD561/1971000)*100, AND(F561="Mouse", AZ561="cm3"), (BD561/0.50891)*100, AND(F561="Rat", AZ561="cm3"), (BD561/1.971)*100, TRUE, "NA")</f>
        <v>0.35762708533925447</v>
      </c>
      <c r="BF561" s="48" t="str" cm="1">
        <f t="array" ref="BF561">_xlfn.IFS(AW561="NA", "NA", AW561="NR", "NA", T561 = "NA", "NA", T561 = "NR", "NA", BA561="SD", AW561, BA561="SE", AW561*(SQRT(T561)), BA561="SEM", AW561*(SQRT(T561)), TRUE, "NA")</f>
        <v>NA</v>
      </c>
      <c r="BG561" s="35" t="s">
        <v>12</v>
      </c>
      <c r="BH561" t="s">
        <v>8</v>
      </c>
      <c r="BI561" t="s">
        <v>8</v>
      </c>
      <c r="BJ561" t="s">
        <v>8</v>
      </c>
      <c r="BK561" t="s">
        <v>8</v>
      </c>
      <c r="BL561" t="s">
        <v>8</v>
      </c>
      <c r="BM561" t="s">
        <v>8</v>
      </c>
      <c r="BN561" s="35" t="s">
        <v>272</v>
      </c>
      <c r="BO561" t="s">
        <v>273</v>
      </c>
      <c r="BP561" t="s">
        <v>2255</v>
      </c>
    </row>
    <row r="562" spans="1:69" s="22" customFormat="1" x14ac:dyDescent="0.3">
      <c r="A562" s="22" t="s">
        <v>2257</v>
      </c>
      <c r="B562" s="22" t="s">
        <v>2256</v>
      </c>
      <c r="C562" s="22">
        <v>2014</v>
      </c>
      <c r="D562" s="22" t="s">
        <v>2258</v>
      </c>
      <c r="E562" s="22" t="s">
        <v>141</v>
      </c>
      <c r="F562" s="34" t="s">
        <v>25</v>
      </c>
      <c r="G562" s="22" t="s">
        <v>1008</v>
      </c>
      <c r="H562" s="22" t="s">
        <v>36</v>
      </c>
      <c r="I562" s="22" t="s">
        <v>12</v>
      </c>
      <c r="J562" s="22" t="s">
        <v>8</v>
      </c>
      <c r="K562" s="22" t="s">
        <v>9</v>
      </c>
      <c r="L562" s="22" t="s">
        <v>9</v>
      </c>
      <c r="M562" s="22" t="s">
        <v>9</v>
      </c>
      <c r="N562" s="22">
        <v>25</v>
      </c>
      <c r="O562" s="22">
        <f>AVERAGE(N562,P562)</f>
        <v>27.5</v>
      </c>
      <c r="P562" s="22">
        <v>30</v>
      </c>
      <c r="Q562" s="22">
        <v>1</v>
      </c>
      <c r="R562" s="22">
        <v>6</v>
      </c>
      <c r="S562" s="22">
        <v>0</v>
      </c>
      <c r="T562" s="22" t="s">
        <v>8</v>
      </c>
      <c r="U562" s="22" t="str">
        <f t="shared" si="92"/>
        <v>NA</v>
      </c>
      <c r="V562" s="22" t="str">
        <f t="shared" si="93"/>
        <v>NA</v>
      </c>
      <c r="W562" s="34" t="s">
        <v>175</v>
      </c>
      <c r="X562" s="22" t="s">
        <v>8</v>
      </c>
      <c r="Y562" s="22" t="s">
        <v>78</v>
      </c>
      <c r="Z562" s="22" t="s">
        <v>1871</v>
      </c>
      <c r="AA562" s="22">
        <v>0.03</v>
      </c>
      <c r="AB562" s="22" t="s">
        <v>174</v>
      </c>
      <c r="AC562" cm="1">
        <f t="array" ref="AC562">_xlfn.IFS(AB562="mg/kg", AA562, AB562="ug/g", AA562, AB562="mg/100g", AA562*10, AB562="mg/g", AA562*1000, TRUE, "NA")</f>
        <v>30</v>
      </c>
      <c r="AD562" s="22">
        <v>194</v>
      </c>
      <c r="AE562" s="22" t="s">
        <v>537</v>
      </c>
      <c r="AF562" t="str" cm="1">
        <f t="array" ref="AF562">_xlfn.IFS(AD562="NA", "NA", AD562="NR", "NA", AE562="W/cm2", AD562, AE562="mW/mm2", AD562*0.1, AE562="mW/cm2", AD562*0.001, AE562="uW/cm2", AD562*0.000001, AE562="lux", AD562*0.00000014641, AE562="klux", AD562*0.00014641, TRUE, "NA")</f>
        <v>NA</v>
      </c>
      <c r="AG562" s="22" t="s">
        <v>87</v>
      </c>
      <c r="AH562" s="22" t="s">
        <v>87</v>
      </c>
      <c r="AI562" s="22" t="s">
        <v>9</v>
      </c>
      <c r="AJ562" s="22" t="s">
        <v>9</v>
      </c>
      <c r="AK562" s="22">
        <v>15</v>
      </c>
      <c r="AL562" s="34" t="s">
        <v>12</v>
      </c>
      <c r="AM562" s="22" t="s">
        <v>8</v>
      </c>
      <c r="AN562" s="22" t="s">
        <v>8</v>
      </c>
      <c r="AO562" s="22" t="s">
        <v>8</v>
      </c>
      <c r="AP562" s="22" t="s">
        <v>8</v>
      </c>
      <c r="AQ562" s="22" t="s">
        <v>8</v>
      </c>
      <c r="AR562" s="34">
        <v>168</v>
      </c>
      <c r="AS562" s="22" t="s">
        <v>876</v>
      </c>
      <c r="AT562" s="22">
        <v>5.13</v>
      </c>
      <c r="AU562" s="22">
        <v>1.23</v>
      </c>
      <c r="AV562" s="22" t="s">
        <v>8</v>
      </c>
      <c r="AW562" s="22" t="s">
        <v>8</v>
      </c>
      <c r="AX562" s="22" t="s">
        <v>8</v>
      </c>
      <c r="AY562" s="22" t="s">
        <v>8</v>
      </c>
      <c r="AZ562" s="22" t="s">
        <v>137</v>
      </c>
      <c r="BA562" s="22" t="s">
        <v>197</v>
      </c>
      <c r="BB562" cm="1">
        <f t="array" ref="BB562">_xlfn.IFS(AT562="NA", "NA", AT562="NR", "NA", AZ562="Direct rLV % whole brain", AT562, AZ562="Indirect rLV % whole brain", AT562, AZ562="Direct rLV % hemisphere", AT562/2, AZ562="Indirect rLV % hemisphere", AT562/2, AND(F562="Mouse", AZ562="mm3"), (AT562/508.91)*100, AND(F562="Rat", AZ562="mm3"), (AT562/1971)*100, AND(F562="Mouse", AZ562="ul"), (AT562/508.91)*100, AND(F562="Rat", AZ562="ul"), (AT562/1971)*100, AND(F562="Mouse", AZ562="nl"), (AT562/508910)*100, AND(F562="Rat", AZ562="nl"), (AT562/1971000)*100, AND(F562="Mouse", AZ562="cm3"), (AT562/0.50891)*100, AND(F562="Rat", AZ562="cm3"), (AT562/1.971)*100, TRUE, "NA")</f>
        <v>1.0080367845002063</v>
      </c>
      <c r="BC562" t="str" cm="1">
        <f t="array" ref="BC562">_xlfn.IFS(AV562="NA", "NA", AV562="NR", "NA", AZ562="Direct rLV % whole brain", AV562, AZ562="Indirect rLV % whole brain", AV562, AZ562="Direct rLV % hemisphere", AV562/2, AZ562="Indirect rLV % hemisphere", AV562/2, AND(F562="Mouse", AZ562="mm3"), (AV562/508.91)*100, AND(F562="Rat", AZ562="mm3"), (AV562/1971)*100, AND(F562="Mouse", AZ562="ul"), (AV562/508.91)*100, AND(F562="Rat", AZ562="ul"), (AV562/1971)*100, AND(F562="Mouse", AZ562="nl"), (AV562/508910)*100, AND(F562="Rat", AZ562="nl"), (AV562/1971000)*100, AND(F562="Mouse", AZ562="cm3"), (AV562/0.50891)*100, AND(F562="Rat", AZ562="cm3"), (AV562/1.971)*100, TRUE, "NA")</f>
        <v>NA</v>
      </c>
      <c r="BD562" cm="1">
        <f t="array" ref="BD562">_xlfn.IFS(AU562="NA", "NA", AU562="NR", "NA", R562="NR", "NA", BA562="SD", AU562, BA562="SE", AU562*(SQRT(R562)), BA562="SEM", AU562*(SQRT(R562)), TRUE, "NA")</f>
        <v>3.0128723836233089</v>
      </c>
      <c r="BE562" cm="1">
        <f t="array" ref="BE562">_xlfn.IFS(BD562="NA", "NA", AZ562="Direct rLV % whole brain", BD562, AZ562="Indirect rLV % whole brain", BD562, AZ562="Direct rLV % hemisphere", BD562/2, AZ562="Indirect rLV % hemisphere", BD562/2, AND(F562="Mouse", AZ562="mm3"), (BD562/508.91)*100, AND(F562="Rat", AZ562="mm3"), (BD562/1971)*100, AND(F562="Mouse", AZ562="ul"), (BD562/508.91)*100, AND(F562="Rat", AZ562="ul"), (BD562/1971)*100, AND(F562="Mouse", AZ562="nl"), (BD562/508910)*100, AND(F562="Rat", AZ562="nl"), (BD562/1971000)*100, AND(F562="Mouse", AZ562="cm3"), (BD562/0.50891)*100, AND(F562="Rat", AZ562="cm3"), (BD562/1.971)*100, TRUE, "NA")</f>
        <v>0.59202459838150334</v>
      </c>
      <c r="BF562" s="48" t="str" cm="1">
        <f t="array" ref="BF562">_xlfn.IFS(AW562="NA", "NA", AW562="NR", "NA", T562 = "NA", "NA", T562 = "NR", "NA", BA562="SD", AW562, BA562="SE", AW562*(SQRT(T562)), BA562="SEM", AW562*(SQRT(T562)), TRUE, "NA")</f>
        <v>NA</v>
      </c>
      <c r="BG562" s="34" t="s">
        <v>12</v>
      </c>
      <c r="BH562" s="22" t="s">
        <v>8</v>
      </c>
      <c r="BI562" s="22" t="s">
        <v>8</v>
      </c>
      <c r="BJ562" s="22" t="s">
        <v>8</v>
      </c>
      <c r="BK562" s="22" t="s">
        <v>8</v>
      </c>
      <c r="BL562" s="22" t="s">
        <v>8</v>
      </c>
      <c r="BM562" s="22" t="s">
        <v>8</v>
      </c>
      <c r="BN562" s="34" t="s">
        <v>273</v>
      </c>
      <c r="BO562" s="22" t="s">
        <v>273</v>
      </c>
    </row>
    <row r="563" spans="1:69" x14ac:dyDescent="0.3">
      <c r="A563" t="s">
        <v>2260</v>
      </c>
      <c r="B563" t="s">
        <v>2259</v>
      </c>
      <c r="C563">
        <v>2015</v>
      </c>
      <c r="D563" t="s">
        <v>2261</v>
      </c>
      <c r="E563" t="s">
        <v>141</v>
      </c>
      <c r="F563" s="35" t="s">
        <v>24</v>
      </c>
      <c r="G563" t="s">
        <v>11</v>
      </c>
      <c r="H563" t="s">
        <v>36</v>
      </c>
      <c r="I563" t="s">
        <v>12</v>
      </c>
      <c r="J563" t="s">
        <v>8</v>
      </c>
      <c r="K563">
        <v>35</v>
      </c>
      <c r="L563">
        <f>AVERAGE(K563,M563)</f>
        <v>37</v>
      </c>
      <c r="M563">
        <v>39</v>
      </c>
      <c r="N563">
        <v>240</v>
      </c>
      <c r="O563">
        <f>AVERAGE(N563,P563)</f>
        <v>280</v>
      </c>
      <c r="P563">
        <v>320</v>
      </c>
      <c r="Q563">
        <v>1</v>
      </c>
      <c r="R563">
        <v>11</v>
      </c>
      <c r="S563">
        <v>3</v>
      </c>
      <c r="T563">
        <v>15</v>
      </c>
      <c r="U563">
        <f t="shared" si="92"/>
        <v>3</v>
      </c>
      <c r="V563">
        <f t="shared" si="93"/>
        <v>3.6666666666666665</v>
      </c>
      <c r="W563" s="35" t="s">
        <v>100</v>
      </c>
      <c r="X563" t="s">
        <v>936</v>
      </c>
      <c r="Y563" t="s">
        <v>78</v>
      </c>
      <c r="Z563" t="s">
        <v>9</v>
      </c>
      <c r="AA563">
        <v>40</v>
      </c>
      <c r="AB563" t="s">
        <v>145</v>
      </c>
      <c r="AC563" cm="1">
        <f t="array" ref="AC563">_xlfn.IFS(AB563="mg/kg", AA563, AB563="ug/g", AA563, AB563="mg/100g", AA563*10, AB563="mg/g", AA563*1000, TRUE, "NA")</f>
        <v>40</v>
      </c>
      <c r="AD563">
        <v>15</v>
      </c>
      <c r="AE563" t="s">
        <v>221</v>
      </c>
      <c r="AF563" t="str" cm="1">
        <f t="array" ref="AF563">_xlfn.IFS(AD563="NA", "NA", AD563="NR", "NA", AE563="W/cm2", AD563, AE563="mW/mm2", AD563*0.1, AE563="mW/cm2", AD563*0.001, AE563="uW/cm2", AD563*0.000001, AE563="lux", AD563*0.00000014641, AE563="klux", AD563*0.00014641, TRUE, "NA")</f>
        <v>NA</v>
      </c>
      <c r="AG563" t="s">
        <v>84</v>
      </c>
      <c r="AH563" t="s">
        <v>719</v>
      </c>
      <c r="AI563">
        <v>532</v>
      </c>
      <c r="AJ563">
        <v>2</v>
      </c>
      <c r="AK563">
        <v>10</v>
      </c>
      <c r="AL563" s="35" t="s">
        <v>2262</v>
      </c>
      <c r="AM563" t="s">
        <v>47</v>
      </c>
      <c r="AN563" t="s">
        <v>8</v>
      </c>
      <c r="AO563" t="s">
        <v>8</v>
      </c>
      <c r="AP563">
        <v>-360</v>
      </c>
      <c r="AQ563" t="s">
        <v>156</v>
      </c>
      <c r="AR563" s="35">
        <v>72</v>
      </c>
      <c r="AS563" t="s">
        <v>876</v>
      </c>
      <c r="AT563" t="s">
        <v>9</v>
      </c>
      <c r="AU563" t="s">
        <v>9</v>
      </c>
      <c r="AV563" t="s">
        <v>9</v>
      </c>
      <c r="AW563" t="s">
        <v>9</v>
      </c>
      <c r="AX563" t="s">
        <v>8</v>
      </c>
      <c r="AY563" t="s">
        <v>8</v>
      </c>
      <c r="AZ563" t="s">
        <v>137</v>
      </c>
      <c r="BA563" t="s">
        <v>9</v>
      </c>
      <c r="BB563" t="str" cm="1">
        <f t="array" ref="BB563">_xlfn.IFS(AT563="NA", "NA", AT563="NR", "NA", AZ563="Direct rLV % whole brain", AT563, AZ563="Indirect rLV % whole brain", AT563, AZ563="Direct rLV % hemisphere", AT563/2, AZ563="Indirect rLV % hemisphere", AT563/2, AND(F563="Mouse", AZ563="mm3"), (AT563/508.91)*100, AND(F563="Rat", AZ563="mm3"), (AT563/1971)*100, AND(F563="Mouse", AZ563="ul"), (AT563/508.91)*100, AND(F563="Rat", AZ563="ul"), (AT563/1971)*100, AND(F563="Mouse", AZ563="nl"), (AT563/508910)*100, AND(F563="Rat", AZ563="nl"), (AT563/1971000)*100, AND(F563="Mouse", AZ563="cm3"), (AT563/0.50891)*100, AND(F563="Rat", AZ563="cm3"), (AT563/1.971)*100, TRUE, "NA")</f>
        <v>NA</v>
      </c>
      <c r="BC563" t="str" cm="1">
        <f t="array" ref="BC563">_xlfn.IFS(AV563="NA", "NA", AV563="NR", "NA", AZ563="Direct rLV % whole brain", AV563, AZ563="Indirect rLV % whole brain", AV563, AZ563="Direct rLV % hemisphere", AV563/2, AZ563="Indirect rLV % hemisphere", AV563/2, AND(F563="Mouse", AZ563="mm3"), (AV563/508.91)*100, AND(F563="Rat", AZ563="mm3"), (AV563/1971)*100, AND(F563="Mouse", AZ563="ul"), (AV563/508.91)*100, AND(F563="Rat", AZ563="ul"), (AV563/1971)*100, AND(F563="Mouse", AZ563="nl"), (AV563/508910)*100, AND(F563="Rat", AZ563="nl"), (AV563/1971000)*100, AND(F563="Mouse", AZ563="cm3"), (AV563/0.50891)*100, AND(F563="Rat", AZ563="cm3"), (AV563/1.971)*100, TRUE, "NA")</f>
        <v>NA</v>
      </c>
      <c r="BD563" t="str" cm="1">
        <f t="array" ref="BD563">_xlfn.IFS(AU563="NA", "NA", AU563="NR", "NA", R563="NR", "NA", BA563="SD", AU563, BA563="SE", AU563*(SQRT(R563)), BA563="SEM", AU563*(SQRT(R563)), TRUE, "NA")</f>
        <v>NA</v>
      </c>
      <c r="BE563" t="str" cm="1">
        <f t="array" ref="BE563">_xlfn.IFS(BD563="NA", "NA", AZ563="Direct rLV % whole brain", BD563, AZ563="Indirect rLV % whole brain", BD563, AZ563="Direct rLV % hemisphere", BD563/2, AZ563="Indirect rLV % hemisphere", BD563/2, AND(F563="Mouse", AZ563="mm3"), (BD563/508.91)*100, AND(F563="Rat", AZ563="mm3"), (BD563/1971)*100, AND(F563="Mouse", AZ563="ul"), (BD563/508.91)*100, AND(F563="Rat", AZ563="ul"), (BD563/1971)*100, AND(F563="Mouse", AZ563="nl"), (BD563/508910)*100, AND(F563="Rat", AZ563="nl"), (BD563/1971000)*100, AND(F563="Mouse", AZ563="cm3"), (BD563/0.50891)*100, AND(F563="Rat", AZ563="cm3"), (BD563/1.971)*100, TRUE, "NA")</f>
        <v>NA</v>
      </c>
      <c r="BF563" s="48" t="str" cm="1">
        <f t="array" ref="BF563">_xlfn.IFS(AW563="NA", "NA", AW563="NR", "NA", T563 = "NA", "NA", T563 = "NR", "NA", BA563="SD", AW563, BA563="SE", AW563*(SQRT(T563)), BA563="SEM", AW563*(SQRT(T563)), TRUE, "NA")</f>
        <v>NA</v>
      </c>
      <c r="BG563" s="35" t="s">
        <v>271</v>
      </c>
      <c r="BH563" t="s">
        <v>9</v>
      </c>
      <c r="BI563" t="s">
        <v>9</v>
      </c>
      <c r="BJ563" t="s">
        <v>9</v>
      </c>
      <c r="BK563" t="s">
        <v>9</v>
      </c>
      <c r="BL563" t="s">
        <v>9</v>
      </c>
      <c r="BM563">
        <v>72</v>
      </c>
      <c r="BN563" s="35" t="s">
        <v>273</v>
      </c>
      <c r="BO563" t="s">
        <v>272</v>
      </c>
      <c r="BP563" t="s">
        <v>2263</v>
      </c>
      <c r="BQ563" t="s">
        <v>2264</v>
      </c>
    </row>
    <row r="564" spans="1:69" s="22" customFormat="1" x14ac:dyDescent="0.3">
      <c r="A564" s="22" t="s">
        <v>2266</v>
      </c>
      <c r="B564" s="22" t="s">
        <v>2265</v>
      </c>
      <c r="C564" s="22">
        <v>1999</v>
      </c>
      <c r="D564" s="22" t="s">
        <v>2267</v>
      </c>
      <c r="E564" s="22" t="s">
        <v>141</v>
      </c>
      <c r="F564" s="34" t="s">
        <v>25</v>
      </c>
      <c r="G564" s="22" t="s">
        <v>1501</v>
      </c>
      <c r="H564" s="22" t="s">
        <v>36</v>
      </c>
      <c r="I564" s="22" t="s">
        <v>12</v>
      </c>
      <c r="J564" s="22" t="s">
        <v>8</v>
      </c>
      <c r="K564" s="22" t="s">
        <v>9</v>
      </c>
      <c r="L564" s="22">
        <v>9</v>
      </c>
      <c r="M564" s="22" t="s">
        <v>9</v>
      </c>
      <c r="N564" s="22" t="s">
        <v>9</v>
      </c>
      <c r="O564" s="22" t="s">
        <v>9</v>
      </c>
      <c r="P564" s="22" t="s">
        <v>9</v>
      </c>
      <c r="Q564" s="22">
        <v>2</v>
      </c>
      <c r="R564" s="22">
        <v>81</v>
      </c>
      <c r="S564" s="22">
        <v>22</v>
      </c>
      <c r="T564" s="22">
        <v>3</v>
      </c>
      <c r="U564" s="22">
        <f t="shared" si="92"/>
        <v>11</v>
      </c>
      <c r="V564" s="22">
        <f t="shared" si="93"/>
        <v>7.3636363636363633</v>
      </c>
      <c r="W564" s="34" t="s">
        <v>100</v>
      </c>
      <c r="X564" s="22" t="s">
        <v>936</v>
      </c>
      <c r="Y564" s="22" t="s">
        <v>77</v>
      </c>
      <c r="Z564" s="22" t="s">
        <v>9</v>
      </c>
      <c r="AA564" s="22">
        <v>3</v>
      </c>
      <c r="AB564" s="22" t="s">
        <v>320</v>
      </c>
      <c r="AC564" t="str" cm="1">
        <f t="array" ref="AC564">_xlfn.IFS(AB564="mg/kg", AA564, AB564="ug/g", AA564, AB564="mg/100g", AA564*10, AB564="mg/g", AA564*1000, TRUE, "NA")</f>
        <v>NA</v>
      </c>
      <c r="AD564" s="22">
        <v>300</v>
      </c>
      <c r="AE564" s="22" t="s">
        <v>292</v>
      </c>
      <c r="AF564" t="str" cm="1">
        <f t="array" ref="AF564">_xlfn.IFS(AD564="NA", "NA", AD564="NR", "NA", AE564="W/cm2", AD564, AE564="mW/mm2", AD564*0.1, AE564="mW/cm2", AD564*0.001, AE564="uW/cm2", AD564*0.000001, AE564="lux", AD564*0.00000014641, AE564="klux", AD564*0.00014641, TRUE, "NA")</f>
        <v>NA</v>
      </c>
      <c r="AG564" s="22" t="s">
        <v>85</v>
      </c>
      <c r="AH564" s="22" t="s">
        <v>2656</v>
      </c>
      <c r="AI564" s="22">
        <v>550</v>
      </c>
      <c r="AJ564" s="22">
        <v>1.6</v>
      </c>
      <c r="AK564" s="22">
        <v>5</v>
      </c>
      <c r="AL564" s="34" t="s">
        <v>2268</v>
      </c>
      <c r="AM564" s="22" t="s">
        <v>212</v>
      </c>
      <c r="AN564" s="22">
        <v>8</v>
      </c>
      <c r="AO564" s="22" t="s">
        <v>145</v>
      </c>
      <c r="AP564" s="22">
        <v>-24</v>
      </c>
      <c r="AQ564" s="22" t="s">
        <v>156</v>
      </c>
      <c r="AR564" s="34">
        <v>24</v>
      </c>
      <c r="AS564" s="22" t="s">
        <v>876</v>
      </c>
      <c r="AT564" s="22">
        <v>14.6</v>
      </c>
      <c r="AU564" s="22">
        <v>0.7</v>
      </c>
      <c r="AV564" s="22">
        <v>3.2</v>
      </c>
      <c r="AW564" s="22">
        <v>0.7</v>
      </c>
      <c r="AX564" s="22" t="s">
        <v>8</v>
      </c>
      <c r="AY564" s="22" t="s">
        <v>8</v>
      </c>
      <c r="AZ564" s="22" t="s">
        <v>301</v>
      </c>
      <c r="BA564" s="22" t="s">
        <v>197</v>
      </c>
      <c r="BB564" t="str" cm="1">
        <f t="array" ref="BB564">_xlfn.IFS(AT564="NA", "NA", AT564="NR", "NA", AZ564="Direct rLV % whole brain", AT564, AZ564="Indirect rLV % whole brain", AT564, AZ564="Direct rLV % hemisphere", AT564/2, AZ564="Indirect rLV % hemisphere", AT564/2, AND(F564="Mouse", AZ564="mm3"), (AT564/508.91)*100, AND(F564="Rat", AZ564="mm3"), (AT564/1971)*100, AND(F564="Mouse", AZ564="ul"), (AT564/508.91)*100, AND(F564="Rat", AZ564="ul"), (AT564/1971)*100, AND(F564="Mouse", AZ564="nl"), (AT564/508910)*100, AND(F564="Rat", AZ564="nl"), (AT564/1971000)*100, AND(F564="Mouse", AZ564="cm3"), (AT564/0.50891)*100, AND(F564="Rat", AZ564="cm3"), (AT564/1.971)*100, TRUE, "NA")</f>
        <v>NA</v>
      </c>
      <c r="BC564" t="str" cm="1">
        <f t="array" ref="BC564">_xlfn.IFS(AV564="NA", "NA", AV564="NR", "NA", AZ564="Direct rLV % whole brain", AV564, AZ564="Indirect rLV % whole brain", AV564, AZ564="Direct rLV % hemisphere", AV564/2, AZ564="Indirect rLV % hemisphere", AV564/2, AND(F564="Mouse", AZ564="mm3"), (AV564/508.91)*100, AND(F564="Rat", AZ564="mm3"), (AV564/1971)*100, AND(F564="Mouse", AZ564="ul"), (AV564/508.91)*100, AND(F564="Rat", AZ564="ul"), (AV564/1971)*100, AND(F564="Mouse", AZ564="nl"), (AV564/508910)*100, AND(F564="Rat", AZ564="nl"), (AV564/1971000)*100, AND(F564="Mouse", AZ564="cm3"), (AV564/0.50891)*100, AND(F564="Rat", AZ564="cm3"), (AV564/1.971)*100, TRUE, "NA")</f>
        <v>NA</v>
      </c>
      <c r="BD564" cm="1">
        <f t="array" ref="BD564">_xlfn.IFS(AU564="NA", "NA", AU564="NR", "NA", R564="NR", "NA", BA564="SD", AU564, BA564="SE", AU564*(SQRT(R564)), BA564="SEM", AU564*(SQRT(R564)), TRUE, "NA")</f>
        <v>6.3</v>
      </c>
      <c r="BE564" t="str" cm="1">
        <f t="array" ref="BE564">_xlfn.IFS(BD564="NA", "NA", AZ564="Direct rLV % whole brain", BD564, AZ564="Indirect rLV % whole brain", BD564, AZ564="Direct rLV % hemisphere", BD564/2, AZ564="Indirect rLV % hemisphere", BD564/2, AND(F564="Mouse", AZ564="mm3"), (BD564/508.91)*100, AND(F564="Rat", AZ564="mm3"), (BD564/1971)*100, AND(F564="Mouse", AZ564="ul"), (BD564/508.91)*100, AND(F564="Rat", AZ564="ul"), (BD564/1971)*100, AND(F564="Mouse", AZ564="nl"), (BD564/508910)*100, AND(F564="Rat", AZ564="nl"), (BD564/1971000)*100, AND(F564="Mouse", AZ564="cm3"), (BD564/0.50891)*100, AND(F564="Rat", AZ564="cm3"), (BD564/1.971)*100, TRUE, "NA")</f>
        <v>NA</v>
      </c>
      <c r="BF564" s="48" cm="1">
        <f t="array" ref="BF564">_xlfn.IFS(AW564="NA", "NA", AW564="NR", "NA", T564 = "NA", "NA", T564 = "NR", "NA", BA564="SD", AW564, BA564="SE", AW564*(SQRT(T564)), BA564="SEM", AW564*(SQRT(T564)), TRUE, "NA")</f>
        <v>1.2124355652982139</v>
      </c>
      <c r="BG564" s="34" t="s">
        <v>12</v>
      </c>
      <c r="BH564" s="22" t="s">
        <v>8</v>
      </c>
      <c r="BI564" s="22" t="s">
        <v>8</v>
      </c>
      <c r="BJ564" s="22" t="s">
        <v>8</v>
      </c>
      <c r="BK564" s="22" t="s">
        <v>8</v>
      </c>
      <c r="BL564" s="22" t="s">
        <v>8</v>
      </c>
      <c r="BM564" s="22" t="s">
        <v>8</v>
      </c>
      <c r="BN564" s="34" t="s">
        <v>273</v>
      </c>
      <c r="BO564" s="22" t="s">
        <v>272</v>
      </c>
      <c r="BP564" s="22" t="s">
        <v>2272</v>
      </c>
    </row>
    <row r="565" spans="1:69" s="22" customFormat="1" x14ac:dyDescent="0.3">
      <c r="A565" s="22" t="s">
        <v>2266</v>
      </c>
      <c r="B565" s="22" t="s">
        <v>2265</v>
      </c>
      <c r="C565" s="22">
        <v>1999</v>
      </c>
      <c r="D565" s="22" t="s">
        <v>2267</v>
      </c>
      <c r="E565" s="22" t="s">
        <v>143</v>
      </c>
      <c r="F565" s="34" t="s">
        <v>25</v>
      </c>
      <c r="G565" s="22" t="s">
        <v>1501</v>
      </c>
      <c r="H565" s="22" t="s">
        <v>36</v>
      </c>
      <c r="I565" s="22" t="s">
        <v>12</v>
      </c>
      <c r="J565" s="22" t="s">
        <v>8</v>
      </c>
      <c r="K565" s="22" t="s">
        <v>9</v>
      </c>
      <c r="L565" s="22">
        <v>9</v>
      </c>
      <c r="M565" s="22" t="s">
        <v>9</v>
      </c>
      <c r="N565" s="22" t="s">
        <v>9</v>
      </c>
      <c r="O565" s="22" t="s">
        <v>9</v>
      </c>
      <c r="P565" s="22" t="s">
        <v>9</v>
      </c>
      <c r="Q565" s="22">
        <v>2</v>
      </c>
      <c r="R565" s="22">
        <v>81</v>
      </c>
      <c r="S565" s="22">
        <v>22</v>
      </c>
      <c r="T565" s="22">
        <v>15</v>
      </c>
      <c r="U565" s="22">
        <f>IF(AND(Q565&lt;&gt;"", Q565&lt;&gt;0, Q565&lt;&gt;"NA", Q565&lt;&gt;"NR",S565&lt;&gt;"", S565&lt;&gt;0, S565&lt;&gt;"NA", S565&lt;&gt;"NR"), S565/Q565, "NA")</f>
        <v>11</v>
      </c>
      <c r="V565" s="22">
        <f>IF(AND(U565&lt;&gt;"", U565&lt;&gt;0, U565&lt;&gt;"NA", U565&lt;&gt;"NR",R565&lt;&gt;"", R565&lt;&gt;0, R565&lt;&gt;"NA", R565&lt;&gt;"NR"), R565/U565, "NA")</f>
        <v>7.3636363636363633</v>
      </c>
      <c r="W565" s="34" t="s">
        <v>100</v>
      </c>
      <c r="X565" s="22" t="s">
        <v>936</v>
      </c>
      <c r="Y565" s="22" t="s">
        <v>77</v>
      </c>
      <c r="Z565" s="22" t="s">
        <v>9</v>
      </c>
      <c r="AA565" s="22">
        <v>3</v>
      </c>
      <c r="AB565" s="22" t="s">
        <v>320</v>
      </c>
      <c r="AC565" t="str" cm="1">
        <f t="array" ref="AC565">_xlfn.IFS(AB565="mg/kg", AA565, AB565="ug/g", AA565, AB565="mg/100g", AA565*10, AB565="mg/g", AA565*1000, TRUE, "NA")</f>
        <v>NA</v>
      </c>
      <c r="AD565" s="22">
        <v>300</v>
      </c>
      <c r="AE565" s="22" t="s">
        <v>292</v>
      </c>
      <c r="AF565" t="str" cm="1">
        <f t="array" ref="AF565">_xlfn.IFS(AD565="NA", "NA", AD565="NR", "NA", AE565="W/cm2", AD565, AE565="mW/mm2", AD565*0.1, AE565="mW/cm2", AD565*0.001, AE565="uW/cm2", AD565*0.000001, AE565="lux", AD565*0.00000014641, AE565="klux", AD565*0.00014641, TRUE, "NA")</f>
        <v>NA</v>
      </c>
      <c r="AG565" s="22" t="s">
        <v>85</v>
      </c>
      <c r="AH565" s="22" t="s">
        <v>2656</v>
      </c>
      <c r="AI565" s="22">
        <v>550</v>
      </c>
      <c r="AJ565" s="22">
        <v>1.6</v>
      </c>
      <c r="AK565" s="22">
        <v>5</v>
      </c>
      <c r="AL565" s="34" t="s">
        <v>1572</v>
      </c>
      <c r="AM565" s="22" t="s">
        <v>212</v>
      </c>
      <c r="AN565" s="22">
        <v>40</v>
      </c>
      <c r="AO565" s="22" t="s">
        <v>145</v>
      </c>
      <c r="AP565" s="22">
        <v>-24</v>
      </c>
      <c r="AQ565" s="22" t="s">
        <v>156</v>
      </c>
      <c r="AR565" s="34">
        <v>24</v>
      </c>
      <c r="AS565" s="22" t="s">
        <v>876</v>
      </c>
      <c r="AT565" s="22">
        <v>14.6</v>
      </c>
      <c r="AU565" s="22">
        <v>0.7</v>
      </c>
      <c r="AV565" s="22">
        <v>13.8</v>
      </c>
      <c r="AW565" s="22">
        <v>5.8</v>
      </c>
      <c r="AX565" s="22" t="s">
        <v>8</v>
      </c>
      <c r="AY565" s="22" t="s">
        <v>8</v>
      </c>
      <c r="AZ565" s="22" t="s">
        <v>301</v>
      </c>
      <c r="BA565" s="22" t="s">
        <v>197</v>
      </c>
      <c r="BB565" t="str" cm="1">
        <f t="array" ref="BB565">_xlfn.IFS(AT565="NA", "NA", AT565="NR", "NA", AZ565="Direct rLV % whole brain", AT565, AZ565="Indirect rLV % whole brain", AT565, AZ565="Direct rLV % hemisphere", AT565/2, AZ565="Indirect rLV % hemisphere", AT565/2, AND(F565="Mouse", AZ565="mm3"), (AT565/508.91)*100, AND(F565="Rat", AZ565="mm3"), (AT565/1971)*100, AND(F565="Mouse", AZ565="ul"), (AT565/508.91)*100, AND(F565="Rat", AZ565="ul"), (AT565/1971)*100, AND(F565="Mouse", AZ565="nl"), (AT565/508910)*100, AND(F565="Rat", AZ565="nl"), (AT565/1971000)*100, AND(F565="Mouse", AZ565="cm3"), (AT565/0.50891)*100, AND(F565="Rat", AZ565="cm3"), (AT565/1.971)*100, TRUE, "NA")</f>
        <v>NA</v>
      </c>
      <c r="BC565" t="str" cm="1">
        <f t="array" ref="BC565">_xlfn.IFS(AV565="NA", "NA", AV565="NR", "NA", AZ565="Direct rLV % whole brain", AV565, AZ565="Indirect rLV % whole brain", AV565, AZ565="Direct rLV % hemisphere", AV565/2, AZ565="Indirect rLV % hemisphere", AV565/2, AND(F565="Mouse", AZ565="mm3"), (AV565/508.91)*100, AND(F565="Rat", AZ565="mm3"), (AV565/1971)*100, AND(F565="Mouse", AZ565="ul"), (AV565/508.91)*100, AND(F565="Rat", AZ565="ul"), (AV565/1971)*100, AND(F565="Mouse", AZ565="nl"), (AV565/508910)*100, AND(F565="Rat", AZ565="nl"), (AV565/1971000)*100, AND(F565="Mouse", AZ565="cm3"), (AV565/0.50891)*100, AND(F565="Rat", AZ565="cm3"), (AV565/1.971)*100, TRUE, "NA")</f>
        <v>NA</v>
      </c>
      <c r="BD565" cm="1">
        <f t="array" ref="BD565">_xlfn.IFS(AU565="NA", "NA", AU565="NR", "NA", R565="NR", "NA", BA565="SD", AU565, BA565="SE", AU565*(SQRT(R565)), BA565="SEM", AU565*(SQRT(R565)), TRUE, "NA")</f>
        <v>6.3</v>
      </c>
      <c r="BE565" t="str" cm="1">
        <f t="array" ref="BE565">_xlfn.IFS(BD565="NA", "NA", AZ565="Direct rLV % whole brain", BD565, AZ565="Indirect rLV % whole brain", BD565, AZ565="Direct rLV % hemisphere", BD565/2, AZ565="Indirect rLV % hemisphere", BD565/2, AND(F565="Mouse", AZ565="mm3"), (BD565/508.91)*100, AND(F565="Rat", AZ565="mm3"), (BD565/1971)*100, AND(F565="Mouse", AZ565="ul"), (BD565/508.91)*100, AND(F565="Rat", AZ565="ul"), (BD565/1971)*100, AND(F565="Mouse", AZ565="nl"), (BD565/508910)*100, AND(F565="Rat", AZ565="nl"), (BD565/1971000)*100, AND(F565="Mouse", AZ565="cm3"), (BD565/0.50891)*100, AND(F565="Rat", AZ565="cm3"), (BD565/1.971)*100, TRUE, "NA")</f>
        <v>NA</v>
      </c>
      <c r="BF565" s="48" cm="1">
        <f t="array" ref="BF565">_xlfn.IFS(AW565="NA", "NA", AW565="NR", "NA", T565 = "NA", "NA", T565 = "NR", "NA", BA565="SD", AW565, BA565="SE", AW565*(SQRT(T565)), BA565="SEM", AW565*(SQRT(T565)), TRUE, "NA")</f>
        <v>22.463303408003018</v>
      </c>
      <c r="BG565" s="34" t="s">
        <v>12</v>
      </c>
      <c r="BH565" s="22" t="s">
        <v>8</v>
      </c>
      <c r="BI565" s="22" t="s">
        <v>8</v>
      </c>
      <c r="BJ565" s="22" t="s">
        <v>8</v>
      </c>
      <c r="BK565" s="22" t="s">
        <v>8</v>
      </c>
      <c r="BL565" s="22" t="s">
        <v>8</v>
      </c>
      <c r="BM565" s="22" t="s">
        <v>8</v>
      </c>
      <c r="BN565" s="34" t="s">
        <v>273</v>
      </c>
      <c r="BO565" s="22" t="s">
        <v>273</v>
      </c>
      <c r="BP565" s="22" t="s">
        <v>2272</v>
      </c>
    </row>
    <row r="566" spans="1:69" s="22" customFormat="1" x14ac:dyDescent="0.3">
      <c r="A566" s="22" t="s">
        <v>2266</v>
      </c>
      <c r="B566" s="22" t="s">
        <v>2265</v>
      </c>
      <c r="C566" s="22">
        <v>1999</v>
      </c>
      <c r="D566" s="22" t="s">
        <v>2267</v>
      </c>
      <c r="E566" s="22" t="s">
        <v>144</v>
      </c>
      <c r="F566" s="34" t="s">
        <v>25</v>
      </c>
      <c r="G566" s="22" t="s">
        <v>1501</v>
      </c>
      <c r="H566" s="22" t="s">
        <v>36</v>
      </c>
      <c r="I566" s="22" t="s">
        <v>12</v>
      </c>
      <c r="J566" s="22" t="s">
        <v>8</v>
      </c>
      <c r="K566" s="22" t="s">
        <v>9</v>
      </c>
      <c r="L566" s="22">
        <v>9</v>
      </c>
      <c r="M566" s="22" t="s">
        <v>9</v>
      </c>
      <c r="N566" s="22" t="s">
        <v>9</v>
      </c>
      <c r="O566" s="22" t="s">
        <v>9</v>
      </c>
      <c r="P566" s="22" t="s">
        <v>9</v>
      </c>
      <c r="Q566" s="22">
        <v>2</v>
      </c>
      <c r="R566" s="22">
        <v>81</v>
      </c>
      <c r="S566" s="22">
        <v>22</v>
      </c>
      <c r="T566" s="22">
        <v>14</v>
      </c>
      <c r="U566" s="22">
        <f>IF(AND(Q566&lt;&gt;"", Q566&lt;&gt;0, Q566&lt;&gt;"NA", Q566&lt;&gt;"NR",S566&lt;&gt;"", S566&lt;&gt;0, S566&lt;&gt;"NA", S566&lt;&gt;"NR"), S566/Q566, "NA")</f>
        <v>11</v>
      </c>
      <c r="V566" s="22">
        <f>IF(AND(U566&lt;&gt;"", U566&lt;&gt;0, U566&lt;&gt;"NA", U566&lt;&gt;"NR",R566&lt;&gt;"", R566&lt;&gt;0, R566&lt;&gt;"NA", R566&lt;&gt;"NR"), R566/U566, "NA")</f>
        <v>7.3636363636363633</v>
      </c>
      <c r="W566" s="34" t="s">
        <v>100</v>
      </c>
      <c r="X566" s="22" t="s">
        <v>936</v>
      </c>
      <c r="Y566" s="22" t="s">
        <v>77</v>
      </c>
      <c r="Z566" s="22" t="s">
        <v>9</v>
      </c>
      <c r="AA566" s="22">
        <v>3</v>
      </c>
      <c r="AB566" s="22" t="s">
        <v>320</v>
      </c>
      <c r="AC566" t="str" cm="1">
        <f t="array" ref="AC566">_xlfn.IFS(AB566="mg/kg", AA566, AB566="ug/g", AA566, AB566="mg/100g", AA566*10, AB566="mg/g", AA566*1000, TRUE, "NA")</f>
        <v>NA</v>
      </c>
      <c r="AD566" s="22">
        <v>300</v>
      </c>
      <c r="AE566" s="22" t="s">
        <v>292</v>
      </c>
      <c r="AF566" t="str" cm="1">
        <f t="array" ref="AF566">_xlfn.IFS(AD566="NA", "NA", AD566="NR", "NA", AE566="W/cm2", AD566, AE566="mW/mm2", AD566*0.1, AE566="mW/cm2", AD566*0.001, AE566="uW/cm2", AD566*0.000001, AE566="lux", AD566*0.00000014641, AE566="klux", AD566*0.00014641, TRUE, "NA")</f>
        <v>NA</v>
      </c>
      <c r="AG566" s="22" t="s">
        <v>85</v>
      </c>
      <c r="AH566" s="22" t="s">
        <v>2656</v>
      </c>
      <c r="AI566" s="22">
        <v>550</v>
      </c>
      <c r="AJ566" s="22">
        <v>1.6</v>
      </c>
      <c r="AK566" s="22">
        <v>5</v>
      </c>
      <c r="AL566" s="34" t="s">
        <v>2270</v>
      </c>
      <c r="AM566" s="22" t="s">
        <v>212</v>
      </c>
      <c r="AN566" s="22">
        <v>40</v>
      </c>
      <c r="AO566" s="22" t="s">
        <v>145</v>
      </c>
      <c r="AP566" s="22">
        <v>-24</v>
      </c>
      <c r="AQ566" s="22" t="s">
        <v>156</v>
      </c>
      <c r="AR566" s="34">
        <v>24</v>
      </c>
      <c r="AS566" s="22" t="s">
        <v>876</v>
      </c>
      <c r="AT566" s="22">
        <v>14.6</v>
      </c>
      <c r="AU566" s="22">
        <v>0.7</v>
      </c>
      <c r="AV566" s="22">
        <v>15.5</v>
      </c>
      <c r="AW566" s="22">
        <v>1.1000000000000001</v>
      </c>
      <c r="AX566" s="22" t="s">
        <v>8</v>
      </c>
      <c r="AY566" s="22" t="s">
        <v>8</v>
      </c>
      <c r="AZ566" s="22" t="s">
        <v>301</v>
      </c>
      <c r="BA566" s="22" t="s">
        <v>197</v>
      </c>
      <c r="BB566" t="str" cm="1">
        <f t="array" ref="BB566">_xlfn.IFS(AT566="NA", "NA", AT566="NR", "NA", AZ566="Direct rLV % whole brain", AT566, AZ566="Indirect rLV % whole brain", AT566, AZ566="Direct rLV % hemisphere", AT566/2, AZ566="Indirect rLV % hemisphere", AT566/2, AND(F566="Mouse", AZ566="mm3"), (AT566/508.91)*100, AND(F566="Rat", AZ566="mm3"), (AT566/1971)*100, AND(F566="Mouse", AZ566="ul"), (AT566/508.91)*100, AND(F566="Rat", AZ566="ul"), (AT566/1971)*100, AND(F566="Mouse", AZ566="nl"), (AT566/508910)*100, AND(F566="Rat", AZ566="nl"), (AT566/1971000)*100, AND(F566="Mouse", AZ566="cm3"), (AT566/0.50891)*100, AND(F566="Rat", AZ566="cm3"), (AT566/1.971)*100, TRUE, "NA")</f>
        <v>NA</v>
      </c>
      <c r="BC566" t="str" cm="1">
        <f t="array" ref="BC566">_xlfn.IFS(AV566="NA", "NA", AV566="NR", "NA", AZ566="Direct rLV % whole brain", AV566, AZ566="Indirect rLV % whole brain", AV566, AZ566="Direct rLV % hemisphere", AV566/2, AZ566="Indirect rLV % hemisphere", AV566/2, AND(F566="Mouse", AZ566="mm3"), (AV566/508.91)*100, AND(F566="Rat", AZ566="mm3"), (AV566/1971)*100, AND(F566="Mouse", AZ566="ul"), (AV566/508.91)*100, AND(F566="Rat", AZ566="ul"), (AV566/1971)*100, AND(F566="Mouse", AZ566="nl"), (AV566/508910)*100, AND(F566="Rat", AZ566="nl"), (AV566/1971000)*100, AND(F566="Mouse", AZ566="cm3"), (AV566/0.50891)*100, AND(F566="Rat", AZ566="cm3"), (AV566/1.971)*100, TRUE, "NA")</f>
        <v>NA</v>
      </c>
      <c r="BD566" cm="1">
        <f t="array" ref="BD566">_xlfn.IFS(AU566="NA", "NA", AU566="NR", "NA", R566="NR", "NA", BA566="SD", AU566, BA566="SE", AU566*(SQRT(R566)), BA566="SEM", AU566*(SQRT(R566)), TRUE, "NA")</f>
        <v>6.3</v>
      </c>
      <c r="BE566" t="str" cm="1">
        <f t="array" ref="BE566">_xlfn.IFS(BD566="NA", "NA", AZ566="Direct rLV % whole brain", BD566, AZ566="Indirect rLV % whole brain", BD566, AZ566="Direct rLV % hemisphere", BD566/2, AZ566="Indirect rLV % hemisphere", BD566/2, AND(F566="Mouse", AZ566="mm3"), (BD566/508.91)*100, AND(F566="Rat", AZ566="mm3"), (BD566/1971)*100, AND(F566="Mouse", AZ566="ul"), (BD566/508.91)*100, AND(F566="Rat", AZ566="ul"), (BD566/1971)*100, AND(F566="Mouse", AZ566="nl"), (BD566/508910)*100, AND(F566="Rat", AZ566="nl"), (BD566/1971000)*100, AND(F566="Mouse", AZ566="cm3"), (BD566/0.50891)*100, AND(F566="Rat", AZ566="cm3"), (BD566/1.971)*100, TRUE, "NA")</f>
        <v>NA</v>
      </c>
      <c r="BF566" s="48" cm="1">
        <f t="array" ref="BF566">_xlfn.IFS(AW566="NA", "NA", AW566="NR", "NA", T566 = "NA", "NA", T566 = "NR", "NA", BA566="SD", AW566, BA566="SE", AW566*(SQRT(T566)), BA566="SEM", AW566*(SQRT(T566)), TRUE, "NA")</f>
        <v>4.1158231254513362</v>
      </c>
      <c r="BG566" s="34" t="s">
        <v>12</v>
      </c>
      <c r="BH566" s="22" t="s">
        <v>8</v>
      </c>
      <c r="BI566" s="22" t="s">
        <v>8</v>
      </c>
      <c r="BJ566" s="22" t="s">
        <v>8</v>
      </c>
      <c r="BK566" s="22" t="s">
        <v>8</v>
      </c>
      <c r="BL566" s="22" t="s">
        <v>8</v>
      </c>
      <c r="BM566" s="22" t="s">
        <v>8</v>
      </c>
      <c r="BN566" s="34" t="s">
        <v>273</v>
      </c>
      <c r="BO566" s="22" t="s">
        <v>273</v>
      </c>
      <c r="BP566" s="22" t="s">
        <v>2272</v>
      </c>
    </row>
    <row r="567" spans="1:69" s="22" customFormat="1" x14ac:dyDescent="0.3">
      <c r="A567" s="22" t="s">
        <v>2266</v>
      </c>
      <c r="B567" s="22" t="s">
        <v>2265</v>
      </c>
      <c r="C567" s="22">
        <v>1999</v>
      </c>
      <c r="D567" s="22" t="s">
        <v>2267</v>
      </c>
      <c r="E567" s="22" t="s">
        <v>263</v>
      </c>
      <c r="F567" s="34" t="s">
        <v>25</v>
      </c>
      <c r="G567" s="22" t="s">
        <v>1501</v>
      </c>
      <c r="H567" s="22" t="s">
        <v>36</v>
      </c>
      <c r="I567" s="22" t="s">
        <v>12</v>
      </c>
      <c r="J567" s="22" t="s">
        <v>8</v>
      </c>
      <c r="K567" s="22" t="s">
        <v>9</v>
      </c>
      <c r="L567" s="22">
        <v>9</v>
      </c>
      <c r="M567" s="22" t="s">
        <v>9</v>
      </c>
      <c r="N567" s="22" t="s">
        <v>9</v>
      </c>
      <c r="O567" s="22" t="s">
        <v>9</v>
      </c>
      <c r="P567" s="22" t="s">
        <v>9</v>
      </c>
      <c r="Q567" s="22">
        <v>2</v>
      </c>
      <c r="R567" s="22">
        <v>81</v>
      </c>
      <c r="S567" s="22">
        <v>22</v>
      </c>
      <c r="T567" s="22">
        <v>23</v>
      </c>
      <c r="U567" s="22">
        <f>IF(AND(Q567&lt;&gt;"", Q567&lt;&gt;0, Q567&lt;&gt;"NA", Q567&lt;&gt;"NR",S567&lt;&gt;"", S567&lt;&gt;0, S567&lt;&gt;"NA", S567&lt;&gt;"NR"), S567/Q567, "NA")</f>
        <v>11</v>
      </c>
      <c r="V567" s="22">
        <f>IF(AND(U567&lt;&gt;"", U567&lt;&gt;0, U567&lt;&gt;"NA", U567&lt;&gt;"NR",R567&lt;&gt;"", R567&lt;&gt;0, R567&lt;&gt;"NA", R567&lt;&gt;"NR"), R567/U567, "NA")</f>
        <v>7.3636363636363633</v>
      </c>
      <c r="W567" s="34" t="s">
        <v>100</v>
      </c>
      <c r="X567" s="22" t="s">
        <v>936</v>
      </c>
      <c r="Y567" s="22" t="s">
        <v>77</v>
      </c>
      <c r="Z567" s="22" t="s">
        <v>9</v>
      </c>
      <c r="AA567" s="22">
        <v>3</v>
      </c>
      <c r="AB567" s="22" t="s">
        <v>320</v>
      </c>
      <c r="AC567" t="str" cm="1">
        <f t="array" ref="AC567">_xlfn.IFS(AB567="mg/kg", AA567, AB567="ug/g", AA567, AB567="mg/100g", AA567*10, AB567="mg/g", AA567*1000, TRUE, "NA")</f>
        <v>NA</v>
      </c>
      <c r="AD567" s="22">
        <v>300</v>
      </c>
      <c r="AE567" s="22" t="s">
        <v>292</v>
      </c>
      <c r="AF567" t="str" cm="1">
        <f t="array" ref="AF567">_xlfn.IFS(AD567="NA", "NA", AD567="NR", "NA", AE567="W/cm2", AD567, AE567="mW/mm2", AD567*0.1, AE567="mW/cm2", AD567*0.001, AE567="uW/cm2", AD567*0.000001, AE567="lux", AD567*0.00000014641, AE567="klux", AD567*0.00014641, TRUE, "NA")</f>
        <v>NA</v>
      </c>
      <c r="AG567" s="22" t="s">
        <v>85</v>
      </c>
      <c r="AH567" s="22" t="s">
        <v>2656</v>
      </c>
      <c r="AI567" s="22">
        <v>550</v>
      </c>
      <c r="AJ567" s="22">
        <v>1.6</v>
      </c>
      <c r="AK567" s="22">
        <v>5</v>
      </c>
      <c r="AL567" s="34" t="s">
        <v>2271</v>
      </c>
      <c r="AM567" s="22" t="s">
        <v>212</v>
      </c>
      <c r="AN567" s="22">
        <v>40</v>
      </c>
      <c r="AO567" s="22" t="s">
        <v>145</v>
      </c>
      <c r="AP567" s="22">
        <v>-24</v>
      </c>
      <c r="AQ567" s="22" t="s">
        <v>156</v>
      </c>
      <c r="AR567" s="34">
        <v>24</v>
      </c>
      <c r="AS567" s="22" t="s">
        <v>876</v>
      </c>
      <c r="AT567" s="22">
        <v>14.6</v>
      </c>
      <c r="AU567" s="22">
        <v>0.7</v>
      </c>
      <c r="AV567" s="22">
        <v>20.7</v>
      </c>
      <c r="AW567" s="22">
        <v>1.8</v>
      </c>
      <c r="AX567" s="22" t="s">
        <v>8</v>
      </c>
      <c r="AY567" s="22" t="s">
        <v>8</v>
      </c>
      <c r="AZ567" s="22" t="s">
        <v>301</v>
      </c>
      <c r="BA567" s="22" t="s">
        <v>197</v>
      </c>
      <c r="BB567" t="str" cm="1">
        <f t="array" ref="BB567">_xlfn.IFS(AT567="NA", "NA", AT567="NR", "NA", AZ567="Direct rLV % whole brain", AT567, AZ567="Indirect rLV % whole brain", AT567, AZ567="Direct rLV % hemisphere", AT567/2, AZ567="Indirect rLV % hemisphere", AT567/2, AND(F567="Mouse", AZ567="mm3"), (AT567/508.91)*100, AND(F567="Rat", AZ567="mm3"), (AT567/1971)*100, AND(F567="Mouse", AZ567="ul"), (AT567/508.91)*100, AND(F567="Rat", AZ567="ul"), (AT567/1971)*100, AND(F567="Mouse", AZ567="nl"), (AT567/508910)*100, AND(F567="Rat", AZ567="nl"), (AT567/1971000)*100, AND(F567="Mouse", AZ567="cm3"), (AT567/0.50891)*100, AND(F567="Rat", AZ567="cm3"), (AT567/1.971)*100, TRUE, "NA")</f>
        <v>NA</v>
      </c>
      <c r="BC567" t="str" cm="1">
        <f t="array" ref="BC567">_xlfn.IFS(AV567="NA", "NA", AV567="NR", "NA", AZ567="Direct rLV % whole brain", AV567, AZ567="Indirect rLV % whole brain", AV567, AZ567="Direct rLV % hemisphere", AV567/2, AZ567="Indirect rLV % hemisphere", AV567/2, AND(F567="Mouse", AZ567="mm3"), (AV567/508.91)*100, AND(F567="Rat", AZ567="mm3"), (AV567/1971)*100, AND(F567="Mouse", AZ567="ul"), (AV567/508.91)*100, AND(F567="Rat", AZ567="ul"), (AV567/1971)*100, AND(F567="Mouse", AZ567="nl"), (AV567/508910)*100, AND(F567="Rat", AZ567="nl"), (AV567/1971000)*100, AND(F567="Mouse", AZ567="cm3"), (AV567/0.50891)*100, AND(F567="Rat", AZ567="cm3"), (AV567/1.971)*100, TRUE, "NA")</f>
        <v>NA</v>
      </c>
      <c r="BD567" cm="1">
        <f t="array" ref="BD567">_xlfn.IFS(AU567="NA", "NA", AU567="NR", "NA", R567="NR", "NA", BA567="SD", AU567, BA567="SE", AU567*(SQRT(R567)), BA567="SEM", AU567*(SQRT(R567)), TRUE, "NA")</f>
        <v>6.3</v>
      </c>
      <c r="BE567" t="str" cm="1">
        <f t="array" ref="BE567">_xlfn.IFS(BD567="NA", "NA", AZ567="Direct rLV % whole brain", BD567, AZ567="Indirect rLV % whole brain", BD567, AZ567="Direct rLV % hemisphere", BD567/2, AZ567="Indirect rLV % hemisphere", BD567/2, AND(F567="Mouse", AZ567="mm3"), (BD567/508.91)*100, AND(F567="Rat", AZ567="mm3"), (BD567/1971)*100, AND(F567="Mouse", AZ567="ul"), (BD567/508.91)*100, AND(F567="Rat", AZ567="ul"), (BD567/1971)*100, AND(F567="Mouse", AZ567="nl"), (BD567/508910)*100, AND(F567="Rat", AZ567="nl"), (BD567/1971000)*100, AND(F567="Mouse", AZ567="cm3"), (BD567/0.50891)*100, AND(F567="Rat", AZ567="cm3"), (BD567/1.971)*100, TRUE, "NA")</f>
        <v>NA</v>
      </c>
      <c r="BF567" s="48" cm="1">
        <f t="array" ref="BF567">_xlfn.IFS(AW567="NA", "NA", AW567="NR", "NA", T567 = "NA", "NA", T567 = "NR", "NA", BA567="SD", AW567, BA567="SE", AW567*(SQRT(T567)), BA567="SEM", AW567*(SQRT(T567)), TRUE, "NA")</f>
        <v>8.6324967419628944</v>
      </c>
      <c r="BG567" s="34" t="s">
        <v>12</v>
      </c>
      <c r="BH567" s="22" t="s">
        <v>8</v>
      </c>
      <c r="BI567" s="22" t="s">
        <v>8</v>
      </c>
      <c r="BJ567" s="22" t="s">
        <v>8</v>
      </c>
      <c r="BK567" s="22" t="s">
        <v>8</v>
      </c>
      <c r="BL567" s="22" t="s">
        <v>8</v>
      </c>
      <c r="BM567" s="22" t="s">
        <v>8</v>
      </c>
      <c r="BN567" s="34" t="s">
        <v>273</v>
      </c>
      <c r="BO567" s="22" t="s">
        <v>273</v>
      </c>
      <c r="BP567" s="22" t="s">
        <v>2272</v>
      </c>
    </row>
    <row r="568" spans="1:69" s="22" customFormat="1" x14ac:dyDescent="0.3">
      <c r="A568" s="22" t="s">
        <v>2266</v>
      </c>
      <c r="B568" s="22" t="s">
        <v>2265</v>
      </c>
      <c r="C568" s="22">
        <v>1999</v>
      </c>
      <c r="D568" s="22" t="s">
        <v>2267</v>
      </c>
      <c r="E568" s="22" t="s">
        <v>264</v>
      </c>
      <c r="F568" s="34" t="s">
        <v>25</v>
      </c>
      <c r="G568" s="22" t="s">
        <v>1501</v>
      </c>
      <c r="H568" s="22" t="s">
        <v>36</v>
      </c>
      <c r="I568" s="22" t="s">
        <v>12</v>
      </c>
      <c r="J568" s="22" t="s">
        <v>8</v>
      </c>
      <c r="K568" s="22" t="s">
        <v>9</v>
      </c>
      <c r="L568" s="22">
        <v>9</v>
      </c>
      <c r="M568" s="22" t="s">
        <v>9</v>
      </c>
      <c r="N568" s="22" t="s">
        <v>9</v>
      </c>
      <c r="O568" s="22" t="s">
        <v>9</v>
      </c>
      <c r="P568" s="22" t="s">
        <v>9</v>
      </c>
      <c r="Q568" s="22">
        <v>2</v>
      </c>
      <c r="R568" s="22">
        <v>81</v>
      </c>
      <c r="S568" s="22">
        <v>22</v>
      </c>
      <c r="T568" s="22">
        <v>13</v>
      </c>
      <c r="U568" s="22">
        <f t="shared" si="92"/>
        <v>11</v>
      </c>
      <c r="V568" s="22">
        <f t="shared" si="93"/>
        <v>7.3636363636363633</v>
      </c>
      <c r="W568" s="34" t="s">
        <v>100</v>
      </c>
      <c r="X568" s="22" t="s">
        <v>936</v>
      </c>
      <c r="Y568" s="22" t="s">
        <v>77</v>
      </c>
      <c r="Z568" s="22" t="s">
        <v>9</v>
      </c>
      <c r="AA568" s="22">
        <v>3</v>
      </c>
      <c r="AB568" s="22" t="s">
        <v>320</v>
      </c>
      <c r="AC568" t="str" cm="1">
        <f t="array" ref="AC568">_xlfn.IFS(AB568="mg/kg", AA568, AB568="ug/g", AA568, AB568="mg/100g", AA568*10, AB568="mg/g", AA568*1000, TRUE, "NA")</f>
        <v>NA</v>
      </c>
      <c r="AD568" s="22">
        <v>300</v>
      </c>
      <c r="AE568" s="22" t="s">
        <v>292</v>
      </c>
      <c r="AF568" t="str" cm="1">
        <f t="array" ref="AF568">_xlfn.IFS(AD568="NA", "NA", AD568="NR", "NA", AE568="W/cm2", AD568, AE568="mW/mm2", AD568*0.1, AE568="mW/cm2", AD568*0.001, AE568="uW/cm2", AD568*0.000001, AE568="lux", AD568*0.00000014641, AE568="klux", AD568*0.00014641, TRUE, "NA")</f>
        <v>NA</v>
      </c>
      <c r="AG568" s="22" t="s">
        <v>85</v>
      </c>
      <c r="AH568" s="22" t="s">
        <v>2656</v>
      </c>
      <c r="AI568" s="22">
        <v>550</v>
      </c>
      <c r="AJ568" s="22">
        <v>1.6</v>
      </c>
      <c r="AK568" s="22">
        <v>5</v>
      </c>
      <c r="AL568" s="34" t="s">
        <v>2273</v>
      </c>
      <c r="AM568" s="22" t="s">
        <v>212</v>
      </c>
      <c r="AN568" s="22">
        <v>40</v>
      </c>
      <c r="AO568" s="22" t="s">
        <v>145</v>
      </c>
      <c r="AP568" s="22">
        <v>-24</v>
      </c>
      <c r="AQ568" s="22" t="s">
        <v>156</v>
      </c>
      <c r="AR568" s="34">
        <v>24</v>
      </c>
      <c r="AS568" s="22" t="s">
        <v>876</v>
      </c>
      <c r="AT568" s="22">
        <v>14.6</v>
      </c>
      <c r="AU568" s="22">
        <v>0.7</v>
      </c>
      <c r="AV568" s="22">
        <v>13.6</v>
      </c>
      <c r="AW568" s="22">
        <v>1.6</v>
      </c>
      <c r="AX568" s="22" t="s">
        <v>8</v>
      </c>
      <c r="AY568" s="22" t="s">
        <v>8</v>
      </c>
      <c r="AZ568" s="22" t="s">
        <v>301</v>
      </c>
      <c r="BA568" s="22" t="s">
        <v>197</v>
      </c>
      <c r="BB568" t="str" cm="1">
        <f t="array" ref="BB568">_xlfn.IFS(AT568="NA", "NA", AT568="NR", "NA", AZ568="Direct rLV % whole brain", AT568, AZ568="Indirect rLV % whole brain", AT568, AZ568="Direct rLV % hemisphere", AT568/2, AZ568="Indirect rLV % hemisphere", AT568/2, AND(F568="Mouse", AZ568="mm3"), (AT568/508.91)*100, AND(F568="Rat", AZ568="mm3"), (AT568/1971)*100, AND(F568="Mouse", AZ568="ul"), (AT568/508.91)*100, AND(F568="Rat", AZ568="ul"), (AT568/1971)*100, AND(F568="Mouse", AZ568="nl"), (AT568/508910)*100, AND(F568="Rat", AZ568="nl"), (AT568/1971000)*100, AND(F568="Mouse", AZ568="cm3"), (AT568/0.50891)*100, AND(F568="Rat", AZ568="cm3"), (AT568/1.971)*100, TRUE, "NA")</f>
        <v>NA</v>
      </c>
      <c r="BC568" t="str" cm="1">
        <f t="array" ref="BC568">_xlfn.IFS(AV568="NA", "NA", AV568="NR", "NA", AZ568="Direct rLV % whole brain", AV568, AZ568="Indirect rLV % whole brain", AV568, AZ568="Direct rLV % hemisphere", AV568/2, AZ568="Indirect rLV % hemisphere", AV568/2, AND(F568="Mouse", AZ568="mm3"), (AV568/508.91)*100, AND(F568="Rat", AZ568="mm3"), (AV568/1971)*100, AND(F568="Mouse", AZ568="ul"), (AV568/508.91)*100, AND(F568="Rat", AZ568="ul"), (AV568/1971)*100, AND(F568="Mouse", AZ568="nl"), (AV568/508910)*100, AND(F568="Rat", AZ568="nl"), (AV568/1971000)*100, AND(F568="Mouse", AZ568="cm3"), (AV568/0.50891)*100, AND(F568="Rat", AZ568="cm3"), (AV568/1.971)*100, TRUE, "NA")</f>
        <v>NA</v>
      </c>
      <c r="BD568" cm="1">
        <f t="array" ref="BD568">_xlfn.IFS(AU568="NA", "NA", AU568="NR", "NA", R568="NR", "NA", BA568="SD", AU568, BA568="SE", AU568*(SQRT(R568)), BA568="SEM", AU568*(SQRT(R568)), TRUE, "NA")</f>
        <v>6.3</v>
      </c>
      <c r="BE568" t="str" cm="1">
        <f t="array" ref="BE568">_xlfn.IFS(BD568="NA", "NA", AZ568="Direct rLV % whole brain", BD568, AZ568="Indirect rLV % whole brain", BD568, AZ568="Direct rLV % hemisphere", BD568/2, AZ568="Indirect rLV % hemisphere", BD568/2, AND(F568="Mouse", AZ568="mm3"), (BD568/508.91)*100, AND(F568="Rat", AZ568="mm3"), (BD568/1971)*100, AND(F568="Mouse", AZ568="ul"), (BD568/508.91)*100, AND(F568="Rat", AZ568="ul"), (BD568/1971)*100, AND(F568="Mouse", AZ568="nl"), (BD568/508910)*100, AND(F568="Rat", AZ568="nl"), (BD568/1971000)*100, AND(F568="Mouse", AZ568="cm3"), (BD568/0.50891)*100, AND(F568="Rat", AZ568="cm3"), (BD568/1.971)*100, TRUE, "NA")</f>
        <v>NA</v>
      </c>
      <c r="BF568" s="48" cm="1">
        <f t="array" ref="BF568">_xlfn.IFS(AW568="NA", "NA", AW568="NR", "NA", T568 = "NA", "NA", T568 = "NR", "NA", BA568="SD", AW568, BA568="SE", AW568*(SQRT(T568)), BA568="SEM", AW568*(SQRT(T568)), TRUE, "NA")</f>
        <v>5.7688820407423833</v>
      </c>
      <c r="BG568" s="34" t="s">
        <v>12</v>
      </c>
      <c r="BH568" s="22" t="s">
        <v>8</v>
      </c>
      <c r="BI568" s="22" t="s">
        <v>8</v>
      </c>
      <c r="BJ568" s="22" t="s">
        <v>8</v>
      </c>
      <c r="BK568" s="22" t="s">
        <v>8</v>
      </c>
      <c r="BL568" s="22" t="s">
        <v>8</v>
      </c>
      <c r="BM568" s="22" t="s">
        <v>8</v>
      </c>
      <c r="BN568" s="34" t="s">
        <v>273</v>
      </c>
      <c r="BO568" s="22" t="s">
        <v>273</v>
      </c>
    </row>
    <row r="569" spans="1:69" s="22" customFormat="1" x14ac:dyDescent="0.3">
      <c r="A569" s="22" t="s">
        <v>2266</v>
      </c>
      <c r="B569" s="22" t="s">
        <v>2265</v>
      </c>
      <c r="C569" s="22">
        <v>1999</v>
      </c>
      <c r="D569" s="22" t="s">
        <v>2267</v>
      </c>
      <c r="E569" s="22" t="s">
        <v>277</v>
      </c>
      <c r="F569" s="34" t="s">
        <v>25</v>
      </c>
      <c r="G569" s="22" t="s">
        <v>1501</v>
      </c>
      <c r="H569" s="22" t="s">
        <v>36</v>
      </c>
      <c r="I569" s="22" t="s">
        <v>12</v>
      </c>
      <c r="J569" s="22" t="s">
        <v>8</v>
      </c>
      <c r="K569" s="22" t="s">
        <v>9</v>
      </c>
      <c r="L569" s="22">
        <v>9</v>
      </c>
      <c r="M569" s="22" t="s">
        <v>9</v>
      </c>
      <c r="N569" s="22" t="s">
        <v>9</v>
      </c>
      <c r="O569" s="22" t="s">
        <v>9</v>
      </c>
      <c r="P569" s="22" t="s">
        <v>9</v>
      </c>
      <c r="Q569" s="22">
        <v>2</v>
      </c>
      <c r="R569" s="22">
        <v>81</v>
      </c>
      <c r="S569" s="22">
        <v>22</v>
      </c>
      <c r="T569" s="22">
        <v>5</v>
      </c>
      <c r="U569" s="22">
        <f t="shared" si="92"/>
        <v>11</v>
      </c>
      <c r="V569" s="22">
        <f t="shared" si="93"/>
        <v>7.3636363636363633</v>
      </c>
      <c r="W569" s="34" t="s">
        <v>100</v>
      </c>
      <c r="X569" s="22" t="s">
        <v>936</v>
      </c>
      <c r="Y569" s="22" t="s">
        <v>77</v>
      </c>
      <c r="Z569" s="22" t="s">
        <v>9</v>
      </c>
      <c r="AA569" s="22">
        <v>3</v>
      </c>
      <c r="AB569" s="22" t="s">
        <v>320</v>
      </c>
      <c r="AC569" t="str" cm="1">
        <f t="array" ref="AC569">_xlfn.IFS(AB569="mg/kg", AA569, AB569="ug/g", AA569, AB569="mg/100g", AA569*10, AB569="mg/g", AA569*1000, TRUE, "NA")</f>
        <v>NA</v>
      </c>
      <c r="AD569" s="22">
        <v>300</v>
      </c>
      <c r="AE569" s="22" t="s">
        <v>292</v>
      </c>
      <c r="AF569" t="str" cm="1">
        <f t="array" ref="AF569">_xlfn.IFS(AD569="NA", "NA", AD569="NR", "NA", AE569="W/cm2", AD569, AE569="mW/mm2", AD569*0.1, AE569="mW/cm2", AD569*0.001, AE569="uW/cm2", AD569*0.000001, AE569="lux", AD569*0.00000014641, AE569="klux", AD569*0.00014641, TRUE, "NA")</f>
        <v>NA</v>
      </c>
      <c r="AG569" s="22" t="s">
        <v>85</v>
      </c>
      <c r="AH569" s="22" t="s">
        <v>2656</v>
      </c>
      <c r="AI569" s="22">
        <v>550</v>
      </c>
      <c r="AJ569" s="22">
        <v>1.6</v>
      </c>
      <c r="AK569" s="22">
        <v>5</v>
      </c>
      <c r="AL569" s="34" t="s">
        <v>2274</v>
      </c>
      <c r="AM569" s="22" t="s">
        <v>212</v>
      </c>
      <c r="AN569" s="22">
        <v>40</v>
      </c>
      <c r="AO569" s="22" t="s">
        <v>145</v>
      </c>
      <c r="AP569" s="22">
        <v>-24</v>
      </c>
      <c r="AQ569" s="22" t="s">
        <v>156</v>
      </c>
      <c r="AR569" s="34">
        <v>24</v>
      </c>
      <c r="AS569" s="22" t="s">
        <v>876</v>
      </c>
      <c r="AT569" s="22">
        <v>14.6</v>
      </c>
      <c r="AU569" s="22">
        <v>0.7</v>
      </c>
      <c r="AV569" s="22">
        <v>11.9</v>
      </c>
      <c r="AW569" s="22">
        <v>2.4</v>
      </c>
      <c r="AX569" s="22" t="s">
        <v>8</v>
      </c>
      <c r="AY569" s="22" t="s">
        <v>8</v>
      </c>
      <c r="AZ569" s="22" t="s">
        <v>301</v>
      </c>
      <c r="BA569" s="22" t="s">
        <v>197</v>
      </c>
      <c r="BB569" t="str" cm="1">
        <f t="array" ref="BB569">_xlfn.IFS(AT569="NA", "NA", AT569="NR", "NA", AZ569="Direct rLV % whole brain", AT569, AZ569="Indirect rLV % whole brain", AT569, AZ569="Direct rLV % hemisphere", AT569/2, AZ569="Indirect rLV % hemisphere", AT569/2, AND(F569="Mouse", AZ569="mm3"), (AT569/508.91)*100, AND(F569="Rat", AZ569="mm3"), (AT569/1971)*100, AND(F569="Mouse", AZ569="ul"), (AT569/508.91)*100, AND(F569="Rat", AZ569="ul"), (AT569/1971)*100, AND(F569="Mouse", AZ569="nl"), (AT569/508910)*100, AND(F569="Rat", AZ569="nl"), (AT569/1971000)*100, AND(F569="Mouse", AZ569="cm3"), (AT569/0.50891)*100, AND(F569="Rat", AZ569="cm3"), (AT569/1.971)*100, TRUE, "NA")</f>
        <v>NA</v>
      </c>
      <c r="BC569" t="str" cm="1">
        <f t="array" ref="BC569">_xlfn.IFS(AV569="NA", "NA", AV569="NR", "NA", AZ569="Direct rLV % whole brain", AV569, AZ569="Indirect rLV % whole brain", AV569, AZ569="Direct rLV % hemisphere", AV569/2, AZ569="Indirect rLV % hemisphere", AV569/2, AND(F569="Mouse", AZ569="mm3"), (AV569/508.91)*100, AND(F569="Rat", AZ569="mm3"), (AV569/1971)*100, AND(F569="Mouse", AZ569="ul"), (AV569/508.91)*100, AND(F569="Rat", AZ569="ul"), (AV569/1971)*100, AND(F569="Mouse", AZ569="nl"), (AV569/508910)*100, AND(F569="Rat", AZ569="nl"), (AV569/1971000)*100, AND(F569="Mouse", AZ569="cm3"), (AV569/0.50891)*100, AND(F569="Rat", AZ569="cm3"), (AV569/1.971)*100, TRUE, "NA")</f>
        <v>NA</v>
      </c>
      <c r="BD569" cm="1">
        <f t="array" ref="BD569">_xlfn.IFS(AU569="NA", "NA", AU569="NR", "NA", R569="NR", "NA", BA569="SD", AU569, BA569="SE", AU569*(SQRT(R569)), BA569="SEM", AU569*(SQRT(R569)), TRUE, "NA")</f>
        <v>6.3</v>
      </c>
      <c r="BE569" t="str" cm="1">
        <f t="array" ref="BE569">_xlfn.IFS(BD569="NA", "NA", AZ569="Direct rLV % whole brain", BD569, AZ569="Indirect rLV % whole brain", BD569, AZ569="Direct rLV % hemisphere", BD569/2, AZ569="Indirect rLV % hemisphere", BD569/2, AND(F569="Mouse", AZ569="mm3"), (BD569/508.91)*100, AND(F569="Rat", AZ569="mm3"), (BD569/1971)*100, AND(F569="Mouse", AZ569="ul"), (BD569/508.91)*100, AND(F569="Rat", AZ569="ul"), (BD569/1971)*100, AND(F569="Mouse", AZ569="nl"), (BD569/508910)*100, AND(F569="Rat", AZ569="nl"), (BD569/1971000)*100, AND(F569="Mouse", AZ569="cm3"), (BD569/0.50891)*100, AND(F569="Rat", AZ569="cm3"), (BD569/1.971)*100, TRUE, "NA")</f>
        <v>NA</v>
      </c>
      <c r="BF569" s="48" cm="1">
        <f t="array" ref="BF569">_xlfn.IFS(AW569="NA", "NA", AW569="NR", "NA", T569 = "NA", "NA", T569 = "NR", "NA", BA569="SD", AW569, BA569="SE", AW569*(SQRT(T569)), BA569="SEM", AW569*(SQRT(T569)), TRUE, "NA")</f>
        <v>5.3665631459994954</v>
      </c>
      <c r="BG569" s="34" t="s">
        <v>12</v>
      </c>
      <c r="BH569" s="22" t="s">
        <v>8</v>
      </c>
      <c r="BI569" s="22" t="s">
        <v>8</v>
      </c>
      <c r="BJ569" s="22" t="s">
        <v>8</v>
      </c>
      <c r="BK569" s="22" t="s">
        <v>8</v>
      </c>
      <c r="BL569" s="22" t="s">
        <v>8</v>
      </c>
      <c r="BM569" s="22" t="s">
        <v>8</v>
      </c>
      <c r="BN569" s="34" t="s">
        <v>273</v>
      </c>
      <c r="BO569" s="22" t="s">
        <v>273</v>
      </c>
    </row>
    <row r="570" spans="1:69" s="22" customFormat="1" x14ac:dyDescent="0.3">
      <c r="A570" s="22" t="s">
        <v>2266</v>
      </c>
      <c r="B570" s="22" t="s">
        <v>2265</v>
      </c>
      <c r="C570" s="22">
        <v>1999</v>
      </c>
      <c r="D570" s="22" t="s">
        <v>2267</v>
      </c>
      <c r="E570" s="22" t="s">
        <v>349</v>
      </c>
      <c r="F570" s="34" t="s">
        <v>25</v>
      </c>
      <c r="G570" s="22" t="s">
        <v>1501</v>
      </c>
      <c r="H570" s="22" t="s">
        <v>36</v>
      </c>
      <c r="I570" s="22" t="s">
        <v>12</v>
      </c>
      <c r="J570" s="22" t="s">
        <v>8</v>
      </c>
      <c r="K570" s="22" t="s">
        <v>9</v>
      </c>
      <c r="L570" s="22">
        <v>9</v>
      </c>
      <c r="M570" s="22" t="s">
        <v>9</v>
      </c>
      <c r="N570" s="22" t="s">
        <v>9</v>
      </c>
      <c r="O570" s="22" t="s">
        <v>9</v>
      </c>
      <c r="P570" s="22" t="s">
        <v>9</v>
      </c>
      <c r="Q570" s="22">
        <v>2</v>
      </c>
      <c r="R570" s="22">
        <v>81</v>
      </c>
      <c r="S570" s="22">
        <v>22</v>
      </c>
      <c r="T570" s="22">
        <v>19</v>
      </c>
      <c r="U570" s="22">
        <f t="shared" si="92"/>
        <v>11</v>
      </c>
      <c r="V570" s="22">
        <f t="shared" si="93"/>
        <v>7.3636363636363633</v>
      </c>
      <c r="W570" s="34" t="s">
        <v>100</v>
      </c>
      <c r="X570" s="22" t="s">
        <v>936</v>
      </c>
      <c r="Y570" s="22" t="s">
        <v>77</v>
      </c>
      <c r="Z570" s="22" t="s">
        <v>9</v>
      </c>
      <c r="AA570" s="22">
        <v>3</v>
      </c>
      <c r="AB570" s="22" t="s">
        <v>320</v>
      </c>
      <c r="AC570" t="str" cm="1">
        <f t="array" ref="AC570">_xlfn.IFS(AB570="mg/kg", AA570, AB570="ug/g", AA570, AB570="mg/100g", AA570*10, AB570="mg/g", AA570*1000, TRUE, "NA")</f>
        <v>NA</v>
      </c>
      <c r="AD570" s="22">
        <v>300</v>
      </c>
      <c r="AE570" s="22" t="s">
        <v>292</v>
      </c>
      <c r="AF570" t="str" cm="1">
        <f t="array" ref="AF570">_xlfn.IFS(AD570="NA", "NA", AD570="NR", "NA", AE570="W/cm2", AD570, AE570="mW/mm2", AD570*0.1, AE570="mW/cm2", AD570*0.001, AE570="uW/cm2", AD570*0.000001, AE570="lux", AD570*0.00000014641, AE570="klux", AD570*0.00014641, TRUE, "NA")</f>
        <v>NA</v>
      </c>
      <c r="AG570" s="22" t="s">
        <v>85</v>
      </c>
      <c r="AH570" s="22" t="s">
        <v>2656</v>
      </c>
      <c r="AI570" s="22">
        <v>550</v>
      </c>
      <c r="AJ570" s="22">
        <v>1.6</v>
      </c>
      <c r="AK570" s="22">
        <v>5</v>
      </c>
      <c r="AL570" s="34" t="s">
        <v>2275</v>
      </c>
      <c r="AM570" s="22" t="s">
        <v>212</v>
      </c>
      <c r="AN570" s="22">
        <v>40</v>
      </c>
      <c r="AO570" s="22" t="s">
        <v>145</v>
      </c>
      <c r="AP570" s="22">
        <v>-24</v>
      </c>
      <c r="AQ570" s="22" t="s">
        <v>156</v>
      </c>
      <c r="AR570" s="34">
        <v>24</v>
      </c>
      <c r="AS570" s="22" t="s">
        <v>876</v>
      </c>
      <c r="AT570" s="22">
        <v>14.6</v>
      </c>
      <c r="AU570" s="22">
        <v>0.7</v>
      </c>
      <c r="AV570" s="22">
        <v>10.3</v>
      </c>
      <c r="AW570" s="22">
        <v>0.8</v>
      </c>
      <c r="AX570" s="22" t="s">
        <v>8</v>
      </c>
      <c r="AY570" s="22" t="s">
        <v>8</v>
      </c>
      <c r="AZ570" s="22" t="s">
        <v>301</v>
      </c>
      <c r="BA570" s="22" t="s">
        <v>197</v>
      </c>
      <c r="BB570" t="str" cm="1">
        <f t="array" ref="BB570">_xlfn.IFS(AT570="NA", "NA", AT570="NR", "NA", AZ570="Direct rLV % whole brain", AT570, AZ570="Indirect rLV % whole brain", AT570, AZ570="Direct rLV % hemisphere", AT570/2, AZ570="Indirect rLV % hemisphere", AT570/2, AND(F570="Mouse", AZ570="mm3"), (AT570/508.91)*100, AND(F570="Rat", AZ570="mm3"), (AT570/1971)*100, AND(F570="Mouse", AZ570="ul"), (AT570/508.91)*100, AND(F570="Rat", AZ570="ul"), (AT570/1971)*100, AND(F570="Mouse", AZ570="nl"), (AT570/508910)*100, AND(F570="Rat", AZ570="nl"), (AT570/1971000)*100, AND(F570="Mouse", AZ570="cm3"), (AT570/0.50891)*100, AND(F570="Rat", AZ570="cm3"), (AT570/1.971)*100, TRUE, "NA")</f>
        <v>NA</v>
      </c>
      <c r="BC570" t="str" cm="1">
        <f t="array" ref="BC570">_xlfn.IFS(AV570="NA", "NA", AV570="NR", "NA", AZ570="Direct rLV % whole brain", AV570, AZ570="Indirect rLV % whole brain", AV570, AZ570="Direct rLV % hemisphere", AV570/2, AZ570="Indirect rLV % hemisphere", AV570/2, AND(F570="Mouse", AZ570="mm3"), (AV570/508.91)*100, AND(F570="Rat", AZ570="mm3"), (AV570/1971)*100, AND(F570="Mouse", AZ570="ul"), (AV570/508.91)*100, AND(F570="Rat", AZ570="ul"), (AV570/1971)*100, AND(F570="Mouse", AZ570="nl"), (AV570/508910)*100, AND(F570="Rat", AZ570="nl"), (AV570/1971000)*100, AND(F570="Mouse", AZ570="cm3"), (AV570/0.50891)*100, AND(F570="Rat", AZ570="cm3"), (AV570/1.971)*100, TRUE, "NA")</f>
        <v>NA</v>
      </c>
      <c r="BD570" cm="1">
        <f t="array" ref="BD570">_xlfn.IFS(AU570="NA", "NA", AU570="NR", "NA", R570="NR", "NA", BA570="SD", AU570, BA570="SE", AU570*(SQRT(R570)), BA570="SEM", AU570*(SQRT(R570)), TRUE, "NA")</f>
        <v>6.3</v>
      </c>
      <c r="BE570" t="str" cm="1">
        <f t="array" ref="BE570">_xlfn.IFS(BD570="NA", "NA", AZ570="Direct rLV % whole brain", BD570, AZ570="Indirect rLV % whole brain", BD570, AZ570="Direct rLV % hemisphere", BD570/2, AZ570="Indirect rLV % hemisphere", BD570/2, AND(F570="Mouse", AZ570="mm3"), (BD570/508.91)*100, AND(F570="Rat", AZ570="mm3"), (BD570/1971)*100, AND(F570="Mouse", AZ570="ul"), (BD570/508.91)*100, AND(F570="Rat", AZ570="ul"), (BD570/1971)*100, AND(F570="Mouse", AZ570="nl"), (BD570/508910)*100, AND(F570="Rat", AZ570="nl"), (BD570/1971000)*100, AND(F570="Mouse", AZ570="cm3"), (BD570/0.50891)*100, AND(F570="Rat", AZ570="cm3"), (BD570/1.971)*100, TRUE, "NA")</f>
        <v>NA</v>
      </c>
      <c r="BF570" s="48" cm="1">
        <f t="array" ref="BF570">_xlfn.IFS(AW570="NA", "NA", AW570="NR", "NA", T570 = "NA", "NA", T570 = "NR", "NA", BA570="SD", AW570, BA570="SE", AW570*(SQRT(T570)), BA570="SEM", AW570*(SQRT(T570)), TRUE, "NA")</f>
        <v>3.4871191548325395</v>
      </c>
      <c r="BG570" s="34" t="s">
        <v>12</v>
      </c>
      <c r="BH570" s="22" t="s">
        <v>8</v>
      </c>
      <c r="BI570" s="22" t="s">
        <v>8</v>
      </c>
      <c r="BJ570" s="22" t="s">
        <v>8</v>
      </c>
      <c r="BK570" s="22" t="s">
        <v>8</v>
      </c>
      <c r="BL570" s="22" t="s">
        <v>8</v>
      </c>
      <c r="BM570" s="22" t="s">
        <v>8</v>
      </c>
      <c r="BN570" s="34" t="s">
        <v>273</v>
      </c>
      <c r="BO570" s="22" t="s">
        <v>273</v>
      </c>
    </row>
    <row r="571" spans="1:69" s="22" customFormat="1" x14ac:dyDescent="0.3">
      <c r="A571" s="22" t="s">
        <v>2266</v>
      </c>
      <c r="B571" s="22" t="s">
        <v>2265</v>
      </c>
      <c r="C571" s="22">
        <v>1999</v>
      </c>
      <c r="D571" s="22" t="s">
        <v>2267</v>
      </c>
      <c r="E571" s="22" t="s">
        <v>350</v>
      </c>
      <c r="F571" s="34" t="s">
        <v>25</v>
      </c>
      <c r="G571" s="22" t="s">
        <v>1501</v>
      </c>
      <c r="H571" s="22" t="s">
        <v>36</v>
      </c>
      <c r="I571" s="22" t="s">
        <v>12</v>
      </c>
      <c r="J571" s="22" t="s">
        <v>8</v>
      </c>
      <c r="K571" s="22" t="s">
        <v>9</v>
      </c>
      <c r="L571" s="22">
        <v>9</v>
      </c>
      <c r="M571" s="22" t="s">
        <v>9</v>
      </c>
      <c r="N571" s="22" t="s">
        <v>9</v>
      </c>
      <c r="O571" s="22" t="s">
        <v>9</v>
      </c>
      <c r="P571" s="22" t="s">
        <v>9</v>
      </c>
      <c r="Q571" s="22">
        <v>2</v>
      </c>
      <c r="R571" s="22">
        <v>81</v>
      </c>
      <c r="S571" s="22">
        <v>22</v>
      </c>
      <c r="T571" s="22">
        <v>14</v>
      </c>
      <c r="U571" s="22">
        <f t="shared" si="92"/>
        <v>11</v>
      </c>
      <c r="V571" s="22">
        <f t="shared" si="93"/>
        <v>7.3636363636363633</v>
      </c>
      <c r="W571" s="34" t="s">
        <v>100</v>
      </c>
      <c r="X571" s="22" t="s">
        <v>936</v>
      </c>
      <c r="Y571" s="22" t="s">
        <v>77</v>
      </c>
      <c r="Z571" s="22" t="s">
        <v>9</v>
      </c>
      <c r="AA571" s="22">
        <v>3</v>
      </c>
      <c r="AB571" s="22" t="s">
        <v>320</v>
      </c>
      <c r="AC571" t="str" cm="1">
        <f t="array" ref="AC571">_xlfn.IFS(AB571="mg/kg", AA571, AB571="ug/g", AA571, AB571="mg/100g", AA571*10, AB571="mg/g", AA571*1000, TRUE, "NA")</f>
        <v>NA</v>
      </c>
      <c r="AD571" s="22">
        <v>300</v>
      </c>
      <c r="AE571" s="22" t="s">
        <v>292</v>
      </c>
      <c r="AF571" t="str" cm="1">
        <f t="array" ref="AF571">_xlfn.IFS(AD571="NA", "NA", AD571="NR", "NA", AE571="W/cm2", AD571, AE571="mW/mm2", AD571*0.1, AE571="mW/cm2", AD571*0.001, AE571="uW/cm2", AD571*0.000001, AE571="lux", AD571*0.00000014641, AE571="klux", AD571*0.00014641, TRUE, "NA")</f>
        <v>NA</v>
      </c>
      <c r="AG571" s="22" t="s">
        <v>85</v>
      </c>
      <c r="AH571" s="22" t="s">
        <v>2656</v>
      </c>
      <c r="AI571" s="22">
        <v>550</v>
      </c>
      <c r="AJ571" s="22">
        <v>1.6</v>
      </c>
      <c r="AK571" s="22">
        <v>5</v>
      </c>
      <c r="AL571" s="34" t="s">
        <v>2276</v>
      </c>
      <c r="AM571" s="22" t="s">
        <v>212</v>
      </c>
      <c r="AN571" s="22">
        <v>40</v>
      </c>
      <c r="AO571" s="22" t="s">
        <v>145</v>
      </c>
      <c r="AP571" s="22">
        <v>-24</v>
      </c>
      <c r="AQ571" s="22" t="s">
        <v>156</v>
      </c>
      <c r="AR571" s="34">
        <v>24</v>
      </c>
      <c r="AS571" s="22" t="s">
        <v>876</v>
      </c>
      <c r="AT571" s="22">
        <v>14.6</v>
      </c>
      <c r="AU571" s="22">
        <v>0.7</v>
      </c>
      <c r="AV571" s="22">
        <v>14.5</v>
      </c>
      <c r="AW571" s="22">
        <v>1.6</v>
      </c>
      <c r="AX571" s="22" t="s">
        <v>8</v>
      </c>
      <c r="AY571" s="22" t="s">
        <v>8</v>
      </c>
      <c r="AZ571" s="22" t="s">
        <v>301</v>
      </c>
      <c r="BA571" s="22" t="s">
        <v>197</v>
      </c>
      <c r="BB571" t="str" cm="1">
        <f t="array" ref="BB571">_xlfn.IFS(AT571="NA", "NA", AT571="NR", "NA", AZ571="Direct rLV % whole brain", AT571, AZ571="Indirect rLV % whole brain", AT571, AZ571="Direct rLV % hemisphere", AT571/2, AZ571="Indirect rLV % hemisphere", AT571/2, AND(F571="Mouse", AZ571="mm3"), (AT571/508.91)*100, AND(F571="Rat", AZ571="mm3"), (AT571/1971)*100, AND(F571="Mouse", AZ571="ul"), (AT571/508.91)*100, AND(F571="Rat", AZ571="ul"), (AT571/1971)*100, AND(F571="Mouse", AZ571="nl"), (AT571/508910)*100, AND(F571="Rat", AZ571="nl"), (AT571/1971000)*100, AND(F571="Mouse", AZ571="cm3"), (AT571/0.50891)*100, AND(F571="Rat", AZ571="cm3"), (AT571/1.971)*100, TRUE, "NA")</f>
        <v>NA</v>
      </c>
      <c r="BC571" t="str" cm="1">
        <f t="array" ref="BC571">_xlfn.IFS(AV571="NA", "NA", AV571="NR", "NA", AZ571="Direct rLV % whole brain", AV571, AZ571="Indirect rLV % whole brain", AV571, AZ571="Direct rLV % hemisphere", AV571/2, AZ571="Indirect rLV % hemisphere", AV571/2, AND(F571="Mouse", AZ571="mm3"), (AV571/508.91)*100, AND(F571="Rat", AZ571="mm3"), (AV571/1971)*100, AND(F571="Mouse", AZ571="ul"), (AV571/508.91)*100, AND(F571="Rat", AZ571="ul"), (AV571/1971)*100, AND(F571="Mouse", AZ571="nl"), (AV571/508910)*100, AND(F571="Rat", AZ571="nl"), (AV571/1971000)*100, AND(F571="Mouse", AZ571="cm3"), (AV571/0.50891)*100, AND(F571="Rat", AZ571="cm3"), (AV571/1.971)*100, TRUE, "NA")</f>
        <v>NA</v>
      </c>
      <c r="BD571" cm="1">
        <f t="array" ref="BD571">_xlfn.IFS(AU571="NA", "NA", AU571="NR", "NA", R571="NR", "NA", BA571="SD", AU571, BA571="SE", AU571*(SQRT(R571)), BA571="SEM", AU571*(SQRT(R571)), TRUE, "NA")</f>
        <v>6.3</v>
      </c>
      <c r="BE571" t="str" cm="1">
        <f t="array" ref="BE571">_xlfn.IFS(BD571="NA", "NA", AZ571="Direct rLV % whole brain", BD571, AZ571="Indirect rLV % whole brain", BD571, AZ571="Direct rLV % hemisphere", BD571/2, AZ571="Indirect rLV % hemisphere", BD571/2, AND(F571="Mouse", AZ571="mm3"), (BD571/508.91)*100, AND(F571="Rat", AZ571="mm3"), (BD571/1971)*100, AND(F571="Mouse", AZ571="ul"), (BD571/508.91)*100, AND(F571="Rat", AZ571="ul"), (BD571/1971)*100, AND(F571="Mouse", AZ571="nl"), (BD571/508910)*100, AND(F571="Rat", AZ571="nl"), (BD571/1971000)*100, AND(F571="Mouse", AZ571="cm3"), (BD571/0.50891)*100, AND(F571="Rat", AZ571="cm3"), (BD571/1.971)*100, TRUE, "NA")</f>
        <v>NA</v>
      </c>
      <c r="BF571" s="48" cm="1">
        <f t="array" ref="BF571">_xlfn.IFS(AW571="NA", "NA", AW571="NR", "NA", T571 = "NA", "NA", T571 = "NR", "NA", BA571="SD", AW571, BA571="SE", AW571*(SQRT(T571)), BA571="SEM", AW571*(SQRT(T571)), TRUE, "NA")</f>
        <v>5.9866518188383067</v>
      </c>
      <c r="BG571" s="34" t="s">
        <v>12</v>
      </c>
      <c r="BH571" s="22" t="s">
        <v>8</v>
      </c>
      <c r="BI571" s="22" t="s">
        <v>8</v>
      </c>
      <c r="BJ571" s="22" t="s">
        <v>8</v>
      </c>
      <c r="BK571" s="22" t="s">
        <v>8</v>
      </c>
      <c r="BL571" s="22" t="s">
        <v>8</v>
      </c>
      <c r="BM571" s="22" t="s">
        <v>8</v>
      </c>
      <c r="BN571" s="34" t="s">
        <v>273</v>
      </c>
      <c r="BO571" s="22" t="s">
        <v>273</v>
      </c>
    </row>
    <row r="572" spans="1:69" x14ac:dyDescent="0.3">
      <c r="A572" t="s">
        <v>2279</v>
      </c>
      <c r="B572" t="s">
        <v>2265</v>
      </c>
      <c r="C572">
        <v>1998</v>
      </c>
      <c r="D572" t="s">
        <v>2280</v>
      </c>
      <c r="E572" t="s">
        <v>141</v>
      </c>
      <c r="F572" s="35" t="s">
        <v>25</v>
      </c>
      <c r="G572" t="s">
        <v>1008</v>
      </c>
      <c r="H572" t="s">
        <v>36</v>
      </c>
      <c r="I572" t="s">
        <v>12</v>
      </c>
      <c r="J572" t="s">
        <v>8</v>
      </c>
      <c r="K572" t="s">
        <v>9</v>
      </c>
      <c r="L572" t="s">
        <v>9</v>
      </c>
      <c r="M572" t="s">
        <v>9</v>
      </c>
      <c r="N572" t="s">
        <v>9</v>
      </c>
      <c r="O572" t="s">
        <v>9</v>
      </c>
      <c r="P572" t="s">
        <v>9</v>
      </c>
      <c r="Q572">
        <v>6</v>
      </c>
      <c r="R572">
        <v>23</v>
      </c>
      <c r="S572">
        <v>0</v>
      </c>
      <c r="T572" t="s">
        <v>8</v>
      </c>
      <c r="U572" t="str">
        <f t="shared" si="92"/>
        <v>NA</v>
      </c>
      <c r="V572" t="str">
        <f t="shared" si="93"/>
        <v>NA</v>
      </c>
      <c r="W572" s="35" t="s">
        <v>100</v>
      </c>
      <c r="X572" t="s">
        <v>936</v>
      </c>
      <c r="Y572" t="s">
        <v>77</v>
      </c>
      <c r="Z572" t="s">
        <v>9</v>
      </c>
      <c r="AA572">
        <v>3</v>
      </c>
      <c r="AB572" t="s">
        <v>320</v>
      </c>
      <c r="AC572" t="str" cm="1">
        <f t="array" ref="AC572">_xlfn.IFS(AB572="mg/kg", AA572, AB572="ug/g", AA572, AB572="mg/100g", AA572*10, AB572="mg/g", AA572*1000, TRUE, "NA")</f>
        <v>NA</v>
      </c>
      <c r="AD572">
        <v>300</v>
      </c>
      <c r="AE572" t="s">
        <v>292</v>
      </c>
      <c r="AF572" t="str" cm="1">
        <f t="array" ref="AF572">_xlfn.IFS(AD572="NA", "NA", AD572="NR", "NA", AE572="W/cm2", AD572, AE572="mW/mm2", AD572*0.1, AE572="mW/cm2", AD572*0.001, AE572="uW/cm2", AD572*0.000001, AE572="lux", AD572*0.00000014641, AE572="klux", AD572*0.00014641, TRUE, "NA")</f>
        <v>NA</v>
      </c>
      <c r="AG572" t="s">
        <v>85</v>
      </c>
      <c r="AH572" t="s">
        <v>2656</v>
      </c>
      <c r="AI572">
        <v>550</v>
      </c>
      <c r="AJ572">
        <v>3.2</v>
      </c>
      <c r="AK572">
        <v>5</v>
      </c>
      <c r="AL572" s="35" t="s">
        <v>12</v>
      </c>
      <c r="AM572" t="s">
        <v>8</v>
      </c>
      <c r="AN572" t="s">
        <v>8</v>
      </c>
      <c r="AO572" t="s">
        <v>8</v>
      </c>
      <c r="AP572" t="s">
        <v>8</v>
      </c>
      <c r="AQ572" t="s">
        <v>8</v>
      </c>
      <c r="AR572" s="35">
        <v>0.5</v>
      </c>
      <c r="AS572" t="s">
        <v>876</v>
      </c>
      <c r="AT572">
        <v>6.3</v>
      </c>
      <c r="AU572">
        <v>1.1000000000000001</v>
      </c>
      <c r="AV572" t="s">
        <v>8</v>
      </c>
      <c r="AW572" t="s">
        <v>8</v>
      </c>
      <c r="AX572" t="s">
        <v>8</v>
      </c>
      <c r="AY572" t="s">
        <v>8</v>
      </c>
      <c r="AZ572" t="s">
        <v>301</v>
      </c>
      <c r="BA572" s="22" t="s">
        <v>9</v>
      </c>
      <c r="BB572" t="str" cm="1">
        <f t="array" ref="BB572">_xlfn.IFS(AT572="NA", "NA", AT572="NR", "NA", AZ572="Direct rLV % whole brain", AT572, AZ572="Indirect rLV % whole brain", AT572, AZ572="Direct rLV % hemisphere", AT572/2, AZ572="Indirect rLV % hemisphere", AT572/2, AND(F572="Mouse", AZ572="mm3"), (AT572/508.91)*100, AND(F572="Rat", AZ572="mm3"), (AT572/1971)*100, AND(F572="Mouse", AZ572="ul"), (AT572/508.91)*100, AND(F572="Rat", AZ572="ul"), (AT572/1971)*100, AND(F572="Mouse", AZ572="nl"), (AT572/508910)*100, AND(F572="Rat", AZ572="nl"), (AT572/1971000)*100, AND(F572="Mouse", AZ572="cm3"), (AT572/0.50891)*100, AND(F572="Rat", AZ572="cm3"), (AT572/1.971)*100, TRUE, "NA")</f>
        <v>NA</v>
      </c>
      <c r="BC572" t="str" cm="1">
        <f t="array" ref="BC572">_xlfn.IFS(AV572="NA", "NA", AV572="NR", "NA", AZ572="Direct rLV % whole brain", AV572, AZ572="Indirect rLV % whole brain", AV572, AZ572="Direct rLV % hemisphere", AV572/2, AZ572="Indirect rLV % hemisphere", AV572/2, AND(F572="Mouse", AZ572="mm3"), (AV572/508.91)*100, AND(F572="Rat", AZ572="mm3"), (AV572/1971)*100, AND(F572="Mouse", AZ572="ul"), (AV572/508.91)*100, AND(F572="Rat", AZ572="ul"), (AV572/1971)*100, AND(F572="Mouse", AZ572="nl"), (AV572/508910)*100, AND(F572="Rat", AZ572="nl"), (AV572/1971000)*100, AND(F572="Mouse", AZ572="cm3"), (AV572/0.50891)*100, AND(F572="Rat", AZ572="cm3"), (AV572/1.971)*100, TRUE, "NA")</f>
        <v>NA</v>
      </c>
      <c r="BD572" t="str" cm="1">
        <f t="array" ref="BD572">_xlfn.IFS(AU572="NA", "NA", AU572="NR", "NA", R572="NR", "NA", BA572="SD", AU572, BA572="SE", AU572*(SQRT(R572)), BA572="SEM", AU572*(SQRT(R572)), TRUE, "NA")</f>
        <v>NA</v>
      </c>
      <c r="BE572" t="str" cm="1">
        <f t="array" ref="BE572">_xlfn.IFS(BD572="NA", "NA", AZ572="Direct rLV % whole brain", BD572, AZ572="Indirect rLV % whole brain", BD572, AZ572="Direct rLV % hemisphere", BD572/2, AZ572="Indirect rLV % hemisphere", BD572/2, AND(F572="Mouse", AZ572="mm3"), (BD572/508.91)*100, AND(F572="Rat", AZ572="mm3"), (BD572/1971)*100, AND(F572="Mouse", AZ572="ul"), (BD572/508.91)*100, AND(F572="Rat", AZ572="ul"), (BD572/1971)*100, AND(F572="Mouse", AZ572="nl"), (BD572/508910)*100, AND(F572="Rat", AZ572="nl"), (BD572/1971000)*100, AND(F572="Mouse", AZ572="cm3"), (BD572/0.50891)*100, AND(F572="Rat", AZ572="cm3"), (BD572/1.971)*100, TRUE, "NA")</f>
        <v>NA</v>
      </c>
      <c r="BF572" s="48" t="str" cm="1">
        <f t="array" ref="BF572">_xlfn.IFS(AW572="NA", "NA", AW572="NR", "NA", T572 = "NA", "NA", T572 = "NR", "NA", BA572="SD", AW572, BA572="SE", AW572*(SQRT(T572)), BA572="SEM", AW572*(SQRT(T572)), TRUE, "NA")</f>
        <v>NA</v>
      </c>
      <c r="BG572" s="35" t="s">
        <v>12</v>
      </c>
      <c r="BH572" t="s">
        <v>8</v>
      </c>
      <c r="BI572" t="s">
        <v>8</v>
      </c>
      <c r="BJ572" t="s">
        <v>8</v>
      </c>
      <c r="BK572" t="s">
        <v>8</v>
      </c>
      <c r="BL572" t="s">
        <v>8</v>
      </c>
      <c r="BM572" t="s">
        <v>8</v>
      </c>
      <c r="BN572" s="35" t="s">
        <v>273</v>
      </c>
      <c r="BO572" t="s">
        <v>273</v>
      </c>
      <c r="BQ572" t="s">
        <v>2601</v>
      </c>
    </row>
    <row r="573" spans="1:69" x14ac:dyDescent="0.3">
      <c r="A573" t="s">
        <v>2279</v>
      </c>
      <c r="B573" t="s">
        <v>2265</v>
      </c>
      <c r="C573">
        <v>1998</v>
      </c>
      <c r="D573" t="s">
        <v>2280</v>
      </c>
      <c r="E573" t="s">
        <v>143</v>
      </c>
      <c r="F573" s="35" t="s">
        <v>25</v>
      </c>
      <c r="G573" t="s">
        <v>2281</v>
      </c>
      <c r="H573" t="s">
        <v>36</v>
      </c>
      <c r="I573" t="s">
        <v>12</v>
      </c>
      <c r="J573" t="s">
        <v>8</v>
      </c>
      <c r="K573" t="s">
        <v>9</v>
      </c>
      <c r="L573" t="s">
        <v>9</v>
      </c>
      <c r="M573" t="s">
        <v>9</v>
      </c>
      <c r="N573" t="s">
        <v>9</v>
      </c>
      <c r="O573" t="s">
        <v>9</v>
      </c>
      <c r="P573" t="s">
        <v>9</v>
      </c>
      <c r="Q573">
        <v>6</v>
      </c>
      <c r="R573">
        <v>7</v>
      </c>
      <c r="S573">
        <v>0</v>
      </c>
      <c r="T573" t="s">
        <v>8</v>
      </c>
      <c r="U573" t="str">
        <f t="shared" si="92"/>
        <v>NA</v>
      </c>
      <c r="V573" t="str">
        <f t="shared" si="93"/>
        <v>NA</v>
      </c>
      <c r="W573" s="35" t="s">
        <v>100</v>
      </c>
      <c r="X573" t="s">
        <v>936</v>
      </c>
      <c r="Y573" t="s">
        <v>77</v>
      </c>
      <c r="Z573" t="s">
        <v>9</v>
      </c>
      <c r="AA573">
        <v>3</v>
      </c>
      <c r="AB573" t="s">
        <v>320</v>
      </c>
      <c r="AC573" t="str" cm="1">
        <f t="array" ref="AC573">_xlfn.IFS(AB573="mg/kg", AA573, AB573="ug/g", AA573, AB573="mg/100g", AA573*10, AB573="mg/g", AA573*1000, TRUE, "NA")</f>
        <v>NA</v>
      </c>
      <c r="AD573">
        <v>300</v>
      </c>
      <c r="AE573" t="s">
        <v>292</v>
      </c>
      <c r="AF573" t="str" cm="1">
        <f t="array" ref="AF573">_xlfn.IFS(AD573="NA", "NA", AD573="NR", "NA", AE573="W/cm2", AD573, AE573="mW/mm2", AD573*0.1, AE573="mW/cm2", AD573*0.001, AE573="uW/cm2", AD573*0.000001, AE573="lux", AD573*0.00000014641, AE573="klux", AD573*0.00014641, TRUE, "NA")</f>
        <v>NA</v>
      </c>
      <c r="AG573" t="s">
        <v>85</v>
      </c>
      <c r="AH573" t="s">
        <v>2656</v>
      </c>
      <c r="AI573">
        <v>550</v>
      </c>
      <c r="AJ573">
        <v>3.2</v>
      </c>
      <c r="AK573">
        <v>5</v>
      </c>
      <c r="AL573" s="35" t="s">
        <v>12</v>
      </c>
      <c r="AM573" t="s">
        <v>8</v>
      </c>
      <c r="AN573" t="s">
        <v>8</v>
      </c>
      <c r="AO573" t="s">
        <v>8</v>
      </c>
      <c r="AP573" t="s">
        <v>8</v>
      </c>
      <c r="AQ573" t="s">
        <v>8</v>
      </c>
      <c r="AR573" s="35">
        <v>0.5</v>
      </c>
      <c r="AS573" t="s">
        <v>876</v>
      </c>
      <c r="AT573">
        <v>7.2</v>
      </c>
      <c r="AU573">
        <v>2.6</v>
      </c>
      <c r="AV573" t="s">
        <v>8</v>
      </c>
      <c r="AW573" t="s">
        <v>8</v>
      </c>
      <c r="AX573" t="s">
        <v>8</v>
      </c>
      <c r="AY573" t="s">
        <v>8</v>
      </c>
      <c r="AZ573" t="s">
        <v>301</v>
      </c>
      <c r="BA573" s="22" t="s">
        <v>9</v>
      </c>
      <c r="BB573" t="str" cm="1">
        <f t="array" ref="BB573">_xlfn.IFS(AT573="NA", "NA", AT573="NR", "NA", AZ573="Direct rLV % whole brain", AT573, AZ573="Indirect rLV % whole brain", AT573, AZ573="Direct rLV % hemisphere", AT573/2, AZ573="Indirect rLV % hemisphere", AT573/2, AND(F573="Mouse", AZ573="mm3"), (AT573/508.91)*100, AND(F573="Rat", AZ573="mm3"), (AT573/1971)*100, AND(F573="Mouse", AZ573="ul"), (AT573/508.91)*100, AND(F573="Rat", AZ573="ul"), (AT573/1971)*100, AND(F573="Mouse", AZ573="nl"), (AT573/508910)*100, AND(F573="Rat", AZ573="nl"), (AT573/1971000)*100, AND(F573="Mouse", AZ573="cm3"), (AT573/0.50891)*100, AND(F573="Rat", AZ573="cm3"), (AT573/1.971)*100, TRUE, "NA")</f>
        <v>NA</v>
      </c>
      <c r="BC573" t="str" cm="1">
        <f t="array" ref="BC573">_xlfn.IFS(AV573="NA", "NA", AV573="NR", "NA", AZ573="Direct rLV % whole brain", AV573, AZ573="Indirect rLV % whole brain", AV573, AZ573="Direct rLV % hemisphere", AV573/2, AZ573="Indirect rLV % hemisphere", AV573/2, AND(F573="Mouse", AZ573="mm3"), (AV573/508.91)*100, AND(F573="Rat", AZ573="mm3"), (AV573/1971)*100, AND(F573="Mouse", AZ573="ul"), (AV573/508.91)*100, AND(F573="Rat", AZ573="ul"), (AV573/1971)*100, AND(F573="Mouse", AZ573="nl"), (AV573/508910)*100, AND(F573="Rat", AZ573="nl"), (AV573/1971000)*100, AND(F573="Mouse", AZ573="cm3"), (AV573/0.50891)*100, AND(F573="Rat", AZ573="cm3"), (AV573/1.971)*100, TRUE, "NA")</f>
        <v>NA</v>
      </c>
      <c r="BD573" t="str" cm="1">
        <f t="array" ref="BD573">_xlfn.IFS(AU573="NA", "NA", AU573="NR", "NA", R573="NR", "NA", BA573="SD", AU573, BA573="SE", AU573*(SQRT(R573)), BA573="SEM", AU573*(SQRT(R573)), TRUE, "NA")</f>
        <v>NA</v>
      </c>
      <c r="BE573" t="str" cm="1">
        <f t="array" ref="BE573">_xlfn.IFS(BD573="NA", "NA", AZ573="Direct rLV % whole brain", BD573, AZ573="Indirect rLV % whole brain", BD573, AZ573="Direct rLV % hemisphere", BD573/2, AZ573="Indirect rLV % hemisphere", BD573/2, AND(F573="Mouse", AZ573="mm3"), (BD573/508.91)*100, AND(F573="Rat", AZ573="mm3"), (BD573/1971)*100, AND(F573="Mouse", AZ573="ul"), (BD573/508.91)*100, AND(F573="Rat", AZ573="ul"), (BD573/1971)*100, AND(F573="Mouse", AZ573="nl"), (BD573/508910)*100, AND(F573="Rat", AZ573="nl"), (BD573/1971000)*100, AND(F573="Mouse", AZ573="cm3"), (BD573/0.50891)*100, AND(F573="Rat", AZ573="cm3"), (BD573/1.971)*100, TRUE, "NA")</f>
        <v>NA</v>
      </c>
      <c r="BF573" s="48" t="str" cm="1">
        <f t="array" ref="BF573">_xlfn.IFS(AW573="NA", "NA", AW573="NR", "NA", T573 = "NA", "NA", T573 = "NR", "NA", BA573="SD", AW573, BA573="SE", AW573*(SQRT(T573)), BA573="SEM", AW573*(SQRT(T573)), TRUE, "NA")</f>
        <v>NA</v>
      </c>
      <c r="BG573" s="35" t="s">
        <v>12</v>
      </c>
      <c r="BH573" t="s">
        <v>8</v>
      </c>
      <c r="BI573" t="s">
        <v>8</v>
      </c>
      <c r="BJ573" t="s">
        <v>8</v>
      </c>
      <c r="BK573" t="s">
        <v>8</v>
      </c>
      <c r="BL573" t="s">
        <v>8</v>
      </c>
      <c r="BM573" t="s">
        <v>8</v>
      </c>
      <c r="BN573" s="35" t="s">
        <v>273</v>
      </c>
      <c r="BO573" t="s">
        <v>273</v>
      </c>
      <c r="BQ573" t="s">
        <v>2601</v>
      </c>
    </row>
    <row r="574" spans="1:69" x14ac:dyDescent="0.3">
      <c r="A574" t="s">
        <v>2279</v>
      </c>
      <c r="B574" t="s">
        <v>2265</v>
      </c>
      <c r="C574">
        <v>1998</v>
      </c>
      <c r="D574" t="s">
        <v>2280</v>
      </c>
      <c r="E574" t="s">
        <v>144</v>
      </c>
      <c r="F574" s="35" t="s">
        <v>25</v>
      </c>
      <c r="G574" t="s">
        <v>2282</v>
      </c>
      <c r="H574" t="s">
        <v>36</v>
      </c>
      <c r="I574" t="s">
        <v>12</v>
      </c>
      <c r="J574" t="s">
        <v>8</v>
      </c>
      <c r="K574" t="s">
        <v>9</v>
      </c>
      <c r="L574" t="s">
        <v>9</v>
      </c>
      <c r="M574" t="s">
        <v>9</v>
      </c>
      <c r="N574" t="s">
        <v>9</v>
      </c>
      <c r="O574" t="s">
        <v>9</v>
      </c>
      <c r="P574" t="s">
        <v>9</v>
      </c>
      <c r="Q574">
        <v>6</v>
      </c>
      <c r="R574">
        <v>6</v>
      </c>
      <c r="S574">
        <v>0</v>
      </c>
      <c r="T574" t="s">
        <v>8</v>
      </c>
      <c r="U574" t="str">
        <f t="shared" si="92"/>
        <v>NA</v>
      </c>
      <c r="V574" t="str">
        <f t="shared" si="93"/>
        <v>NA</v>
      </c>
      <c r="W574" s="35" t="s">
        <v>100</v>
      </c>
      <c r="X574" t="s">
        <v>936</v>
      </c>
      <c r="Y574" t="s">
        <v>77</v>
      </c>
      <c r="Z574" t="s">
        <v>9</v>
      </c>
      <c r="AA574">
        <v>3</v>
      </c>
      <c r="AB574" t="s">
        <v>320</v>
      </c>
      <c r="AC574" t="str" cm="1">
        <f t="array" ref="AC574">_xlfn.IFS(AB574="mg/kg", AA574, AB574="ug/g", AA574, AB574="mg/100g", AA574*10, AB574="mg/g", AA574*1000, TRUE, "NA")</f>
        <v>NA</v>
      </c>
      <c r="AD574">
        <v>300</v>
      </c>
      <c r="AE574" t="s">
        <v>292</v>
      </c>
      <c r="AF574" t="str" cm="1">
        <f t="array" ref="AF574">_xlfn.IFS(AD574="NA", "NA", AD574="NR", "NA", AE574="W/cm2", AD574, AE574="mW/mm2", AD574*0.1, AE574="mW/cm2", AD574*0.001, AE574="uW/cm2", AD574*0.000001, AE574="lux", AD574*0.00000014641, AE574="klux", AD574*0.00014641, TRUE, "NA")</f>
        <v>NA</v>
      </c>
      <c r="AG574" t="s">
        <v>85</v>
      </c>
      <c r="AH574" t="s">
        <v>2656</v>
      </c>
      <c r="AI574">
        <v>550</v>
      </c>
      <c r="AJ574">
        <v>3.2</v>
      </c>
      <c r="AK574">
        <v>5</v>
      </c>
      <c r="AL574" s="35" t="s">
        <v>12</v>
      </c>
      <c r="AM574" t="s">
        <v>8</v>
      </c>
      <c r="AN574" t="s">
        <v>8</v>
      </c>
      <c r="AO574" t="s">
        <v>8</v>
      </c>
      <c r="AP574" t="s">
        <v>8</v>
      </c>
      <c r="AQ574" t="s">
        <v>8</v>
      </c>
      <c r="AR574" s="35">
        <v>0.5</v>
      </c>
      <c r="AS574" t="s">
        <v>876</v>
      </c>
      <c r="AT574">
        <v>7.6</v>
      </c>
      <c r="AU574">
        <v>2.4</v>
      </c>
      <c r="AV574" t="s">
        <v>8</v>
      </c>
      <c r="AW574" t="s">
        <v>8</v>
      </c>
      <c r="AX574" t="s">
        <v>8</v>
      </c>
      <c r="AY574" t="s">
        <v>8</v>
      </c>
      <c r="AZ574" t="s">
        <v>301</v>
      </c>
      <c r="BA574" s="22" t="s">
        <v>9</v>
      </c>
      <c r="BB574" t="str" cm="1">
        <f t="array" ref="BB574">_xlfn.IFS(AT574="NA", "NA", AT574="NR", "NA", AZ574="Direct rLV % whole brain", AT574, AZ574="Indirect rLV % whole brain", AT574, AZ574="Direct rLV % hemisphere", AT574/2, AZ574="Indirect rLV % hemisphere", AT574/2, AND(F574="Mouse", AZ574="mm3"), (AT574/508.91)*100, AND(F574="Rat", AZ574="mm3"), (AT574/1971)*100, AND(F574="Mouse", AZ574="ul"), (AT574/508.91)*100, AND(F574="Rat", AZ574="ul"), (AT574/1971)*100, AND(F574="Mouse", AZ574="nl"), (AT574/508910)*100, AND(F574="Rat", AZ574="nl"), (AT574/1971000)*100, AND(F574="Mouse", AZ574="cm3"), (AT574/0.50891)*100, AND(F574="Rat", AZ574="cm3"), (AT574/1.971)*100, TRUE, "NA")</f>
        <v>NA</v>
      </c>
      <c r="BC574" t="str" cm="1">
        <f t="array" ref="BC574">_xlfn.IFS(AV574="NA", "NA", AV574="NR", "NA", AZ574="Direct rLV % whole brain", AV574, AZ574="Indirect rLV % whole brain", AV574, AZ574="Direct rLV % hemisphere", AV574/2, AZ574="Indirect rLV % hemisphere", AV574/2, AND(F574="Mouse", AZ574="mm3"), (AV574/508.91)*100, AND(F574="Rat", AZ574="mm3"), (AV574/1971)*100, AND(F574="Mouse", AZ574="ul"), (AV574/508.91)*100, AND(F574="Rat", AZ574="ul"), (AV574/1971)*100, AND(F574="Mouse", AZ574="nl"), (AV574/508910)*100, AND(F574="Rat", AZ574="nl"), (AV574/1971000)*100, AND(F574="Mouse", AZ574="cm3"), (AV574/0.50891)*100, AND(F574="Rat", AZ574="cm3"), (AV574/1.971)*100, TRUE, "NA")</f>
        <v>NA</v>
      </c>
      <c r="BD574" t="str" cm="1">
        <f t="array" ref="BD574">_xlfn.IFS(AU574="NA", "NA", AU574="NR", "NA", R574="NR", "NA", BA574="SD", AU574, BA574="SE", AU574*(SQRT(R574)), BA574="SEM", AU574*(SQRT(R574)), TRUE, "NA")</f>
        <v>NA</v>
      </c>
      <c r="BE574" t="str" cm="1">
        <f t="array" ref="BE574">_xlfn.IFS(BD574="NA", "NA", AZ574="Direct rLV % whole brain", BD574, AZ574="Indirect rLV % whole brain", BD574, AZ574="Direct rLV % hemisphere", BD574/2, AZ574="Indirect rLV % hemisphere", BD574/2, AND(F574="Mouse", AZ574="mm3"), (BD574/508.91)*100, AND(F574="Rat", AZ574="mm3"), (BD574/1971)*100, AND(F574="Mouse", AZ574="ul"), (BD574/508.91)*100, AND(F574="Rat", AZ574="ul"), (BD574/1971)*100, AND(F574="Mouse", AZ574="nl"), (BD574/508910)*100, AND(F574="Rat", AZ574="nl"), (BD574/1971000)*100, AND(F574="Mouse", AZ574="cm3"), (BD574/0.50891)*100, AND(F574="Rat", AZ574="cm3"), (BD574/1.971)*100, TRUE, "NA")</f>
        <v>NA</v>
      </c>
      <c r="BF574" s="48" t="str" cm="1">
        <f t="array" ref="BF574">_xlfn.IFS(AW574="NA", "NA", AW574="NR", "NA", T574 = "NA", "NA", T574 = "NR", "NA", BA574="SD", AW574, BA574="SE", AW574*(SQRT(T574)), BA574="SEM", AW574*(SQRT(T574)), TRUE, "NA")</f>
        <v>NA</v>
      </c>
      <c r="BG574" s="35" t="s">
        <v>12</v>
      </c>
      <c r="BH574" t="s">
        <v>8</v>
      </c>
      <c r="BI574" t="s">
        <v>8</v>
      </c>
      <c r="BJ574" t="s">
        <v>8</v>
      </c>
      <c r="BK574" t="s">
        <v>8</v>
      </c>
      <c r="BL574" t="s">
        <v>8</v>
      </c>
      <c r="BM574" t="s">
        <v>8</v>
      </c>
      <c r="BN574" s="35" t="s">
        <v>273</v>
      </c>
      <c r="BO574" t="s">
        <v>273</v>
      </c>
      <c r="BQ574" t="s">
        <v>2601</v>
      </c>
    </row>
    <row r="575" spans="1:69" ht="15" customHeight="1" x14ac:dyDescent="0.3">
      <c r="A575" t="s">
        <v>2279</v>
      </c>
      <c r="B575" t="s">
        <v>2265</v>
      </c>
      <c r="C575">
        <v>1998</v>
      </c>
      <c r="D575" t="s">
        <v>2280</v>
      </c>
      <c r="E575" t="s">
        <v>263</v>
      </c>
      <c r="F575" s="35" t="s">
        <v>25</v>
      </c>
      <c r="G575" t="s">
        <v>2283</v>
      </c>
      <c r="H575" t="s">
        <v>36</v>
      </c>
      <c r="I575" t="s">
        <v>210</v>
      </c>
      <c r="J575" t="s">
        <v>284</v>
      </c>
      <c r="K575" t="s">
        <v>9</v>
      </c>
      <c r="L575" t="s">
        <v>9</v>
      </c>
      <c r="M575" t="s">
        <v>9</v>
      </c>
      <c r="N575" t="s">
        <v>9</v>
      </c>
      <c r="O575" t="s">
        <v>9</v>
      </c>
      <c r="P575" t="s">
        <v>9</v>
      </c>
      <c r="Q575">
        <v>6</v>
      </c>
      <c r="R575">
        <v>12</v>
      </c>
      <c r="S575">
        <v>0</v>
      </c>
      <c r="T575" t="s">
        <v>8</v>
      </c>
      <c r="U575" t="str">
        <f t="shared" si="92"/>
        <v>NA</v>
      </c>
      <c r="V575" t="str">
        <f t="shared" si="93"/>
        <v>NA</v>
      </c>
      <c r="W575" s="35" t="s">
        <v>100</v>
      </c>
      <c r="X575" t="s">
        <v>936</v>
      </c>
      <c r="Y575" t="s">
        <v>77</v>
      </c>
      <c r="Z575" t="s">
        <v>9</v>
      </c>
      <c r="AA575">
        <v>3</v>
      </c>
      <c r="AB575" t="s">
        <v>320</v>
      </c>
      <c r="AC575" t="str" cm="1">
        <f t="array" ref="AC575">_xlfn.IFS(AB575="mg/kg", AA575, AB575="ug/g", AA575, AB575="mg/100g", AA575*10, AB575="mg/g", AA575*1000, TRUE, "NA")</f>
        <v>NA</v>
      </c>
      <c r="AD575">
        <v>300</v>
      </c>
      <c r="AE575" t="s">
        <v>292</v>
      </c>
      <c r="AF575" t="str" cm="1">
        <f t="array" ref="AF575">_xlfn.IFS(AD575="NA", "NA", AD575="NR", "NA", AE575="W/cm2", AD575, AE575="mW/mm2", AD575*0.1, AE575="mW/cm2", AD575*0.001, AE575="uW/cm2", AD575*0.000001, AE575="lux", AD575*0.00000014641, AE575="klux", AD575*0.00014641, TRUE, "NA")</f>
        <v>NA</v>
      </c>
      <c r="AG575" t="s">
        <v>85</v>
      </c>
      <c r="AH575" t="s">
        <v>2656</v>
      </c>
      <c r="AI575">
        <v>550</v>
      </c>
      <c r="AJ575">
        <v>3.2</v>
      </c>
      <c r="AK575">
        <v>5</v>
      </c>
      <c r="AL575" s="35" t="s">
        <v>12</v>
      </c>
      <c r="AM575" t="s">
        <v>8</v>
      </c>
      <c r="AN575" t="s">
        <v>8</v>
      </c>
      <c r="AO575" t="s">
        <v>8</v>
      </c>
      <c r="AP575" t="s">
        <v>8</v>
      </c>
      <c r="AQ575" t="s">
        <v>8</v>
      </c>
      <c r="AR575" s="35">
        <v>0.5</v>
      </c>
      <c r="AS575" t="s">
        <v>876</v>
      </c>
      <c r="AT575">
        <v>10.7</v>
      </c>
      <c r="AU575">
        <v>1.5</v>
      </c>
      <c r="AV575" t="s">
        <v>8</v>
      </c>
      <c r="AW575" t="s">
        <v>8</v>
      </c>
      <c r="AX575" t="s">
        <v>8</v>
      </c>
      <c r="AY575" t="s">
        <v>8</v>
      </c>
      <c r="AZ575" t="s">
        <v>301</v>
      </c>
      <c r="BA575" s="22" t="s">
        <v>9</v>
      </c>
      <c r="BB575" t="str" cm="1">
        <f t="array" ref="BB575">_xlfn.IFS(AT575="NA", "NA", AT575="NR", "NA", AZ575="Direct rLV % whole brain", AT575, AZ575="Indirect rLV % whole brain", AT575, AZ575="Direct rLV % hemisphere", AT575/2, AZ575="Indirect rLV % hemisphere", AT575/2, AND(F575="Mouse", AZ575="mm3"), (AT575/508.91)*100, AND(F575="Rat", AZ575="mm3"), (AT575/1971)*100, AND(F575="Mouse", AZ575="ul"), (AT575/508.91)*100, AND(F575="Rat", AZ575="ul"), (AT575/1971)*100, AND(F575="Mouse", AZ575="nl"), (AT575/508910)*100, AND(F575="Rat", AZ575="nl"), (AT575/1971000)*100, AND(F575="Mouse", AZ575="cm3"), (AT575/0.50891)*100, AND(F575="Rat", AZ575="cm3"), (AT575/1.971)*100, TRUE, "NA")</f>
        <v>NA</v>
      </c>
      <c r="BC575" t="str" cm="1">
        <f t="array" ref="BC575">_xlfn.IFS(AV575="NA", "NA", AV575="NR", "NA", AZ575="Direct rLV % whole brain", AV575, AZ575="Indirect rLV % whole brain", AV575, AZ575="Direct rLV % hemisphere", AV575/2, AZ575="Indirect rLV % hemisphere", AV575/2, AND(F575="Mouse", AZ575="mm3"), (AV575/508.91)*100, AND(F575="Rat", AZ575="mm3"), (AV575/1971)*100, AND(F575="Mouse", AZ575="ul"), (AV575/508.91)*100, AND(F575="Rat", AZ575="ul"), (AV575/1971)*100, AND(F575="Mouse", AZ575="nl"), (AV575/508910)*100, AND(F575="Rat", AZ575="nl"), (AV575/1971000)*100, AND(F575="Mouse", AZ575="cm3"), (AV575/0.50891)*100, AND(F575="Rat", AZ575="cm3"), (AV575/1.971)*100, TRUE, "NA")</f>
        <v>NA</v>
      </c>
      <c r="BD575" t="str" cm="1">
        <f t="array" ref="BD575">_xlfn.IFS(AU575="NA", "NA", AU575="NR", "NA", R575="NR", "NA", BA575="SD", AU575, BA575="SE", AU575*(SQRT(R575)), BA575="SEM", AU575*(SQRT(R575)), TRUE, "NA")</f>
        <v>NA</v>
      </c>
      <c r="BE575" t="str" cm="1">
        <f t="array" ref="BE575">_xlfn.IFS(BD575="NA", "NA", AZ575="Direct rLV % whole brain", BD575, AZ575="Indirect rLV % whole brain", BD575, AZ575="Direct rLV % hemisphere", BD575/2, AZ575="Indirect rLV % hemisphere", BD575/2, AND(F575="Mouse", AZ575="mm3"), (BD575/508.91)*100, AND(F575="Rat", AZ575="mm3"), (BD575/1971)*100, AND(F575="Mouse", AZ575="ul"), (BD575/508.91)*100, AND(F575="Rat", AZ575="ul"), (BD575/1971)*100, AND(F575="Mouse", AZ575="nl"), (BD575/508910)*100, AND(F575="Rat", AZ575="nl"), (BD575/1971000)*100, AND(F575="Mouse", AZ575="cm3"), (BD575/0.50891)*100, AND(F575="Rat", AZ575="cm3"), (BD575/1.971)*100, TRUE, "NA")</f>
        <v>NA</v>
      </c>
      <c r="BF575" s="48" t="str" cm="1">
        <f t="array" ref="BF575">_xlfn.IFS(AW575="NA", "NA", AW575="NR", "NA", T575 = "NA", "NA", T575 = "NR", "NA", BA575="SD", AW575, BA575="SE", AW575*(SQRT(T575)), BA575="SEM", AW575*(SQRT(T575)), TRUE, "NA")</f>
        <v>NA</v>
      </c>
      <c r="BG575" s="35" t="s">
        <v>12</v>
      </c>
      <c r="BH575" t="s">
        <v>8</v>
      </c>
      <c r="BI575" t="s">
        <v>8</v>
      </c>
      <c r="BJ575" t="s">
        <v>8</v>
      </c>
      <c r="BK575" t="s">
        <v>8</v>
      </c>
      <c r="BL575" t="s">
        <v>8</v>
      </c>
      <c r="BM575" t="s">
        <v>8</v>
      </c>
      <c r="BN575" s="35" t="s">
        <v>273</v>
      </c>
      <c r="BO575" t="s">
        <v>273</v>
      </c>
      <c r="BP575" t="s">
        <v>2284</v>
      </c>
      <c r="BQ575" t="s">
        <v>2601</v>
      </c>
    </row>
    <row r="576" spans="1:69" x14ac:dyDescent="0.3">
      <c r="A576" t="s">
        <v>2279</v>
      </c>
      <c r="B576" t="s">
        <v>2265</v>
      </c>
      <c r="C576">
        <v>1998</v>
      </c>
      <c r="D576" t="s">
        <v>2280</v>
      </c>
      <c r="E576" t="s">
        <v>264</v>
      </c>
      <c r="F576" s="35" t="s">
        <v>25</v>
      </c>
      <c r="G576" t="s">
        <v>2282</v>
      </c>
      <c r="H576" t="s">
        <v>35</v>
      </c>
      <c r="I576" t="s">
        <v>12</v>
      </c>
      <c r="J576" t="s">
        <v>8</v>
      </c>
      <c r="K576" t="s">
        <v>9</v>
      </c>
      <c r="L576" t="s">
        <v>9</v>
      </c>
      <c r="M576" t="s">
        <v>9</v>
      </c>
      <c r="N576" t="s">
        <v>9</v>
      </c>
      <c r="O576" t="s">
        <v>9</v>
      </c>
      <c r="P576" t="s">
        <v>9</v>
      </c>
      <c r="Q576">
        <v>6</v>
      </c>
      <c r="R576">
        <v>6</v>
      </c>
      <c r="S576">
        <v>0</v>
      </c>
      <c r="T576" t="s">
        <v>8</v>
      </c>
      <c r="U576" t="str">
        <f t="shared" si="92"/>
        <v>NA</v>
      </c>
      <c r="V576" t="str">
        <f t="shared" si="93"/>
        <v>NA</v>
      </c>
      <c r="W576" s="35" t="s">
        <v>100</v>
      </c>
      <c r="X576" t="s">
        <v>936</v>
      </c>
      <c r="Y576" t="s">
        <v>77</v>
      </c>
      <c r="Z576" t="s">
        <v>9</v>
      </c>
      <c r="AA576">
        <v>3</v>
      </c>
      <c r="AB576" t="s">
        <v>320</v>
      </c>
      <c r="AC576" t="str" cm="1">
        <f t="array" ref="AC576">_xlfn.IFS(AB576="mg/kg", AA576, AB576="ug/g", AA576, AB576="mg/100g", AA576*10, AB576="mg/g", AA576*1000, TRUE, "NA")</f>
        <v>NA</v>
      </c>
      <c r="AD576">
        <v>300</v>
      </c>
      <c r="AE576" t="s">
        <v>292</v>
      </c>
      <c r="AF576" t="str" cm="1">
        <f t="array" ref="AF576">_xlfn.IFS(AD576="NA", "NA", AD576="NR", "NA", AE576="W/cm2", AD576, AE576="mW/mm2", AD576*0.1, AE576="mW/cm2", AD576*0.001, AE576="uW/cm2", AD576*0.000001, AE576="lux", AD576*0.00000014641, AE576="klux", AD576*0.00014641, TRUE, "NA")</f>
        <v>NA</v>
      </c>
      <c r="AG576" t="s">
        <v>85</v>
      </c>
      <c r="AH576" t="s">
        <v>2656</v>
      </c>
      <c r="AI576">
        <v>550</v>
      </c>
      <c r="AJ576">
        <v>3.2</v>
      </c>
      <c r="AK576">
        <v>5</v>
      </c>
      <c r="AL576" s="35" t="s">
        <v>12</v>
      </c>
      <c r="AM576" t="s">
        <v>8</v>
      </c>
      <c r="AN576" t="s">
        <v>8</v>
      </c>
      <c r="AO576" t="s">
        <v>8</v>
      </c>
      <c r="AP576" t="s">
        <v>8</v>
      </c>
      <c r="AQ576" t="s">
        <v>8</v>
      </c>
      <c r="AR576" s="35">
        <v>0.5</v>
      </c>
      <c r="AS576" t="s">
        <v>876</v>
      </c>
      <c r="AT576">
        <v>9.6999999999999993</v>
      </c>
      <c r="AU576">
        <v>1.8</v>
      </c>
      <c r="AV576" t="s">
        <v>8</v>
      </c>
      <c r="AW576" t="s">
        <v>8</v>
      </c>
      <c r="AX576" t="s">
        <v>8</v>
      </c>
      <c r="AY576" t="s">
        <v>8</v>
      </c>
      <c r="AZ576" t="s">
        <v>301</v>
      </c>
      <c r="BA576" s="22" t="s">
        <v>9</v>
      </c>
      <c r="BB576" t="str" cm="1">
        <f t="array" ref="BB576">_xlfn.IFS(AT576="NA", "NA", AT576="NR", "NA", AZ576="Direct rLV % whole brain", AT576, AZ576="Indirect rLV % whole brain", AT576, AZ576="Direct rLV % hemisphere", AT576/2, AZ576="Indirect rLV % hemisphere", AT576/2, AND(F576="Mouse", AZ576="mm3"), (AT576/508.91)*100, AND(F576="Rat", AZ576="mm3"), (AT576/1971)*100, AND(F576="Mouse", AZ576="ul"), (AT576/508.91)*100, AND(F576="Rat", AZ576="ul"), (AT576/1971)*100, AND(F576="Mouse", AZ576="nl"), (AT576/508910)*100, AND(F576="Rat", AZ576="nl"), (AT576/1971000)*100, AND(F576="Mouse", AZ576="cm3"), (AT576/0.50891)*100, AND(F576="Rat", AZ576="cm3"), (AT576/1.971)*100, TRUE, "NA")</f>
        <v>NA</v>
      </c>
      <c r="BC576" t="str" cm="1">
        <f t="array" ref="BC576">_xlfn.IFS(AV576="NA", "NA", AV576="NR", "NA", AZ576="Direct rLV % whole brain", AV576, AZ576="Indirect rLV % whole brain", AV576, AZ576="Direct rLV % hemisphere", AV576/2, AZ576="Indirect rLV % hemisphere", AV576/2, AND(F576="Mouse", AZ576="mm3"), (AV576/508.91)*100, AND(F576="Rat", AZ576="mm3"), (AV576/1971)*100, AND(F576="Mouse", AZ576="ul"), (AV576/508.91)*100, AND(F576="Rat", AZ576="ul"), (AV576/1971)*100, AND(F576="Mouse", AZ576="nl"), (AV576/508910)*100, AND(F576="Rat", AZ576="nl"), (AV576/1971000)*100, AND(F576="Mouse", AZ576="cm3"), (AV576/0.50891)*100, AND(F576="Rat", AZ576="cm3"), (AV576/1.971)*100, TRUE, "NA")</f>
        <v>NA</v>
      </c>
      <c r="BD576" t="str" cm="1">
        <f t="array" ref="BD576">_xlfn.IFS(AU576="NA", "NA", AU576="NR", "NA", R576="NR", "NA", BA576="SD", AU576, BA576="SE", AU576*(SQRT(R576)), BA576="SEM", AU576*(SQRT(R576)), TRUE, "NA")</f>
        <v>NA</v>
      </c>
      <c r="BE576" t="str" cm="1">
        <f t="array" ref="BE576">_xlfn.IFS(BD576="NA", "NA", AZ576="Direct rLV % whole brain", BD576, AZ576="Indirect rLV % whole brain", BD576, AZ576="Direct rLV % hemisphere", BD576/2, AZ576="Indirect rLV % hemisphere", BD576/2, AND(F576="Mouse", AZ576="mm3"), (BD576/508.91)*100, AND(F576="Rat", AZ576="mm3"), (BD576/1971)*100, AND(F576="Mouse", AZ576="ul"), (BD576/508.91)*100, AND(F576="Rat", AZ576="ul"), (BD576/1971)*100, AND(F576="Mouse", AZ576="nl"), (BD576/508910)*100, AND(F576="Rat", AZ576="nl"), (BD576/1971000)*100, AND(F576="Mouse", AZ576="cm3"), (BD576/0.50891)*100, AND(F576="Rat", AZ576="cm3"), (BD576/1.971)*100, TRUE, "NA")</f>
        <v>NA</v>
      </c>
      <c r="BF576" s="48" t="str" cm="1">
        <f t="array" ref="BF576">_xlfn.IFS(AW576="NA", "NA", AW576="NR", "NA", T576 = "NA", "NA", T576 = "NR", "NA", BA576="SD", AW576, BA576="SE", AW576*(SQRT(T576)), BA576="SEM", AW576*(SQRT(T576)), TRUE, "NA")</f>
        <v>NA</v>
      </c>
      <c r="BG576" s="35" t="s">
        <v>12</v>
      </c>
      <c r="BH576" t="s">
        <v>8</v>
      </c>
      <c r="BI576" t="s">
        <v>8</v>
      </c>
      <c r="BJ576" t="s">
        <v>8</v>
      </c>
      <c r="BK576" t="s">
        <v>8</v>
      </c>
      <c r="BL576" t="s">
        <v>8</v>
      </c>
      <c r="BM576" t="s">
        <v>8</v>
      </c>
      <c r="BN576" s="35" t="s">
        <v>273</v>
      </c>
      <c r="BO576" t="s">
        <v>273</v>
      </c>
      <c r="BQ576" t="s">
        <v>2601</v>
      </c>
    </row>
    <row r="577" spans="1:69" x14ac:dyDescent="0.3">
      <c r="A577" t="s">
        <v>2279</v>
      </c>
      <c r="B577" t="s">
        <v>2265</v>
      </c>
      <c r="C577">
        <v>1998</v>
      </c>
      <c r="D577" t="s">
        <v>2280</v>
      </c>
      <c r="E577" t="s">
        <v>277</v>
      </c>
      <c r="F577" s="35" t="s">
        <v>25</v>
      </c>
      <c r="G577" t="s">
        <v>2283</v>
      </c>
      <c r="H577" t="s">
        <v>35</v>
      </c>
      <c r="I577" t="s">
        <v>12</v>
      </c>
      <c r="J577" t="s">
        <v>8</v>
      </c>
      <c r="K577" t="s">
        <v>9</v>
      </c>
      <c r="L577" t="s">
        <v>9</v>
      </c>
      <c r="M577" t="s">
        <v>9</v>
      </c>
      <c r="N577" t="s">
        <v>9</v>
      </c>
      <c r="O577" t="s">
        <v>9</v>
      </c>
      <c r="P577" t="s">
        <v>9</v>
      </c>
      <c r="Q577">
        <v>6</v>
      </c>
      <c r="R577">
        <v>7</v>
      </c>
      <c r="S577">
        <v>0</v>
      </c>
      <c r="T577" t="s">
        <v>8</v>
      </c>
      <c r="U577" t="str">
        <f t="shared" si="92"/>
        <v>NA</v>
      </c>
      <c r="V577" t="str">
        <f t="shared" si="93"/>
        <v>NA</v>
      </c>
      <c r="W577" s="35" t="s">
        <v>100</v>
      </c>
      <c r="X577" t="s">
        <v>936</v>
      </c>
      <c r="Y577" t="s">
        <v>77</v>
      </c>
      <c r="Z577" t="s">
        <v>9</v>
      </c>
      <c r="AA577">
        <v>3</v>
      </c>
      <c r="AB577" t="s">
        <v>320</v>
      </c>
      <c r="AC577" t="str" cm="1">
        <f t="array" ref="AC577">_xlfn.IFS(AB577="mg/kg", AA577, AB577="ug/g", AA577, AB577="mg/100g", AA577*10, AB577="mg/g", AA577*1000, TRUE, "NA")</f>
        <v>NA</v>
      </c>
      <c r="AD577">
        <v>300</v>
      </c>
      <c r="AE577" t="s">
        <v>292</v>
      </c>
      <c r="AF577" t="str" cm="1">
        <f t="array" ref="AF577">_xlfn.IFS(AD577="NA", "NA", AD577="NR", "NA", AE577="W/cm2", AD577, AE577="mW/mm2", AD577*0.1, AE577="mW/cm2", AD577*0.001, AE577="uW/cm2", AD577*0.000001, AE577="lux", AD577*0.00000014641, AE577="klux", AD577*0.00014641, TRUE, "NA")</f>
        <v>NA</v>
      </c>
      <c r="AG577" t="s">
        <v>85</v>
      </c>
      <c r="AH577" t="s">
        <v>2656</v>
      </c>
      <c r="AI577">
        <v>550</v>
      </c>
      <c r="AJ577">
        <v>3.2</v>
      </c>
      <c r="AK577">
        <v>5</v>
      </c>
      <c r="AL577" s="35" t="s">
        <v>12</v>
      </c>
      <c r="AM577" t="s">
        <v>8</v>
      </c>
      <c r="AN577" t="s">
        <v>8</v>
      </c>
      <c r="AO577" t="s">
        <v>8</v>
      </c>
      <c r="AP577" t="s">
        <v>8</v>
      </c>
      <c r="AQ577" t="s">
        <v>8</v>
      </c>
      <c r="AR577" s="35">
        <v>0.5</v>
      </c>
      <c r="AS577" t="s">
        <v>876</v>
      </c>
      <c r="AT577">
        <v>9.4</v>
      </c>
      <c r="AU577">
        <v>2.1</v>
      </c>
      <c r="AV577" t="s">
        <v>8</v>
      </c>
      <c r="AW577" t="s">
        <v>8</v>
      </c>
      <c r="AX577" t="s">
        <v>8</v>
      </c>
      <c r="AY577" t="s">
        <v>8</v>
      </c>
      <c r="AZ577" t="s">
        <v>301</v>
      </c>
      <c r="BA577" s="22" t="s">
        <v>9</v>
      </c>
      <c r="BB577" t="str" cm="1">
        <f t="array" ref="BB577">_xlfn.IFS(AT577="NA", "NA", AT577="NR", "NA", AZ577="Direct rLV % whole brain", AT577, AZ577="Indirect rLV % whole brain", AT577, AZ577="Direct rLV % hemisphere", AT577/2, AZ577="Indirect rLV % hemisphere", AT577/2, AND(F577="Mouse", AZ577="mm3"), (AT577/508.91)*100, AND(F577="Rat", AZ577="mm3"), (AT577/1971)*100, AND(F577="Mouse", AZ577="ul"), (AT577/508.91)*100, AND(F577="Rat", AZ577="ul"), (AT577/1971)*100, AND(F577="Mouse", AZ577="nl"), (AT577/508910)*100, AND(F577="Rat", AZ577="nl"), (AT577/1971000)*100, AND(F577="Mouse", AZ577="cm3"), (AT577/0.50891)*100, AND(F577="Rat", AZ577="cm3"), (AT577/1.971)*100, TRUE, "NA")</f>
        <v>NA</v>
      </c>
      <c r="BC577" t="str" cm="1">
        <f t="array" ref="BC577">_xlfn.IFS(AV577="NA", "NA", AV577="NR", "NA", AZ577="Direct rLV % whole brain", AV577, AZ577="Indirect rLV % whole brain", AV577, AZ577="Direct rLV % hemisphere", AV577/2, AZ577="Indirect rLV % hemisphere", AV577/2, AND(F577="Mouse", AZ577="mm3"), (AV577/508.91)*100, AND(F577="Rat", AZ577="mm3"), (AV577/1971)*100, AND(F577="Mouse", AZ577="ul"), (AV577/508.91)*100, AND(F577="Rat", AZ577="ul"), (AV577/1971)*100, AND(F577="Mouse", AZ577="nl"), (AV577/508910)*100, AND(F577="Rat", AZ577="nl"), (AV577/1971000)*100, AND(F577="Mouse", AZ577="cm3"), (AV577/0.50891)*100, AND(F577="Rat", AZ577="cm3"), (AV577/1.971)*100, TRUE, "NA")</f>
        <v>NA</v>
      </c>
      <c r="BD577" t="str" cm="1">
        <f t="array" ref="BD577">_xlfn.IFS(AU577="NA", "NA", AU577="NR", "NA", R577="NR", "NA", BA577="SD", AU577, BA577="SE", AU577*(SQRT(R577)), BA577="SEM", AU577*(SQRT(R577)), TRUE, "NA")</f>
        <v>NA</v>
      </c>
      <c r="BE577" t="str" cm="1">
        <f t="array" ref="BE577">_xlfn.IFS(BD577="NA", "NA", AZ577="Direct rLV % whole brain", BD577, AZ577="Indirect rLV % whole brain", BD577, AZ577="Direct rLV % hemisphere", BD577/2, AZ577="Indirect rLV % hemisphere", BD577/2, AND(F577="Mouse", AZ577="mm3"), (BD577/508.91)*100, AND(F577="Rat", AZ577="mm3"), (BD577/1971)*100, AND(F577="Mouse", AZ577="ul"), (BD577/508.91)*100, AND(F577="Rat", AZ577="ul"), (BD577/1971)*100, AND(F577="Mouse", AZ577="nl"), (BD577/508910)*100, AND(F577="Rat", AZ577="nl"), (BD577/1971000)*100, AND(F577="Mouse", AZ577="cm3"), (BD577/0.50891)*100, AND(F577="Rat", AZ577="cm3"), (BD577/1.971)*100, TRUE, "NA")</f>
        <v>NA</v>
      </c>
      <c r="BF577" s="48" t="str" cm="1">
        <f t="array" ref="BF577">_xlfn.IFS(AW577="NA", "NA", AW577="NR", "NA", T577 = "NA", "NA", T577 = "NR", "NA", BA577="SD", AW577, BA577="SE", AW577*(SQRT(T577)), BA577="SEM", AW577*(SQRT(T577)), TRUE, "NA")</f>
        <v>NA</v>
      </c>
      <c r="BG577" s="35" t="s">
        <v>12</v>
      </c>
      <c r="BH577" t="s">
        <v>8</v>
      </c>
      <c r="BI577" t="s">
        <v>8</v>
      </c>
      <c r="BJ577" t="s">
        <v>8</v>
      </c>
      <c r="BK577" t="s">
        <v>8</v>
      </c>
      <c r="BL577" t="s">
        <v>8</v>
      </c>
      <c r="BM577" t="s">
        <v>8</v>
      </c>
      <c r="BN577" s="35" t="s">
        <v>273</v>
      </c>
      <c r="BO577" t="s">
        <v>273</v>
      </c>
      <c r="BQ577" t="s">
        <v>2601</v>
      </c>
    </row>
    <row r="578" spans="1:69" s="22" customFormat="1" x14ac:dyDescent="0.3">
      <c r="A578" s="22" t="s">
        <v>2287</v>
      </c>
      <c r="B578" s="22" t="s">
        <v>2285</v>
      </c>
      <c r="C578" s="22">
        <v>2016</v>
      </c>
      <c r="D578" s="22" t="s">
        <v>2286</v>
      </c>
      <c r="E578" s="22" t="s">
        <v>141</v>
      </c>
      <c r="F578" s="34" t="s">
        <v>24</v>
      </c>
      <c r="G578" s="22" t="s">
        <v>11</v>
      </c>
      <c r="H578" s="22" t="s">
        <v>36</v>
      </c>
      <c r="I578" s="22" t="s">
        <v>12</v>
      </c>
      <c r="J578" s="22" t="s">
        <v>8</v>
      </c>
      <c r="K578" s="22" t="s">
        <v>9</v>
      </c>
      <c r="L578" s="22" t="s">
        <v>9</v>
      </c>
      <c r="M578" s="22" t="s">
        <v>9</v>
      </c>
      <c r="N578" s="22">
        <v>226</v>
      </c>
      <c r="O578" s="22">
        <f>AVERAGE(N578,P578)</f>
        <v>310.5</v>
      </c>
      <c r="P578" s="22">
        <v>395</v>
      </c>
      <c r="Q578" s="22">
        <v>1</v>
      </c>
      <c r="R578" s="22">
        <v>14</v>
      </c>
      <c r="S578" s="22">
        <v>0</v>
      </c>
      <c r="T578" s="22" t="s">
        <v>8</v>
      </c>
      <c r="U578" s="22" t="str">
        <f t="shared" si="92"/>
        <v>NA</v>
      </c>
      <c r="V578" s="22" t="str">
        <f t="shared" si="93"/>
        <v>NA</v>
      </c>
      <c r="W578" s="34" t="s">
        <v>97</v>
      </c>
      <c r="X578" s="22" t="s">
        <v>8</v>
      </c>
      <c r="Y578" s="22" t="s">
        <v>76</v>
      </c>
      <c r="Z578" s="22" t="s">
        <v>925</v>
      </c>
      <c r="AA578" s="22">
        <v>10</v>
      </c>
      <c r="AB578" s="22" t="s">
        <v>145</v>
      </c>
      <c r="AC578" cm="1">
        <f t="array" ref="AC578">_xlfn.IFS(AB578="mg/kg", AA578, AB578="ug/g", AA578, AB578="mg/100g", AA578*10, AB578="mg/g", AA578*1000, TRUE, "NA")</f>
        <v>10</v>
      </c>
      <c r="AD578" s="22">
        <v>150</v>
      </c>
      <c r="AE578" s="22" t="s">
        <v>292</v>
      </c>
      <c r="AF578" t="str" cm="1">
        <f t="array" ref="AF578">_xlfn.IFS(AD578="NA", "NA", AD578="NR", "NA", AE578="W/cm2", AD578, AE578="mW/mm2", AD578*0.1, AE578="mW/cm2", AD578*0.001, AE578="uW/cm2", AD578*0.000001, AE578="lux", AD578*0.00000014641, AE578="klux", AD578*0.00014641, TRUE, "NA")</f>
        <v>NA</v>
      </c>
      <c r="AG578" s="22" t="s">
        <v>86</v>
      </c>
      <c r="AH578" s="22" t="s">
        <v>2654</v>
      </c>
      <c r="AI578" s="22">
        <v>555</v>
      </c>
      <c r="AJ578" s="22">
        <v>3</v>
      </c>
      <c r="AK578" s="22">
        <v>5</v>
      </c>
      <c r="AL578" s="34" t="s">
        <v>12</v>
      </c>
      <c r="AM578" s="22" t="s">
        <v>8</v>
      </c>
      <c r="AN578" s="22" t="s">
        <v>8</v>
      </c>
      <c r="AO578" s="22" t="s">
        <v>8</v>
      </c>
      <c r="AP578" s="22" t="s">
        <v>8</v>
      </c>
      <c r="AQ578" s="22" t="s">
        <v>8</v>
      </c>
      <c r="AR578" s="34">
        <v>24</v>
      </c>
      <c r="AS578" s="22" t="s">
        <v>874</v>
      </c>
      <c r="AT578" s="22">
        <v>1.7</v>
      </c>
      <c r="AU578" s="22">
        <v>0.8</v>
      </c>
      <c r="AV578" s="22" t="s">
        <v>8</v>
      </c>
      <c r="AW578" s="22" t="s">
        <v>8</v>
      </c>
      <c r="AX578" s="22" t="s">
        <v>8</v>
      </c>
      <c r="AY578" s="22" t="s">
        <v>8</v>
      </c>
      <c r="AZ578" s="22" t="s">
        <v>137</v>
      </c>
      <c r="BA578" s="22" t="s">
        <v>196</v>
      </c>
      <c r="BB578" cm="1">
        <f t="array" ref="BB578">_xlfn.IFS(AT578="NA", "NA", AT578="NR", "NA", AZ578="Direct rLV % whole brain", AT578, AZ578="Indirect rLV % whole brain", AT578, AZ578="Direct rLV % hemisphere", AT578/2, AZ578="Indirect rLV % hemisphere", AT578/2, AND(F578="Mouse", AZ578="mm3"), (AT578/508.91)*100, AND(F578="Rat", AZ578="mm3"), (AT578/1971)*100, AND(F578="Mouse", AZ578="ul"), (AT578/508.91)*100, AND(F578="Rat", AZ578="ul"), (AT578/1971)*100, AND(F578="Mouse", AZ578="nl"), (AT578/508910)*100, AND(F578="Rat", AZ578="nl"), (AT578/1971000)*100, AND(F578="Mouse", AZ578="cm3"), (AT578/0.50891)*100, AND(F578="Rat", AZ578="cm3"), (AT578/1.971)*100, TRUE, "NA")</f>
        <v>8.6250634195839671E-2</v>
      </c>
      <c r="BC578" t="str" cm="1">
        <f t="array" ref="BC578">_xlfn.IFS(AV578="NA", "NA", AV578="NR", "NA", AZ578="Direct rLV % whole brain", AV578, AZ578="Indirect rLV % whole brain", AV578, AZ578="Direct rLV % hemisphere", AV578/2, AZ578="Indirect rLV % hemisphere", AV578/2, AND(F578="Mouse", AZ578="mm3"), (AV578/508.91)*100, AND(F578="Rat", AZ578="mm3"), (AV578/1971)*100, AND(F578="Mouse", AZ578="ul"), (AV578/508.91)*100, AND(F578="Rat", AZ578="ul"), (AV578/1971)*100, AND(F578="Mouse", AZ578="nl"), (AV578/508910)*100, AND(F578="Rat", AZ578="nl"), (AV578/1971000)*100, AND(F578="Mouse", AZ578="cm3"), (AV578/0.50891)*100, AND(F578="Rat", AZ578="cm3"), (AV578/1.971)*100, TRUE, "NA")</f>
        <v>NA</v>
      </c>
      <c r="BD578" cm="1">
        <f t="array" ref="BD578">_xlfn.IFS(AU578="NA", "NA", AU578="NR", "NA", R578="NR", "NA", BA578="SD", AU578, BA578="SE", AU578*(SQRT(R578)), BA578="SEM", AU578*(SQRT(R578)), TRUE, "NA")</f>
        <v>0.8</v>
      </c>
      <c r="BE578" cm="1">
        <f t="array" ref="BE578">_xlfn.IFS(BD578="NA", "NA", AZ578="Direct rLV % whole brain", BD578, AZ578="Indirect rLV % whole brain", BD578, AZ578="Direct rLV % hemisphere", BD578/2, AZ578="Indirect rLV % hemisphere", BD578/2, AND(F578="Mouse", AZ578="mm3"), (BD578/508.91)*100, AND(F578="Rat", AZ578="mm3"), (BD578/1971)*100, AND(F578="Mouse", AZ578="ul"), (BD578/508.91)*100, AND(F578="Rat", AZ578="ul"), (BD578/1971)*100, AND(F578="Mouse", AZ578="nl"), (BD578/508910)*100, AND(F578="Rat", AZ578="nl"), (BD578/1971000)*100, AND(F578="Mouse", AZ578="cm3"), (BD578/0.50891)*100, AND(F578="Rat", AZ578="cm3"), (BD578/1.971)*100, TRUE, "NA")</f>
        <v>4.0588533739218668E-2</v>
      </c>
      <c r="BF578" s="48" t="str" cm="1">
        <f t="array" ref="BF578">_xlfn.IFS(AW578="NA", "NA", AW578="NR", "NA", T578 = "NA", "NA", T578 = "NR", "NA", BA578="SD", AW578, BA578="SE", AW578*(SQRT(T578)), BA578="SEM", AW578*(SQRT(T578)), TRUE, "NA")</f>
        <v>NA</v>
      </c>
      <c r="BG578" s="34" t="s">
        <v>12</v>
      </c>
      <c r="BH578" s="22" t="s">
        <v>8</v>
      </c>
      <c r="BI578" s="22" t="s">
        <v>8</v>
      </c>
      <c r="BJ578" s="22" t="s">
        <v>8</v>
      </c>
      <c r="BK578" s="22" t="s">
        <v>8</v>
      </c>
      <c r="BL578" s="22" t="s">
        <v>8</v>
      </c>
      <c r="BM578" s="22" t="s">
        <v>8</v>
      </c>
      <c r="BN578" s="34" t="s">
        <v>273</v>
      </c>
      <c r="BO578" s="22" t="s">
        <v>273</v>
      </c>
    </row>
    <row r="579" spans="1:69" x14ac:dyDescent="0.3">
      <c r="A579" t="s">
        <v>2288</v>
      </c>
      <c r="B579" t="s">
        <v>2285</v>
      </c>
      <c r="C579">
        <v>2016</v>
      </c>
      <c r="D579" t="s">
        <v>2289</v>
      </c>
      <c r="E579" t="s">
        <v>141</v>
      </c>
      <c r="F579" s="35" t="s">
        <v>24</v>
      </c>
      <c r="G579" t="s">
        <v>11</v>
      </c>
      <c r="H579" t="s">
        <v>36</v>
      </c>
      <c r="I579" t="s">
        <v>12</v>
      </c>
      <c r="J579" t="s">
        <v>8</v>
      </c>
      <c r="K579" t="s">
        <v>9</v>
      </c>
      <c r="L579" t="s">
        <v>9</v>
      </c>
      <c r="M579" t="s">
        <v>9</v>
      </c>
      <c r="N579">
        <v>240</v>
      </c>
      <c r="O579">
        <v>274</v>
      </c>
      <c r="P579">
        <v>308</v>
      </c>
      <c r="Q579">
        <v>1</v>
      </c>
      <c r="R579">
        <v>6</v>
      </c>
      <c r="S579">
        <v>0</v>
      </c>
      <c r="T579" t="s">
        <v>8</v>
      </c>
      <c r="U579" t="str">
        <f t="shared" si="92"/>
        <v>NA</v>
      </c>
      <c r="V579" t="str">
        <f t="shared" si="93"/>
        <v>NA</v>
      </c>
      <c r="W579" s="35" t="s">
        <v>97</v>
      </c>
      <c r="X579" t="s">
        <v>8</v>
      </c>
      <c r="Y579" t="s">
        <v>76</v>
      </c>
      <c r="Z579" t="s">
        <v>925</v>
      </c>
      <c r="AA579">
        <v>10</v>
      </c>
      <c r="AB579" t="s">
        <v>145</v>
      </c>
      <c r="AC579" cm="1">
        <f t="array" ref="AC579">_xlfn.IFS(AB579="mg/kg", AA579, AB579="ug/g", AA579, AB579="mg/100g", AA579*10, AB579="mg/g", AA579*1000, TRUE, "NA")</f>
        <v>10</v>
      </c>
      <c r="AD579">
        <v>41</v>
      </c>
      <c r="AE579" t="s">
        <v>209</v>
      </c>
      <c r="AF579" cm="1">
        <f t="array" ref="AF579">_xlfn.IFS(AD579="NA", "NA", AD579="NR", "NA", AE579="W/cm2", AD579, AE579="mW/mm2", AD579*0.1, AE579="mW/cm2", AD579*0.001, AE579="uW/cm2", AD579*0.000001, AE579="lux", AD579*0.00000014641, AE579="klux", AD579*0.00014641, TRUE, "NA")</f>
        <v>4.1000000000000002E-2</v>
      </c>
      <c r="AG579" t="s">
        <v>86</v>
      </c>
      <c r="AH579" t="s">
        <v>2654</v>
      </c>
      <c r="AI579">
        <v>555</v>
      </c>
      <c r="AJ579">
        <v>3</v>
      </c>
      <c r="AK579">
        <v>5</v>
      </c>
      <c r="AL579" s="35" t="s">
        <v>12</v>
      </c>
      <c r="AM579" t="s">
        <v>8</v>
      </c>
      <c r="AN579" t="s">
        <v>8</v>
      </c>
      <c r="AO579" t="s">
        <v>8</v>
      </c>
      <c r="AP579" t="s">
        <v>8</v>
      </c>
      <c r="AQ579" t="s">
        <v>8</v>
      </c>
      <c r="AR579" s="35">
        <v>24</v>
      </c>
      <c r="AS579" t="s">
        <v>874</v>
      </c>
      <c r="AT579">
        <v>5.25</v>
      </c>
      <c r="AU579">
        <v>1.17</v>
      </c>
      <c r="AV579" t="s">
        <v>8</v>
      </c>
      <c r="AW579" t="s">
        <v>8</v>
      </c>
      <c r="AX579" t="s">
        <v>8</v>
      </c>
      <c r="AY579" t="s">
        <v>8</v>
      </c>
      <c r="AZ579" t="s">
        <v>301</v>
      </c>
      <c r="BA579" t="s">
        <v>196</v>
      </c>
      <c r="BB579" t="str" cm="1">
        <f t="array" ref="BB579">_xlfn.IFS(AT579="NA", "NA", AT579="NR", "NA", AZ579="Direct rLV % whole brain", AT579, AZ579="Indirect rLV % whole brain", AT579, AZ579="Direct rLV % hemisphere", AT579/2, AZ579="Indirect rLV % hemisphere", AT579/2, AND(F579="Mouse", AZ579="mm3"), (AT579/508.91)*100, AND(F579="Rat", AZ579="mm3"), (AT579/1971)*100, AND(F579="Mouse", AZ579="ul"), (AT579/508.91)*100, AND(F579="Rat", AZ579="ul"), (AT579/1971)*100, AND(F579="Mouse", AZ579="nl"), (AT579/508910)*100, AND(F579="Rat", AZ579="nl"), (AT579/1971000)*100, AND(F579="Mouse", AZ579="cm3"), (AT579/0.50891)*100, AND(F579="Rat", AZ579="cm3"), (AT579/1.971)*100, TRUE, "NA")</f>
        <v>NA</v>
      </c>
      <c r="BC579" t="str" cm="1">
        <f t="array" ref="BC579">_xlfn.IFS(AV579="NA", "NA", AV579="NR", "NA", AZ579="Direct rLV % whole brain", AV579, AZ579="Indirect rLV % whole brain", AV579, AZ579="Direct rLV % hemisphere", AV579/2, AZ579="Indirect rLV % hemisphere", AV579/2, AND(F579="Mouse", AZ579="mm3"), (AV579/508.91)*100, AND(F579="Rat", AZ579="mm3"), (AV579/1971)*100, AND(F579="Mouse", AZ579="ul"), (AV579/508.91)*100, AND(F579="Rat", AZ579="ul"), (AV579/1971)*100, AND(F579="Mouse", AZ579="nl"), (AV579/508910)*100, AND(F579="Rat", AZ579="nl"), (AV579/1971000)*100, AND(F579="Mouse", AZ579="cm3"), (AV579/0.50891)*100, AND(F579="Rat", AZ579="cm3"), (AV579/1.971)*100, TRUE, "NA")</f>
        <v>NA</v>
      </c>
      <c r="BD579" cm="1">
        <f t="array" ref="BD579">_xlfn.IFS(AU579="NA", "NA", AU579="NR", "NA", R579="NR", "NA", BA579="SD", AU579, BA579="SE", AU579*(SQRT(R579)), BA579="SEM", AU579*(SQRT(R579)), TRUE, "NA")</f>
        <v>1.17</v>
      </c>
      <c r="BE579" t="str" cm="1">
        <f t="array" ref="BE579">_xlfn.IFS(BD579="NA", "NA", AZ579="Direct rLV % whole brain", BD579, AZ579="Indirect rLV % whole brain", BD579, AZ579="Direct rLV % hemisphere", BD579/2, AZ579="Indirect rLV % hemisphere", BD579/2, AND(F579="Mouse", AZ579="mm3"), (BD579/508.91)*100, AND(F579="Rat", AZ579="mm3"), (BD579/1971)*100, AND(F579="Mouse", AZ579="ul"), (BD579/508.91)*100, AND(F579="Rat", AZ579="ul"), (BD579/1971)*100, AND(F579="Mouse", AZ579="nl"), (BD579/508910)*100, AND(F579="Rat", AZ579="nl"), (BD579/1971000)*100, AND(F579="Mouse", AZ579="cm3"), (BD579/0.50891)*100, AND(F579="Rat", AZ579="cm3"), (BD579/1.971)*100, TRUE, "NA")</f>
        <v>NA</v>
      </c>
      <c r="BF579" s="48" t="str" cm="1">
        <f t="array" ref="BF579">_xlfn.IFS(AW579="NA", "NA", AW579="NR", "NA", T579 = "NA", "NA", T579 = "NR", "NA", BA579="SD", AW579, BA579="SE", AW579*(SQRT(T579)), BA579="SEM", AW579*(SQRT(T579)), TRUE, "NA")</f>
        <v>NA</v>
      </c>
      <c r="BG579" s="35" t="s">
        <v>12</v>
      </c>
      <c r="BH579" t="s">
        <v>8</v>
      </c>
      <c r="BI579" t="s">
        <v>8</v>
      </c>
      <c r="BJ579" t="s">
        <v>8</v>
      </c>
      <c r="BK579" t="s">
        <v>8</v>
      </c>
      <c r="BL579" t="s">
        <v>8</v>
      </c>
      <c r="BM579" t="s">
        <v>8</v>
      </c>
      <c r="BN579" s="35" t="s">
        <v>273</v>
      </c>
      <c r="BO579" t="s">
        <v>273</v>
      </c>
      <c r="BP579" t="s">
        <v>2290</v>
      </c>
    </row>
    <row r="580" spans="1:69" x14ac:dyDescent="0.3">
      <c r="A580" t="s">
        <v>2288</v>
      </c>
      <c r="B580" t="s">
        <v>2285</v>
      </c>
      <c r="C580">
        <v>2016</v>
      </c>
      <c r="D580" t="s">
        <v>2289</v>
      </c>
      <c r="E580" t="s">
        <v>143</v>
      </c>
      <c r="F580" s="35" t="s">
        <v>24</v>
      </c>
      <c r="G580" t="s">
        <v>11</v>
      </c>
      <c r="H580" t="s">
        <v>37</v>
      </c>
      <c r="I580" t="s">
        <v>12</v>
      </c>
      <c r="J580" t="s">
        <v>8</v>
      </c>
      <c r="K580" t="s">
        <v>9</v>
      </c>
      <c r="L580">
        <v>1</v>
      </c>
      <c r="M580" t="s">
        <v>9</v>
      </c>
      <c r="N580">
        <v>10</v>
      </c>
      <c r="O580">
        <f>AVERAGE(N580,P580)</f>
        <v>15</v>
      </c>
      <c r="P580">
        <v>20</v>
      </c>
      <c r="Q580">
        <v>1</v>
      </c>
      <c r="R580">
        <v>6</v>
      </c>
      <c r="S580">
        <v>0</v>
      </c>
      <c r="T580" t="s">
        <v>8</v>
      </c>
      <c r="U580" t="str">
        <f t="shared" si="92"/>
        <v>NA</v>
      </c>
      <c r="V580" t="str">
        <f t="shared" si="93"/>
        <v>NA</v>
      </c>
      <c r="W580" s="35" t="s">
        <v>97</v>
      </c>
      <c r="X580" t="s">
        <v>8</v>
      </c>
      <c r="Y580" t="s">
        <v>78</v>
      </c>
      <c r="Z580" t="s">
        <v>925</v>
      </c>
      <c r="AA580">
        <v>60</v>
      </c>
      <c r="AB580" t="s">
        <v>145</v>
      </c>
      <c r="AC580" cm="1">
        <f t="array" ref="AC580">_xlfn.IFS(AB580="mg/kg", AA580, AB580="ug/g", AA580, AB580="mg/100g", AA580*10, AB580="mg/g", AA580*1000, TRUE, "NA")</f>
        <v>60</v>
      </c>
      <c r="AD580">
        <v>41</v>
      </c>
      <c r="AE580" t="s">
        <v>209</v>
      </c>
      <c r="AF580" cm="1">
        <f t="array" ref="AF580">_xlfn.IFS(AD580="NA", "NA", AD580="NR", "NA", AE580="W/cm2", AD580, AE580="mW/mm2", AD580*0.1, AE580="mW/cm2", AD580*0.001, AE580="uW/cm2", AD580*0.000001, AE580="lux", AD580*0.00000014641, AE580="klux", AD580*0.00014641, TRUE, "NA")</f>
        <v>4.1000000000000002E-2</v>
      </c>
      <c r="AG580" t="s">
        <v>86</v>
      </c>
      <c r="AH580" t="s">
        <v>2654</v>
      </c>
      <c r="AI580">
        <v>555</v>
      </c>
      <c r="AJ580">
        <v>2</v>
      </c>
      <c r="AK580">
        <v>15</v>
      </c>
      <c r="AL580" s="35" t="s">
        <v>12</v>
      </c>
      <c r="AM580" t="s">
        <v>8</v>
      </c>
      <c r="AN580" t="s">
        <v>8</v>
      </c>
      <c r="AO580" t="s">
        <v>8</v>
      </c>
      <c r="AP580" t="s">
        <v>8</v>
      </c>
      <c r="AQ580" t="s">
        <v>8</v>
      </c>
      <c r="AR580" s="35">
        <v>24</v>
      </c>
      <c r="AS580" t="s">
        <v>874</v>
      </c>
      <c r="AT580">
        <v>4.97</v>
      </c>
      <c r="AU580">
        <v>1.25</v>
      </c>
      <c r="AV580" t="s">
        <v>8</v>
      </c>
      <c r="AW580" t="s">
        <v>8</v>
      </c>
      <c r="AX580" t="s">
        <v>8</v>
      </c>
      <c r="AY580" t="s">
        <v>8</v>
      </c>
      <c r="AZ580" t="s">
        <v>301</v>
      </c>
      <c r="BA580" t="s">
        <v>196</v>
      </c>
      <c r="BB580" t="str" cm="1">
        <f t="array" ref="BB580">_xlfn.IFS(AT580="NA", "NA", AT580="NR", "NA", AZ580="Direct rLV % whole brain", AT580, AZ580="Indirect rLV % whole brain", AT580, AZ580="Direct rLV % hemisphere", AT580/2, AZ580="Indirect rLV % hemisphere", AT580/2, AND(F580="Mouse", AZ580="mm3"), (AT580/508.91)*100, AND(F580="Rat", AZ580="mm3"), (AT580/1971)*100, AND(F580="Mouse", AZ580="ul"), (AT580/508.91)*100, AND(F580="Rat", AZ580="ul"), (AT580/1971)*100, AND(F580="Mouse", AZ580="nl"), (AT580/508910)*100, AND(F580="Rat", AZ580="nl"), (AT580/1971000)*100, AND(F580="Mouse", AZ580="cm3"), (AT580/0.50891)*100, AND(F580="Rat", AZ580="cm3"), (AT580/1.971)*100, TRUE, "NA")</f>
        <v>NA</v>
      </c>
      <c r="BC580" t="str" cm="1">
        <f t="array" ref="BC580">_xlfn.IFS(AV580="NA", "NA", AV580="NR", "NA", AZ580="Direct rLV % whole brain", AV580, AZ580="Indirect rLV % whole brain", AV580, AZ580="Direct rLV % hemisphere", AV580/2, AZ580="Indirect rLV % hemisphere", AV580/2, AND(F580="Mouse", AZ580="mm3"), (AV580/508.91)*100, AND(F580="Rat", AZ580="mm3"), (AV580/1971)*100, AND(F580="Mouse", AZ580="ul"), (AV580/508.91)*100, AND(F580="Rat", AZ580="ul"), (AV580/1971)*100, AND(F580="Mouse", AZ580="nl"), (AV580/508910)*100, AND(F580="Rat", AZ580="nl"), (AV580/1971000)*100, AND(F580="Mouse", AZ580="cm3"), (AV580/0.50891)*100, AND(F580="Rat", AZ580="cm3"), (AV580/1.971)*100, TRUE, "NA")</f>
        <v>NA</v>
      </c>
      <c r="BD580" cm="1">
        <f t="array" ref="BD580">_xlfn.IFS(AU580="NA", "NA", AU580="NR", "NA", R580="NR", "NA", BA580="SD", AU580, BA580="SE", AU580*(SQRT(R580)), BA580="SEM", AU580*(SQRT(R580)), TRUE, "NA")</f>
        <v>1.25</v>
      </c>
      <c r="BE580" t="str" cm="1">
        <f t="array" ref="BE580">_xlfn.IFS(BD580="NA", "NA", AZ580="Direct rLV % whole brain", BD580, AZ580="Indirect rLV % whole brain", BD580, AZ580="Direct rLV % hemisphere", BD580/2, AZ580="Indirect rLV % hemisphere", BD580/2, AND(F580="Mouse", AZ580="mm3"), (BD580/508.91)*100, AND(F580="Rat", AZ580="mm3"), (BD580/1971)*100, AND(F580="Mouse", AZ580="ul"), (BD580/508.91)*100, AND(F580="Rat", AZ580="ul"), (BD580/1971)*100, AND(F580="Mouse", AZ580="nl"), (BD580/508910)*100, AND(F580="Rat", AZ580="nl"), (BD580/1971000)*100, AND(F580="Mouse", AZ580="cm3"), (BD580/0.50891)*100, AND(F580="Rat", AZ580="cm3"), (BD580/1.971)*100, TRUE, "NA")</f>
        <v>NA</v>
      </c>
      <c r="BF580" s="48" t="str" cm="1">
        <f t="array" ref="BF580">_xlfn.IFS(AW580="NA", "NA", AW580="NR", "NA", T580 = "NA", "NA", T580 = "NR", "NA", BA580="SD", AW580, BA580="SE", AW580*(SQRT(T580)), BA580="SEM", AW580*(SQRT(T580)), TRUE, "NA")</f>
        <v>NA</v>
      </c>
      <c r="BG580" s="35" t="s">
        <v>12</v>
      </c>
      <c r="BH580" t="s">
        <v>8</v>
      </c>
      <c r="BI580" t="s">
        <v>8</v>
      </c>
      <c r="BJ580" t="s">
        <v>8</v>
      </c>
      <c r="BK580" t="s">
        <v>8</v>
      </c>
      <c r="BL580" t="s">
        <v>8</v>
      </c>
      <c r="BM580" t="s">
        <v>8</v>
      </c>
      <c r="BN580" s="35" t="s">
        <v>273</v>
      </c>
      <c r="BO580" t="s">
        <v>273</v>
      </c>
      <c r="BP580" t="s">
        <v>2291</v>
      </c>
    </row>
    <row r="581" spans="1:69" s="22" customFormat="1" x14ac:dyDescent="0.3">
      <c r="A581" s="22" t="s">
        <v>2293</v>
      </c>
      <c r="B581" s="22" t="s">
        <v>2292</v>
      </c>
      <c r="C581" s="22">
        <v>2016</v>
      </c>
      <c r="D581" s="22" t="s">
        <v>2294</v>
      </c>
      <c r="E581" s="22" t="s">
        <v>141</v>
      </c>
      <c r="F581" s="34" t="s">
        <v>25</v>
      </c>
      <c r="G581" s="22" t="s">
        <v>1008</v>
      </c>
      <c r="H581" s="22" t="s">
        <v>35</v>
      </c>
      <c r="I581" s="22" t="s">
        <v>12</v>
      </c>
      <c r="J581" s="22" t="s">
        <v>8</v>
      </c>
      <c r="K581" s="22" t="s">
        <v>9</v>
      </c>
      <c r="L581" s="22">
        <v>9</v>
      </c>
      <c r="M581" s="22" t="s">
        <v>9</v>
      </c>
      <c r="N581" s="22" t="s">
        <v>9</v>
      </c>
      <c r="O581" s="22">
        <v>22</v>
      </c>
      <c r="P581" s="22" t="s">
        <v>9</v>
      </c>
      <c r="Q581" s="22">
        <v>1</v>
      </c>
      <c r="R581" s="22">
        <v>7</v>
      </c>
      <c r="S581" s="22">
        <v>0</v>
      </c>
      <c r="T581" s="22" t="s">
        <v>8</v>
      </c>
      <c r="U581" s="22" t="str">
        <f t="shared" si="92"/>
        <v>NA</v>
      </c>
      <c r="V581" s="22" t="str">
        <f t="shared" si="93"/>
        <v>NA</v>
      </c>
      <c r="W581" s="34" t="s">
        <v>97</v>
      </c>
      <c r="X581" s="22" t="s">
        <v>8</v>
      </c>
      <c r="Y581" s="22" t="s">
        <v>78</v>
      </c>
      <c r="Z581" s="22" t="s">
        <v>91</v>
      </c>
      <c r="AA581" s="22">
        <v>20</v>
      </c>
      <c r="AB581" s="22" t="s">
        <v>145</v>
      </c>
      <c r="AC581" cm="1">
        <f t="array" ref="AC581">_xlfn.IFS(AB581="mg/kg", AA581, AB581="ug/g", AA581, AB581="mg/100g", AA581*10, AB581="mg/g", AA581*1000, TRUE, "NA")</f>
        <v>20</v>
      </c>
      <c r="AD581" s="22" t="s">
        <v>9</v>
      </c>
      <c r="AE581" s="22" t="s">
        <v>8</v>
      </c>
      <c r="AF581" t="str" cm="1">
        <f t="array" ref="AF581">_xlfn.IFS(AD581="NA", "NA", AD581="NR", "NA", AE581="W/cm2", AD581, AE581="mW/mm2", AD581*0.1, AE581="mW/cm2", AD581*0.001, AE581="uW/cm2", AD581*0.000001, AE581="lux", AD581*0.00000014641, AE581="klux", AD581*0.00014641, TRUE, "NA")</f>
        <v>NA</v>
      </c>
      <c r="AG581" s="22" t="s">
        <v>85</v>
      </c>
      <c r="AH581" s="22" t="s">
        <v>2656</v>
      </c>
      <c r="AI581" s="22">
        <v>540</v>
      </c>
      <c r="AJ581" s="22" t="s">
        <v>9</v>
      </c>
      <c r="AK581" s="22">
        <v>10</v>
      </c>
      <c r="AL581" s="34" t="s">
        <v>12</v>
      </c>
      <c r="AM581" s="22" t="s">
        <v>8</v>
      </c>
      <c r="AN581" s="22" t="s">
        <v>8</v>
      </c>
      <c r="AO581" s="22" t="s">
        <v>8</v>
      </c>
      <c r="AP581" s="22" t="s">
        <v>8</v>
      </c>
      <c r="AQ581" s="22" t="s">
        <v>8</v>
      </c>
      <c r="AR581" s="34">
        <v>24</v>
      </c>
      <c r="AS581" s="22" t="s">
        <v>875</v>
      </c>
      <c r="AT581" s="22">
        <v>28.08</v>
      </c>
      <c r="AU581" s="22">
        <v>6.53</v>
      </c>
      <c r="AV581" s="22" t="s">
        <v>8</v>
      </c>
      <c r="AW581" s="22" t="s">
        <v>8</v>
      </c>
      <c r="AX581" s="22" t="s">
        <v>8</v>
      </c>
      <c r="AY581" s="22" t="s">
        <v>8</v>
      </c>
      <c r="AZ581" s="22" t="s">
        <v>137</v>
      </c>
      <c r="BA581" s="22" t="s">
        <v>198</v>
      </c>
      <c r="BB581" cm="1">
        <f t="array" ref="BB581">_xlfn.IFS(AT581="NA", "NA", AT581="NR", "NA", AZ581="Direct rLV % whole brain", AT581, AZ581="Indirect rLV % whole brain", AT581, AZ581="Direct rLV % hemisphere", AT581/2, AZ581="Indirect rLV % hemisphere", AT581/2, AND(F581="Mouse", AZ581="mm3"), (AT581/508.91)*100, AND(F581="Rat", AZ581="mm3"), (AT581/1971)*100, AND(F581="Mouse", AZ581="ul"), (AT581/508.91)*100, AND(F581="Rat", AZ581="ul"), (AT581/1971)*100, AND(F581="Mouse", AZ581="nl"), (AT581/508910)*100, AND(F581="Rat", AZ581="nl"), (AT581/1971000)*100, AND(F581="Mouse", AZ581="cm3"), (AT581/0.50891)*100, AND(F581="Rat", AZ581="cm3"), (AT581/1.971)*100, TRUE, "NA")</f>
        <v>5.5176750309484968</v>
      </c>
      <c r="BC581" t="str" cm="1">
        <f t="array" ref="BC581">_xlfn.IFS(AV581="NA", "NA", AV581="NR", "NA", AZ581="Direct rLV % whole brain", AV581, AZ581="Indirect rLV % whole brain", AV581, AZ581="Direct rLV % hemisphere", AV581/2, AZ581="Indirect rLV % hemisphere", AV581/2, AND(F581="Mouse", AZ581="mm3"), (AV581/508.91)*100, AND(F581="Rat", AZ581="mm3"), (AV581/1971)*100, AND(F581="Mouse", AZ581="ul"), (AV581/508.91)*100, AND(F581="Rat", AZ581="ul"), (AV581/1971)*100, AND(F581="Mouse", AZ581="nl"), (AV581/508910)*100, AND(F581="Rat", AZ581="nl"), (AV581/1971000)*100, AND(F581="Mouse", AZ581="cm3"), (AV581/0.50891)*100, AND(F581="Rat", AZ581="cm3"), (AV581/1.971)*100, TRUE, "NA")</f>
        <v>NA</v>
      </c>
      <c r="BD581" cm="1">
        <f t="array" ref="BD581">_xlfn.IFS(AU581="NA", "NA", AU581="NR", "NA", R581="NR", "NA", BA581="SD", AU581, BA581="SE", AU581*(SQRT(R581)), BA581="SEM", AU581*(SQRT(R581)), TRUE, "NA")</f>
        <v>17.276756061251778</v>
      </c>
      <c r="BE581" cm="1">
        <f t="array" ref="BE581">_xlfn.IFS(BD581="NA", "NA", AZ581="Direct rLV % whole brain", BD581, AZ581="Indirect rLV % whole brain", BD581, AZ581="Direct rLV % hemisphere", BD581/2, AZ581="Indirect rLV % hemisphere", BD581/2, AND(F581="Mouse", AZ581="mm3"), (BD581/508.91)*100, AND(F581="Rat", AZ581="mm3"), (BD581/1971)*100, AND(F581="Mouse", AZ581="ul"), (BD581/508.91)*100, AND(F581="Rat", AZ581="ul"), (BD581/1971)*100, AND(F581="Mouse", AZ581="nl"), (BD581/508910)*100, AND(F581="Rat", AZ581="nl"), (BD581/1971000)*100, AND(F581="Mouse", AZ581="cm3"), (BD581/0.50891)*100, AND(F581="Rat", AZ581="cm3"), (BD581/1.971)*100, TRUE, "NA")</f>
        <v>3.3948548979685556</v>
      </c>
      <c r="BF581" s="48" t="str" cm="1">
        <f t="array" ref="BF581">_xlfn.IFS(AW581="NA", "NA", AW581="NR", "NA", T581 = "NA", "NA", T581 = "NR", "NA", BA581="SD", AW581, BA581="SE", AW581*(SQRT(T581)), BA581="SEM", AW581*(SQRT(T581)), TRUE, "NA")</f>
        <v>NA</v>
      </c>
      <c r="BG581" s="34" t="s">
        <v>12</v>
      </c>
      <c r="BH581" s="22" t="s">
        <v>8</v>
      </c>
      <c r="BI581" s="22" t="s">
        <v>8</v>
      </c>
      <c r="BJ581" s="22" t="s">
        <v>8</v>
      </c>
      <c r="BK581" s="22" t="s">
        <v>8</v>
      </c>
      <c r="BL581" s="22" t="s">
        <v>8</v>
      </c>
      <c r="BM581" s="22" t="s">
        <v>8</v>
      </c>
      <c r="BN581" s="34" t="s">
        <v>273</v>
      </c>
      <c r="BO581" s="22" t="s">
        <v>273</v>
      </c>
      <c r="BP581" s="22" t="s">
        <v>2614</v>
      </c>
    </row>
    <row r="582" spans="1:69" s="22" customFormat="1" x14ac:dyDescent="0.3">
      <c r="A582" s="22" t="s">
        <v>2293</v>
      </c>
      <c r="B582" s="22" t="s">
        <v>2292</v>
      </c>
      <c r="C582" s="22">
        <v>2016</v>
      </c>
      <c r="D582" s="22" t="s">
        <v>2294</v>
      </c>
      <c r="E582" s="22" t="s">
        <v>143</v>
      </c>
      <c r="F582" s="34" t="s">
        <v>25</v>
      </c>
      <c r="G582" s="22" t="s">
        <v>1008</v>
      </c>
      <c r="H582" s="22" t="s">
        <v>35</v>
      </c>
      <c r="I582" s="22" t="s">
        <v>12</v>
      </c>
      <c r="J582" s="22" t="s">
        <v>8</v>
      </c>
      <c r="K582" s="22" t="s">
        <v>9</v>
      </c>
      <c r="L582" s="22">
        <v>26</v>
      </c>
      <c r="M582" s="22" t="s">
        <v>9</v>
      </c>
      <c r="N582" s="22" t="s">
        <v>9</v>
      </c>
      <c r="O582" s="22" t="s">
        <v>9</v>
      </c>
      <c r="P582" s="22" t="s">
        <v>9</v>
      </c>
      <c r="Q582" s="22">
        <v>1</v>
      </c>
      <c r="R582" s="22">
        <v>7</v>
      </c>
      <c r="S582" s="22">
        <v>0</v>
      </c>
      <c r="T582" s="22" t="s">
        <v>8</v>
      </c>
      <c r="U582" s="22" t="str">
        <f t="shared" si="92"/>
        <v>NA</v>
      </c>
      <c r="V582" s="22" t="str">
        <f t="shared" si="93"/>
        <v>NA</v>
      </c>
      <c r="W582" s="34" t="s">
        <v>97</v>
      </c>
      <c r="X582" s="22" t="s">
        <v>8</v>
      </c>
      <c r="Y582" s="22" t="s">
        <v>78</v>
      </c>
      <c r="Z582" s="22" t="s">
        <v>91</v>
      </c>
      <c r="AA582" s="22">
        <v>20</v>
      </c>
      <c r="AB582" s="22" t="s">
        <v>145</v>
      </c>
      <c r="AC582" cm="1">
        <f t="array" ref="AC582">_xlfn.IFS(AB582="mg/kg", AA582, AB582="ug/g", AA582, AB582="mg/100g", AA582*10, AB582="mg/g", AA582*1000, TRUE, "NA")</f>
        <v>20</v>
      </c>
      <c r="AD582" s="22" t="s">
        <v>9</v>
      </c>
      <c r="AE582" s="22" t="s">
        <v>8</v>
      </c>
      <c r="AF582" t="str" cm="1">
        <f t="array" ref="AF582">_xlfn.IFS(AD582="NA", "NA", AD582="NR", "NA", AE582="W/cm2", AD582, AE582="mW/mm2", AD582*0.1, AE582="mW/cm2", AD582*0.001, AE582="uW/cm2", AD582*0.000001, AE582="lux", AD582*0.00000014641, AE582="klux", AD582*0.00014641, TRUE, "NA")</f>
        <v>NA</v>
      </c>
      <c r="AG582" s="22" t="s">
        <v>85</v>
      </c>
      <c r="AH582" s="22" t="s">
        <v>2656</v>
      </c>
      <c r="AI582" s="22">
        <v>540</v>
      </c>
      <c r="AJ582" s="22" t="s">
        <v>9</v>
      </c>
      <c r="AK582" s="22">
        <v>10</v>
      </c>
      <c r="AL582" s="34" t="s">
        <v>12</v>
      </c>
      <c r="AM582" s="22" t="s">
        <v>8</v>
      </c>
      <c r="AN582" s="22" t="s">
        <v>8</v>
      </c>
      <c r="AO582" s="22" t="s">
        <v>8</v>
      </c>
      <c r="AP582" s="22" t="s">
        <v>8</v>
      </c>
      <c r="AQ582" s="22" t="s">
        <v>8</v>
      </c>
      <c r="AR582" s="34">
        <v>24</v>
      </c>
      <c r="AS582" s="22" t="s">
        <v>875</v>
      </c>
      <c r="AT582" s="22">
        <v>46.18</v>
      </c>
      <c r="AU582" s="22">
        <v>11.27</v>
      </c>
      <c r="AV582" s="22" t="s">
        <v>8</v>
      </c>
      <c r="AW582" s="22" t="s">
        <v>8</v>
      </c>
      <c r="AX582" s="22" t="s">
        <v>8</v>
      </c>
      <c r="AY582" s="22" t="s">
        <v>8</v>
      </c>
      <c r="AZ582" s="22" t="s">
        <v>137</v>
      </c>
      <c r="BA582" s="22" t="s">
        <v>198</v>
      </c>
      <c r="BB582" cm="1">
        <f t="array" ref="BB582">_xlfn.IFS(AT582="NA", "NA", AT582="NR", "NA", AZ582="Direct rLV % whole brain", AT582, AZ582="Indirect rLV % whole brain", AT582, AZ582="Direct rLV % hemisphere", AT582/2, AZ582="Indirect rLV % hemisphere", AT582/2, AND(F582="Mouse", AZ582="mm3"), (AT582/508.91)*100, AND(F582="Rat", AZ582="mm3"), (AT582/1971)*100, AND(F582="Mouse", AZ582="ul"), (AT582/508.91)*100, AND(F582="Rat", AZ582="ul"), (AT582/1971)*100, AND(F582="Mouse", AZ582="nl"), (AT582/508910)*100, AND(F582="Rat", AZ582="nl"), (AT582/1971000)*100, AND(F582="Mouse", AZ582="cm3"), (AT582/0.50891)*100, AND(F582="Rat", AZ582="cm3"), (AT582/1.971)*100, TRUE, "NA")</f>
        <v>9.0742960444872374</v>
      </c>
      <c r="BC582" t="str" cm="1">
        <f t="array" ref="BC582">_xlfn.IFS(AV582="NA", "NA", AV582="NR", "NA", AZ582="Direct rLV % whole brain", AV582, AZ582="Indirect rLV % whole brain", AV582, AZ582="Direct rLV % hemisphere", AV582/2, AZ582="Indirect rLV % hemisphere", AV582/2, AND(F582="Mouse", AZ582="mm3"), (AV582/508.91)*100, AND(F582="Rat", AZ582="mm3"), (AV582/1971)*100, AND(F582="Mouse", AZ582="ul"), (AV582/508.91)*100, AND(F582="Rat", AZ582="ul"), (AV582/1971)*100, AND(F582="Mouse", AZ582="nl"), (AV582/508910)*100, AND(F582="Rat", AZ582="nl"), (AV582/1971000)*100, AND(F582="Mouse", AZ582="cm3"), (AV582/0.50891)*100, AND(F582="Rat", AZ582="cm3"), (AV582/1.971)*100, TRUE, "NA")</f>
        <v>NA</v>
      </c>
      <c r="BD582" cm="1">
        <f t="array" ref="BD582">_xlfn.IFS(AU582="NA", "NA", AU582="NR", "NA", R582="NR", "NA", BA582="SD", AU582, BA582="SE", AU582*(SQRT(R582)), BA582="SEM", AU582*(SQRT(R582)), TRUE, "NA")</f>
        <v>29.817617275697938</v>
      </c>
      <c r="BE582" cm="1">
        <f t="array" ref="BE582">_xlfn.IFS(BD582="NA", "NA", AZ582="Direct rLV % whole brain", BD582, AZ582="Indirect rLV % whole brain", BD582, AZ582="Direct rLV % hemisphere", BD582/2, AZ582="Indirect rLV % hemisphere", BD582/2, AND(F582="Mouse", AZ582="mm3"), (BD582/508.91)*100, AND(F582="Rat", AZ582="mm3"), (BD582/1971)*100, AND(F582="Mouse", AZ582="ul"), (BD582/508.91)*100, AND(F582="Rat", AZ582="ul"), (BD582/1971)*100, AND(F582="Mouse", AZ582="nl"), (BD582/508910)*100, AND(F582="Rat", AZ582="nl"), (BD582/1971000)*100, AND(F582="Mouse", AZ582="cm3"), (BD582/0.50891)*100, AND(F582="Rat", AZ582="cm3"), (BD582/1.971)*100, TRUE, "NA")</f>
        <v>5.8591140428951949</v>
      </c>
      <c r="BF582" s="48" t="str" cm="1">
        <f t="array" ref="BF582">_xlfn.IFS(AW582="NA", "NA", AW582="NR", "NA", T582 = "NA", "NA", T582 = "NR", "NA", BA582="SD", AW582, BA582="SE", AW582*(SQRT(T582)), BA582="SEM", AW582*(SQRT(T582)), TRUE, "NA")</f>
        <v>NA</v>
      </c>
      <c r="BG582" s="34" t="s">
        <v>12</v>
      </c>
      <c r="BH582" s="22" t="s">
        <v>8</v>
      </c>
      <c r="BI582" s="22" t="s">
        <v>8</v>
      </c>
      <c r="BJ582" s="22" t="s">
        <v>8</v>
      </c>
      <c r="BK582" s="22" t="s">
        <v>8</v>
      </c>
      <c r="BL582" s="22" t="s">
        <v>8</v>
      </c>
      <c r="BM582" s="22" t="s">
        <v>8</v>
      </c>
      <c r="BN582" s="34" t="s">
        <v>273</v>
      </c>
      <c r="BO582" s="22" t="s">
        <v>273</v>
      </c>
      <c r="BP582" s="22" t="s">
        <v>2614</v>
      </c>
    </row>
    <row r="583" spans="1:69" s="22" customFormat="1" x14ac:dyDescent="0.3">
      <c r="A583" s="22" t="s">
        <v>2293</v>
      </c>
      <c r="B583" s="22" t="s">
        <v>2292</v>
      </c>
      <c r="C583" s="22">
        <v>2016</v>
      </c>
      <c r="D583" s="22" t="s">
        <v>2294</v>
      </c>
      <c r="E583" s="22" t="s">
        <v>144</v>
      </c>
      <c r="F583" s="34" t="s">
        <v>25</v>
      </c>
      <c r="G583" s="22" t="s">
        <v>1008</v>
      </c>
      <c r="H583" s="22" t="s">
        <v>35</v>
      </c>
      <c r="I583" s="22" t="s">
        <v>337</v>
      </c>
      <c r="J583" s="22" t="s">
        <v>8</v>
      </c>
      <c r="K583" s="22" t="s">
        <v>9</v>
      </c>
      <c r="L583" s="22">
        <v>52</v>
      </c>
      <c r="M583" s="22" t="s">
        <v>9</v>
      </c>
      <c r="N583" s="22" t="s">
        <v>9</v>
      </c>
      <c r="O583" s="22">
        <v>40</v>
      </c>
      <c r="P583" s="22" t="s">
        <v>9</v>
      </c>
      <c r="Q583" s="22">
        <v>1</v>
      </c>
      <c r="R583" s="22">
        <v>7</v>
      </c>
      <c r="S583" s="22">
        <v>0</v>
      </c>
      <c r="T583" s="22" t="s">
        <v>8</v>
      </c>
      <c r="U583" s="22" t="str">
        <f t="shared" si="92"/>
        <v>NA</v>
      </c>
      <c r="V583" s="22" t="str">
        <f t="shared" si="93"/>
        <v>NA</v>
      </c>
      <c r="W583" s="34" t="s">
        <v>97</v>
      </c>
      <c r="X583" s="22" t="s">
        <v>8</v>
      </c>
      <c r="Y583" s="22" t="s">
        <v>78</v>
      </c>
      <c r="Z583" s="22" t="s">
        <v>91</v>
      </c>
      <c r="AA583" s="22">
        <v>20</v>
      </c>
      <c r="AB583" s="22" t="s">
        <v>145</v>
      </c>
      <c r="AC583" cm="1">
        <f t="array" ref="AC583">_xlfn.IFS(AB583="mg/kg", AA583, AB583="ug/g", AA583, AB583="mg/100g", AA583*10, AB583="mg/g", AA583*1000, TRUE, "NA")</f>
        <v>20</v>
      </c>
      <c r="AD583" s="22" t="s">
        <v>9</v>
      </c>
      <c r="AE583" s="22" t="s">
        <v>8</v>
      </c>
      <c r="AF583" t="str" cm="1">
        <f t="array" ref="AF583">_xlfn.IFS(AD583="NA", "NA", AD583="NR", "NA", AE583="W/cm2", AD583, AE583="mW/mm2", AD583*0.1, AE583="mW/cm2", AD583*0.001, AE583="uW/cm2", AD583*0.000001, AE583="lux", AD583*0.00000014641, AE583="klux", AD583*0.00014641, TRUE, "NA")</f>
        <v>NA</v>
      </c>
      <c r="AG583" s="22" t="s">
        <v>85</v>
      </c>
      <c r="AH583" s="22" t="s">
        <v>2656</v>
      </c>
      <c r="AI583" s="22">
        <v>540</v>
      </c>
      <c r="AJ583" s="22" t="s">
        <v>9</v>
      </c>
      <c r="AK583" s="22">
        <v>10</v>
      </c>
      <c r="AL583" s="34" t="s">
        <v>12</v>
      </c>
      <c r="AM583" s="22" t="s">
        <v>8</v>
      </c>
      <c r="AN583" s="22" t="s">
        <v>8</v>
      </c>
      <c r="AO583" s="22" t="s">
        <v>8</v>
      </c>
      <c r="AP583" s="22" t="s">
        <v>8</v>
      </c>
      <c r="AQ583" s="22" t="s">
        <v>8</v>
      </c>
      <c r="AR583" s="34">
        <v>24</v>
      </c>
      <c r="AS583" s="22" t="s">
        <v>875</v>
      </c>
      <c r="AT583" s="22">
        <v>59.33</v>
      </c>
      <c r="AU583" s="22">
        <v>9.89</v>
      </c>
      <c r="AV583" s="22" t="s">
        <v>8</v>
      </c>
      <c r="AW583" s="22" t="s">
        <v>8</v>
      </c>
      <c r="AX583" s="22" t="s">
        <v>8</v>
      </c>
      <c r="AY583" s="22" t="s">
        <v>8</v>
      </c>
      <c r="AZ583" s="22" t="s">
        <v>137</v>
      </c>
      <c r="BA583" s="22" t="s">
        <v>198</v>
      </c>
      <c r="BB583" cm="1">
        <f t="array" ref="BB583">_xlfn.IFS(AT583="NA", "NA", AT583="NR", "NA", AZ583="Direct rLV % whole brain", AT583, AZ583="Indirect rLV % whole brain", AT583, AZ583="Direct rLV % hemisphere", AT583/2, AZ583="Indirect rLV % hemisphere", AT583/2, AND(F583="Mouse", AZ583="mm3"), (AT583/508.91)*100, AND(F583="Rat", AZ583="mm3"), (AT583/1971)*100, AND(F583="Mouse", AZ583="ul"), (AT583/508.91)*100, AND(F583="Rat", AZ583="ul"), (AT583/1971)*100, AND(F583="Mouse", AZ583="nl"), (AT583/508910)*100, AND(F583="Rat", AZ583="nl"), (AT583/1971000)*100, AND(F583="Mouse", AZ583="cm3"), (AT583/0.50891)*100, AND(F583="Rat", AZ583="cm3"), (AT583/1.971)*100, TRUE, "NA")</f>
        <v>11.65824998526262</v>
      </c>
      <c r="BC583" t="str" cm="1">
        <f t="array" ref="BC583">_xlfn.IFS(AV583="NA", "NA", AV583="NR", "NA", AZ583="Direct rLV % whole brain", AV583, AZ583="Indirect rLV % whole brain", AV583, AZ583="Direct rLV % hemisphere", AV583/2, AZ583="Indirect rLV % hemisphere", AV583/2, AND(F583="Mouse", AZ583="mm3"), (AV583/508.91)*100, AND(F583="Rat", AZ583="mm3"), (AV583/1971)*100, AND(F583="Mouse", AZ583="ul"), (AV583/508.91)*100, AND(F583="Rat", AZ583="ul"), (AV583/1971)*100, AND(F583="Mouse", AZ583="nl"), (AV583/508910)*100, AND(F583="Rat", AZ583="nl"), (AV583/1971000)*100, AND(F583="Mouse", AZ583="cm3"), (AV583/0.50891)*100, AND(F583="Rat", AZ583="cm3"), (AV583/1.971)*100, TRUE, "NA")</f>
        <v>NA</v>
      </c>
      <c r="BD583" cm="1">
        <f t="array" ref="BD583">_xlfn.IFS(AU583="NA", "NA", AU583="NR", "NA", R583="NR", "NA", BA583="SD", AU583, BA583="SE", AU583*(SQRT(R583)), BA583="SEM", AU583*(SQRT(R583)), TRUE, "NA")</f>
        <v>26.166480466428805</v>
      </c>
      <c r="BE583" cm="1">
        <f t="array" ref="BE583">_xlfn.IFS(BD583="NA", "NA", AZ583="Direct rLV % whole brain", BD583, AZ583="Indirect rLV % whole brain", BD583, AZ583="Direct rLV % hemisphere", BD583/2, AZ583="Indirect rLV % hemisphere", BD583/2, AND(F583="Mouse", AZ583="mm3"), (BD583/508.91)*100, AND(F583="Rat", AZ583="mm3"), (BD583/1971)*100, AND(F583="Mouse", AZ583="ul"), (BD583/508.91)*100, AND(F583="Rat", AZ583="ul"), (BD583/1971)*100, AND(F583="Mouse", AZ583="nl"), (BD583/508910)*100, AND(F583="Rat", AZ583="nl"), (BD583/1971000)*100, AND(F583="Mouse", AZ583="cm3"), (BD583/0.50891)*100, AND(F583="Rat", AZ583="cm3"), (BD583/1.971)*100, TRUE, "NA")</f>
        <v>5.1416715070304777</v>
      </c>
      <c r="BF583" s="48" t="str" cm="1">
        <f t="array" ref="BF583">_xlfn.IFS(AW583="NA", "NA", AW583="NR", "NA", T583 = "NA", "NA", T583 = "NR", "NA", BA583="SD", AW583, BA583="SE", AW583*(SQRT(T583)), BA583="SEM", AW583*(SQRT(T583)), TRUE, "NA")</f>
        <v>NA</v>
      </c>
      <c r="BG583" s="34" t="s">
        <v>12</v>
      </c>
      <c r="BH583" s="22" t="s">
        <v>8</v>
      </c>
      <c r="BI583" s="22" t="s">
        <v>8</v>
      </c>
      <c r="BJ583" s="22" t="s">
        <v>8</v>
      </c>
      <c r="BK583" s="22" t="s">
        <v>8</v>
      </c>
      <c r="BL583" s="22" t="s">
        <v>8</v>
      </c>
      <c r="BM583" s="22" t="s">
        <v>8</v>
      </c>
      <c r="BN583" s="34" t="s">
        <v>273</v>
      </c>
      <c r="BO583" s="22" t="s">
        <v>273</v>
      </c>
      <c r="BP583" s="22" t="s">
        <v>2614</v>
      </c>
    </row>
    <row r="584" spans="1:69" s="22" customFormat="1" x14ac:dyDescent="0.3">
      <c r="A584" s="22" t="s">
        <v>2293</v>
      </c>
      <c r="B584" s="22" t="s">
        <v>2292</v>
      </c>
      <c r="C584" s="22">
        <v>2016</v>
      </c>
      <c r="D584" s="22" t="s">
        <v>2294</v>
      </c>
      <c r="E584" s="22" t="s">
        <v>263</v>
      </c>
      <c r="F584" s="34" t="s">
        <v>25</v>
      </c>
      <c r="G584" s="22" t="s">
        <v>1008</v>
      </c>
      <c r="H584" s="22" t="s">
        <v>35</v>
      </c>
      <c r="I584" s="22" t="s">
        <v>12</v>
      </c>
      <c r="J584" s="22" t="s">
        <v>8</v>
      </c>
      <c r="K584" s="22" t="s">
        <v>9</v>
      </c>
      <c r="L584" s="22">
        <v>9</v>
      </c>
      <c r="M584" s="22" t="s">
        <v>9</v>
      </c>
      <c r="N584" s="22" t="s">
        <v>9</v>
      </c>
      <c r="O584" s="22">
        <v>22</v>
      </c>
      <c r="P584" s="22" t="s">
        <v>9</v>
      </c>
      <c r="Q584" s="22">
        <v>1</v>
      </c>
      <c r="R584" s="22">
        <v>7</v>
      </c>
      <c r="S584" s="22">
        <v>1</v>
      </c>
      <c r="T584" s="22">
        <v>7</v>
      </c>
      <c r="U584" s="22">
        <f t="shared" si="92"/>
        <v>1</v>
      </c>
      <c r="V584" s="22">
        <f t="shared" si="93"/>
        <v>7</v>
      </c>
      <c r="W584" s="34" t="s">
        <v>97</v>
      </c>
      <c r="X584" s="22" t="s">
        <v>8</v>
      </c>
      <c r="Y584" s="22" t="s">
        <v>78</v>
      </c>
      <c r="Z584" s="22" t="s">
        <v>91</v>
      </c>
      <c r="AA584" s="22">
        <v>20</v>
      </c>
      <c r="AB584" s="22" t="s">
        <v>145</v>
      </c>
      <c r="AC584" cm="1">
        <f t="array" ref="AC584">_xlfn.IFS(AB584="mg/kg", AA584, AB584="ug/g", AA584, AB584="mg/100g", AA584*10, AB584="mg/g", AA584*1000, TRUE, "NA")</f>
        <v>20</v>
      </c>
      <c r="AD584" s="22" t="s">
        <v>9</v>
      </c>
      <c r="AE584" s="22" t="s">
        <v>8</v>
      </c>
      <c r="AF584" t="str" cm="1">
        <f t="array" ref="AF584">_xlfn.IFS(AD584="NA", "NA", AD584="NR", "NA", AE584="W/cm2", AD584, AE584="mW/mm2", AD584*0.1, AE584="mW/cm2", AD584*0.001, AE584="uW/cm2", AD584*0.000001, AE584="lux", AD584*0.00000014641, AE584="klux", AD584*0.00014641, TRUE, "NA")</f>
        <v>NA</v>
      </c>
      <c r="AG584" s="22" t="s">
        <v>85</v>
      </c>
      <c r="AH584" s="22" t="s">
        <v>2656</v>
      </c>
      <c r="AI584" s="22">
        <v>540</v>
      </c>
      <c r="AJ584" s="22" t="s">
        <v>9</v>
      </c>
      <c r="AK584" s="22">
        <v>10</v>
      </c>
      <c r="AL584" s="34" t="s">
        <v>2009</v>
      </c>
      <c r="AM584" s="22" t="s">
        <v>212</v>
      </c>
      <c r="AN584" s="22">
        <v>250</v>
      </c>
      <c r="AO584" s="22" t="s">
        <v>145</v>
      </c>
      <c r="AP584" s="22" t="s">
        <v>9</v>
      </c>
      <c r="AQ584" s="22" t="s">
        <v>158</v>
      </c>
      <c r="AR584" s="34">
        <v>24</v>
      </c>
      <c r="AS584" s="22" t="s">
        <v>875</v>
      </c>
      <c r="AT584" s="22">
        <v>37.299999999999997</v>
      </c>
      <c r="AU584" s="22">
        <v>6.04</v>
      </c>
      <c r="AV584" s="22">
        <v>29.07</v>
      </c>
      <c r="AW584" s="22">
        <v>3.85</v>
      </c>
      <c r="AX584" s="22" t="s">
        <v>8</v>
      </c>
      <c r="AY584" s="22" t="s">
        <v>8</v>
      </c>
      <c r="AZ584" s="22" t="s">
        <v>137</v>
      </c>
      <c r="BA584" s="22" t="s">
        <v>198</v>
      </c>
      <c r="BB584" cm="1">
        <f t="array" ref="BB584">_xlfn.IFS(AT584="NA", "NA", AT584="NR", "NA", AZ584="Direct rLV % whole brain", AT584, AZ584="Indirect rLV % whole brain", AT584, AZ584="Direct rLV % hemisphere", AT584/2, AZ584="Indirect rLV % hemisphere", AT584/2, AND(F584="Mouse", AZ584="mm3"), (AT584/508.91)*100, AND(F584="Rat", AZ584="mm3"), (AT584/1971)*100, AND(F584="Mouse", AZ584="ul"), (AT584/508.91)*100, AND(F584="Rat", AZ584="ul"), (AT584/1971)*100, AND(F584="Mouse", AZ584="nl"), (AT584/508910)*100, AND(F584="Rat", AZ584="nl"), (AT584/1971000)*100, AND(F584="Mouse", AZ584="cm3"), (AT584/0.50891)*100, AND(F584="Rat", AZ584="cm3"), (AT584/1.971)*100, TRUE, "NA")</f>
        <v>7.3293902654693346</v>
      </c>
      <c r="BC584" cm="1">
        <f t="array" ref="BC584">_xlfn.IFS(AV584="NA", "NA", AV584="NR", "NA", AZ584="Direct rLV % whole brain", AV584, AZ584="Indirect rLV % whole brain", AV584, AZ584="Direct rLV % hemisphere", AV584/2, AZ584="Indirect rLV % hemisphere", AV584/2, AND(F584="Mouse", AZ584="mm3"), (AV584/508.91)*100, AND(F584="Rat", AZ584="mm3"), (AV584/1971)*100, AND(F584="Mouse", AZ584="ul"), (AV584/508.91)*100, AND(F584="Rat", AZ584="ul"), (AV584/1971)*100, AND(F584="Mouse", AZ584="nl"), (AV584/508910)*100, AND(F584="Rat", AZ584="nl"), (AV584/1971000)*100, AND(F584="Mouse", AZ584="cm3"), (AV584/0.50891)*100, AND(F584="Rat", AZ584="cm3"), (AV584/1.971)*100, TRUE, "NA")</f>
        <v>5.7122084455011688</v>
      </c>
      <c r="BD584" cm="1">
        <f t="array" ref="BD584">_xlfn.IFS(AU584="NA", "NA", AU584="NR", "NA", R584="NR", "NA", BA584="SD", AU584, BA584="SE", AU584*(SQRT(R584)), BA584="SEM", AU584*(SQRT(R584)), TRUE, "NA")</f>
        <v>15.980337918830129</v>
      </c>
      <c r="BE584" cm="1">
        <f t="array" ref="BE584">_xlfn.IFS(BD584="NA", "NA", AZ584="Direct rLV % whole brain", BD584, AZ584="Indirect rLV % whole brain", BD584, AZ584="Direct rLV % hemisphere", BD584/2, AZ584="Indirect rLV % hemisphere", BD584/2, AND(F584="Mouse", AZ584="mm3"), (BD584/508.91)*100, AND(F584="Rat", AZ584="mm3"), (BD584/1971)*100, AND(F584="Mouse", AZ584="ul"), (BD584/508.91)*100, AND(F584="Rat", AZ584="ul"), (BD584/1971)*100, AND(F584="Mouse", AZ584="nl"), (BD584/508910)*100, AND(F584="Rat", AZ584="nl"), (BD584/1971000)*100, AND(F584="Mouse", AZ584="cm3"), (BD584/0.50891)*100, AND(F584="Rat", AZ584="cm3"), (BD584/1.971)*100, TRUE, "NA")</f>
        <v>3.1401108091470258</v>
      </c>
      <c r="BF584" s="48" cm="1">
        <f t="array" ref="BF584">_xlfn.IFS(AW584="NA", "NA", AW584="NR", "NA", T584 = "NA", "NA", T584 = "NR", "NA", BA584="SD", AW584, BA584="SE", AW584*(SQRT(T584)), BA584="SEM", AW584*(SQRT(T584)), TRUE, "NA")</f>
        <v>10.186142547598674</v>
      </c>
      <c r="BG584" s="34" t="s">
        <v>12</v>
      </c>
      <c r="BH584" s="22" t="s">
        <v>8</v>
      </c>
      <c r="BI584" s="22" t="s">
        <v>8</v>
      </c>
      <c r="BJ584" s="22" t="s">
        <v>8</v>
      </c>
      <c r="BK584" s="22" t="s">
        <v>8</v>
      </c>
      <c r="BL584" s="22" t="s">
        <v>8</v>
      </c>
      <c r="BM584" s="22" t="s">
        <v>8</v>
      </c>
      <c r="BN584" s="34" t="s">
        <v>273</v>
      </c>
      <c r="BO584" s="22" t="s">
        <v>273</v>
      </c>
      <c r="BP584" s="22" t="s">
        <v>2614</v>
      </c>
    </row>
    <row r="585" spans="1:69" s="22" customFormat="1" x14ac:dyDescent="0.3">
      <c r="A585" s="22" t="s">
        <v>2293</v>
      </c>
      <c r="B585" s="22" t="s">
        <v>2292</v>
      </c>
      <c r="C585" s="22">
        <v>2016</v>
      </c>
      <c r="D585" s="22" t="s">
        <v>2294</v>
      </c>
      <c r="E585" s="22" t="s">
        <v>264</v>
      </c>
      <c r="F585" s="34" t="s">
        <v>25</v>
      </c>
      <c r="G585" s="22" t="s">
        <v>1008</v>
      </c>
      <c r="H585" s="22" t="s">
        <v>35</v>
      </c>
      <c r="I585" s="22" t="s">
        <v>337</v>
      </c>
      <c r="J585" s="22" t="s">
        <v>8</v>
      </c>
      <c r="K585" s="22" t="s">
        <v>9</v>
      </c>
      <c r="L585" s="22">
        <v>52</v>
      </c>
      <c r="M585" s="22" t="s">
        <v>9</v>
      </c>
      <c r="N585" s="22" t="s">
        <v>9</v>
      </c>
      <c r="O585" s="22">
        <v>40</v>
      </c>
      <c r="P585" s="22" t="s">
        <v>9</v>
      </c>
      <c r="Q585" s="22">
        <v>1</v>
      </c>
      <c r="R585" s="22">
        <v>7</v>
      </c>
      <c r="S585" s="22">
        <v>1</v>
      </c>
      <c r="T585" s="22">
        <v>7</v>
      </c>
      <c r="U585" s="22">
        <f t="shared" si="92"/>
        <v>1</v>
      </c>
      <c r="V585" s="22">
        <f t="shared" si="93"/>
        <v>7</v>
      </c>
      <c r="W585" s="34" t="s">
        <v>97</v>
      </c>
      <c r="X585" s="22" t="s">
        <v>8</v>
      </c>
      <c r="Y585" s="22" t="s">
        <v>78</v>
      </c>
      <c r="Z585" s="22" t="s">
        <v>91</v>
      </c>
      <c r="AA585" s="22">
        <v>20</v>
      </c>
      <c r="AB585" s="22" t="s">
        <v>145</v>
      </c>
      <c r="AC585" cm="1">
        <f t="array" ref="AC585">_xlfn.IFS(AB585="mg/kg", AA585, AB585="ug/g", AA585, AB585="mg/100g", AA585*10, AB585="mg/g", AA585*1000, TRUE, "NA")</f>
        <v>20</v>
      </c>
      <c r="AD585" s="22" t="s">
        <v>9</v>
      </c>
      <c r="AE585" s="22" t="s">
        <v>8</v>
      </c>
      <c r="AF585" t="str" cm="1">
        <f t="array" ref="AF585">_xlfn.IFS(AD585="NA", "NA", AD585="NR", "NA", AE585="W/cm2", AD585, AE585="mW/mm2", AD585*0.1, AE585="mW/cm2", AD585*0.001, AE585="uW/cm2", AD585*0.000001, AE585="lux", AD585*0.00000014641, AE585="klux", AD585*0.00014641, TRUE, "NA")</f>
        <v>NA</v>
      </c>
      <c r="AG585" s="22" t="s">
        <v>85</v>
      </c>
      <c r="AH585" s="22" t="s">
        <v>2656</v>
      </c>
      <c r="AI585" s="22">
        <v>540</v>
      </c>
      <c r="AJ585" s="22" t="s">
        <v>9</v>
      </c>
      <c r="AK585" s="22">
        <v>10</v>
      </c>
      <c r="AL585" s="34" t="s">
        <v>2009</v>
      </c>
      <c r="AM585" s="22" t="s">
        <v>212</v>
      </c>
      <c r="AN585" s="22">
        <v>250</v>
      </c>
      <c r="AO585" s="22" t="s">
        <v>145</v>
      </c>
      <c r="AP585" s="22" t="s">
        <v>9</v>
      </c>
      <c r="AQ585" s="22" t="s">
        <v>158</v>
      </c>
      <c r="AR585" s="34">
        <v>24</v>
      </c>
      <c r="AS585" s="22" t="s">
        <v>875</v>
      </c>
      <c r="AT585" s="22">
        <v>69.319999999999993</v>
      </c>
      <c r="AU585" s="22">
        <v>3.48</v>
      </c>
      <c r="AV585" s="22">
        <v>41.16</v>
      </c>
      <c r="AW585" s="22">
        <v>4.1100000000000003</v>
      </c>
      <c r="AX585" s="22" t="s">
        <v>8</v>
      </c>
      <c r="AY585" s="22" t="s">
        <v>8</v>
      </c>
      <c r="AZ585" s="22" t="s">
        <v>137</v>
      </c>
      <c r="BA585" s="22" t="s">
        <v>198</v>
      </c>
      <c r="BB585" cm="1">
        <f t="array" ref="BB585">_xlfn.IFS(AT585="NA", "NA", AT585="NR", "NA", AZ585="Direct rLV % whole brain", AT585, AZ585="Indirect rLV % whole brain", AT585, AZ585="Direct rLV % hemisphere", AT585/2, AZ585="Indirect rLV % hemisphere", AT585/2, AND(F585="Mouse", AZ585="mm3"), (AT585/508.91)*100, AND(F585="Rat", AZ585="mm3"), (AT585/1971)*100, AND(F585="Mouse", AZ585="ul"), (AT585/508.91)*100, AND(F585="Rat", AZ585="ul"), (AT585/1971)*100, AND(F585="Mouse", AZ585="nl"), (AT585/508910)*100, AND(F585="Rat", AZ585="nl"), (AT585/1971000)*100, AND(F585="Mouse", AZ585="cm3"), (AT585/0.50891)*100, AND(F585="Rat", AZ585="cm3"), (AT585/1.971)*100, TRUE, "NA")</f>
        <v>13.621268986657755</v>
      </c>
      <c r="BC585" cm="1">
        <f t="array" ref="BC585">_xlfn.IFS(AV585="NA", "NA", AV585="NR", "NA", AZ585="Direct rLV % whole brain", AV585, AZ585="Indirect rLV % whole brain", AV585, AZ585="Direct rLV % hemisphere", AV585/2, AZ585="Indirect rLV % hemisphere", AV585/2, AND(F585="Mouse", AZ585="mm3"), (AV585/508.91)*100, AND(F585="Rat", AZ585="mm3"), (AV585/1971)*100, AND(F585="Mouse", AZ585="ul"), (AV585/508.91)*100, AND(F585="Rat", AZ585="ul"), (AV585/1971)*100, AND(F585="Mouse", AZ585="nl"), (AV585/508910)*100, AND(F585="Rat", AZ585="nl"), (AV585/1971000)*100, AND(F585="Mouse", AZ585="cm3"), (AV585/0.50891)*100, AND(F585="Rat", AZ585="cm3"), (AV585/1.971)*100, TRUE, "NA")</f>
        <v>8.0878740838262164</v>
      </c>
      <c r="BD585" cm="1">
        <f t="array" ref="BD585">_xlfn.IFS(AU585="NA", "NA", AU585="NR", "NA", R585="NR", "NA", BA585="SD", AU585, BA585="SE", AU585*(SQRT(R585)), BA585="SEM", AU585*(SQRT(R585)), TRUE, "NA")</f>
        <v>9.2072145625047757</v>
      </c>
      <c r="BE585" cm="1">
        <f t="array" ref="BE585">_xlfn.IFS(BD585="NA", "NA", AZ585="Direct rLV % whole brain", BD585, AZ585="Indirect rLV % whole brain", BD585, AZ585="Direct rLV % hemisphere", BD585/2, AZ585="Indirect rLV % hemisphere", BD585/2, AND(F585="Mouse", AZ585="mm3"), (BD585/508.91)*100, AND(F585="Rat", AZ585="mm3"), (BD585/1971)*100, AND(F585="Mouse", AZ585="ul"), (BD585/508.91)*100, AND(F585="Rat", AZ585="ul"), (BD585/1971)*100, AND(F585="Mouse", AZ585="nl"), (BD585/508910)*100, AND(F585="Rat", AZ585="nl"), (BD585/1971000)*100, AND(F585="Mouse", AZ585="cm3"), (BD585/0.50891)*100, AND(F585="Rat", AZ585="cm3"), (BD585/1.971)*100, TRUE, "NA")</f>
        <v>1.8092029165284185</v>
      </c>
      <c r="BF585" s="48" cm="1">
        <f t="array" ref="BF585">_xlfn.IFS(AW585="NA", "NA", AW585="NR", "NA", T585 = "NA", "NA", T585 = "NR", "NA", BA585="SD", AW585, BA585="SE", AW585*(SQRT(T585)), BA585="SEM", AW585*(SQRT(T585)), TRUE, "NA")</f>
        <v>10.874037888475469</v>
      </c>
      <c r="BG585" s="34" t="s">
        <v>12</v>
      </c>
      <c r="BH585" s="22" t="s">
        <v>8</v>
      </c>
      <c r="BI585" s="22" t="s">
        <v>8</v>
      </c>
      <c r="BJ585" s="22" t="s">
        <v>8</v>
      </c>
      <c r="BK585" s="22" t="s">
        <v>8</v>
      </c>
      <c r="BL585" s="22" t="s">
        <v>8</v>
      </c>
      <c r="BM585" s="22" t="s">
        <v>8</v>
      </c>
      <c r="BN585" s="34" t="s">
        <v>273</v>
      </c>
      <c r="BO585" s="22" t="s">
        <v>273</v>
      </c>
      <c r="BP585" s="22" t="s">
        <v>2614</v>
      </c>
    </row>
    <row r="586" spans="1:69" s="16" customFormat="1" x14ac:dyDescent="0.3">
      <c r="A586" s="16" t="s">
        <v>2295</v>
      </c>
      <c r="B586" s="16" t="s">
        <v>2292</v>
      </c>
      <c r="C586" s="16">
        <v>2018</v>
      </c>
      <c r="D586" s="16" t="s">
        <v>2296</v>
      </c>
      <c r="E586" s="16" t="s">
        <v>141</v>
      </c>
      <c r="F586" s="44" t="s">
        <v>25</v>
      </c>
      <c r="G586" s="16" t="s">
        <v>1008</v>
      </c>
      <c r="H586" s="16" t="s">
        <v>36</v>
      </c>
      <c r="I586" s="16" t="s">
        <v>12</v>
      </c>
      <c r="J586" s="16" t="s">
        <v>8</v>
      </c>
      <c r="K586" s="16" t="s">
        <v>9</v>
      </c>
      <c r="L586" s="45">
        <v>8</v>
      </c>
      <c r="M586" s="16" t="s">
        <v>9</v>
      </c>
      <c r="N586" s="45">
        <v>22</v>
      </c>
      <c r="O586" s="16">
        <f>AVERAGE(N586,P586)</f>
        <v>24</v>
      </c>
      <c r="P586" s="45">
        <v>26</v>
      </c>
      <c r="Q586" s="45">
        <v>1</v>
      </c>
      <c r="R586" s="45">
        <v>10</v>
      </c>
      <c r="S586" s="45">
        <v>3</v>
      </c>
      <c r="T586" s="16">
        <v>10</v>
      </c>
      <c r="U586" s="16">
        <f t="shared" si="92"/>
        <v>3</v>
      </c>
      <c r="V586" s="16">
        <f t="shared" si="93"/>
        <v>3.3333333333333335</v>
      </c>
      <c r="W586" s="44" t="s">
        <v>97</v>
      </c>
      <c r="X586" s="16" t="s">
        <v>8</v>
      </c>
      <c r="Y586" s="16" t="s">
        <v>78</v>
      </c>
      <c r="Z586" s="16" t="s">
        <v>91</v>
      </c>
      <c r="AA586" s="16">
        <v>20</v>
      </c>
      <c r="AB586" s="16" t="s">
        <v>145</v>
      </c>
      <c r="AC586" cm="1">
        <f t="array" ref="AC586">_xlfn.IFS(AB586="mg/kg", AA586, AB586="ug/g", AA586, AB586="mg/100g", AA586*10, AB586="mg/g", AA586*1000, TRUE, "NA")</f>
        <v>20</v>
      </c>
      <c r="AD586" s="16" t="s">
        <v>9</v>
      </c>
      <c r="AE586" s="16" t="s">
        <v>8</v>
      </c>
      <c r="AF586" t="str" cm="1">
        <f t="array" ref="AF586">_xlfn.IFS(AD586="NA", "NA", AD586="NR", "NA", AE586="W/cm2", AD586, AE586="mW/mm2", AD586*0.1, AE586="mW/cm2", AD586*0.001, AE586="uW/cm2", AD586*0.000001, AE586="lux", AD586*0.00000014641, AE586="klux", AD586*0.00014641, TRUE, "NA")</f>
        <v>NA</v>
      </c>
      <c r="AG586" s="16" t="s">
        <v>85</v>
      </c>
      <c r="AH586" s="16" t="s">
        <v>2656</v>
      </c>
      <c r="AI586" s="16">
        <v>540</v>
      </c>
      <c r="AJ586" s="16" t="s">
        <v>9</v>
      </c>
      <c r="AK586" s="16">
        <v>10</v>
      </c>
      <c r="AL586" s="44" t="s">
        <v>2009</v>
      </c>
      <c r="AM586" s="46" t="s">
        <v>212</v>
      </c>
      <c r="AN586" s="16">
        <v>150</v>
      </c>
      <c r="AO586" s="16" t="s">
        <v>145</v>
      </c>
      <c r="AP586" s="16">
        <v>0</v>
      </c>
      <c r="AQ586" s="16" t="s">
        <v>157</v>
      </c>
      <c r="AR586" s="44">
        <v>24</v>
      </c>
      <c r="AS586" s="16" t="s">
        <v>875</v>
      </c>
      <c r="AT586" s="16" t="s">
        <v>9</v>
      </c>
      <c r="AU586" s="16" t="s">
        <v>9</v>
      </c>
      <c r="AV586" s="16" t="s">
        <v>9</v>
      </c>
      <c r="AW586" s="16" t="s">
        <v>9</v>
      </c>
      <c r="AX586" s="16" t="s">
        <v>8</v>
      </c>
      <c r="AY586" s="16" t="s">
        <v>8</v>
      </c>
      <c r="AZ586" s="16" t="s">
        <v>137</v>
      </c>
      <c r="BA586" s="16" t="s">
        <v>196</v>
      </c>
      <c r="BB586" t="str" cm="1">
        <f t="array" ref="BB586">_xlfn.IFS(AT586="NA", "NA", AT586="NR", "NA", AZ586="Direct rLV % whole brain", AT586, AZ586="Indirect rLV % whole brain", AT586, AZ586="Direct rLV % hemisphere", AT586/2, AZ586="Indirect rLV % hemisphere", AT586/2, AND(F586="Mouse", AZ586="mm3"), (AT586/508.91)*100, AND(F586="Rat", AZ586="mm3"), (AT586/1971)*100, AND(F586="Mouse", AZ586="ul"), (AT586/508.91)*100, AND(F586="Rat", AZ586="ul"), (AT586/1971)*100, AND(F586="Mouse", AZ586="nl"), (AT586/508910)*100, AND(F586="Rat", AZ586="nl"), (AT586/1971000)*100, AND(F586="Mouse", AZ586="cm3"), (AT586/0.50891)*100, AND(F586="Rat", AZ586="cm3"), (AT586/1.971)*100, TRUE, "NA")</f>
        <v>NA</v>
      </c>
      <c r="BC586" t="str" cm="1">
        <f t="array" ref="BC586">_xlfn.IFS(AV586="NA", "NA", AV586="NR", "NA", AZ586="Direct rLV % whole brain", AV586, AZ586="Indirect rLV % whole brain", AV586, AZ586="Direct rLV % hemisphere", AV586/2, AZ586="Indirect rLV % hemisphere", AV586/2, AND(F586="Mouse", AZ586="mm3"), (AV586/508.91)*100, AND(F586="Rat", AZ586="mm3"), (AV586/1971)*100, AND(F586="Mouse", AZ586="ul"), (AV586/508.91)*100, AND(F586="Rat", AZ586="ul"), (AV586/1971)*100, AND(F586="Mouse", AZ586="nl"), (AV586/508910)*100, AND(F586="Rat", AZ586="nl"), (AV586/1971000)*100, AND(F586="Mouse", AZ586="cm3"), (AV586/0.50891)*100, AND(F586="Rat", AZ586="cm3"), (AV586/1.971)*100, TRUE, "NA")</f>
        <v>NA</v>
      </c>
      <c r="BD586" t="str" cm="1">
        <f t="array" ref="BD586">_xlfn.IFS(AU586="NA", "NA", AU586="NR", "NA", R586="NR", "NA", BA586="SD", AU586, BA586="SE", AU586*(SQRT(R586)), BA586="SEM", AU586*(SQRT(R586)), TRUE, "NA")</f>
        <v>NA</v>
      </c>
      <c r="BE586" t="str" cm="1">
        <f t="array" ref="BE586">_xlfn.IFS(BD586="NA", "NA", AZ586="Direct rLV % whole brain", BD586, AZ586="Indirect rLV % whole brain", BD586, AZ586="Direct rLV % hemisphere", BD586/2, AZ586="Indirect rLV % hemisphere", BD586/2, AND(F586="Mouse", AZ586="mm3"), (BD586/508.91)*100, AND(F586="Rat", AZ586="mm3"), (BD586/1971)*100, AND(F586="Mouse", AZ586="ul"), (BD586/508.91)*100, AND(F586="Rat", AZ586="ul"), (BD586/1971)*100, AND(F586="Mouse", AZ586="nl"), (BD586/508910)*100, AND(F586="Rat", AZ586="nl"), (BD586/1971000)*100, AND(F586="Mouse", AZ586="cm3"), (BD586/0.50891)*100, AND(F586="Rat", AZ586="cm3"), (BD586/1.971)*100, TRUE, "NA")</f>
        <v>NA</v>
      </c>
      <c r="BF586" s="48" t="str" cm="1">
        <f t="array" ref="BF586">_xlfn.IFS(AW586="NA", "NA", AW586="NR", "NA", T586 = "NA", "NA", T586 = "NR", "NA", BA586="SD", AW586, BA586="SE", AW586*(SQRT(T586)), BA586="SEM", AW586*(SQRT(T586)), TRUE, "NA")</f>
        <v>NA</v>
      </c>
      <c r="BG586" s="44" t="s">
        <v>12</v>
      </c>
      <c r="BH586" s="16" t="s">
        <v>8</v>
      </c>
      <c r="BI586" s="45" t="s">
        <v>8</v>
      </c>
      <c r="BJ586" s="16" t="s">
        <v>8</v>
      </c>
      <c r="BK586" s="16" t="s">
        <v>8</v>
      </c>
      <c r="BL586" s="16" t="s">
        <v>8</v>
      </c>
      <c r="BM586" s="16" t="s">
        <v>8</v>
      </c>
      <c r="BN586" s="44" t="s">
        <v>273</v>
      </c>
      <c r="BO586" s="46" t="s">
        <v>272</v>
      </c>
      <c r="BP586" s="16" t="s">
        <v>2619</v>
      </c>
      <c r="BQ586" s="16" t="s">
        <v>2300</v>
      </c>
    </row>
    <row r="587" spans="1:69" s="16" customFormat="1" x14ac:dyDescent="0.3">
      <c r="A587" s="16" t="s">
        <v>2295</v>
      </c>
      <c r="B587" s="16" t="s">
        <v>2292</v>
      </c>
      <c r="C587" s="16">
        <v>2018</v>
      </c>
      <c r="D587" s="16" t="s">
        <v>2296</v>
      </c>
      <c r="E587" s="16" t="s">
        <v>143</v>
      </c>
      <c r="F587" s="44" t="s">
        <v>25</v>
      </c>
      <c r="G587" s="16" t="s">
        <v>1008</v>
      </c>
      <c r="H587" s="16" t="s">
        <v>36</v>
      </c>
      <c r="I587" s="16" t="s">
        <v>12</v>
      </c>
      <c r="J587" s="16" t="s">
        <v>8</v>
      </c>
      <c r="K587" s="16" t="s">
        <v>9</v>
      </c>
      <c r="L587" s="45">
        <v>8</v>
      </c>
      <c r="M587" s="16" t="s">
        <v>9</v>
      </c>
      <c r="N587" s="45">
        <v>22</v>
      </c>
      <c r="O587" s="16">
        <f t="shared" ref="O587:O599" si="94">AVERAGE(N587,P587)</f>
        <v>24</v>
      </c>
      <c r="P587" s="45">
        <v>26</v>
      </c>
      <c r="Q587" s="45">
        <v>1</v>
      </c>
      <c r="R587" s="45">
        <v>10</v>
      </c>
      <c r="S587" s="45">
        <v>3</v>
      </c>
      <c r="T587" s="16">
        <v>10</v>
      </c>
      <c r="U587" s="16">
        <f t="shared" si="92"/>
        <v>3</v>
      </c>
      <c r="V587" s="16">
        <f t="shared" si="93"/>
        <v>3.3333333333333335</v>
      </c>
      <c r="W587" s="44" t="s">
        <v>97</v>
      </c>
      <c r="X587" s="16" t="s">
        <v>8</v>
      </c>
      <c r="Y587" s="16" t="s">
        <v>78</v>
      </c>
      <c r="Z587" s="16" t="s">
        <v>91</v>
      </c>
      <c r="AA587" s="16">
        <v>20</v>
      </c>
      <c r="AB587" s="16" t="s">
        <v>145</v>
      </c>
      <c r="AC587" cm="1">
        <f t="array" ref="AC587">_xlfn.IFS(AB587="mg/kg", AA587, AB587="ug/g", AA587, AB587="mg/100g", AA587*10, AB587="mg/g", AA587*1000, TRUE, "NA")</f>
        <v>20</v>
      </c>
      <c r="AD587" s="16" t="s">
        <v>9</v>
      </c>
      <c r="AE587" s="16" t="s">
        <v>8</v>
      </c>
      <c r="AF587" t="str" cm="1">
        <f t="array" ref="AF587">_xlfn.IFS(AD587="NA", "NA", AD587="NR", "NA", AE587="W/cm2", AD587, AE587="mW/mm2", AD587*0.1, AE587="mW/cm2", AD587*0.001, AE587="uW/cm2", AD587*0.000001, AE587="lux", AD587*0.00000014641, AE587="klux", AD587*0.00014641, TRUE, "NA")</f>
        <v>NA</v>
      </c>
      <c r="AG587" s="16" t="s">
        <v>85</v>
      </c>
      <c r="AH587" s="16" t="s">
        <v>2656</v>
      </c>
      <c r="AI587" s="16">
        <v>540</v>
      </c>
      <c r="AJ587" s="16" t="s">
        <v>9</v>
      </c>
      <c r="AK587" s="16">
        <v>10</v>
      </c>
      <c r="AL587" s="44" t="s">
        <v>2297</v>
      </c>
      <c r="AM587" s="46" t="s">
        <v>212</v>
      </c>
      <c r="AN587" s="16">
        <v>150</v>
      </c>
      <c r="AO587" s="16" t="s">
        <v>145</v>
      </c>
      <c r="AP587" s="16">
        <v>0</v>
      </c>
      <c r="AQ587" s="16" t="s">
        <v>157</v>
      </c>
      <c r="AR587" s="44">
        <v>24</v>
      </c>
      <c r="AS587" s="16" t="s">
        <v>875</v>
      </c>
      <c r="AT587" s="16" t="s">
        <v>9</v>
      </c>
      <c r="AU587" s="16" t="s">
        <v>9</v>
      </c>
      <c r="AV587" s="16" t="s">
        <v>9</v>
      </c>
      <c r="AW587" s="16" t="s">
        <v>9</v>
      </c>
      <c r="AX587" s="16" t="s">
        <v>8</v>
      </c>
      <c r="AY587" s="16" t="s">
        <v>8</v>
      </c>
      <c r="AZ587" s="16" t="s">
        <v>137</v>
      </c>
      <c r="BA587" s="16" t="s">
        <v>196</v>
      </c>
      <c r="BB587" t="str" cm="1">
        <f t="array" ref="BB587">_xlfn.IFS(AT587="NA", "NA", AT587="NR", "NA", AZ587="Direct rLV % whole brain", AT587, AZ587="Indirect rLV % whole brain", AT587, AZ587="Direct rLV % hemisphere", AT587/2, AZ587="Indirect rLV % hemisphere", AT587/2, AND(F587="Mouse", AZ587="mm3"), (AT587/508.91)*100, AND(F587="Rat", AZ587="mm3"), (AT587/1971)*100, AND(F587="Mouse", AZ587="ul"), (AT587/508.91)*100, AND(F587="Rat", AZ587="ul"), (AT587/1971)*100, AND(F587="Mouse", AZ587="nl"), (AT587/508910)*100, AND(F587="Rat", AZ587="nl"), (AT587/1971000)*100, AND(F587="Mouse", AZ587="cm3"), (AT587/0.50891)*100, AND(F587="Rat", AZ587="cm3"), (AT587/1.971)*100, TRUE, "NA")</f>
        <v>NA</v>
      </c>
      <c r="BC587" t="str" cm="1">
        <f t="array" ref="BC587">_xlfn.IFS(AV587="NA", "NA", AV587="NR", "NA", AZ587="Direct rLV % whole brain", AV587, AZ587="Indirect rLV % whole brain", AV587, AZ587="Direct rLV % hemisphere", AV587/2, AZ587="Indirect rLV % hemisphere", AV587/2, AND(F587="Mouse", AZ587="mm3"), (AV587/508.91)*100, AND(F587="Rat", AZ587="mm3"), (AV587/1971)*100, AND(F587="Mouse", AZ587="ul"), (AV587/508.91)*100, AND(F587="Rat", AZ587="ul"), (AV587/1971)*100, AND(F587="Mouse", AZ587="nl"), (AV587/508910)*100, AND(F587="Rat", AZ587="nl"), (AV587/1971000)*100, AND(F587="Mouse", AZ587="cm3"), (AV587/0.50891)*100, AND(F587="Rat", AZ587="cm3"), (AV587/1.971)*100, TRUE, "NA")</f>
        <v>NA</v>
      </c>
      <c r="BD587" t="str" cm="1">
        <f t="array" ref="BD587">_xlfn.IFS(AU587="NA", "NA", AU587="NR", "NA", R587="NR", "NA", BA587="SD", AU587, BA587="SE", AU587*(SQRT(R587)), BA587="SEM", AU587*(SQRT(R587)), TRUE, "NA")</f>
        <v>NA</v>
      </c>
      <c r="BE587" t="str" cm="1">
        <f t="array" ref="BE587">_xlfn.IFS(BD587="NA", "NA", AZ587="Direct rLV % whole brain", BD587, AZ587="Indirect rLV % whole brain", BD587, AZ587="Direct rLV % hemisphere", BD587/2, AZ587="Indirect rLV % hemisphere", BD587/2, AND(F587="Mouse", AZ587="mm3"), (BD587/508.91)*100, AND(F587="Rat", AZ587="mm3"), (BD587/1971)*100, AND(F587="Mouse", AZ587="ul"), (BD587/508.91)*100, AND(F587="Rat", AZ587="ul"), (BD587/1971)*100, AND(F587="Mouse", AZ587="nl"), (BD587/508910)*100, AND(F587="Rat", AZ587="nl"), (BD587/1971000)*100, AND(F587="Mouse", AZ587="cm3"), (BD587/0.50891)*100, AND(F587="Rat", AZ587="cm3"), (BD587/1.971)*100, TRUE, "NA")</f>
        <v>NA</v>
      </c>
      <c r="BF587" s="48" t="str" cm="1">
        <f t="array" ref="BF587">_xlfn.IFS(AW587="NA", "NA", AW587="NR", "NA", T587 = "NA", "NA", T587 = "NR", "NA", BA587="SD", AW587, BA587="SE", AW587*(SQRT(T587)), BA587="SEM", AW587*(SQRT(T587)), TRUE, "NA")</f>
        <v>NA</v>
      </c>
      <c r="BG587" s="44" t="s">
        <v>12</v>
      </c>
      <c r="BH587" s="16" t="s">
        <v>8</v>
      </c>
      <c r="BI587" s="45" t="s">
        <v>8</v>
      </c>
      <c r="BJ587" s="16" t="s">
        <v>8</v>
      </c>
      <c r="BK587" s="16" t="s">
        <v>8</v>
      </c>
      <c r="BL587" s="16" t="s">
        <v>8</v>
      </c>
      <c r="BM587" s="16" t="s">
        <v>8</v>
      </c>
      <c r="BN587" s="44" t="s">
        <v>273</v>
      </c>
      <c r="BO587" s="46" t="s">
        <v>272</v>
      </c>
      <c r="BP587" s="16" t="s">
        <v>2619</v>
      </c>
      <c r="BQ587" s="16" t="s">
        <v>2300</v>
      </c>
    </row>
    <row r="588" spans="1:69" s="16" customFormat="1" x14ac:dyDescent="0.3">
      <c r="A588" s="16" t="s">
        <v>2295</v>
      </c>
      <c r="B588" s="16" t="s">
        <v>2292</v>
      </c>
      <c r="C588" s="16">
        <v>2018</v>
      </c>
      <c r="D588" s="16" t="s">
        <v>2296</v>
      </c>
      <c r="E588" s="16" t="s">
        <v>144</v>
      </c>
      <c r="F588" s="44" t="s">
        <v>25</v>
      </c>
      <c r="G588" s="16" t="s">
        <v>1008</v>
      </c>
      <c r="H588" s="16" t="s">
        <v>36</v>
      </c>
      <c r="I588" s="16" t="s">
        <v>12</v>
      </c>
      <c r="J588" s="16" t="s">
        <v>8</v>
      </c>
      <c r="K588" s="16" t="s">
        <v>9</v>
      </c>
      <c r="L588" s="45">
        <v>8</v>
      </c>
      <c r="M588" s="16" t="s">
        <v>9</v>
      </c>
      <c r="N588" s="45">
        <v>22</v>
      </c>
      <c r="O588" s="16">
        <f t="shared" si="94"/>
        <v>24</v>
      </c>
      <c r="P588" s="45">
        <v>26</v>
      </c>
      <c r="Q588" s="45">
        <v>1</v>
      </c>
      <c r="R588" s="45">
        <v>10</v>
      </c>
      <c r="S588" s="45">
        <v>3</v>
      </c>
      <c r="T588" s="16">
        <v>10</v>
      </c>
      <c r="U588" s="16">
        <f t="shared" si="92"/>
        <v>3</v>
      </c>
      <c r="V588" s="16">
        <f t="shared" si="93"/>
        <v>3.3333333333333335</v>
      </c>
      <c r="W588" s="44" t="s">
        <v>97</v>
      </c>
      <c r="X588" s="16" t="s">
        <v>8</v>
      </c>
      <c r="Y588" s="16" t="s">
        <v>78</v>
      </c>
      <c r="Z588" s="16" t="s">
        <v>91</v>
      </c>
      <c r="AA588" s="16">
        <v>20</v>
      </c>
      <c r="AB588" s="16" t="s">
        <v>145</v>
      </c>
      <c r="AC588" cm="1">
        <f t="array" ref="AC588">_xlfn.IFS(AB588="mg/kg", AA588, AB588="ug/g", AA588, AB588="mg/100g", AA588*10, AB588="mg/g", AA588*1000, TRUE, "NA")</f>
        <v>20</v>
      </c>
      <c r="AD588" s="16" t="s">
        <v>9</v>
      </c>
      <c r="AE588" s="16" t="s">
        <v>8</v>
      </c>
      <c r="AF588" t="str" cm="1">
        <f t="array" ref="AF588">_xlfn.IFS(AD588="NA", "NA", AD588="NR", "NA", AE588="W/cm2", AD588, AE588="mW/mm2", AD588*0.1, AE588="mW/cm2", AD588*0.001, AE588="uW/cm2", AD588*0.000001, AE588="lux", AD588*0.00000014641, AE588="klux", AD588*0.00014641, TRUE, "NA")</f>
        <v>NA</v>
      </c>
      <c r="AG588" s="16" t="s">
        <v>85</v>
      </c>
      <c r="AH588" s="16" t="s">
        <v>2656</v>
      </c>
      <c r="AI588" s="16">
        <v>540</v>
      </c>
      <c r="AJ588" s="16" t="s">
        <v>9</v>
      </c>
      <c r="AK588" s="16">
        <v>10</v>
      </c>
      <c r="AL588" s="44" t="s">
        <v>2298</v>
      </c>
      <c r="AM588" s="46" t="s">
        <v>212</v>
      </c>
      <c r="AN588" s="16">
        <v>150</v>
      </c>
      <c r="AO588" s="16" t="s">
        <v>145</v>
      </c>
      <c r="AP588" s="16">
        <v>0</v>
      </c>
      <c r="AQ588" s="16" t="s">
        <v>157</v>
      </c>
      <c r="AR588" s="44">
        <v>24</v>
      </c>
      <c r="AS588" s="16" t="s">
        <v>875</v>
      </c>
      <c r="AT588" s="16" t="s">
        <v>9</v>
      </c>
      <c r="AU588" s="16" t="s">
        <v>9</v>
      </c>
      <c r="AV588" s="16" t="s">
        <v>9</v>
      </c>
      <c r="AW588" s="16" t="s">
        <v>9</v>
      </c>
      <c r="AX588" s="16" t="s">
        <v>8</v>
      </c>
      <c r="AY588" s="16" t="s">
        <v>8</v>
      </c>
      <c r="AZ588" s="16" t="s">
        <v>137</v>
      </c>
      <c r="BA588" s="16" t="s">
        <v>196</v>
      </c>
      <c r="BB588" t="str" cm="1">
        <f t="array" ref="BB588">_xlfn.IFS(AT588="NA", "NA", AT588="NR", "NA", AZ588="Direct rLV % whole brain", AT588, AZ588="Indirect rLV % whole brain", AT588, AZ588="Direct rLV % hemisphere", AT588/2, AZ588="Indirect rLV % hemisphere", AT588/2, AND(F588="Mouse", AZ588="mm3"), (AT588/508.91)*100, AND(F588="Rat", AZ588="mm3"), (AT588/1971)*100, AND(F588="Mouse", AZ588="ul"), (AT588/508.91)*100, AND(F588="Rat", AZ588="ul"), (AT588/1971)*100, AND(F588="Mouse", AZ588="nl"), (AT588/508910)*100, AND(F588="Rat", AZ588="nl"), (AT588/1971000)*100, AND(F588="Mouse", AZ588="cm3"), (AT588/0.50891)*100, AND(F588="Rat", AZ588="cm3"), (AT588/1.971)*100, TRUE, "NA")</f>
        <v>NA</v>
      </c>
      <c r="BC588" t="str" cm="1">
        <f t="array" ref="BC588">_xlfn.IFS(AV588="NA", "NA", AV588="NR", "NA", AZ588="Direct rLV % whole brain", AV588, AZ588="Indirect rLV % whole brain", AV588, AZ588="Direct rLV % hemisphere", AV588/2, AZ588="Indirect rLV % hemisphere", AV588/2, AND(F588="Mouse", AZ588="mm3"), (AV588/508.91)*100, AND(F588="Rat", AZ588="mm3"), (AV588/1971)*100, AND(F588="Mouse", AZ588="ul"), (AV588/508.91)*100, AND(F588="Rat", AZ588="ul"), (AV588/1971)*100, AND(F588="Mouse", AZ588="nl"), (AV588/508910)*100, AND(F588="Rat", AZ588="nl"), (AV588/1971000)*100, AND(F588="Mouse", AZ588="cm3"), (AV588/0.50891)*100, AND(F588="Rat", AZ588="cm3"), (AV588/1.971)*100, TRUE, "NA")</f>
        <v>NA</v>
      </c>
      <c r="BD588" t="str" cm="1">
        <f t="array" ref="BD588">_xlfn.IFS(AU588="NA", "NA", AU588="NR", "NA", R588="NR", "NA", BA588="SD", AU588, BA588="SE", AU588*(SQRT(R588)), BA588="SEM", AU588*(SQRT(R588)), TRUE, "NA")</f>
        <v>NA</v>
      </c>
      <c r="BE588" t="str" cm="1">
        <f t="array" ref="BE588">_xlfn.IFS(BD588="NA", "NA", AZ588="Direct rLV % whole brain", BD588, AZ588="Indirect rLV % whole brain", BD588, AZ588="Direct rLV % hemisphere", BD588/2, AZ588="Indirect rLV % hemisphere", BD588/2, AND(F588="Mouse", AZ588="mm3"), (BD588/508.91)*100, AND(F588="Rat", AZ588="mm3"), (BD588/1971)*100, AND(F588="Mouse", AZ588="ul"), (BD588/508.91)*100, AND(F588="Rat", AZ588="ul"), (BD588/1971)*100, AND(F588="Mouse", AZ588="nl"), (BD588/508910)*100, AND(F588="Rat", AZ588="nl"), (BD588/1971000)*100, AND(F588="Mouse", AZ588="cm3"), (BD588/0.50891)*100, AND(F588="Rat", AZ588="cm3"), (BD588/1.971)*100, TRUE, "NA")</f>
        <v>NA</v>
      </c>
      <c r="BF588" s="48" t="str" cm="1">
        <f t="array" ref="BF588">_xlfn.IFS(AW588="NA", "NA", AW588="NR", "NA", T588 = "NA", "NA", T588 = "NR", "NA", BA588="SD", AW588, BA588="SE", AW588*(SQRT(T588)), BA588="SEM", AW588*(SQRT(T588)), TRUE, "NA")</f>
        <v>NA</v>
      </c>
      <c r="BG588" s="44" t="s">
        <v>12</v>
      </c>
      <c r="BH588" s="16" t="s">
        <v>8</v>
      </c>
      <c r="BI588" s="45" t="s">
        <v>8</v>
      </c>
      <c r="BJ588" s="16" t="s">
        <v>8</v>
      </c>
      <c r="BK588" s="16" t="s">
        <v>8</v>
      </c>
      <c r="BL588" s="16" t="s">
        <v>8</v>
      </c>
      <c r="BM588" s="16" t="s">
        <v>8</v>
      </c>
      <c r="BN588" s="44" t="s">
        <v>273</v>
      </c>
      <c r="BO588" s="46" t="s">
        <v>272</v>
      </c>
      <c r="BP588" s="16" t="s">
        <v>2619</v>
      </c>
      <c r="BQ588" s="16" t="s">
        <v>2300</v>
      </c>
    </row>
    <row r="589" spans="1:69" s="22" customFormat="1" x14ac:dyDescent="0.3">
      <c r="A589" s="22" t="s">
        <v>2302</v>
      </c>
      <c r="B589" s="22" t="s">
        <v>2301</v>
      </c>
      <c r="C589" s="22">
        <v>1996</v>
      </c>
      <c r="D589" s="22" t="s">
        <v>2303</v>
      </c>
      <c r="E589" s="22" t="s">
        <v>141</v>
      </c>
      <c r="F589" s="34" t="s">
        <v>24</v>
      </c>
      <c r="G589" s="22" t="s">
        <v>11</v>
      </c>
      <c r="H589" s="22" t="s">
        <v>36</v>
      </c>
      <c r="I589" s="22" t="s">
        <v>12</v>
      </c>
      <c r="J589" s="22" t="s">
        <v>8</v>
      </c>
      <c r="K589" s="22" t="s">
        <v>9</v>
      </c>
      <c r="L589" s="22" t="s">
        <v>9</v>
      </c>
      <c r="M589" s="22" t="s">
        <v>9</v>
      </c>
      <c r="N589" s="22">
        <v>240</v>
      </c>
      <c r="O589" s="22">
        <f t="shared" si="94"/>
        <v>250</v>
      </c>
      <c r="P589" s="22">
        <v>260</v>
      </c>
      <c r="Q589" s="22">
        <v>1</v>
      </c>
      <c r="R589" s="22">
        <v>8</v>
      </c>
      <c r="S589" s="22">
        <v>3</v>
      </c>
      <c r="T589" s="22">
        <v>8</v>
      </c>
      <c r="U589" s="22">
        <f t="shared" si="92"/>
        <v>3</v>
      </c>
      <c r="V589" s="22">
        <f t="shared" si="93"/>
        <v>2.6666666666666665</v>
      </c>
      <c r="W589" s="34" t="s">
        <v>95</v>
      </c>
      <c r="X589" s="22" t="s">
        <v>8</v>
      </c>
      <c r="Y589" s="22" t="s">
        <v>2553</v>
      </c>
      <c r="Z589" s="22" t="s">
        <v>91</v>
      </c>
      <c r="AA589" s="22">
        <v>20</v>
      </c>
      <c r="AB589" s="22" t="s">
        <v>145</v>
      </c>
      <c r="AC589" cm="1">
        <f t="array" ref="AC589">_xlfn.IFS(AB589="mg/kg", AA589, AB589="ug/g", AA589, AB589="mg/100g", AA589*10, AB589="mg/g", AA589*1000, TRUE, "NA")</f>
        <v>20</v>
      </c>
      <c r="AD589" s="22">
        <v>0.62</v>
      </c>
      <c r="AE589" s="22" t="s">
        <v>461</v>
      </c>
      <c r="AF589" cm="1">
        <f t="array" ref="AF589">_xlfn.IFS(AD589="NA", "NA", AD589="NR", "NA", AE589="W/cm2", AD589, AE589="mW/mm2", AD589*0.1, AE589="mW/cm2", AD589*0.001, AE589="uW/cm2", AD589*0.000001, AE589="lux", AD589*0.00000014641, AE589="klux", AD589*0.00014641, TRUE, "NA")</f>
        <v>0.62</v>
      </c>
      <c r="AG589" s="22" t="s">
        <v>85</v>
      </c>
      <c r="AH589" s="22" t="s">
        <v>2656</v>
      </c>
      <c r="AI589" s="22">
        <v>540</v>
      </c>
      <c r="AJ589" s="22">
        <v>3</v>
      </c>
      <c r="AK589" s="22">
        <v>10</v>
      </c>
      <c r="AL589" s="34" t="s">
        <v>2304</v>
      </c>
      <c r="AM589" s="22" t="s">
        <v>217</v>
      </c>
      <c r="AN589" s="22">
        <v>12.5</v>
      </c>
      <c r="AO589" s="22" t="s">
        <v>1069</v>
      </c>
      <c r="AP589" s="22">
        <v>1</v>
      </c>
      <c r="AQ589" s="22" t="s">
        <v>158</v>
      </c>
      <c r="AR589" s="34">
        <v>24</v>
      </c>
      <c r="AS589" s="22" t="s">
        <v>875</v>
      </c>
      <c r="AT589" s="22">
        <v>15.36</v>
      </c>
      <c r="AU589" s="22">
        <v>0.96</v>
      </c>
      <c r="AV589" s="22">
        <v>8.93</v>
      </c>
      <c r="AW589" s="22">
        <v>0.77</v>
      </c>
      <c r="AX589" s="22" t="s">
        <v>8</v>
      </c>
      <c r="AY589" s="22" t="s">
        <v>8</v>
      </c>
      <c r="AZ589" s="22" t="s">
        <v>485</v>
      </c>
      <c r="BA589" s="22" t="s">
        <v>198</v>
      </c>
      <c r="BB589" cm="1">
        <f t="array" ref="BB589">_xlfn.IFS(AT589="NA", "NA", AT589="NR", "NA", AZ589="Direct rLV % whole brain", AT589, AZ589="Indirect rLV % whole brain", AT589, AZ589="Direct rLV % hemisphere", AT589/2, AZ589="Indirect rLV % hemisphere", AT589/2, AND(F589="Mouse", AZ589="mm3"), (AT589/508.91)*100, AND(F589="Rat", AZ589="mm3"), (AT589/1971)*100, AND(F589="Mouse", AZ589="ul"), (AT589/508.91)*100, AND(F589="Rat", AZ589="ul"), (AT589/1971)*100, AND(F589="Mouse", AZ589="nl"), (AT589/508910)*100, AND(F589="Rat", AZ589="nl"), (AT589/1971000)*100, AND(F589="Mouse", AZ589="cm3"), (AT589/0.50891)*100, AND(F589="Rat", AZ589="cm3"), (AT589/1.971)*100, TRUE, "NA")</f>
        <v>7.68</v>
      </c>
      <c r="BC589" cm="1">
        <f t="array" ref="BC589">_xlfn.IFS(AV589="NA", "NA", AV589="NR", "NA", AZ589="Direct rLV % whole brain", AV589, AZ589="Indirect rLV % whole brain", AV589, AZ589="Direct rLV % hemisphere", AV589/2, AZ589="Indirect rLV % hemisphere", AV589/2, AND(F589="Mouse", AZ589="mm3"), (AV589/508.91)*100, AND(F589="Rat", AZ589="mm3"), (AV589/1971)*100, AND(F589="Mouse", AZ589="ul"), (AV589/508.91)*100, AND(F589="Rat", AZ589="ul"), (AV589/1971)*100, AND(F589="Mouse", AZ589="nl"), (AV589/508910)*100, AND(F589="Rat", AZ589="nl"), (AV589/1971000)*100, AND(F589="Mouse", AZ589="cm3"), (AV589/0.50891)*100, AND(F589="Rat", AZ589="cm3"), (AV589/1.971)*100, TRUE, "NA")</f>
        <v>4.4649999999999999</v>
      </c>
      <c r="BD589" cm="1">
        <f t="array" ref="BD589">_xlfn.IFS(AU589="NA", "NA", AU589="NR", "NA", R589="NR", "NA", BA589="SD", AU589, BA589="SE", AU589*(SQRT(R589)), BA589="SEM", AU589*(SQRT(R589)), TRUE, "NA")</f>
        <v>2.7152900397563426</v>
      </c>
      <c r="BE589" cm="1">
        <f t="array" ref="BE589">_xlfn.IFS(BD589="NA", "NA", AZ589="Direct rLV % whole brain", BD589, AZ589="Indirect rLV % whole brain", BD589, AZ589="Direct rLV % hemisphere", BD589/2, AZ589="Indirect rLV % hemisphere", BD589/2, AND(F589="Mouse", AZ589="mm3"), (BD589/508.91)*100, AND(F589="Rat", AZ589="mm3"), (BD589/1971)*100, AND(F589="Mouse", AZ589="ul"), (BD589/508.91)*100, AND(F589="Rat", AZ589="ul"), (BD589/1971)*100, AND(F589="Mouse", AZ589="nl"), (BD589/508910)*100, AND(F589="Rat", AZ589="nl"), (BD589/1971000)*100, AND(F589="Mouse", AZ589="cm3"), (BD589/0.50891)*100, AND(F589="Rat", AZ589="cm3"), (BD589/1.971)*100, TRUE, "NA")</f>
        <v>1.3576450198781713</v>
      </c>
      <c r="BF589" s="48" cm="1">
        <f t="array" ref="BF589">_xlfn.IFS(AW589="NA", "NA", AW589="NR", "NA", T589 = "NA", "NA", T589 = "NR", "NA", BA589="SD", AW589, BA589="SE", AW589*(SQRT(T589)), BA589="SEM", AW589*(SQRT(T589)), TRUE, "NA")</f>
        <v>2.1778888860545664</v>
      </c>
      <c r="BG589" s="34" t="s">
        <v>12</v>
      </c>
      <c r="BH589" s="22" t="s">
        <v>8</v>
      </c>
      <c r="BI589" s="22" t="s">
        <v>8</v>
      </c>
      <c r="BJ589" s="22" t="s">
        <v>8</v>
      </c>
      <c r="BK589" s="22" t="s">
        <v>8</v>
      </c>
      <c r="BL589" s="22" t="s">
        <v>8</v>
      </c>
      <c r="BM589" s="22" t="s">
        <v>8</v>
      </c>
      <c r="BN589" s="34" t="s">
        <v>273</v>
      </c>
      <c r="BO589" s="22" t="s">
        <v>272</v>
      </c>
    </row>
    <row r="590" spans="1:69" x14ac:dyDescent="0.3">
      <c r="A590" t="s">
        <v>2305</v>
      </c>
      <c r="B590" t="s">
        <v>2301</v>
      </c>
      <c r="C590">
        <v>2008</v>
      </c>
      <c r="D590" t="s">
        <v>2306</v>
      </c>
      <c r="E590" t="s">
        <v>141</v>
      </c>
      <c r="F590" s="35" t="s">
        <v>24</v>
      </c>
      <c r="G590" t="s">
        <v>10</v>
      </c>
      <c r="H590" t="s">
        <v>36</v>
      </c>
      <c r="I590" t="s">
        <v>12</v>
      </c>
      <c r="J590" t="s">
        <v>8</v>
      </c>
      <c r="K590" t="s">
        <v>9</v>
      </c>
      <c r="L590" t="s">
        <v>9</v>
      </c>
      <c r="M590" t="s">
        <v>9</v>
      </c>
      <c r="N590">
        <v>279</v>
      </c>
      <c r="O590">
        <f t="shared" si="94"/>
        <v>289.5</v>
      </c>
      <c r="P590">
        <v>300</v>
      </c>
      <c r="Q590">
        <v>1</v>
      </c>
      <c r="R590">
        <v>22.5</v>
      </c>
      <c r="S590">
        <v>1</v>
      </c>
      <c r="T590">
        <v>22.5</v>
      </c>
      <c r="U590">
        <f t="shared" si="92"/>
        <v>1</v>
      </c>
      <c r="V590">
        <f t="shared" si="93"/>
        <v>22.5</v>
      </c>
      <c r="W590" s="35" t="s">
        <v>95</v>
      </c>
      <c r="X590" t="s">
        <v>8</v>
      </c>
      <c r="Y590" t="s">
        <v>2553</v>
      </c>
      <c r="Z590" t="s">
        <v>91</v>
      </c>
      <c r="AA590">
        <v>12</v>
      </c>
      <c r="AB590" t="s">
        <v>145</v>
      </c>
      <c r="AC590" cm="1">
        <f t="array" ref="AC590">_xlfn.IFS(AB590="mg/kg", AA590, AB590="ug/g", AA590, AB590="mg/100g", AA590*10, AB590="mg/g", AA590*1000, TRUE, "NA")</f>
        <v>12</v>
      </c>
      <c r="AD590" t="s">
        <v>9</v>
      </c>
      <c r="AE590" t="s">
        <v>8</v>
      </c>
      <c r="AF590" t="str" cm="1">
        <f t="array" ref="AF590">_xlfn.IFS(AD590="NA", "NA", AD590="NR", "NA", AE590="W/cm2", AD590, AE590="mW/mm2", AD590*0.1, AE590="mW/cm2", AD590*0.001, AE590="uW/cm2", AD590*0.000001, AE590="lux", AD590*0.00000014641, AE590="klux", AD590*0.00014641, TRUE, "NA")</f>
        <v>NA</v>
      </c>
      <c r="AG590" t="s">
        <v>85</v>
      </c>
      <c r="AH590" t="s">
        <v>2656</v>
      </c>
      <c r="AI590">
        <v>540</v>
      </c>
      <c r="AJ590">
        <v>3</v>
      </c>
      <c r="AK590">
        <v>10</v>
      </c>
      <c r="AL590" s="35" t="s">
        <v>324</v>
      </c>
      <c r="AM590" t="s">
        <v>219</v>
      </c>
      <c r="AN590">
        <v>3</v>
      </c>
      <c r="AO590" t="s">
        <v>145</v>
      </c>
      <c r="AP590">
        <v>0</v>
      </c>
      <c r="AQ590" t="s">
        <v>157</v>
      </c>
      <c r="AR590" s="35">
        <v>24</v>
      </c>
      <c r="AS590" t="s">
        <v>875</v>
      </c>
      <c r="AT590">
        <v>173.46</v>
      </c>
      <c r="AU590">
        <v>13.69</v>
      </c>
      <c r="AV590">
        <v>111.35</v>
      </c>
      <c r="AW590">
        <v>11.15</v>
      </c>
      <c r="AX590" t="s">
        <v>8</v>
      </c>
      <c r="AY590" t="s">
        <v>8</v>
      </c>
      <c r="AZ590" t="s">
        <v>137</v>
      </c>
      <c r="BA590" t="s">
        <v>198</v>
      </c>
      <c r="BB590" cm="1">
        <f t="array" ref="BB590">_xlfn.IFS(AT590="NA", "NA", AT590="NR", "NA", AZ590="Direct rLV % whole brain", AT590, AZ590="Indirect rLV % whole brain", AT590, AZ590="Direct rLV % hemisphere", AT590/2, AZ590="Indirect rLV % hemisphere", AT590/2, AND(F590="Mouse", AZ590="mm3"), (AT590/508.91)*100, AND(F590="Rat", AZ590="mm3"), (AT590/1971)*100, AND(F590="Mouse", AZ590="ul"), (AT590/508.91)*100, AND(F590="Rat", AZ590="ul"), (AT590/1971)*100, AND(F590="Mouse", AZ590="nl"), (AT590/508910)*100, AND(F590="Rat", AZ590="nl"), (AT590/1971000)*100, AND(F590="Mouse", AZ590="cm3"), (AT590/0.50891)*100, AND(F590="Rat", AZ590="cm3"), (AT590/1.971)*100, TRUE, "NA")</f>
        <v>8.800608828006089</v>
      </c>
      <c r="BC590" cm="1">
        <f t="array" ref="BC590">_xlfn.IFS(AV590="NA", "NA", AV590="NR", "NA", AZ590="Direct rLV % whole brain", AV590, AZ590="Indirect rLV % whole brain", AV590, AZ590="Direct rLV % hemisphere", AV590/2, AZ590="Indirect rLV % hemisphere", AV590/2, AND(F590="Mouse", AZ590="mm3"), (AV590/508.91)*100, AND(F590="Rat", AZ590="mm3"), (AV590/1971)*100, AND(F590="Mouse", AZ590="ul"), (AV590/508.91)*100, AND(F590="Rat", AZ590="ul"), (AV590/1971)*100, AND(F590="Mouse", AZ590="nl"), (AV590/508910)*100, AND(F590="Rat", AZ590="nl"), (AV590/1971000)*100, AND(F590="Mouse", AZ590="cm3"), (AV590/0.50891)*100, AND(F590="Rat", AZ590="cm3"), (AV590/1.971)*100, TRUE, "NA")</f>
        <v>5.6494165398274978</v>
      </c>
      <c r="BD590" cm="1">
        <f t="array" ref="BD590">_xlfn.IFS(AU590="NA", "NA", AU590="NR", "NA", R590="NR", "NA", BA590="SD", AU590, BA590="SE", AU590*(SQRT(R590)), BA590="SEM", AU590*(SQRT(R590)), TRUE, "NA")</f>
        <v>64.937371751557663</v>
      </c>
      <c r="BE590" cm="1">
        <f t="array" ref="BE590">_xlfn.IFS(BD590="NA", "NA", AZ590="Direct rLV % whole brain", BD590, AZ590="Indirect rLV % whole brain", BD590, AZ590="Direct rLV % hemisphere", BD590/2, AZ590="Indirect rLV % hemisphere", BD590/2, AND(F590="Mouse", AZ590="mm3"), (BD590/508.91)*100, AND(F590="Rat", AZ590="mm3"), (BD590/1971)*100, AND(F590="Mouse", AZ590="ul"), (BD590/508.91)*100, AND(F590="Rat", AZ590="ul"), (BD590/1971)*100, AND(F590="Mouse", AZ590="nl"), (BD590/508910)*100, AND(F590="Rat", AZ590="nl"), (BD590/1971000)*100, AND(F590="Mouse", AZ590="cm3"), (BD590/0.50891)*100, AND(F590="Rat", AZ590="cm3"), (BD590/1.971)*100, TRUE, "NA")</f>
        <v>3.2946408803428544</v>
      </c>
      <c r="BF590" s="48" cm="1">
        <f t="array" ref="BF590">_xlfn.IFS(AW590="NA", "NA", AW590="NR", "NA", T590 = "NA", "NA", T590 = "NR", "NA", BA590="SD", AW590, BA590="SE", AW590*(SQRT(T590)), BA590="SEM", AW590*(SQRT(T590)), TRUE, "NA")</f>
        <v>52.889093866316145</v>
      </c>
      <c r="BG590" s="35" t="s">
        <v>471</v>
      </c>
      <c r="BH590">
        <v>2.91</v>
      </c>
      <c r="BI590">
        <v>0.05</v>
      </c>
      <c r="BJ590">
        <v>2</v>
      </c>
      <c r="BK590">
        <v>0.2</v>
      </c>
      <c r="BL590" t="s">
        <v>198</v>
      </c>
      <c r="BM590">
        <v>24</v>
      </c>
      <c r="BN590" s="35" t="s">
        <v>273</v>
      </c>
      <c r="BO590" t="s">
        <v>273</v>
      </c>
    </row>
    <row r="591" spans="1:69" s="22" customFormat="1" x14ac:dyDescent="0.3">
      <c r="A591" s="22" t="s">
        <v>2309</v>
      </c>
      <c r="B591" s="22" t="s">
        <v>2301</v>
      </c>
      <c r="C591" s="22">
        <v>1995</v>
      </c>
      <c r="D591" s="22" t="s">
        <v>2310</v>
      </c>
      <c r="E591" s="22" t="s">
        <v>141</v>
      </c>
      <c r="F591" s="34" t="s">
        <v>24</v>
      </c>
      <c r="G591" s="22" t="s">
        <v>11</v>
      </c>
      <c r="H591" s="22" t="s">
        <v>36</v>
      </c>
      <c r="I591" s="22" t="s">
        <v>12</v>
      </c>
      <c r="J591" s="22" t="s">
        <v>8</v>
      </c>
      <c r="K591" s="22" t="s">
        <v>9</v>
      </c>
      <c r="L591" s="22" t="s">
        <v>9</v>
      </c>
      <c r="M591" s="22" t="s">
        <v>9</v>
      </c>
      <c r="N591" s="22">
        <v>240</v>
      </c>
      <c r="O591" s="22">
        <f t="shared" si="94"/>
        <v>250</v>
      </c>
      <c r="P591" s="22">
        <v>260</v>
      </c>
      <c r="Q591" s="22">
        <v>1</v>
      </c>
      <c r="R591" s="22">
        <v>14</v>
      </c>
      <c r="S591" s="22">
        <v>4</v>
      </c>
      <c r="T591" s="22">
        <v>5</v>
      </c>
      <c r="U591" s="22">
        <f t="shared" si="92"/>
        <v>4</v>
      </c>
      <c r="V591" s="22">
        <f t="shared" si="93"/>
        <v>3.5</v>
      </c>
      <c r="W591" s="34" t="s">
        <v>175</v>
      </c>
      <c r="X591" s="22" t="s">
        <v>8</v>
      </c>
      <c r="Y591" s="22" t="s">
        <v>2553</v>
      </c>
      <c r="Z591" s="22" t="s">
        <v>91</v>
      </c>
      <c r="AA591" s="22" t="s">
        <v>9</v>
      </c>
      <c r="AB591" s="22" t="s">
        <v>8</v>
      </c>
      <c r="AC591" t="str" cm="1">
        <f t="array" ref="AC591">_xlfn.IFS(AB591="mg/kg", AA591, AB591="ug/g", AA591, AB591="mg/100g", AA591*10, AB591="mg/g", AA591*1000, TRUE, "NA")</f>
        <v>NA</v>
      </c>
      <c r="AD591" s="22">
        <v>0.62</v>
      </c>
      <c r="AE591" s="22" t="s">
        <v>461</v>
      </c>
      <c r="AF591" cm="1">
        <f t="array" ref="AF591">_xlfn.IFS(AD591="NA", "NA", AD591="NR", "NA", AE591="W/cm2", AD591, AE591="mW/mm2", AD591*0.1, AE591="mW/cm2", AD591*0.001, AE591="uW/cm2", AD591*0.000001, AE591="lux", AD591*0.00000014641, AE591="klux", AD591*0.00014641, TRUE, "NA")</f>
        <v>0.62</v>
      </c>
      <c r="AG591" s="22" t="s">
        <v>85</v>
      </c>
      <c r="AH591" s="22" t="s">
        <v>2656</v>
      </c>
      <c r="AI591" s="22">
        <v>540</v>
      </c>
      <c r="AJ591" s="22">
        <v>3</v>
      </c>
      <c r="AK591" s="22" t="s">
        <v>9</v>
      </c>
      <c r="AL591" s="34" t="s">
        <v>1695</v>
      </c>
      <c r="AM591" s="22" t="s">
        <v>219</v>
      </c>
      <c r="AN591" s="22">
        <v>1</v>
      </c>
      <c r="AO591" s="22" t="s">
        <v>145</v>
      </c>
      <c r="AP591" s="22">
        <v>0.5</v>
      </c>
      <c r="AQ591" s="22" t="s">
        <v>158</v>
      </c>
      <c r="AR591" s="34">
        <v>24</v>
      </c>
      <c r="AS591" s="22" t="s">
        <v>875</v>
      </c>
      <c r="AT591" s="22">
        <v>16.96</v>
      </c>
      <c r="AU591" s="22">
        <v>0.46</v>
      </c>
      <c r="AV591" s="22">
        <v>11.84</v>
      </c>
      <c r="AW591" s="22">
        <v>1.46</v>
      </c>
      <c r="AX591" s="22" t="s">
        <v>8</v>
      </c>
      <c r="AY591" s="22" t="s">
        <v>8</v>
      </c>
      <c r="AZ591" s="22" t="s">
        <v>1741</v>
      </c>
      <c r="BA591" s="22" t="s">
        <v>197</v>
      </c>
      <c r="BB591" t="str" cm="1">
        <f t="array" ref="BB591">_xlfn.IFS(AT591="NA", "NA", AT591="NR", "NA", AZ591="Direct rLV % whole brain", AT591, AZ591="Indirect rLV % whole brain", AT591, AZ591="Direct rLV % hemisphere", AT591/2, AZ591="Indirect rLV % hemisphere", AT591/2, AND(F591="Mouse", AZ591="mm3"), (AT591/508.91)*100, AND(F591="Rat", AZ591="mm3"), (AT591/1971)*100, AND(F591="Mouse", AZ591="ul"), (AT591/508.91)*100, AND(F591="Rat", AZ591="ul"), (AT591/1971)*100, AND(F591="Mouse", AZ591="nl"), (AT591/508910)*100, AND(F591="Rat", AZ591="nl"), (AT591/1971000)*100, AND(F591="Mouse", AZ591="cm3"), (AT591/0.50891)*100, AND(F591="Rat", AZ591="cm3"), (AT591/1.971)*100, TRUE, "NA")</f>
        <v>NA</v>
      </c>
      <c r="BC591" t="str" cm="1">
        <f t="array" ref="BC591">_xlfn.IFS(AV591="NA", "NA", AV591="NR", "NA", AZ591="Direct rLV % whole brain", AV591, AZ591="Indirect rLV % whole brain", AV591, AZ591="Direct rLV % hemisphere", AV591/2, AZ591="Indirect rLV % hemisphere", AV591/2, AND(F591="Mouse", AZ591="mm3"), (AV591/508.91)*100, AND(F591="Rat", AZ591="mm3"), (AV591/1971)*100, AND(F591="Mouse", AZ591="ul"), (AV591/508.91)*100, AND(F591="Rat", AZ591="ul"), (AV591/1971)*100, AND(F591="Mouse", AZ591="nl"), (AV591/508910)*100, AND(F591="Rat", AZ591="nl"), (AV591/1971000)*100, AND(F591="Mouse", AZ591="cm3"), (AV591/0.50891)*100, AND(F591="Rat", AZ591="cm3"), (AV591/1.971)*100, TRUE, "NA")</f>
        <v>NA</v>
      </c>
      <c r="BD591" cm="1">
        <f t="array" ref="BD591">_xlfn.IFS(AU591="NA", "NA", AU591="NR", "NA", R591="NR", "NA", BA591="SD", AU591, BA591="SE", AU591*(SQRT(R591)), BA591="SEM", AU591*(SQRT(R591)), TRUE, "NA")</f>
        <v>1.7211623979160131</v>
      </c>
      <c r="BE591" t="str" cm="1">
        <f t="array" ref="BE591">_xlfn.IFS(BD591="NA", "NA", AZ591="Direct rLV % whole brain", BD591, AZ591="Indirect rLV % whole brain", BD591, AZ591="Direct rLV % hemisphere", BD591/2, AZ591="Indirect rLV % hemisphere", BD591/2, AND(F591="Mouse", AZ591="mm3"), (BD591/508.91)*100, AND(F591="Rat", AZ591="mm3"), (BD591/1971)*100, AND(F591="Mouse", AZ591="ul"), (BD591/508.91)*100, AND(F591="Rat", AZ591="ul"), (BD591/1971)*100, AND(F591="Mouse", AZ591="nl"), (BD591/508910)*100, AND(F591="Rat", AZ591="nl"), (BD591/1971000)*100, AND(F591="Mouse", AZ591="cm3"), (BD591/0.50891)*100, AND(F591="Rat", AZ591="cm3"), (BD591/1.971)*100, TRUE, "NA")</f>
        <v>NA</v>
      </c>
      <c r="BF591" s="48" cm="1">
        <f t="array" ref="BF591">_xlfn.IFS(AW591="NA", "NA", AW591="NR", "NA", T591 = "NA", "NA", T591 = "NR", "NA", BA591="SD", AW591, BA591="SE", AW591*(SQRT(T591)), BA591="SEM", AW591*(SQRT(T591)), TRUE, "NA")</f>
        <v>3.2646592471496931</v>
      </c>
      <c r="BG591" s="34" t="s">
        <v>12</v>
      </c>
      <c r="BH591" s="22" t="s">
        <v>8</v>
      </c>
      <c r="BI591" s="22" t="s">
        <v>8</v>
      </c>
      <c r="BJ591" s="22" t="s">
        <v>8</v>
      </c>
      <c r="BK591" s="22" t="s">
        <v>8</v>
      </c>
      <c r="BL591" s="22" t="s">
        <v>8</v>
      </c>
      <c r="BM591" s="22" t="s">
        <v>8</v>
      </c>
      <c r="BN591" s="34" t="s">
        <v>273</v>
      </c>
      <c r="BO591" s="22" t="s">
        <v>272</v>
      </c>
      <c r="BP591" s="22" t="s">
        <v>2311</v>
      </c>
    </row>
    <row r="592" spans="1:69" x14ac:dyDescent="0.3">
      <c r="A592" t="s">
        <v>2312</v>
      </c>
      <c r="B592" t="s">
        <v>2301</v>
      </c>
      <c r="C592">
        <v>1997</v>
      </c>
      <c r="D592" t="s">
        <v>2313</v>
      </c>
      <c r="E592" t="s">
        <v>141</v>
      </c>
      <c r="F592" s="35" t="s">
        <v>24</v>
      </c>
      <c r="G592" t="s">
        <v>11</v>
      </c>
      <c r="H592" t="s">
        <v>36</v>
      </c>
      <c r="I592" t="s">
        <v>12</v>
      </c>
      <c r="J592" t="s">
        <v>8</v>
      </c>
      <c r="K592" t="s">
        <v>9</v>
      </c>
      <c r="L592" t="s">
        <v>9</v>
      </c>
      <c r="M592" t="s">
        <v>9</v>
      </c>
      <c r="N592">
        <v>240</v>
      </c>
      <c r="O592">
        <f t="shared" si="94"/>
        <v>250</v>
      </c>
      <c r="P592">
        <v>260</v>
      </c>
      <c r="Q592">
        <v>2</v>
      </c>
      <c r="R592">
        <v>8</v>
      </c>
      <c r="S592">
        <v>6</v>
      </c>
      <c r="T592">
        <v>8</v>
      </c>
      <c r="U592">
        <f t="shared" si="92"/>
        <v>3</v>
      </c>
      <c r="V592">
        <f t="shared" si="93"/>
        <v>2.6666666666666665</v>
      </c>
      <c r="W592" s="35" t="s">
        <v>95</v>
      </c>
      <c r="X592" t="s">
        <v>8</v>
      </c>
      <c r="Y592" t="s">
        <v>2553</v>
      </c>
      <c r="Z592" t="s">
        <v>91</v>
      </c>
      <c r="AA592">
        <v>20</v>
      </c>
      <c r="AB592" t="s">
        <v>145</v>
      </c>
      <c r="AC592" cm="1">
        <f t="array" ref="AC592">_xlfn.IFS(AB592="mg/kg", AA592, AB592="ug/g", AA592, AB592="mg/100g", AA592*10, AB592="mg/g", AA592*1000, TRUE, "NA")</f>
        <v>20</v>
      </c>
      <c r="AD592">
        <v>0.62</v>
      </c>
      <c r="AE592" t="s">
        <v>461</v>
      </c>
      <c r="AF592" cm="1">
        <f t="array" ref="AF592">_xlfn.IFS(AD592="NA", "NA", AD592="NR", "NA", AE592="W/cm2", AD592, AE592="mW/mm2", AD592*0.1, AE592="mW/cm2", AD592*0.001, AE592="uW/cm2", AD592*0.000001, AE592="lux", AD592*0.00000014641, AE592="klux", AD592*0.00014641, TRUE, "NA")</f>
        <v>0.62</v>
      </c>
      <c r="AG592" t="s">
        <v>85</v>
      </c>
      <c r="AH592" t="s">
        <v>2656</v>
      </c>
      <c r="AI592">
        <v>540</v>
      </c>
      <c r="AJ592">
        <v>3</v>
      </c>
      <c r="AK592">
        <v>10</v>
      </c>
      <c r="AL592" s="35" t="s">
        <v>2190</v>
      </c>
      <c r="AM592" t="s">
        <v>220</v>
      </c>
      <c r="AN592">
        <v>20</v>
      </c>
      <c r="AO592" t="s">
        <v>145</v>
      </c>
      <c r="AP592">
        <v>1</v>
      </c>
      <c r="AQ592" t="s">
        <v>158</v>
      </c>
      <c r="AR592" s="35">
        <v>24</v>
      </c>
      <c r="AS592" t="s">
        <v>875</v>
      </c>
      <c r="AT592">
        <v>19.53</v>
      </c>
      <c r="AU592">
        <v>5.16</v>
      </c>
      <c r="AV592">
        <v>10.66</v>
      </c>
      <c r="AW592">
        <v>4.8499999999999996</v>
      </c>
      <c r="AX592" t="s">
        <v>8</v>
      </c>
      <c r="AY592" t="s">
        <v>8</v>
      </c>
      <c r="AZ592" t="s">
        <v>485</v>
      </c>
      <c r="BA592" t="s">
        <v>196</v>
      </c>
      <c r="BB592" cm="1">
        <f t="array" ref="BB592">_xlfn.IFS(AT592="NA", "NA", AT592="NR", "NA", AZ592="Direct rLV % whole brain", AT592, AZ592="Indirect rLV % whole brain", AT592, AZ592="Direct rLV % hemisphere", AT592/2, AZ592="Indirect rLV % hemisphere", AT592/2, AND(F592="Mouse", AZ592="mm3"), (AT592/508.91)*100, AND(F592="Rat", AZ592="mm3"), (AT592/1971)*100, AND(F592="Mouse", AZ592="ul"), (AT592/508.91)*100, AND(F592="Rat", AZ592="ul"), (AT592/1971)*100, AND(F592="Mouse", AZ592="nl"), (AT592/508910)*100, AND(F592="Rat", AZ592="nl"), (AT592/1971000)*100, AND(F592="Mouse", AZ592="cm3"), (AT592/0.50891)*100, AND(F592="Rat", AZ592="cm3"), (AT592/1.971)*100, TRUE, "NA")</f>
        <v>9.7650000000000006</v>
      </c>
      <c r="BC592" cm="1">
        <f t="array" ref="BC592">_xlfn.IFS(AV592="NA", "NA", AV592="NR", "NA", AZ592="Direct rLV % whole brain", AV592, AZ592="Indirect rLV % whole brain", AV592, AZ592="Direct rLV % hemisphere", AV592/2, AZ592="Indirect rLV % hemisphere", AV592/2, AND(F592="Mouse", AZ592="mm3"), (AV592/508.91)*100, AND(F592="Rat", AZ592="mm3"), (AV592/1971)*100, AND(F592="Mouse", AZ592="ul"), (AV592/508.91)*100, AND(F592="Rat", AZ592="ul"), (AV592/1971)*100, AND(F592="Mouse", AZ592="nl"), (AV592/508910)*100, AND(F592="Rat", AZ592="nl"), (AV592/1971000)*100, AND(F592="Mouse", AZ592="cm3"), (AV592/0.50891)*100, AND(F592="Rat", AZ592="cm3"), (AV592/1.971)*100, TRUE, "NA")</f>
        <v>5.33</v>
      </c>
      <c r="BD592" cm="1">
        <f t="array" ref="BD592">_xlfn.IFS(AU592="NA", "NA", AU592="NR", "NA", R592="NR", "NA", BA592="SD", AU592, BA592="SE", AU592*(SQRT(R592)), BA592="SEM", AU592*(SQRT(R592)), TRUE, "NA")</f>
        <v>5.16</v>
      </c>
      <c r="BE592" cm="1">
        <f t="array" ref="BE592">_xlfn.IFS(BD592="NA", "NA", AZ592="Direct rLV % whole brain", BD592, AZ592="Indirect rLV % whole brain", BD592, AZ592="Direct rLV % hemisphere", BD592/2, AZ592="Indirect rLV % hemisphere", BD592/2, AND(F592="Mouse", AZ592="mm3"), (BD592/508.91)*100, AND(F592="Rat", AZ592="mm3"), (BD592/1971)*100, AND(F592="Mouse", AZ592="ul"), (BD592/508.91)*100, AND(F592="Rat", AZ592="ul"), (BD592/1971)*100, AND(F592="Mouse", AZ592="nl"), (BD592/508910)*100, AND(F592="Rat", AZ592="nl"), (BD592/1971000)*100, AND(F592="Mouse", AZ592="cm3"), (BD592/0.50891)*100, AND(F592="Rat", AZ592="cm3"), (BD592/1.971)*100, TRUE, "NA")</f>
        <v>2.58</v>
      </c>
      <c r="BF592" s="48" cm="1">
        <f t="array" ref="BF592">_xlfn.IFS(AW592="NA", "NA", AW592="NR", "NA", T592 = "NA", "NA", T592 = "NR", "NA", BA592="SD", AW592, BA592="SE", AW592*(SQRT(T592)), BA592="SEM", AW592*(SQRT(T592)), TRUE, "NA")</f>
        <v>4.8499999999999996</v>
      </c>
      <c r="BG592" s="35" t="s">
        <v>12</v>
      </c>
      <c r="BH592" t="s">
        <v>8</v>
      </c>
      <c r="BI592" t="s">
        <v>8</v>
      </c>
      <c r="BJ592" t="s">
        <v>8</v>
      </c>
      <c r="BK592" t="s">
        <v>8</v>
      </c>
      <c r="BL592" t="s">
        <v>8</v>
      </c>
      <c r="BM592" t="s">
        <v>8</v>
      </c>
      <c r="BN592" s="35" t="s">
        <v>272</v>
      </c>
      <c r="BO592" t="s">
        <v>272</v>
      </c>
      <c r="BP592" t="s">
        <v>2314</v>
      </c>
    </row>
    <row r="593" spans="1:69" s="22" customFormat="1" x14ac:dyDescent="0.3">
      <c r="A593" s="22" t="s">
        <v>2316</v>
      </c>
      <c r="B593" s="22" t="s">
        <v>2301</v>
      </c>
      <c r="C593" s="22">
        <v>1994</v>
      </c>
      <c r="D593" s="22" t="s">
        <v>2315</v>
      </c>
      <c r="E593" s="22" t="s">
        <v>141</v>
      </c>
      <c r="F593" s="34" t="s">
        <v>24</v>
      </c>
      <c r="G593" s="22" t="s">
        <v>11</v>
      </c>
      <c r="H593" s="22" t="s">
        <v>36</v>
      </c>
      <c r="I593" s="22" t="s">
        <v>12</v>
      </c>
      <c r="J593" s="22" t="s">
        <v>8</v>
      </c>
      <c r="K593" s="22" t="s">
        <v>9</v>
      </c>
      <c r="L593" s="22" t="s">
        <v>9</v>
      </c>
      <c r="M593" s="22" t="s">
        <v>9</v>
      </c>
      <c r="N593" s="22">
        <v>240</v>
      </c>
      <c r="O593" s="22">
        <f t="shared" si="94"/>
        <v>250</v>
      </c>
      <c r="P593" s="22">
        <v>260</v>
      </c>
      <c r="Q593" s="22">
        <v>1</v>
      </c>
      <c r="R593" s="22">
        <v>10</v>
      </c>
      <c r="S593" s="22">
        <v>6</v>
      </c>
      <c r="T593" s="22">
        <v>7</v>
      </c>
      <c r="U593" s="22">
        <f t="shared" si="92"/>
        <v>6</v>
      </c>
      <c r="V593" s="22">
        <f t="shared" si="93"/>
        <v>1.6666666666666667</v>
      </c>
      <c r="W593" s="34" t="s">
        <v>175</v>
      </c>
      <c r="X593" s="22" t="s">
        <v>8</v>
      </c>
      <c r="Y593" s="22" t="s">
        <v>2553</v>
      </c>
      <c r="Z593" s="22" t="s">
        <v>91</v>
      </c>
      <c r="AA593" s="22" t="s">
        <v>9</v>
      </c>
      <c r="AB593" s="22" t="s">
        <v>8</v>
      </c>
      <c r="AC593" t="str" cm="1">
        <f t="array" ref="AC593">_xlfn.IFS(AB593="mg/kg", AA593, AB593="ug/g", AA593, AB593="mg/100g", AA593*10, AB593="mg/g", AA593*1000, TRUE, "NA")</f>
        <v>NA</v>
      </c>
      <c r="AD593" s="22">
        <v>0.62</v>
      </c>
      <c r="AE593" s="22" t="s">
        <v>461</v>
      </c>
      <c r="AF593" cm="1">
        <f t="array" ref="AF593">_xlfn.IFS(AD593="NA", "NA", AD593="NR", "NA", AE593="W/cm2", AD593, AE593="mW/mm2", AD593*0.1, AE593="mW/cm2", AD593*0.001, AE593="uW/cm2", AD593*0.000001, AE593="lux", AD593*0.00000014641, AE593="klux", AD593*0.00014641, TRUE, "NA")</f>
        <v>0.62</v>
      </c>
      <c r="AG593" s="22" t="s">
        <v>85</v>
      </c>
      <c r="AH593" s="22" t="s">
        <v>2656</v>
      </c>
      <c r="AI593" s="22">
        <v>540</v>
      </c>
      <c r="AJ593" s="22">
        <v>3</v>
      </c>
      <c r="AK593" s="22" t="s">
        <v>9</v>
      </c>
      <c r="AL593" s="34" t="s">
        <v>1695</v>
      </c>
      <c r="AM593" s="22" t="s">
        <v>219</v>
      </c>
      <c r="AN593" s="22">
        <v>20</v>
      </c>
      <c r="AO593" s="22" t="s">
        <v>145</v>
      </c>
      <c r="AP593" s="22">
        <v>0.5</v>
      </c>
      <c r="AQ593" s="22" t="s">
        <v>158</v>
      </c>
      <c r="AR593" s="34">
        <v>24</v>
      </c>
      <c r="AS593" s="22" t="s">
        <v>875</v>
      </c>
      <c r="AT593" s="22">
        <v>16.71</v>
      </c>
      <c r="AU593" s="22">
        <v>0.5</v>
      </c>
      <c r="AV593" s="22">
        <v>10.79</v>
      </c>
      <c r="AW593" s="22">
        <v>0.62</v>
      </c>
      <c r="AX593" s="22" t="s">
        <v>8</v>
      </c>
      <c r="AY593" s="22" t="s">
        <v>8</v>
      </c>
      <c r="AZ593" s="22" t="s">
        <v>485</v>
      </c>
      <c r="BA593" s="22" t="s">
        <v>198</v>
      </c>
      <c r="BB593" cm="1">
        <f t="array" ref="BB593">_xlfn.IFS(AT593="NA", "NA", AT593="NR", "NA", AZ593="Direct rLV % whole brain", AT593, AZ593="Indirect rLV % whole brain", AT593, AZ593="Direct rLV % hemisphere", AT593/2, AZ593="Indirect rLV % hemisphere", AT593/2, AND(F593="Mouse", AZ593="mm3"), (AT593/508.91)*100, AND(F593="Rat", AZ593="mm3"), (AT593/1971)*100, AND(F593="Mouse", AZ593="ul"), (AT593/508.91)*100, AND(F593="Rat", AZ593="ul"), (AT593/1971)*100, AND(F593="Mouse", AZ593="nl"), (AT593/508910)*100, AND(F593="Rat", AZ593="nl"), (AT593/1971000)*100, AND(F593="Mouse", AZ593="cm3"), (AT593/0.50891)*100, AND(F593="Rat", AZ593="cm3"), (AT593/1.971)*100, TRUE, "NA")</f>
        <v>8.3550000000000004</v>
      </c>
      <c r="BC593" cm="1">
        <f t="array" ref="BC593">_xlfn.IFS(AV593="NA", "NA", AV593="NR", "NA", AZ593="Direct rLV % whole brain", AV593, AZ593="Indirect rLV % whole brain", AV593, AZ593="Direct rLV % hemisphere", AV593/2, AZ593="Indirect rLV % hemisphere", AV593/2, AND(F593="Mouse", AZ593="mm3"), (AV593/508.91)*100, AND(F593="Rat", AZ593="mm3"), (AV593/1971)*100, AND(F593="Mouse", AZ593="ul"), (AV593/508.91)*100, AND(F593="Rat", AZ593="ul"), (AV593/1971)*100, AND(F593="Mouse", AZ593="nl"), (AV593/508910)*100, AND(F593="Rat", AZ593="nl"), (AV593/1971000)*100, AND(F593="Mouse", AZ593="cm3"), (AV593/0.50891)*100, AND(F593="Rat", AZ593="cm3"), (AV593/1.971)*100, TRUE, "NA")</f>
        <v>5.3949999999999996</v>
      </c>
      <c r="BD593" cm="1">
        <f t="array" ref="BD593">_xlfn.IFS(AU593="NA", "NA", AU593="NR", "NA", R593="NR", "NA", BA593="SD", AU593, BA593="SE", AU593*(SQRT(R593)), BA593="SEM", AU593*(SQRT(R593)), TRUE, "NA")</f>
        <v>1.5811388300841898</v>
      </c>
      <c r="BE593" cm="1">
        <f t="array" ref="BE593">_xlfn.IFS(BD593="NA", "NA", AZ593="Direct rLV % whole brain", BD593, AZ593="Indirect rLV % whole brain", BD593, AZ593="Direct rLV % hemisphere", BD593/2, AZ593="Indirect rLV % hemisphere", BD593/2, AND(F593="Mouse", AZ593="mm3"), (BD593/508.91)*100, AND(F593="Rat", AZ593="mm3"), (BD593/1971)*100, AND(F593="Mouse", AZ593="ul"), (BD593/508.91)*100, AND(F593="Rat", AZ593="ul"), (BD593/1971)*100, AND(F593="Mouse", AZ593="nl"), (BD593/508910)*100, AND(F593="Rat", AZ593="nl"), (BD593/1971000)*100, AND(F593="Mouse", AZ593="cm3"), (BD593/0.50891)*100, AND(F593="Rat", AZ593="cm3"), (BD593/1.971)*100, TRUE, "NA")</f>
        <v>0.79056941504209488</v>
      </c>
      <c r="BF593" s="48" cm="1">
        <f t="array" ref="BF593">_xlfn.IFS(AW593="NA", "NA", AW593="NR", "NA", T593 = "NA", "NA", T593 = "NR", "NA", BA593="SD", AW593, BA593="SE", AW593*(SQRT(T593)), BA593="SEM", AW593*(SQRT(T593)), TRUE, "NA")</f>
        <v>1.6403658128600462</v>
      </c>
      <c r="BG593" s="34" t="s">
        <v>12</v>
      </c>
      <c r="BH593" s="22" t="s">
        <v>8</v>
      </c>
      <c r="BI593" s="22" t="s">
        <v>8</v>
      </c>
      <c r="BJ593" s="22" t="s">
        <v>8</v>
      </c>
      <c r="BK593" s="22" t="s">
        <v>8</v>
      </c>
      <c r="BL593" s="22" t="s">
        <v>8</v>
      </c>
      <c r="BM593" s="22" t="s">
        <v>8</v>
      </c>
      <c r="BN593" s="34" t="s">
        <v>273</v>
      </c>
      <c r="BO593" s="22" t="s">
        <v>272</v>
      </c>
    </row>
    <row r="594" spans="1:69" s="22" customFormat="1" x14ac:dyDescent="0.3">
      <c r="A594" s="22" t="s">
        <v>2316</v>
      </c>
      <c r="B594" s="22" t="s">
        <v>2301</v>
      </c>
      <c r="C594" s="22">
        <v>1994</v>
      </c>
      <c r="D594" s="22" t="s">
        <v>2315</v>
      </c>
      <c r="E594" s="22" t="s">
        <v>143</v>
      </c>
      <c r="F594" s="34" t="s">
        <v>24</v>
      </c>
      <c r="G594" s="22" t="s">
        <v>11</v>
      </c>
      <c r="H594" s="22" t="s">
        <v>36</v>
      </c>
      <c r="I594" s="22" t="s">
        <v>12</v>
      </c>
      <c r="J594" s="22" t="s">
        <v>8</v>
      </c>
      <c r="K594" s="22" t="s">
        <v>9</v>
      </c>
      <c r="L594" s="22" t="s">
        <v>9</v>
      </c>
      <c r="M594" s="22" t="s">
        <v>9</v>
      </c>
      <c r="N594" s="22">
        <v>240</v>
      </c>
      <c r="O594" s="22">
        <f t="shared" si="94"/>
        <v>250</v>
      </c>
      <c r="P594" s="22">
        <v>260</v>
      </c>
      <c r="Q594" s="22">
        <v>1</v>
      </c>
      <c r="R594" s="22">
        <v>10</v>
      </c>
      <c r="S594" s="22">
        <v>6</v>
      </c>
      <c r="T594" s="22">
        <v>5</v>
      </c>
      <c r="U594" s="22">
        <f t="shared" si="92"/>
        <v>6</v>
      </c>
      <c r="V594" s="22">
        <f t="shared" si="93"/>
        <v>1.6666666666666667</v>
      </c>
      <c r="W594" s="34" t="s">
        <v>175</v>
      </c>
      <c r="X594" s="22" t="s">
        <v>8</v>
      </c>
      <c r="Y594" s="22" t="s">
        <v>2553</v>
      </c>
      <c r="Z594" s="22" t="s">
        <v>91</v>
      </c>
      <c r="AA594" s="22" t="s">
        <v>9</v>
      </c>
      <c r="AB594" s="22" t="s">
        <v>8</v>
      </c>
      <c r="AC594" t="str" cm="1">
        <f t="array" ref="AC594">_xlfn.IFS(AB594="mg/kg", AA594, AB594="ug/g", AA594, AB594="mg/100g", AA594*10, AB594="mg/g", AA594*1000, TRUE, "NA")</f>
        <v>NA</v>
      </c>
      <c r="AD594" s="22">
        <v>0.62</v>
      </c>
      <c r="AE594" s="22" t="s">
        <v>461</v>
      </c>
      <c r="AF594" cm="1">
        <f t="array" ref="AF594">_xlfn.IFS(AD594="NA", "NA", AD594="NR", "NA", AE594="W/cm2", AD594, AE594="mW/mm2", AD594*0.1, AE594="mW/cm2", AD594*0.001, AE594="uW/cm2", AD594*0.000001, AE594="lux", AD594*0.00000014641, AE594="klux", AD594*0.00014641, TRUE, "NA")</f>
        <v>0.62</v>
      </c>
      <c r="AG594" s="22" t="s">
        <v>85</v>
      </c>
      <c r="AH594" s="22" t="s">
        <v>2656</v>
      </c>
      <c r="AI594" s="22">
        <v>540</v>
      </c>
      <c r="AJ594" s="22">
        <v>3</v>
      </c>
      <c r="AK594" s="22" t="s">
        <v>9</v>
      </c>
      <c r="AL594" s="34" t="s">
        <v>324</v>
      </c>
      <c r="AM594" s="22" t="s">
        <v>219</v>
      </c>
      <c r="AN594" s="22">
        <v>30</v>
      </c>
      <c r="AO594" s="22" t="s">
        <v>145</v>
      </c>
      <c r="AP594" s="22">
        <v>0.5</v>
      </c>
      <c r="AQ594" s="22" t="s">
        <v>158</v>
      </c>
      <c r="AR594" s="34">
        <v>24</v>
      </c>
      <c r="AS594" s="22" t="s">
        <v>875</v>
      </c>
      <c r="AT594" s="22">
        <v>16.71</v>
      </c>
      <c r="AU594" s="22">
        <v>0.5</v>
      </c>
      <c r="AV594" s="22">
        <v>15.96</v>
      </c>
      <c r="AW594" s="22">
        <v>1.53</v>
      </c>
      <c r="AX594" s="22" t="s">
        <v>8</v>
      </c>
      <c r="AY594" s="22" t="s">
        <v>8</v>
      </c>
      <c r="AZ594" s="22" t="s">
        <v>485</v>
      </c>
      <c r="BA594" s="22" t="s">
        <v>198</v>
      </c>
      <c r="BB594" cm="1">
        <f t="array" ref="BB594">_xlfn.IFS(AT594="NA", "NA", AT594="NR", "NA", AZ594="Direct rLV % whole brain", AT594, AZ594="Indirect rLV % whole brain", AT594, AZ594="Direct rLV % hemisphere", AT594/2, AZ594="Indirect rLV % hemisphere", AT594/2, AND(F594="Mouse", AZ594="mm3"), (AT594/508.91)*100, AND(F594="Rat", AZ594="mm3"), (AT594/1971)*100, AND(F594="Mouse", AZ594="ul"), (AT594/508.91)*100, AND(F594="Rat", AZ594="ul"), (AT594/1971)*100, AND(F594="Mouse", AZ594="nl"), (AT594/508910)*100, AND(F594="Rat", AZ594="nl"), (AT594/1971000)*100, AND(F594="Mouse", AZ594="cm3"), (AT594/0.50891)*100, AND(F594="Rat", AZ594="cm3"), (AT594/1.971)*100, TRUE, "NA")</f>
        <v>8.3550000000000004</v>
      </c>
      <c r="BC594" cm="1">
        <f t="array" ref="BC594">_xlfn.IFS(AV594="NA", "NA", AV594="NR", "NA", AZ594="Direct rLV % whole brain", AV594, AZ594="Indirect rLV % whole brain", AV594, AZ594="Direct rLV % hemisphere", AV594/2, AZ594="Indirect rLV % hemisphere", AV594/2, AND(F594="Mouse", AZ594="mm3"), (AV594/508.91)*100, AND(F594="Rat", AZ594="mm3"), (AV594/1971)*100, AND(F594="Mouse", AZ594="ul"), (AV594/508.91)*100, AND(F594="Rat", AZ594="ul"), (AV594/1971)*100, AND(F594="Mouse", AZ594="nl"), (AV594/508910)*100, AND(F594="Rat", AZ594="nl"), (AV594/1971000)*100, AND(F594="Mouse", AZ594="cm3"), (AV594/0.50891)*100, AND(F594="Rat", AZ594="cm3"), (AV594/1.971)*100, TRUE, "NA")</f>
        <v>7.98</v>
      </c>
      <c r="BD594" cm="1">
        <f t="array" ref="BD594">_xlfn.IFS(AU594="NA", "NA", AU594="NR", "NA", R594="NR", "NA", BA594="SD", AU594, BA594="SE", AU594*(SQRT(R594)), BA594="SEM", AU594*(SQRT(R594)), TRUE, "NA")</f>
        <v>1.5811388300841898</v>
      </c>
      <c r="BE594" cm="1">
        <f t="array" ref="BE594">_xlfn.IFS(BD594="NA", "NA", AZ594="Direct rLV % whole brain", BD594, AZ594="Indirect rLV % whole brain", BD594, AZ594="Direct rLV % hemisphere", BD594/2, AZ594="Indirect rLV % hemisphere", BD594/2, AND(F594="Mouse", AZ594="mm3"), (BD594/508.91)*100, AND(F594="Rat", AZ594="mm3"), (BD594/1971)*100, AND(F594="Mouse", AZ594="ul"), (BD594/508.91)*100, AND(F594="Rat", AZ594="ul"), (BD594/1971)*100, AND(F594="Mouse", AZ594="nl"), (BD594/508910)*100, AND(F594="Rat", AZ594="nl"), (BD594/1971000)*100, AND(F594="Mouse", AZ594="cm3"), (BD594/0.50891)*100, AND(F594="Rat", AZ594="cm3"), (BD594/1.971)*100, TRUE, "NA")</f>
        <v>0.79056941504209488</v>
      </c>
      <c r="BF594" s="48" cm="1">
        <f t="array" ref="BF594">_xlfn.IFS(AW594="NA", "NA", AW594="NR", "NA", T594 = "NA", "NA", T594 = "NR", "NA", BA594="SD", AW594, BA594="SE", AW594*(SQRT(T594)), BA594="SEM", AW594*(SQRT(T594)), TRUE, "NA")</f>
        <v>3.4211840055746783</v>
      </c>
      <c r="BG594" s="34" t="s">
        <v>12</v>
      </c>
      <c r="BH594" s="22" t="s">
        <v>8</v>
      </c>
      <c r="BI594" s="22" t="s">
        <v>8</v>
      </c>
      <c r="BJ594" s="22" t="s">
        <v>8</v>
      </c>
      <c r="BK594" s="22" t="s">
        <v>8</v>
      </c>
      <c r="BL594" s="22" t="s">
        <v>8</v>
      </c>
      <c r="BM594" s="22" t="s">
        <v>8</v>
      </c>
      <c r="BN594" s="34" t="s">
        <v>273</v>
      </c>
      <c r="BO594" s="22" t="s">
        <v>272</v>
      </c>
    </row>
    <row r="595" spans="1:69" x14ac:dyDescent="0.3">
      <c r="A595" t="s">
        <v>2317</v>
      </c>
      <c r="B595" t="s">
        <v>2301</v>
      </c>
      <c r="C595">
        <v>1993</v>
      </c>
      <c r="D595" t="s">
        <v>2318</v>
      </c>
      <c r="E595" t="s">
        <v>141</v>
      </c>
      <c r="F595" s="35" t="s">
        <v>24</v>
      </c>
      <c r="G595" t="s">
        <v>11</v>
      </c>
      <c r="H595" t="s">
        <v>36</v>
      </c>
      <c r="I595" t="s">
        <v>12</v>
      </c>
      <c r="J595" t="s">
        <v>8</v>
      </c>
      <c r="K595" t="s">
        <v>9</v>
      </c>
      <c r="L595" t="s">
        <v>9</v>
      </c>
      <c r="M595" t="s">
        <v>9</v>
      </c>
      <c r="N595">
        <v>240</v>
      </c>
      <c r="O595">
        <f t="shared" si="94"/>
        <v>250</v>
      </c>
      <c r="P595">
        <v>260</v>
      </c>
      <c r="Q595">
        <v>1</v>
      </c>
      <c r="R595">
        <v>10</v>
      </c>
      <c r="S595">
        <v>2</v>
      </c>
      <c r="T595">
        <v>6</v>
      </c>
      <c r="U595">
        <f t="shared" si="92"/>
        <v>2</v>
      </c>
      <c r="V595">
        <f t="shared" si="93"/>
        <v>5</v>
      </c>
      <c r="W595" s="35" t="s">
        <v>175</v>
      </c>
      <c r="X595" t="s">
        <v>8</v>
      </c>
      <c r="Y595" t="s">
        <v>2553</v>
      </c>
      <c r="Z595" t="s">
        <v>91</v>
      </c>
      <c r="AA595">
        <v>20</v>
      </c>
      <c r="AB595" t="s">
        <v>145</v>
      </c>
      <c r="AC595" cm="1">
        <f t="array" ref="AC595">_xlfn.IFS(AB595="mg/kg", AA595, AB595="ug/g", AA595, AB595="mg/100g", AA595*10, AB595="mg/g", AA595*1000, TRUE, "NA")</f>
        <v>20</v>
      </c>
      <c r="AD595" t="s">
        <v>9</v>
      </c>
      <c r="AE595" t="s">
        <v>8</v>
      </c>
      <c r="AF595" t="str" cm="1">
        <f t="array" ref="AF595">_xlfn.IFS(AD595="NA", "NA", AD595="NR", "NA", AE595="W/cm2", AD595, AE595="mW/mm2", AD595*0.1, AE595="mW/cm2", AD595*0.001, AE595="uW/cm2", AD595*0.000001, AE595="lux", AD595*0.00000014641, AE595="klux", AD595*0.00014641, TRUE, "NA")</f>
        <v>NA</v>
      </c>
      <c r="AG595" t="s">
        <v>85</v>
      </c>
      <c r="AH595" t="s">
        <v>2656</v>
      </c>
      <c r="AI595">
        <v>540</v>
      </c>
      <c r="AJ595">
        <v>3</v>
      </c>
      <c r="AK595">
        <v>10</v>
      </c>
      <c r="AL595" s="35" t="s">
        <v>1695</v>
      </c>
      <c r="AM595" t="s">
        <v>219</v>
      </c>
      <c r="AN595">
        <v>1</v>
      </c>
      <c r="AO595" t="s">
        <v>145</v>
      </c>
      <c r="AP595">
        <v>0.5</v>
      </c>
      <c r="AQ595" t="s">
        <v>158</v>
      </c>
      <c r="AR595" s="35">
        <v>24</v>
      </c>
      <c r="AS595" t="s">
        <v>875</v>
      </c>
      <c r="AT595">
        <v>16.72</v>
      </c>
      <c r="AU595">
        <v>0.53</v>
      </c>
      <c r="AV595">
        <v>11.26</v>
      </c>
      <c r="AW595">
        <v>1.36</v>
      </c>
      <c r="AX595" t="s">
        <v>8</v>
      </c>
      <c r="AY595" t="s">
        <v>8</v>
      </c>
      <c r="AZ595" t="s">
        <v>485</v>
      </c>
      <c r="BA595" t="s">
        <v>198</v>
      </c>
      <c r="BB595" cm="1">
        <f t="array" ref="BB595">_xlfn.IFS(AT595="NA", "NA", AT595="NR", "NA", AZ595="Direct rLV % whole brain", AT595, AZ595="Indirect rLV % whole brain", AT595, AZ595="Direct rLV % hemisphere", AT595/2, AZ595="Indirect rLV % hemisphere", AT595/2, AND(F595="Mouse", AZ595="mm3"), (AT595/508.91)*100, AND(F595="Rat", AZ595="mm3"), (AT595/1971)*100, AND(F595="Mouse", AZ595="ul"), (AT595/508.91)*100, AND(F595="Rat", AZ595="ul"), (AT595/1971)*100, AND(F595="Mouse", AZ595="nl"), (AT595/508910)*100, AND(F595="Rat", AZ595="nl"), (AT595/1971000)*100, AND(F595="Mouse", AZ595="cm3"), (AT595/0.50891)*100, AND(F595="Rat", AZ595="cm3"), (AT595/1.971)*100, TRUE, "NA")</f>
        <v>8.36</v>
      </c>
      <c r="BC595" cm="1">
        <f t="array" ref="BC595">_xlfn.IFS(AV595="NA", "NA", AV595="NR", "NA", AZ595="Direct rLV % whole brain", AV595, AZ595="Indirect rLV % whole brain", AV595, AZ595="Direct rLV % hemisphere", AV595/2, AZ595="Indirect rLV % hemisphere", AV595/2, AND(F595="Mouse", AZ595="mm3"), (AV595/508.91)*100, AND(F595="Rat", AZ595="mm3"), (AV595/1971)*100, AND(F595="Mouse", AZ595="ul"), (AV595/508.91)*100, AND(F595="Rat", AZ595="ul"), (AV595/1971)*100, AND(F595="Mouse", AZ595="nl"), (AV595/508910)*100, AND(F595="Rat", AZ595="nl"), (AV595/1971000)*100, AND(F595="Mouse", AZ595="cm3"), (AV595/0.50891)*100, AND(F595="Rat", AZ595="cm3"), (AV595/1.971)*100, TRUE, "NA")</f>
        <v>5.63</v>
      </c>
      <c r="BD595" cm="1">
        <f t="array" ref="BD595">_xlfn.IFS(AU595="NA", "NA", AU595="NR", "NA", R595="NR", "NA", BA595="SD", AU595, BA595="SE", AU595*(SQRT(R595)), BA595="SEM", AU595*(SQRT(R595)), TRUE, "NA")</f>
        <v>1.6760071598892412</v>
      </c>
      <c r="BE595" cm="1">
        <f t="array" ref="BE595">_xlfn.IFS(BD595="NA", "NA", AZ595="Direct rLV % whole brain", BD595, AZ595="Indirect rLV % whole brain", BD595, AZ595="Direct rLV % hemisphere", BD595/2, AZ595="Indirect rLV % hemisphere", BD595/2, AND(F595="Mouse", AZ595="mm3"), (BD595/508.91)*100, AND(F595="Rat", AZ595="mm3"), (BD595/1971)*100, AND(F595="Mouse", AZ595="ul"), (BD595/508.91)*100, AND(F595="Rat", AZ595="ul"), (BD595/1971)*100, AND(F595="Mouse", AZ595="nl"), (BD595/508910)*100, AND(F595="Rat", AZ595="nl"), (BD595/1971000)*100, AND(F595="Mouse", AZ595="cm3"), (BD595/0.50891)*100, AND(F595="Rat", AZ595="cm3"), (BD595/1.971)*100, TRUE, "NA")</f>
        <v>0.8380035799446206</v>
      </c>
      <c r="BF595" s="48" cm="1">
        <f t="array" ref="BF595">_xlfn.IFS(AW595="NA", "NA", AW595="NR", "NA", T595 = "NA", "NA", T595 = "NR", "NA", BA595="SD", AW595, BA595="SE", AW595*(SQRT(T595)), BA595="SEM", AW595*(SQRT(T595)), TRUE, "NA")</f>
        <v>3.3313060501851219</v>
      </c>
      <c r="BG595" s="35" t="s">
        <v>12</v>
      </c>
      <c r="BH595" t="s">
        <v>8</v>
      </c>
      <c r="BI595" t="s">
        <v>8</v>
      </c>
      <c r="BJ595" t="s">
        <v>8</v>
      </c>
      <c r="BK595" t="s">
        <v>8</v>
      </c>
      <c r="BL595" t="s">
        <v>8</v>
      </c>
      <c r="BM595" t="s">
        <v>8</v>
      </c>
      <c r="BN595" s="35" t="s">
        <v>273</v>
      </c>
      <c r="BO595" t="s">
        <v>272</v>
      </c>
      <c r="BP595" t="s">
        <v>1899</v>
      </c>
    </row>
    <row r="596" spans="1:69" s="22" customFormat="1" x14ac:dyDescent="0.3">
      <c r="A596" s="22" t="s">
        <v>2320</v>
      </c>
      <c r="B596" s="22" t="s">
        <v>2301</v>
      </c>
      <c r="C596" s="22">
        <v>1994</v>
      </c>
      <c r="D596" s="22" t="s">
        <v>2319</v>
      </c>
      <c r="E596" s="22" t="s">
        <v>141</v>
      </c>
      <c r="F596" s="34" t="s">
        <v>24</v>
      </c>
      <c r="G596" s="22" t="s">
        <v>11</v>
      </c>
      <c r="H596" s="22" t="s">
        <v>36</v>
      </c>
      <c r="I596" s="22" t="s">
        <v>12</v>
      </c>
      <c r="J596" s="22" t="s">
        <v>8</v>
      </c>
      <c r="K596" s="22" t="s">
        <v>9</v>
      </c>
      <c r="L596" s="22" t="s">
        <v>9</v>
      </c>
      <c r="M596" s="22" t="s">
        <v>9</v>
      </c>
      <c r="N596" s="22">
        <v>240</v>
      </c>
      <c r="O596" s="22">
        <f t="shared" si="94"/>
        <v>250</v>
      </c>
      <c r="P596" s="22">
        <v>260</v>
      </c>
      <c r="Q596" s="22">
        <v>1</v>
      </c>
      <c r="R596" s="22">
        <v>5</v>
      </c>
      <c r="S596" s="22">
        <v>1</v>
      </c>
      <c r="T596" s="22">
        <v>5</v>
      </c>
      <c r="U596" s="22">
        <f t="shared" si="92"/>
        <v>1</v>
      </c>
      <c r="V596" s="22">
        <f t="shared" si="93"/>
        <v>5</v>
      </c>
      <c r="W596" s="34" t="s">
        <v>175</v>
      </c>
      <c r="X596" s="22" t="s">
        <v>8</v>
      </c>
      <c r="Y596" s="22" t="s">
        <v>2553</v>
      </c>
      <c r="Z596" s="22" t="s">
        <v>91</v>
      </c>
      <c r="AA596" s="22">
        <v>20</v>
      </c>
      <c r="AB596" s="22" t="s">
        <v>145</v>
      </c>
      <c r="AC596" cm="1">
        <f t="array" ref="AC596">_xlfn.IFS(AB596="mg/kg", AA596, AB596="ug/g", AA596, AB596="mg/100g", AA596*10, AB596="mg/g", AA596*1000, TRUE, "NA")</f>
        <v>20</v>
      </c>
      <c r="AD596" s="22" t="s">
        <v>9</v>
      </c>
      <c r="AE596" s="22" t="s">
        <v>8</v>
      </c>
      <c r="AF596" t="str" cm="1">
        <f t="array" ref="AF596">_xlfn.IFS(AD596="NA", "NA", AD596="NR", "NA", AE596="W/cm2", AD596, AE596="mW/mm2", AD596*0.1, AE596="mW/cm2", AD596*0.001, AE596="uW/cm2", AD596*0.000001, AE596="lux", AD596*0.00000014641, AE596="klux", AD596*0.00014641, TRUE, "NA")</f>
        <v>NA</v>
      </c>
      <c r="AG596" s="22" t="s">
        <v>85</v>
      </c>
      <c r="AH596" s="22" t="s">
        <v>2656</v>
      </c>
      <c r="AI596" s="22">
        <v>540</v>
      </c>
      <c r="AJ596" s="22">
        <v>3</v>
      </c>
      <c r="AK596" s="22">
        <v>10</v>
      </c>
      <c r="AL596" s="34" t="s">
        <v>2321</v>
      </c>
      <c r="AM596" s="22" t="s">
        <v>212</v>
      </c>
      <c r="AN596" s="22">
        <v>1</v>
      </c>
      <c r="AO596" s="22" t="s">
        <v>145</v>
      </c>
      <c r="AP596" s="22">
        <v>0.17</v>
      </c>
      <c r="AQ596" s="22" t="s">
        <v>158</v>
      </c>
      <c r="AR596" s="34">
        <v>24</v>
      </c>
      <c r="AS596" s="22" t="s">
        <v>874</v>
      </c>
      <c r="AT596" s="22">
        <v>32.840000000000003</v>
      </c>
      <c r="AU596" s="22">
        <v>0.86</v>
      </c>
      <c r="AV596" s="22">
        <v>25.1</v>
      </c>
      <c r="AW596" s="22">
        <v>1.49</v>
      </c>
      <c r="AX596" s="22" t="s">
        <v>8</v>
      </c>
      <c r="AY596" s="22" t="s">
        <v>8</v>
      </c>
      <c r="AZ596" s="22" t="s">
        <v>1741</v>
      </c>
      <c r="BA596" s="22" t="s">
        <v>197</v>
      </c>
      <c r="BB596" t="str" cm="1">
        <f t="array" ref="BB596">_xlfn.IFS(AT596="NA", "NA", AT596="NR", "NA", AZ596="Direct rLV % whole brain", AT596, AZ596="Indirect rLV % whole brain", AT596, AZ596="Direct rLV % hemisphere", AT596/2, AZ596="Indirect rLV % hemisphere", AT596/2, AND(F596="Mouse", AZ596="mm3"), (AT596/508.91)*100, AND(F596="Rat", AZ596="mm3"), (AT596/1971)*100, AND(F596="Mouse", AZ596="ul"), (AT596/508.91)*100, AND(F596="Rat", AZ596="ul"), (AT596/1971)*100, AND(F596="Mouse", AZ596="nl"), (AT596/508910)*100, AND(F596="Rat", AZ596="nl"), (AT596/1971000)*100, AND(F596="Mouse", AZ596="cm3"), (AT596/0.50891)*100, AND(F596="Rat", AZ596="cm3"), (AT596/1.971)*100, TRUE, "NA")</f>
        <v>NA</v>
      </c>
      <c r="BC596" t="str" cm="1">
        <f t="array" ref="BC596">_xlfn.IFS(AV596="NA", "NA", AV596="NR", "NA", AZ596="Direct rLV % whole brain", AV596, AZ596="Indirect rLV % whole brain", AV596, AZ596="Direct rLV % hemisphere", AV596/2, AZ596="Indirect rLV % hemisphere", AV596/2, AND(F596="Mouse", AZ596="mm3"), (AV596/508.91)*100, AND(F596="Rat", AZ596="mm3"), (AV596/1971)*100, AND(F596="Mouse", AZ596="ul"), (AV596/508.91)*100, AND(F596="Rat", AZ596="ul"), (AV596/1971)*100, AND(F596="Mouse", AZ596="nl"), (AV596/508910)*100, AND(F596="Rat", AZ596="nl"), (AV596/1971000)*100, AND(F596="Mouse", AZ596="cm3"), (AV596/0.50891)*100, AND(F596="Rat", AZ596="cm3"), (AV596/1.971)*100, TRUE, "NA")</f>
        <v>NA</v>
      </c>
      <c r="BD596" cm="1">
        <f t="array" ref="BD596">_xlfn.IFS(AU596="NA", "NA", AU596="NR", "NA", R596="NR", "NA", BA596="SD", AU596, BA596="SE", AU596*(SQRT(R596)), BA596="SEM", AU596*(SQRT(R596)), TRUE, "NA")</f>
        <v>1.9230184606498193</v>
      </c>
      <c r="BE596" t="str" cm="1">
        <f t="array" ref="BE596">_xlfn.IFS(BD596="NA", "NA", AZ596="Direct rLV % whole brain", BD596, AZ596="Indirect rLV % whole brain", BD596, AZ596="Direct rLV % hemisphere", BD596/2, AZ596="Indirect rLV % hemisphere", BD596/2, AND(F596="Mouse", AZ596="mm3"), (BD596/508.91)*100, AND(F596="Rat", AZ596="mm3"), (BD596/1971)*100, AND(F596="Mouse", AZ596="ul"), (BD596/508.91)*100, AND(F596="Rat", AZ596="ul"), (BD596/1971)*100, AND(F596="Mouse", AZ596="nl"), (BD596/508910)*100, AND(F596="Rat", AZ596="nl"), (BD596/1971000)*100, AND(F596="Mouse", AZ596="cm3"), (BD596/0.50891)*100, AND(F596="Rat", AZ596="cm3"), (BD596/1.971)*100, TRUE, "NA")</f>
        <v>NA</v>
      </c>
      <c r="BF596" s="48" cm="1">
        <f t="array" ref="BF596">_xlfn.IFS(AW596="NA", "NA", AW596="NR", "NA", T596 = "NA", "NA", T596 = "NR", "NA", BA596="SD", AW596, BA596="SE", AW596*(SQRT(T596)), BA596="SEM", AW596*(SQRT(T596)), TRUE, "NA")</f>
        <v>3.3317412864746867</v>
      </c>
      <c r="BG596" s="34" t="s">
        <v>12</v>
      </c>
      <c r="BH596" s="22" t="s">
        <v>8</v>
      </c>
      <c r="BI596" s="22" t="s">
        <v>8</v>
      </c>
      <c r="BJ596" s="22" t="s">
        <v>8</v>
      </c>
      <c r="BK596" s="22" t="s">
        <v>8</v>
      </c>
      <c r="BL596" s="22" t="s">
        <v>8</v>
      </c>
      <c r="BM596" s="22" t="s">
        <v>8</v>
      </c>
      <c r="BN596" s="34" t="s">
        <v>273</v>
      </c>
      <c r="BO596" s="22" t="s">
        <v>273</v>
      </c>
    </row>
    <row r="597" spans="1:69" x14ac:dyDescent="0.3">
      <c r="A597" t="s">
        <v>2323</v>
      </c>
      <c r="B597" t="s">
        <v>2322</v>
      </c>
      <c r="C597">
        <v>2005</v>
      </c>
      <c r="D597" t="s">
        <v>2324</v>
      </c>
      <c r="E597" t="s">
        <v>141</v>
      </c>
      <c r="F597" s="35" t="s">
        <v>24</v>
      </c>
      <c r="G597" t="s">
        <v>11</v>
      </c>
      <c r="H597" t="s">
        <v>36</v>
      </c>
      <c r="I597" t="s">
        <v>12</v>
      </c>
      <c r="J597" t="s">
        <v>8</v>
      </c>
      <c r="K597" t="s">
        <v>9</v>
      </c>
      <c r="L597" t="s">
        <v>9</v>
      </c>
      <c r="M597" t="s">
        <v>9</v>
      </c>
      <c r="N597">
        <v>330</v>
      </c>
      <c r="O597">
        <f t="shared" si="94"/>
        <v>340</v>
      </c>
      <c r="P597">
        <v>350</v>
      </c>
      <c r="Q597">
        <v>1</v>
      </c>
      <c r="R597">
        <v>6</v>
      </c>
      <c r="S597">
        <v>1</v>
      </c>
      <c r="T597">
        <v>6</v>
      </c>
      <c r="U597">
        <f t="shared" si="92"/>
        <v>1</v>
      </c>
      <c r="V597">
        <f t="shared" si="93"/>
        <v>6</v>
      </c>
      <c r="W597" s="35" t="s">
        <v>99</v>
      </c>
      <c r="X597" t="s">
        <v>8</v>
      </c>
      <c r="Y597" t="s">
        <v>78</v>
      </c>
      <c r="Z597" t="s">
        <v>9</v>
      </c>
      <c r="AA597">
        <v>20</v>
      </c>
      <c r="AB597" t="s">
        <v>145</v>
      </c>
      <c r="AC597" cm="1">
        <f t="array" ref="AC597">_xlfn.IFS(AB597="mg/kg", AA597, AB597="ug/g", AA597, AB597="mg/100g", AA597*10, AB597="mg/g", AA597*1000, TRUE, "NA")</f>
        <v>20</v>
      </c>
      <c r="AD597">
        <v>90</v>
      </c>
      <c r="AE597" t="s">
        <v>221</v>
      </c>
      <c r="AF597" t="str" cm="1">
        <f t="array" ref="AF597">_xlfn.IFS(AD597="NA", "NA", AD597="NR", "NA", AE597="W/cm2", AD597, AE597="mW/mm2", AD597*0.1, AE597="mW/cm2", AD597*0.001, AE597="uW/cm2", AD597*0.000001, AE597="lux", AD597*0.00000014641, AE597="klux", AD597*0.00014641, TRUE, "NA")</f>
        <v>NA</v>
      </c>
      <c r="AG597" t="s">
        <v>719</v>
      </c>
      <c r="AH597" t="s">
        <v>719</v>
      </c>
      <c r="AI597">
        <v>532</v>
      </c>
      <c r="AJ597">
        <v>1</v>
      </c>
      <c r="AK597">
        <v>5</v>
      </c>
      <c r="AL597" s="35" t="s">
        <v>724</v>
      </c>
      <c r="AM597" t="s">
        <v>212</v>
      </c>
      <c r="AN597">
        <v>20</v>
      </c>
      <c r="AO597" t="s">
        <v>145</v>
      </c>
      <c r="AP597">
        <v>-0.25</v>
      </c>
      <c r="AQ597" t="s">
        <v>156</v>
      </c>
      <c r="AR597" s="35">
        <v>24</v>
      </c>
      <c r="AS597" t="s">
        <v>876</v>
      </c>
      <c r="AT597">
        <v>68.900000000000006</v>
      </c>
      <c r="AU597">
        <v>3.6</v>
      </c>
      <c r="AV597">
        <v>40.799999999999997</v>
      </c>
      <c r="AW597">
        <v>4.5</v>
      </c>
      <c r="AX597" t="s">
        <v>8</v>
      </c>
      <c r="AY597" t="s">
        <v>8</v>
      </c>
      <c r="AZ597" t="s">
        <v>137</v>
      </c>
      <c r="BA597" t="s">
        <v>197</v>
      </c>
      <c r="BB597" cm="1">
        <f t="array" ref="BB597">_xlfn.IFS(AT597="NA", "NA", AT597="NR", "NA", AZ597="Direct rLV % whole brain", AT597, AZ597="Indirect rLV % whole brain", AT597, AZ597="Direct rLV % hemisphere", AT597/2, AZ597="Indirect rLV % hemisphere", AT597/2, AND(F597="Mouse", AZ597="mm3"), (AT597/508.91)*100, AND(F597="Rat", AZ597="mm3"), (AT597/1971)*100, AND(F597="Mouse", AZ597="ul"), (AT597/508.91)*100, AND(F597="Rat", AZ597="ul"), (AT597/1971)*100, AND(F597="Mouse", AZ597="nl"), (AT597/508910)*100, AND(F597="Rat", AZ597="nl"), (AT597/1971000)*100, AND(F597="Mouse", AZ597="cm3"), (AT597/0.50891)*100, AND(F597="Rat", AZ597="cm3"), (AT597/1.971)*100, TRUE, "NA")</f>
        <v>3.4956874682902082</v>
      </c>
      <c r="BC597" cm="1">
        <f t="array" ref="BC597">_xlfn.IFS(AV597="NA", "NA", AV597="NR", "NA", AZ597="Direct rLV % whole brain", AV597, AZ597="Indirect rLV % whole brain", AV597, AZ597="Direct rLV % hemisphere", AV597/2, AZ597="Indirect rLV % hemisphere", AV597/2, AND(F597="Mouse", AZ597="mm3"), (AV597/508.91)*100, AND(F597="Rat", AZ597="mm3"), (AV597/1971)*100, AND(F597="Mouse", AZ597="ul"), (AV597/508.91)*100, AND(F597="Rat", AZ597="ul"), (AV597/1971)*100, AND(F597="Mouse", AZ597="nl"), (AV597/508910)*100, AND(F597="Rat", AZ597="nl"), (AV597/1971000)*100, AND(F597="Mouse", AZ597="cm3"), (AV597/0.50891)*100, AND(F597="Rat", AZ597="cm3"), (AV597/1.971)*100, TRUE, "NA")</f>
        <v>2.0700152207001521</v>
      </c>
      <c r="BD597" cm="1">
        <f t="array" ref="BD597">_xlfn.IFS(AU597="NA", "NA", AU597="NR", "NA", R597="NR", "NA", BA597="SD", AU597, BA597="SE", AU597*(SQRT(R597)), BA597="SEM", AU597*(SQRT(R597)), TRUE, "NA")</f>
        <v>8.8181630740194414</v>
      </c>
      <c r="BE597" cm="1">
        <f t="array" ref="BE597">_xlfn.IFS(BD597="NA", "NA", AZ597="Direct rLV % whole brain", BD597, AZ597="Indirect rLV % whole brain", BD597, AZ597="Direct rLV % hemisphere", BD597/2, AZ597="Indirect rLV % hemisphere", BD597/2, AND(F597="Mouse", AZ597="mm3"), (BD597/508.91)*100, AND(F597="Rat", AZ597="mm3"), (BD597/1971)*100, AND(F597="Mouse", AZ597="ul"), (BD597/508.91)*100, AND(F597="Rat", AZ597="ul"), (BD597/1971)*100, AND(F597="Mouse", AZ597="nl"), (BD597/508910)*100, AND(F597="Rat", AZ597="nl"), (BD597/1971000)*100, AND(F597="Mouse", AZ597="cm3"), (BD597/0.50891)*100, AND(F597="Rat", AZ597="cm3"), (BD597/1.971)*100, TRUE, "NA")</f>
        <v>0.44739538680971291</v>
      </c>
      <c r="BF597" s="48" cm="1">
        <f t="array" ref="BF597">_xlfn.IFS(AW597="NA", "NA", AW597="NR", "NA", T597 = "NA", "NA", T597 = "NR", "NA", BA597="SD", AW597, BA597="SE", AW597*(SQRT(T597)), BA597="SEM", AW597*(SQRT(T597)), TRUE, "NA")</f>
        <v>11.022703842524301</v>
      </c>
      <c r="BG597" s="35" t="s">
        <v>12</v>
      </c>
      <c r="BH597" t="s">
        <v>8</v>
      </c>
      <c r="BI597" t="s">
        <v>8</v>
      </c>
      <c r="BJ597" t="s">
        <v>8</v>
      </c>
      <c r="BK597" t="s">
        <v>8</v>
      </c>
      <c r="BL597" t="s">
        <v>8</v>
      </c>
      <c r="BM597" t="s">
        <v>8</v>
      </c>
      <c r="BN597" s="35" t="s">
        <v>272</v>
      </c>
      <c r="BO597" t="s">
        <v>273</v>
      </c>
    </row>
    <row r="598" spans="1:69" s="22" customFormat="1" x14ac:dyDescent="0.3">
      <c r="A598" s="22" t="s">
        <v>2327</v>
      </c>
      <c r="B598" s="22" t="s">
        <v>2326</v>
      </c>
      <c r="C598" s="22">
        <v>1987</v>
      </c>
      <c r="D598" s="22" t="s">
        <v>2328</v>
      </c>
      <c r="E598" s="22" t="s">
        <v>141</v>
      </c>
      <c r="F598" s="34" t="s">
        <v>24</v>
      </c>
      <c r="G598" s="22" t="s">
        <v>50</v>
      </c>
      <c r="H598" s="22" t="s">
        <v>36</v>
      </c>
      <c r="I598" s="22" t="s">
        <v>210</v>
      </c>
      <c r="J598" s="22" t="s">
        <v>284</v>
      </c>
      <c r="K598" s="22" t="s">
        <v>9</v>
      </c>
      <c r="L598" s="22" t="s">
        <v>9</v>
      </c>
      <c r="M598" s="22" t="s">
        <v>9</v>
      </c>
      <c r="N598" s="22">
        <v>250</v>
      </c>
      <c r="O598" s="22">
        <f t="shared" si="94"/>
        <v>260</v>
      </c>
      <c r="P598" s="22">
        <v>270</v>
      </c>
      <c r="Q598" s="22">
        <v>1</v>
      </c>
      <c r="R598" s="22">
        <v>13</v>
      </c>
      <c r="S598" s="22">
        <v>1</v>
      </c>
      <c r="T598" s="22">
        <v>13</v>
      </c>
      <c r="U598" s="22">
        <f t="shared" si="92"/>
        <v>1</v>
      </c>
      <c r="V598" s="22">
        <f t="shared" si="93"/>
        <v>13</v>
      </c>
      <c r="W598" s="34" t="s">
        <v>147</v>
      </c>
      <c r="X598" s="22" t="s">
        <v>95</v>
      </c>
      <c r="Y598" s="22" t="s">
        <v>78</v>
      </c>
      <c r="Z598" s="22" t="s">
        <v>9</v>
      </c>
      <c r="AA598" s="22">
        <v>10</v>
      </c>
      <c r="AB598" s="22" t="s">
        <v>145</v>
      </c>
      <c r="AC598" cm="1">
        <f t="array" ref="AC598">_xlfn.IFS(AB598="mg/kg", AA598, AB598="ug/g", AA598, AB598="mg/100g", AA598*10, AB598="mg/g", AA598*1000, TRUE, "NA")</f>
        <v>10</v>
      </c>
      <c r="AD598" s="22">
        <v>150</v>
      </c>
      <c r="AE598" s="22" t="s">
        <v>292</v>
      </c>
      <c r="AF598" t="str" cm="1">
        <f t="array" ref="AF598">_xlfn.IFS(AD598="NA", "NA", AD598="NR", "NA", AE598="W/cm2", AD598, AE598="mW/mm2", AD598*0.1, AE598="mW/cm2", AD598*0.001, AE598="uW/cm2", AD598*0.000001, AE598="lux", AD598*0.00000014641, AE598="klux", AD598*0.00014641, TRUE, "NA")</f>
        <v>NA</v>
      </c>
      <c r="AG598" s="22" t="s">
        <v>146</v>
      </c>
      <c r="AH598" s="22" t="s">
        <v>9</v>
      </c>
      <c r="AI598" s="22" t="s">
        <v>9</v>
      </c>
      <c r="AJ598" s="22">
        <v>1</v>
      </c>
      <c r="AK598" s="22">
        <v>20</v>
      </c>
      <c r="AL598" s="34" t="s">
        <v>570</v>
      </c>
      <c r="AM598" s="22" t="s">
        <v>213</v>
      </c>
      <c r="AN598" s="22">
        <v>40</v>
      </c>
      <c r="AO598" s="22" t="s">
        <v>145</v>
      </c>
      <c r="AP598" s="22">
        <v>-3</v>
      </c>
      <c r="AQ598" s="22" t="s">
        <v>156</v>
      </c>
      <c r="AR598" s="34">
        <v>4</v>
      </c>
      <c r="AS598" s="22" t="s">
        <v>876</v>
      </c>
      <c r="AT598" s="43">
        <f>AVERAGE(3.58, 3.38, 3.9, 5.27, 11.86, 15.04, 14.36, 13.66, 11.33, 14.08, 11.75, 9.26, 13.06)</f>
        <v>10.04076923076923</v>
      </c>
      <c r="AU598" s="43">
        <f>_xlfn.STDEV.S(3.58, 3.38, 3.9, 5.27, 11.86, 15.04, 14.36, 13.66, 11.33, 14.08, 11.75, 9.26, 13.06)</f>
        <v>4.4465107322829738</v>
      </c>
      <c r="AV598" s="43">
        <f>AVERAGE(3.08, 1.95, 3.68, 2.6, 6.4, 10.14, 7.14, 6.49, 2.53, 12.87, 6.88, 9.59, 5.04)</f>
        <v>6.0300000000000011</v>
      </c>
      <c r="AW598" s="43">
        <f>_xlfn.STDEV.S(3.08, 1.95, 3.68, 2.6, 6.4, 10.14, 7.14, 6.49, 2.53, 12.87, 6.88, 9.59, 5.04)</f>
        <v>3.348143764336688</v>
      </c>
      <c r="AX598" s="22" t="s">
        <v>8</v>
      </c>
      <c r="AY598" s="22" t="s">
        <v>8</v>
      </c>
      <c r="AZ598" s="22" t="s">
        <v>137</v>
      </c>
      <c r="BA598" s="22" t="s">
        <v>196</v>
      </c>
      <c r="BB598" cm="1">
        <f t="array" ref="BB598">_xlfn.IFS(AT598="NA", "NA", AT598="NR", "NA", AZ598="Direct rLV % whole brain", AT598, AZ598="Indirect rLV % whole brain", AT598, AZ598="Direct rLV % hemisphere", AT598/2, AZ598="Indirect rLV % hemisphere", AT598/2, AND(F598="Mouse", AZ598="mm3"), (AT598/508.91)*100, AND(F598="Rat", AZ598="mm3"), (AT598/1971)*100, AND(F598="Mouse", AZ598="ul"), (AT598/508.91)*100, AND(F598="Rat", AZ598="ul"), (AT598/1971)*100, AND(F598="Mouse", AZ598="nl"), (AT598/508910)*100, AND(F598="Rat", AZ598="nl"), (AT598/1971000)*100, AND(F598="Mouse", AZ598="cm3"), (AT598/0.50891)*100, AND(F598="Rat", AZ598="cm3"), (AT598/1.971)*100, TRUE, "NA")</f>
        <v>0.50942512586348199</v>
      </c>
      <c r="BC598" cm="1">
        <f t="array" ref="BC598">_xlfn.IFS(AV598="NA", "NA", AV598="NR", "NA", AZ598="Direct rLV % whole brain", AV598, AZ598="Indirect rLV % whole brain", AV598, AZ598="Direct rLV % hemisphere", AV598/2, AZ598="Indirect rLV % hemisphere", AV598/2, AND(F598="Mouse", AZ598="mm3"), (AV598/508.91)*100, AND(F598="Rat", AZ598="mm3"), (AV598/1971)*100, AND(F598="Mouse", AZ598="ul"), (AV598/508.91)*100, AND(F598="Rat", AZ598="ul"), (AV598/1971)*100, AND(F598="Mouse", AZ598="nl"), (AV598/508910)*100, AND(F598="Rat", AZ598="nl"), (AV598/1971000)*100, AND(F598="Mouse", AZ598="cm3"), (AV598/0.50891)*100, AND(F598="Rat", AZ598="cm3"), (AV598/1.971)*100, TRUE, "NA")</f>
        <v>0.30593607305936077</v>
      </c>
      <c r="BD598" cm="1">
        <f t="array" ref="BD598">_xlfn.IFS(AU598="NA", "NA", AU598="NR", "NA", R598="NR", "NA", BA598="SD", AU598, BA598="SE", AU598*(SQRT(R598)), BA598="SEM", AU598*(SQRT(R598)), TRUE, "NA")</f>
        <v>4.4465107322829738</v>
      </c>
      <c r="BE598" cm="1">
        <f t="array" ref="BE598">_xlfn.IFS(BD598="NA", "NA", AZ598="Direct rLV % whole brain", BD598, AZ598="Indirect rLV % whole brain", BD598, AZ598="Direct rLV % hemisphere", BD598/2, AZ598="Indirect rLV % hemisphere", BD598/2, AND(F598="Mouse", AZ598="mm3"), (BD598/508.91)*100, AND(F598="Rat", AZ598="mm3"), (BD598/1971)*100, AND(F598="Mouse", AZ598="ul"), (BD598/508.91)*100, AND(F598="Rat", AZ598="ul"), (BD598/1971)*100, AND(F598="Mouse", AZ598="nl"), (BD598/508910)*100, AND(F598="Rat", AZ598="nl"), (BD598/1971000)*100, AND(F598="Mouse", AZ598="cm3"), (BD598/0.50891)*100, AND(F598="Rat", AZ598="cm3"), (BD598/1.971)*100, TRUE, "NA")</f>
        <v>0.22559668859883172</v>
      </c>
      <c r="BF598" s="48" cm="1">
        <f t="array" ref="BF598">_xlfn.IFS(AW598="NA", "NA", AW598="NR", "NA", T598 = "NA", "NA", T598 = "NR", "NA", BA598="SD", AW598, BA598="SE", AW598*(SQRT(T598)), BA598="SEM", AW598*(SQRT(T598)), TRUE, "NA")</f>
        <v>3.348143764336688</v>
      </c>
      <c r="BG598" s="34" t="s">
        <v>12</v>
      </c>
      <c r="BH598" s="22" t="s">
        <v>8</v>
      </c>
      <c r="BI598" s="22" t="s">
        <v>8</v>
      </c>
      <c r="BJ598" s="22" t="s">
        <v>8</v>
      </c>
      <c r="BK598" s="22" t="s">
        <v>8</v>
      </c>
      <c r="BL598" s="22" t="s">
        <v>8</v>
      </c>
      <c r="BM598" s="22" t="s">
        <v>8</v>
      </c>
      <c r="BN598" s="34" t="s">
        <v>273</v>
      </c>
      <c r="BO598" s="22" t="s">
        <v>273</v>
      </c>
      <c r="BP598" s="22" t="s">
        <v>2329</v>
      </c>
    </row>
    <row r="599" spans="1:69" x14ac:dyDescent="0.3">
      <c r="A599" t="s">
        <v>2331</v>
      </c>
      <c r="B599" t="s">
        <v>2330</v>
      </c>
      <c r="C599">
        <v>1996</v>
      </c>
      <c r="D599" t="s">
        <v>2332</v>
      </c>
      <c r="E599" t="s">
        <v>141</v>
      </c>
      <c r="F599" s="35" t="s">
        <v>42</v>
      </c>
      <c r="G599" t="s">
        <v>2333</v>
      </c>
      <c r="H599" t="s">
        <v>36</v>
      </c>
      <c r="I599" t="s">
        <v>12</v>
      </c>
      <c r="J599" t="s">
        <v>8</v>
      </c>
      <c r="K599" t="s">
        <v>9</v>
      </c>
      <c r="L599" t="s">
        <v>9</v>
      </c>
      <c r="M599" t="s">
        <v>9</v>
      </c>
      <c r="N599">
        <v>1700</v>
      </c>
      <c r="O599">
        <f t="shared" si="94"/>
        <v>2200</v>
      </c>
      <c r="P599">
        <v>2700</v>
      </c>
      <c r="Q599">
        <v>1</v>
      </c>
      <c r="R599">
        <v>6</v>
      </c>
      <c r="S599">
        <v>1</v>
      </c>
      <c r="T599">
        <v>6</v>
      </c>
      <c r="U599">
        <f t="shared" si="92"/>
        <v>1</v>
      </c>
      <c r="V599">
        <f t="shared" si="93"/>
        <v>6</v>
      </c>
      <c r="W599" s="35" t="s">
        <v>175</v>
      </c>
      <c r="X599" t="s">
        <v>8</v>
      </c>
      <c r="Y599" t="s">
        <v>9</v>
      </c>
      <c r="Z599" t="s">
        <v>535</v>
      </c>
      <c r="AA599">
        <v>10</v>
      </c>
      <c r="AB599" t="s">
        <v>145</v>
      </c>
      <c r="AC599" cm="1">
        <f t="array" ref="AC599">_xlfn.IFS(AB599="mg/kg", AA599, AB599="ug/g", AA599, AB599="mg/100g", AA599*10, AB599="mg/g", AA599*1000, TRUE, "NA")</f>
        <v>10</v>
      </c>
      <c r="AD599">
        <v>110</v>
      </c>
      <c r="AE599" t="s">
        <v>461</v>
      </c>
      <c r="AF599" cm="1">
        <f t="array" ref="AF599">_xlfn.IFS(AD599="NA", "NA", AD599="NR", "NA", AE599="W/cm2", AD599, AE599="mW/mm2", AD599*0.1, AE599="mW/cm2", AD599*0.001, AE599="uW/cm2", AD599*0.000001, AE599="lux", AD599*0.00000014641, AE599="klux", AD599*0.00014641, TRUE, "NA")</f>
        <v>110</v>
      </c>
      <c r="AG599" t="s">
        <v>84</v>
      </c>
      <c r="AH599" t="s">
        <v>719</v>
      </c>
      <c r="AI599">
        <v>525</v>
      </c>
      <c r="AJ599" t="s">
        <v>9</v>
      </c>
      <c r="AK599">
        <v>20</v>
      </c>
      <c r="AL599" s="35" t="s">
        <v>2334</v>
      </c>
      <c r="AM599" t="s">
        <v>2634</v>
      </c>
      <c r="AN599">
        <v>10</v>
      </c>
      <c r="AO599" t="s">
        <v>145</v>
      </c>
      <c r="AP599">
        <v>-0.17</v>
      </c>
      <c r="AQ599" t="s">
        <v>156</v>
      </c>
      <c r="AR599" s="35">
        <v>4</v>
      </c>
      <c r="AS599" t="s">
        <v>876</v>
      </c>
      <c r="AT599">
        <v>18.61</v>
      </c>
      <c r="AU599">
        <v>5.08</v>
      </c>
      <c r="AV599">
        <v>15.69</v>
      </c>
      <c r="AW599">
        <v>3.32</v>
      </c>
      <c r="AX599" t="s">
        <v>8</v>
      </c>
      <c r="AY599" t="s">
        <v>8</v>
      </c>
      <c r="AZ599" t="s">
        <v>137</v>
      </c>
      <c r="BA599" t="s">
        <v>196</v>
      </c>
      <c r="BB599" t="str" cm="1">
        <f t="array" ref="BB599">_xlfn.IFS(AT599="NA", "NA", AT599="NR", "NA", AZ599="Direct rLV % whole brain", AT599, AZ599="Indirect rLV % whole brain", AT599, AZ599="Direct rLV % hemisphere", AT599/2, AZ599="Indirect rLV % hemisphere", AT599/2, AND(F599="Mouse", AZ599="mm3"), (AT599/508.91)*100, AND(F599="Rat", AZ599="mm3"), (AT599/1971)*100, AND(F599="Mouse", AZ599="ul"), (AT599/508.91)*100, AND(F599="Rat", AZ599="ul"), (AT599/1971)*100, AND(F599="Mouse", AZ599="nl"), (AT599/508910)*100, AND(F599="Rat", AZ599="nl"), (AT599/1971000)*100, AND(F599="Mouse", AZ599="cm3"), (AT599/0.50891)*100, AND(F599="Rat", AZ599="cm3"), (AT599/1.971)*100, TRUE, "NA")</f>
        <v>NA</v>
      </c>
      <c r="BC599" t="str" cm="1">
        <f t="array" ref="BC599">_xlfn.IFS(AV599="NA", "NA", AV599="NR", "NA", AZ599="Direct rLV % whole brain", AV599, AZ599="Indirect rLV % whole brain", AV599, AZ599="Direct rLV % hemisphere", AV599/2, AZ599="Indirect rLV % hemisphere", AV599/2, AND(F599="Mouse", AZ599="mm3"), (AV599/508.91)*100, AND(F599="Rat", AZ599="mm3"), (AV599/1971)*100, AND(F599="Mouse", AZ599="ul"), (AV599/508.91)*100, AND(F599="Rat", AZ599="ul"), (AV599/1971)*100, AND(F599="Mouse", AZ599="nl"), (AV599/508910)*100, AND(F599="Rat", AZ599="nl"), (AV599/1971000)*100, AND(F599="Mouse", AZ599="cm3"), (AV599/0.50891)*100, AND(F599="Rat", AZ599="cm3"), (AV599/1.971)*100, TRUE, "NA")</f>
        <v>NA</v>
      </c>
      <c r="BD599" cm="1">
        <f t="array" ref="BD599">_xlfn.IFS(AU599="NA", "NA", AU599="NR", "NA", R599="NR", "NA", BA599="SD", AU599, BA599="SE", AU599*(SQRT(R599)), BA599="SEM", AU599*(SQRT(R599)), TRUE, "NA")</f>
        <v>5.08</v>
      </c>
      <c r="BE599" t="str" cm="1">
        <f t="array" ref="BE599">_xlfn.IFS(BD599="NA", "NA", AZ599="Direct rLV % whole brain", BD599, AZ599="Indirect rLV % whole brain", BD599, AZ599="Direct rLV % hemisphere", BD599/2, AZ599="Indirect rLV % hemisphere", BD599/2, AND(F599="Mouse", AZ599="mm3"), (BD599/508.91)*100, AND(F599="Rat", AZ599="mm3"), (BD599/1971)*100, AND(F599="Mouse", AZ599="ul"), (BD599/508.91)*100, AND(F599="Rat", AZ599="ul"), (BD599/1971)*100, AND(F599="Mouse", AZ599="nl"), (BD599/508910)*100, AND(F599="Rat", AZ599="nl"), (BD599/1971000)*100, AND(F599="Mouse", AZ599="cm3"), (BD599/0.50891)*100, AND(F599="Rat", AZ599="cm3"), (BD599/1.971)*100, TRUE, "NA")</f>
        <v>NA</v>
      </c>
      <c r="BF599" s="48" cm="1">
        <f t="array" ref="BF599">_xlfn.IFS(AW599="NA", "NA", AW599="NR", "NA", T599 = "NA", "NA", T599 = "NR", "NA", BA599="SD", AW599, BA599="SE", AW599*(SQRT(T599)), BA599="SEM", AW599*(SQRT(T599)), TRUE, "NA")</f>
        <v>3.32</v>
      </c>
      <c r="BG599" s="35" t="s">
        <v>12</v>
      </c>
      <c r="BH599" t="s">
        <v>8</v>
      </c>
      <c r="BI599" t="s">
        <v>8</v>
      </c>
      <c r="BJ599" t="s">
        <v>8</v>
      </c>
      <c r="BK599" t="s">
        <v>8</v>
      </c>
      <c r="BL599" t="s">
        <v>8</v>
      </c>
      <c r="BM599" t="s">
        <v>8</v>
      </c>
      <c r="BN599" s="35" t="s">
        <v>273</v>
      </c>
      <c r="BO599" t="s">
        <v>273</v>
      </c>
      <c r="BQ599" t="s">
        <v>2595</v>
      </c>
    </row>
    <row r="600" spans="1:69" s="22" customFormat="1" x14ac:dyDescent="0.3">
      <c r="A600" s="22" t="s">
        <v>2338</v>
      </c>
      <c r="B600" s="22" t="s">
        <v>2337</v>
      </c>
      <c r="C600" s="22">
        <v>2012</v>
      </c>
      <c r="D600" s="22" t="s">
        <v>2339</v>
      </c>
      <c r="E600" s="22" t="s">
        <v>141</v>
      </c>
      <c r="F600" s="34" t="s">
        <v>24</v>
      </c>
      <c r="G600" s="22" t="s">
        <v>11</v>
      </c>
      <c r="H600" s="22" t="s">
        <v>36</v>
      </c>
      <c r="I600" s="22" t="s">
        <v>12</v>
      </c>
      <c r="J600" s="22" t="s">
        <v>8</v>
      </c>
      <c r="K600" s="22" t="s">
        <v>9</v>
      </c>
      <c r="L600" s="22">
        <v>10</v>
      </c>
      <c r="M600" s="22" t="s">
        <v>9</v>
      </c>
      <c r="N600" s="22" t="s">
        <v>9</v>
      </c>
      <c r="O600" s="22" t="s">
        <v>9</v>
      </c>
      <c r="P600" s="22" t="s">
        <v>9</v>
      </c>
      <c r="Q600" s="22">
        <v>2</v>
      </c>
      <c r="R600" s="22">
        <v>9</v>
      </c>
      <c r="S600" s="22">
        <v>0</v>
      </c>
      <c r="T600" s="22" t="s">
        <v>8</v>
      </c>
      <c r="U600" s="22" t="str">
        <f t="shared" si="92"/>
        <v>NA</v>
      </c>
      <c r="V600" s="22" t="str">
        <f t="shared" si="93"/>
        <v>NA</v>
      </c>
      <c r="W600" s="34" t="s">
        <v>97</v>
      </c>
      <c r="X600" s="22" t="s">
        <v>8</v>
      </c>
      <c r="Y600" s="22" t="s">
        <v>78</v>
      </c>
      <c r="Z600" s="22" t="s">
        <v>1559</v>
      </c>
      <c r="AA600" s="22">
        <v>20</v>
      </c>
      <c r="AB600" s="22" t="s">
        <v>145</v>
      </c>
      <c r="AC600" cm="1">
        <f t="array" ref="AC600">_xlfn.IFS(AB600="mg/kg", AA600, AB600="ug/g", AA600, AB600="mg/100g", AA600*10, AB600="mg/g", AA600*1000, TRUE, "NA")</f>
        <v>20</v>
      </c>
      <c r="AD600" s="22">
        <v>0.68</v>
      </c>
      <c r="AE600" s="22" t="s">
        <v>461</v>
      </c>
      <c r="AF600" cm="1">
        <f t="array" ref="AF600">_xlfn.IFS(AD600="NA", "NA", AD600="NR", "NA", AE600="W/cm2", AD600, AE600="mW/mm2", AD600*0.1, AE600="mW/cm2", AD600*0.001, AE600="uW/cm2", AD600*0.000001, AE600="lux", AD600*0.00000014641, AE600="klux", AD600*0.00014641, TRUE, "NA")</f>
        <v>0.68</v>
      </c>
      <c r="AG600" s="22" t="s">
        <v>85</v>
      </c>
      <c r="AH600" s="22" t="s">
        <v>2656</v>
      </c>
      <c r="AI600" s="22">
        <v>540</v>
      </c>
      <c r="AJ600" s="22">
        <v>3</v>
      </c>
      <c r="AK600" s="22">
        <v>20</v>
      </c>
      <c r="AL600" s="34" t="s">
        <v>12</v>
      </c>
      <c r="AM600" s="22" t="s">
        <v>8</v>
      </c>
      <c r="AN600" s="22" t="s">
        <v>8</v>
      </c>
      <c r="AO600" s="22" t="s">
        <v>8</v>
      </c>
      <c r="AP600" s="22" t="s">
        <v>8</v>
      </c>
      <c r="AQ600" s="22" t="s">
        <v>8</v>
      </c>
      <c r="AR600" s="34" t="s">
        <v>9</v>
      </c>
      <c r="AS600" s="22" t="s">
        <v>874</v>
      </c>
      <c r="AT600" s="22">
        <v>18.5</v>
      </c>
      <c r="AU600" s="22">
        <v>9</v>
      </c>
      <c r="AV600" s="22" t="s">
        <v>8</v>
      </c>
      <c r="AW600" s="22" t="s">
        <v>8</v>
      </c>
      <c r="AX600" s="22" t="s">
        <v>8</v>
      </c>
      <c r="AY600" s="22" t="s">
        <v>8</v>
      </c>
      <c r="AZ600" s="22" t="s">
        <v>137</v>
      </c>
      <c r="BA600" s="22" t="s">
        <v>196</v>
      </c>
      <c r="BB600" cm="1">
        <f t="array" ref="BB600">_xlfn.IFS(AT600="NA", "NA", AT600="NR", "NA", AZ600="Direct rLV % whole brain", AT600, AZ600="Indirect rLV % whole brain", AT600, AZ600="Direct rLV % hemisphere", AT600/2, AZ600="Indirect rLV % hemisphere", AT600/2, AND(F600="Mouse", AZ600="mm3"), (AT600/508.91)*100, AND(F600="Rat", AZ600="mm3"), (AT600/1971)*100, AND(F600="Mouse", AZ600="ul"), (AT600/508.91)*100, AND(F600="Rat", AZ600="ul"), (AT600/1971)*100, AND(F600="Mouse", AZ600="nl"), (AT600/508910)*100, AND(F600="Rat", AZ600="nl"), (AT600/1971000)*100, AND(F600="Mouse", AZ600="cm3"), (AT600/0.50891)*100, AND(F600="Rat", AZ600="cm3"), (AT600/1.971)*100, TRUE, "NA")</f>
        <v>0.93860984271943171</v>
      </c>
      <c r="BC600" t="str" cm="1">
        <f t="array" ref="BC600">_xlfn.IFS(AV600="NA", "NA", AV600="NR", "NA", AZ600="Direct rLV % whole brain", AV600, AZ600="Indirect rLV % whole brain", AV600, AZ600="Direct rLV % hemisphere", AV600/2, AZ600="Indirect rLV % hemisphere", AV600/2, AND(F600="Mouse", AZ600="mm3"), (AV600/508.91)*100, AND(F600="Rat", AZ600="mm3"), (AV600/1971)*100, AND(F600="Mouse", AZ600="ul"), (AV600/508.91)*100, AND(F600="Rat", AZ600="ul"), (AV600/1971)*100, AND(F600="Mouse", AZ600="nl"), (AV600/508910)*100, AND(F600="Rat", AZ600="nl"), (AV600/1971000)*100, AND(F600="Mouse", AZ600="cm3"), (AV600/0.50891)*100, AND(F600="Rat", AZ600="cm3"), (AV600/1.971)*100, TRUE, "NA")</f>
        <v>NA</v>
      </c>
      <c r="BD600" cm="1">
        <f t="array" ref="BD600">_xlfn.IFS(AU600="NA", "NA", AU600="NR", "NA", R600="NR", "NA", BA600="SD", AU600, BA600="SE", AU600*(SQRT(R600)), BA600="SEM", AU600*(SQRT(R600)), TRUE, "NA")</f>
        <v>9</v>
      </c>
      <c r="BE600" cm="1">
        <f t="array" ref="BE600">_xlfn.IFS(BD600="NA", "NA", AZ600="Direct rLV % whole brain", BD600, AZ600="Indirect rLV % whole brain", BD600, AZ600="Direct rLV % hemisphere", BD600/2, AZ600="Indirect rLV % hemisphere", BD600/2, AND(F600="Mouse", AZ600="mm3"), (BD600/508.91)*100, AND(F600="Rat", AZ600="mm3"), (BD600/1971)*100, AND(F600="Mouse", AZ600="ul"), (BD600/508.91)*100, AND(F600="Rat", AZ600="ul"), (BD600/1971)*100, AND(F600="Mouse", AZ600="nl"), (BD600/508910)*100, AND(F600="Rat", AZ600="nl"), (BD600/1971000)*100, AND(F600="Mouse", AZ600="cm3"), (BD600/0.50891)*100, AND(F600="Rat", AZ600="cm3"), (BD600/1.971)*100, TRUE, "NA")</f>
        <v>0.45662100456621002</v>
      </c>
      <c r="BF600" s="48" t="str" cm="1">
        <f t="array" ref="BF600">_xlfn.IFS(AW600="NA", "NA", AW600="NR", "NA", T600 = "NA", "NA", T600 = "NR", "NA", BA600="SD", AW600, BA600="SE", AW600*(SQRT(T600)), BA600="SEM", AW600*(SQRT(T600)), TRUE, "NA")</f>
        <v>NA</v>
      </c>
      <c r="BG600" s="34" t="s">
        <v>12</v>
      </c>
      <c r="BH600" s="22" t="s">
        <v>8</v>
      </c>
      <c r="BI600" s="22" t="s">
        <v>8</v>
      </c>
      <c r="BJ600" s="22" t="s">
        <v>8</v>
      </c>
      <c r="BK600" s="22" t="s">
        <v>8</v>
      </c>
      <c r="BL600" s="22" t="s">
        <v>8</v>
      </c>
      <c r="BM600" s="22" t="s">
        <v>8</v>
      </c>
      <c r="BN600" s="34" t="s">
        <v>272</v>
      </c>
      <c r="BO600" s="22" t="s">
        <v>273</v>
      </c>
      <c r="BP600" s="22" t="s">
        <v>2340</v>
      </c>
    </row>
    <row r="601" spans="1:69" x14ac:dyDescent="0.3">
      <c r="A601" t="s">
        <v>2343</v>
      </c>
      <c r="B601" t="s">
        <v>2337</v>
      </c>
      <c r="C601">
        <v>2010</v>
      </c>
      <c r="D601" t="s">
        <v>2344</v>
      </c>
      <c r="E601" t="s">
        <v>141</v>
      </c>
      <c r="F601" s="35" t="s">
        <v>24</v>
      </c>
      <c r="G601" t="s">
        <v>11</v>
      </c>
      <c r="H601" t="s">
        <v>36</v>
      </c>
      <c r="I601" t="s">
        <v>12</v>
      </c>
      <c r="J601" t="s">
        <v>8</v>
      </c>
      <c r="K601" t="s">
        <v>9</v>
      </c>
      <c r="L601">
        <v>8</v>
      </c>
      <c r="M601" t="s">
        <v>9</v>
      </c>
      <c r="N601" t="s">
        <v>9</v>
      </c>
      <c r="O601" t="s">
        <v>9</v>
      </c>
      <c r="P601" t="s">
        <v>9</v>
      </c>
      <c r="Q601">
        <v>1</v>
      </c>
      <c r="R601">
        <v>5</v>
      </c>
      <c r="S601">
        <v>0</v>
      </c>
      <c r="T601" t="s">
        <v>8</v>
      </c>
      <c r="U601" t="str">
        <f t="shared" si="92"/>
        <v>NA</v>
      </c>
      <c r="V601" t="str">
        <f t="shared" si="93"/>
        <v>NA</v>
      </c>
      <c r="W601" s="35" t="s">
        <v>100</v>
      </c>
      <c r="X601" t="s">
        <v>1381</v>
      </c>
      <c r="Y601" t="s">
        <v>78</v>
      </c>
      <c r="Z601" t="s">
        <v>1559</v>
      </c>
      <c r="AA601">
        <v>20</v>
      </c>
      <c r="AB601" t="s">
        <v>145</v>
      </c>
      <c r="AC601" cm="1">
        <f t="array" ref="AC601">_xlfn.IFS(AB601="mg/kg", AA601, AB601="ug/g", AA601, AB601="mg/100g", AA601*10, AB601="mg/g", AA601*1000, TRUE, "NA")</f>
        <v>20</v>
      </c>
      <c r="AD601">
        <v>0.68</v>
      </c>
      <c r="AE601" t="s">
        <v>461</v>
      </c>
      <c r="AF601" cm="1">
        <f t="array" ref="AF601">_xlfn.IFS(AD601="NA", "NA", AD601="NR", "NA", AE601="W/cm2", AD601, AE601="mW/mm2", AD601*0.1, AE601="mW/cm2", AD601*0.001, AE601="uW/cm2", AD601*0.000001, AE601="lux", AD601*0.00000014641, AE601="klux", AD601*0.00014641, TRUE, "NA")</f>
        <v>0.68</v>
      </c>
      <c r="AG601" t="s">
        <v>85</v>
      </c>
      <c r="AH601" t="s">
        <v>2656</v>
      </c>
      <c r="AI601">
        <v>540</v>
      </c>
      <c r="AJ601">
        <v>3</v>
      </c>
      <c r="AK601">
        <v>20</v>
      </c>
      <c r="AL601" s="35" t="s">
        <v>12</v>
      </c>
      <c r="AM601" t="s">
        <v>8</v>
      </c>
      <c r="AN601" t="s">
        <v>8</v>
      </c>
      <c r="AO601" t="s">
        <v>8</v>
      </c>
      <c r="AP601" t="s">
        <v>8</v>
      </c>
      <c r="AQ601" t="s">
        <v>8</v>
      </c>
      <c r="AR601" s="35" t="s">
        <v>9</v>
      </c>
      <c r="AS601" t="s">
        <v>876</v>
      </c>
      <c r="AT601" t="s">
        <v>9</v>
      </c>
      <c r="AU601" t="s">
        <v>9</v>
      </c>
      <c r="AV601" t="s">
        <v>8</v>
      </c>
      <c r="AW601" t="s">
        <v>8</v>
      </c>
      <c r="AX601" t="s">
        <v>8</v>
      </c>
      <c r="AY601" t="s">
        <v>8</v>
      </c>
      <c r="AZ601" t="s">
        <v>9</v>
      </c>
      <c r="BA601" t="s">
        <v>197</v>
      </c>
      <c r="BB601" t="str" cm="1">
        <f t="array" ref="BB601">_xlfn.IFS(AT601="NA", "NA", AT601="NR", "NA", AZ601="Direct rLV % whole brain", AT601, AZ601="Indirect rLV % whole brain", AT601, AZ601="Direct rLV % hemisphere", AT601/2, AZ601="Indirect rLV % hemisphere", AT601/2, AND(F601="Mouse", AZ601="mm3"), (AT601/508.91)*100, AND(F601="Rat", AZ601="mm3"), (AT601/1971)*100, AND(F601="Mouse", AZ601="ul"), (AT601/508.91)*100, AND(F601="Rat", AZ601="ul"), (AT601/1971)*100, AND(F601="Mouse", AZ601="nl"), (AT601/508910)*100, AND(F601="Rat", AZ601="nl"), (AT601/1971000)*100, AND(F601="Mouse", AZ601="cm3"), (AT601/0.50891)*100, AND(F601="Rat", AZ601="cm3"), (AT601/1.971)*100, TRUE, "NA")</f>
        <v>NA</v>
      </c>
      <c r="BC601" t="str" cm="1">
        <f t="array" ref="BC601">_xlfn.IFS(AV601="NA", "NA", AV601="NR", "NA", AZ601="Direct rLV % whole brain", AV601, AZ601="Indirect rLV % whole brain", AV601, AZ601="Direct rLV % hemisphere", AV601/2, AZ601="Indirect rLV % hemisphere", AV601/2, AND(F601="Mouse", AZ601="mm3"), (AV601/508.91)*100, AND(F601="Rat", AZ601="mm3"), (AV601/1971)*100, AND(F601="Mouse", AZ601="ul"), (AV601/508.91)*100, AND(F601="Rat", AZ601="ul"), (AV601/1971)*100, AND(F601="Mouse", AZ601="nl"), (AV601/508910)*100, AND(F601="Rat", AZ601="nl"), (AV601/1971000)*100, AND(F601="Mouse", AZ601="cm3"), (AV601/0.50891)*100, AND(F601="Rat", AZ601="cm3"), (AV601/1.971)*100, TRUE, "NA")</f>
        <v>NA</v>
      </c>
      <c r="BD601" t="str" cm="1">
        <f t="array" ref="BD601">_xlfn.IFS(AU601="NA", "NA", AU601="NR", "NA", R601="NR", "NA", BA601="SD", AU601, BA601="SE", AU601*(SQRT(R601)), BA601="SEM", AU601*(SQRT(R601)), TRUE, "NA")</f>
        <v>NA</v>
      </c>
      <c r="BE601" t="str" cm="1">
        <f t="array" ref="BE601">_xlfn.IFS(BD601="NA", "NA", AZ601="Direct rLV % whole brain", BD601, AZ601="Indirect rLV % whole brain", BD601, AZ601="Direct rLV % hemisphere", BD601/2, AZ601="Indirect rLV % hemisphere", BD601/2, AND(F601="Mouse", AZ601="mm3"), (BD601/508.91)*100, AND(F601="Rat", AZ601="mm3"), (BD601/1971)*100, AND(F601="Mouse", AZ601="ul"), (BD601/508.91)*100, AND(F601="Rat", AZ601="ul"), (BD601/1971)*100, AND(F601="Mouse", AZ601="nl"), (BD601/508910)*100, AND(F601="Rat", AZ601="nl"), (BD601/1971000)*100, AND(F601="Mouse", AZ601="cm3"), (BD601/0.50891)*100, AND(F601="Rat", AZ601="cm3"), (BD601/1.971)*100, TRUE, "NA")</f>
        <v>NA</v>
      </c>
      <c r="BF601" s="48" t="str" cm="1">
        <f t="array" ref="BF601">_xlfn.IFS(AW601="NA", "NA", AW601="NR", "NA", T601 = "NA", "NA", T601 = "NR", "NA", BA601="SD", AW601, BA601="SE", AW601*(SQRT(T601)), BA601="SEM", AW601*(SQRT(T601)), TRUE, "NA")</f>
        <v>NA</v>
      </c>
      <c r="BG601" s="35" t="s">
        <v>12</v>
      </c>
      <c r="BH601" t="s">
        <v>8</v>
      </c>
      <c r="BI601" t="s">
        <v>8</v>
      </c>
      <c r="BJ601" t="s">
        <v>8</v>
      </c>
      <c r="BK601" t="s">
        <v>8</v>
      </c>
      <c r="BL601" t="s">
        <v>8</v>
      </c>
      <c r="BM601" t="s">
        <v>8</v>
      </c>
      <c r="BN601" s="35" t="s">
        <v>273</v>
      </c>
      <c r="BO601" t="s">
        <v>273</v>
      </c>
      <c r="BQ601" t="s">
        <v>2345</v>
      </c>
    </row>
    <row r="602" spans="1:69" s="22" customFormat="1" x14ac:dyDescent="0.3">
      <c r="A602" s="22" t="s">
        <v>2347</v>
      </c>
      <c r="B602" s="22" t="s">
        <v>2346</v>
      </c>
      <c r="C602" s="22">
        <v>2010</v>
      </c>
      <c r="D602" s="22" t="s">
        <v>2348</v>
      </c>
      <c r="E602" s="22" t="s">
        <v>141</v>
      </c>
      <c r="F602" s="34" t="s">
        <v>24</v>
      </c>
      <c r="G602" s="22" t="s">
        <v>2352</v>
      </c>
      <c r="H602" s="22" t="s">
        <v>36</v>
      </c>
      <c r="I602" s="22" t="s">
        <v>12</v>
      </c>
      <c r="J602" s="22" t="s">
        <v>8</v>
      </c>
      <c r="K602" s="22" t="s">
        <v>9</v>
      </c>
      <c r="L602" s="22">
        <v>20</v>
      </c>
      <c r="M602" s="22" t="s">
        <v>9</v>
      </c>
      <c r="N602" s="22" t="s">
        <v>9</v>
      </c>
      <c r="O602" s="22" t="s">
        <v>9</v>
      </c>
      <c r="P602" s="22" t="s">
        <v>9</v>
      </c>
      <c r="Q602" s="22">
        <v>1</v>
      </c>
      <c r="R602" s="22">
        <v>10</v>
      </c>
      <c r="S602" s="22">
        <v>0</v>
      </c>
      <c r="T602" s="22" t="s">
        <v>8</v>
      </c>
      <c r="U602" s="22" t="str">
        <f t="shared" si="92"/>
        <v>NA</v>
      </c>
      <c r="V602" s="22" t="str">
        <f t="shared" si="93"/>
        <v>NA</v>
      </c>
      <c r="W602" s="34" t="s">
        <v>99</v>
      </c>
      <c r="X602" s="22" t="s">
        <v>984</v>
      </c>
      <c r="Y602" s="22" t="s">
        <v>2553</v>
      </c>
      <c r="Z602" s="22" t="s">
        <v>925</v>
      </c>
      <c r="AA602" s="22">
        <v>50</v>
      </c>
      <c r="AB602" s="22" t="s">
        <v>145</v>
      </c>
      <c r="AC602" cm="1">
        <f t="array" ref="AC602">_xlfn.IFS(AB602="mg/kg", AA602, AB602="ug/g", AA602, AB602="mg/100g", AA602*10, AB602="mg/g", AA602*1000, TRUE, "NA")</f>
        <v>50</v>
      </c>
      <c r="AD602" s="22">
        <v>7000</v>
      </c>
      <c r="AE602" s="22" t="s">
        <v>252</v>
      </c>
      <c r="AF602" cm="1">
        <f t="array" ref="AF602">_xlfn.IFS(AD602="NA", "NA", AD602="NR", "NA", AE602="W/cm2", AD602, AE602="mW/mm2", AD602*0.1, AE602="mW/cm2", AD602*0.001, AE602="uW/cm2", AD602*0.000001, AE602="lux", AD602*0.00000014641, AE602="klux", AD602*0.00014641, TRUE, "NA")</f>
        <v>1.02487E-3</v>
      </c>
      <c r="AG602" s="22" t="s">
        <v>146</v>
      </c>
      <c r="AH602" s="22" t="s">
        <v>9</v>
      </c>
      <c r="AI602" s="22">
        <v>540</v>
      </c>
      <c r="AJ602" s="22" t="s">
        <v>9</v>
      </c>
      <c r="AK602" s="22">
        <v>20</v>
      </c>
      <c r="AL602" s="34" t="s">
        <v>12</v>
      </c>
      <c r="AM602" s="22" t="s">
        <v>8</v>
      </c>
      <c r="AN602" s="22" t="s">
        <v>8</v>
      </c>
      <c r="AO602" s="22" t="s">
        <v>8</v>
      </c>
      <c r="AP602" s="22" t="s">
        <v>8</v>
      </c>
      <c r="AQ602" s="22" t="s">
        <v>8</v>
      </c>
      <c r="AR602" s="34">
        <v>48</v>
      </c>
      <c r="AS602" s="22" t="s">
        <v>876</v>
      </c>
      <c r="AT602" s="22">
        <v>2.4</v>
      </c>
      <c r="AU602" s="22">
        <v>0.4</v>
      </c>
      <c r="AV602" s="22" t="s">
        <v>8</v>
      </c>
      <c r="AW602" s="22" t="s">
        <v>8</v>
      </c>
      <c r="AX602" s="22" t="s">
        <v>8</v>
      </c>
      <c r="AY602" s="22" t="s">
        <v>8</v>
      </c>
      <c r="AZ602" s="22" t="s">
        <v>485</v>
      </c>
      <c r="BA602" s="22" t="s">
        <v>197</v>
      </c>
      <c r="BB602" cm="1">
        <f t="array" ref="BB602">_xlfn.IFS(AT602="NA", "NA", AT602="NR", "NA", AZ602="Direct rLV % whole brain", AT602, AZ602="Indirect rLV % whole brain", AT602, AZ602="Direct rLV % hemisphere", AT602/2, AZ602="Indirect rLV % hemisphere", AT602/2, AND(F602="Mouse", AZ602="mm3"), (AT602/508.91)*100, AND(F602="Rat", AZ602="mm3"), (AT602/1971)*100, AND(F602="Mouse", AZ602="ul"), (AT602/508.91)*100, AND(F602="Rat", AZ602="ul"), (AT602/1971)*100, AND(F602="Mouse", AZ602="nl"), (AT602/508910)*100, AND(F602="Rat", AZ602="nl"), (AT602/1971000)*100, AND(F602="Mouse", AZ602="cm3"), (AT602/0.50891)*100, AND(F602="Rat", AZ602="cm3"), (AT602/1.971)*100, TRUE, "NA")</f>
        <v>1.2</v>
      </c>
      <c r="BC602" t="str" cm="1">
        <f t="array" ref="BC602">_xlfn.IFS(AV602="NA", "NA", AV602="NR", "NA", AZ602="Direct rLV % whole brain", AV602, AZ602="Indirect rLV % whole brain", AV602, AZ602="Direct rLV % hemisphere", AV602/2, AZ602="Indirect rLV % hemisphere", AV602/2, AND(F602="Mouse", AZ602="mm3"), (AV602/508.91)*100, AND(F602="Rat", AZ602="mm3"), (AV602/1971)*100, AND(F602="Mouse", AZ602="ul"), (AV602/508.91)*100, AND(F602="Rat", AZ602="ul"), (AV602/1971)*100, AND(F602="Mouse", AZ602="nl"), (AV602/508910)*100, AND(F602="Rat", AZ602="nl"), (AV602/1971000)*100, AND(F602="Mouse", AZ602="cm3"), (AV602/0.50891)*100, AND(F602="Rat", AZ602="cm3"), (AV602/1.971)*100, TRUE, "NA")</f>
        <v>NA</v>
      </c>
      <c r="BD602" cm="1">
        <f t="array" ref="BD602">_xlfn.IFS(AU602="NA", "NA", AU602="NR", "NA", R602="NR", "NA", BA602="SD", AU602, BA602="SE", AU602*(SQRT(R602)), BA602="SEM", AU602*(SQRT(R602)), TRUE, "NA")</f>
        <v>1.264911064067352</v>
      </c>
      <c r="BE602" cm="1">
        <f t="array" ref="BE602">_xlfn.IFS(BD602="NA", "NA", AZ602="Direct rLV % whole brain", BD602, AZ602="Indirect rLV % whole brain", BD602, AZ602="Direct rLV % hemisphere", BD602/2, AZ602="Indirect rLV % hemisphere", BD602/2, AND(F602="Mouse", AZ602="mm3"), (BD602/508.91)*100, AND(F602="Rat", AZ602="mm3"), (BD602/1971)*100, AND(F602="Mouse", AZ602="ul"), (BD602/508.91)*100, AND(F602="Rat", AZ602="ul"), (BD602/1971)*100, AND(F602="Mouse", AZ602="nl"), (BD602/508910)*100, AND(F602="Rat", AZ602="nl"), (BD602/1971000)*100, AND(F602="Mouse", AZ602="cm3"), (BD602/0.50891)*100, AND(F602="Rat", AZ602="cm3"), (BD602/1.971)*100, TRUE, "NA")</f>
        <v>0.63245553203367599</v>
      </c>
      <c r="BF602" s="48" t="str" cm="1">
        <f t="array" ref="BF602">_xlfn.IFS(AW602="NA", "NA", AW602="NR", "NA", T602 = "NA", "NA", T602 = "NR", "NA", BA602="SD", AW602, BA602="SE", AW602*(SQRT(T602)), BA602="SEM", AW602*(SQRT(T602)), TRUE, "NA")</f>
        <v>NA</v>
      </c>
      <c r="BG602" s="34" t="s">
        <v>12</v>
      </c>
      <c r="BH602" s="22" t="s">
        <v>8</v>
      </c>
      <c r="BI602" s="22" t="s">
        <v>8</v>
      </c>
      <c r="BJ602" s="22" t="s">
        <v>8</v>
      </c>
      <c r="BK602" s="22" t="s">
        <v>8</v>
      </c>
      <c r="BL602" s="22" t="s">
        <v>8</v>
      </c>
      <c r="BM602" s="22" t="s">
        <v>8</v>
      </c>
      <c r="BN602" s="34" t="s">
        <v>273</v>
      </c>
      <c r="BO602" s="22" t="s">
        <v>273</v>
      </c>
    </row>
    <row r="603" spans="1:69" s="22" customFormat="1" x14ac:dyDescent="0.3">
      <c r="A603" s="22" t="s">
        <v>2347</v>
      </c>
      <c r="B603" s="22" t="s">
        <v>2346</v>
      </c>
      <c r="C603" s="22">
        <v>2010</v>
      </c>
      <c r="D603" s="22" t="s">
        <v>2348</v>
      </c>
      <c r="E603" s="22" t="s">
        <v>143</v>
      </c>
      <c r="F603" s="34" t="s">
        <v>24</v>
      </c>
      <c r="G603" s="22" t="s">
        <v>2349</v>
      </c>
      <c r="H603" s="22" t="s">
        <v>36</v>
      </c>
      <c r="I603" s="22" t="s">
        <v>6</v>
      </c>
      <c r="J603" s="22" t="s">
        <v>284</v>
      </c>
      <c r="K603" s="22" t="s">
        <v>9</v>
      </c>
      <c r="L603" s="22">
        <v>20</v>
      </c>
      <c r="M603" s="22" t="s">
        <v>9</v>
      </c>
      <c r="N603" s="22" t="s">
        <v>9</v>
      </c>
      <c r="O603" s="22" t="s">
        <v>9</v>
      </c>
      <c r="P603" s="22" t="s">
        <v>9</v>
      </c>
      <c r="Q603" s="22">
        <v>1</v>
      </c>
      <c r="R603" s="22">
        <v>10</v>
      </c>
      <c r="S603" s="22">
        <v>0</v>
      </c>
      <c r="T603" s="22" t="s">
        <v>8</v>
      </c>
      <c r="U603" s="22" t="str">
        <f t="shared" si="92"/>
        <v>NA</v>
      </c>
      <c r="V603" s="22" t="str">
        <f t="shared" si="93"/>
        <v>NA</v>
      </c>
      <c r="W603" s="34" t="s">
        <v>99</v>
      </c>
      <c r="X603" s="22" t="s">
        <v>984</v>
      </c>
      <c r="Y603" s="22" t="s">
        <v>2553</v>
      </c>
      <c r="Z603" s="22" t="s">
        <v>925</v>
      </c>
      <c r="AA603" s="22">
        <v>50</v>
      </c>
      <c r="AB603" s="22" t="s">
        <v>145</v>
      </c>
      <c r="AC603" cm="1">
        <f t="array" ref="AC603">_xlfn.IFS(AB603="mg/kg", AA603, AB603="ug/g", AA603, AB603="mg/100g", AA603*10, AB603="mg/g", AA603*1000, TRUE, "NA")</f>
        <v>50</v>
      </c>
      <c r="AD603" s="22">
        <v>7000</v>
      </c>
      <c r="AE603" s="22" t="s">
        <v>252</v>
      </c>
      <c r="AF603" cm="1">
        <f t="array" ref="AF603">_xlfn.IFS(AD603="NA", "NA", AD603="NR", "NA", AE603="W/cm2", AD603, AE603="mW/mm2", AD603*0.1, AE603="mW/cm2", AD603*0.001, AE603="uW/cm2", AD603*0.000001, AE603="lux", AD603*0.00000014641, AE603="klux", AD603*0.00014641, TRUE, "NA")</f>
        <v>1.02487E-3</v>
      </c>
      <c r="AG603" s="22" t="s">
        <v>146</v>
      </c>
      <c r="AH603" s="22" t="s">
        <v>9</v>
      </c>
      <c r="AI603" s="22">
        <v>540</v>
      </c>
      <c r="AJ603" s="22" t="s">
        <v>9</v>
      </c>
      <c r="AK603" s="22">
        <v>20</v>
      </c>
      <c r="AL603" s="34" t="s">
        <v>12</v>
      </c>
      <c r="AM603" s="22" t="s">
        <v>8</v>
      </c>
      <c r="AN603" s="22" t="s">
        <v>8</v>
      </c>
      <c r="AO603" s="22" t="s">
        <v>8</v>
      </c>
      <c r="AP603" s="22" t="s">
        <v>8</v>
      </c>
      <c r="AQ603" s="22" t="s">
        <v>8</v>
      </c>
      <c r="AR603" s="34">
        <v>48</v>
      </c>
      <c r="AS603" s="22" t="s">
        <v>876</v>
      </c>
      <c r="AT603" s="22">
        <v>7.7</v>
      </c>
      <c r="AU603" s="22">
        <v>0.5</v>
      </c>
      <c r="AV603" s="22" t="s">
        <v>8</v>
      </c>
      <c r="AW603" s="22" t="s">
        <v>8</v>
      </c>
      <c r="AX603" s="22" t="s">
        <v>8</v>
      </c>
      <c r="AY603" s="22" t="s">
        <v>8</v>
      </c>
      <c r="AZ603" s="22" t="s">
        <v>485</v>
      </c>
      <c r="BA603" s="22" t="s">
        <v>197</v>
      </c>
      <c r="BB603" cm="1">
        <f t="array" ref="BB603">_xlfn.IFS(AT603="NA", "NA", AT603="NR", "NA", AZ603="Direct rLV % whole brain", AT603, AZ603="Indirect rLV % whole brain", AT603, AZ603="Direct rLV % hemisphere", AT603/2, AZ603="Indirect rLV % hemisphere", AT603/2, AND(F603="Mouse", AZ603="mm3"), (AT603/508.91)*100, AND(F603="Rat", AZ603="mm3"), (AT603/1971)*100, AND(F603="Mouse", AZ603="ul"), (AT603/508.91)*100, AND(F603="Rat", AZ603="ul"), (AT603/1971)*100, AND(F603="Mouse", AZ603="nl"), (AT603/508910)*100, AND(F603="Rat", AZ603="nl"), (AT603/1971000)*100, AND(F603="Mouse", AZ603="cm3"), (AT603/0.50891)*100, AND(F603="Rat", AZ603="cm3"), (AT603/1.971)*100, TRUE, "NA")</f>
        <v>3.85</v>
      </c>
      <c r="BC603" t="str" cm="1">
        <f t="array" ref="BC603">_xlfn.IFS(AV603="NA", "NA", AV603="NR", "NA", AZ603="Direct rLV % whole brain", AV603, AZ603="Indirect rLV % whole brain", AV603, AZ603="Direct rLV % hemisphere", AV603/2, AZ603="Indirect rLV % hemisphere", AV603/2, AND(F603="Mouse", AZ603="mm3"), (AV603/508.91)*100, AND(F603="Rat", AZ603="mm3"), (AV603/1971)*100, AND(F603="Mouse", AZ603="ul"), (AV603/508.91)*100, AND(F603="Rat", AZ603="ul"), (AV603/1971)*100, AND(F603="Mouse", AZ603="nl"), (AV603/508910)*100, AND(F603="Rat", AZ603="nl"), (AV603/1971000)*100, AND(F603="Mouse", AZ603="cm3"), (AV603/0.50891)*100, AND(F603="Rat", AZ603="cm3"), (AV603/1.971)*100, TRUE, "NA")</f>
        <v>NA</v>
      </c>
      <c r="BD603" cm="1">
        <f t="array" ref="BD603">_xlfn.IFS(AU603="NA", "NA", AU603="NR", "NA", R603="NR", "NA", BA603="SD", AU603, BA603="SE", AU603*(SQRT(R603)), BA603="SEM", AU603*(SQRT(R603)), TRUE, "NA")</f>
        <v>1.5811388300841898</v>
      </c>
      <c r="BE603" cm="1">
        <f t="array" ref="BE603">_xlfn.IFS(BD603="NA", "NA", AZ603="Direct rLV % whole brain", BD603, AZ603="Indirect rLV % whole brain", BD603, AZ603="Direct rLV % hemisphere", BD603/2, AZ603="Indirect rLV % hemisphere", BD603/2, AND(F603="Mouse", AZ603="mm3"), (BD603/508.91)*100, AND(F603="Rat", AZ603="mm3"), (BD603/1971)*100, AND(F603="Mouse", AZ603="ul"), (BD603/508.91)*100, AND(F603="Rat", AZ603="ul"), (BD603/1971)*100, AND(F603="Mouse", AZ603="nl"), (BD603/508910)*100, AND(F603="Rat", AZ603="nl"), (BD603/1971000)*100, AND(F603="Mouse", AZ603="cm3"), (BD603/0.50891)*100, AND(F603="Rat", AZ603="cm3"), (BD603/1.971)*100, TRUE, "NA")</f>
        <v>0.79056941504209488</v>
      </c>
      <c r="BF603" s="48" t="str" cm="1">
        <f t="array" ref="BF603">_xlfn.IFS(AW603="NA", "NA", AW603="NR", "NA", T603 = "NA", "NA", T603 = "NR", "NA", BA603="SD", AW603, BA603="SE", AW603*(SQRT(T603)), BA603="SEM", AW603*(SQRT(T603)), TRUE, "NA")</f>
        <v>NA</v>
      </c>
      <c r="BG603" s="34" t="s">
        <v>12</v>
      </c>
      <c r="BH603" s="22" t="s">
        <v>8</v>
      </c>
      <c r="BI603" s="22" t="s">
        <v>8</v>
      </c>
      <c r="BJ603" s="22" t="s">
        <v>8</v>
      </c>
      <c r="BK603" s="22" t="s">
        <v>8</v>
      </c>
      <c r="BL603" s="22" t="s">
        <v>8</v>
      </c>
      <c r="BM603" s="22" t="s">
        <v>8</v>
      </c>
      <c r="BN603" s="34" t="s">
        <v>273</v>
      </c>
      <c r="BO603" s="22" t="s">
        <v>273</v>
      </c>
    </row>
    <row r="604" spans="1:69" x14ac:dyDescent="0.3">
      <c r="A604" t="s">
        <v>2350</v>
      </c>
      <c r="B604" t="s">
        <v>2346</v>
      </c>
      <c r="C604">
        <v>2011</v>
      </c>
      <c r="D604" t="s">
        <v>2351</v>
      </c>
      <c r="E604" t="s">
        <v>141</v>
      </c>
      <c r="F604" s="35" t="s">
        <v>24</v>
      </c>
      <c r="G604" t="s">
        <v>2352</v>
      </c>
      <c r="H604" t="s">
        <v>36</v>
      </c>
      <c r="I604" t="s">
        <v>12</v>
      </c>
      <c r="J604" t="s">
        <v>8</v>
      </c>
      <c r="K604" t="s">
        <v>9</v>
      </c>
      <c r="L604">
        <v>30</v>
      </c>
      <c r="M604" t="s">
        <v>9</v>
      </c>
      <c r="N604">
        <v>337</v>
      </c>
      <c r="O604">
        <v>352</v>
      </c>
      <c r="P604">
        <v>367</v>
      </c>
      <c r="Q604">
        <v>4</v>
      </c>
      <c r="R604">
        <v>5</v>
      </c>
      <c r="S604">
        <v>4</v>
      </c>
      <c r="T604">
        <v>5</v>
      </c>
      <c r="U604">
        <f t="shared" si="92"/>
        <v>1</v>
      </c>
      <c r="V604">
        <f t="shared" si="93"/>
        <v>5</v>
      </c>
      <c r="W604" s="35" t="s">
        <v>147</v>
      </c>
      <c r="X604" t="s">
        <v>95</v>
      </c>
      <c r="Y604" t="s">
        <v>2553</v>
      </c>
      <c r="Z604" t="s">
        <v>925</v>
      </c>
      <c r="AA604">
        <v>50</v>
      </c>
      <c r="AB604" t="s">
        <v>145</v>
      </c>
      <c r="AC604" cm="1">
        <f t="array" ref="AC604">_xlfn.IFS(AB604="mg/kg", AA604, AB604="ug/g", AA604, AB604="mg/100g", AA604*10, AB604="mg/g", AA604*1000, TRUE, "NA")</f>
        <v>50</v>
      </c>
      <c r="AD604">
        <v>7000</v>
      </c>
      <c r="AE604" t="s">
        <v>252</v>
      </c>
      <c r="AF604" cm="1">
        <f t="array" ref="AF604">_xlfn.IFS(AD604="NA", "NA", AD604="NR", "NA", AE604="W/cm2", AD604, AE604="mW/mm2", AD604*0.1, AE604="mW/cm2", AD604*0.001, AE604="uW/cm2", AD604*0.000001, AE604="lux", AD604*0.00000014641, AE604="klux", AD604*0.00014641, TRUE, "NA")</f>
        <v>1.02487E-3</v>
      </c>
      <c r="AG604" t="s">
        <v>146</v>
      </c>
      <c r="AH604" t="s">
        <v>9</v>
      </c>
      <c r="AI604">
        <v>540</v>
      </c>
      <c r="AJ604" t="s">
        <v>9</v>
      </c>
      <c r="AK604">
        <v>20</v>
      </c>
      <c r="AL604" s="35" t="s">
        <v>1093</v>
      </c>
      <c r="AM604" t="s">
        <v>219</v>
      </c>
      <c r="AN604">
        <v>60</v>
      </c>
      <c r="AO604" t="s">
        <v>1537</v>
      </c>
      <c r="AP604">
        <v>1</v>
      </c>
      <c r="AQ604" t="s">
        <v>158</v>
      </c>
      <c r="AR604" s="35">
        <v>168</v>
      </c>
      <c r="AS604" t="s">
        <v>876</v>
      </c>
      <c r="AT604">
        <v>5.5</v>
      </c>
      <c r="AU604">
        <v>0.6</v>
      </c>
      <c r="AV604">
        <v>3.7</v>
      </c>
      <c r="AW604">
        <v>0.4</v>
      </c>
      <c r="AX604" t="s">
        <v>8</v>
      </c>
      <c r="AY604" t="s">
        <v>8</v>
      </c>
      <c r="AZ604" t="s">
        <v>485</v>
      </c>
      <c r="BA604" t="s">
        <v>197</v>
      </c>
      <c r="BB604" cm="1">
        <f t="array" ref="BB604">_xlfn.IFS(AT604="NA", "NA", AT604="NR", "NA", AZ604="Direct rLV % whole brain", AT604, AZ604="Indirect rLV % whole brain", AT604, AZ604="Direct rLV % hemisphere", AT604/2, AZ604="Indirect rLV % hemisphere", AT604/2, AND(F604="Mouse", AZ604="mm3"), (AT604/508.91)*100, AND(F604="Rat", AZ604="mm3"), (AT604/1971)*100, AND(F604="Mouse", AZ604="ul"), (AT604/508.91)*100, AND(F604="Rat", AZ604="ul"), (AT604/1971)*100, AND(F604="Mouse", AZ604="nl"), (AT604/508910)*100, AND(F604="Rat", AZ604="nl"), (AT604/1971000)*100, AND(F604="Mouse", AZ604="cm3"), (AT604/0.50891)*100, AND(F604="Rat", AZ604="cm3"), (AT604/1.971)*100, TRUE, "NA")</f>
        <v>2.75</v>
      </c>
      <c r="BC604" cm="1">
        <f t="array" ref="BC604">_xlfn.IFS(AV604="NA", "NA", AV604="NR", "NA", AZ604="Direct rLV % whole brain", AV604, AZ604="Indirect rLV % whole brain", AV604, AZ604="Direct rLV % hemisphere", AV604/2, AZ604="Indirect rLV % hemisphere", AV604/2, AND(F604="Mouse", AZ604="mm3"), (AV604/508.91)*100, AND(F604="Rat", AZ604="mm3"), (AV604/1971)*100, AND(F604="Mouse", AZ604="ul"), (AV604/508.91)*100, AND(F604="Rat", AZ604="ul"), (AV604/1971)*100, AND(F604="Mouse", AZ604="nl"), (AV604/508910)*100, AND(F604="Rat", AZ604="nl"), (AV604/1971000)*100, AND(F604="Mouse", AZ604="cm3"), (AV604/0.50891)*100, AND(F604="Rat", AZ604="cm3"), (AV604/1.971)*100, TRUE, "NA")</f>
        <v>1.85</v>
      </c>
      <c r="BD604" cm="1">
        <f t="array" ref="BD604">_xlfn.IFS(AU604="NA", "NA", AU604="NR", "NA", R604="NR", "NA", BA604="SD", AU604, BA604="SE", AU604*(SQRT(R604)), BA604="SEM", AU604*(SQRT(R604)), TRUE, "NA")</f>
        <v>1.3416407864998738</v>
      </c>
      <c r="BE604" cm="1">
        <f t="array" ref="BE604">_xlfn.IFS(BD604="NA", "NA", AZ604="Direct rLV % whole brain", BD604, AZ604="Indirect rLV % whole brain", BD604, AZ604="Direct rLV % hemisphere", BD604/2, AZ604="Indirect rLV % hemisphere", BD604/2, AND(F604="Mouse", AZ604="mm3"), (BD604/508.91)*100, AND(F604="Rat", AZ604="mm3"), (BD604/1971)*100, AND(F604="Mouse", AZ604="ul"), (BD604/508.91)*100, AND(F604="Rat", AZ604="ul"), (BD604/1971)*100, AND(F604="Mouse", AZ604="nl"), (BD604/508910)*100, AND(F604="Rat", AZ604="nl"), (BD604/1971000)*100, AND(F604="Mouse", AZ604="cm3"), (BD604/0.50891)*100, AND(F604="Rat", AZ604="cm3"), (BD604/1.971)*100, TRUE, "NA")</f>
        <v>0.67082039324993692</v>
      </c>
      <c r="BF604" s="48" cm="1">
        <f t="array" ref="BF604">_xlfn.IFS(AW604="NA", "NA", AW604="NR", "NA", T604 = "NA", "NA", T604 = "NR", "NA", BA604="SD", AW604, BA604="SE", AW604*(SQRT(T604)), BA604="SEM", AW604*(SQRT(T604)), TRUE, "NA")</f>
        <v>0.89442719099991597</v>
      </c>
      <c r="BG604" s="35" t="s">
        <v>12</v>
      </c>
      <c r="BH604" t="s">
        <v>8</v>
      </c>
      <c r="BI604" t="s">
        <v>8</v>
      </c>
      <c r="BJ604" t="s">
        <v>8</v>
      </c>
      <c r="BK604" t="s">
        <v>8</v>
      </c>
      <c r="BL604" t="s">
        <v>8</v>
      </c>
      <c r="BM604" t="s">
        <v>8</v>
      </c>
      <c r="BN604" s="35" t="s">
        <v>272</v>
      </c>
      <c r="BO604" t="s">
        <v>273</v>
      </c>
      <c r="BP604" t="s">
        <v>2353</v>
      </c>
    </row>
    <row r="605" spans="1:69" x14ac:dyDescent="0.3">
      <c r="A605" t="s">
        <v>2350</v>
      </c>
      <c r="B605" t="s">
        <v>2346</v>
      </c>
      <c r="C605">
        <v>2011</v>
      </c>
      <c r="D605" t="s">
        <v>2351</v>
      </c>
      <c r="E605" t="s">
        <v>143</v>
      </c>
      <c r="F605" s="35" t="s">
        <v>24</v>
      </c>
      <c r="G605" t="s">
        <v>2349</v>
      </c>
      <c r="H605" t="s">
        <v>36</v>
      </c>
      <c r="I605" t="s">
        <v>6</v>
      </c>
      <c r="J605" t="s">
        <v>284</v>
      </c>
      <c r="K605" t="s">
        <v>9</v>
      </c>
      <c r="L605">
        <v>30</v>
      </c>
      <c r="M605" t="s">
        <v>9</v>
      </c>
      <c r="N605">
        <v>575</v>
      </c>
      <c r="O605">
        <v>587</v>
      </c>
      <c r="P605">
        <v>602</v>
      </c>
      <c r="Q605">
        <v>4</v>
      </c>
      <c r="R605">
        <v>5</v>
      </c>
      <c r="S605">
        <v>4</v>
      </c>
      <c r="T605">
        <v>5</v>
      </c>
      <c r="U605">
        <f t="shared" si="92"/>
        <v>1</v>
      </c>
      <c r="V605">
        <f t="shared" si="93"/>
        <v>5</v>
      </c>
      <c r="W605" s="35" t="s">
        <v>147</v>
      </c>
      <c r="X605" t="s">
        <v>95</v>
      </c>
      <c r="Y605" t="s">
        <v>2553</v>
      </c>
      <c r="Z605" t="s">
        <v>925</v>
      </c>
      <c r="AA605">
        <v>50</v>
      </c>
      <c r="AB605" t="s">
        <v>145</v>
      </c>
      <c r="AC605" cm="1">
        <f t="array" ref="AC605">_xlfn.IFS(AB605="mg/kg", AA605, AB605="ug/g", AA605, AB605="mg/100g", AA605*10, AB605="mg/g", AA605*1000, TRUE, "NA")</f>
        <v>50</v>
      </c>
      <c r="AD605">
        <v>7000</v>
      </c>
      <c r="AE605" t="s">
        <v>252</v>
      </c>
      <c r="AF605" cm="1">
        <f t="array" ref="AF605">_xlfn.IFS(AD605="NA", "NA", AD605="NR", "NA", AE605="W/cm2", AD605, AE605="mW/mm2", AD605*0.1, AE605="mW/cm2", AD605*0.001, AE605="uW/cm2", AD605*0.000001, AE605="lux", AD605*0.00000014641, AE605="klux", AD605*0.00014641, TRUE, "NA")</f>
        <v>1.02487E-3</v>
      </c>
      <c r="AG605" t="s">
        <v>146</v>
      </c>
      <c r="AH605" t="s">
        <v>9</v>
      </c>
      <c r="AI605">
        <v>540</v>
      </c>
      <c r="AJ605" t="s">
        <v>9</v>
      </c>
      <c r="AK605">
        <v>20</v>
      </c>
      <c r="AL605" s="35" t="s">
        <v>1093</v>
      </c>
      <c r="AM605" t="s">
        <v>219</v>
      </c>
      <c r="AN605">
        <v>60</v>
      </c>
      <c r="AO605" t="s">
        <v>1537</v>
      </c>
      <c r="AP605">
        <v>1</v>
      </c>
      <c r="AQ605" t="s">
        <v>158</v>
      </c>
      <c r="AR605" s="35">
        <v>168</v>
      </c>
      <c r="AS605" t="s">
        <v>876</v>
      </c>
      <c r="AT605">
        <v>13.7</v>
      </c>
      <c r="AU605">
        <v>0.6</v>
      </c>
      <c r="AV605">
        <v>11.3</v>
      </c>
      <c r="AW605">
        <v>0.5</v>
      </c>
      <c r="AX605" t="s">
        <v>8</v>
      </c>
      <c r="AY605" t="s">
        <v>8</v>
      </c>
      <c r="AZ605" t="s">
        <v>485</v>
      </c>
      <c r="BA605" t="s">
        <v>197</v>
      </c>
      <c r="BB605" cm="1">
        <f t="array" ref="BB605">_xlfn.IFS(AT605="NA", "NA", AT605="NR", "NA", AZ605="Direct rLV % whole brain", AT605, AZ605="Indirect rLV % whole brain", AT605, AZ605="Direct rLV % hemisphere", AT605/2, AZ605="Indirect rLV % hemisphere", AT605/2, AND(F605="Mouse", AZ605="mm3"), (AT605/508.91)*100, AND(F605="Rat", AZ605="mm3"), (AT605/1971)*100, AND(F605="Mouse", AZ605="ul"), (AT605/508.91)*100, AND(F605="Rat", AZ605="ul"), (AT605/1971)*100, AND(F605="Mouse", AZ605="nl"), (AT605/508910)*100, AND(F605="Rat", AZ605="nl"), (AT605/1971000)*100, AND(F605="Mouse", AZ605="cm3"), (AT605/0.50891)*100, AND(F605="Rat", AZ605="cm3"), (AT605/1.971)*100, TRUE, "NA")</f>
        <v>6.85</v>
      </c>
      <c r="BC605" cm="1">
        <f t="array" ref="BC605">_xlfn.IFS(AV605="NA", "NA", AV605="NR", "NA", AZ605="Direct rLV % whole brain", AV605, AZ605="Indirect rLV % whole brain", AV605, AZ605="Direct rLV % hemisphere", AV605/2, AZ605="Indirect rLV % hemisphere", AV605/2, AND(F605="Mouse", AZ605="mm3"), (AV605/508.91)*100, AND(F605="Rat", AZ605="mm3"), (AV605/1971)*100, AND(F605="Mouse", AZ605="ul"), (AV605/508.91)*100, AND(F605="Rat", AZ605="ul"), (AV605/1971)*100, AND(F605="Mouse", AZ605="nl"), (AV605/508910)*100, AND(F605="Rat", AZ605="nl"), (AV605/1971000)*100, AND(F605="Mouse", AZ605="cm3"), (AV605/0.50891)*100, AND(F605="Rat", AZ605="cm3"), (AV605/1.971)*100, TRUE, "NA")</f>
        <v>5.65</v>
      </c>
      <c r="BD605" cm="1">
        <f t="array" ref="BD605">_xlfn.IFS(AU605="NA", "NA", AU605="NR", "NA", R605="NR", "NA", BA605="SD", AU605, BA605="SE", AU605*(SQRT(R605)), BA605="SEM", AU605*(SQRT(R605)), TRUE, "NA")</f>
        <v>1.3416407864998738</v>
      </c>
      <c r="BE605" cm="1">
        <f t="array" ref="BE605">_xlfn.IFS(BD605="NA", "NA", AZ605="Direct rLV % whole brain", BD605, AZ605="Indirect rLV % whole brain", BD605, AZ605="Direct rLV % hemisphere", BD605/2, AZ605="Indirect rLV % hemisphere", BD605/2, AND(F605="Mouse", AZ605="mm3"), (BD605/508.91)*100, AND(F605="Rat", AZ605="mm3"), (BD605/1971)*100, AND(F605="Mouse", AZ605="ul"), (BD605/508.91)*100, AND(F605="Rat", AZ605="ul"), (BD605/1971)*100, AND(F605="Mouse", AZ605="nl"), (BD605/508910)*100, AND(F605="Rat", AZ605="nl"), (BD605/1971000)*100, AND(F605="Mouse", AZ605="cm3"), (BD605/0.50891)*100, AND(F605="Rat", AZ605="cm3"), (BD605/1.971)*100, TRUE, "NA")</f>
        <v>0.67082039324993692</v>
      </c>
      <c r="BF605" s="48" cm="1">
        <f t="array" ref="BF605">_xlfn.IFS(AW605="NA", "NA", AW605="NR", "NA", T605 = "NA", "NA", T605 = "NR", "NA", BA605="SD", AW605, BA605="SE", AW605*(SQRT(T605)), BA605="SEM", AW605*(SQRT(T605)), TRUE, "NA")</f>
        <v>1.1180339887498949</v>
      </c>
      <c r="BG605" s="35" t="s">
        <v>12</v>
      </c>
      <c r="BH605" t="s">
        <v>8</v>
      </c>
      <c r="BI605" t="s">
        <v>8</v>
      </c>
      <c r="BJ605" t="s">
        <v>8</v>
      </c>
      <c r="BK605" t="s">
        <v>8</v>
      </c>
      <c r="BL605" t="s">
        <v>8</v>
      </c>
      <c r="BM605" t="s">
        <v>8</v>
      </c>
      <c r="BN605" s="35" t="s">
        <v>272</v>
      </c>
      <c r="BO605" t="s">
        <v>273</v>
      </c>
      <c r="BP605" t="s">
        <v>2353</v>
      </c>
    </row>
    <row r="606" spans="1:69" s="22" customFormat="1" x14ac:dyDescent="0.3">
      <c r="A606" s="22" t="s">
        <v>2355</v>
      </c>
      <c r="B606" s="22" t="s">
        <v>2354</v>
      </c>
      <c r="C606" s="22">
        <v>2015</v>
      </c>
      <c r="D606" s="22" t="s">
        <v>2356</v>
      </c>
      <c r="E606" s="22" t="s">
        <v>141</v>
      </c>
      <c r="F606" s="34" t="s">
        <v>25</v>
      </c>
      <c r="G606" s="22" t="s">
        <v>1008</v>
      </c>
      <c r="H606" s="22" t="s">
        <v>36</v>
      </c>
      <c r="I606" s="22" t="s">
        <v>12</v>
      </c>
      <c r="J606" s="22" t="s">
        <v>8</v>
      </c>
      <c r="K606" s="22">
        <v>12</v>
      </c>
      <c r="L606" s="22">
        <f>AVERAGE(K606,M606)</f>
        <v>14</v>
      </c>
      <c r="M606" s="22">
        <v>16</v>
      </c>
      <c r="N606" s="22">
        <v>28</v>
      </c>
      <c r="O606" s="22">
        <f>AVERAGE(N606,P606)</f>
        <v>31.5</v>
      </c>
      <c r="P606" s="22">
        <v>35</v>
      </c>
      <c r="Q606" s="22">
        <v>1</v>
      </c>
      <c r="R606" s="22">
        <v>9</v>
      </c>
      <c r="S606" s="22">
        <v>1</v>
      </c>
      <c r="T606" s="22">
        <v>9</v>
      </c>
      <c r="U606" s="22">
        <f t="shared" si="92"/>
        <v>1</v>
      </c>
      <c r="V606" s="22">
        <f t="shared" si="93"/>
        <v>9</v>
      </c>
      <c r="W606" s="34" t="s">
        <v>147</v>
      </c>
      <c r="X606" s="22" t="s">
        <v>97</v>
      </c>
      <c r="Y606" s="22" t="s">
        <v>78</v>
      </c>
      <c r="Z606" s="22" t="s">
        <v>9</v>
      </c>
      <c r="AA606" s="22">
        <v>10</v>
      </c>
      <c r="AB606" s="22" t="s">
        <v>320</v>
      </c>
      <c r="AC606">
        <f>(AA606*0.1)/(O606/1000)</f>
        <v>31.746031746031747</v>
      </c>
      <c r="AD606" s="22" t="s">
        <v>9</v>
      </c>
      <c r="AE606" s="22" t="s">
        <v>8</v>
      </c>
      <c r="AF606" t="str" cm="1">
        <f t="array" ref="AF606">_xlfn.IFS(AD606="NA", "NA", AD606="NR", "NA", AE606="W/cm2", AD606, AE606="mW/mm2", AD606*0.1, AE606="mW/cm2", AD606*0.001, AE606="uW/cm2", AD606*0.000001, AE606="lux", AD606*0.00000014641, AE606="klux", AD606*0.00014641, TRUE, "NA")</f>
        <v>NA</v>
      </c>
      <c r="AG606" s="22" t="s">
        <v>232</v>
      </c>
      <c r="AH606" s="22" t="s">
        <v>9</v>
      </c>
      <c r="AI606" s="22" t="s">
        <v>9</v>
      </c>
      <c r="AJ606" s="22">
        <v>2.5</v>
      </c>
      <c r="AK606" s="22">
        <v>20</v>
      </c>
      <c r="AL606" s="34" t="s">
        <v>2357</v>
      </c>
      <c r="AM606" s="22" t="s">
        <v>216</v>
      </c>
      <c r="AN606" s="22">
        <v>1</v>
      </c>
      <c r="AO606" s="22" t="s">
        <v>1537</v>
      </c>
      <c r="AP606" s="22">
        <v>48</v>
      </c>
      <c r="AQ606" s="22" t="s">
        <v>158</v>
      </c>
      <c r="AR606" s="34">
        <v>336</v>
      </c>
      <c r="AS606" s="22" t="s">
        <v>876</v>
      </c>
      <c r="AT606" s="22" t="s">
        <v>9</v>
      </c>
      <c r="AU606" s="22" t="s">
        <v>9</v>
      </c>
      <c r="AV606" s="22" t="s">
        <v>9</v>
      </c>
      <c r="AW606" s="22" t="s">
        <v>9</v>
      </c>
      <c r="AX606" s="22" t="s">
        <v>8</v>
      </c>
      <c r="AY606" s="22" t="s">
        <v>8</v>
      </c>
      <c r="AZ606" s="22" t="s">
        <v>137</v>
      </c>
      <c r="BA606" s="22" t="s">
        <v>197</v>
      </c>
      <c r="BB606" t="str" cm="1">
        <f t="array" ref="BB606">_xlfn.IFS(AT606="NA", "NA", AT606="NR", "NA", AZ606="Direct rLV % whole brain", AT606, AZ606="Indirect rLV % whole brain", AT606, AZ606="Direct rLV % hemisphere", AT606/2, AZ606="Indirect rLV % hemisphere", AT606/2, AND(F606="Mouse", AZ606="mm3"), (AT606/508.91)*100, AND(F606="Rat", AZ606="mm3"), (AT606/1971)*100, AND(F606="Mouse", AZ606="ul"), (AT606/508.91)*100, AND(F606="Rat", AZ606="ul"), (AT606/1971)*100, AND(F606="Mouse", AZ606="nl"), (AT606/508910)*100, AND(F606="Rat", AZ606="nl"), (AT606/1971000)*100, AND(F606="Mouse", AZ606="cm3"), (AT606/0.50891)*100, AND(F606="Rat", AZ606="cm3"), (AT606/1.971)*100, TRUE, "NA")</f>
        <v>NA</v>
      </c>
      <c r="BC606" t="str" cm="1">
        <f t="array" ref="BC606">_xlfn.IFS(AV606="NA", "NA", AV606="NR", "NA", AZ606="Direct rLV % whole brain", AV606, AZ606="Indirect rLV % whole brain", AV606, AZ606="Direct rLV % hemisphere", AV606/2, AZ606="Indirect rLV % hemisphere", AV606/2, AND(F606="Mouse", AZ606="mm3"), (AV606/508.91)*100, AND(F606="Rat", AZ606="mm3"), (AV606/1971)*100, AND(F606="Mouse", AZ606="ul"), (AV606/508.91)*100, AND(F606="Rat", AZ606="ul"), (AV606/1971)*100, AND(F606="Mouse", AZ606="nl"), (AV606/508910)*100, AND(F606="Rat", AZ606="nl"), (AV606/1971000)*100, AND(F606="Mouse", AZ606="cm3"), (AV606/0.50891)*100, AND(F606="Rat", AZ606="cm3"), (AV606/1.971)*100, TRUE, "NA")</f>
        <v>NA</v>
      </c>
      <c r="BD606" t="str" cm="1">
        <f t="array" ref="BD606">_xlfn.IFS(AU606="NA", "NA", AU606="NR", "NA", R606="NR", "NA", BA606="SD", AU606, BA606="SE", AU606*(SQRT(R606)), BA606="SEM", AU606*(SQRT(R606)), TRUE, "NA")</f>
        <v>NA</v>
      </c>
      <c r="BE606" t="str" cm="1">
        <f t="array" ref="BE606">_xlfn.IFS(BD606="NA", "NA", AZ606="Direct rLV % whole brain", BD606, AZ606="Indirect rLV % whole brain", BD606, AZ606="Direct rLV % hemisphere", BD606/2, AZ606="Indirect rLV % hemisphere", BD606/2, AND(F606="Mouse", AZ606="mm3"), (BD606/508.91)*100, AND(F606="Rat", AZ606="mm3"), (BD606/1971)*100, AND(F606="Mouse", AZ606="ul"), (BD606/508.91)*100, AND(F606="Rat", AZ606="ul"), (BD606/1971)*100, AND(F606="Mouse", AZ606="nl"), (BD606/508910)*100, AND(F606="Rat", AZ606="nl"), (BD606/1971000)*100, AND(F606="Mouse", AZ606="cm3"), (BD606/0.50891)*100, AND(F606="Rat", AZ606="cm3"), (BD606/1.971)*100, TRUE, "NA")</f>
        <v>NA</v>
      </c>
      <c r="BF606" s="48" t="str" cm="1">
        <f t="array" ref="BF606">_xlfn.IFS(AW606="NA", "NA", AW606="NR", "NA", T606 = "NA", "NA", T606 = "NR", "NA", BA606="SD", AW606, BA606="SE", AW606*(SQRT(T606)), BA606="SEM", AW606*(SQRT(T606)), TRUE, "NA")</f>
        <v>NA</v>
      </c>
      <c r="BG606" s="34" t="s">
        <v>47</v>
      </c>
      <c r="BH606" s="22" t="s">
        <v>9</v>
      </c>
      <c r="BI606" s="22" t="s">
        <v>9</v>
      </c>
      <c r="BJ606" s="22" t="s">
        <v>9</v>
      </c>
      <c r="BK606" s="22" t="s">
        <v>9</v>
      </c>
      <c r="BL606" s="22" t="s">
        <v>9</v>
      </c>
      <c r="BM606" s="22" t="s">
        <v>9</v>
      </c>
      <c r="BN606" s="34" t="s">
        <v>272</v>
      </c>
      <c r="BO606" s="22" t="s">
        <v>273</v>
      </c>
      <c r="BP606" s="22" t="s">
        <v>2358</v>
      </c>
      <c r="BQ606" s="22" t="s">
        <v>2360</v>
      </c>
    </row>
    <row r="607" spans="1:69" s="22" customFormat="1" x14ac:dyDescent="0.3">
      <c r="A607" s="22" t="s">
        <v>2355</v>
      </c>
      <c r="B607" s="22" t="s">
        <v>2354</v>
      </c>
      <c r="C607" s="22">
        <v>2015</v>
      </c>
      <c r="D607" s="22" t="s">
        <v>2356</v>
      </c>
      <c r="E607" s="22" t="s">
        <v>143</v>
      </c>
      <c r="F607" s="34" t="s">
        <v>25</v>
      </c>
      <c r="G607" s="22" t="s">
        <v>702</v>
      </c>
      <c r="H607" s="22" t="s">
        <v>36</v>
      </c>
      <c r="I607" s="22" t="s">
        <v>12</v>
      </c>
      <c r="J607" s="22" t="s">
        <v>8</v>
      </c>
      <c r="K607" s="22">
        <v>30</v>
      </c>
      <c r="L607" s="22">
        <f t="shared" ref="L607:L608" si="95">AVERAGE(K607,M607)</f>
        <v>35</v>
      </c>
      <c r="M607" s="22">
        <v>40</v>
      </c>
      <c r="N607" s="22">
        <v>25</v>
      </c>
      <c r="O607" s="22">
        <f t="shared" ref="O607:O608" si="96">AVERAGE(N607,P607)</f>
        <v>30</v>
      </c>
      <c r="P607" s="22">
        <v>35</v>
      </c>
      <c r="Q607" s="22">
        <v>1</v>
      </c>
      <c r="R607" s="22">
        <v>8</v>
      </c>
      <c r="S607" s="22">
        <v>1</v>
      </c>
      <c r="T607" s="22">
        <v>10</v>
      </c>
      <c r="U607" s="22">
        <f t="shared" si="92"/>
        <v>1</v>
      </c>
      <c r="V607" s="22">
        <f t="shared" si="93"/>
        <v>8</v>
      </c>
      <c r="W607" s="34" t="s">
        <v>147</v>
      </c>
      <c r="X607" s="22" t="s">
        <v>97</v>
      </c>
      <c r="Y607" s="22" t="s">
        <v>76</v>
      </c>
      <c r="Z607" s="22" t="s">
        <v>9</v>
      </c>
      <c r="AA607" s="22">
        <v>10</v>
      </c>
      <c r="AB607" s="22" t="s">
        <v>320</v>
      </c>
      <c r="AC607">
        <f>(AA607*0.1)/(O607/1000)</f>
        <v>33.333333333333336</v>
      </c>
      <c r="AD607" s="22" t="s">
        <v>9</v>
      </c>
      <c r="AE607" s="22" t="s">
        <v>8</v>
      </c>
      <c r="AF607" t="str" cm="1">
        <f t="array" ref="AF607">_xlfn.IFS(AD607="NA", "NA", AD607="NR", "NA", AE607="W/cm2", AD607, AE607="mW/mm2", AD607*0.1, AE607="mW/cm2", AD607*0.001, AE607="uW/cm2", AD607*0.000001, AE607="lux", AD607*0.00000014641, AE607="klux", AD607*0.00014641, TRUE, "NA")</f>
        <v>NA</v>
      </c>
      <c r="AG607" s="22" t="s">
        <v>232</v>
      </c>
      <c r="AH607" s="22" t="s">
        <v>9</v>
      </c>
      <c r="AI607" s="22" t="s">
        <v>9</v>
      </c>
      <c r="AJ607" s="22">
        <v>1.5</v>
      </c>
      <c r="AK607" s="22">
        <v>15</v>
      </c>
      <c r="AL607" s="34" t="s">
        <v>2357</v>
      </c>
      <c r="AM607" s="22" t="s">
        <v>216</v>
      </c>
      <c r="AN607" s="22">
        <v>1</v>
      </c>
      <c r="AO607" s="22" t="s">
        <v>1537</v>
      </c>
      <c r="AP607" s="22">
        <v>48</v>
      </c>
      <c r="AQ607" s="22" t="s">
        <v>158</v>
      </c>
      <c r="AR607" s="34">
        <v>336</v>
      </c>
      <c r="AS607" s="22" t="s">
        <v>876</v>
      </c>
      <c r="AT607" s="22">
        <v>5.35</v>
      </c>
      <c r="AU607" s="22">
        <v>0.81</v>
      </c>
      <c r="AV607" s="22">
        <v>5.56</v>
      </c>
      <c r="AW607" s="22">
        <v>0.65</v>
      </c>
      <c r="AX607" s="22" t="s">
        <v>8</v>
      </c>
      <c r="AY607" s="22" t="s">
        <v>8</v>
      </c>
      <c r="AZ607" s="22" t="s">
        <v>137</v>
      </c>
      <c r="BA607" s="22" t="s">
        <v>197</v>
      </c>
      <c r="BB607" cm="1">
        <f t="array" ref="BB607">_xlfn.IFS(AT607="NA", "NA", AT607="NR", "NA", AZ607="Direct rLV % whole brain", AT607, AZ607="Indirect rLV % whole brain", AT607, AZ607="Direct rLV % hemisphere", AT607/2, AZ607="Indirect rLV % hemisphere", AT607/2, AND(F607="Mouse", AZ607="mm3"), (AT607/508.91)*100, AND(F607="Rat", AZ607="mm3"), (AT607/1971)*100, AND(F607="Mouse", AZ607="ul"), (AT607/508.91)*100, AND(F607="Rat", AZ607="ul"), (AT607/1971)*100, AND(F607="Mouse", AZ607="nl"), (AT607/508910)*100, AND(F607="Rat", AZ607="nl"), (AT607/1971000)*100, AND(F607="Mouse", AZ607="cm3"), (AT607/0.50891)*100, AND(F607="Rat", AZ607="cm3"), (AT607/1.971)*100, TRUE, "NA")</f>
        <v>1.0512664321785776</v>
      </c>
      <c r="BC607" cm="1">
        <f t="array" ref="BC607">_xlfn.IFS(AV607="NA", "NA", AV607="NR", "NA", AZ607="Direct rLV % whole brain", AV607, AZ607="Indirect rLV % whole brain", AV607, AZ607="Direct rLV % hemisphere", AV607/2, AZ607="Indirect rLV % hemisphere", AV607/2, AND(F607="Mouse", AZ607="mm3"), (AV607/508.91)*100, AND(F607="Rat", AZ607="mm3"), (AV607/1971)*100, AND(F607="Mouse", AZ607="ul"), (AV607/508.91)*100, AND(F607="Rat", AZ607="ul"), (AV607/1971)*100, AND(F607="Mouse", AZ607="nl"), (AV607/508910)*100, AND(F607="Rat", AZ607="nl"), (AV607/1971000)*100, AND(F607="Mouse", AZ607="cm3"), (AV607/0.50891)*100, AND(F607="Rat", AZ607="cm3"), (AV607/1.971)*100, TRUE, "NA")</f>
        <v>1.0925310958715686</v>
      </c>
      <c r="BD607" cm="1">
        <f t="array" ref="BD607">_xlfn.IFS(AU607="NA", "NA", AU607="NR", "NA", R607="NR", "NA", BA607="SD", AU607, BA607="SE", AU607*(SQRT(R607)), BA607="SEM", AU607*(SQRT(R607)), TRUE, "NA")</f>
        <v>2.2910259710444141</v>
      </c>
      <c r="BE607" cm="1">
        <f t="array" ref="BE607">_xlfn.IFS(BD607="NA", "NA", AZ607="Direct rLV % whole brain", BD607, AZ607="Indirect rLV % whole brain", BD607, AZ607="Direct rLV % hemisphere", BD607/2, AZ607="Indirect rLV % hemisphere", BD607/2, AND(F607="Mouse", AZ607="mm3"), (BD607/508.91)*100, AND(F607="Rat", AZ607="mm3"), (BD607/1971)*100, AND(F607="Mouse", AZ607="ul"), (BD607/508.91)*100, AND(F607="Rat", AZ607="ul"), (BD607/1971)*100, AND(F607="Mouse", AZ607="nl"), (BD607/508910)*100, AND(F607="Rat", AZ607="nl"), (BD607/1971000)*100, AND(F607="Mouse", AZ607="cm3"), (BD607/0.50891)*100, AND(F607="Rat", AZ607="cm3"), (BD607/1.971)*100, TRUE, "NA")</f>
        <v>0.45018293431931267</v>
      </c>
      <c r="BF607" s="48" cm="1">
        <f t="array" ref="BF607">_xlfn.IFS(AW607="NA", "NA", AW607="NR", "NA", T607 = "NA", "NA", T607 = "NR", "NA", BA607="SD", AW607, BA607="SE", AW607*(SQRT(T607)), BA607="SEM", AW607*(SQRT(T607)), TRUE, "NA")</f>
        <v>2.055480479109447</v>
      </c>
      <c r="BG607" s="34" t="s">
        <v>47</v>
      </c>
      <c r="BH607" s="22" t="s">
        <v>9</v>
      </c>
      <c r="BI607" s="22" t="s">
        <v>9</v>
      </c>
      <c r="BJ607" s="22" t="s">
        <v>9</v>
      </c>
      <c r="BK607" s="22" t="s">
        <v>9</v>
      </c>
      <c r="BL607" s="22" t="s">
        <v>9</v>
      </c>
      <c r="BM607" s="22" t="s">
        <v>9</v>
      </c>
      <c r="BN607" s="34" t="s">
        <v>272</v>
      </c>
      <c r="BO607" s="22" t="s">
        <v>273</v>
      </c>
      <c r="BP607" s="22" t="s">
        <v>2358</v>
      </c>
      <c r="BQ607" s="22" t="s">
        <v>2359</v>
      </c>
    </row>
    <row r="608" spans="1:69" x14ac:dyDescent="0.3">
      <c r="A608" t="s">
        <v>2362</v>
      </c>
      <c r="B608" t="s">
        <v>2361</v>
      </c>
      <c r="C608">
        <v>2017</v>
      </c>
      <c r="D608" t="s">
        <v>2363</v>
      </c>
      <c r="E608" t="s">
        <v>141</v>
      </c>
      <c r="F608" s="35" t="s">
        <v>25</v>
      </c>
      <c r="G608" t="s">
        <v>1008</v>
      </c>
      <c r="H608" t="s">
        <v>36</v>
      </c>
      <c r="I608" t="s">
        <v>12</v>
      </c>
      <c r="J608" t="s">
        <v>8</v>
      </c>
      <c r="K608">
        <v>8</v>
      </c>
      <c r="L608">
        <f t="shared" si="95"/>
        <v>9</v>
      </c>
      <c r="M608">
        <v>10</v>
      </c>
      <c r="N608">
        <v>20</v>
      </c>
      <c r="O608">
        <f t="shared" si="96"/>
        <v>22.5</v>
      </c>
      <c r="P608">
        <v>25</v>
      </c>
      <c r="Q608">
        <v>1</v>
      </c>
      <c r="R608">
        <v>6</v>
      </c>
      <c r="S608">
        <v>3</v>
      </c>
      <c r="T608">
        <v>6</v>
      </c>
      <c r="U608">
        <f t="shared" si="92"/>
        <v>3</v>
      </c>
      <c r="V608">
        <f t="shared" si="93"/>
        <v>2</v>
      </c>
      <c r="W608" s="35" t="s">
        <v>175</v>
      </c>
      <c r="X608" t="s">
        <v>8</v>
      </c>
      <c r="Y608" t="s">
        <v>2553</v>
      </c>
      <c r="Z608" t="s">
        <v>460</v>
      </c>
      <c r="AA608">
        <v>2.5000000000000001E-2</v>
      </c>
      <c r="AB608" t="s">
        <v>368</v>
      </c>
      <c r="AC608">
        <f>AA608*973.67</f>
        <v>24.341750000000001</v>
      </c>
      <c r="AD608" t="s">
        <v>9</v>
      </c>
      <c r="AE608" t="s">
        <v>8</v>
      </c>
      <c r="AF608" t="str" cm="1">
        <f t="array" ref="AF608">_xlfn.IFS(AD608="NA", "NA", AD608="NR", "NA", AE608="W/cm2", AD608, AE608="mW/mm2", AD608*0.1, AE608="mW/cm2", AD608*0.001, AE608="uW/cm2", AD608*0.000001, AE608="lux", AD608*0.00000014641, AE608="klux", AD608*0.00014641, TRUE, "NA")</f>
        <v>NA</v>
      </c>
      <c r="AG608" t="s">
        <v>9</v>
      </c>
      <c r="AH608" t="s">
        <v>9</v>
      </c>
      <c r="AI608">
        <v>532</v>
      </c>
      <c r="AJ608">
        <v>0.1</v>
      </c>
      <c r="AK608" t="s">
        <v>9</v>
      </c>
      <c r="AL608" s="35" t="s">
        <v>2001</v>
      </c>
      <c r="AM608" t="s">
        <v>218</v>
      </c>
      <c r="AN608">
        <v>200</v>
      </c>
      <c r="AO608" t="s">
        <v>145</v>
      </c>
      <c r="AP608">
        <v>1</v>
      </c>
      <c r="AQ608" t="s">
        <v>158</v>
      </c>
      <c r="AR608" s="35">
        <v>168</v>
      </c>
      <c r="AS608" t="s">
        <v>874</v>
      </c>
      <c r="AT608">
        <v>27.8</v>
      </c>
      <c r="AU608">
        <v>5.42</v>
      </c>
      <c r="AV608">
        <v>17.059999999999999</v>
      </c>
      <c r="AW608">
        <v>2.2999999999999998</v>
      </c>
      <c r="AX608" t="s">
        <v>8</v>
      </c>
      <c r="AY608" t="s">
        <v>8</v>
      </c>
      <c r="AZ608" t="s">
        <v>486</v>
      </c>
      <c r="BA608" t="s">
        <v>196</v>
      </c>
      <c r="BB608" cm="1">
        <f t="array" ref="BB608">_xlfn.IFS(AT608="NA", "NA", AT608="NR", "NA", AZ608="Direct rLV % whole brain", AT608, AZ608="Indirect rLV % whole brain", AT608, AZ608="Direct rLV % hemisphere", AT608/2, AZ608="Indirect rLV % hemisphere", AT608/2, AND(F608="Mouse", AZ608="mm3"), (AT608/508.91)*100, AND(F608="Rat", AZ608="mm3"), (AT608/1971)*100, AND(F608="Mouse", AZ608="ul"), (AT608/508.91)*100, AND(F608="Rat", AZ608="ul"), (AT608/1971)*100, AND(F608="Mouse", AZ608="nl"), (AT608/508910)*100, AND(F608="Rat", AZ608="nl"), (AT608/1971000)*100, AND(F608="Mouse", AZ608="cm3"), (AT608/0.50891)*100, AND(F608="Rat", AZ608="cm3"), (AT608/1.971)*100, TRUE, "NA")</f>
        <v>13.9</v>
      </c>
      <c r="BC608" cm="1">
        <f t="array" ref="BC608">_xlfn.IFS(AV608="NA", "NA", AV608="NR", "NA", AZ608="Direct rLV % whole brain", AV608, AZ608="Indirect rLV % whole brain", AV608, AZ608="Direct rLV % hemisphere", AV608/2, AZ608="Indirect rLV % hemisphere", AV608/2, AND(F608="Mouse", AZ608="mm3"), (AV608/508.91)*100, AND(F608="Rat", AZ608="mm3"), (AV608/1971)*100, AND(F608="Mouse", AZ608="ul"), (AV608/508.91)*100, AND(F608="Rat", AZ608="ul"), (AV608/1971)*100, AND(F608="Mouse", AZ608="nl"), (AV608/508910)*100, AND(F608="Rat", AZ608="nl"), (AV608/1971000)*100, AND(F608="Mouse", AZ608="cm3"), (AV608/0.50891)*100, AND(F608="Rat", AZ608="cm3"), (AV608/1.971)*100, TRUE, "NA")</f>
        <v>8.5299999999999994</v>
      </c>
      <c r="BD608" cm="1">
        <f t="array" ref="BD608">_xlfn.IFS(AU608="NA", "NA", AU608="NR", "NA", R608="NR", "NA", BA608="SD", AU608, BA608="SE", AU608*(SQRT(R608)), BA608="SEM", AU608*(SQRT(R608)), TRUE, "NA")</f>
        <v>5.42</v>
      </c>
      <c r="BE608" cm="1">
        <f t="array" ref="BE608">_xlfn.IFS(BD608="NA", "NA", AZ608="Direct rLV % whole brain", BD608, AZ608="Indirect rLV % whole brain", BD608, AZ608="Direct rLV % hemisphere", BD608/2, AZ608="Indirect rLV % hemisphere", BD608/2, AND(F608="Mouse", AZ608="mm3"), (BD608/508.91)*100, AND(F608="Rat", AZ608="mm3"), (BD608/1971)*100, AND(F608="Mouse", AZ608="ul"), (BD608/508.91)*100, AND(F608="Rat", AZ608="ul"), (BD608/1971)*100, AND(F608="Mouse", AZ608="nl"), (BD608/508910)*100, AND(F608="Rat", AZ608="nl"), (BD608/1971000)*100, AND(F608="Mouse", AZ608="cm3"), (BD608/0.50891)*100, AND(F608="Rat", AZ608="cm3"), (BD608/1.971)*100, TRUE, "NA")</f>
        <v>2.71</v>
      </c>
      <c r="BF608" s="48" cm="1">
        <f t="array" ref="BF608">_xlfn.IFS(AW608="NA", "NA", AW608="NR", "NA", T608 = "NA", "NA", T608 = "NR", "NA", BA608="SD", AW608, BA608="SE", AW608*(SQRT(T608)), BA608="SEM", AW608*(SQRT(T608)), TRUE, "NA")</f>
        <v>2.2999999999999998</v>
      </c>
      <c r="BG608" s="35" t="s">
        <v>138</v>
      </c>
      <c r="BH608">
        <v>4.28</v>
      </c>
      <c r="BI608">
        <v>1.1200000000000001</v>
      </c>
      <c r="BJ608">
        <v>2.39</v>
      </c>
      <c r="BK608">
        <v>0.87</v>
      </c>
      <c r="BL608" t="s">
        <v>196</v>
      </c>
      <c r="BM608">
        <v>336</v>
      </c>
      <c r="BN608" s="35" t="s">
        <v>272</v>
      </c>
      <c r="BO608" t="s">
        <v>272</v>
      </c>
      <c r="BP608" t="s">
        <v>2364</v>
      </c>
    </row>
    <row r="609" spans="1:69" s="22" customFormat="1" x14ac:dyDescent="0.3">
      <c r="A609" s="22" t="s">
        <v>2637</v>
      </c>
      <c r="B609" s="22" t="s">
        <v>2365</v>
      </c>
      <c r="C609" s="22">
        <v>2016</v>
      </c>
      <c r="D609" s="22" t="s">
        <v>2367</v>
      </c>
      <c r="E609" s="22" t="s">
        <v>141</v>
      </c>
      <c r="F609" s="34" t="s">
        <v>25</v>
      </c>
      <c r="G609" s="22" t="s">
        <v>1008</v>
      </c>
      <c r="H609" s="22" t="s">
        <v>35</v>
      </c>
      <c r="I609" s="22" t="s">
        <v>12</v>
      </c>
      <c r="J609" s="22" t="s">
        <v>8</v>
      </c>
      <c r="K609" s="22" t="s">
        <v>9</v>
      </c>
      <c r="L609" s="22">
        <v>42</v>
      </c>
      <c r="M609" s="22" t="s">
        <v>9</v>
      </c>
      <c r="N609" s="22" t="s">
        <v>9</v>
      </c>
      <c r="O609" s="22" t="s">
        <v>9</v>
      </c>
      <c r="P609" s="22" t="s">
        <v>9</v>
      </c>
      <c r="Q609" s="22">
        <v>1</v>
      </c>
      <c r="R609" s="22">
        <v>8</v>
      </c>
      <c r="S609" s="22">
        <v>1</v>
      </c>
      <c r="T609" s="22">
        <v>8</v>
      </c>
      <c r="U609" s="22">
        <f t="shared" si="92"/>
        <v>1</v>
      </c>
      <c r="V609" s="22">
        <f>IF(AND(U609&lt;&gt;"", U609&lt;&gt;0, U609&lt;&gt;"NA", U609&lt;&gt;"NR",R609&lt;&gt;"", R609&lt;&gt;0, R609&lt;&gt;"NA", R609&lt;&gt;"NR"), R609/U609, "NA")</f>
        <v>8</v>
      </c>
      <c r="W609" s="34" t="s">
        <v>175</v>
      </c>
      <c r="X609" s="22" t="s">
        <v>8</v>
      </c>
      <c r="Y609" s="22" t="s">
        <v>78</v>
      </c>
      <c r="Z609" s="22" t="s">
        <v>91</v>
      </c>
      <c r="AA609" s="22">
        <v>50</v>
      </c>
      <c r="AB609" s="22" t="s">
        <v>145</v>
      </c>
      <c r="AC609" cm="1">
        <f t="array" ref="AC609">_xlfn.IFS(AB609="mg/kg", AA609, AB609="ug/g", AA609, AB609="mg/100g", AA609*10, AB609="mg/g", AA609*1000, TRUE, "NA")</f>
        <v>50</v>
      </c>
      <c r="AD609" s="22">
        <v>1.5</v>
      </c>
      <c r="AE609" s="22" t="s">
        <v>221</v>
      </c>
      <c r="AF609" t="str" cm="1">
        <f t="array" ref="AF609">_xlfn.IFS(AD609="NA", "NA", AD609="NR", "NA", AE609="W/cm2", AD609, AE609="mW/mm2", AD609*0.1, AE609="mW/cm2", AD609*0.001, AE609="uW/cm2", AD609*0.000001, AE609="lux", AD609*0.00000014641, AE609="klux", AD609*0.00014641, TRUE, "NA")</f>
        <v>NA</v>
      </c>
      <c r="AG609" s="22" t="s">
        <v>84</v>
      </c>
      <c r="AH609" s="22" t="s">
        <v>719</v>
      </c>
      <c r="AI609" s="22">
        <v>540</v>
      </c>
      <c r="AJ609" s="22" t="s">
        <v>9</v>
      </c>
      <c r="AK609" s="22">
        <v>30</v>
      </c>
      <c r="AL609" s="34" t="s">
        <v>2370</v>
      </c>
      <c r="AM609" s="22" t="s">
        <v>2658</v>
      </c>
      <c r="AN609" s="22">
        <v>0.5</v>
      </c>
      <c r="AO609" s="22" t="s">
        <v>919</v>
      </c>
      <c r="AP609" s="22">
        <v>-5376</v>
      </c>
      <c r="AQ609" s="22" t="s">
        <v>156</v>
      </c>
      <c r="AR609" s="34">
        <v>72</v>
      </c>
      <c r="AS609" s="22" t="s">
        <v>875</v>
      </c>
      <c r="AT609" s="22">
        <v>4.71</v>
      </c>
      <c r="AU609" s="22">
        <v>0.81</v>
      </c>
      <c r="AV609" s="22">
        <v>10.08</v>
      </c>
      <c r="AW609" s="22">
        <v>1.44</v>
      </c>
      <c r="AX609" s="22" t="s">
        <v>8</v>
      </c>
      <c r="AY609" s="22" t="s">
        <v>8</v>
      </c>
      <c r="AZ609" s="22" t="s">
        <v>485</v>
      </c>
      <c r="BA609" s="22" t="s">
        <v>198</v>
      </c>
      <c r="BB609" cm="1">
        <f t="array" ref="BB609">_xlfn.IFS(AT609="NA", "NA", AT609="NR", "NA", AZ609="Direct rLV % whole brain", AT609, AZ609="Indirect rLV % whole brain", AT609, AZ609="Direct rLV % hemisphere", AT609/2, AZ609="Indirect rLV % hemisphere", AT609/2, AND(F609="Mouse", AZ609="mm3"), (AT609/508.91)*100, AND(F609="Rat", AZ609="mm3"), (AT609/1971)*100, AND(F609="Mouse", AZ609="ul"), (AT609/508.91)*100, AND(F609="Rat", AZ609="ul"), (AT609/1971)*100, AND(F609="Mouse", AZ609="nl"), (AT609/508910)*100, AND(F609="Rat", AZ609="nl"), (AT609/1971000)*100, AND(F609="Mouse", AZ609="cm3"), (AT609/0.50891)*100, AND(F609="Rat", AZ609="cm3"), (AT609/1.971)*100, TRUE, "NA")</f>
        <v>2.355</v>
      </c>
      <c r="BC609" cm="1">
        <f t="array" ref="BC609">_xlfn.IFS(AV609="NA", "NA", AV609="NR", "NA", AZ609="Direct rLV % whole brain", AV609, AZ609="Indirect rLV % whole brain", AV609, AZ609="Direct rLV % hemisphere", AV609/2, AZ609="Indirect rLV % hemisphere", AV609/2, AND(F609="Mouse", AZ609="mm3"), (AV609/508.91)*100, AND(F609="Rat", AZ609="mm3"), (AV609/1971)*100, AND(F609="Mouse", AZ609="ul"), (AV609/508.91)*100, AND(F609="Rat", AZ609="ul"), (AV609/1971)*100, AND(F609="Mouse", AZ609="nl"), (AV609/508910)*100, AND(F609="Rat", AZ609="nl"), (AV609/1971000)*100, AND(F609="Mouse", AZ609="cm3"), (AV609/0.50891)*100, AND(F609="Rat", AZ609="cm3"), (AV609/1.971)*100, TRUE, "NA")</f>
        <v>5.04</v>
      </c>
      <c r="BD609" cm="1">
        <f t="array" ref="BD609">_xlfn.IFS(AU609="NA", "NA", AU609="NR", "NA", R609="NR", "NA", BA609="SD", AU609, BA609="SE", AU609*(SQRT(R609)), BA609="SEM", AU609*(SQRT(R609)), TRUE, "NA")</f>
        <v>2.2910259710444141</v>
      </c>
      <c r="BE609" cm="1">
        <f t="array" ref="BE609">_xlfn.IFS(BD609="NA", "NA", AZ609="Direct rLV % whole brain", BD609, AZ609="Indirect rLV % whole brain", BD609, AZ609="Direct rLV % hemisphere", BD609/2, AZ609="Indirect rLV % hemisphere", BD609/2, AND(F609="Mouse", AZ609="mm3"), (BD609/508.91)*100, AND(F609="Rat", AZ609="mm3"), (BD609/1971)*100, AND(F609="Mouse", AZ609="ul"), (BD609/508.91)*100, AND(F609="Rat", AZ609="ul"), (BD609/1971)*100, AND(F609="Mouse", AZ609="nl"), (BD609/508910)*100, AND(F609="Rat", AZ609="nl"), (BD609/1971000)*100, AND(F609="Mouse", AZ609="cm3"), (BD609/0.50891)*100, AND(F609="Rat", AZ609="cm3"), (BD609/1.971)*100, TRUE, "NA")</f>
        <v>1.145512985522207</v>
      </c>
      <c r="BF609" s="48" cm="1">
        <f t="array" ref="BF609">_xlfn.IFS(AW609="NA", "NA", AW609="NR", "NA", T609 = "NA", "NA", T609 = "NR", "NA", BA609="SD", AW609, BA609="SE", AW609*(SQRT(T609)), BA609="SEM", AW609*(SQRT(T609)), TRUE, "NA")</f>
        <v>4.0729350596345135</v>
      </c>
      <c r="BG609" s="34" t="s">
        <v>12</v>
      </c>
      <c r="BH609" s="22" t="s">
        <v>8</v>
      </c>
      <c r="BI609" s="22" t="s">
        <v>8</v>
      </c>
      <c r="BJ609" s="22" t="s">
        <v>8</v>
      </c>
      <c r="BK609" s="22" t="s">
        <v>8</v>
      </c>
      <c r="BL609" s="22" t="s">
        <v>8</v>
      </c>
      <c r="BM609" s="22" t="s">
        <v>8</v>
      </c>
      <c r="BN609" s="34" t="s">
        <v>273</v>
      </c>
      <c r="BO609" s="22" t="s">
        <v>273</v>
      </c>
      <c r="BP609" s="22" t="s">
        <v>2371</v>
      </c>
    </row>
    <row r="610" spans="1:69" s="22" customFormat="1" x14ac:dyDescent="0.3">
      <c r="A610" s="22" t="s">
        <v>2637</v>
      </c>
      <c r="B610" s="22" t="s">
        <v>2365</v>
      </c>
      <c r="C610" s="22">
        <v>2016</v>
      </c>
      <c r="D610" s="22" t="s">
        <v>2367</v>
      </c>
      <c r="E610" s="22" t="s">
        <v>143</v>
      </c>
      <c r="F610" s="34" t="s">
        <v>25</v>
      </c>
      <c r="G610" s="22" t="s">
        <v>2368</v>
      </c>
      <c r="H610" s="22" t="s">
        <v>35</v>
      </c>
      <c r="I610" s="22" t="s">
        <v>2369</v>
      </c>
      <c r="J610" s="22" t="s">
        <v>284</v>
      </c>
      <c r="K610" s="22" t="s">
        <v>9</v>
      </c>
      <c r="L610" s="22">
        <v>42</v>
      </c>
      <c r="M610" s="22" t="s">
        <v>9</v>
      </c>
      <c r="N610" s="22" t="s">
        <v>9</v>
      </c>
      <c r="O610" s="22" t="s">
        <v>9</v>
      </c>
      <c r="P610" s="22" t="s">
        <v>9</v>
      </c>
      <c r="Q610" s="22">
        <v>1</v>
      </c>
      <c r="R610" s="22">
        <v>8</v>
      </c>
      <c r="S610" s="22">
        <v>1</v>
      </c>
      <c r="T610" s="22">
        <v>8</v>
      </c>
      <c r="U610" s="22">
        <f t="shared" si="92"/>
        <v>1</v>
      </c>
      <c r="V610" s="22">
        <f>IF(AND(U610&lt;&gt;"", U610&lt;&gt;0, U610&lt;&gt;"NA", U610&lt;&gt;"NR",R610&lt;&gt;"", R610&lt;&gt;0, R610&lt;&gt;"NA", R610&lt;&gt;"NR"), R610/U610, "NA")</f>
        <v>8</v>
      </c>
      <c r="W610" s="34" t="s">
        <v>175</v>
      </c>
      <c r="X610" s="22" t="s">
        <v>8</v>
      </c>
      <c r="Y610" s="22" t="s">
        <v>78</v>
      </c>
      <c r="Z610" s="22" t="s">
        <v>91</v>
      </c>
      <c r="AA610" s="22">
        <v>50</v>
      </c>
      <c r="AB610" s="22" t="s">
        <v>145</v>
      </c>
      <c r="AC610" cm="1">
        <f t="array" ref="AC610">_xlfn.IFS(AB610="mg/kg", AA610, AB610="ug/g", AA610, AB610="mg/100g", AA610*10, AB610="mg/g", AA610*1000, TRUE, "NA")</f>
        <v>50</v>
      </c>
      <c r="AD610" s="22">
        <v>1.5</v>
      </c>
      <c r="AE610" s="22" t="s">
        <v>221</v>
      </c>
      <c r="AF610" t="str" cm="1">
        <f t="array" ref="AF610">_xlfn.IFS(AD610="NA", "NA", AD610="NR", "NA", AE610="W/cm2", AD610, AE610="mW/mm2", AD610*0.1, AE610="mW/cm2", AD610*0.001, AE610="uW/cm2", AD610*0.000001, AE610="lux", AD610*0.00000014641, AE610="klux", AD610*0.00014641, TRUE, "NA")</f>
        <v>NA</v>
      </c>
      <c r="AG610" s="22" t="s">
        <v>84</v>
      </c>
      <c r="AH610" s="22" t="s">
        <v>719</v>
      </c>
      <c r="AI610" s="22">
        <v>540</v>
      </c>
      <c r="AJ610" s="22" t="s">
        <v>9</v>
      </c>
      <c r="AK610" s="22">
        <v>30</v>
      </c>
      <c r="AL610" s="34" t="s">
        <v>2370</v>
      </c>
      <c r="AM610" s="22" t="s">
        <v>2658</v>
      </c>
      <c r="AN610" s="22">
        <v>0.5</v>
      </c>
      <c r="AO610" s="22" t="s">
        <v>919</v>
      </c>
      <c r="AP610" s="22">
        <v>-5376</v>
      </c>
      <c r="AQ610" s="22" t="s">
        <v>156</v>
      </c>
      <c r="AR610" s="34">
        <v>72</v>
      </c>
      <c r="AS610" s="22" t="s">
        <v>875</v>
      </c>
      <c r="AT610" s="22">
        <v>5.59</v>
      </c>
      <c r="AU610" s="22">
        <v>0.92</v>
      </c>
      <c r="AV610" s="22">
        <v>5.41</v>
      </c>
      <c r="AW610" s="22">
        <v>0.51</v>
      </c>
      <c r="AX610" s="22" t="s">
        <v>8</v>
      </c>
      <c r="AY610" s="22" t="s">
        <v>8</v>
      </c>
      <c r="AZ610" s="22" t="s">
        <v>485</v>
      </c>
      <c r="BA610" s="22" t="s">
        <v>198</v>
      </c>
      <c r="BB610" cm="1">
        <f t="array" ref="BB610">_xlfn.IFS(AT610="NA", "NA", AT610="NR", "NA", AZ610="Direct rLV % whole brain", AT610, AZ610="Indirect rLV % whole brain", AT610, AZ610="Direct rLV % hemisphere", AT610/2, AZ610="Indirect rLV % hemisphere", AT610/2, AND(F610="Mouse", AZ610="mm3"), (AT610/508.91)*100, AND(F610="Rat", AZ610="mm3"), (AT610/1971)*100, AND(F610="Mouse", AZ610="ul"), (AT610/508.91)*100, AND(F610="Rat", AZ610="ul"), (AT610/1971)*100, AND(F610="Mouse", AZ610="nl"), (AT610/508910)*100, AND(F610="Rat", AZ610="nl"), (AT610/1971000)*100, AND(F610="Mouse", AZ610="cm3"), (AT610/0.50891)*100, AND(F610="Rat", AZ610="cm3"), (AT610/1.971)*100, TRUE, "NA")</f>
        <v>2.7949999999999999</v>
      </c>
      <c r="BC610" cm="1">
        <f t="array" ref="BC610">_xlfn.IFS(AV610="NA", "NA", AV610="NR", "NA", AZ610="Direct rLV % whole brain", AV610, AZ610="Indirect rLV % whole brain", AV610, AZ610="Direct rLV % hemisphere", AV610/2, AZ610="Indirect rLV % hemisphere", AV610/2, AND(F610="Mouse", AZ610="mm3"), (AV610/508.91)*100, AND(F610="Rat", AZ610="mm3"), (AV610/1971)*100, AND(F610="Mouse", AZ610="ul"), (AV610/508.91)*100, AND(F610="Rat", AZ610="ul"), (AV610/1971)*100, AND(F610="Mouse", AZ610="nl"), (AV610/508910)*100, AND(F610="Rat", AZ610="nl"), (AV610/1971000)*100, AND(F610="Mouse", AZ610="cm3"), (AV610/0.50891)*100, AND(F610="Rat", AZ610="cm3"), (AV610/1.971)*100, TRUE, "NA")</f>
        <v>2.7050000000000001</v>
      </c>
      <c r="BD610" cm="1">
        <f t="array" ref="BD610">_xlfn.IFS(AU610="NA", "NA", AU610="NR", "NA", R610="NR", "NA", BA610="SD", AU610, BA610="SE", AU610*(SQRT(R610)), BA610="SEM", AU610*(SQRT(R610)), TRUE, "NA")</f>
        <v>2.602152954766495</v>
      </c>
      <c r="BE610" cm="1">
        <f t="array" ref="BE610">_xlfn.IFS(BD610="NA", "NA", AZ610="Direct rLV % whole brain", BD610, AZ610="Indirect rLV % whole brain", BD610, AZ610="Direct rLV % hemisphere", BD610/2, AZ610="Indirect rLV % hemisphere", BD610/2, AND(F610="Mouse", AZ610="mm3"), (BD610/508.91)*100, AND(F610="Rat", AZ610="mm3"), (BD610/1971)*100, AND(F610="Mouse", AZ610="ul"), (BD610/508.91)*100, AND(F610="Rat", AZ610="ul"), (BD610/1971)*100, AND(F610="Mouse", AZ610="nl"), (BD610/508910)*100, AND(F610="Rat", AZ610="nl"), (BD610/1971000)*100, AND(F610="Mouse", AZ610="cm3"), (BD610/0.50891)*100, AND(F610="Rat", AZ610="cm3"), (BD610/1.971)*100, TRUE, "NA")</f>
        <v>1.3010764773832475</v>
      </c>
      <c r="BF610" s="48" cm="1">
        <f t="array" ref="BF610">_xlfn.IFS(AW610="NA", "NA", AW610="NR", "NA", T610 = "NA", "NA", T610 = "NR", "NA", BA610="SD", AW610, BA610="SE", AW610*(SQRT(T610)), BA610="SEM", AW610*(SQRT(T610)), TRUE, "NA")</f>
        <v>1.4424978336205572</v>
      </c>
      <c r="BG610" s="34" t="s">
        <v>12</v>
      </c>
      <c r="BH610" s="22" t="s">
        <v>8</v>
      </c>
      <c r="BI610" s="22" t="s">
        <v>8</v>
      </c>
      <c r="BJ610" s="22" t="s">
        <v>8</v>
      </c>
      <c r="BK610" s="22" t="s">
        <v>8</v>
      </c>
      <c r="BL610" s="22" t="s">
        <v>8</v>
      </c>
      <c r="BM610" s="22" t="s">
        <v>8</v>
      </c>
      <c r="BN610" s="34" t="s">
        <v>273</v>
      </c>
      <c r="BO610" s="22" t="s">
        <v>273</v>
      </c>
      <c r="BP610" s="22" t="s">
        <v>2371</v>
      </c>
    </row>
    <row r="611" spans="1:69" x14ac:dyDescent="0.3">
      <c r="A611" t="s">
        <v>2373</v>
      </c>
      <c r="B611" t="s">
        <v>2372</v>
      </c>
      <c r="C611">
        <v>2013</v>
      </c>
      <c r="D611" t="s">
        <v>2374</v>
      </c>
      <c r="E611" t="s">
        <v>141</v>
      </c>
      <c r="F611" s="35" t="s">
        <v>25</v>
      </c>
      <c r="G611" t="s">
        <v>1008</v>
      </c>
      <c r="H611" t="s">
        <v>36</v>
      </c>
      <c r="I611" t="s">
        <v>12</v>
      </c>
      <c r="J611" t="s">
        <v>8</v>
      </c>
      <c r="K611" t="s">
        <v>9</v>
      </c>
      <c r="L611" t="s">
        <v>9</v>
      </c>
      <c r="M611" t="s">
        <v>9</v>
      </c>
      <c r="N611">
        <v>22</v>
      </c>
      <c r="O611">
        <f>AVERAGE(N611,P611)</f>
        <v>23.5</v>
      </c>
      <c r="P611">
        <v>25</v>
      </c>
      <c r="Q611">
        <v>1</v>
      </c>
      <c r="R611">
        <v>6</v>
      </c>
      <c r="S611">
        <v>3</v>
      </c>
      <c r="T611">
        <v>6</v>
      </c>
      <c r="U611">
        <f t="shared" si="92"/>
        <v>3</v>
      </c>
      <c r="V611">
        <f t="shared" si="93"/>
        <v>2</v>
      </c>
      <c r="W611" s="35" t="s">
        <v>100</v>
      </c>
      <c r="X611" t="s">
        <v>936</v>
      </c>
      <c r="Y611" t="s">
        <v>76</v>
      </c>
      <c r="Z611" t="s">
        <v>1559</v>
      </c>
      <c r="AA611">
        <v>24</v>
      </c>
      <c r="AB611" t="s">
        <v>145</v>
      </c>
      <c r="AC611" cm="1">
        <f t="array" ref="AC611">_xlfn.IFS(AB611="mg/kg", AA611, AB611="ug/g", AA611, AB611="mg/100g", AA611*10, AB611="mg/g", AA611*1000, TRUE, "NA")</f>
        <v>24</v>
      </c>
      <c r="AD611" t="s">
        <v>9</v>
      </c>
      <c r="AE611" t="s">
        <v>8</v>
      </c>
      <c r="AF611" t="str" cm="1">
        <f t="array" ref="AF611">_xlfn.IFS(AD611="NA", "NA", AD611="NR", "NA", AE611="W/cm2", AD611, AE611="mW/mm2", AD611*0.1, AE611="mW/cm2", AD611*0.001, AE611="uW/cm2", AD611*0.000001, AE611="lux", AD611*0.00000014641, AE611="klux", AD611*0.00014641, TRUE, "NA")</f>
        <v>NA</v>
      </c>
      <c r="AG611" t="s">
        <v>84</v>
      </c>
      <c r="AH611" t="s">
        <v>719</v>
      </c>
      <c r="AI611" t="s">
        <v>9</v>
      </c>
      <c r="AJ611" t="s">
        <v>9</v>
      </c>
      <c r="AK611">
        <v>4.25</v>
      </c>
      <c r="AL611" s="35" t="s">
        <v>2375</v>
      </c>
      <c r="AM611" t="s">
        <v>47</v>
      </c>
      <c r="AN611">
        <v>2</v>
      </c>
      <c r="AO611" t="s">
        <v>145</v>
      </c>
      <c r="AP611">
        <v>4</v>
      </c>
      <c r="AQ611" t="s">
        <v>158</v>
      </c>
      <c r="AR611" s="35">
        <v>72</v>
      </c>
      <c r="AS611" t="s">
        <v>875</v>
      </c>
      <c r="AT611">
        <v>28.73</v>
      </c>
      <c r="AU611">
        <v>1.05</v>
      </c>
      <c r="AV611">
        <v>16.7</v>
      </c>
      <c r="AW611">
        <v>0.93</v>
      </c>
      <c r="AX611" t="s">
        <v>8</v>
      </c>
      <c r="AY611" t="s">
        <v>8</v>
      </c>
      <c r="AZ611" t="s">
        <v>137</v>
      </c>
      <c r="BA611" t="s">
        <v>197</v>
      </c>
      <c r="BB611" cm="1">
        <f t="array" ref="BB611">_xlfn.IFS(AT611="NA", "NA", AT611="NR", "NA", AZ611="Direct rLV % whole brain", AT611, AZ611="Indirect rLV % whole brain", AT611, AZ611="Direct rLV % hemisphere", AT611/2, AZ611="Indirect rLV % hemisphere", AT611/2, AND(F611="Mouse", AZ611="mm3"), (AT611/508.91)*100, AND(F611="Rat", AZ611="mm3"), (AT611/1971)*100, AND(F611="Mouse", AZ611="ul"), (AT611/508.91)*100, AND(F611="Rat", AZ611="ul"), (AT611/1971)*100, AND(F611="Mouse", AZ611="nl"), (AT611/508910)*100, AND(F611="Rat", AZ611="nl"), (AT611/1971000)*100, AND(F611="Mouse", AZ611="cm3"), (AT611/0.50891)*100, AND(F611="Rat", AZ611="cm3"), (AT611/1.971)*100, TRUE, "NA")</f>
        <v>5.6453989899982311</v>
      </c>
      <c r="BC611" cm="1">
        <f t="array" ref="BC611">_xlfn.IFS(AV611="NA", "NA", AV611="NR", "NA", AZ611="Direct rLV % whole brain", AV611, AZ611="Indirect rLV % whole brain", AV611, AZ611="Direct rLV % hemisphere", AV611/2, AZ611="Indirect rLV % hemisphere", AV611/2, AND(F611="Mouse", AZ611="mm3"), (AV611/508.91)*100, AND(F611="Rat", AZ611="mm3"), (AV611/1971)*100, AND(F611="Mouse", AZ611="ul"), (AV611/508.91)*100, AND(F611="Rat", AZ611="ul"), (AV611/1971)*100, AND(F611="Mouse", AZ611="nl"), (AV611/508910)*100, AND(F611="Rat", AZ611="nl"), (AV611/1971000)*100, AND(F611="Mouse", AZ611="cm3"), (AV611/0.50891)*100, AND(F611="Rat", AZ611="cm3"), (AV611/1.971)*100, TRUE, "NA")</f>
        <v>3.2815232555854665</v>
      </c>
      <c r="BD611" cm="1">
        <f t="array" ref="BD611">_xlfn.IFS(AU611="NA", "NA", AU611="NR", "NA", R611="NR", "NA", BA611="SD", AU611, BA611="SE", AU611*(SQRT(R611)), BA611="SEM", AU611*(SQRT(R611)), TRUE, "NA")</f>
        <v>2.5719642299223371</v>
      </c>
      <c r="BE611" cm="1">
        <f t="array" ref="BE611">_xlfn.IFS(BD611="NA", "NA", AZ611="Direct rLV % whole brain", BD611, AZ611="Indirect rLV % whole brain", BD611, AZ611="Direct rLV % hemisphere", BD611/2, AZ611="Indirect rLV % hemisphere", BD611/2, AND(F611="Mouse", AZ611="mm3"), (BD611/508.91)*100, AND(F611="Rat", AZ611="mm3"), (BD611/1971)*100, AND(F611="Mouse", AZ611="ul"), (BD611/508.91)*100, AND(F611="Rat", AZ611="ul"), (BD611/1971)*100, AND(F611="Mouse", AZ611="nl"), (BD611/508910)*100, AND(F611="Rat", AZ611="nl"), (BD611/1971000)*100, AND(F611="Mouse", AZ611="cm3"), (BD611/0.50891)*100, AND(F611="Rat", AZ611="cm3"), (BD611/1.971)*100, TRUE, "NA")</f>
        <v>0.50538685227689317</v>
      </c>
      <c r="BF611" s="48" cm="1">
        <f t="array" ref="BF611">_xlfn.IFS(AW611="NA", "NA", AW611="NR", "NA", T611 = "NA", "NA", T611 = "NR", "NA", BA611="SD", AW611, BA611="SE", AW611*(SQRT(T611)), BA611="SEM", AW611*(SQRT(T611)), TRUE, "NA")</f>
        <v>2.2780254607883554</v>
      </c>
      <c r="BG611" s="35" t="s">
        <v>471</v>
      </c>
      <c r="BH611" t="s">
        <v>9</v>
      </c>
      <c r="BI611" t="s">
        <v>9</v>
      </c>
      <c r="BJ611" t="s">
        <v>9</v>
      </c>
      <c r="BK611" t="s">
        <v>9</v>
      </c>
      <c r="BL611" t="s">
        <v>9</v>
      </c>
      <c r="BM611">
        <v>4</v>
      </c>
      <c r="BN611" s="35" t="s">
        <v>272</v>
      </c>
      <c r="BO611" t="s">
        <v>272</v>
      </c>
      <c r="BP611" t="s">
        <v>2376</v>
      </c>
      <c r="BQ611" t="s">
        <v>2377</v>
      </c>
    </row>
    <row r="612" spans="1:69" x14ac:dyDescent="0.3">
      <c r="A612" t="s">
        <v>2373</v>
      </c>
      <c r="B612" t="s">
        <v>2372</v>
      </c>
      <c r="C612">
        <v>2013</v>
      </c>
      <c r="D612" t="s">
        <v>2374</v>
      </c>
      <c r="E612" t="s">
        <v>143</v>
      </c>
      <c r="F612" s="35" t="s">
        <v>25</v>
      </c>
      <c r="G612" t="s">
        <v>1008</v>
      </c>
      <c r="H612" t="s">
        <v>36</v>
      </c>
      <c r="I612" t="s">
        <v>12</v>
      </c>
      <c r="J612" t="s">
        <v>8</v>
      </c>
      <c r="K612" t="s">
        <v>9</v>
      </c>
      <c r="L612" t="s">
        <v>9</v>
      </c>
      <c r="M612" t="s">
        <v>9</v>
      </c>
      <c r="N612">
        <v>22</v>
      </c>
      <c r="O612">
        <f t="shared" ref="O612:O615" si="97">AVERAGE(N612,P612)</f>
        <v>23.5</v>
      </c>
      <c r="P612">
        <v>25</v>
      </c>
      <c r="Q612">
        <v>1</v>
      </c>
      <c r="R612">
        <v>6</v>
      </c>
      <c r="S612">
        <v>3</v>
      </c>
      <c r="T612">
        <v>6</v>
      </c>
      <c r="U612">
        <f t="shared" si="92"/>
        <v>3</v>
      </c>
      <c r="V612">
        <f t="shared" si="93"/>
        <v>2</v>
      </c>
      <c r="W612" s="35" t="s">
        <v>100</v>
      </c>
      <c r="X612" t="s">
        <v>936</v>
      </c>
      <c r="Y612" t="s">
        <v>76</v>
      </c>
      <c r="Z612" t="s">
        <v>1559</v>
      </c>
      <c r="AA612">
        <v>24</v>
      </c>
      <c r="AB612" t="s">
        <v>145</v>
      </c>
      <c r="AC612" cm="1">
        <f t="array" ref="AC612">_xlfn.IFS(AB612="mg/kg", AA612, AB612="ug/g", AA612, AB612="mg/100g", AA612*10, AB612="mg/g", AA612*1000, TRUE, "NA")</f>
        <v>24</v>
      </c>
      <c r="AD612" t="s">
        <v>9</v>
      </c>
      <c r="AE612" t="s">
        <v>8</v>
      </c>
      <c r="AF612" t="str" cm="1">
        <f t="array" ref="AF612">_xlfn.IFS(AD612="NA", "NA", AD612="NR", "NA", AE612="W/cm2", AD612, AE612="mW/mm2", AD612*0.1, AE612="mW/cm2", AD612*0.001, AE612="uW/cm2", AD612*0.000001, AE612="lux", AD612*0.00000014641, AE612="klux", AD612*0.00014641, TRUE, "NA")</f>
        <v>NA</v>
      </c>
      <c r="AG612" t="s">
        <v>84</v>
      </c>
      <c r="AH612" t="s">
        <v>719</v>
      </c>
      <c r="AI612" t="s">
        <v>9</v>
      </c>
      <c r="AJ612" t="s">
        <v>9</v>
      </c>
      <c r="AK612">
        <v>4.25</v>
      </c>
      <c r="AL612" s="35" t="s">
        <v>517</v>
      </c>
      <c r="AM612" t="s">
        <v>47</v>
      </c>
      <c r="AN612" t="s">
        <v>8</v>
      </c>
      <c r="AO612" t="s">
        <v>8</v>
      </c>
      <c r="AP612">
        <v>24</v>
      </c>
      <c r="AQ612" t="s">
        <v>158</v>
      </c>
      <c r="AR612" s="35">
        <v>72</v>
      </c>
      <c r="AS612" t="s">
        <v>875</v>
      </c>
      <c r="AT612">
        <v>28.73</v>
      </c>
      <c r="AU612">
        <v>1.05</v>
      </c>
      <c r="AV612">
        <v>22.19</v>
      </c>
      <c r="AW612">
        <v>0.93</v>
      </c>
      <c r="AX612" t="s">
        <v>8</v>
      </c>
      <c r="AY612" t="s">
        <v>8</v>
      </c>
      <c r="AZ612" t="s">
        <v>137</v>
      </c>
      <c r="BA612" t="s">
        <v>197</v>
      </c>
      <c r="BB612" cm="1">
        <f t="array" ref="BB612">_xlfn.IFS(AT612="NA", "NA", AT612="NR", "NA", AZ612="Direct rLV % whole brain", AT612, AZ612="Indirect rLV % whole brain", AT612, AZ612="Direct rLV % hemisphere", AT612/2, AZ612="Indirect rLV % hemisphere", AT612/2, AND(F612="Mouse", AZ612="mm3"), (AT612/508.91)*100, AND(F612="Rat", AZ612="mm3"), (AT612/1971)*100, AND(F612="Mouse", AZ612="ul"), (AT612/508.91)*100, AND(F612="Rat", AZ612="ul"), (AT612/1971)*100, AND(F612="Mouse", AZ612="nl"), (AT612/508910)*100, AND(F612="Rat", AZ612="nl"), (AT612/1971000)*100, AND(F612="Mouse", AZ612="cm3"), (AT612/0.50891)*100, AND(F612="Rat", AZ612="cm3"), (AT612/1.971)*100, TRUE, "NA")</f>
        <v>5.6453989899982311</v>
      </c>
      <c r="BC612" cm="1">
        <f t="array" ref="BC612">_xlfn.IFS(AV612="NA", "NA", AV612="NR", "NA", AZ612="Direct rLV % whole brain", AV612, AZ612="Indirect rLV % whole brain", AV612, AZ612="Direct rLV % hemisphere", AV612/2, AZ612="Indirect rLV % hemisphere", AV612/2, AND(F612="Mouse", AZ612="mm3"), (AV612/508.91)*100, AND(F612="Rat", AZ612="mm3"), (AV612/1971)*100, AND(F612="Mouse", AZ612="ul"), (AV612/508.91)*100, AND(F612="Rat", AZ612="ul"), (AV612/1971)*100, AND(F612="Mouse", AZ612="nl"), (AV612/508910)*100, AND(F612="Rat", AZ612="nl"), (AV612/1971000)*100, AND(F612="Mouse", AZ612="cm3"), (AV612/0.50891)*100, AND(F612="Rat", AZ612="cm3"), (AV612/1.971)*100, TRUE, "NA")</f>
        <v>4.3602994635593726</v>
      </c>
      <c r="BD612" cm="1">
        <f t="array" ref="BD612">_xlfn.IFS(AU612="NA", "NA", AU612="NR", "NA", R612="NR", "NA", BA612="SD", AU612, BA612="SE", AU612*(SQRT(R612)), BA612="SEM", AU612*(SQRT(R612)), TRUE, "NA")</f>
        <v>2.5719642299223371</v>
      </c>
      <c r="BE612" cm="1">
        <f t="array" ref="BE612">_xlfn.IFS(BD612="NA", "NA", AZ612="Direct rLV % whole brain", BD612, AZ612="Indirect rLV % whole brain", BD612, AZ612="Direct rLV % hemisphere", BD612/2, AZ612="Indirect rLV % hemisphere", BD612/2, AND(F612="Mouse", AZ612="mm3"), (BD612/508.91)*100, AND(F612="Rat", AZ612="mm3"), (BD612/1971)*100, AND(F612="Mouse", AZ612="ul"), (BD612/508.91)*100, AND(F612="Rat", AZ612="ul"), (BD612/1971)*100, AND(F612="Mouse", AZ612="nl"), (BD612/508910)*100, AND(F612="Rat", AZ612="nl"), (BD612/1971000)*100, AND(F612="Mouse", AZ612="cm3"), (BD612/0.50891)*100, AND(F612="Rat", AZ612="cm3"), (BD612/1.971)*100, TRUE, "NA")</f>
        <v>0.50538685227689317</v>
      </c>
      <c r="BF612" s="48" cm="1">
        <f t="array" ref="BF612">_xlfn.IFS(AW612="NA", "NA", AW612="NR", "NA", T612 = "NA", "NA", T612 = "NR", "NA", BA612="SD", AW612, BA612="SE", AW612*(SQRT(T612)), BA612="SEM", AW612*(SQRT(T612)), TRUE, "NA")</f>
        <v>2.2780254607883554</v>
      </c>
      <c r="BG612" s="35" t="s">
        <v>471</v>
      </c>
      <c r="BH612" t="s">
        <v>9</v>
      </c>
      <c r="BI612" t="s">
        <v>9</v>
      </c>
      <c r="BJ612" t="s">
        <v>9</v>
      </c>
      <c r="BK612" t="s">
        <v>9</v>
      </c>
      <c r="BL612" t="s">
        <v>9</v>
      </c>
      <c r="BM612">
        <v>4</v>
      </c>
      <c r="BN612" s="35" t="s">
        <v>272</v>
      </c>
      <c r="BO612" t="s">
        <v>272</v>
      </c>
      <c r="BP612" t="s">
        <v>2376</v>
      </c>
      <c r="BQ612" t="s">
        <v>2377</v>
      </c>
    </row>
    <row r="613" spans="1:69" s="22" customFormat="1" x14ac:dyDescent="0.3">
      <c r="A613" s="22" t="s">
        <v>2638</v>
      </c>
      <c r="B613" s="22" t="s">
        <v>2378</v>
      </c>
      <c r="C613" s="22">
        <v>2016</v>
      </c>
      <c r="D613" s="22" t="s">
        <v>2379</v>
      </c>
      <c r="E613" s="22" t="s">
        <v>141</v>
      </c>
      <c r="F613" s="34" t="s">
        <v>25</v>
      </c>
      <c r="G613" s="22" t="s">
        <v>1030</v>
      </c>
      <c r="H613" s="22" t="s">
        <v>36</v>
      </c>
      <c r="I613" s="22" t="s">
        <v>12</v>
      </c>
      <c r="J613" s="22" t="s">
        <v>8</v>
      </c>
      <c r="K613" s="22" t="s">
        <v>9</v>
      </c>
      <c r="L613" s="22">
        <v>8</v>
      </c>
      <c r="M613" s="22" t="s">
        <v>9</v>
      </c>
      <c r="N613" s="22">
        <v>25</v>
      </c>
      <c r="O613" s="22">
        <f t="shared" si="97"/>
        <v>27.5</v>
      </c>
      <c r="P613" s="22">
        <v>30</v>
      </c>
      <c r="Q613" s="22">
        <v>1</v>
      </c>
      <c r="R613" s="22">
        <v>5</v>
      </c>
      <c r="S613" s="22">
        <v>0</v>
      </c>
      <c r="T613" s="22" t="s">
        <v>8</v>
      </c>
      <c r="U613" s="22" t="str">
        <f t="shared" si="92"/>
        <v>NA</v>
      </c>
      <c r="V613" s="22" t="str">
        <f t="shared" si="93"/>
        <v>NA</v>
      </c>
      <c r="W613" s="34" t="s">
        <v>175</v>
      </c>
      <c r="X613" s="22" t="s">
        <v>8</v>
      </c>
      <c r="Y613" s="22" t="s">
        <v>76</v>
      </c>
      <c r="Z613" s="22" t="s">
        <v>9</v>
      </c>
      <c r="AA613" s="22">
        <v>100</v>
      </c>
      <c r="AB613" s="22" t="s">
        <v>145</v>
      </c>
      <c r="AC613" cm="1">
        <f t="array" ref="AC613">_xlfn.IFS(AB613="mg/kg", AA613, AB613="ug/g", AA613, AB613="mg/100g", AA613*10, AB613="mg/g", AA613*1000, TRUE, "NA")</f>
        <v>100</v>
      </c>
      <c r="AD613" s="22">
        <v>50</v>
      </c>
      <c r="AE613" s="22" t="s">
        <v>221</v>
      </c>
      <c r="AF613" t="str" cm="1">
        <f t="array" ref="AF613">_xlfn.IFS(AD613="NA", "NA", AD613="NR", "NA", AE613="W/cm2", AD613, AE613="mW/mm2", AD613*0.1, AE613="mW/cm2", AD613*0.001, AE613="uW/cm2", AD613*0.000001, AE613="lux", AD613*0.00000014641, AE613="klux", AD613*0.00014641, TRUE, "NA")</f>
        <v>NA</v>
      </c>
      <c r="AG613" s="22" t="s">
        <v>231</v>
      </c>
      <c r="AH613" s="22" t="s">
        <v>9</v>
      </c>
      <c r="AI613" s="22">
        <v>561</v>
      </c>
      <c r="AJ613" s="22">
        <v>3</v>
      </c>
      <c r="AK613" s="22">
        <v>15</v>
      </c>
      <c r="AL613" s="34" t="s">
        <v>12</v>
      </c>
      <c r="AM613" s="22" t="s">
        <v>8</v>
      </c>
      <c r="AN613" s="22" t="s">
        <v>8</v>
      </c>
      <c r="AO613" s="22" t="s">
        <v>8</v>
      </c>
      <c r="AP613" s="22" t="s">
        <v>8</v>
      </c>
      <c r="AQ613" s="22" t="s">
        <v>8</v>
      </c>
      <c r="AR613" s="34">
        <v>24</v>
      </c>
      <c r="AS613" s="22" t="s">
        <v>874</v>
      </c>
      <c r="AT613" s="22">
        <v>5.5</v>
      </c>
      <c r="AU613" s="22">
        <v>0.18</v>
      </c>
      <c r="AV613" s="22" t="s">
        <v>8</v>
      </c>
      <c r="AW613" s="22" t="s">
        <v>8</v>
      </c>
      <c r="AX613" s="22" t="s">
        <v>8</v>
      </c>
      <c r="AY613" s="22" t="s">
        <v>8</v>
      </c>
      <c r="AZ613" s="22" t="s">
        <v>301</v>
      </c>
      <c r="BA613" s="22" t="s">
        <v>196</v>
      </c>
      <c r="BB613" t="str" cm="1">
        <f t="array" ref="BB613">_xlfn.IFS(AT613="NA", "NA", AT613="NR", "NA", AZ613="Direct rLV % whole brain", AT613, AZ613="Indirect rLV % whole brain", AT613, AZ613="Direct rLV % hemisphere", AT613/2, AZ613="Indirect rLV % hemisphere", AT613/2, AND(F613="Mouse", AZ613="mm3"), (AT613/508.91)*100, AND(F613="Rat", AZ613="mm3"), (AT613/1971)*100, AND(F613="Mouse", AZ613="ul"), (AT613/508.91)*100, AND(F613="Rat", AZ613="ul"), (AT613/1971)*100, AND(F613="Mouse", AZ613="nl"), (AT613/508910)*100, AND(F613="Rat", AZ613="nl"), (AT613/1971000)*100, AND(F613="Mouse", AZ613="cm3"), (AT613/0.50891)*100, AND(F613="Rat", AZ613="cm3"), (AT613/1.971)*100, TRUE, "NA")</f>
        <v>NA</v>
      </c>
      <c r="BC613" t="str" cm="1">
        <f t="array" ref="BC613">_xlfn.IFS(AV613="NA", "NA", AV613="NR", "NA", AZ613="Direct rLV % whole brain", AV613, AZ613="Indirect rLV % whole brain", AV613, AZ613="Direct rLV % hemisphere", AV613/2, AZ613="Indirect rLV % hemisphere", AV613/2, AND(F613="Mouse", AZ613="mm3"), (AV613/508.91)*100, AND(F613="Rat", AZ613="mm3"), (AV613/1971)*100, AND(F613="Mouse", AZ613="ul"), (AV613/508.91)*100, AND(F613="Rat", AZ613="ul"), (AV613/1971)*100, AND(F613="Mouse", AZ613="nl"), (AV613/508910)*100, AND(F613="Rat", AZ613="nl"), (AV613/1971000)*100, AND(F613="Mouse", AZ613="cm3"), (AV613/0.50891)*100, AND(F613="Rat", AZ613="cm3"), (AV613/1.971)*100, TRUE, "NA")</f>
        <v>NA</v>
      </c>
      <c r="BD613" cm="1">
        <f t="array" ref="BD613">_xlfn.IFS(AU613="NA", "NA", AU613="NR", "NA", R613="NR", "NA", BA613="SD", AU613, BA613="SE", AU613*(SQRT(R613)), BA613="SEM", AU613*(SQRT(R613)), TRUE, "NA")</f>
        <v>0.18</v>
      </c>
      <c r="BE613" t="str" cm="1">
        <f t="array" ref="BE613">_xlfn.IFS(BD613="NA", "NA", AZ613="Direct rLV % whole brain", BD613, AZ613="Indirect rLV % whole brain", BD613, AZ613="Direct rLV % hemisphere", BD613/2, AZ613="Indirect rLV % hemisphere", BD613/2, AND(F613="Mouse", AZ613="mm3"), (BD613/508.91)*100, AND(F613="Rat", AZ613="mm3"), (BD613/1971)*100, AND(F613="Mouse", AZ613="ul"), (BD613/508.91)*100, AND(F613="Rat", AZ613="ul"), (BD613/1971)*100, AND(F613="Mouse", AZ613="nl"), (BD613/508910)*100, AND(F613="Rat", AZ613="nl"), (BD613/1971000)*100, AND(F613="Mouse", AZ613="cm3"), (BD613/0.50891)*100, AND(F613="Rat", AZ613="cm3"), (BD613/1.971)*100, TRUE, "NA")</f>
        <v>NA</v>
      </c>
      <c r="BF613" s="48" t="str" cm="1">
        <f t="array" ref="BF613">_xlfn.IFS(AW613="NA", "NA", AW613="NR", "NA", T613 = "NA", "NA", T613 = "NR", "NA", BA613="SD", AW613, BA613="SE", AW613*(SQRT(T613)), BA613="SEM", AW613*(SQRT(T613)), TRUE, "NA")</f>
        <v>NA</v>
      </c>
      <c r="BG613" s="34" t="s">
        <v>12</v>
      </c>
      <c r="BH613" s="22" t="s">
        <v>8</v>
      </c>
      <c r="BI613" s="22" t="s">
        <v>8</v>
      </c>
      <c r="BJ613" s="22" t="s">
        <v>8</v>
      </c>
      <c r="BK613" s="22" t="s">
        <v>8</v>
      </c>
      <c r="BL613" s="22" t="s">
        <v>8</v>
      </c>
      <c r="BM613" s="22" t="s">
        <v>8</v>
      </c>
      <c r="BN613" s="34" t="s">
        <v>273</v>
      </c>
      <c r="BO613" s="22" t="s">
        <v>273</v>
      </c>
    </row>
    <row r="614" spans="1:69" x14ac:dyDescent="0.3">
      <c r="A614" t="s">
        <v>2381</v>
      </c>
      <c r="B614" t="s">
        <v>2380</v>
      </c>
      <c r="C614">
        <v>2002</v>
      </c>
      <c r="D614" t="s">
        <v>2382</v>
      </c>
      <c r="E614" t="s">
        <v>141</v>
      </c>
      <c r="F614" s="35" t="s">
        <v>24</v>
      </c>
      <c r="G614" t="s">
        <v>10</v>
      </c>
      <c r="H614" t="s">
        <v>36</v>
      </c>
      <c r="I614" t="s">
        <v>12</v>
      </c>
      <c r="J614" t="s">
        <v>8</v>
      </c>
      <c r="K614" t="s">
        <v>9</v>
      </c>
      <c r="L614" t="s">
        <v>9</v>
      </c>
      <c r="M614" t="s">
        <v>9</v>
      </c>
      <c r="N614">
        <v>250</v>
      </c>
      <c r="O614">
        <f t="shared" si="97"/>
        <v>300</v>
      </c>
      <c r="P614">
        <v>350</v>
      </c>
      <c r="Q614">
        <v>1</v>
      </c>
      <c r="R614">
        <v>7</v>
      </c>
      <c r="S614">
        <v>0</v>
      </c>
      <c r="T614" t="s">
        <v>8</v>
      </c>
      <c r="U614" t="str">
        <f t="shared" si="92"/>
        <v>NA</v>
      </c>
      <c r="V614" t="str">
        <f t="shared" si="93"/>
        <v>NA</v>
      </c>
      <c r="W614" s="35" t="s">
        <v>147</v>
      </c>
      <c r="X614" t="s">
        <v>95</v>
      </c>
      <c r="Y614" t="s">
        <v>2553</v>
      </c>
      <c r="Z614" t="s">
        <v>276</v>
      </c>
      <c r="AA614">
        <v>20</v>
      </c>
      <c r="AB614" t="s">
        <v>145</v>
      </c>
      <c r="AC614" cm="1">
        <f t="array" ref="AC614">_xlfn.IFS(AB614="mg/kg", AA614, AB614="ug/g", AA614, AB614="mg/100g", AA614*10, AB614="mg/g", AA614*1000, TRUE, "NA")</f>
        <v>20</v>
      </c>
      <c r="AD614">
        <v>5</v>
      </c>
      <c r="AE614" t="s">
        <v>221</v>
      </c>
      <c r="AF614" t="str" cm="1">
        <f t="array" ref="AF614">_xlfn.IFS(AD614="NA", "NA", AD614="NR", "NA", AE614="W/cm2", AD614, AE614="mW/mm2", AD614*0.1, AE614="mW/cm2", AD614*0.001, AE614="uW/cm2", AD614*0.000001, AE614="lux", AD614*0.00000014641, AE614="klux", AD614*0.00014641, TRUE, "NA")</f>
        <v>NA</v>
      </c>
      <c r="AG614" t="s">
        <v>9</v>
      </c>
      <c r="AH614" t="s">
        <v>9</v>
      </c>
      <c r="AI614">
        <v>562</v>
      </c>
      <c r="AJ614">
        <v>0.25</v>
      </c>
      <c r="AK614">
        <v>5</v>
      </c>
      <c r="AL614" s="35" t="s">
        <v>12</v>
      </c>
      <c r="AM614" t="s">
        <v>8</v>
      </c>
      <c r="AN614" t="s">
        <v>8</v>
      </c>
      <c r="AO614" t="s">
        <v>8</v>
      </c>
      <c r="AP614" t="s">
        <v>8</v>
      </c>
      <c r="AQ614" t="s">
        <v>8</v>
      </c>
      <c r="AR614" s="35">
        <v>72</v>
      </c>
      <c r="AS614" t="s">
        <v>876</v>
      </c>
      <c r="AT614">
        <v>11.68</v>
      </c>
      <c r="AU614">
        <v>2.98</v>
      </c>
      <c r="AV614" t="s">
        <v>8</v>
      </c>
      <c r="AW614" t="s">
        <v>8</v>
      </c>
      <c r="AX614" t="s">
        <v>8</v>
      </c>
      <c r="AY614" t="s">
        <v>8</v>
      </c>
      <c r="AZ614" t="s">
        <v>137</v>
      </c>
      <c r="BA614" t="s">
        <v>196</v>
      </c>
      <c r="BB614" cm="1">
        <f t="array" ref="BB614">_xlfn.IFS(AT614="NA", "NA", AT614="NR", "NA", AZ614="Direct rLV % whole brain", AT614, AZ614="Indirect rLV % whole brain", AT614, AZ614="Direct rLV % hemisphere", AT614/2, AZ614="Indirect rLV % hemisphere", AT614/2, AND(F614="Mouse", AZ614="mm3"), (AT614/508.91)*100, AND(F614="Rat", AZ614="mm3"), (AT614/1971)*100, AND(F614="Mouse", AZ614="ul"), (AT614/508.91)*100, AND(F614="Rat", AZ614="ul"), (AT614/1971)*100, AND(F614="Mouse", AZ614="nl"), (AT614/508910)*100, AND(F614="Rat", AZ614="nl"), (AT614/1971000)*100, AND(F614="Mouse", AZ614="cm3"), (AT614/0.50891)*100, AND(F614="Rat", AZ614="cm3"), (AT614/1.971)*100, TRUE, "NA")</f>
        <v>0.59259259259259256</v>
      </c>
      <c r="BC614" t="str" cm="1">
        <f t="array" ref="BC614">_xlfn.IFS(AV614="NA", "NA", AV614="NR", "NA", AZ614="Direct rLV % whole brain", AV614, AZ614="Indirect rLV % whole brain", AV614, AZ614="Direct rLV % hemisphere", AV614/2, AZ614="Indirect rLV % hemisphere", AV614/2, AND(F614="Mouse", AZ614="mm3"), (AV614/508.91)*100, AND(F614="Rat", AZ614="mm3"), (AV614/1971)*100, AND(F614="Mouse", AZ614="ul"), (AV614/508.91)*100, AND(F614="Rat", AZ614="ul"), (AV614/1971)*100, AND(F614="Mouse", AZ614="nl"), (AV614/508910)*100, AND(F614="Rat", AZ614="nl"), (AV614/1971000)*100, AND(F614="Mouse", AZ614="cm3"), (AV614/0.50891)*100, AND(F614="Rat", AZ614="cm3"), (AV614/1.971)*100, TRUE, "NA")</f>
        <v>NA</v>
      </c>
      <c r="BD614" cm="1">
        <f t="array" ref="BD614">_xlfn.IFS(AU614="NA", "NA", AU614="NR", "NA", R614="NR", "NA", BA614="SD", AU614, BA614="SE", AU614*(SQRT(R614)), BA614="SEM", AU614*(SQRT(R614)), TRUE, "NA")</f>
        <v>2.98</v>
      </c>
      <c r="BE614" cm="1">
        <f t="array" ref="BE614">_xlfn.IFS(BD614="NA", "NA", AZ614="Direct rLV % whole brain", BD614, AZ614="Indirect rLV % whole brain", BD614, AZ614="Direct rLV % hemisphere", BD614/2, AZ614="Indirect rLV % hemisphere", BD614/2, AND(F614="Mouse", AZ614="mm3"), (BD614/508.91)*100, AND(F614="Rat", AZ614="mm3"), (BD614/1971)*100, AND(F614="Mouse", AZ614="ul"), (BD614/508.91)*100, AND(F614="Rat", AZ614="ul"), (BD614/1971)*100, AND(F614="Mouse", AZ614="nl"), (BD614/508910)*100, AND(F614="Rat", AZ614="nl"), (BD614/1971000)*100, AND(F614="Mouse", AZ614="cm3"), (BD614/0.50891)*100, AND(F614="Rat", AZ614="cm3"), (BD614/1.971)*100, TRUE, "NA")</f>
        <v>0.15119228817858957</v>
      </c>
      <c r="BF614" s="48" t="str" cm="1">
        <f t="array" ref="BF614">_xlfn.IFS(AW614="NA", "NA", AW614="NR", "NA", T614 = "NA", "NA", T614 = "NR", "NA", BA614="SD", AW614, BA614="SE", AW614*(SQRT(T614)), BA614="SEM", AW614*(SQRT(T614)), TRUE, "NA")</f>
        <v>NA</v>
      </c>
      <c r="BG614" s="35" t="s">
        <v>12</v>
      </c>
      <c r="BH614" t="s">
        <v>8</v>
      </c>
      <c r="BI614" t="s">
        <v>8</v>
      </c>
      <c r="BJ614" t="s">
        <v>8</v>
      </c>
      <c r="BK614" t="s">
        <v>8</v>
      </c>
      <c r="BL614" t="s">
        <v>8</v>
      </c>
      <c r="BM614" t="s">
        <v>8</v>
      </c>
      <c r="BN614" s="35" t="s">
        <v>273</v>
      </c>
      <c r="BO614" t="s">
        <v>272</v>
      </c>
      <c r="BP614" t="s">
        <v>2383</v>
      </c>
    </row>
    <row r="615" spans="1:69" s="22" customFormat="1" x14ac:dyDescent="0.3">
      <c r="A615" s="22" t="s">
        <v>2385</v>
      </c>
      <c r="B615" s="22" t="s">
        <v>2384</v>
      </c>
      <c r="C615" s="22">
        <v>2011</v>
      </c>
      <c r="D615" s="22" t="s">
        <v>2386</v>
      </c>
      <c r="E615" s="22" t="s">
        <v>141</v>
      </c>
      <c r="F615" s="34" t="s">
        <v>25</v>
      </c>
      <c r="G615" s="22" t="s">
        <v>1008</v>
      </c>
      <c r="H615" s="22" t="s">
        <v>9</v>
      </c>
      <c r="I615" s="22" t="s">
        <v>12</v>
      </c>
      <c r="J615" s="22" t="s">
        <v>8</v>
      </c>
      <c r="K615" s="22" t="s">
        <v>9</v>
      </c>
      <c r="L615" s="22" t="s">
        <v>9</v>
      </c>
      <c r="M615" s="22" t="s">
        <v>9</v>
      </c>
      <c r="N615" s="22">
        <v>25</v>
      </c>
      <c r="O615" s="22">
        <f t="shared" si="97"/>
        <v>27.5</v>
      </c>
      <c r="P615" s="22">
        <v>30</v>
      </c>
      <c r="Q615" s="22">
        <v>1</v>
      </c>
      <c r="R615" s="22">
        <v>8</v>
      </c>
      <c r="S615" s="22">
        <v>0</v>
      </c>
      <c r="T615" s="22" t="s">
        <v>8</v>
      </c>
      <c r="U615" s="22" t="str">
        <f t="shared" si="92"/>
        <v>NA</v>
      </c>
      <c r="V615" s="22" t="str">
        <f t="shared" si="93"/>
        <v>NA</v>
      </c>
      <c r="W615" s="34" t="s">
        <v>642</v>
      </c>
      <c r="X615" s="22" t="s">
        <v>8</v>
      </c>
      <c r="Y615" s="22" t="s">
        <v>78</v>
      </c>
      <c r="Z615" s="22" t="s">
        <v>9</v>
      </c>
      <c r="AA615" s="22">
        <v>0.2</v>
      </c>
      <c r="AB615" s="22" t="s">
        <v>784</v>
      </c>
      <c r="AC615" t="str" cm="1">
        <f t="array" ref="AC615">_xlfn.IFS(AB615="mg/kg", AA615, AB615="ug/g", AA615, AB615="mg/100g", AA615*10, AB615="mg/g", AA615*1000, TRUE, "NA")</f>
        <v>NA</v>
      </c>
      <c r="AD615" s="22" t="s">
        <v>9</v>
      </c>
      <c r="AE615" s="22" t="s">
        <v>8</v>
      </c>
      <c r="AF615" t="str" cm="1">
        <f t="array" ref="AF615">_xlfn.IFS(AD615="NA", "NA", AD615="NR", "NA", AE615="W/cm2", AD615, AE615="mW/mm2", AD615*0.1, AE615="mW/cm2", AD615*0.001, AE615="uW/cm2", AD615*0.000001, AE615="lux", AD615*0.00000014641, AE615="klux", AD615*0.00014641, TRUE, "NA")</f>
        <v>NA</v>
      </c>
      <c r="AG615" s="22" t="s">
        <v>9</v>
      </c>
      <c r="AH615" s="22" t="s">
        <v>9</v>
      </c>
      <c r="AI615" s="22" t="s">
        <v>9</v>
      </c>
      <c r="AJ615" s="22" t="s">
        <v>9</v>
      </c>
      <c r="AK615" s="22">
        <v>20</v>
      </c>
      <c r="AL615" s="34" t="s">
        <v>12</v>
      </c>
      <c r="AM615" s="22" t="s">
        <v>8</v>
      </c>
      <c r="AN615" s="22" t="s">
        <v>8</v>
      </c>
      <c r="AO615" s="22" t="s">
        <v>8</v>
      </c>
      <c r="AP615" s="22" t="s">
        <v>8</v>
      </c>
      <c r="AQ615" s="22" t="s">
        <v>8</v>
      </c>
      <c r="AR615" s="34">
        <v>2</v>
      </c>
      <c r="AS615" s="22" t="s">
        <v>874</v>
      </c>
      <c r="AT615" s="22">
        <v>0.59</v>
      </c>
      <c r="AU615" s="22">
        <v>0.03</v>
      </c>
      <c r="AV615" s="22" t="s">
        <v>8</v>
      </c>
      <c r="AW615" s="22" t="s">
        <v>8</v>
      </c>
      <c r="AX615" s="22" t="s">
        <v>8</v>
      </c>
      <c r="AY615" s="22" t="s">
        <v>8</v>
      </c>
      <c r="AZ615" s="22" t="s">
        <v>9</v>
      </c>
      <c r="BA615" s="22" t="s">
        <v>9</v>
      </c>
      <c r="BB615" t="str" cm="1">
        <f t="array" ref="BB615">_xlfn.IFS(AT615="NA", "NA", AT615="NR", "NA", AZ615="Direct rLV % whole brain", AT615, AZ615="Indirect rLV % whole brain", AT615, AZ615="Direct rLV % hemisphere", AT615/2, AZ615="Indirect rLV % hemisphere", AT615/2, AND(F615="Mouse", AZ615="mm3"), (AT615/508.91)*100, AND(F615="Rat", AZ615="mm3"), (AT615/1971)*100, AND(F615="Mouse", AZ615="ul"), (AT615/508.91)*100, AND(F615="Rat", AZ615="ul"), (AT615/1971)*100, AND(F615="Mouse", AZ615="nl"), (AT615/508910)*100, AND(F615="Rat", AZ615="nl"), (AT615/1971000)*100, AND(F615="Mouse", AZ615="cm3"), (AT615/0.50891)*100, AND(F615="Rat", AZ615="cm3"), (AT615/1.971)*100, TRUE, "NA")</f>
        <v>NA</v>
      </c>
      <c r="BC615" t="str" cm="1">
        <f t="array" ref="BC615">_xlfn.IFS(AV615="NA", "NA", AV615="NR", "NA", AZ615="Direct rLV % whole brain", AV615, AZ615="Indirect rLV % whole brain", AV615, AZ615="Direct rLV % hemisphere", AV615/2, AZ615="Indirect rLV % hemisphere", AV615/2, AND(F615="Mouse", AZ615="mm3"), (AV615/508.91)*100, AND(F615="Rat", AZ615="mm3"), (AV615/1971)*100, AND(F615="Mouse", AZ615="ul"), (AV615/508.91)*100, AND(F615="Rat", AZ615="ul"), (AV615/1971)*100, AND(F615="Mouse", AZ615="nl"), (AV615/508910)*100, AND(F615="Rat", AZ615="nl"), (AV615/1971000)*100, AND(F615="Mouse", AZ615="cm3"), (AV615/0.50891)*100, AND(F615="Rat", AZ615="cm3"), (AV615/1.971)*100, TRUE, "NA")</f>
        <v>NA</v>
      </c>
      <c r="BD615" t="str" cm="1">
        <f t="array" ref="BD615">_xlfn.IFS(AU615="NA", "NA", AU615="NR", "NA", R615="NR", "NA", BA615="SD", AU615, BA615="SE", AU615*(SQRT(R615)), BA615="SEM", AU615*(SQRT(R615)), TRUE, "NA")</f>
        <v>NA</v>
      </c>
      <c r="BE615" t="str" cm="1">
        <f t="array" ref="BE615">_xlfn.IFS(BD615="NA", "NA", AZ615="Direct rLV % whole brain", BD615, AZ615="Indirect rLV % whole brain", BD615, AZ615="Direct rLV % hemisphere", BD615/2, AZ615="Indirect rLV % hemisphere", BD615/2, AND(F615="Mouse", AZ615="mm3"), (BD615/508.91)*100, AND(F615="Rat", AZ615="mm3"), (BD615/1971)*100, AND(F615="Mouse", AZ615="ul"), (BD615/508.91)*100, AND(F615="Rat", AZ615="ul"), (BD615/1971)*100, AND(F615="Mouse", AZ615="nl"), (BD615/508910)*100, AND(F615="Rat", AZ615="nl"), (BD615/1971000)*100, AND(F615="Mouse", AZ615="cm3"), (BD615/0.50891)*100, AND(F615="Rat", AZ615="cm3"), (BD615/1.971)*100, TRUE, "NA")</f>
        <v>NA</v>
      </c>
      <c r="BF615" s="48" t="str" cm="1">
        <f t="array" ref="BF615">_xlfn.IFS(AW615="NA", "NA", AW615="NR", "NA", T615 = "NA", "NA", T615 = "NR", "NA", BA615="SD", AW615, BA615="SE", AW615*(SQRT(T615)), BA615="SEM", AW615*(SQRT(T615)), TRUE, "NA")</f>
        <v>NA</v>
      </c>
      <c r="BG615" s="34" t="s">
        <v>12</v>
      </c>
      <c r="BH615" s="22" t="s">
        <v>8</v>
      </c>
      <c r="BI615" s="22" t="s">
        <v>8</v>
      </c>
      <c r="BJ615" s="22" t="s">
        <v>8</v>
      </c>
      <c r="BK615" s="22" t="s">
        <v>8</v>
      </c>
      <c r="BL615" s="22" t="s">
        <v>8</v>
      </c>
      <c r="BM615" s="22" t="s">
        <v>8</v>
      </c>
      <c r="BN615" s="34" t="s">
        <v>272</v>
      </c>
      <c r="BO615" s="22" t="s">
        <v>273</v>
      </c>
      <c r="BP615" s="22" t="s">
        <v>2387</v>
      </c>
      <c r="BQ615" s="22" t="s">
        <v>2607</v>
      </c>
    </row>
    <row r="616" spans="1:69" x14ac:dyDescent="0.3">
      <c r="A616" t="s">
        <v>2389</v>
      </c>
      <c r="B616" t="s">
        <v>2388</v>
      </c>
      <c r="C616">
        <v>2003</v>
      </c>
      <c r="D616" t="s">
        <v>2390</v>
      </c>
      <c r="E616" t="s">
        <v>141</v>
      </c>
      <c r="F616" s="35" t="s">
        <v>24</v>
      </c>
      <c r="G616" t="s">
        <v>51</v>
      </c>
      <c r="H616" t="s">
        <v>36</v>
      </c>
      <c r="I616" t="s">
        <v>12</v>
      </c>
      <c r="J616" t="s">
        <v>8</v>
      </c>
      <c r="K616" t="s">
        <v>9</v>
      </c>
      <c r="L616" t="s">
        <v>9</v>
      </c>
      <c r="M616" t="s">
        <v>9</v>
      </c>
      <c r="N616" t="s">
        <v>9</v>
      </c>
      <c r="O616">
        <v>300</v>
      </c>
      <c r="P616" t="s">
        <v>9</v>
      </c>
      <c r="Q616">
        <v>1</v>
      </c>
      <c r="R616">
        <v>13</v>
      </c>
      <c r="S616">
        <v>1</v>
      </c>
      <c r="T616">
        <v>14</v>
      </c>
      <c r="U616">
        <f t="shared" si="92"/>
        <v>1</v>
      </c>
      <c r="V616">
        <f t="shared" si="93"/>
        <v>13</v>
      </c>
      <c r="W616" s="35" t="s">
        <v>147</v>
      </c>
      <c r="X616" t="s">
        <v>97</v>
      </c>
      <c r="Y616" t="s">
        <v>78</v>
      </c>
      <c r="Z616" t="s">
        <v>9</v>
      </c>
      <c r="AA616">
        <v>80</v>
      </c>
      <c r="AB616" t="s">
        <v>145</v>
      </c>
      <c r="AC616" cm="1">
        <f t="array" ref="AC616">_xlfn.IFS(AB616="mg/kg", AA616, AB616="ug/g", AA616, AB616="mg/100g", AA616*10, AB616="mg/g", AA616*1000, TRUE, "NA")</f>
        <v>80</v>
      </c>
      <c r="AD616">
        <v>150</v>
      </c>
      <c r="AE616" t="s">
        <v>292</v>
      </c>
      <c r="AF616" t="str" cm="1">
        <f t="array" ref="AF616">_xlfn.IFS(AD616="NA", "NA", AD616="NR", "NA", AE616="W/cm2", AD616, AE616="mW/mm2", AD616*0.1, AE616="mW/cm2", AD616*0.001, AE616="uW/cm2", AD616*0.000001, AE616="lux", AD616*0.00000014641, AE616="klux", AD616*0.00014641, TRUE, "NA")</f>
        <v>NA</v>
      </c>
      <c r="AG616" t="s">
        <v>9</v>
      </c>
      <c r="AH616" t="s">
        <v>9</v>
      </c>
      <c r="AI616" t="s">
        <v>9</v>
      </c>
      <c r="AJ616" t="s">
        <v>9</v>
      </c>
      <c r="AK616">
        <v>7</v>
      </c>
      <c r="AL616" s="35" t="s">
        <v>1545</v>
      </c>
      <c r="AM616" t="s">
        <v>218</v>
      </c>
      <c r="AN616">
        <v>15</v>
      </c>
      <c r="AO616" t="s">
        <v>2563</v>
      </c>
      <c r="AP616">
        <v>24</v>
      </c>
      <c r="AQ616" t="s">
        <v>158</v>
      </c>
      <c r="AR616" s="35">
        <v>1512</v>
      </c>
      <c r="AS616" t="s">
        <v>874</v>
      </c>
      <c r="AT616">
        <v>91.8</v>
      </c>
      <c r="AU616">
        <v>35.6</v>
      </c>
      <c r="AV616">
        <v>90.5</v>
      </c>
      <c r="AW616">
        <v>31.5</v>
      </c>
      <c r="AX616" t="s">
        <v>8</v>
      </c>
      <c r="AY616" t="s">
        <v>8</v>
      </c>
      <c r="AZ616" t="s">
        <v>2572</v>
      </c>
      <c r="BA616" t="s">
        <v>196</v>
      </c>
      <c r="BB616" cm="1">
        <f t="array" ref="BB616">_xlfn.IFS(AT616="NA", "NA", AT616="NR", "NA", AZ616="Direct rLV % whole brain", AT616, AZ616="Indirect rLV % whole brain", AT616, AZ616="Direct rLV % hemisphere", AT616/2, AZ616="Indirect rLV % hemisphere", AT616/2, AND(F616="Mouse", AZ616="mm3"), (AT616/508.91)*100, AND(F616="Rat", AZ616="mm3"), (AT616/1971)*100, AND(F616="Mouse", AZ616="ul"), (AT616/508.91)*100, AND(F616="Rat", AZ616="ul"), (AT616/1971)*100, AND(F616="Mouse", AZ616="nl"), (AT616/508910)*100, AND(F616="Rat", AZ616="nl"), (AT616/1971000)*100, AND(F616="Mouse", AZ616="cm3"), (AT616/0.50891)*100, AND(F616="Rat", AZ616="cm3"), (AT616/1.971)*100, TRUE, "NA")</f>
        <v>4.6575342465753424</v>
      </c>
      <c r="BC616" cm="1">
        <f t="array" ref="BC616">_xlfn.IFS(AV616="NA", "NA", AV616="NR", "NA", AZ616="Direct rLV % whole brain", AV616, AZ616="Indirect rLV % whole brain", AV616, AZ616="Direct rLV % hemisphere", AV616/2, AZ616="Indirect rLV % hemisphere", AV616/2, AND(F616="Mouse", AZ616="mm3"), (AV616/508.91)*100, AND(F616="Rat", AZ616="mm3"), (AV616/1971)*100, AND(F616="Mouse", AZ616="ul"), (AV616/508.91)*100, AND(F616="Rat", AZ616="ul"), (AV616/1971)*100, AND(F616="Mouse", AZ616="nl"), (AV616/508910)*100, AND(F616="Rat", AZ616="nl"), (AV616/1971000)*100, AND(F616="Mouse", AZ616="cm3"), (AV616/0.50891)*100, AND(F616="Rat", AZ616="cm3"), (AV616/1.971)*100, TRUE, "NA")</f>
        <v>4.5915778792491118</v>
      </c>
      <c r="BD616" cm="1">
        <f t="array" ref="BD616">_xlfn.IFS(AU616="NA", "NA", AU616="NR", "NA", R616="NR", "NA", BA616="SD", AU616, BA616="SE", AU616*(SQRT(R616)), BA616="SEM", AU616*(SQRT(R616)), TRUE, "NA")</f>
        <v>35.6</v>
      </c>
      <c r="BE616" cm="1">
        <f t="array" ref="BE616">_xlfn.IFS(BD616="NA", "NA", AZ616="Direct rLV % whole brain", BD616, AZ616="Indirect rLV % whole brain", BD616, AZ616="Direct rLV % hemisphere", BD616/2, AZ616="Indirect rLV % hemisphere", BD616/2, AND(F616="Mouse", AZ616="mm3"), (BD616/508.91)*100, AND(F616="Rat", AZ616="mm3"), (BD616/1971)*100, AND(F616="Mouse", AZ616="ul"), (BD616/508.91)*100, AND(F616="Rat", AZ616="ul"), (BD616/1971)*100, AND(F616="Mouse", AZ616="nl"), (BD616/508910)*100, AND(F616="Rat", AZ616="nl"), (BD616/1971000)*100, AND(F616="Mouse", AZ616="cm3"), (BD616/0.50891)*100, AND(F616="Rat", AZ616="cm3"), (BD616/1.971)*100, TRUE, "NA")</f>
        <v>1.8061897513952307</v>
      </c>
      <c r="BF616" s="48" cm="1">
        <f t="array" ref="BF616">_xlfn.IFS(AW616="NA", "NA", AW616="NR", "NA", T616 = "NA", "NA", T616 = "NR", "NA", BA616="SD", AW616, BA616="SE", AW616*(SQRT(T616)), BA616="SEM", AW616*(SQRT(T616)), TRUE, "NA")</f>
        <v>31.5</v>
      </c>
      <c r="BG616" s="35" t="s">
        <v>12</v>
      </c>
      <c r="BH616" t="s">
        <v>8</v>
      </c>
      <c r="BI616" t="s">
        <v>8</v>
      </c>
      <c r="BJ616" t="s">
        <v>8</v>
      </c>
      <c r="BK616" t="s">
        <v>8</v>
      </c>
      <c r="BL616" t="s">
        <v>8</v>
      </c>
      <c r="BM616" t="s">
        <v>8</v>
      </c>
      <c r="BN616" s="35" t="s">
        <v>272</v>
      </c>
      <c r="BO616" t="s">
        <v>273</v>
      </c>
      <c r="BP616" t="s">
        <v>2392</v>
      </c>
    </row>
    <row r="617" spans="1:69" s="22" customFormat="1" x14ac:dyDescent="0.3">
      <c r="A617" s="22" t="s">
        <v>2394</v>
      </c>
      <c r="B617" s="22" t="s">
        <v>2393</v>
      </c>
      <c r="C617" s="22">
        <v>1997</v>
      </c>
      <c r="D617" s="22" t="s">
        <v>2395</v>
      </c>
      <c r="E617" s="22" t="s">
        <v>141</v>
      </c>
      <c r="F617" s="34" t="s">
        <v>24</v>
      </c>
      <c r="G617" s="22" t="s">
        <v>102</v>
      </c>
      <c r="H617" s="22" t="s">
        <v>36</v>
      </c>
      <c r="I617" s="22" t="s">
        <v>12</v>
      </c>
      <c r="J617" s="22" t="s">
        <v>8</v>
      </c>
      <c r="K617" s="22" t="s">
        <v>9</v>
      </c>
      <c r="L617" s="22" t="s">
        <v>9</v>
      </c>
      <c r="M617" s="22" t="s">
        <v>9</v>
      </c>
      <c r="N617" s="22">
        <v>250</v>
      </c>
      <c r="O617" s="22">
        <f>AVERAGE(N617,P617)</f>
        <v>265</v>
      </c>
      <c r="P617" s="22">
        <v>280</v>
      </c>
      <c r="Q617" s="22">
        <v>3</v>
      </c>
      <c r="R617" s="22">
        <v>9</v>
      </c>
      <c r="S617" s="22">
        <v>3</v>
      </c>
      <c r="T617" s="22">
        <v>9</v>
      </c>
      <c r="U617" s="22">
        <f t="shared" si="92"/>
        <v>1</v>
      </c>
      <c r="V617" s="22">
        <f t="shared" si="93"/>
        <v>9</v>
      </c>
      <c r="W617" s="34" t="s">
        <v>95</v>
      </c>
      <c r="X617" s="22" t="s">
        <v>8</v>
      </c>
      <c r="Y617" s="22" t="s">
        <v>78</v>
      </c>
      <c r="Z617" s="22" t="s">
        <v>9</v>
      </c>
      <c r="AA617" s="22">
        <v>20</v>
      </c>
      <c r="AB617" s="22" t="s">
        <v>145</v>
      </c>
      <c r="AC617" cm="1">
        <f t="array" ref="AC617">_xlfn.IFS(AB617="mg/kg", AA617, AB617="ug/g", AA617, AB617="mg/100g", AA617*10, AB617="mg/g", AA617*1000, TRUE, "NA")</f>
        <v>20</v>
      </c>
      <c r="AD617" s="22">
        <v>300</v>
      </c>
      <c r="AE617" s="22" t="s">
        <v>292</v>
      </c>
      <c r="AF617" t="str" cm="1">
        <f t="array" ref="AF617">_xlfn.IFS(AD617="NA", "NA", AD617="NR", "NA", AE617="W/cm2", AD617, AE617="mW/mm2", AD617*0.1, AE617="mW/cm2", AD617*0.001, AE617="uW/cm2", AD617*0.000001, AE617="lux", AD617*0.00000014641, AE617="klux", AD617*0.00014641, TRUE, "NA")</f>
        <v>NA</v>
      </c>
      <c r="AG617" s="22" t="s">
        <v>85</v>
      </c>
      <c r="AH617" s="22" t="s">
        <v>2656</v>
      </c>
      <c r="AI617" s="22" t="s">
        <v>9</v>
      </c>
      <c r="AJ617" s="22">
        <v>3</v>
      </c>
      <c r="AK617" s="22">
        <v>5</v>
      </c>
      <c r="AL617" s="34" t="s">
        <v>2398</v>
      </c>
      <c r="AM617" s="22" t="s">
        <v>213</v>
      </c>
      <c r="AN617" s="22">
        <v>10</v>
      </c>
      <c r="AO617" s="22" t="s">
        <v>145</v>
      </c>
      <c r="AP617" s="22">
        <v>-0.17</v>
      </c>
      <c r="AQ617" s="22" t="s">
        <v>158</v>
      </c>
      <c r="AR617" s="34">
        <v>168</v>
      </c>
      <c r="AS617" s="22" t="s">
        <v>876</v>
      </c>
      <c r="AT617" s="22">
        <v>5.87</v>
      </c>
      <c r="AU617" s="22">
        <v>3.93</v>
      </c>
      <c r="AV617" s="22">
        <v>1.93</v>
      </c>
      <c r="AW617" s="22">
        <v>2.1</v>
      </c>
      <c r="AX617" s="22" t="s">
        <v>8</v>
      </c>
      <c r="AY617" s="22" t="s">
        <v>8</v>
      </c>
      <c r="AZ617" s="22" t="s">
        <v>137</v>
      </c>
      <c r="BA617" s="22" t="s">
        <v>196</v>
      </c>
      <c r="BB617" cm="1">
        <f t="array" ref="BB617">_xlfn.IFS(AT617="NA", "NA", AT617="NR", "NA", AZ617="Direct rLV % whole brain", AT617, AZ617="Indirect rLV % whole brain", AT617, AZ617="Direct rLV % hemisphere", AT617/2, AZ617="Indirect rLV % hemisphere", AT617/2, AND(F617="Mouse", AZ617="mm3"), (AT617/508.91)*100, AND(F617="Rat", AZ617="mm3"), (AT617/1971)*100, AND(F617="Mouse", AZ617="ul"), (AT617/508.91)*100, AND(F617="Rat", AZ617="ul"), (AT617/1971)*100, AND(F617="Mouse", AZ617="nl"), (AT617/508910)*100, AND(F617="Rat", AZ617="nl"), (AT617/1971000)*100, AND(F617="Mouse", AZ617="cm3"), (AT617/0.50891)*100, AND(F617="Rat", AZ617="cm3"), (AT617/1.971)*100, TRUE, "NA")</f>
        <v>0.29781836631151704</v>
      </c>
      <c r="BC617" cm="1">
        <f t="array" ref="BC617">_xlfn.IFS(AV617="NA", "NA", AV617="NR", "NA", AZ617="Direct rLV % whole brain", AV617, AZ617="Indirect rLV % whole brain", AV617, AZ617="Direct rLV % hemisphere", AV617/2, AZ617="Indirect rLV % hemisphere", AV617/2, AND(F617="Mouse", AZ617="mm3"), (AV617/508.91)*100, AND(F617="Rat", AZ617="mm3"), (AV617/1971)*100, AND(F617="Mouse", AZ617="ul"), (AV617/508.91)*100, AND(F617="Rat", AZ617="ul"), (AV617/1971)*100, AND(F617="Mouse", AZ617="nl"), (AV617/508910)*100, AND(F617="Rat", AZ617="nl"), (AV617/1971000)*100, AND(F617="Mouse", AZ617="cm3"), (AV617/0.50891)*100, AND(F617="Rat", AZ617="cm3"), (AV617/1.971)*100, TRUE, "NA")</f>
        <v>9.7919837645865038E-2</v>
      </c>
      <c r="BD617" cm="1">
        <f t="array" ref="BD617">_xlfn.IFS(AU617="NA", "NA", AU617="NR", "NA", R617="NR", "NA", BA617="SD", AU617, BA617="SE", AU617*(SQRT(R617)), BA617="SEM", AU617*(SQRT(R617)), TRUE, "NA")</f>
        <v>3.93</v>
      </c>
      <c r="BE617" cm="1">
        <f t="array" ref="BE617">_xlfn.IFS(BD617="NA", "NA", AZ617="Direct rLV % whole brain", BD617, AZ617="Indirect rLV % whole brain", BD617, AZ617="Direct rLV % hemisphere", BD617/2, AZ617="Indirect rLV % hemisphere", BD617/2, AND(F617="Mouse", AZ617="mm3"), (BD617/508.91)*100, AND(F617="Rat", AZ617="mm3"), (BD617/1971)*100, AND(F617="Mouse", AZ617="ul"), (BD617/508.91)*100, AND(F617="Rat", AZ617="ul"), (BD617/1971)*100, AND(F617="Mouse", AZ617="nl"), (BD617/508910)*100, AND(F617="Rat", AZ617="nl"), (BD617/1971000)*100, AND(F617="Mouse", AZ617="cm3"), (BD617/0.50891)*100, AND(F617="Rat", AZ617="cm3"), (BD617/1.971)*100, TRUE, "NA")</f>
        <v>0.19939117199391171</v>
      </c>
      <c r="BF617" s="48" cm="1">
        <f t="array" ref="BF617">_xlfn.IFS(AW617="NA", "NA", AW617="NR", "NA", T617 = "NA", "NA", T617 = "NR", "NA", BA617="SD", AW617, BA617="SE", AW617*(SQRT(T617)), BA617="SEM", AW617*(SQRT(T617)), TRUE, "NA")</f>
        <v>2.1</v>
      </c>
      <c r="BG617" s="34" t="s">
        <v>12</v>
      </c>
      <c r="BH617" s="22" t="s">
        <v>8</v>
      </c>
      <c r="BI617" s="22" t="s">
        <v>8</v>
      </c>
      <c r="BJ617" s="22" t="s">
        <v>8</v>
      </c>
      <c r="BK617" s="22" t="s">
        <v>8</v>
      </c>
      <c r="BL617" s="22" t="s">
        <v>8</v>
      </c>
      <c r="BM617" s="22" t="s">
        <v>8</v>
      </c>
      <c r="BN617" s="34" t="s">
        <v>273</v>
      </c>
      <c r="BO617" s="22" t="s">
        <v>272</v>
      </c>
      <c r="BP617" s="22" t="s">
        <v>2397</v>
      </c>
    </row>
    <row r="618" spans="1:69" s="22" customFormat="1" x14ac:dyDescent="0.3">
      <c r="A618" s="22" t="s">
        <v>2394</v>
      </c>
      <c r="B618" s="22" t="s">
        <v>2393</v>
      </c>
      <c r="C618" s="22">
        <v>1997</v>
      </c>
      <c r="D618" s="22" t="s">
        <v>2395</v>
      </c>
      <c r="E618" s="22" t="s">
        <v>143</v>
      </c>
      <c r="F618" s="34" t="s">
        <v>40</v>
      </c>
      <c r="G618" s="22" t="s">
        <v>2396</v>
      </c>
      <c r="H618" s="22" t="s">
        <v>37</v>
      </c>
      <c r="I618" s="22" t="s">
        <v>12</v>
      </c>
      <c r="J618" s="22" t="s">
        <v>8</v>
      </c>
      <c r="K618" s="22" t="s">
        <v>9</v>
      </c>
      <c r="L618" s="22" t="s">
        <v>9</v>
      </c>
      <c r="M618" s="22" t="s">
        <v>9</v>
      </c>
      <c r="N618" s="22">
        <v>300</v>
      </c>
      <c r="O618" s="22">
        <f t="shared" ref="O618:O621" si="98">AVERAGE(N618,P618)</f>
        <v>400</v>
      </c>
      <c r="P618" s="22">
        <v>500</v>
      </c>
      <c r="Q618" s="22">
        <v>1</v>
      </c>
      <c r="R618" s="22">
        <v>6</v>
      </c>
      <c r="S618" s="22">
        <v>1</v>
      </c>
      <c r="T618" s="22">
        <v>6</v>
      </c>
      <c r="U618" s="22">
        <f t="shared" si="92"/>
        <v>1</v>
      </c>
      <c r="V618" s="22">
        <f t="shared" si="93"/>
        <v>6</v>
      </c>
      <c r="W618" s="34" t="s">
        <v>2646</v>
      </c>
      <c r="X618" s="22" t="s">
        <v>8</v>
      </c>
      <c r="Y618" s="22" t="s">
        <v>78</v>
      </c>
      <c r="Z618" s="22" t="s">
        <v>9</v>
      </c>
      <c r="AA618" s="22">
        <v>20</v>
      </c>
      <c r="AB618" s="22" t="s">
        <v>145</v>
      </c>
      <c r="AC618" cm="1">
        <f t="array" ref="AC618">_xlfn.IFS(AB618="mg/kg", AA618, AB618="ug/g", AA618, AB618="mg/100g", AA618*10, AB618="mg/g", AA618*1000, TRUE, "NA")</f>
        <v>20</v>
      </c>
      <c r="AD618" s="22">
        <v>300</v>
      </c>
      <c r="AE618" s="22" t="s">
        <v>292</v>
      </c>
      <c r="AF618" t="str" cm="1">
        <f t="array" ref="AF618">_xlfn.IFS(AD618="NA", "NA", AD618="NR", "NA", AE618="W/cm2", AD618, AE618="mW/mm2", AD618*0.1, AE618="mW/cm2", AD618*0.001, AE618="uW/cm2", AD618*0.000001, AE618="lux", AD618*0.00000014641, AE618="klux", AD618*0.00014641, TRUE, "NA")</f>
        <v>NA</v>
      </c>
      <c r="AG618" s="22" t="s">
        <v>85</v>
      </c>
      <c r="AH618" s="22" t="s">
        <v>2656</v>
      </c>
      <c r="AI618" s="22" t="s">
        <v>9</v>
      </c>
      <c r="AJ618" s="22">
        <v>3</v>
      </c>
      <c r="AK618" s="22">
        <v>10</v>
      </c>
      <c r="AL618" s="34" t="s">
        <v>2398</v>
      </c>
      <c r="AM618" s="22" t="s">
        <v>213</v>
      </c>
      <c r="AN618" s="22">
        <v>10</v>
      </c>
      <c r="AO618" s="22" t="s">
        <v>145</v>
      </c>
      <c r="AP618" s="22">
        <v>-0.17</v>
      </c>
      <c r="AQ618" s="22" t="s">
        <v>158</v>
      </c>
      <c r="AR618" s="34">
        <v>168</v>
      </c>
      <c r="AS618" s="22" t="s">
        <v>876</v>
      </c>
      <c r="AT618" s="22">
        <v>38.83</v>
      </c>
      <c r="AU618" s="22">
        <v>7.98</v>
      </c>
      <c r="AV618" s="22">
        <v>31.41</v>
      </c>
      <c r="AW618" s="22">
        <v>4.09</v>
      </c>
      <c r="AX618" s="22" t="s">
        <v>8</v>
      </c>
      <c r="AY618" s="22" t="s">
        <v>8</v>
      </c>
      <c r="AZ618" s="22" t="s">
        <v>137</v>
      </c>
      <c r="BA618" s="22" t="s">
        <v>196</v>
      </c>
      <c r="BB618" t="str" cm="1">
        <f t="array" ref="BB618">_xlfn.IFS(AT618="NA", "NA", AT618="NR", "NA", AZ618="Direct rLV % whole brain", AT618, AZ618="Indirect rLV % whole brain", AT618, AZ618="Direct rLV % hemisphere", AT618/2, AZ618="Indirect rLV % hemisphere", AT618/2, AND(F618="Mouse", AZ618="mm3"), (AT618/508.91)*100, AND(F618="Rat", AZ618="mm3"), (AT618/1971)*100, AND(F618="Mouse", AZ618="ul"), (AT618/508.91)*100, AND(F618="Rat", AZ618="ul"), (AT618/1971)*100, AND(F618="Mouse", AZ618="nl"), (AT618/508910)*100, AND(F618="Rat", AZ618="nl"), (AT618/1971000)*100, AND(F618="Mouse", AZ618="cm3"), (AT618/0.50891)*100, AND(F618="Rat", AZ618="cm3"), (AT618/1.971)*100, TRUE, "NA")</f>
        <v>NA</v>
      </c>
      <c r="BC618" t="str" cm="1">
        <f t="array" ref="BC618">_xlfn.IFS(AV618="NA", "NA", AV618="NR", "NA", AZ618="Direct rLV % whole brain", AV618, AZ618="Indirect rLV % whole brain", AV618, AZ618="Direct rLV % hemisphere", AV618/2, AZ618="Indirect rLV % hemisphere", AV618/2, AND(F618="Mouse", AZ618="mm3"), (AV618/508.91)*100, AND(F618="Rat", AZ618="mm3"), (AV618/1971)*100, AND(F618="Mouse", AZ618="ul"), (AV618/508.91)*100, AND(F618="Rat", AZ618="ul"), (AV618/1971)*100, AND(F618="Mouse", AZ618="nl"), (AV618/508910)*100, AND(F618="Rat", AZ618="nl"), (AV618/1971000)*100, AND(F618="Mouse", AZ618="cm3"), (AV618/0.50891)*100, AND(F618="Rat", AZ618="cm3"), (AV618/1.971)*100, TRUE, "NA")</f>
        <v>NA</v>
      </c>
      <c r="BD618" cm="1">
        <f t="array" ref="BD618">_xlfn.IFS(AU618="NA", "NA", AU618="NR", "NA", R618="NR", "NA", BA618="SD", AU618, BA618="SE", AU618*(SQRT(R618)), BA618="SEM", AU618*(SQRT(R618)), TRUE, "NA")</f>
        <v>7.98</v>
      </c>
      <c r="BE618" t="str" cm="1">
        <f t="array" ref="BE618">_xlfn.IFS(BD618="NA", "NA", AZ618="Direct rLV % whole brain", BD618, AZ618="Indirect rLV % whole brain", BD618, AZ618="Direct rLV % hemisphere", BD618/2, AZ618="Indirect rLV % hemisphere", BD618/2, AND(F618="Mouse", AZ618="mm3"), (BD618/508.91)*100, AND(F618="Rat", AZ618="mm3"), (BD618/1971)*100, AND(F618="Mouse", AZ618="ul"), (BD618/508.91)*100, AND(F618="Rat", AZ618="ul"), (BD618/1971)*100, AND(F618="Mouse", AZ618="nl"), (BD618/508910)*100, AND(F618="Rat", AZ618="nl"), (BD618/1971000)*100, AND(F618="Mouse", AZ618="cm3"), (BD618/0.50891)*100, AND(F618="Rat", AZ618="cm3"), (BD618/1.971)*100, TRUE, "NA")</f>
        <v>NA</v>
      </c>
      <c r="BF618" s="48" cm="1">
        <f t="array" ref="BF618">_xlfn.IFS(AW618="NA", "NA", AW618="NR", "NA", T618 = "NA", "NA", T618 = "NR", "NA", BA618="SD", AW618, BA618="SE", AW618*(SQRT(T618)), BA618="SEM", AW618*(SQRT(T618)), TRUE, "NA")</f>
        <v>4.09</v>
      </c>
      <c r="BG618" s="34" t="s">
        <v>12</v>
      </c>
      <c r="BH618" s="22" t="s">
        <v>8</v>
      </c>
      <c r="BI618" s="22" t="s">
        <v>8</v>
      </c>
      <c r="BJ618" s="22" t="s">
        <v>8</v>
      </c>
      <c r="BK618" s="22" t="s">
        <v>8</v>
      </c>
      <c r="BL618" s="22" t="s">
        <v>8</v>
      </c>
      <c r="BM618" s="22" t="s">
        <v>8</v>
      </c>
      <c r="BN618" s="34" t="s">
        <v>273</v>
      </c>
      <c r="BO618" s="22" t="s">
        <v>273</v>
      </c>
    </row>
    <row r="619" spans="1:69" x14ac:dyDescent="0.3">
      <c r="A619" t="s">
        <v>2400</v>
      </c>
      <c r="B619" t="s">
        <v>2393</v>
      </c>
      <c r="C619">
        <v>1996</v>
      </c>
      <c r="D619" t="s">
        <v>2401</v>
      </c>
      <c r="E619" t="s">
        <v>141</v>
      </c>
      <c r="F619" s="35" t="s">
        <v>24</v>
      </c>
      <c r="G619" t="s">
        <v>102</v>
      </c>
      <c r="H619" t="s">
        <v>36</v>
      </c>
      <c r="I619" t="s">
        <v>12</v>
      </c>
      <c r="J619" t="s">
        <v>8</v>
      </c>
      <c r="K619" t="s">
        <v>9</v>
      </c>
      <c r="L619" t="s">
        <v>9</v>
      </c>
      <c r="M619" t="s">
        <v>9</v>
      </c>
      <c r="N619">
        <v>250</v>
      </c>
      <c r="O619">
        <f t="shared" si="98"/>
        <v>265</v>
      </c>
      <c r="P619">
        <v>280</v>
      </c>
      <c r="Q619">
        <v>8</v>
      </c>
      <c r="R619">
        <v>5</v>
      </c>
      <c r="S619">
        <v>0</v>
      </c>
      <c r="T619" t="s">
        <v>8</v>
      </c>
      <c r="U619" t="str">
        <f t="shared" si="92"/>
        <v>NA</v>
      </c>
      <c r="V619" t="str">
        <f t="shared" si="93"/>
        <v>NA</v>
      </c>
      <c r="W619" s="35" t="s">
        <v>95</v>
      </c>
      <c r="X619" t="s">
        <v>8</v>
      </c>
      <c r="Y619" t="s">
        <v>78</v>
      </c>
      <c r="Z619" t="s">
        <v>9</v>
      </c>
      <c r="AA619">
        <v>20</v>
      </c>
      <c r="AB619" t="s">
        <v>145</v>
      </c>
      <c r="AC619" cm="1">
        <f t="array" ref="AC619">_xlfn.IFS(AB619="mg/kg", AA619, AB619="ug/g", AA619, AB619="mg/100g", AA619*10, AB619="mg/g", AA619*1000, TRUE, "NA")</f>
        <v>20</v>
      </c>
      <c r="AD619">
        <v>300</v>
      </c>
      <c r="AE619" t="s">
        <v>292</v>
      </c>
      <c r="AF619" t="str" cm="1">
        <f t="array" ref="AF619">_xlfn.IFS(AD619="NA", "NA", AD619="NR", "NA", AE619="W/cm2", AD619, AE619="mW/mm2", AD619*0.1, AE619="mW/cm2", AD619*0.001, AE619="uW/cm2", AD619*0.000001, AE619="lux", AD619*0.00000014641, AE619="klux", AD619*0.00014641, TRUE, "NA")</f>
        <v>NA</v>
      </c>
      <c r="AG619" t="s">
        <v>85</v>
      </c>
      <c r="AH619" t="s">
        <v>2656</v>
      </c>
      <c r="AI619" t="s">
        <v>9</v>
      </c>
      <c r="AJ619">
        <v>3</v>
      </c>
      <c r="AK619">
        <v>5</v>
      </c>
      <c r="AL619" s="35" t="s">
        <v>12</v>
      </c>
      <c r="AM619" t="s">
        <v>8</v>
      </c>
      <c r="AN619" t="s">
        <v>8</v>
      </c>
      <c r="AO619" t="s">
        <v>8</v>
      </c>
      <c r="AP619" t="s">
        <v>8</v>
      </c>
      <c r="AQ619" t="s">
        <v>8</v>
      </c>
      <c r="AR619" s="35">
        <v>24</v>
      </c>
      <c r="AS619" t="s">
        <v>876</v>
      </c>
      <c r="AT619">
        <v>55.88</v>
      </c>
      <c r="AU619">
        <v>8.0399999999999991</v>
      </c>
      <c r="AV619" t="s">
        <v>8</v>
      </c>
      <c r="AW619" t="s">
        <v>8</v>
      </c>
      <c r="AX619" t="s">
        <v>8</v>
      </c>
      <c r="AY619" t="s">
        <v>8</v>
      </c>
      <c r="AZ619" t="s">
        <v>137</v>
      </c>
      <c r="BA619" s="22" t="s">
        <v>9</v>
      </c>
      <c r="BB619" cm="1">
        <f t="array" ref="BB619">_xlfn.IFS(AT619="NA", "NA", AT619="NR", "NA", AZ619="Direct rLV % whole brain", AT619, AZ619="Indirect rLV % whole brain", AT619, AZ619="Direct rLV % hemisphere", AT619/2, AZ619="Indirect rLV % hemisphere", AT619/2, AND(F619="Mouse", AZ619="mm3"), (AT619/508.91)*100, AND(F619="Rat", AZ619="mm3"), (AT619/1971)*100, AND(F619="Mouse", AZ619="ul"), (AT619/508.91)*100, AND(F619="Rat", AZ619="ul"), (AT619/1971)*100, AND(F619="Mouse", AZ619="nl"), (AT619/508910)*100, AND(F619="Rat", AZ619="nl"), (AT619/1971000)*100, AND(F619="Mouse", AZ619="cm3"), (AT619/0.50891)*100, AND(F619="Rat", AZ619="cm3"), (AT619/1.971)*100, TRUE, "NA")</f>
        <v>2.8351090816844242</v>
      </c>
      <c r="BC619" t="str" cm="1">
        <f t="array" ref="BC619">_xlfn.IFS(AV619="NA", "NA", AV619="NR", "NA", AZ619="Direct rLV % whole brain", AV619, AZ619="Indirect rLV % whole brain", AV619, AZ619="Direct rLV % hemisphere", AV619/2, AZ619="Indirect rLV % hemisphere", AV619/2, AND(F619="Mouse", AZ619="mm3"), (AV619/508.91)*100, AND(F619="Rat", AZ619="mm3"), (AV619/1971)*100, AND(F619="Mouse", AZ619="ul"), (AV619/508.91)*100, AND(F619="Rat", AZ619="ul"), (AV619/1971)*100, AND(F619="Mouse", AZ619="nl"), (AV619/508910)*100, AND(F619="Rat", AZ619="nl"), (AV619/1971000)*100, AND(F619="Mouse", AZ619="cm3"), (AV619/0.50891)*100, AND(F619="Rat", AZ619="cm3"), (AV619/1.971)*100, TRUE, "NA")</f>
        <v>NA</v>
      </c>
      <c r="BD619" t="str" cm="1">
        <f t="array" ref="BD619">_xlfn.IFS(AU619="NA", "NA", AU619="NR", "NA", R619="NR", "NA", BA619="SD", AU619, BA619="SE", AU619*(SQRT(R619)), BA619="SEM", AU619*(SQRT(R619)), TRUE, "NA")</f>
        <v>NA</v>
      </c>
      <c r="BE619" t="str" cm="1">
        <f t="array" ref="BE619">_xlfn.IFS(BD619="NA", "NA", AZ619="Direct rLV % whole brain", BD619, AZ619="Indirect rLV % whole brain", BD619, AZ619="Direct rLV % hemisphere", BD619/2, AZ619="Indirect rLV % hemisphere", BD619/2, AND(F619="Mouse", AZ619="mm3"), (BD619/508.91)*100, AND(F619="Rat", AZ619="mm3"), (BD619/1971)*100, AND(F619="Mouse", AZ619="ul"), (BD619/508.91)*100, AND(F619="Rat", AZ619="ul"), (BD619/1971)*100, AND(F619="Mouse", AZ619="nl"), (BD619/508910)*100, AND(F619="Rat", AZ619="nl"), (BD619/1971000)*100, AND(F619="Mouse", AZ619="cm3"), (BD619/0.50891)*100, AND(F619="Rat", AZ619="cm3"), (BD619/1.971)*100, TRUE, "NA")</f>
        <v>NA</v>
      </c>
      <c r="BF619" s="48" t="str" cm="1">
        <f t="array" ref="BF619">_xlfn.IFS(AW619="NA", "NA", AW619="NR", "NA", T619 = "NA", "NA", T619 = "NR", "NA", BA619="SD", AW619, BA619="SE", AW619*(SQRT(T619)), BA619="SEM", AW619*(SQRT(T619)), TRUE, "NA")</f>
        <v>NA</v>
      </c>
      <c r="BG619" s="35" t="s">
        <v>12</v>
      </c>
      <c r="BH619" t="s">
        <v>8</v>
      </c>
      <c r="BI619" t="s">
        <v>8</v>
      </c>
      <c r="BJ619" t="s">
        <v>8</v>
      </c>
      <c r="BK619" t="s">
        <v>8</v>
      </c>
      <c r="BL619" t="s">
        <v>8</v>
      </c>
      <c r="BM619" t="s">
        <v>8</v>
      </c>
      <c r="BN619" s="35" t="s">
        <v>272</v>
      </c>
      <c r="BO619" t="s">
        <v>273</v>
      </c>
      <c r="BP619" t="s">
        <v>2402</v>
      </c>
      <c r="BQ619" t="s">
        <v>2601</v>
      </c>
    </row>
    <row r="620" spans="1:69" s="22" customFormat="1" x14ac:dyDescent="0.3">
      <c r="A620" s="22" t="s">
        <v>2404</v>
      </c>
      <c r="B620" s="22" t="s">
        <v>2403</v>
      </c>
      <c r="C620" s="22">
        <v>2007</v>
      </c>
      <c r="D620" s="22" t="s">
        <v>2405</v>
      </c>
      <c r="E620" s="22" t="s">
        <v>141</v>
      </c>
      <c r="F620" s="34" t="s">
        <v>24</v>
      </c>
      <c r="G620" s="22" t="s">
        <v>11</v>
      </c>
      <c r="H620" s="22" t="s">
        <v>36</v>
      </c>
      <c r="I620" s="22" t="s">
        <v>12</v>
      </c>
      <c r="J620" s="22" t="s">
        <v>8</v>
      </c>
      <c r="K620" s="22">
        <v>10</v>
      </c>
      <c r="L620" s="22">
        <f>AVERAGE(K620,M620)</f>
        <v>11</v>
      </c>
      <c r="M620" s="22">
        <v>12</v>
      </c>
      <c r="N620" s="22">
        <v>250</v>
      </c>
      <c r="O620" s="22">
        <f t="shared" si="98"/>
        <v>260</v>
      </c>
      <c r="P620" s="22">
        <v>270</v>
      </c>
      <c r="Q620" s="22">
        <v>1</v>
      </c>
      <c r="R620" s="22">
        <v>6</v>
      </c>
      <c r="S620" s="22">
        <v>2</v>
      </c>
      <c r="T620" s="22">
        <v>7</v>
      </c>
      <c r="U620" s="22">
        <f t="shared" ref="U620:U683" si="99">IF(AND(Q620&lt;&gt;"", Q620&lt;&gt;0, Q620&lt;&gt;"NA", Q620&lt;&gt;"NR",S620&lt;&gt;"", S620&lt;&gt;0, S620&lt;&gt;"NA", S620&lt;&gt;"NR"), S620/Q620, "NA")</f>
        <v>2</v>
      </c>
      <c r="V620" s="22">
        <f t="shared" ref="V620:V683" si="100">IF(AND(U620&lt;&gt;"", U620&lt;&gt;0, U620&lt;&gt;"NA", U620&lt;&gt;"NR",R620&lt;&gt;"", R620&lt;&gt;0, R620&lt;&gt;"NA", R620&lt;&gt;"NR"), R620/U620, "NA")</f>
        <v>3</v>
      </c>
      <c r="W620" s="34" t="s">
        <v>147</v>
      </c>
      <c r="X620" s="22" t="s">
        <v>642</v>
      </c>
      <c r="Y620" s="22" t="s">
        <v>78</v>
      </c>
      <c r="Z620" s="22" t="s">
        <v>905</v>
      </c>
      <c r="AA620" s="22">
        <v>1.3</v>
      </c>
      <c r="AB620" s="22" t="s">
        <v>897</v>
      </c>
      <c r="AC620" t="str" cm="1">
        <f t="array" ref="AC620">_xlfn.IFS(AB620="mg/kg", AA620, AB620="ug/g", AA620, AB620="mg/100g", AA620*10, AB620="mg/g", AA620*1000, TRUE, "NA")</f>
        <v>NA</v>
      </c>
      <c r="AD620" s="22" t="s">
        <v>9</v>
      </c>
      <c r="AE620" s="22" t="s">
        <v>8</v>
      </c>
      <c r="AF620" t="str" cm="1">
        <f t="array" ref="AF620">_xlfn.IFS(AD620="NA", "NA", AD620="NR", "NA", AE620="W/cm2", AD620, AE620="mW/mm2", AD620*0.1, AE620="mW/cm2", AD620*0.001, AE620="uW/cm2", AD620*0.000001, AE620="lux", AD620*0.00000014641, AE620="klux", AD620*0.00014641, TRUE, "NA")</f>
        <v>NA</v>
      </c>
      <c r="AG620" s="22" t="s">
        <v>231</v>
      </c>
      <c r="AH620" s="22" t="s">
        <v>9</v>
      </c>
      <c r="AI620" s="22" t="s">
        <v>9</v>
      </c>
      <c r="AJ620" s="22" t="s">
        <v>9</v>
      </c>
      <c r="AK620" s="22">
        <v>20</v>
      </c>
      <c r="AL620" s="34" t="s">
        <v>906</v>
      </c>
      <c r="AM620" s="22" t="s">
        <v>47</v>
      </c>
      <c r="AN620" s="22" t="s">
        <v>8</v>
      </c>
      <c r="AO620" s="22" t="s">
        <v>8</v>
      </c>
      <c r="AP620" s="22">
        <v>24</v>
      </c>
      <c r="AQ620" s="22" t="s">
        <v>158</v>
      </c>
      <c r="AR620" s="34">
        <v>240</v>
      </c>
      <c r="AS620" s="22" t="s">
        <v>876</v>
      </c>
      <c r="AT620" s="22">
        <v>4</v>
      </c>
      <c r="AU620" s="22">
        <v>0.5</v>
      </c>
      <c r="AV620" s="22">
        <v>4.9000000000000004</v>
      </c>
      <c r="AW620" s="22">
        <v>0.6</v>
      </c>
      <c r="AX620" s="22" t="s">
        <v>8</v>
      </c>
      <c r="AY620" s="22" t="s">
        <v>8</v>
      </c>
      <c r="AZ620" s="22" t="s">
        <v>483</v>
      </c>
      <c r="BA620" s="22" t="s">
        <v>196</v>
      </c>
      <c r="BB620" cm="1">
        <f t="array" ref="BB620">_xlfn.IFS(AT620="NA", "NA", AT620="NR", "NA", AZ620="Direct rLV % whole brain", AT620, AZ620="Indirect rLV % whole brain", AT620, AZ620="Direct rLV % hemisphere", AT620/2, AZ620="Indirect rLV % hemisphere", AT620/2, AND(F620="Mouse", AZ620="mm3"), (AT620/508.91)*100, AND(F620="Rat", AZ620="mm3"), (AT620/1971)*100, AND(F620="Mouse", AZ620="ul"), (AT620/508.91)*100, AND(F620="Rat", AZ620="ul"), (AT620/1971)*100, AND(F620="Mouse", AZ620="nl"), (AT620/508910)*100, AND(F620="Rat", AZ620="nl"), (AT620/1971000)*100, AND(F620="Mouse", AZ620="cm3"), (AT620/0.50891)*100, AND(F620="Rat", AZ620="cm3"), (AT620/1.971)*100, TRUE, "NA")</f>
        <v>4</v>
      </c>
      <c r="BC620" cm="1">
        <f t="array" ref="BC620">_xlfn.IFS(AV620="NA", "NA", AV620="NR", "NA", AZ620="Direct rLV % whole brain", AV620, AZ620="Indirect rLV % whole brain", AV620, AZ620="Direct rLV % hemisphere", AV620/2, AZ620="Indirect rLV % hemisphere", AV620/2, AND(F620="Mouse", AZ620="mm3"), (AV620/508.91)*100, AND(F620="Rat", AZ620="mm3"), (AV620/1971)*100, AND(F620="Mouse", AZ620="ul"), (AV620/508.91)*100, AND(F620="Rat", AZ620="ul"), (AV620/1971)*100, AND(F620="Mouse", AZ620="nl"), (AV620/508910)*100, AND(F620="Rat", AZ620="nl"), (AV620/1971000)*100, AND(F620="Mouse", AZ620="cm3"), (AV620/0.50891)*100, AND(F620="Rat", AZ620="cm3"), (AV620/1.971)*100, TRUE, "NA")</f>
        <v>4.9000000000000004</v>
      </c>
      <c r="BD620" cm="1">
        <f t="array" ref="BD620">_xlfn.IFS(AU620="NA", "NA", AU620="NR", "NA", R620="NR", "NA", BA620="SD", AU620, BA620="SE", AU620*(SQRT(R620)), BA620="SEM", AU620*(SQRT(R620)), TRUE, "NA")</f>
        <v>0.5</v>
      </c>
      <c r="BE620" cm="1">
        <f t="array" ref="BE620">_xlfn.IFS(BD620="NA", "NA", AZ620="Direct rLV % whole brain", BD620, AZ620="Indirect rLV % whole brain", BD620, AZ620="Direct rLV % hemisphere", BD620/2, AZ620="Indirect rLV % hemisphere", BD620/2, AND(F620="Mouse", AZ620="mm3"), (BD620/508.91)*100, AND(F620="Rat", AZ620="mm3"), (BD620/1971)*100, AND(F620="Mouse", AZ620="ul"), (BD620/508.91)*100, AND(F620="Rat", AZ620="ul"), (BD620/1971)*100, AND(F620="Mouse", AZ620="nl"), (BD620/508910)*100, AND(F620="Rat", AZ620="nl"), (BD620/1971000)*100, AND(F620="Mouse", AZ620="cm3"), (BD620/0.50891)*100, AND(F620="Rat", AZ620="cm3"), (BD620/1.971)*100, TRUE, "NA")</f>
        <v>0.5</v>
      </c>
      <c r="BF620" s="48" cm="1">
        <f t="array" ref="BF620">_xlfn.IFS(AW620="NA", "NA", AW620="NR", "NA", T620 = "NA", "NA", T620 = "NR", "NA", BA620="SD", AW620, BA620="SE", AW620*(SQRT(T620)), BA620="SEM", AW620*(SQRT(T620)), TRUE, "NA")</f>
        <v>0.6</v>
      </c>
      <c r="BG620" s="34" t="s">
        <v>12</v>
      </c>
      <c r="BH620" s="22" t="s">
        <v>8</v>
      </c>
      <c r="BI620" s="22" t="s">
        <v>8</v>
      </c>
      <c r="BJ620" s="22" t="s">
        <v>8</v>
      </c>
      <c r="BK620" s="22" t="s">
        <v>8</v>
      </c>
      <c r="BL620" s="22" t="s">
        <v>8</v>
      </c>
      <c r="BM620" s="22" t="s">
        <v>8</v>
      </c>
      <c r="BN620" s="34" t="s">
        <v>272</v>
      </c>
      <c r="BO620" s="22" t="s">
        <v>273</v>
      </c>
      <c r="BP620" s="22" t="s">
        <v>2406</v>
      </c>
    </row>
    <row r="621" spans="1:69" s="22" customFormat="1" x14ac:dyDescent="0.3">
      <c r="A621" s="22" t="s">
        <v>2404</v>
      </c>
      <c r="B621" s="22" t="s">
        <v>2403</v>
      </c>
      <c r="C621" s="22">
        <v>2007</v>
      </c>
      <c r="D621" s="22" t="s">
        <v>2405</v>
      </c>
      <c r="E621" s="22" t="s">
        <v>143</v>
      </c>
      <c r="F621" s="34" t="s">
        <v>24</v>
      </c>
      <c r="G621" s="22" t="s">
        <v>11</v>
      </c>
      <c r="H621" s="22" t="s">
        <v>36</v>
      </c>
      <c r="I621" s="22" t="s">
        <v>12</v>
      </c>
      <c r="J621" s="22" t="s">
        <v>8</v>
      </c>
      <c r="K621" s="22">
        <v>10</v>
      </c>
      <c r="L621" s="22">
        <f t="shared" ref="L621:L623" si="101">AVERAGE(K621,M621)</f>
        <v>11</v>
      </c>
      <c r="M621" s="22">
        <v>12</v>
      </c>
      <c r="N621" s="22">
        <v>250</v>
      </c>
      <c r="O621" s="22">
        <f t="shared" si="98"/>
        <v>260</v>
      </c>
      <c r="P621" s="22">
        <v>270</v>
      </c>
      <c r="Q621" s="22">
        <v>1</v>
      </c>
      <c r="R621" s="22">
        <v>6</v>
      </c>
      <c r="S621" s="22">
        <v>2</v>
      </c>
      <c r="T621" s="22">
        <v>10</v>
      </c>
      <c r="U621" s="22">
        <f t="shared" si="99"/>
        <v>2</v>
      </c>
      <c r="V621" s="22">
        <f t="shared" si="100"/>
        <v>3</v>
      </c>
      <c r="W621" s="34" t="s">
        <v>147</v>
      </c>
      <c r="X621" s="22" t="s">
        <v>642</v>
      </c>
      <c r="Y621" s="22" t="s">
        <v>78</v>
      </c>
      <c r="Z621" s="22" t="s">
        <v>905</v>
      </c>
      <c r="AA621" s="22">
        <v>1.3</v>
      </c>
      <c r="AB621" s="22" t="s">
        <v>897</v>
      </c>
      <c r="AC621" t="str" cm="1">
        <f t="array" ref="AC621">_xlfn.IFS(AB621="mg/kg", AA621, AB621="ug/g", AA621, AB621="mg/100g", AA621*10, AB621="mg/g", AA621*1000, TRUE, "NA")</f>
        <v>NA</v>
      </c>
      <c r="AD621" s="22" t="s">
        <v>9</v>
      </c>
      <c r="AE621" s="22" t="s">
        <v>8</v>
      </c>
      <c r="AF621" t="str" cm="1">
        <f t="array" ref="AF621">_xlfn.IFS(AD621="NA", "NA", AD621="NR", "NA", AE621="W/cm2", AD621, AE621="mW/mm2", AD621*0.1, AE621="mW/cm2", AD621*0.001, AE621="uW/cm2", AD621*0.000001, AE621="lux", AD621*0.00000014641, AE621="klux", AD621*0.00014641, TRUE, "NA")</f>
        <v>NA</v>
      </c>
      <c r="AG621" s="22" t="s">
        <v>231</v>
      </c>
      <c r="AH621" s="22" t="s">
        <v>9</v>
      </c>
      <c r="AI621" s="22" t="s">
        <v>9</v>
      </c>
      <c r="AJ621" s="22" t="s">
        <v>9</v>
      </c>
      <c r="AK621" s="22">
        <v>20</v>
      </c>
      <c r="AL621" s="34" t="s">
        <v>517</v>
      </c>
      <c r="AM621" s="22" t="s">
        <v>47</v>
      </c>
      <c r="AN621" s="22" t="s">
        <v>8</v>
      </c>
      <c r="AO621" s="22" t="s">
        <v>8</v>
      </c>
      <c r="AP621" s="22">
        <v>24</v>
      </c>
      <c r="AQ621" s="22" t="s">
        <v>158</v>
      </c>
      <c r="AR621" s="34">
        <v>240</v>
      </c>
      <c r="AS621" s="22" t="s">
        <v>876</v>
      </c>
      <c r="AT621" s="22">
        <v>4</v>
      </c>
      <c r="AU621" s="22">
        <v>0.5</v>
      </c>
      <c r="AV621" s="22">
        <v>4.9000000000000004</v>
      </c>
      <c r="AW621" s="22">
        <v>0.8</v>
      </c>
      <c r="AX621" s="22" t="s">
        <v>8</v>
      </c>
      <c r="AY621" s="22" t="s">
        <v>8</v>
      </c>
      <c r="AZ621" s="22" t="s">
        <v>483</v>
      </c>
      <c r="BA621" s="22" t="s">
        <v>196</v>
      </c>
      <c r="BB621" cm="1">
        <f t="array" ref="BB621">_xlfn.IFS(AT621="NA", "NA", AT621="NR", "NA", AZ621="Direct rLV % whole brain", AT621, AZ621="Indirect rLV % whole brain", AT621, AZ621="Direct rLV % hemisphere", AT621/2, AZ621="Indirect rLV % hemisphere", AT621/2, AND(F621="Mouse", AZ621="mm3"), (AT621/508.91)*100, AND(F621="Rat", AZ621="mm3"), (AT621/1971)*100, AND(F621="Mouse", AZ621="ul"), (AT621/508.91)*100, AND(F621="Rat", AZ621="ul"), (AT621/1971)*100, AND(F621="Mouse", AZ621="nl"), (AT621/508910)*100, AND(F621="Rat", AZ621="nl"), (AT621/1971000)*100, AND(F621="Mouse", AZ621="cm3"), (AT621/0.50891)*100, AND(F621="Rat", AZ621="cm3"), (AT621/1.971)*100, TRUE, "NA")</f>
        <v>4</v>
      </c>
      <c r="BC621" cm="1">
        <f t="array" ref="BC621">_xlfn.IFS(AV621="NA", "NA", AV621="NR", "NA", AZ621="Direct rLV % whole brain", AV621, AZ621="Indirect rLV % whole brain", AV621, AZ621="Direct rLV % hemisphere", AV621/2, AZ621="Indirect rLV % hemisphere", AV621/2, AND(F621="Mouse", AZ621="mm3"), (AV621/508.91)*100, AND(F621="Rat", AZ621="mm3"), (AV621/1971)*100, AND(F621="Mouse", AZ621="ul"), (AV621/508.91)*100, AND(F621="Rat", AZ621="ul"), (AV621/1971)*100, AND(F621="Mouse", AZ621="nl"), (AV621/508910)*100, AND(F621="Rat", AZ621="nl"), (AV621/1971000)*100, AND(F621="Mouse", AZ621="cm3"), (AV621/0.50891)*100, AND(F621="Rat", AZ621="cm3"), (AV621/1.971)*100, TRUE, "NA")</f>
        <v>4.9000000000000004</v>
      </c>
      <c r="BD621" cm="1">
        <f t="array" ref="BD621">_xlfn.IFS(AU621="NA", "NA", AU621="NR", "NA", R621="NR", "NA", BA621="SD", AU621, BA621="SE", AU621*(SQRT(R621)), BA621="SEM", AU621*(SQRT(R621)), TRUE, "NA")</f>
        <v>0.5</v>
      </c>
      <c r="BE621" cm="1">
        <f t="array" ref="BE621">_xlfn.IFS(BD621="NA", "NA", AZ621="Direct rLV % whole brain", BD621, AZ621="Indirect rLV % whole brain", BD621, AZ621="Direct rLV % hemisphere", BD621/2, AZ621="Indirect rLV % hemisphere", BD621/2, AND(F621="Mouse", AZ621="mm3"), (BD621/508.91)*100, AND(F621="Rat", AZ621="mm3"), (BD621/1971)*100, AND(F621="Mouse", AZ621="ul"), (BD621/508.91)*100, AND(F621="Rat", AZ621="ul"), (BD621/1971)*100, AND(F621="Mouse", AZ621="nl"), (BD621/508910)*100, AND(F621="Rat", AZ621="nl"), (BD621/1971000)*100, AND(F621="Mouse", AZ621="cm3"), (BD621/0.50891)*100, AND(F621="Rat", AZ621="cm3"), (BD621/1.971)*100, TRUE, "NA")</f>
        <v>0.5</v>
      </c>
      <c r="BF621" s="48" cm="1">
        <f t="array" ref="BF621">_xlfn.IFS(AW621="NA", "NA", AW621="NR", "NA", T621 = "NA", "NA", T621 = "NR", "NA", BA621="SD", AW621, BA621="SE", AW621*(SQRT(T621)), BA621="SEM", AW621*(SQRT(T621)), TRUE, "NA")</f>
        <v>0.8</v>
      </c>
      <c r="BG621" s="34" t="s">
        <v>12</v>
      </c>
      <c r="BH621" s="22" t="s">
        <v>8</v>
      </c>
      <c r="BI621" s="22" t="s">
        <v>8</v>
      </c>
      <c r="BJ621" s="22" t="s">
        <v>8</v>
      </c>
      <c r="BK621" s="22" t="s">
        <v>8</v>
      </c>
      <c r="BL621" s="22" t="s">
        <v>8</v>
      </c>
      <c r="BM621" s="22" t="s">
        <v>8</v>
      </c>
      <c r="BN621" s="34" t="s">
        <v>272</v>
      </c>
      <c r="BO621" s="22" t="s">
        <v>273</v>
      </c>
      <c r="BP621" s="22" t="s">
        <v>2406</v>
      </c>
    </row>
    <row r="622" spans="1:69" x14ac:dyDescent="0.3">
      <c r="A622" t="s">
        <v>2409</v>
      </c>
      <c r="B622" t="s">
        <v>2407</v>
      </c>
      <c r="C622">
        <v>2018</v>
      </c>
      <c r="D622" t="s">
        <v>2408</v>
      </c>
      <c r="E622" t="s">
        <v>141</v>
      </c>
      <c r="F622" s="35" t="s">
        <v>25</v>
      </c>
      <c r="G622" t="s">
        <v>1008</v>
      </c>
      <c r="H622" t="s">
        <v>36</v>
      </c>
      <c r="I622" t="s">
        <v>12</v>
      </c>
      <c r="J622" t="s">
        <v>8</v>
      </c>
      <c r="K622">
        <v>35</v>
      </c>
      <c r="L622">
        <f t="shared" si="101"/>
        <v>37</v>
      </c>
      <c r="M622">
        <v>39</v>
      </c>
      <c r="N622" t="s">
        <v>9</v>
      </c>
      <c r="O622" t="s">
        <v>9</v>
      </c>
      <c r="P622" t="s">
        <v>9</v>
      </c>
      <c r="Q622">
        <v>2</v>
      </c>
      <c r="R622">
        <v>6</v>
      </c>
      <c r="S622">
        <v>0</v>
      </c>
      <c r="T622" t="s">
        <v>8</v>
      </c>
      <c r="U622" t="str">
        <f>IF(AND(Q622&lt;&gt;"", Q622&lt;&gt;0, Q622&lt;&gt;"NA", Q622&lt;&gt;"NR",S622&lt;&gt;"", S622&lt;&gt;0, S622&lt;&gt;"NA", S622&lt;&gt;"NR"), S622/Q622, "NA")</f>
        <v>NA</v>
      </c>
      <c r="V622" t="str">
        <f t="shared" si="100"/>
        <v>NA</v>
      </c>
      <c r="W622" s="35" t="s">
        <v>99</v>
      </c>
      <c r="X622" t="s">
        <v>8</v>
      </c>
      <c r="Y622" t="s">
        <v>78</v>
      </c>
      <c r="Z622" t="s">
        <v>9</v>
      </c>
      <c r="AA622">
        <v>10</v>
      </c>
      <c r="AB622" t="s">
        <v>320</v>
      </c>
      <c r="AC622" t="str" cm="1">
        <f t="array" ref="AC622">_xlfn.IFS(AB622="mg/kg", AA622, AB622="ug/g", AA622, AB622="mg/100g", AA622*10, AB622="mg/g", AA622*1000, TRUE, "NA")</f>
        <v>NA</v>
      </c>
      <c r="AD622" t="s">
        <v>9</v>
      </c>
      <c r="AE622" t="s">
        <v>8</v>
      </c>
      <c r="AF622" t="str" cm="1">
        <f t="array" ref="AF622">_xlfn.IFS(AD622="NA", "NA", AD622="NR", "NA", AE622="W/cm2", AD622, AE622="mW/mm2", AD622*0.1, AE622="mW/cm2", AD622*0.001, AE622="uW/cm2", AD622*0.000001, AE622="lux", AD622*0.00000014641, AE622="klux", AD622*0.00014641, TRUE, "NA")</f>
        <v>NA</v>
      </c>
      <c r="AG622" t="s">
        <v>87</v>
      </c>
      <c r="AH622" t="s">
        <v>87</v>
      </c>
      <c r="AI622" t="s">
        <v>9</v>
      </c>
      <c r="AJ622" t="s">
        <v>9</v>
      </c>
      <c r="AK622">
        <v>15</v>
      </c>
      <c r="AL622" s="35" t="s">
        <v>12</v>
      </c>
      <c r="AM622" t="s">
        <v>8</v>
      </c>
      <c r="AN622" t="s">
        <v>8</v>
      </c>
      <c r="AO622" t="s">
        <v>8</v>
      </c>
      <c r="AP622" t="s">
        <v>8</v>
      </c>
      <c r="AQ622" t="s">
        <v>8</v>
      </c>
      <c r="AR622" s="35">
        <v>72</v>
      </c>
      <c r="AS622" t="s">
        <v>876</v>
      </c>
      <c r="AT622">
        <v>12.59</v>
      </c>
      <c r="AU622">
        <v>3.22</v>
      </c>
      <c r="AV622" t="s">
        <v>8</v>
      </c>
      <c r="AW622" t="s">
        <v>8</v>
      </c>
      <c r="AX622" t="s">
        <v>8</v>
      </c>
      <c r="AY622" t="s">
        <v>8</v>
      </c>
      <c r="AZ622" t="s">
        <v>485</v>
      </c>
      <c r="BA622" t="s">
        <v>196</v>
      </c>
      <c r="BB622" cm="1">
        <f t="array" ref="BB622">_xlfn.IFS(AT622="NA", "NA", AT622="NR", "NA", AZ622="Direct rLV % whole brain", AT622, AZ622="Indirect rLV % whole brain", AT622, AZ622="Direct rLV % hemisphere", AT622/2, AZ622="Indirect rLV % hemisphere", AT622/2, AND(F622="Mouse", AZ622="mm3"), (AT622/508.91)*100, AND(F622="Rat", AZ622="mm3"), (AT622/1971)*100, AND(F622="Mouse", AZ622="ul"), (AT622/508.91)*100, AND(F622="Rat", AZ622="ul"), (AT622/1971)*100, AND(F622="Mouse", AZ622="nl"), (AT622/508910)*100, AND(F622="Rat", AZ622="nl"), (AT622/1971000)*100, AND(F622="Mouse", AZ622="cm3"), (AT622/0.50891)*100, AND(F622="Rat", AZ622="cm3"), (AT622/1.971)*100, TRUE, "NA")</f>
        <v>6.2949999999999999</v>
      </c>
      <c r="BC622" t="str" cm="1">
        <f t="array" ref="BC622">_xlfn.IFS(AV622="NA", "NA", AV622="NR", "NA", AZ622="Direct rLV % whole brain", AV622, AZ622="Indirect rLV % whole brain", AV622, AZ622="Direct rLV % hemisphere", AV622/2, AZ622="Indirect rLV % hemisphere", AV622/2, AND(F622="Mouse", AZ622="mm3"), (AV622/508.91)*100, AND(F622="Rat", AZ622="mm3"), (AV622/1971)*100, AND(F622="Mouse", AZ622="ul"), (AV622/508.91)*100, AND(F622="Rat", AZ622="ul"), (AV622/1971)*100, AND(F622="Mouse", AZ622="nl"), (AV622/508910)*100, AND(F622="Rat", AZ622="nl"), (AV622/1971000)*100, AND(F622="Mouse", AZ622="cm3"), (AV622/0.50891)*100, AND(F622="Rat", AZ622="cm3"), (AV622/1.971)*100, TRUE, "NA")</f>
        <v>NA</v>
      </c>
      <c r="BD622" cm="1">
        <f t="array" ref="BD622">_xlfn.IFS(AU622="NA", "NA", AU622="NR", "NA", R622="NR", "NA", BA622="SD", AU622, BA622="SE", AU622*(SQRT(R622)), BA622="SEM", AU622*(SQRT(R622)), TRUE, "NA")</f>
        <v>3.22</v>
      </c>
      <c r="BE622" cm="1">
        <f t="array" ref="BE622">_xlfn.IFS(BD622="NA", "NA", AZ622="Direct rLV % whole brain", BD622, AZ622="Indirect rLV % whole brain", BD622, AZ622="Direct rLV % hemisphere", BD622/2, AZ622="Indirect rLV % hemisphere", BD622/2, AND(F622="Mouse", AZ622="mm3"), (BD622/508.91)*100, AND(F622="Rat", AZ622="mm3"), (BD622/1971)*100, AND(F622="Mouse", AZ622="ul"), (BD622/508.91)*100, AND(F622="Rat", AZ622="ul"), (BD622/1971)*100, AND(F622="Mouse", AZ622="nl"), (BD622/508910)*100, AND(F622="Rat", AZ622="nl"), (BD622/1971000)*100, AND(F622="Mouse", AZ622="cm3"), (BD622/0.50891)*100, AND(F622="Rat", AZ622="cm3"), (BD622/1.971)*100, TRUE, "NA")</f>
        <v>1.61</v>
      </c>
      <c r="BF622" s="48" t="str" cm="1">
        <f t="array" ref="BF622">_xlfn.IFS(AW622="NA", "NA", AW622="NR", "NA", T622 = "NA", "NA", T622 = "NR", "NA", BA622="SD", AW622, BA622="SE", AW622*(SQRT(T622)), BA622="SEM", AW622*(SQRT(T622)), TRUE, "NA")</f>
        <v>NA</v>
      </c>
      <c r="BG622" s="35" t="s">
        <v>138</v>
      </c>
      <c r="BH622">
        <v>3.54</v>
      </c>
      <c r="BI622">
        <v>0.44</v>
      </c>
      <c r="BJ622" t="s">
        <v>8</v>
      </c>
      <c r="BK622" t="s">
        <v>8</v>
      </c>
      <c r="BL622" t="s">
        <v>196</v>
      </c>
      <c r="BM622">
        <v>168</v>
      </c>
      <c r="BN622" s="35" t="s">
        <v>272</v>
      </c>
      <c r="BO622" t="s">
        <v>273</v>
      </c>
    </row>
    <row r="623" spans="1:69" x14ac:dyDescent="0.3">
      <c r="A623" t="s">
        <v>2409</v>
      </c>
      <c r="B623" t="s">
        <v>2407</v>
      </c>
      <c r="C623">
        <v>2018</v>
      </c>
      <c r="D623" t="s">
        <v>2408</v>
      </c>
      <c r="E623" t="s">
        <v>143</v>
      </c>
      <c r="F623" s="35" t="s">
        <v>25</v>
      </c>
      <c r="G623" t="s">
        <v>1008</v>
      </c>
      <c r="H623" t="s">
        <v>36</v>
      </c>
      <c r="I623" t="s">
        <v>2410</v>
      </c>
      <c r="J623" t="s">
        <v>2411</v>
      </c>
      <c r="K623">
        <v>35</v>
      </c>
      <c r="L623">
        <f t="shared" si="101"/>
        <v>37</v>
      </c>
      <c r="M623">
        <v>39</v>
      </c>
      <c r="N623" t="s">
        <v>9</v>
      </c>
      <c r="O623" t="s">
        <v>9</v>
      </c>
      <c r="P623" t="s">
        <v>9</v>
      </c>
      <c r="Q623">
        <v>2</v>
      </c>
      <c r="R623">
        <v>6</v>
      </c>
      <c r="S623">
        <v>0</v>
      </c>
      <c r="T623" t="s">
        <v>8</v>
      </c>
      <c r="U623" t="str">
        <f>IF(AND(Q623&lt;&gt;"", Q623&lt;&gt;0, Q623&lt;&gt;"NA", Q623&lt;&gt;"NR",S623&lt;&gt;"", S623&lt;&gt;0, S623&lt;&gt;"NA", S623&lt;&gt;"NR"), S623/Q623, "NA")</f>
        <v>NA</v>
      </c>
      <c r="V623" t="str">
        <f t="shared" si="100"/>
        <v>NA</v>
      </c>
      <c r="W623" s="35" t="s">
        <v>99</v>
      </c>
      <c r="X623" t="s">
        <v>8</v>
      </c>
      <c r="Y623" t="s">
        <v>78</v>
      </c>
      <c r="Z623" t="s">
        <v>9</v>
      </c>
      <c r="AA623">
        <v>10</v>
      </c>
      <c r="AB623" t="s">
        <v>320</v>
      </c>
      <c r="AC623" t="str" cm="1">
        <f t="array" ref="AC623">_xlfn.IFS(AB623="mg/kg", AA623, AB623="ug/g", AA623, AB623="mg/100g", AA623*10, AB623="mg/g", AA623*1000, TRUE, "NA")</f>
        <v>NA</v>
      </c>
      <c r="AD623" t="s">
        <v>9</v>
      </c>
      <c r="AE623" t="s">
        <v>8</v>
      </c>
      <c r="AF623" t="str" cm="1">
        <f t="array" ref="AF623">_xlfn.IFS(AD623="NA", "NA", AD623="NR", "NA", AE623="W/cm2", AD623, AE623="mW/mm2", AD623*0.1, AE623="mW/cm2", AD623*0.001, AE623="uW/cm2", AD623*0.000001, AE623="lux", AD623*0.00000014641, AE623="klux", AD623*0.00014641, TRUE, "NA")</f>
        <v>NA</v>
      </c>
      <c r="AG623" t="s">
        <v>87</v>
      </c>
      <c r="AH623" t="s">
        <v>87</v>
      </c>
      <c r="AI623" t="s">
        <v>9</v>
      </c>
      <c r="AJ623" t="s">
        <v>9</v>
      </c>
      <c r="AK623">
        <v>15</v>
      </c>
      <c r="AL623" s="35" t="s">
        <v>12</v>
      </c>
      <c r="AM623" t="s">
        <v>8</v>
      </c>
      <c r="AN623" t="s">
        <v>8</v>
      </c>
      <c r="AO623" t="s">
        <v>8</v>
      </c>
      <c r="AP623" t="s">
        <v>8</v>
      </c>
      <c r="AQ623" t="s">
        <v>8</v>
      </c>
      <c r="AR623" s="35">
        <v>72</v>
      </c>
      <c r="AS623" t="s">
        <v>876</v>
      </c>
      <c r="AT623">
        <v>8.8699999999999992</v>
      </c>
      <c r="AU623">
        <v>1.58</v>
      </c>
      <c r="AV623" t="s">
        <v>8</v>
      </c>
      <c r="AW623" t="s">
        <v>8</v>
      </c>
      <c r="AX623" t="s">
        <v>8</v>
      </c>
      <c r="AY623" t="s">
        <v>8</v>
      </c>
      <c r="AZ623" t="s">
        <v>485</v>
      </c>
      <c r="BA623" t="s">
        <v>196</v>
      </c>
      <c r="BB623" cm="1">
        <f t="array" ref="BB623">_xlfn.IFS(AT623="NA", "NA", AT623="NR", "NA", AZ623="Direct rLV % whole brain", AT623, AZ623="Indirect rLV % whole brain", AT623, AZ623="Direct rLV % hemisphere", AT623/2, AZ623="Indirect rLV % hemisphere", AT623/2, AND(F623="Mouse", AZ623="mm3"), (AT623/508.91)*100, AND(F623="Rat", AZ623="mm3"), (AT623/1971)*100, AND(F623="Mouse", AZ623="ul"), (AT623/508.91)*100, AND(F623="Rat", AZ623="ul"), (AT623/1971)*100, AND(F623="Mouse", AZ623="nl"), (AT623/508910)*100, AND(F623="Rat", AZ623="nl"), (AT623/1971000)*100, AND(F623="Mouse", AZ623="cm3"), (AT623/0.50891)*100, AND(F623="Rat", AZ623="cm3"), (AT623/1.971)*100, TRUE, "NA")</f>
        <v>4.4349999999999996</v>
      </c>
      <c r="BC623" t="str" cm="1">
        <f t="array" ref="BC623">_xlfn.IFS(AV623="NA", "NA", AV623="NR", "NA", AZ623="Direct rLV % whole brain", AV623, AZ623="Indirect rLV % whole brain", AV623, AZ623="Direct rLV % hemisphere", AV623/2, AZ623="Indirect rLV % hemisphere", AV623/2, AND(F623="Mouse", AZ623="mm3"), (AV623/508.91)*100, AND(F623="Rat", AZ623="mm3"), (AV623/1971)*100, AND(F623="Mouse", AZ623="ul"), (AV623/508.91)*100, AND(F623="Rat", AZ623="ul"), (AV623/1971)*100, AND(F623="Mouse", AZ623="nl"), (AV623/508910)*100, AND(F623="Rat", AZ623="nl"), (AV623/1971000)*100, AND(F623="Mouse", AZ623="cm3"), (AV623/0.50891)*100, AND(F623="Rat", AZ623="cm3"), (AV623/1.971)*100, TRUE, "NA")</f>
        <v>NA</v>
      </c>
      <c r="BD623" cm="1">
        <f t="array" ref="BD623">_xlfn.IFS(AU623="NA", "NA", AU623="NR", "NA", R623="NR", "NA", BA623="SD", AU623, BA623="SE", AU623*(SQRT(R623)), BA623="SEM", AU623*(SQRT(R623)), TRUE, "NA")</f>
        <v>1.58</v>
      </c>
      <c r="BE623" cm="1">
        <f t="array" ref="BE623">_xlfn.IFS(BD623="NA", "NA", AZ623="Direct rLV % whole brain", BD623, AZ623="Indirect rLV % whole brain", BD623, AZ623="Direct rLV % hemisphere", BD623/2, AZ623="Indirect rLV % hemisphere", BD623/2, AND(F623="Mouse", AZ623="mm3"), (BD623/508.91)*100, AND(F623="Rat", AZ623="mm3"), (BD623/1971)*100, AND(F623="Mouse", AZ623="ul"), (BD623/508.91)*100, AND(F623="Rat", AZ623="ul"), (BD623/1971)*100, AND(F623="Mouse", AZ623="nl"), (BD623/508910)*100, AND(F623="Rat", AZ623="nl"), (BD623/1971000)*100, AND(F623="Mouse", AZ623="cm3"), (BD623/0.50891)*100, AND(F623="Rat", AZ623="cm3"), (BD623/1.971)*100, TRUE, "NA")</f>
        <v>0.79</v>
      </c>
      <c r="BF623" s="48" t="str" cm="1">
        <f t="array" ref="BF623">_xlfn.IFS(AW623="NA", "NA", AW623="NR", "NA", T623 = "NA", "NA", T623 = "NR", "NA", BA623="SD", AW623, BA623="SE", AW623*(SQRT(T623)), BA623="SEM", AW623*(SQRT(T623)), TRUE, "NA")</f>
        <v>NA</v>
      </c>
      <c r="BG623" s="35" t="s">
        <v>138</v>
      </c>
      <c r="BH623">
        <v>0.98</v>
      </c>
      <c r="BI623">
        <v>0.4</v>
      </c>
      <c r="BJ623" t="s">
        <v>8</v>
      </c>
      <c r="BK623" t="s">
        <v>8</v>
      </c>
      <c r="BL623" t="s">
        <v>196</v>
      </c>
      <c r="BM623">
        <v>168</v>
      </c>
      <c r="BN623" s="35" t="s">
        <v>272</v>
      </c>
      <c r="BO623" t="s">
        <v>273</v>
      </c>
    </row>
    <row r="624" spans="1:69" s="22" customFormat="1" x14ac:dyDescent="0.3">
      <c r="A624" s="22" t="s">
        <v>2413</v>
      </c>
      <c r="B624" s="22" t="s">
        <v>2412</v>
      </c>
      <c r="C624" s="22">
        <v>1998</v>
      </c>
      <c r="D624" s="22" t="s">
        <v>2414</v>
      </c>
      <c r="E624" s="22" t="s">
        <v>141</v>
      </c>
      <c r="F624" s="34" t="s">
        <v>24</v>
      </c>
      <c r="G624" s="22" t="s">
        <v>10</v>
      </c>
      <c r="H624" s="22" t="s">
        <v>36</v>
      </c>
      <c r="I624" s="22" t="s">
        <v>12</v>
      </c>
      <c r="J624" s="22" t="s">
        <v>8</v>
      </c>
      <c r="K624" s="22" t="s">
        <v>9</v>
      </c>
      <c r="L624" s="22" t="s">
        <v>9</v>
      </c>
      <c r="M624" s="22" t="s">
        <v>9</v>
      </c>
      <c r="N624" s="22">
        <v>253.3</v>
      </c>
      <c r="O624" s="22">
        <v>261</v>
      </c>
      <c r="P624" s="22">
        <v>268.7</v>
      </c>
      <c r="Q624" s="22">
        <v>1</v>
      </c>
      <c r="R624" s="22">
        <v>3</v>
      </c>
      <c r="S624" s="22">
        <v>3</v>
      </c>
      <c r="T624" s="22">
        <v>3</v>
      </c>
      <c r="U624" s="22">
        <f t="shared" si="99"/>
        <v>3</v>
      </c>
      <c r="V624" s="22">
        <f t="shared" si="100"/>
        <v>1</v>
      </c>
      <c r="W624" s="34" t="s">
        <v>99</v>
      </c>
      <c r="X624" s="22" t="s">
        <v>8</v>
      </c>
      <c r="Y624" s="22" t="s">
        <v>47</v>
      </c>
      <c r="Z624" s="22" t="s">
        <v>676</v>
      </c>
      <c r="AA624" s="22">
        <v>80</v>
      </c>
      <c r="AB624" s="22" t="s">
        <v>145</v>
      </c>
      <c r="AC624" cm="1">
        <f t="array" ref="AC624">_xlfn.IFS(AB624="mg/kg", AA624, AB624="ug/g", AA624, AB624="mg/100g", AA624*10, AB624="mg/g", AA624*1000, TRUE, "NA")</f>
        <v>80</v>
      </c>
      <c r="AD624" s="22">
        <v>150</v>
      </c>
      <c r="AE624" s="22" t="s">
        <v>292</v>
      </c>
      <c r="AF624" t="str" cm="1">
        <f t="array" ref="AF624">_xlfn.IFS(AD624="NA", "NA", AD624="NR", "NA", AE624="W/cm2", AD624, AE624="mW/mm2", AD624*0.1, AE624="mW/cm2", AD624*0.001, AE624="uW/cm2", AD624*0.000001, AE624="lux", AD624*0.00000014641, AE624="klux", AD624*0.00014641, TRUE, "NA")</f>
        <v>NA</v>
      </c>
      <c r="AG624" s="22" t="s">
        <v>86</v>
      </c>
      <c r="AH624" s="22" t="s">
        <v>2654</v>
      </c>
      <c r="AI624" s="22">
        <v>750</v>
      </c>
      <c r="AJ624" s="22" t="s">
        <v>9</v>
      </c>
      <c r="AK624" s="22">
        <v>10</v>
      </c>
      <c r="AL624" s="34" t="s">
        <v>2416</v>
      </c>
      <c r="AM624" s="22" t="s">
        <v>2658</v>
      </c>
      <c r="AN624" s="22">
        <v>5</v>
      </c>
      <c r="AO624" s="22" t="s">
        <v>2561</v>
      </c>
      <c r="AP624" s="22">
        <v>-0.25</v>
      </c>
      <c r="AQ624" s="22" t="s">
        <v>156</v>
      </c>
      <c r="AR624" s="34">
        <v>72</v>
      </c>
      <c r="AS624" s="22" t="s">
        <v>876</v>
      </c>
      <c r="AT624" s="22">
        <v>1.03</v>
      </c>
      <c r="AU624" s="22">
        <v>0.21</v>
      </c>
      <c r="AV624" s="22">
        <v>2.2400000000000002</v>
      </c>
      <c r="AW624" s="22">
        <v>0.36</v>
      </c>
      <c r="AX624" s="22" t="s">
        <v>8</v>
      </c>
      <c r="AY624" s="22" t="s">
        <v>8</v>
      </c>
      <c r="AZ624" s="22" t="s">
        <v>137</v>
      </c>
      <c r="BA624" s="22" t="s">
        <v>197</v>
      </c>
      <c r="BB624" cm="1">
        <f t="array" ref="BB624">_xlfn.IFS(AT624="NA", "NA", AT624="NR", "NA", AZ624="Direct rLV % whole brain", AT624, AZ624="Indirect rLV % whole brain", AT624, AZ624="Direct rLV % hemisphere", AT624/2, AZ624="Indirect rLV % hemisphere", AT624/2, AND(F624="Mouse", AZ624="mm3"), (AT624/508.91)*100, AND(F624="Rat", AZ624="mm3"), (AT624/1971)*100, AND(F624="Mouse", AZ624="ul"), (AT624/508.91)*100, AND(F624="Rat", AZ624="ul"), (AT624/1971)*100, AND(F624="Mouse", AZ624="nl"), (AT624/508910)*100, AND(F624="Rat", AZ624="nl"), (AT624/1971000)*100, AND(F624="Mouse", AZ624="cm3"), (AT624/0.50891)*100, AND(F624="Rat", AZ624="cm3"), (AT624/1.971)*100, TRUE, "NA")</f>
        <v>5.2257737189244043E-2</v>
      </c>
      <c r="BC624" cm="1">
        <f t="array" ref="BC624">_xlfn.IFS(AV624="NA", "NA", AV624="NR", "NA", AZ624="Direct rLV % whole brain", AV624, AZ624="Indirect rLV % whole brain", AV624, AZ624="Direct rLV % hemisphere", AV624/2, AZ624="Indirect rLV % hemisphere", AV624/2, AND(F624="Mouse", AZ624="mm3"), (AV624/508.91)*100, AND(F624="Rat", AZ624="mm3"), (AV624/1971)*100, AND(F624="Mouse", AZ624="ul"), (AV624/508.91)*100, AND(F624="Rat", AZ624="ul"), (AV624/1971)*100, AND(F624="Mouse", AZ624="nl"), (AV624/508910)*100, AND(F624="Rat", AZ624="nl"), (AV624/1971000)*100, AND(F624="Mouse", AZ624="cm3"), (AV624/0.50891)*100, AND(F624="Rat", AZ624="cm3"), (AV624/1.971)*100, TRUE, "NA")</f>
        <v>0.11364789446981229</v>
      </c>
      <c r="BD624" cm="1">
        <f t="array" ref="BD624">_xlfn.IFS(AU624="NA", "NA", AU624="NR", "NA", R624="NR", "NA", BA624="SD", AU624, BA624="SE", AU624*(SQRT(R624)), BA624="SEM", AU624*(SQRT(R624)), TRUE, "NA")</f>
        <v>0.36373066958946421</v>
      </c>
      <c r="BE624" cm="1">
        <f t="array" ref="BE624">_xlfn.IFS(BD624="NA", "NA", AZ624="Direct rLV % whole brain", BD624, AZ624="Indirect rLV % whole brain", BD624, AZ624="Direct rLV % hemisphere", BD624/2, AZ624="Indirect rLV % hemisphere", BD624/2, AND(F624="Mouse", AZ624="mm3"), (BD624/508.91)*100, AND(F624="Rat", AZ624="mm3"), (BD624/1971)*100, AND(F624="Mouse", AZ624="ul"), (BD624/508.91)*100, AND(F624="Rat", AZ624="ul"), (BD624/1971)*100, AND(F624="Mouse", AZ624="nl"), (BD624/508910)*100, AND(F624="Rat", AZ624="nl"), (BD624/1971000)*100, AND(F624="Mouse", AZ624="cm3"), (BD624/0.50891)*100, AND(F624="Rat", AZ624="cm3"), (BD624/1.971)*100, TRUE, "NA")</f>
        <v>1.845411819327571E-2</v>
      </c>
      <c r="BF624" s="48" cm="1">
        <f t="array" ref="BF624">_xlfn.IFS(AW624="NA", "NA", AW624="NR", "NA", T624 = "NA", "NA", T624 = "NR", "NA", BA624="SD", AW624, BA624="SE", AW624*(SQRT(T624)), BA624="SEM", AW624*(SQRT(T624)), TRUE, "NA")</f>
        <v>0.62353829072479572</v>
      </c>
      <c r="BG624" s="34" t="s">
        <v>12</v>
      </c>
      <c r="BH624" s="22" t="s">
        <v>8</v>
      </c>
      <c r="BI624" s="22" t="s">
        <v>8</v>
      </c>
      <c r="BJ624" s="22" t="s">
        <v>8</v>
      </c>
      <c r="BK624" s="22" t="s">
        <v>8</v>
      </c>
      <c r="BL624" s="22" t="s">
        <v>8</v>
      </c>
      <c r="BM624" s="22" t="s">
        <v>8</v>
      </c>
      <c r="BN624" s="34" t="s">
        <v>272</v>
      </c>
      <c r="BO624" s="22" t="s">
        <v>272</v>
      </c>
      <c r="BP624" s="22" t="s">
        <v>2415</v>
      </c>
    </row>
    <row r="625" spans="1:69" x14ac:dyDescent="0.3">
      <c r="A625" t="s">
        <v>2419</v>
      </c>
      <c r="B625" t="s">
        <v>2417</v>
      </c>
      <c r="C625">
        <v>2018</v>
      </c>
      <c r="D625" t="s">
        <v>2418</v>
      </c>
      <c r="E625" t="s">
        <v>141</v>
      </c>
      <c r="F625" s="35" t="s">
        <v>24</v>
      </c>
      <c r="G625" t="s">
        <v>10</v>
      </c>
      <c r="H625" t="s">
        <v>36</v>
      </c>
      <c r="I625" t="s">
        <v>12</v>
      </c>
      <c r="J625" t="s">
        <v>8</v>
      </c>
      <c r="K625" t="s">
        <v>9</v>
      </c>
      <c r="L625" t="s">
        <v>9</v>
      </c>
      <c r="M625" t="s">
        <v>9</v>
      </c>
      <c r="N625">
        <v>280</v>
      </c>
      <c r="O625">
        <f>AVERAGE(N625,P625)</f>
        <v>305</v>
      </c>
      <c r="P625">
        <v>330</v>
      </c>
      <c r="Q625">
        <v>1</v>
      </c>
      <c r="R625">
        <v>15</v>
      </c>
      <c r="S625">
        <v>3</v>
      </c>
      <c r="T625">
        <v>15</v>
      </c>
      <c r="U625">
        <f t="shared" si="99"/>
        <v>3</v>
      </c>
      <c r="V625">
        <f t="shared" si="100"/>
        <v>5</v>
      </c>
      <c r="W625" s="35" t="s">
        <v>175</v>
      </c>
      <c r="X625" t="s">
        <v>8</v>
      </c>
      <c r="Y625" t="s">
        <v>78</v>
      </c>
      <c r="Z625" t="s">
        <v>925</v>
      </c>
      <c r="AA625">
        <v>0.2</v>
      </c>
      <c r="AB625" t="s">
        <v>356</v>
      </c>
      <c r="AC625" cm="1">
        <f t="array" ref="AC625">_xlfn.IFS(AB625="mg/kg", AA625, AB625="ug/g", AA625, AB625="mg/100g", AA625*10, AB625="mg/g", AA625*1000, TRUE, "NA")</f>
        <v>2</v>
      </c>
      <c r="AD625">
        <v>50</v>
      </c>
      <c r="AE625" t="s">
        <v>221</v>
      </c>
      <c r="AF625" t="str" cm="1">
        <f t="array" ref="AF625">_xlfn.IFS(AD625="NA", "NA", AD625="NR", "NA", AE625="W/cm2", AD625, AE625="mW/mm2", AD625*0.1, AE625="mW/cm2", AD625*0.001, AE625="uW/cm2", AD625*0.000001, AE625="lux", AD625*0.00000014641, AE625="klux", AD625*0.00014641, TRUE, "NA")</f>
        <v>NA</v>
      </c>
      <c r="AG625" t="s">
        <v>729</v>
      </c>
      <c r="AH625" t="s">
        <v>729</v>
      </c>
      <c r="AI625">
        <v>560</v>
      </c>
      <c r="AJ625" t="s">
        <v>9</v>
      </c>
      <c r="AK625">
        <v>20</v>
      </c>
      <c r="AL625" s="35" t="s">
        <v>2420</v>
      </c>
      <c r="AM625" t="s">
        <v>218</v>
      </c>
      <c r="AN625">
        <v>100</v>
      </c>
      <c r="AO625" t="s">
        <v>145</v>
      </c>
      <c r="AP625">
        <v>4</v>
      </c>
      <c r="AQ625" t="s">
        <v>158</v>
      </c>
      <c r="AR625" s="35">
        <v>24</v>
      </c>
      <c r="AS625" t="s">
        <v>876</v>
      </c>
      <c r="AT625" t="s">
        <v>9</v>
      </c>
      <c r="AU625" t="s">
        <v>9</v>
      </c>
      <c r="AV625" t="s">
        <v>9</v>
      </c>
      <c r="AW625" t="s">
        <v>9</v>
      </c>
      <c r="AX625" t="s">
        <v>8</v>
      </c>
      <c r="AY625" t="s">
        <v>8</v>
      </c>
      <c r="AZ625" s="22" t="s">
        <v>9</v>
      </c>
      <c r="BA625" t="s">
        <v>196</v>
      </c>
      <c r="BB625" t="str" cm="1">
        <f t="array" ref="BB625">_xlfn.IFS(AT625="NA", "NA", AT625="NR", "NA", AZ625="Direct rLV % whole brain", AT625, AZ625="Indirect rLV % whole brain", AT625, AZ625="Direct rLV % hemisphere", AT625/2, AZ625="Indirect rLV % hemisphere", AT625/2, AND(F625="Mouse", AZ625="mm3"), (AT625/508.91)*100, AND(F625="Rat", AZ625="mm3"), (AT625/1971)*100, AND(F625="Mouse", AZ625="ul"), (AT625/508.91)*100, AND(F625="Rat", AZ625="ul"), (AT625/1971)*100, AND(F625="Mouse", AZ625="nl"), (AT625/508910)*100, AND(F625="Rat", AZ625="nl"), (AT625/1971000)*100, AND(F625="Mouse", AZ625="cm3"), (AT625/0.50891)*100, AND(F625="Rat", AZ625="cm3"), (AT625/1.971)*100, TRUE, "NA")</f>
        <v>NA</v>
      </c>
      <c r="BC625" t="str" cm="1">
        <f t="array" ref="BC625">_xlfn.IFS(AV625="NA", "NA", AV625="NR", "NA", AZ625="Direct rLV % whole brain", AV625, AZ625="Indirect rLV % whole brain", AV625, AZ625="Direct rLV % hemisphere", AV625/2, AZ625="Indirect rLV % hemisphere", AV625/2, AND(F625="Mouse", AZ625="mm3"), (AV625/508.91)*100, AND(F625="Rat", AZ625="mm3"), (AV625/1971)*100, AND(F625="Mouse", AZ625="ul"), (AV625/508.91)*100, AND(F625="Rat", AZ625="ul"), (AV625/1971)*100, AND(F625="Mouse", AZ625="nl"), (AV625/508910)*100, AND(F625="Rat", AZ625="nl"), (AV625/1971000)*100, AND(F625="Mouse", AZ625="cm3"), (AV625/0.50891)*100, AND(F625="Rat", AZ625="cm3"), (AV625/1.971)*100, TRUE, "NA")</f>
        <v>NA</v>
      </c>
      <c r="BD625" t="str" cm="1">
        <f t="array" ref="BD625">_xlfn.IFS(AU625="NA", "NA", AU625="NR", "NA", R625="NR", "NA", BA625="SD", AU625, BA625="SE", AU625*(SQRT(R625)), BA625="SEM", AU625*(SQRT(R625)), TRUE, "NA")</f>
        <v>NA</v>
      </c>
      <c r="BE625" t="str" cm="1">
        <f t="array" ref="BE625">_xlfn.IFS(BD625="NA", "NA", AZ625="Direct rLV % whole brain", BD625, AZ625="Indirect rLV % whole brain", BD625, AZ625="Direct rLV % hemisphere", BD625/2, AZ625="Indirect rLV % hemisphere", BD625/2, AND(F625="Mouse", AZ625="mm3"), (BD625/508.91)*100, AND(F625="Rat", AZ625="mm3"), (BD625/1971)*100, AND(F625="Mouse", AZ625="ul"), (BD625/508.91)*100, AND(F625="Rat", AZ625="ul"), (BD625/1971)*100, AND(F625="Mouse", AZ625="nl"), (BD625/508910)*100, AND(F625="Rat", AZ625="nl"), (BD625/1971000)*100, AND(F625="Mouse", AZ625="cm3"), (BD625/0.50891)*100, AND(F625="Rat", AZ625="cm3"), (BD625/1.971)*100, TRUE, "NA")</f>
        <v>NA</v>
      </c>
      <c r="BF625" s="48" t="str" cm="1">
        <f t="array" ref="BF625">_xlfn.IFS(AW625="NA", "NA", AW625="NR", "NA", T625 = "NA", "NA", T625 = "NR", "NA", BA625="SD", AW625, BA625="SE", AW625*(SQRT(T625)), BA625="SEM", AW625*(SQRT(T625)), TRUE, "NA")</f>
        <v>NA</v>
      </c>
      <c r="BG625" s="35" t="s">
        <v>471</v>
      </c>
      <c r="BH625" t="s">
        <v>9</v>
      </c>
      <c r="BI625" t="s">
        <v>9</v>
      </c>
      <c r="BJ625" t="s">
        <v>9</v>
      </c>
      <c r="BK625" t="s">
        <v>9</v>
      </c>
      <c r="BL625" t="s">
        <v>196</v>
      </c>
      <c r="BM625">
        <v>24</v>
      </c>
      <c r="BN625" s="35" t="s">
        <v>273</v>
      </c>
      <c r="BO625" t="s">
        <v>272</v>
      </c>
      <c r="BQ625" t="s">
        <v>2421</v>
      </c>
    </row>
    <row r="626" spans="1:69" s="22" customFormat="1" x14ac:dyDescent="0.3">
      <c r="A626" s="22" t="s">
        <v>2423</v>
      </c>
      <c r="B626" s="22" t="s">
        <v>2422</v>
      </c>
      <c r="C626" s="22">
        <v>2019</v>
      </c>
      <c r="D626" s="22" t="s">
        <v>2424</v>
      </c>
      <c r="E626" s="22" t="s">
        <v>141</v>
      </c>
      <c r="F626" s="34" t="s">
        <v>25</v>
      </c>
      <c r="G626" s="22" t="s">
        <v>1008</v>
      </c>
      <c r="H626" s="22" t="s">
        <v>36</v>
      </c>
      <c r="I626" s="22" t="s">
        <v>12</v>
      </c>
      <c r="J626" s="22" t="s">
        <v>8</v>
      </c>
      <c r="K626" s="22">
        <v>6</v>
      </c>
      <c r="L626" s="22">
        <f>AVERAGE(K626,M626)</f>
        <v>8</v>
      </c>
      <c r="M626" s="22">
        <v>10</v>
      </c>
      <c r="N626" s="22" t="s">
        <v>9</v>
      </c>
      <c r="O626" s="22" t="s">
        <v>9</v>
      </c>
      <c r="P626" s="22" t="s">
        <v>9</v>
      </c>
      <c r="Q626" s="22">
        <v>1</v>
      </c>
      <c r="R626" s="22">
        <v>6</v>
      </c>
      <c r="S626" s="22">
        <v>0</v>
      </c>
      <c r="T626" s="22" t="s">
        <v>8</v>
      </c>
      <c r="U626" s="22" t="str">
        <f t="shared" si="99"/>
        <v>NA</v>
      </c>
      <c r="V626" s="22" t="str">
        <f t="shared" si="100"/>
        <v>NA</v>
      </c>
      <c r="W626" s="34" t="s">
        <v>147</v>
      </c>
      <c r="X626" s="22" t="s">
        <v>97</v>
      </c>
      <c r="Y626" s="22" t="s">
        <v>78</v>
      </c>
      <c r="Z626" s="22" t="s">
        <v>9</v>
      </c>
      <c r="AA626" s="22">
        <v>40</v>
      </c>
      <c r="AB626" s="22" t="s">
        <v>145</v>
      </c>
      <c r="AC626" cm="1">
        <f t="array" ref="AC626">_xlfn.IFS(AB626="mg/kg", AA626, AB626="ug/g", AA626, AB626="mg/100g", AA626*10, AB626="mg/g", AA626*1000, TRUE, "NA")</f>
        <v>40</v>
      </c>
      <c r="AD626" s="22">
        <v>45</v>
      </c>
      <c r="AE626" s="22" t="s">
        <v>221</v>
      </c>
      <c r="AF626" t="str" cm="1">
        <f t="array" ref="AF626">_xlfn.IFS(AD626="NA", "NA", AD626="NR", "NA", AE626="W/cm2", AD626, AE626="mW/mm2", AD626*0.1, AE626="mW/cm2", AD626*0.001, AE626="uW/cm2", AD626*0.000001, AE626="lux", AD626*0.00000014641, AE626="klux", AD626*0.00014641, TRUE, "NA")</f>
        <v>NA</v>
      </c>
      <c r="AG626" s="22" t="s">
        <v>84</v>
      </c>
      <c r="AH626" s="22" t="s">
        <v>719</v>
      </c>
      <c r="AI626" s="22">
        <v>561</v>
      </c>
      <c r="AJ626" s="22">
        <v>2.7</v>
      </c>
      <c r="AK626" s="22">
        <v>15</v>
      </c>
      <c r="AL626" s="34" t="s">
        <v>12</v>
      </c>
      <c r="AM626" s="22" t="s">
        <v>8</v>
      </c>
      <c r="AN626" s="22" t="s">
        <v>8</v>
      </c>
      <c r="AO626" s="22" t="s">
        <v>8</v>
      </c>
      <c r="AP626" s="22" t="s">
        <v>8</v>
      </c>
      <c r="AQ626" s="22" t="s">
        <v>8</v>
      </c>
      <c r="AR626" s="34">
        <v>336</v>
      </c>
      <c r="AS626" s="22" t="s">
        <v>876</v>
      </c>
      <c r="AT626" s="22">
        <v>6.1</v>
      </c>
      <c r="AU626" s="22">
        <v>2.7</v>
      </c>
      <c r="AV626" s="22" t="s">
        <v>8</v>
      </c>
      <c r="AW626" s="22" t="s">
        <v>8</v>
      </c>
      <c r="AX626" s="22" t="s">
        <v>8</v>
      </c>
      <c r="AY626" s="22" t="s">
        <v>8</v>
      </c>
      <c r="AZ626" s="22" t="s">
        <v>137</v>
      </c>
      <c r="BA626" s="22" t="s">
        <v>196</v>
      </c>
      <c r="BB626" cm="1">
        <f t="array" ref="BB626">_xlfn.IFS(AT626="NA", "NA", AT626="NR", "NA", AZ626="Direct rLV % whole brain", AT626, AZ626="Indirect rLV % whole brain", AT626, AZ626="Direct rLV % hemisphere", AT626/2, AZ626="Indirect rLV % hemisphere", AT626/2, AND(F626="Mouse", AZ626="mm3"), (AT626/508.91)*100, AND(F626="Rat", AZ626="mm3"), (AT626/1971)*100, AND(F626="Mouse", AZ626="ul"), (AT626/508.91)*100, AND(F626="Rat", AZ626="ul"), (AT626/1971)*100, AND(F626="Mouse", AZ626="nl"), (AT626/508910)*100, AND(F626="Rat", AZ626="nl"), (AT626/1971000)*100, AND(F626="Mouse", AZ626="cm3"), (AT626/0.50891)*100, AND(F626="Rat", AZ626="cm3"), (AT626/1.971)*100, TRUE, "NA")</f>
        <v>1.1986402310821165</v>
      </c>
      <c r="BC626" t="str" cm="1">
        <f t="array" ref="BC626">_xlfn.IFS(AV626="NA", "NA", AV626="NR", "NA", AZ626="Direct rLV % whole brain", AV626, AZ626="Indirect rLV % whole brain", AV626, AZ626="Direct rLV % hemisphere", AV626/2, AZ626="Indirect rLV % hemisphere", AV626/2, AND(F626="Mouse", AZ626="mm3"), (AV626/508.91)*100, AND(F626="Rat", AZ626="mm3"), (AV626/1971)*100, AND(F626="Mouse", AZ626="ul"), (AV626/508.91)*100, AND(F626="Rat", AZ626="ul"), (AV626/1971)*100, AND(F626="Mouse", AZ626="nl"), (AV626/508910)*100, AND(F626="Rat", AZ626="nl"), (AV626/1971000)*100, AND(F626="Mouse", AZ626="cm3"), (AV626/0.50891)*100, AND(F626="Rat", AZ626="cm3"), (AV626/1.971)*100, TRUE, "NA")</f>
        <v>NA</v>
      </c>
      <c r="BD626" cm="1">
        <f t="array" ref="BD626">_xlfn.IFS(AU626="NA", "NA", AU626="NR", "NA", R626="NR", "NA", BA626="SD", AU626, BA626="SE", AU626*(SQRT(R626)), BA626="SEM", AU626*(SQRT(R626)), TRUE, "NA")</f>
        <v>2.7</v>
      </c>
      <c r="BE626" cm="1">
        <f t="array" ref="BE626">_xlfn.IFS(BD626="NA", "NA", AZ626="Direct rLV % whole brain", BD626, AZ626="Indirect rLV % whole brain", BD626, AZ626="Direct rLV % hemisphere", BD626/2, AZ626="Indirect rLV % hemisphere", BD626/2, AND(F626="Mouse", AZ626="mm3"), (BD626/508.91)*100, AND(F626="Rat", AZ626="mm3"), (BD626/1971)*100, AND(F626="Mouse", AZ626="ul"), (BD626/508.91)*100, AND(F626="Rat", AZ626="ul"), (BD626/1971)*100, AND(F626="Mouse", AZ626="nl"), (BD626/508910)*100, AND(F626="Rat", AZ626="nl"), (BD626/1971000)*100, AND(F626="Mouse", AZ626="cm3"), (BD626/0.50891)*100, AND(F626="Rat", AZ626="cm3"), (BD626/1.971)*100, TRUE, "NA")</f>
        <v>0.53054567605274017</v>
      </c>
      <c r="BF626" s="48" t="str" cm="1">
        <f t="array" ref="BF626">_xlfn.IFS(AW626="NA", "NA", AW626="NR", "NA", T626 = "NA", "NA", T626 = "NR", "NA", BA626="SD", AW626, BA626="SE", AW626*(SQRT(T626)), BA626="SEM", AW626*(SQRT(T626)), TRUE, "NA")</f>
        <v>NA</v>
      </c>
      <c r="BG626" s="34" t="s">
        <v>12</v>
      </c>
      <c r="BH626" s="22" t="s">
        <v>8</v>
      </c>
      <c r="BI626" s="22" t="s">
        <v>8</v>
      </c>
      <c r="BJ626" s="22" t="s">
        <v>8</v>
      </c>
      <c r="BK626" s="22" t="s">
        <v>8</v>
      </c>
      <c r="BL626" s="22" t="s">
        <v>8</v>
      </c>
      <c r="BM626" s="22" t="s">
        <v>8</v>
      </c>
      <c r="BN626" s="34" t="s">
        <v>273</v>
      </c>
      <c r="BO626" s="22" t="s">
        <v>273</v>
      </c>
    </row>
    <row r="627" spans="1:69" x14ac:dyDescent="0.3">
      <c r="A627" t="s">
        <v>2426</v>
      </c>
      <c r="B627" t="s">
        <v>2425</v>
      </c>
      <c r="C627">
        <v>2018</v>
      </c>
      <c r="D627" t="s">
        <v>2427</v>
      </c>
      <c r="E627" t="s">
        <v>141</v>
      </c>
      <c r="F627" s="35" t="s">
        <v>24</v>
      </c>
      <c r="G627" t="s">
        <v>10</v>
      </c>
      <c r="H627" t="s">
        <v>36</v>
      </c>
      <c r="I627" t="s">
        <v>12</v>
      </c>
      <c r="J627" t="s">
        <v>8</v>
      </c>
      <c r="K627" t="s">
        <v>9</v>
      </c>
      <c r="L627" t="s">
        <v>9</v>
      </c>
      <c r="M627" t="s">
        <v>9</v>
      </c>
      <c r="N627">
        <v>200</v>
      </c>
      <c r="O627">
        <f>AVERAGE(N627,P627)</f>
        <v>225</v>
      </c>
      <c r="P627">
        <v>250</v>
      </c>
      <c r="Q627">
        <v>1</v>
      </c>
      <c r="R627">
        <v>4.5</v>
      </c>
      <c r="S627">
        <v>1</v>
      </c>
      <c r="T627">
        <v>4.5</v>
      </c>
      <c r="U627">
        <f t="shared" si="99"/>
        <v>1</v>
      </c>
      <c r="V627">
        <f t="shared" si="100"/>
        <v>4.5</v>
      </c>
      <c r="W627" s="35" t="s">
        <v>175</v>
      </c>
      <c r="X627" t="s">
        <v>8</v>
      </c>
      <c r="Y627" t="s">
        <v>78</v>
      </c>
      <c r="Z627" t="s">
        <v>9</v>
      </c>
      <c r="AA627">
        <v>0.1</v>
      </c>
      <c r="AB627" t="s">
        <v>174</v>
      </c>
      <c r="AC627" cm="1">
        <f t="array" ref="AC627">_xlfn.IFS(AB627="mg/kg", AA627, AB627="ug/g", AA627, AB627="mg/100g", AA627*10, AB627="mg/g", AA627*1000, TRUE, "NA")</f>
        <v>100</v>
      </c>
      <c r="AD627" t="s">
        <v>9</v>
      </c>
      <c r="AE627" t="s">
        <v>8</v>
      </c>
      <c r="AF627" t="str" cm="1">
        <f t="array" ref="AF627">_xlfn.IFS(AD627="NA", "NA", AD627="NR", "NA", AE627="W/cm2", AD627, AE627="mW/mm2", AD627*0.1, AE627="mW/cm2", AD627*0.001, AE627="uW/cm2", AD627*0.000001, AE627="lux", AD627*0.00000014641, AE627="klux", AD627*0.00014641, TRUE, "NA")</f>
        <v>NA</v>
      </c>
      <c r="AG627" t="s">
        <v>231</v>
      </c>
      <c r="AH627" t="s">
        <v>9</v>
      </c>
      <c r="AI627" t="s">
        <v>9</v>
      </c>
      <c r="AJ627">
        <v>6</v>
      </c>
      <c r="AK627">
        <v>15</v>
      </c>
      <c r="AL627" s="35" t="s">
        <v>1411</v>
      </c>
      <c r="AM627" t="s">
        <v>216</v>
      </c>
      <c r="AN627">
        <v>808</v>
      </c>
      <c r="AO627" t="s">
        <v>2429</v>
      </c>
      <c r="AP627">
        <v>24</v>
      </c>
      <c r="AQ627" t="s">
        <v>158</v>
      </c>
      <c r="AR627" s="35">
        <v>336</v>
      </c>
      <c r="AS627" t="s">
        <v>876</v>
      </c>
      <c r="AT627">
        <v>3.12</v>
      </c>
      <c r="AU627">
        <v>0.23</v>
      </c>
      <c r="AV627">
        <v>1.9</v>
      </c>
      <c r="AW627">
        <v>0.05</v>
      </c>
      <c r="AX627" t="s">
        <v>8</v>
      </c>
      <c r="AY627" t="s">
        <v>8</v>
      </c>
      <c r="AZ627" t="s">
        <v>485</v>
      </c>
      <c r="BA627" t="s">
        <v>198</v>
      </c>
      <c r="BB627" cm="1">
        <f t="array" ref="BB627">_xlfn.IFS(AT627="NA", "NA", AT627="NR", "NA", AZ627="Direct rLV % whole brain", AT627, AZ627="Indirect rLV % whole brain", AT627, AZ627="Direct rLV % hemisphere", AT627/2, AZ627="Indirect rLV % hemisphere", AT627/2, AND(F627="Mouse", AZ627="mm3"), (AT627/508.91)*100, AND(F627="Rat", AZ627="mm3"), (AT627/1971)*100, AND(F627="Mouse", AZ627="ul"), (AT627/508.91)*100, AND(F627="Rat", AZ627="ul"), (AT627/1971)*100, AND(F627="Mouse", AZ627="nl"), (AT627/508910)*100, AND(F627="Rat", AZ627="nl"), (AT627/1971000)*100, AND(F627="Mouse", AZ627="cm3"), (AT627/0.50891)*100, AND(F627="Rat", AZ627="cm3"), (AT627/1.971)*100, TRUE, "NA")</f>
        <v>1.56</v>
      </c>
      <c r="BC627" cm="1">
        <f t="array" ref="BC627">_xlfn.IFS(AV627="NA", "NA", AV627="NR", "NA", AZ627="Direct rLV % whole brain", AV627, AZ627="Indirect rLV % whole brain", AV627, AZ627="Direct rLV % hemisphere", AV627/2, AZ627="Indirect rLV % hemisphere", AV627/2, AND(F627="Mouse", AZ627="mm3"), (AV627/508.91)*100, AND(F627="Rat", AZ627="mm3"), (AV627/1971)*100, AND(F627="Mouse", AZ627="ul"), (AV627/508.91)*100, AND(F627="Rat", AZ627="ul"), (AV627/1971)*100, AND(F627="Mouse", AZ627="nl"), (AV627/508910)*100, AND(F627="Rat", AZ627="nl"), (AV627/1971000)*100, AND(F627="Mouse", AZ627="cm3"), (AV627/0.50891)*100, AND(F627="Rat", AZ627="cm3"), (AV627/1.971)*100, TRUE, "NA")</f>
        <v>0.95</v>
      </c>
      <c r="BD627" cm="1">
        <f t="array" ref="BD627">_xlfn.IFS(AU627="NA", "NA", AU627="NR", "NA", R627="NR", "NA", BA627="SD", AU627, BA627="SE", AU627*(SQRT(R627)), BA627="SEM", AU627*(SQRT(R627)), TRUE, "NA")</f>
        <v>0.48790367901871778</v>
      </c>
      <c r="BE627" cm="1">
        <f t="array" ref="BE627">_xlfn.IFS(BD627="NA", "NA", AZ627="Direct rLV % whole brain", BD627, AZ627="Indirect rLV % whole brain", BD627, AZ627="Direct rLV % hemisphere", BD627/2, AZ627="Indirect rLV % hemisphere", BD627/2, AND(F627="Mouse", AZ627="mm3"), (BD627/508.91)*100, AND(F627="Rat", AZ627="mm3"), (BD627/1971)*100, AND(F627="Mouse", AZ627="ul"), (BD627/508.91)*100, AND(F627="Rat", AZ627="ul"), (BD627/1971)*100, AND(F627="Mouse", AZ627="nl"), (BD627/508910)*100, AND(F627="Rat", AZ627="nl"), (BD627/1971000)*100, AND(F627="Mouse", AZ627="cm3"), (BD627/0.50891)*100, AND(F627="Rat", AZ627="cm3"), (BD627/1.971)*100, TRUE, "NA")</f>
        <v>0.24395183950935889</v>
      </c>
      <c r="BF627" s="48" cm="1">
        <f t="array" ref="BF627">_xlfn.IFS(AW627="NA", "NA", AW627="NR", "NA", T627 = "NA", "NA", T627 = "NR", "NA", BA627="SD", AW627, BA627="SE", AW627*(SQRT(T627)), BA627="SEM", AW627*(SQRT(T627)), TRUE, "NA")</f>
        <v>0.10606601717798213</v>
      </c>
      <c r="BG627" s="35" t="s">
        <v>12</v>
      </c>
      <c r="BH627" t="s">
        <v>8</v>
      </c>
      <c r="BI627" t="s">
        <v>8</v>
      </c>
      <c r="BJ627" t="s">
        <v>8</v>
      </c>
      <c r="BK627" t="s">
        <v>8</v>
      </c>
      <c r="BL627" t="s">
        <v>8</v>
      </c>
      <c r="BM627" t="s">
        <v>8</v>
      </c>
      <c r="BN627" s="35" t="s">
        <v>273</v>
      </c>
      <c r="BO627" t="s">
        <v>273</v>
      </c>
    </row>
    <row r="628" spans="1:69" s="22" customFormat="1" x14ac:dyDescent="0.3">
      <c r="A628" s="22" t="s">
        <v>2431</v>
      </c>
      <c r="B628" s="22" t="s">
        <v>2430</v>
      </c>
      <c r="C628" s="22">
        <v>2015</v>
      </c>
      <c r="D628" s="22" t="s">
        <v>2432</v>
      </c>
      <c r="E628" s="22" t="s">
        <v>141</v>
      </c>
      <c r="F628" s="34" t="s">
        <v>24</v>
      </c>
      <c r="G628" s="22" t="s">
        <v>1191</v>
      </c>
      <c r="H628" s="22" t="s">
        <v>36</v>
      </c>
      <c r="I628" s="22" t="s">
        <v>210</v>
      </c>
      <c r="J628" s="22" t="s">
        <v>284</v>
      </c>
      <c r="K628" s="22">
        <v>11</v>
      </c>
      <c r="L628" s="22">
        <f>AVERAGE(K628,M628)</f>
        <v>15.5</v>
      </c>
      <c r="M628" s="22">
        <v>20</v>
      </c>
      <c r="N628" s="22">
        <v>244</v>
      </c>
      <c r="O628" s="22">
        <v>269</v>
      </c>
      <c r="P628" s="22">
        <v>294</v>
      </c>
      <c r="Q628" s="22">
        <v>2</v>
      </c>
      <c r="R628" s="22">
        <v>14</v>
      </c>
      <c r="S628" s="22">
        <v>0</v>
      </c>
      <c r="T628" s="22" t="s">
        <v>8</v>
      </c>
      <c r="U628" s="22" t="str">
        <f t="shared" si="99"/>
        <v>NA</v>
      </c>
      <c r="V628" s="22" t="str">
        <f t="shared" si="100"/>
        <v>NA</v>
      </c>
      <c r="W628" s="34" t="s">
        <v>147</v>
      </c>
      <c r="X628" s="22" t="s">
        <v>95</v>
      </c>
      <c r="Y628" s="22" t="s">
        <v>2553</v>
      </c>
      <c r="Z628" s="22" t="s">
        <v>276</v>
      </c>
      <c r="AA628" s="22">
        <v>20</v>
      </c>
      <c r="AB628" s="22" t="s">
        <v>145</v>
      </c>
      <c r="AC628" cm="1">
        <f t="array" ref="AC628">_xlfn.IFS(AB628="mg/kg", AA628, AB628="ug/g", AA628, AB628="mg/100g", AA628*10, AB628="mg/g", AA628*1000, TRUE, "NA")</f>
        <v>20</v>
      </c>
      <c r="AD628" s="22">
        <v>20</v>
      </c>
      <c r="AE628" s="22" t="s">
        <v>221</v>
      </c>
      <c r="AF628" t="str" cm="1">
        <f t="array" ref="AF628">_xlfn.IFS(AD628="NA", "NA", AD628="NR", "NA", AE628="W/cm2", AD628, AE628="mW/mm2", AD628*0.1, AE628="mW/cm2", AD628*0.001, AE628="uW/cm2", AD628*0.000001, AE628="lux", AD628*0.00000014641, AE628="klux", AD628*0.00014641, TRUE, "NA")</f>
        <v>NA</v>
      </c>
      <c r="AG628" s="22" t="s">
        <v>729</v>
      </c>
      <c r="AH628" s="22" t="s">
        <v>729</v>
      </c>
      <c r="AI628" s="22">
        <v>561</v>
      </c>
      <c r="AJ628" s="22" t="s">
        <v>9</v>
      </c>
      <c r="AK628" s="22" t="s">
        <v>9</v>
      </c>
      <c r="AL628" s="34" t="s">
        <v>12</v>
      </c>
      <c r="AM628" s="22" t="s">
        <v>8</v>
      </c>
      <c r="AN628" s="22" t="s">
        <v>8</v>
      </c>
      <c r="AO628" s="22" t="s">
        <v>8</v>
      </c>
      <c r="AP628" s="22" t="s">
        <v>8</v>
      </c>
      <c r="AQ628" s="22" t="s">
        <v>8</v>
      </c>
      <c r="AR628" s="34">
        <v>24</v>
      </c>
      <c r="AS628" s="22" t="s">
        <v>875</v>
      </c>
      <c r="AT628" s="22">
        <v>83</v>
      </c>
      <c r="AU628" s="22">
        <v>35</v>
      </c>
      <c r="AV628" s="22" t="s">
        <v>8</v>
      </c>
      <c r="AW628" s="22" t="s">
        <v>8</v>
      </c>
      <c r="AX628" s="22" t="s">
        <v>8</v>
      </c>
      <c r="AY628" s="22" t="s">
        <v>8</v>
      </c>
      <c r="AZ628" s="22" t="s">
        <v>137</v>
      </c>
      <c r="BA628" s="22" t="s">
        <v>196</v>
      </c>
      <c r="BB628" cm="1">
        <f t="array" ref="BB628">_xlfn.IFS(AT628="NA", "NA", AT628="NR", "NA", AZ628="Direct rLV % whole brain", AT628, AZ628="Indirect rLV % whole brain", AT628, AZ628="Direct rLV % hemisphere", AT628/2, AZ628="Indirect rLV % hemisphere", AT628/2, AND(F628="Mouse", AZ628="mm3"), (AT628/508.91)*100, AND(F628="Rat", AZ628="mm3"), (AT628/1971)*100, AND(F628="Mouse", AZ628="ul"), (AT628/508.91)*100, AND(F628="Rat", AZ628="ul"), (AT628/1971)*100, AND(F628="Mouse", AZ628="nl"), (AT628/508910)*100, AND(F628="Rat", AZ628="nl"), (AT628/1971000)*100, AND(F628="Mouse", AZ628="cm3"), (AT628/0.50891)*100, AND(F628="Rat", AZ628="cm3"), (AT628/1.971)*100, TRUE, "NA")</f>
        <v>4.2110603754439371</v>
      </c>
      <c r="BC628" t="str" cm="1">
        <f t="array" ref="BC628">_xlfn.IFS(AV628="NA", "NA", AV628="NR", "NA", AZ628="Direct rLV % whole brain", AV628, AZ628="Indirect rLV % whole brain", AV628, AZ628="Direct rLV % hemisphere", AV628/2, AZ628="Indirect rLV % hemisphere", AV628/2, AND(F628="Mouse", AZ628="mm3"), (AV628/508.91)*100, AND(F628="Rat", AZ628="mm3"), (AV628/1971)*100, AND(F628="Mouse", AZ628="ul"), (AV628/508.91)*100, AND(F628="Rat", AZ628="ul"), (AV628/1971)*100, AND(F628="Mouse", AZ628="nl"), (AV628/508910)*100, AND(F628="Rat", AZ628="nl"), (AV628/1971000)*100, AND(F628="Mouse", AZ628="cm3"), (AV628/0.50891)*100, AND(F628="Rat", AZ628="cm3"), (AV628/1.971)*100, TRUE, "NA")</f>
        <v>NA</v>
      </c>
      <c r="BD628" cm="1">
        <f t="array" ref="BD628">_xlfn.IFS(AU628="NA", "NA", AU628="NR", "NA", R628="NR", "NA", BA628="SD", AU628, BA628="SE", AU628*(SQRT(R628)), BA628="SEM", AU628*(SQRT(R628)), TRUE, "NA")</f>
        <v>35</v>
      </c>
      <c r="BE628" cm="1">
        <f t="array" ref="BE628">_xlfn.IFS(BD628="NA", "NA", AZ628="Direct rLV % whole brain", BD628, AZ628="Indirect rLV % whole brain", BD628, AZ628="Direct rLV % hemisphere", BD628/2, AZ628="Indirect rLV % hemisphere", BD628/2, AND(F628="Mouse", AZ628="mm3"), (BD628/508.91)*100, AND(F628="Rat", AZ628="mm3"), (BD628/1971)*100, AND(F628="Mouse", AZ628="ul"), (BD628/508.91)*100, AND(F628="Rat", AZ628="ul"), (BD628/1971)*100, AND(F628="Mouse", AZ628="nl"), (BD628/508910)*100, AND(F628="Rat", AZ628="nl"), (BD628/1971000)*100, AND(F628="Mouse", AZ628="cm3"), (BD628/0.50891)*100, AND(F628="Rat", AZ628="cm3"), (BD628/1.971)*100, TRUE, "NA")</f>
        <v>1.7757483510908167</v>
      </c>
      <c r="BF628" s="48" t="str" cm="1">
        <f t="array" ref="BF628">_xlfn.IFS(AW628="NA", "NA", AW628="NR", "NA", T628 = "NA", "NA", T628 = "NR", "NA", BA628="SD", AW628, BA628="SE", AW628*(SQRT(T628)), BA628="SEM", AW628*(SQRT(T628)), TRUE, "NA")</f>
        <v>NA</v>
      </c>
      <c r="BG628" s="34" t="s">
        <v>12</v>
      </c>
      <c r="BH628" s="22" t="s">
        <v>8</v>
      </c>
      <c r="BI628" s="22" t="s">
        <v>8</v>
      </c>
      <c r="BJ628" s="22" t="s">
        <v>8</v>
      </c>
      <c r="BK628" s="22" t="s">
        <v>8</v>
      </c>
      <c r="BL628" s="22" t="s">
        <v>8</v>
      </c>
      <c r="BM628" s="22" t="s">
        <v>8</v>
      </c>
      <c r="BN628" s="34" t="s">
        <v>273</v>
      </c>
      <c r="BO628" s="22" t="s">
        <v>273</v>
      </c>
    </row>
    <row r="629" spans="1:69" s="22" customFormat="1" x14ac:dyDescent="0.3">
      <c r="A629" s="22" t="s">
        <v>2431</v>
      </c>
      <c r="B629" s="22" t="s">
        <v>2430</v>
      </c>
      <c r="C629" s="22">
        <v>2015</v>
      </c>
      <c r="D629" s="22" t="s">
        <v>2432</v>
      </c>
      <c r="E629" s="22" t="s">
        <v>143</v>
      </c>
      <c r="F629" s="34" t="s">
        <v>24</v>
      </c>
      <c r="G629" s="22" t="s">
        <v>2433</v>
      </c>
      <c r="H629" s="22" t="s">
        <v>36</v>
      </c>
      <c r="I629" s="22" t="s">
        <v>210</v>
      </c>
      <c r="J629" s="22" t="s">
        <v>284</v>
      </c>
      <c r="K629" s="22">
        <v>11</v>
      </c>
      <c r="L629" s="22">
        <f t="shared" ref="L629:L633" si="102">AVERAGE(K629,M629)</f>
        <v>15.5</v>
      </c>
      <c r="M629" s="22">
        <v>20</v>
      </c>
      <c r="N629" s="22">
        <v>244</v>
      </c>
      <c r="O629" s="22">
        <v>269</v>
      </c>
      <c r="P629" s="22">
        <v>294</v>
      </c>
      <c r="Q629" s="22">
        <v>2</v>
      </c>
      <c r="R629" s="22">
        <v>11</v>
      </c>
      <c r="S629" s="22">
        <v>0</v>
      </c>
      <c r="T629" s="22" t="s">
        <v>8</v>
      </c>
      <c r="U629" s="22" t="str">
        <f t="shared" si="99"/>
        <v>NA</v>
      </c>
      <c r="V629" s="22" t="str">
        <f t="shared" si="100"/>
        <v>NA</v>
      </c>
      <c r="W629" s="34" t="s">
        <v>147</v>
      </c>
      <c r="X629" s="22" t="s">
        <v>95</v>
      </c>
      <c r="Y629" s="22" t="s">
        <v>2553</v>
      </c>
      <c r="Z629" s="22" t="s">
        <v>276</v>
      </c>
      <c r="AA629" s="22">
        <v>20</v>
      </c>
      <c r="AB629" s="22" t="s">
        <v>145</v>
      </c>
      <c r="AC629" cm="1">
        <f t="array" ref="AC629">_xlfn.IFS(AB629="mg/kg", AA629, AB629="ug/g", AA629, AB629="mg/100g", AA629*10, AB629="mg/g", AA629*1000, TRUE, "NA")</f>
        <v>20</v>
      </c>
      <c r="AD629" s="22">
        <v>20</v>
      </c>
      <c r="AE629" s="22" t="s">
        <v>221</v>
      </c>
      <c r="AF629" t="str" cm="1">
        <f t="array" ref="AF629">_xlfn.IFS(AD629="NA", "NA", AD629="NR", "NA", AE629="W/cm2", AD629, AE629="mW/mm2", AD629*0.1, AE629="mW/cm2", AD629*0.001, AE629="uW/cm2", AD629*0.000001, AE629="lux", AD629*0.00000014641, AE629="klux", AD629*0.00014641, TRUE, "NA")</f>
        <v>NA</v>
      </c>
      <c r="AG629" s="22" t="s">
        <v>729</v>
      </c>
      <c r="AH629" s="22" t="s">
        <v>729</v>
      </c>
      <c r="AI629" s="22">
        <v>561</v>
      </c>
      <c r="AJ629" s="22" t="s">
        <v>9</v>
      </c>
      <c r="AK629" s="22" t="s">
        <v>9</v>
      </c>
      <c r="AL629" s="34" t="s">
        <v>12</v>
      </c>
      <c r="AM629" s="22" t="s">
        <v>8</v>
      </c>
      <c r="AN629" s="22" t="s">
        <v>8</v>
      </c>
      <c r="AO629" s="22" t="s">
        <v>8</v>
      </c>
      <c r="AP629" s="22" t="s">
        <v>8</v>
      </c>
      <c r="AQ629" s="22" t="s">
        <v>8</v>
      </c>
      <c r="AR629" s="34">
        <v>24</v>
      </c>
      <c r="AS629" s="22" t="s">
        <v>875</v>
      </c>
      <c r="AT629" s="22">
        <v>89</v>
      </c>
      <c r="AU629" s="22">
        <v>39</v>
      </c>
      <c r="AV629" s="22" t="s">
        <v>8</v>
      </c>
      <c r="AW629" s="22" t="s">
        <v>8</v>
      </c>
      <c r="AX629" s="22" t="s">
        <v>8</v>
      </c>
      <c r="AY629" s="22" t="s">
        <v>8</v>
      </c>
      <c r="AZ629" s="22" t="s">
        <v>137</v>
      </c>
      <c r="BA629" s="22" t="s">
        <v>196</v>
      </c>
      <c r="BB629" cm="1">
        <f t="array" ref="BB629">_xlfn.IFS(AT629="NA", "NA", AT629="NR", "NA", AZ629="Direct rLV % whole brain", AT629, AZ629="Indirect rLV % whole brain", AT629, AZ629="Direct rLV % hemisphere", AT629/2, AZ629="Indirect rLV % hemisphere", AT629/2, AND(F629="Mouse", AZ629="mm3"), (AT629/508.91)*100, AND(F629="Rat", AZ629="mm3"), (AT629/1971)*100, AND(F629="Mouse", AZ629="ul"), (AT629/508.91)*100, AND(F629="Rat", AZ629="ul"), (AT629/1971)*100, AND(F629="Mouse", AZ629="nl"), (AT629/508910)*100, AND(F629="Rat", AZ629="nl"), (AT629/1971000)*100, AND(F629="Mouse", AZ629="cm3"), (AT629/0.50891)*100, AND(F629="Rat", AZ629="cm3"), (AT629/1.971)*100, TRUE, "NA")</f>
        <v>4.5154743784880766</v>
      </c>
      <c r="BC629" t="str" cm="1">
        <f t="array" ref="BC629">_xlfn.IFS(AV629="NA", "NA", AV629="NR", "NA", AZ629="Direct rLV % whole brain", AV629, AZ629="Indirect rLV % whole brain", AV629, AZ629="Direct rLV % hemisphere", AV629/2, AZ629="Indirect rLV % hemisphere", AV629/2, AND(F629="Mouse", AZ629="mm3"), (AV629/508.91)*100, AND(F629="Rat", AZ629="mm3"), (AV629/1971)*100, AND(F629="Mouse", AZ629="ul"), (AV629/508.91)*100, AND(F629="Rat", AZ629="ul"), (AV629/1971)*100, AND(F629="Mouse", AZ629="nl"), (AV629/508910)*100, AND(F629="Rat", AZ629="nl"), (AV629/1971000)*100, AND(F629="Mouse", AZ629="cm3"), (AV629/0.50891)*100, AND(F629="Rat", AZ629="cm3"), (AV629/1.971)*100, TRUE, "NA")</f>
        <v>NA</v>
      </c>
      <c r="BD629" cm="1">
        <f t="array" ref="BD629">_xlfn.IFS(AU629="NA", "NA", AU629="NR", "NA", R629="NR", "NA", BA629="SD", AU629, BA629="SE", AU629*(SQRT(R629)), BA629="SEM", AU629*(SQRT(R629)), TRUE, "NA")</f>
        <v>39</v>
      </c>
      <c r="BE629" cm="1">
        <f t="array" ref="BE629">_xlfn.IFS(BD629="NA", "NA", AZ629="Direct rLV % whole brain", BD629, AZ629="Indirect rLV % whole brain", BD629, AZ629="Direct rLV % hemisphere", BD629/2, AZ629="Indirect rLV % hemisphere", BD629/2, AND(F629="Mouse", AZ629="mm3"), (BD629/508.91)*100, AND(F629="Rat", AZ629="mm3"), (BD629/1971)*100, AND(F629="Mouse", AZ629="ul"), (BD629/508.91)*100, AND(F629="Rat", AZ629="ul"), (BD629/1971)*100, AND(F629="Mouse", AZ629="nl"), (BD629/508910)*100, AND(F629="Rat", AZ629="nl"), (BD629/1971000)*100, AND(F629="Mouse", AZ629="cm3"), (BD629/0.50891)*100, AND(F629="Rat", AZ629="cm3"), (BD629/1.971)*100, TRUE, "NA")</f>
        <v>1.9786910197869101</v>
      </c>
      <c r="BF629" s="48" t="str" cm="1">
        <f t="array" ref="BF629">_xlfn.IFS(AW629="NA", "NA", AW629="NR", "NA", T629 = "NA", "NA", T629 = "NR", "NA", BA629="SD", AW629, BA629="SE", AW629*(SQRT(T629)), BA629="SEM", AW629*(SQRT(T629)), TRUE, "NA")</f>
        <v>NA</v>
      </c>
      <c r="BG629" s="34" t="s">
        <v>12</v>
      </c>
      <c r="BH629" s="22" t="s">
        <v>8</v>
      </c>
      <c r="BI629" s="22" t="s">
        <v>8</v>
      </c>
      <c r="BJ629" s="22" t="s">
        <v>8</v>
      </c>
      <c r="BK629" s="22" t="s">
        <v>8</v>
      </c>
      <c r="BL629" s="22" t="s">
        <v>8</v>
      </c>
      <c r="BM629" s="22" t="s">
        <v>8</v>
      </c>
      <c r="BN629" s="34" t="s">
        <v>273</v>
      </c>
      <c r="BO629" s="22" t="s">
        <v>273</v>
      </c>
    </row>
    <row r="630" spans="1:69" x14ac:dyDescent="0.3">
      <c r="A630" t="s">
        <v>2434</v>
      </c>
      <c r="B630" t="s">
        <v>2430</v>
      </c>
      <c r="C630">
        <v>1996</v>
      </c>
      <c r="D630" t="s">
        <v>2435</v>
      </c>
      <c r="E630" t="s">
        <v>141</v>
      </c>
      <c r="F630" s="35" t="s">
        <v>24</v>
      </c>
      <c r="G630" t="s">
        <v>50</v>
      </c>
      <c r="H630" t="s">
        <v>36</v>
      </c>
      <c r="I630" t="s">
        <v>210</v>
      </c>
      <c r="J630" t="s">
        <v>284</v>
      </c>
      <c r="K630">
        <v>22</v>
      </c>
      <c r="L630">
        <f t="shared" si="102"/>
        <v>24</v>
      </c>
      <c r="M630">
        <v>26</v>
      </c>
      <c r="N630">
        <v>300</v>
      </c>
      <c r="O630">
        <f>AVERAGE(N630,P630)</f>
        <v>375</v>
      </c>
      <c r="P630">
        <v>450</v>
      </c>
      <c r="Q630">
        <v>1</v>
      </c>
      <c r="R630">
        <v>6</v>
      </c>
      <c r="S630">
        <v>0</v>
      </c>
      <c r="T630" t="s">
        <v>8</v>
      </c>
      <c r="U630" t="str">
        <f t="shared" si="99"/>
        <v>NA</v>
      </c>
      <c r="V630" t="str">
        <f t="shared" si="100"/>
        <v>NA</v>
      </c>
      <c r="W630" s="35" t="s">
        <v>147</v>
      </c>
      <c r="X630" t="s">
        <v>95</v>
      </c>
      <c r="Y630" t="s">
        <v>2553</v>
      </c>
      <c r="Z630" t="s">
        <v>276</v>
      </c>
      <c r="AA630">
        <v>20</v>
      </c>
      <c r="AB630" t="s">
        <v>145</v>
      </c>
      <c r="AC630" cm="1">
        <f t="array" ref="AC630">_xlfn.IFS(AB630="mg/kg", AA630, AB630="ug/g", AA630, AB630="mg/100g", AA630*10, AB630="mg/g", AA630*1000, TRUE, "NA")</f>
        <v>20</v>
      </c>
      <c r="AD630">
        <v>64</v>
      </c>
      <c r="AE630" t="s">
        <v>1356</v>
      </c>
      <c r="AF630" cm="1">
        <f t="array" ref="AF630">_xlfn.IFS(AD630="NA", "NA", AD630="NR", "NA", AE630="W/cm2", AD630, AE630="mW/mm2", AD630*0.1, AE630="mW/cm2", AD630*0.001, AE630="uW/cm2", AD630*0.000001, AE630="lux", AD630*0.00000014641, AE630="klux", AD630*0.00014641, TRUE, "NA")</f>
        <v>6.4</v>
      </c>
      <c r="AG630" t="s">
        <v>651</v>
      </c>
      <c r="AH630" t="s">
        <v>651</v>
      </c>
      <c r="AI630">
        <v>568</v>
      </c>
      <c r="AJ630">
        <v>3</v>
      </c>
      <c r="AK630">
        <v>4</v>
      </c>
      <c r="AL630" s="35" t="s">
        <v>12</v>
      </c>
      <c r="AM630" t="s">
        <v>8</v>
      </c>
      <c r="AN630" t="s">
        <v>8</v>
      </c>
      <c r="AO630" t="s">
        <v>8</v>
      </c>
      <c r="AP630" t="s">
        <v>8</v>
      </c>
      <c r="AQ630" t="s">
        <v>8</v>
      </c>
      <c r="AR630" s="35">
        <v>72</v>
      </c>
      <c r="AS630" t="s">
        <v>875</v>
      </c>
      <c r="AT630">
        <v>84.8</v>
      </c>
      <c r="AU630">
        <v>17.399999999999999</v>
      </c>
      <c r="AV630" t="s">
        <v>8</v>
      </c>
      <c r="AW630" t="s">
        <v>8</v>
      </c>
      <c r="AX630" t="s">
        <v>8</v>
      </c>
      <c r="AY630" t="s">
        <v>8</v>
      </c>
      <c r="AZ630" t="s">
        <v>137</v>
      </c>
      <c r="BA630" t="s">
        <v>196</v>
      </c>
      <c r="BB630" cm="1">
        <f t="array" ref="BB630">_xlfn.IFS(AT630="NA", "NA", AT630="NR", "NA", AZ630="Direct rLV % whole brain", AT630, AZ630="Indirect rLV % whole brain", AT630, AZ630="Direct rLV % hemisphere", AT630/2, AZ630="Indirect rLV % hemisphere", AT630/2, AND(F630="Mouse", AZ630="mm3"), (AT630/508.91)*100, AND(F630="Rat", AZ630="mm3"), (AT630/1971)*100, AND(F630="Mouse", AZ630="ul"), (AT630/508.91)*100, AND(F630="Rat", AZ630="ul"), (AT630/1971)*100, AND(F630="Mouse", AZ630="nl"), (AT630/508910)*100, AND(F630="Rat", AZ630="nl"), (AT630/1971000)*100, AND(F630="Mouse", AZ630="cm3"), (AT630/0.50891)*100, AND(F630="Rat", AZ630="cm3"), (AT630/1.971)*100, TRUE, "NA")</f>
        <v>4.3023845763571789</v>
      </c>
      <c r="BC630" t="str" cm="1">
        <f t="array" ref="BC630">_xlfn.IFS(AV630="NA", "NA", AV630="NR", "NA", AZ630="Direct rLV % whole brain", AV630, AZ630="Indirect rLV % whole brain", AV630, AZ630="Direct rLV % hemisphere", AV630/2, AZ630="Indirect rLV % hemisphere", AV630/2, AND(F630="Mouse", AZ630="mm3"), (AV630/508.91)*100, AND(F630="Rat", AZ630="mm3"), (AV630/1971)*100, AND(F630="Mouse", AZ630="ul"), (AV630/508.91)*100, AND(F630="Rat", AZ630="ul"), (AV630/1971)*100, AND(F630="Mouse", AZ630="nl"), (AV630/508910)*100, AND(F630="Rat", AZ630="nl"), (AV630/1971000)*100, AND(F630="Mouse", AZ630="cm3"), (AV630/0.50891)*100, AND(F630="Rat", AZ630="cm3"), (AV630/1.971)*100, TRUE, "NA")</f>
        <v>NA</v>
      </c>
      <c r="BD630" cm="1">
        <f t="array" ref="BD630">_xlfn.IFS(AU630="NA", "NA", AU630="NR", "NA", R630="NR", "NA", BA630="SD", AU630, BA630="SE", AU630*(SQRT(R630)), BA630="SEM", AU630*(SQRT(R630)), TRUE, "NA")</f>
        <v>17.399999999999999</v>
      </c>
      <c r="BE630" cm="1">
        <f t="array" ref="BE630">_xlfn.IFS(BD630="NA", "NA", AZ630="Direct rLV % whole brain", BD630, AZ630="Indirect rLV % whole brain", BD630, AZ630="Direct rLV % hemisphere", BD630/2, AZ630="Indirect rLV % hemisphere", BD630/2, AND(F630="Mouse", AZ630="mm3"), (BD630/508.91)*100, AND(F630="Rat", AZ630="mm3"), (BD630/1971)*100, AND(F630="Mouse", AZ630="ul"), (BD630/508.91)*100, AND(F630="Rat", AZ630="ul"), (BD630/1971)*100, AND(F630="Mouse", AZ630="nl"), (BD630/508910)*100, AND(F630="Rat", AZ630="nl"), (BD630/1971000)*100, AND(F630="Mouse", AZ630="cm3"), (BD630/0.50891)*100, AND(F630="Rat", AZ630="cm3"), (BD630/1.971)*100, TRUE, "NA")</f>
        <v>0.88280060882800593</v>
      </c>
      <c r="BF630" s="48" t="str" cm="1">
        <f t="array" ref="BF630">_xlfn.IFS(AW630="NA", "NA", AW630="NR", "NA", T630 = "NA", "NA", T630 = "NR", "NA", BA630="SD", AW630, BA630="SE", AW630*(SQRT(T630)), BA630="SEM", AW630*(SQRT(T630)), TRUE, "NA")</f>
        <v>NA</v>
      </c>
      <c r="BG630" s="35" t="s">
        <v>12</v>
      </c>
      <c r="BH630" t="s">
        <v>8</v>
      </c>
      <c r="BI630" t="s">
        <v>8</v>
      </c>
      <c r="BJ630" t="s">
        <v>8</v>
      </c>
      <c r="BK630" t="s">
        <v>8</v>
      </c>
      <c r="BL630" t="s">
        <v>8</v>
      </c>
      <c r="BM630" t="s">
        <v>8</v>
      </c>
      <c r="BN630" s="35" t="s">
        <v>273</v>
      </c>
      <c r="BO630" t="s">
        <v>273</v>
      </c>
    </row>
    <row r="631" spans="1:69" s="22" customFormat="1" x14ac:dyDescent="0.3">
      <c r="A631" s="22" t="s">
        <v>2436</v>
      </c>
      <c r="B631" s="22" t="s">
        <v>2430</v>
      </c>
      <c r="C631" s="22">
        <v>1997</v>
      </c>
      <c r="D631" s="22" t="s">
        <v>2437</v>
      </c>
      <c r="E631" s="22" t="s">
        <v>141</v>
      </c>
      <c r="F631" s="34" t="s">
        <v>24</v>
      </c>
      <c r="G631" s="22" t="s">
        <v>50</v>
      </c>
      <c r="H631" s="22" t="s">
        <v>36</v>
      </c>
      <c r="I631" s="22" t="s">
        <v>210</v>
      </c>
      <c r="J631" s="22" t="s">
        <v>284</v>
      </c>
      <c r="K631" s="22">
        <v>22</v>
      </c>
      <c r="L631" s="22">
        <f t="shared" si="102"/>
        <v>26</v>
      </c>
      <c r="M631" s="22">
        <v>30</v>
      </c>
      <c r="N631" s="22">
        <v>300</v>
      </c>
      <c r="O631" s="22">
        <f>AVERAGE(N631,P631)</f>
        <v>375</v>
      </c>
      <c r="P631" s="22">
        <v>450</v>
      </c>
      <c r="Q631" s="22">
        <v>1</v>
      </c>
      <c r="R631" s="22">
        <v>8</v>
      </c>
      <c r="S631" s="22">
        <v>1</v>
      </c>
      <c r="T631" s="22">
        <v>8</v>
      </c>
      <c r="U631" s="22">
        <f t="shared" si="99"/>
        <v>1</v>
      </c>
      <c r="V631" s="22">
        <f t="shared" si="100"/>
        <v>8</v>
      </c>
      <c r="W631" s="34" t="s">
        <v>147</v>
      </c>
      <c r="X631" s="22" t="s">
        <v>95</v>
      </c>
      <c r="Y631" s="22" t="s">
        <v>2553</v>
      </c>
      <c r="Z631" s="22" t="s">
        <v>276</v>
      </c>
      <c r="AA631" s="22">
        <v>20</v>
      </c>
      <c r="AB631" s="22" t="s">
        <v>145</v>
      </c>
      <c r="AC631" cm="1">
        <f t="array" ref="AC631">_xlfn.IFS(AB631="mg/kg", AA631, AB631="ug/g", AA631, AB631="mg/100g", AA631*10, AB631="mg/g", AA631*1000, TRUE, "NA")</f>
        <v>20</v>
      </c>
      <c r="AD631" s="22">
        <v>20</v>
      </c>
      <c r="AE631" s="22" t="s">
        <v>221</v>
      </c>
      <c r="AF631" t="str" cm="1">
        <f t="array" ref="AF631">_xlfn.IFS(AD631="NA", "NA", AD631="NR", "NA", AE631="W/cm2", AD631, AE631="mW/mm2", AD631*0.1, AE631="mW/cm2", AD631*0.001, AE631="uW/cm2", AD631*0.000001, AE631="lux", AD631*0.00000014641, AE631="klux", AD631*0.00014641, TRUE, "NA")</f>
        <v>NA</v>
      </c>
      <c r="AG631" s="22" t="s">
        <v>651</v>
      </c>
      <c r="AH631" s="22" t="s">
        <v>651</v>
      </c>
      <c r="AI631" s="22">
        <v>568</v>
      </c>
      <c r="AJ631" s="22">
        <v>3</v>
      </c>
      <c r="AK631" s="22">
        <v>4</v>
      </c>
      <c r="AL631" s="34" t="s">
        <v>2190</v>
      </c>
      <c r="AM631" s="22" t="s">
        <v>220</v>
      </c>
      <c r="AN631" s="22">
        <v>5</v>
      </c>
      <c r="AO631" s="22" t="s">
        <v>1069</v>
      </c>
      <c r="AP631" s="22">
        <v>0</v>
      </c>
      <c r="AQ631" s="22" t="s">
        <v>157</v>
      </c>
      <c r="AR631" s="34">
        <v>72</v>
      </c>
      <c r="AS631" s="22" t="s">
        <v>875</v>
      </c>
      <c r="AT631" s="22">
        <v>93</v>
      </c>
      <c r="AU631" s="22">
        <v>23</v>
      </c>
      <c r="AV631" s="22">
        <v>61</v>
      </c>
      <c r="AW631" s="22">
        <v>25</v>
      </c>
      <c r="AX631" s="22" t="s">
        <v>8</v>
      </c>
      <c r="AY631" s="22" t="s">
        <v>8</v>
      </c>
      <c r="AZ631" s="22" t="s">
        <v>137</v>
      </c>
      <c r="BA631" s="22" t="s">
        <v>196</v>
      </c>
      <c r="BB631" cm="1">
        <f t="array" ref="BB631">_xlfn.IFS(AT631="NA", "NA", AT631="NR", "NA", AZ631="Direct rLV % whole brain", AT631, AZ631="Indirect rLV % whole brain", AT631, AZ631="Direct rLV % hemisphere", AT631/2, AZ631="Indirect rLV % hemisphere", AT631/2, AND(F631="Mouse", AZ631="mm3"), (AT631/508.91)*100, AND(F631="Rat", AZ631="mm3"), (AT631/1971)*100, AND(F631="Mouse", AZ631="ul"), (AT631/508.91)*100, AND(F631="Rat", AZ631="ul"), (AT631/1971)*100, AND(F631="Mouse", AZ631="nl"), (AT631/508910)*100, AND(F631="Rat", AZ631="nl"), (AT631/1971000)*100, AND(F631="Mouse", AZ631="cm3"), (AT631/0.50891)*100, AND(F631="Rat", AZ631="cm3"), (AT631/1.971)*100, TRUE, "NA")</f>
        <v>4.71841704718417</v>
      </c>
      <c r="BC631" cm="1">
        <f t="array" ref="BC631">_xlfn.IFS(AV631="NA", "NA", AV631="NR", "NA", AZ631="Direct rLV % whole brain", AV631, AZ631="Indirect rLV % whole brain", AV631, AZ631="Direct rLV % hemisphere", AV631/2, AZ631="Indirect rLV % hemisphere", AV631/2, AND(F631="Mouse", AZ631="mm3"), (AV631/508.91)*100, AND(F631="Rat", AZ631="mm3"), (AV631/1971)*100, AND(F631="Mouse", AZ631="ul"), (AV631/508.91)*100, AND(F631="Rat", AZ631="ul"), (AV631/1971)*100, AND(F631="Mouse", AZ631="nl"), (AV631/508910)*100, AND(F631="Rat", AZ631="nl"), (AV631/1971000)*100, AND(F631="Mouse", AZ631="cm3"), (AV631/0.50891)*100, AND(F631="Rat", AZ631="cm3"), (AV631/1.971)*100, TRUE, "NA")</f>
        <v>3.0948756976154232</v>
      </c>
      <c r="BD631" cm="1">
        <f t="array" ref="BD631">_xlfn.IFS(AU631="NA", "NA", AU631="NR", "NA", R631="NR", "NA", BA631="SD", AU631, BA631="SE", AU631*(SQRT(R631)), BA631="SEM", AU631*(SQRT(R631)), TRUE, "NA")</f>
        <v>23</v>
      </c>
      <c r="BE631" cm="1">
        <f t="array" ref="BE631">_xlfn.IFS(BD631="NA", "NA", AZ631="Direct rLV % whole brain", BD631, AZ631="Indirect rLV % whole brain", BD631, AZ631="Direct rLV % hemisphere", BD631/2, AZ631="Indirect rLV % hemisphere", BD631/2, AND(F631="Mouse", AZ631="mm3"), (BD631/508.91)*100, AND(F631="Rat", AZ631="mm3"), (BD631/1971)*100, AND(F631="Mouse", AZ631="ul"), (BD631/508.91)*100, AND(F631="Rat", AZ631="ul"), (BD631/1971)*100, AND(F631="Mouse", AZ631="nl"), (BD631/508910)*100, AND(F631="Rat", AZ631="nl"), (BD631/1971000)*100, AND(F631="Mouse", AZ631="cm3"), (BD631/0.50891)*100, AND(F631="Rat", AZ631="cm3"), (BD631/1.971)*100, TRUE, "NA")</f>
        <v>1.1669203450025367</v>
      </c>
      <c r="BF631" s="48" cm="1">
        <f t="array" ref="BF631">_xlfn.IFS(AW631="NA", "NA", AW631="NR", "NA", T631 = "NA", "NA", T631 = "NR", "NA", BA631="SD", AW631, BA631="SE", AW631*(SQRT(T631)), BA631="SEM", AW631*(SQRT(T631)), TRUE, "NA")</f>
        <v>25</v>
      </c>
      <c r="BG631" s="34" t="s">
        <v>12</v>
      </c>
      <c r="BH631" s="22" t="s">
        <v>8</v>
      </c>
      <c r="BI631" s="22" t="s">
        <v>8</v>
      </c>
      <c r="BJ631" s="22" t="s">
        <v>8</v>
      </c>
      <c r="BK631" s="22" t="s">
        <v>8</v>
      </c>
      <c r="BL631" s="22" t="s">
        <v>8</v>
      </c>
      <c r="BM631" s="22" t="s">
        <v>8</v>
      </c>
      <c r="BN631" s="34" t="s">
        <v>273</v>
      </c>
      <c r="BO631" s="22" t="s">
        <v>273</v>
      </c>
    </row>
    <row r="632" spans="1:69" x14ac:dyDescent="0.3">
      <c r="A632" t="s">
        <v>2458</v>
      </c>
      <c r="B632" t="s">
        <v>2430</v>
      </c>
      <c r="C632">
        <v>2009</v>
      </c>
      <c r="D632" t="s">
        <v>2438</v>
      </c>
      <c r="E632" t="s">
        <v>141</v>
      </c>
      <c r="F632" s="35" t="s">
        <v>24</v>
      </c>
      <c r="G632" t="s">
        <v>50</v>
      </c>
      <c r="H632" t="s">
        <v>36</v>
      </c>
      <c r="I632" t="s">
        <v>210</v>
      </c>
      <c r="J632" t="s">
        <v>284</v>
      </c>
      <c r="K632">
        <v>22</v>
      </c>
      <c r="L632">
        <f t="shared" si="102"/>
        <v>26</v>
      </c>
      <c r="M632">
        <v>30</v>
      </c>
      <c r="N632">
        <v>340</v>
      </c>
      <c r="O632">
        <v>352</v>
      </c>
      <c r="P632">
        <v>364</v>
      </c>
      <c r="Q632">
        <v>1</v>
      </c>
      <c r="R632" t="s">
        <v>9</v>
      </c>
      <c r="S632">
        <v>0</v>
      </c>
      <c r="T632" t="s">
        <v>8</v>
      </c>
      <c r="U632" t="str">
        <f t="shared" si="99"/>
        <v>NA</v>
      </c>
      <c r="V632" t="str">
        <f t="shared" si="100"/>
        <v>NA</v>
      </c>
      <c r="W632" s="35" t="s">
        <v>147</v>
      </c>
      <c r="X632" t="s">
        <v>95</v>
      </c>
      <c r="Y632" t="s">
        <v>2553</v>
      </c>
      <c r="Z632" t="s">
        <v>276</v>
      </c>
      <c r="AA632">
        <v>20</v>
      </c>
      <c r="AB632" t="s">
        <v>145</v>
      </c>
      <c r="AC632" cm="1">
        <f t="array" ref="AC632">_xlfn.IFS(AB632="mg/kg", AA632, AB632="ug/g", AA632, AB632="mg/100g", AA632*10, AB632="mg/g", AA632*1000, TRUE, "NA")</f>
        <v>20</v>
      </c>
      <c r="AD632">
        <v>20</v>
      </c>
      <c r="AE632" t="s">
        <v>221</v>
      </c>
      <c r="AF632" t="str" cm="1">
        <f t="array" ref="AF632">_xlfn.IFS(AD632="NA", "NA", AD632="NR", "NA", AE632="W/cm2", AD632, AE632="mW/mm2", AD632*0.1, AE632="mW/cm2", AD632*0.001, AE632="uW/cm2", AD632*0.000001, AE632="lux", AD632*0.00000014641, AE632="klux", AD632*0.00014641, TRUE, "NA")</f>
        <v>NA</v>
      </c>
      <c r="AG632" t="s">
        <v>651</v>
      </c>
      <c r="AH632" t="s">
        <v>651</v>
      </c>
      <c r="AI632">
        <v>568</v>
      </c>
      <c r="AJ632" t="s">
        <v>9</v>
      </c>
      <c r="AK632">
        <v>6</v>
      </c>
      <c r="AL632" s="35" t="s">
        <v>12</v>
      </c>
      <c r="AM632" t="s">
        <v>8</v>
      </c>
      <c r="AN632" t="s">
        <v>8</v>
      </c>
      <c r="AO632" t="s">
        <v>8</v>
      </c>
      <c r="AP632" t="s">
        <v>8</v>
      </c>
      <c r="AQ632" t="s">
        <v>8</v>
      </c>
      <c r="AR632" s="35">
        <v>24</v>
      </c>
      <c r="AS632" t="s">
        <v>875</v>
      </c>
      <c r="AT632">
        <v>30.2</v>
      </c>
      <c r="AU632">
        <v>5.7</v>
      </c>
      <c r="AV632" t="s">
        <v>8</v>
      </c>
      <c r="AW632" t="s">
        <v>8</v>
      </c>
      <c r="AX632" t="s">
        <v>8</v>
      </c>
      <c r="AY632" t="s">
        <v>8</v>
      </c>
      <c r="AZ632" t="s">
        <v>137</v>
      </c>
      <c r="BA632" t="s">
        <v>196</v>
      </c>
      <c r="BB632" cm="1">
        <f t="array" ref="BB632">_xlfn.IFS(AT632="NA", "NA", AT632="NR", "NA", AZ632="Direct rLV % whole brain", AT632, AZ632="Indirect rLV % whole brain", AT632, AZ632="Direct rLV % hemisphere", AT632/2, AZ632="Indirect rLV % hemisphere", AT632/2, AND(F632="Mouse", AZ632="mm3"), (AT632/508.91)*100, AND(F632="Rat", AZ632="mm3"), (AT632/1971)*100, AND(F632="Mouse", AZ632="ul"), (AT632/508.91)*100, AND(F632="Rat", AZ632="ul"), (AT632/1971)*100, AND(F632="Mouse", AZ632="nl"), (AT632/508910)*100, AND(F632="Rat", AZ632="nl"), (AT632/1971000)*100, AND(F632="Mouse", AZ632="cm3"), (AT632/0.50891)*100, AND(F632="Rat", AZ632="cm3"), (AT632/1.971)*100, TRUE, "NA")</f>
        <v>1.5322171486555047</v>
      </c>
      <c r="BC632" t="str" cm="1">
        <f t="array" ref="BC632">_xlfn.IFS(AV632="NA", "NA", AV632="NR", "NA", AZ632="Direct rLV % whole brain", AV632, AZ632="Indirect rLV % whole brain", AV632, AZ632="Direct rLV % hemisphere", AV632/2, AZ632="Indirect rLV % hemisphere", AV632/2, AND(F632="Mouse", AZ632="mm3"), (AV632/508.91)*100, AND(F632="Rat", AZ632="mm3"), (AV632/1971)*100, AND(F632="Mouse", AZ632="ul"), (AV632/508.91)*100, AND(F632="Rat", AZ632="ul"), (AV632/1971)*100, AND(F632="Mouse", AZ632="nl"), (AV632/508910)*100, AND(F632="Rat", AZ632="nl"), (AV632/1971000)*100, AND(F632="Mouse", AZ632="cm3"), (AV632/0.50891)*100, AND(F632="Rat", AZ632="cm3"), (AV632/1.971)*100, TRUE, "NA")</f>
        <v>NA</v>
      </c>
      <c r="BD632" t="str" cm="1">
        <f t="array" ref="BD632">_xlfn.IFS(AU632="NA", "NA", AU632="NR", "NA", R632="NR", "NA", BA632="SD", AU632, BA632="SE", AU632*(SQRT(R632)), BA632="SEM", AU632*(SQRT(R632)), TRUE, "NA")</f>
        <v>NA</v>
      </c>
      <c r="BE632" t="str" cm="1">
        <f t="array" ref="BE632">_xlfn.IFS(BD632="NA", "NA", AZ632="Direct rLV % whole brain", BD632, AZ632="Indirect rLV % whole brain", BD632, AZ632="Direct rLV % hemisphere", BD632/2, AZ632="Indirect rLV % hemisphere", BD632/2, AND(F632="Mouse", AZ632="mm3"), (BD632/508.91)*100, AND(F632="Rat", AZ632="mm3"), (BD632/1971)*100, AND(F632="Mouse", AZ632="ul"), (BD632/508.91)*100, AND(F632="Rat", AZ632="ul"), (BD632/1971)*100, AND(F632="Mouse", AZ632="nl"), (BD632/508910)*100, AND(F632="Rat", AZ632="nl"), (BD632/1971000)*100, AND(F632="Mouse", AZ632="cm3"), (BD632/0.50891)*100, AND(F632="Rat", AZ632="cm3"), (BD632/1.971)*100, TRUE, "NA")</f>
        <v>NA</v>
      </c>
      <c r="BF632" s="48" t="str" cm="1">
        <f t="array" ref="BF632">_xlfn.IFS(AW632="NA", "NA", AW632="NR", "NA", T632 = "NA", "NA", T632 = "NR", "NA", BA632="SD", AW632, BA632="SE", AW632*(SQRT(T632)), BA632="SEM", AW632*(SQRT(T632)), TRUE, "NA")</f>
        <v>NA</v>
      </c>
      <c r="BG632" s="35" t="s">
        <v>12</v>
      </c>
      <c r="BH632" t="s">
        <v>8</v>
      </c>
      <c r="BI632" t="s">
        <v>8</v>
      </c>
      <c r="BJ632" t="s">
        <v>8</v>
      </c>
      <c r="BK632" t="s">
        <v>8</v>
      </c>
      <c r="BL632" t="s">
        <v>8</v>
      </c>
      <c r="BM632" t="s">
        <v>8</v>
      </c>
      <c r="BN632" s="35" t="s">
        <v>272</v>
      </c>
      <c r="BO632" t="s">
        <v>273</v>
      </c>
      <c r="BP632" t="s">
        <v>2439</v>
      </c>
      <c r="BQ632" t="s">
        <v>1609</v>
      </c>
    </row>
    <row r="633" spans="1:69" s="22" customFormat="1" x14ac:dyDescent="0.3">
      <c r="A633" s="22" t="s">
        <v>2440</v>
      </c>
      <c r="B633" s="22" t="s">
        <v>2430</v>
      </c>
      <c r="C633" s="22">
        <v>2011</v>
      </c>
      <c r="D633" s="22" t="s">
        <v>2441</v>
      </c>
      <c r="E633" s="22" t="s">
        <v>141</v>
      </c>
      <c r="F633" s="34" t="s">
        <v>24</v>
      </c>
      <c r="G633" s="22" t="s">
        <v>50</v>
      </c>
      <c r="H633" s="22" t="s">
        <v>36</v>
      </c>
      <c r="I633" s="22" t="s">
        <v>210</v>
      </c>
      <c r="J633" s="22" t="s">
        <v>284</v>
      </c>
      <c r="K633" s="22">
        <v>22</v>
      </c>
      <c r="L633" s="22">
        <f t="shared" si="102"/>
        <v>26</v>
      </c>
      <c r="M633" s="22">
        <v>30</v>
      </c>
      <c r="N633" s="22">
        <v>340</v>
      </c>
      <c r="O633" s="22">
        <v>357</v>
      </c>
      <c r="P633" s="22">
        <v>374</v>
      </c>
      <c r="Q633" s="22">
        <v>2</v>
      </c>
      <c r="R633" s="22" t="s">
        <v>9</v>
      </c>
      <c r="S633" s="22">
        <v>0</v>
      </c>
      <c r="T633" s="22" t="s">
        <v>8</v>
      </c>
      <c r="U633" s="22" t="str">
        <f t="shared" si="99"/>
        <v>NA</v>
      </c>
      <c r="V633" s="22" t="str">
        <f t="shared" si="100"/>
        <v>NA</v>
      </c>
      <c r="W633" s="34" t="s">
        <v>147</v>
      </c>
      <c r="X633" s="22" t="s">
        <v>95</v>
      </c>
      <c r="Y633" s="22" t="s">
        <v>2553</v>
      </c>
      <c r="Z633" s="22" t="s">
        <v>276</v>
      </c>
      <c r="AA633" s="22">
        <v>20</v>
      </c>
      <c r="AB633" s="22" t="s">
        <v>145</v>
      </c>
      <c r="AC633" cm="1">
        <f t="array" ref="AC633">_xlfn.IFS(AB633="mg/kg", AA633, AB633="ug/g", AA633, AB633="mg/100g", AA633*10, AB633="mg/g", AA633*1000, TRUE, "NA")</f>
        <v>20</v>
      </c>
      <c r="AD633" s="22">
        <v>15.9</v>
      </c>
      <c r="AE633" s="22" t="s">
        <v>461</v>
      </c>
      <c r="AF633" cm="1">
        <f t="array" ref="AF633">_xlfn.IFS(AD633="NA", "NA", AD633="NR", "NA", AE633="W/cm2", AD633, AE633="mW/mm2", AD633*0.1, AE633="mW/cm2", AD633*0.001, AE633="uW/cm2", AD633*0.000001, AE633="lux", AD633*0.00000014641, AE633="klux", AD633*0.00014641, TRUE, "NA")</f>
        <v>15.9</v>
      </c>
      <c r="AG633" s="22" t="s">
        <v>651</v>
      </c>
      <c r="AH633" s="22" t="s">
        <v>651</v>
      </c>
      <c r="AI633" s="22">
        <v>568</v>
      </c>
      <c r="AJ633" s="22">
        <v>3</v>
      </c>
      <c r="AK633" s="22">
        <v>4</v>
      </c>
      <c r="AL633" s="34" t="s">
        <v>12</v>
      </c>
      <c r="AM633" s="22" t="s">
        <v>8</v>
      </c>
      <c r="AN633" s="22" t="s">
        <v>8</v>
      </c>
      <c r="AO633" s="22" t="s">
        <v>8</v>
      </c>
      <c r="AP633" s="22" t="s">
        <v>8</v>
      </c>
      <c r="AQ633" s="22" t="s">
        <v>8</v>
      </c>
      <c r="AR633" s="34">
        <v>24</v>
      </c>
      <c r="AS633" s="22" t="s">
        <v>875</v>
      </c>
      <c r="AT633" s="22">
        <v>39</v>
      </c>
      <c r="AU633" s="22">
        <v>17</v>
      </c>
      <c r="AV633" s="22" t="s">
        <v>8</v>
      </c>
      <c r="AW633" s="22" t="s">
        <v>8</v>
      </c>
      <c r="AX633" s="22" t="s">
        <v>8</v>
      </c>
      <c r="AY633" s="22" t="s">
        <v>8</v>
      </c>
      <c r="AZ633" s="22" t="s">
        <v>137</v>
      </c>
      <c r="BA633" s="22" t="s">
        <v>196</v>
      </c>
      <c r="BB633" cm="1">
        <f t="array" ref="BB633">_xlfn.IFS(AT633="NA", "NA", AT633="NR", "NA", AZ633="Direct rLV % whole brain", AT633, AZ633="Indirect rLV % whole brain", AT633, AZ633="Direct rLV % hemisphere", AT633/2, AZ633="Indirect rLV % hemisphere", AT633/2, AND(F633="Mouse", AZ633="mm3"), (AT633/508.91)*100, AND(F633="Rat", AZ633="mm3"), (AT633/1971)*100, AND(F633="Mouse", AZ633="ul"), (AT633/508.91)*100, AND(F633="Rat", AZ633="ul"), (AT633/1971)*100, AND(F633="Mouse", AZ633="nl"), (AT633/508910)*100, AND(F633="Rat", AZ633="nl"), (AT633/1971000)*100, AND(F633="Mouse", AZ633="cm3"), (AT633/0.50891)*100, AND(F633="Rat", AZ633="cm3"), (AT633/1.971)*100, TRUE, "NA")</f>
        <v>1.9786910197869101</v>
      </c>
      <c r="BC633" t="str" cm="1">
        <f t="array" ref="BC633">_xlfn.IFS(AV633="NA", "NA", AV633="NR", "NA", AZ633="Direct rLV % whole brain", AV633, AZ633="Indirect rLV % whole brain", AV633, AZ633="Direct rLV % hemisphere", AV633/2, AZ633="Indirect rLV % hemisphere", AV633/2, AND(F633="Mouse", AZ633="mm3"), (AV633/508.91)*100, AND(F633="Rat", AZ633="mm3"), (AV633/1971)*100, AND(F633="Mouse", AZ633="ul"), (AV633/508.91)*100, AND(F633="Rat", AZ633="ul"), (AV633/1971)*100, AND(F633="Mouse", AZ633="nl"), (AV633/508910)*100, AND(F633="Rat", AZ633="nl"), (AV633/1971000)*100, AND(F633="Mouse", AZ633="cm3"), (AV633/0.50891)*100, AND(F633="Rat", AZ633="cm3"), (AV633/1.971)*100, TRUE, "NA")</f>
        <v>NA</v>
      </c>
      <c r="BD633" t="str" cm="1">
        <f t="array" ref="BD633">_xlfn.IFS(AU633="NA", "NA", AU633="NR", "NA", R633="NR", "NA", BA633="SD", AU633, BA633="SE", AU633*(SQRT(R633)), BA633="SEM", AU633*(SQRT(R633)), TRUE, "NA")</f>
        <v>NA</v>
      </c>
      <c r="BE633" t="str" cm="1">
        <f t="array" ref="BE633">_xlfn.IFS(BD633="NA", "NA", AZ633="Direct rLV % whole brain", BD633, AZ633="Indirect rLV % whole brain", BD633, AZ633="Direct rLV % hemisphere", BD633/2, AZ633="Indirect rLV % hemisphere", BD633/2, AND(F633="Mouse", AZ633="mm3"), (BD633/508.91)*100, AND(F633="Rat", AZ633="mm3"), (BD633/1971)*100, AND(F633="Mouse", AZ633="ul"), (BD633/508.91)*100, AND(F633="Rat", AZ633="ul"), (BD633/1971)*100, AND(F633="Mouse", AZ633="nl"), (BD633/508910)*100, AND(F633="Rat", AZ633="nl"), (BD633/1971000)*100, AND(F633="Mouse", AZ633="cm3"), (BD633/0.50891)*100, AND(F633="Rat", AZ633="cm3"), (BD633/1.971)*100, TRUE, "NA")</f>
        <v>NA</v>
      </c>
      <c r="BF633" s="48" t="str" cm="1">
        <f t="array" ref="BF633">_xlfn.IFS(AW633="NA", "NA", AW633="NR", "NA", T633 = "NA", "NA", T633 = "NR", "NA", BA633="SD", AW633, BA633="SE", AW633*(SQRT(T633)), BA633="SEM", AW633*(SQRT(T633)), TRUE, "NA")</f>
        <v>NA</v>
      </c>
      <c r="BG633" s="34" t="s">
        <v>12</v>
      </c>
      <c r="BH633" s="22" t="s">
        <v>8</v>
      </c>
      <c r="BI633" s="22" t="s">
        <v>8</v>
      </c>
      <c r="BJ633" s="22" t="s">
        <v>8</v>
      </c>
      <c r="BK633" s="22" t="s">
        <v>8</v>
      </c>
      <c r="BL633" s="22" t="s">
        <v>8</v>
      </c>
      <c r="BM633" s="22" t="s">
        <v>8</v>
      </c>
      <c r="BN633" s="34" t="s">
        <v>272</v>
      </c>
      <c r="BO633" s="22" t="s">
        <v>273</v>
      </c>
      <c r="BP633" s="22" t="s">
        <v>2442</v>
      </c>
      <c r="BQ633" t="s">
        <v>1609</v>
      </c>
    </row>
    <row r="634" spans="1:69" s="22" customFormat="1" x14ac:dyDescent="0.3">
      <c r="A634" s="22" t="s">
        <v>2440</v>
      </c>
      <c r="B634" s="22" t="s">
        <v>2430</v>
      </c>
      <c r="C634" s="22">
        <v>2011</v>
      </c>
      <c r="D634" s="22" t="s">
        <v>2441</v>
      </c>
      <c r="E634" s="22" t="s">
        <v>143</v>
      </c>
      <c r="F634" s="34" t="s">
        <v>24</v>
      </c>
      <c r="G634" s="22" t="s">
        <v>1191</v>
      </c>
      <c r="H634" s="22" t="s">
        <v>36</v>
      </c>
      <c r="I634" s="22" t="s">
        <v>210</v>
      </c>
      <c r="J634" s="22" t="s">
        <v>284</v>
      </c>
      <c r="K634" s="22" t="s">
        <v>9</v>
      </c>
      <c r="L634" s="22">
        <v>22</v>
      </c>
      <c r="M634" s="22" t="s">
        <v>9</v>
      </c>
      <c r="N634" s="22">
        <v>293</v>
      </c>
      <c r="O634" s="22">
        <v>311</v>
      </c>
      <c r="P634" s="22">
        <v>329</v>
      </c>
      <c r="Q634" s="22">
        <v>2</v>
      </c>
      <c r="R634" s="22">
        <v>10</v>
      </c>
      <c r="S634" s="22">
        <v>0</v>
      </c>
      <c r="T634" s="22" t="s">
        <v>8</v>
      </c>
      <c r="U634" s="22" t="str">
        <f t="shared" si="99"/>
        <v>NA</v>
      </c>
      <c r="V634" s="22" t="str">
        <f t="shared" si="100"/>
        <v>NA</v>
      </c>
      <c r="W634" s="34" t="s">
        <v>147</v>
      </c>
      <c r="X634" s="22" t="s">
        <v>95</v>
      </c>
      <c r="Y634" s="22" t="s">
        <v>2553</v>
      </c>
      <c r="Z634" s="22" t="s">
        <v>276</v>
      </c>
      <c r="AA634" s="22">
        <v>20</v>
      </c>
      <c r="AB634" s="22" t="s">
        <v>145</v>
      </c>
      <c r="AC634" cm="1">
        <f t="array" ref="AC634">_xlfn.IFS(AB634="mg/kg", AA634, AB634="ug/g", AA634, AB634="mg/100g", AA634*10, AB634="mg/g", AA634*1000, TRUE, "NA")</f>
        <v>20</v>
      </c>
      <c r="AD634" s="22">
        <v>15.9</v>
      </c>
      <c r="AE634" s="22" t="s">
        <v>461</v>
      </c>
      <c r="AF634" cm="1">
        <f t="array" ref="AF634">_xlfn.IFS(AD634="NA", "NA", AD634="NR", "NA", AE634="W/cm2", AD634, AE634="mW/mm2", AD634*0.1, AE634="mW/cm2", AD634*0.001, AE634="uW/cm2", AD634*0.000001, AE634="lux", AD634*0.00000014641, AE634="klux", AD634*0.00014641, TRUE, "NA")</f>
        <v>15.9</v>
      </c>
      <c r="AG634" s="22" t="s">
        <v>651</v>
      </c>
      <c r="AH634" s="22" t="s">
        <v>651</v>
      </c>
      <c r="AI634" s="22">
        <v>568</v>
      </c>
      <c r="AJ634" s="22">
        <v>3</v>
      </c>
      <c r="AK634" s="22">
        <v>4</v>
      </c>
      <c r="AL634" s="34" t="s">
        <v>12</v>
      </c>
      <c r="AM634" s="22" t="s">
        <v>8</v>
      </c>
      <c r="AN634" s="22" t="s">
        <v>8</v>
      </c>
      <c r="AO634" s="22" t="s">
        <v>8</v>
      </c>
      <c r="AP634" s="22" t="s">
        <v>8</v>
      </c>
      <c r="AQ634" s="22" t="s">
        <v>8</v>
      </c>
      <c r="AR634" s="34">
        <v>24</v>
      </c>
      <c r="AS634" s="22" t="s">
        <v>875</v>
      </c>
      <c r="AT634" s="22">
        <v>124</v>
      </c>
      <c r="AU634" s="22">
        <v>34.799999999999997</v>
      </c>
      <c r="AV634" s="22" t="s">
        <v>8</v>
      </c>
      <c r="AW634" s="22" t="s">
        <v>8</v>
      </c>
      <c r="AX634" s="22" t="s">
        <v>8</v>
      </c>
      <c r="AY634" s="22" t="s">
        <v>8</v>
      </c>
      <c r="AZ634" s="22" t="s">
        <v>137</v>
      </c>
      <c r="BA634" s="22" t="s">
        <v>196</v>
      </c>
      <c r="BB634" cm="1">
        <f t="array" ref="BB634">_xlfn.IFS(AT634="NA", "NA", AT634="NR", "NA", AZ634="Direct rLV % whole brain", AT634, AZ634="Indirect rLV % whole brain", AT634, AZ634="Direct rLV % hemisphere", AT634/2, AZ634="Indirect rLV % hemisphere", AT634/2, AND(F634="Mouse", AZ634="mm3"), (AT634/508.91)*100, AND(F634="Rat", AZ634="mm3"), (AT634/1971)*100, AND(F634="Mouse", AZ634="ul"), (AT634/508.91)*100, AND(F634="Rat", AZ634="ul"), (AT634/1971)*100, AND(F634="Mouse", AZ634="nl"), (AT634/508910)*100, AND(F634="Rat", AZ634="nl"), (AT634/1971000)*100, AND(F634="Mouse", AZ634="cm3"), (AT634/0.50891)*100, AND(F634="Rat", AZ634="cm3"), (AT634/1.971)*100, TRUE, "NA")</f>
        <v>6.2912227295788936</v>
      </c>
      <c r="BC634" t="str" cm="1">
        <f t="array" ref="BC634">_xlfn.IFS(AV634="NA", "NA", AV634="NR", "NA", AZ634="Direct rLV % whole brain", AV634, AZ634="Indirect rLV % whole brain", AV634, AZ634="Direct rLV % hemisphere", AV634/2, AZ634="Indirect rLV % hemisphere", AV634/2, AND(F634="Mouse", AZ634="mm3"), (AV634/508.91)*100, AND(F634="Rat", AZ634="mm3"), (AV634/1971)*100, AND(F634="Mouse", AZ634="ul"), (AV634/508.91)*100, AND(F634="Rat", AZ634="ul"), (AV634/1971)*100, AND(F634="Mouse", AZ634="nl"), (AV634/508910)*100, AND(F634="Rat", AZ634="nl"), (AV634/1971000)*100, AND(F634="Mouse", AZ634="cm3"), (AV634/0.50891)*100, AND(F634="Rat", AZ634="cm3"), (AV634/1.971)*100, TRUE, "NA")</f>
        <v>NA</v>
      </c>
      <c r="BD634" cm="1">
        <f t="array" ref="BD634">_xlfn.IFS(AU634="NA", "NA", AU634="NR", "NA", R634="NR", "NA", BA634="SD", AU634, BA634="SE", AU634*(SQRT(R634)), BA634="SEM", AU634*(SQRT(R634)), TRUE, "NA")</f>
        <v>34.799999999999997</v>
      </c>
      <c r="BE634" cm="1">
        <f t="array" ref="BE634">_xlfn.IFS(BD634="NA", "NA", AZ634="Direct rLV % whole brain", BD634, AZ634="Indirect rLV % whole brain", BD634, AZ634="Direct rLV % hemisphere", BD634/2, AZ634="Indirect rLV % hemisphere", BD634/2, AND(F634="Mouse", AZ634="mm3"), (BD634/508.91)*100, AND(F634="Rat", AZ634="mm3"), (BD634/1971)*100, AND(F634="Mouse", AZ634="ul"), (BD634/508.91)*100, AND(F634="Rat", AZ634="ul"), (BD634/1971)*100, AND(F634="Mouse", AZ634="nl"), (BD634/508910)*100, AND(F634="Rat", AZ634="nl"), (BD634/1971000)*100, AND(F634="Mouse", AZ634="cm3"), (BD634/0.50891)*100, AND(F634="Rat", AZ634="cm3"), (BD634/1.971)*100, TRUE, "NA")</f>
        <v>1.7656012176560119</v>
      </c>
      <c r="BF634" s="48" t="str" cm="1">
        <f t="array" ref="BF634">_xlfn.IFS(AW634="NA", "NA", AW634="NR", "NA", T634 = "NA", "NA", T634 = "NR", "NA", BA634="SD", AW634, BA634="SE", AW634*(SQRT(T634)), BA634="SEM", AW634*(SQRT(T634)), TRUE, "NA")</f>
        <v>NA</v>
      </c>
      <c r="BG634" s="34" t="s">
        <v>12</v>
      </c>
      <c r="BH634" s="22" t="s">
        <v>8</v>
      </c>
      <c r="BI634" s="22" t="s">
        <v>8</v>
      </c>
      <c r="BJ634" s="22" t="s">
        <v>8</v>
      </c>
      <c r="BK634" s="22" t="s">
        <v>8</v>
      </c>
      <c r="BL634" s="22" t="s">
        <v>8</v>
      </c>
      <c r="BM634" s="22" t="s">
        <v>8</v>
      </c>
      <c r="BN634" s="34" t="s">
        <v>272</v>
      </c>
      <c r="BO634" s="22" t="s">
        <v>273</v>
      </c>
      <c r="BP634" s="22" t="s">
        <v>2442</v>
      </c>
    </row>
    <row r="635" spans="1:69" x14ac:dyDescent="0.3">
      <c r="A635" t="s">
        <v>2443</v>
      </c>
      <c r="B635" t="s">
        <v>2430</v>
      </c>
      <c r="C635">
        <v>2014</v>
      </c>
      <c r="D635" t="s">
        <v>2444</v>
      </c>
      <c r="E635" t="s">
        <v>141</v>
      </c>
      <c r="F635" s="35" t="s">
        <v>24</v>
      </c>
      <c r="G635" t="s">
        <v>50</v>
      </c>
      <c r="H635" t="s">
        <v>36</v>
      </c>
      <c r="I635" t="s">
        <v>210</v>
      </c>
      <c r="J635" t="s">
        <v>284</v>
      </c>
      <c r="K635" t="s">
        <v>9</v>
      </c>
      <c r="L635">
        <v>13</v>
      </c>
      <c r="M635" t="s">
        <v>9</v>
      </c>
      <c r="N635" t="s">
        <v>9</v>
      </c>
      <c r="O635" t="s">
        <v>9</v>
      </c>
      <c r="P635" t="s">
        <v>9</v>
      </c>
      <c r="Q635">
        <v>1</v>
      </c>
      <c r="R635">
        <v>19</v>
      </c>
      <c r="S635">
        <v>1</v>
      </c>
      <c r="T635">
        <v>24</v>
      </c>
      <c r="U635">
        <f t="shared" si="99"/>
        <v>1</v>
      </c>
      <c r="V635">
        <f t="shared" si="100"/>
        <v>19</v>
      </c>
      <c r="W635" s="35" t="s">
        <v>147</v>
      </c>
      <c r="X635" t="s">
        <v>95</v>
      </c>
      <c r="Y635" t="s">
        <v>2553</v>
      </c>
      <c r="Z635" t="s">
        <v>276</v>
      </c>
      <c r="AA635">
        <v>20</v>
      </c>
      <c r="AB635" t="s">
        <v>145</v>
      </c>
      <c r="AC635" cm="1">
        <f t="array" ref="AC635">_xlfn.IFS(AB635="mg/kg", AA635, AB635="ug/g", AA635, AB635="mg/100g", AA635*10, AB635="mg/g", AA635*1000, TRUE, "NA")</f>
        <v>20</v>
      </c>
      <c r="AD635">
        <v>15.9</v>
      </c>
      <c r="AE635" t="s">
        <v>461</v>
      </c>
      <c r="AF635" cm="1">
        <f t="array" ref="AF635">_xlfn.IFS(AD635="NA", "NA", AD635="NR", "NA", AE635="W/cm2", AD635, AE635="mW/mm2", AD635*0.1, AE635="mW/cm2", AD635*0.001, AE635="uW/cm2", AD635*0.000001, AE635="lux", AD635*0.00000014641, AE635="klux", AD635*0.00014641, TRUE, "NA")</f>
        <v>15.9</v>
      </c>
      <c r="AG635" t="s">
        <v>651</v>
      </c>
      <c r="AH635" t="s">
        <v>651</v>
      </c>
      <c r="AI635">
        <v>568</v>
      </c>
      <c r="AJ635">
        <v>3</v>
      </c>
      <c r="AK635">
        <v>4</v>
      </c>
      <c r="AL635" s="35" t="s">
        <v>2445</v>
      </c>
      <c r="AM635" t="s">
        <v>2634</v>
      </c>
      <c r="AN635">
        <v>0.9</v>
      </c>
      <c r="AO635" t="s">
        <v>190</v>
      </c>
      <c r="AP635">
        <v>-336</v>
      </c>
      <c r="AQ635" t="s">
        <v>156</v>
      </c>
      <c r="AR635" s="35">
        <v>48</v>
      </c>
      <c r="AS635" t="s">
        <v>875</v>
      </c>
      <c r="AT635">
        <v>77</v>
      </c>
      <c r="AU635">
        <v>12</v>
      </c>
      <c r="AV635">
        <v>112</v>
      </c>
      <c r="AW635">
        <v>27</v>
      </c>
      <c r="AX635" t="s">
        <v>8</v>
      </c>
      <c r="AY635" t="s">
        <v>8</v>
      </c>
      <c r="AZ635" t="s">
        <v>137</v>
      </c>
      <c r="BA635" t="s">
        <v>196</v>
      </c>
      <c r="BB635" cm="1">
        <f t="array" ref="BB635">_xlfn.IFS(AT635="NA", "NA", AT635="NR", "NA", AZ635="Direct rLV % whole brain", AT635, AZ635="Indirect rLV % whole brain", AT635, AZ635="Direct rLV % hemisphere", AT635/2, AZ635="Indirect rLV % hemisphere", AT635/2, AND(F635="Mouse", AZ635="mm3"), (AT635/508.91)*100, AND(F635="Rat", AZ635="mm3"), (AT635/1971)*100, AND(F635="Mouse", AZ635="ul"), (AT635/508.91)*100, AND(F635="Rat", AZ635="ul"), (AT635/1971)*100, AND(F635="Mouse", AZ635="nl"), (AT635/508910)*100, AND(F635="Rat", AZ635="nl"), (AT635/1971000)*100, AND(F635="Mouse", AZ635="cm3"), (AT635/0.50891)*100, AND(F635="Rat", AZ635="cm3"), (AT635/1.971)*100, TRUE, "NA")</f>
        <v>3.9066463723997966</v>
      </c>
      <c r="BC635" cm="1">
        <f t="array" ref="BC635">_xlfn.IFS(AV635="NA", "NA", AV635="NR", "NA", AZ635="Direct rLV % whole brain", AV635, AZ635="Indirect rLV % whole brain", AV635, AZ635="Direct rLV % hemisphere", AV635/2, AZ635="Indirect rLV % hemisphere", AV635/2, AND(F635="Mouse", AZ635="mm3"), (AV635/508.91)*100, AND(F635="Rat", AZ635="mm3"), (AV635/1971)*100, AND(F635="Mouse", AZ635="ul"), (AV635/508.91)*100, AND(F635="Rat", AZ635="ul"), (AV635/1971)*100, AND(F635="Mouse", AZ635="nl"), (AV635/508910)*100, AND(F635="Rat", AZ635="nl"), (AV635/1971000)*100, AND(F635="Mouse", AZ635="cm3"), (AV635/0.50891)*100, AND(F635="Rat", AZ635="cm3"), (AV635/1.971)*100, TRUE, "NA")</f>
        <v>5.6823947234906136</v>
      </c>
      <c r="BD635" cm="1">
        <f t="array" ref="BD635">_xlfn.IFS(AU635="NA", "NA", AU635="NR", "NA", R635="NR", "NA", BA635="SD", AU635, BA635="SE", AU635*(SQRT(R635)), BA635="SEM", AU635*(SQRT(R635)), TRUE, "NA")</f>
        <v>12</v>
      </c>
      <c r="BE635" cm="1">
        <f t="array" ref="BE635">_xlfn.IFS(BD635="NA", "NA", AZ635="Direct rLV % whole brain", BD635, AZ635="Indirect rLV % whole brain", BD635, AZ635="Direct rLV % hemisphere", BD635/2, AZ635="Indirect rLV % hemisphere", BD635/2, AND(F635="Mouse", AZ635="mm3"), (BD635/508.91)*100, AND(F635="Rat", AZ635="mm3"), (BD635/1971)*100, AND(F635="Mouse", AZ635="ul"), (BD635/508.91)*100, AND(F635="Rat", AZ635="ul"), (BD635/1971)*100, AND(F635="Mouse", AZ635="nl"), (BD635/508910)*100, AND(F635="Rat", AZ635="nl"), (BD635/1971000)*100, AND(F635="Mouse", AZ635="cm3"), (BD635/0.50891)*100, AND(F635="Rat", AZ635="cm3"), (BD635/1.971)*100, TRUE, "NA")</f>
        <v>0.60882800608828003</v>
      </c>
      <c r="BF635" s="48" cm="1">
        <f t="array" ref="BF635">_xlfn.IFS(AW635="NA", "NA", AW635="NR", "NA", T635 = "NA", "NA", T635 = "NR", "NA", BA635="SD", AW635, BA635="SE", AW635*(SQRT(T635)), BA635="SEM", AW635*(SQRT(T635)), TRUE, "NA")</f>
        <v>27</v>
      </c>
      <c r="BG635" s="35" t="s">
        <v>12</v>
      </c>
      <c r="BH635" t="s">
        <v>8</v>
      </c>
      <c r="BI635" t="s">
        <v>8</v>
      </c>
      <c r="BJ635" t="s">
        <v>8</v>
      </c>
      <c r="BK635" t="s">
        <v>8</v>
      </c>
      <c r="BL635" t="s">
        <v>8</v>
      </c>
      <c r="BM635" t="s">
        <v>8</v>
      </c>
      <c r="BN635" s="35" t="s">
        <v>273</v>
      </c>
      <c r="BO635" t="s">
        <v>273</v>
      </c>
    </row>
    <row r="636" spans="1:69" x14ac:dyDescent="0.3">
      <c r="A636" t="s">
        <v>2443</v>
      </c>
      <c r="B636" t="s">
        <v>2430</v>
      </c>
      <c r="C636">
        <v>2014</v>
      </c>
      <c r="D636" t="s">
        <v>2444</v>
      </c>
      <c r="E636" t="s">
        <v>143</v>
      </c>
      <c r="F636" s="35" t="s">
        <v>24</v>
      </c>
      <c r="G636" t="s">
        <v>48</v>
      </c>
      <c r="H636" t="s">
        <v>36</v>
      </c>
      <c r="I636" t="s">
        <v>12</v>
      </c>
      <c r="J636" t="s">
        <v>8</v>
      </c>
      <c r="K636" t="s">
        <v>9</v>
      </c>
      <c r="L636">
        <v>13</v>
      </c>
      <c r="M636" t="s">
        <v>9</v>
      </c>
      <c r="N636" t="s">
        <v>9</v>
      </c>
      <c r="O636" t="s">
        <v>9</v>
      </c>
      <c r="P636" t="s">
        <v>9</v>
      </c>
      <c r="Q636">
        <v>1</v>
      </c>
      <c r="R636">
        <v>5.5</v>
      </c>
      <c r="S636">
        <v>1</v>
      </c>
      <c r="T636">
        <v>5.5</v>
      </c>
      <c r="U636">
        <f t="shared" si="99"/>
        <v>1</v>
      </c>
      <c r="V636">
        <f t="shared" si="100"/>
        <v>5.5</v>
      </c>
      <c r="W636" s="35" t="s">
        <v>147</v>
      </c>
      <c r="X636" t="s">
        <v>95</v>
      </c>
      <c r="Y636" t="s">
        <v>2553</v>
      </c>
      <c r="Z636" t="s">
        <v>276</v>
      </c>
      <c r="AA636">
        <v>20</v>
      </c>
      <c r="AB636" t="s">
        <v>145</v>
      </c>
      <c r="AC636" cm="1">
        <f t="array" ref="AC636">_xlfn.IFS(AB636="mg/kg", AA636, AB636="ug/g", AA636, AB636="mg/100g", AA636*10, AB636="mg/g", AA636*1000, TRUE, "NA")</f>
        <v>20</v>
      </c>
      <c r="AD636">
        <v>15.9</v>
      </c>
      <c r="AE636" t="s">
        <v>461</v>
      </c>
      <c r="AF636" cm="1">
        <f t="array" ref="AF636">_xlfn.IFS(AD636="NA", "NA", AD636="NR", "NA", AE636="W/cm2", AD636, AE636="mW/mm2", AD636*0.1, AE636="mW/cm2", AD636*0.001, AE636="uW/cm2", AD636*0.000001, AE636="lux", AD636*0.00000014641, AE636="klux", AD636*0.00014641, TRUE, "NA")</f>
        <v>15.9</v>
      </c>
      <c r="AG636" t="s">
        <v>651</v>
      </c>
      <c r="AH636" t="s">
        <v>651</v>
      </c>
      <c r="AI636">
        <v>568</v>
      </c>
      <c r="AJ636">
        <v>3</v>
      </c>
      <c r="AK636">
        <v>4</v>
      </c>
      <c r="AL636" s="35" t="s">
        <v>2445</v>
      </c>
      <c r="AM636" t="s">
        <v>2634</v>
      </c>
      <c r="AN636">
        <v>0.9</v>
      </c>
      <c r="AO636" t="s">
        <v>190</v>
      </c>
      <c r="AP636">
        <v>-336</v>
      </c>
      <c r="AQ636" t="s">
        <v>156</v>
      </c>
      <c r="AR636" s="35">
        <v>48</v>
      </c>
      <c r="AS636" t="s">
        <v>875</v>
      </c>
      <c r="AT636">
        <v>38</v>
      </c>
      <c r="AU636">
        <v>9</v>
      </c>
      <c r="AV636">
        <v>45</v>
      </c>
      <c r="AW636">
        <v>19</v>
      </c>
      <c r="AX636" t="s">
        <v>8</v>
      </c>
      <c r="AY636" t="s">
        <v>8</v>
      </c>
      <c r="AZ636" t="s">
        <v>137</v>
      </c>
      <c r="BA636" t="s">
        <v>196</v>
      </c>
      <c r="BB636" cm="1">
        <f t="array" ref="BB636">_xlfn.IFS(AT636="NA", "NA", AT636="NR", "NA", AZ636="Direct rLV % whole brain", AT636, AZ636="Indirect rLV % whole brain", AT636, AZ636="Direct rLV % hemisphere", AT636/2, AZ636="Indirect rLV % hemisphere", AT636/2, AND(F636="Mouse", AZ636="mm3"), (AT636/508.91)*100, AND(F636="Rat", AZ636="mm3"), (AT636/1971)*100, AND(F636="Mouse", AZ636="ul"), (AT636/508.91)*100, AND(F636="Rat", AZ636="ul"), (AT636/1971)*100, AND(F636="Mouse", AZ636="nl"), (AT636/508910)*100, AND(F636="Rat", AZ636="nl"), (AT636/1971000)*100, AND(F636="Mouse", AZ636="cm3"), (AT636/0.50891)*100, AND(F636="Rat", AZ636="cm3"), (AT636/1.971)*100, TRUE, "NA")</f>
        <v>1.9279553526128868</v>
      </c>
      <c r="BC636" cm="1">
        <f t="array" ref="BC636">_xlfn.IFS(AV636="NA", "NA", AV636="NR", "NA", AZ636="Direct rLV % whole brain", AV636, AZ636="Indirect rLV % whole brain", AV636, AZ636="Direct rLV % hemisphere", AV636/2, AZ636="Indirect rLV % hemisphere", AV636/2, AND(F636="Mouse", AZ636="mm3"), (AV636/508.91)*100, AND(F636="Rat", AZ636="mm3"), (AV636/1971)*100, AND(F636="Mouse", AZ636="ul"), (AV636/508.91)*100, AND(F636="Rat", AZ636="ul"), (AV636/1971)*100, AND(F636="Mouse", AZ636="nl"), (AV636/508910)*100, AND(F636="Rat", AZ636="nl"), (AV636/1971000)*100, AND(F636="Mouse", AZ636="cm3"), (AV636/0.50891)*100, AND(F636="Rat", AZ636="cm3"), (AV636/1.971)*100, TRUE, "NA")</f>
        <v>2.2831050228310499</v>
      </c>
      <c r="BD636" cm="1">
        <f t="array" ref="BD636">_xlfn.IFS(AU636="NA", "NA", AU636="NR", "NA", R636="NR", "NA", BA636="SD", AU636, BA636="SE", AU636*(SQRT(R636)), BA636="SEM", AU636*(SQRT(R636)), TRUE, "NA")</f>
        <v>9</v>
      </c>
      <c r="BE636" cm="1">
        <f t="array" ref="BE636">_xlfn.IFS(BD636="NA", "NA", AZ636="Direct rLV % whole brain", BD636, AZ636="Indirect rLV % whole brain", BD636, AZ636="Direct rLV % hemisphere", BD636/2, AZ636="Indirect rLV % hemisphere", BD636/2, AND(F636="Mouse", AZ636="mm3"), (BD636/508.91)*100, AND(F636="Rat", AZ636="mm3"), (BD636/1971)*100, AND(F636="Mouse", AZ636="ul"), (BD636/508.91)*100, AND(F636="Rat", AZ636="ul"), (BD636/1971)*100, AND(F636="Mouse", AZ636="nl"), (BD636/508910)*100, AND(F636="Rat", AZ636="nl"), (BD636/1971000)*100, AND(F636="Mouse", AZ636="cm3"), (BD636/0.50891)*100, AND(F636="Rat", AZ636="cm3"), (BD636/1.971)*100, TRUE, "NA")</f>
        <v>0.45662100456621002</v>
      </c>
      <c r="BF636" s="48" cm="1">
        <f t="array" ref="BF636">_xlfn.IFS(AW636="NA", "NA", AW636="NR", "NA", T636 = "NA", "NA", T636 = "NR", "NA", BA636="SD", AW636, BA636="SE", AW636*(SQRT(T636)), BA636="SEM", AW636*(SQRT(T636)), TRUE, "NA")</f>
        <v>19</v>
      </c>
      <c r="BG636" s="35" t="s">
        <v>12</v>
      </c>
      <c r="BH636" t="s">
        <v>8</v>
      </c>
      <c r="BI636" t="s">
        <v>8</v>
      </c>
      <c r="BJ636" t="s">
        <v>8</v>
      </c>
      <c r="BK636" t="s">
        <v>8</v>
      </c>
      <c r="BL636" t="s">
        <v>8</v>
      </c>
      <c r="BM636" t="s">
        <v>8</v>
      </c>
      <c r="BN636" s="35" t="s">
        <v>273</v>
      </c>
      <c r="BO636" t="s">
        <v>273</v>
      </c>
    </row>
    <row r="637" spans="1:69" s="22" customFormat="1" x14ac:dyDescent="0.3">
      <c r="A637" s="22" t="s">
        <v>2446</v>
      </c>
      <c r="B637" s="22" t="s">
        <v>2430</v>
      </c>
      <c r="C637" s="22">
        <v>2002</v>
      </c>
      <c r="D637" s="22" t="s">
        <v>2447</v>
      </c>
      <c r="E637" s="22" t="s">
        <v>141</v>
      </c>
      <c r="F637" s="34" t="s">
        <v>24</v>
      </c>
      <c r="G637" s="22" t="s">
        <v>50</v>
      </c>
      <c r="H637" s="22" t="s">
        <v>36</v>
      </c>
      <c r="I637" s="22" t="s">
        <v>210</v>
      </c>
      <c r="J637" s="22" t="s">
        <v>284</v>
      </c>
      <c r="K637" s="22">
        <v>22</v>
      </c>
      <c r="L637" s="22">
        <f>AVERAGE(K637,M637)</f>
        <v>26</v>
      </c>
      <c r="M637" s="22">
        <v>30</v>
      </c>
      <c r="N637" s="22">
        <v>346</v>
      </c>
      <c r="O637" s="22">
        <f>AVERAGE(N637,P637)</f>
        <v>395</v>
      </c>
      <c r="P637" s="22">
        <v>444</v>
      </c>
      <c r="Q637" s="22">
        <v>1</v>
      </c>
      <c r="R637" s="22">
        <v>6.5</v>
      </c>
      <c r="S637" s="22">
        <v>0</v>
      </c>
      <c r="T637" s="22" t="s">
        <v>8</v>
      </c>
      <c r="U637" s="22" t="str">
        <f t="shared" si="99"/>
        <v>NA</v>
      </c>
      <c r="V637" s="22" t="str">
        <f t="shared" si="100"/>
        <v>NA</v>
      </c>
      <c r="W637" s="34" t="s">
        <v>147</v>
      </c>
      <c r="X637" s="22" t="s">
        <v>95</v>
      </c>
      <c r="Y637" s="22" t="s">
        <v>2553</v>
      </c>
      <c r="Z637" s="22" t="s">
        <v>276</v>
      </c>
      <c r="AA637" s="22">
        <v>20</v>
      </c>
      <c r="AB637" s="22" t="s">
        <v>145</v>
      </c>
      <c r="AC637" cm="1">
        <f t="array" ref="AC637">_xlfn.IFS(AB637="mg/kg", AA637, AB637="ug/g", AA637, AB637="mg/100g", AA637*10, AB637="mg/g", AA637*1000, TRUE, "NA")</f>
        <v>20</v>
      </c>
      <c r="AD637" s="22">
        <v>20</v>
      </c>
      <c r="AE637" s="22" t="s">
        <v>221</v>
      </c>
      <c r="AF637" t="str" cm="1">
        <f t="array" ref="AF637">_xlfn.IFS(AD637="NA", "NA", AD637="NR", "NA", AE637="W/cm2", AD637, AE637="mW/mm2", AD637*0.1, AE637="mW/cm2", AD637*0.001, AE637="uW/cm2", AD637*0.000001, AE637="lux", AD637*0.00000014641, AE637="klux", AD637*0.00014641, TRUE, "NA")</f>
        <v>NA</v>
      </c>
      <c r="AG637" s="22" t="s">
        <v>651</v>
      </c>
      <c r="AH637" s="22" t="s">
        <v>651</v>
      </c>
      <c r="AI637" s="22">
        <v>568</v>
      </c>
      <c r="AJ637" s="22">
        <v>3</v>
      </c>
      <c r="AK637" s="22">
        <v>4</v>
      </c>
      <c r="AL637" s="34" t="s">
        <v>12</v>
      </c>
      <c r="AM637" s="22" t="s">
        <v>8</v>
      </c>
      <c r="AN637" s="22" t="s">
        <v>8</v>
      </c>
      <c r="AO637" s="22" t="s">
        <v>8</v>
      </c>
      <c r="AP637" s="22" t="s">
        <v>8</v>
      </c>
      <c r="AQ637" s="22" t="s">
        <v>8</v>
      </c>
      <c r="AR637" s="34">
        <v>72</v>
      </c>
      <c r="AS637" s="22" t="s">
        <v>875</v>
      </c>
      <c r="AT637" s="22">
        <v>81.599999999999994</v>
      </c>
      <c r="AU637" s="22">
        <v>18.3</v>
      </c>
      <c r="AV637" s="22" t="s">
        <v>8</v>
      </c>
      <c r="AW637" s="22" t="s">
        <v>8</v>
      </c>
      <c r="AX637" s="22" t="s">
        <v>8</v>
      </c>
      <c r="AY637" s="22" t="s">
        <v>8</v>
      </c>
      <c r="AZ637" s="22" t="s">
        <v>137</v>
      </c>
      <c r="BA637" s="22" t="s">
        <v>196</v>
      </c>
      <c r="BB637" cm="1">
        <f t="array" ref="BB637">_xlfn.IFS(AT637="NA", "NA", AT637="NR", "NA", AZ637="Direct rLV % whole brain", AT637, AZ637="Indirect rLV % whole brain", AT637, AZ637="Direct rLV % hemisphere", AT637/2, AZ637="Indirect rLV % hemisphere", AT637/2, AND(F637="Mouse", AZ637="mm3"), (AT637/508.91)*100, AND(F637="Rat", AZ637="mm3"), (AT637/1971)*100, AND(F637="Mouse", AZ637="ul"), (AT637/508.91)*100, AND(F637="Rat", AZ637="ul"), (AT637/1971)*100, AND(F637="Mouse", AZ637="nl"), (AT637/508910)*100, AND(F637="Rat", AZ637="nl"), (AT637/1971000)*100, AND(F637="Mouse", AZ637="cm3"), (AT637/0.50891)*100, AND(F637="Rat", AZ637="cm3"), (AT637/1.971)*100, TRUE, "NA")</f>
        <v>4.1400304414003042</v>
      </c>
      <c r="BC637" t="str" cm="1">
        <f t="array" ref="BC637">_xlfn.IFS(AV637="NA", "NA", AV637="NR", "NA", AZ637="Direct rLV % whole brain", AV637, AZ637="Indirect rLV % whole brain", AV637, AZ637="Direct rLV % hemisphere", AV637/2, AZ637="Indirect rLV % hemisphere", AV637/2, AND(F637="Mouse", AZ637="mm3"), (AV637/508.91)*100, AND(F637="Rat", AZ637="mm3"), (AV637/1971)*100, AND(F637="Mouse", AZ637="ul"), (AV637/508.91)*100, AND(F637="Rat", AZ637="ul"), (AV637/1971)*100, AND(F637="Mouse", AZ637="nl"), (AV637/508910)*100, AND(F637="Rat", AZ637="nl"), (AV637/1971000)*100, AND(F637="Mouse", AZ637="cm3"), (AV637/0.50891)*100, AND(F637="Rat", AZ637="cm3"), (AV637/1.971)*100, TRUE, "NA")</f>
        <v>NA</v>
      </c>
      <c r="BD637" cm="1">
        <f t="array" ref="BD637">_xlfn.IFS(AU637="NA", "NA", AU637="NR", "NA", R637="NR", "NA", BA637="SD", AU637, BA637="SE", AU637*(SQRT(R637)), BA637="SEM", AU637*(SQRT(R637)), TRUE, "NA")</f>
        <v>18.3</v>
      </c>
      <c r="BE637" cm="1">
        <f t="array" ref="BE637">_xlfn.IFS(BD637="NA", "NA", AZ637="Direct rLV % whole brain", BD637, AZ637="Indirect rLV % whole brain", BD637, AZ637="Direct rLV % hemisphere", BD637/2, AZ637="Indirect rLV % hemisphere", BD637/2, AND(F637="Mouse", AZ637="mm3"), (BD637/508.91)*100, AND(F637="Rat", AZ637="mm3"), (BD637/1971)*100, AND(F637="Mouse", AZ637="ul"), (BD637/508.91)*100, AND(F637="Rat", AZ637="ul"), (BD637/1971)*100, AND(F637="Mouse", AZ637="nl"), (BD637/508910)*100, AND(F637="Rat", AZ637="nl"), (BD637/1971000)*100, AND(F637="Mouse", AZ637="cm3"), (BD637/0.50891)*100, AND(F637="Rat", AZ637="cm3"), (BD637/1.971)*100, TRUE, "NA")</f>
        <v>0.92846270928462704</v>
      </c>
      <c r="BF637" s="48" t="str" cm="1">
        <f t="array" ref="BF637">_xlfn.IFS(AW637="NA", "NA", AW637="NR", "NA", T637 = "NA", "NA", T637 = "NR", "NA", BA637="SD", AW637, BA637="SE", AW637*(SQRT(T637)), BA637="SEM", AW637*(SQRT(T637)), TRUE, "NA")</f>
        <v>NA</v>
      </c>
      <c r="BG637" s="34" t="s">
        <v>12</v>
      </c>
      <c r="BH637" s="22" t="s">
        <v>8</v>
      </c>
      <c r="BI637" s="22" t="s">
        <v>8</v>
      </c>
      <c r="BJ637" s="22" t="s">
        <v>8</v>
      </c>
      <c r="BK637" s="22" t="s">
        <v>8</v>
      </c>
      <c r="BL637" s="22" t="s">
        <v>8</v>
      </c>
      <c r="BM637" s="22" t="s">
        <v>8</v>
      </c>
      <c r="BN637" s="34" t="s">
        <v>273</v>
      </c>
      <c r="BO637" s="22" t="s">
        <v>273</v>
      </c>
      <c r="BP637" s="22" t="s">
        <v>2448</v>
      </c>
    </row>
    <row r="638" spans="1:69" x14ac:dyDescent="0.3">
      <c r="A638" t="s">
        <v>2449</v>
      </c>
      <c r="B638" t="s">
        <v>2430</v>
      </c>
      <c r="C638">
        <v>2003</v>
      </c>
      <c r="D638" t="s">
        <v>2450</v>
      </c>
      <c r="E638" t="s">
        <v>141</v>
      </c>
      <c r="F638" s="35" t="s">
        <v>24</v>
      </c>
      <c r="G638" t="s">
        <v>649</v>
      </c>
      <c r="H638" t="s">
        <v>36</v>
      </c>
      <c r="I638" t="s">
        <v>210</v>
      </c>
      <c r="J638" t="s">
        <v>284</v>
      </c>
      <c r="K638">
        <v>22</v>
      </c>
      <c r="L638">
        <f t="shared" ref="L638:L648" si="103">AVERAGE(K638,M638)</f>
        <v>26</v>
      </c>
      <c r="M638">
        <v>30</v>
      </c>
      <c r="N638" t="s">
        <v>9</v>
      </c>
      <c r="O638" t="s">
        <v>9</v>
      </c>
      <c r="P638" t="s">
        <v>9</v>
      </c>
      <c r="Q638">
        <v>23</v>
      </c>
      <c r="R638">
        <v>6</v>
      </c>
      <c r="S638">
        <v>0</v>
      </c>
      <c r="T638" t="s">
        <v>8</v>
      </c>
      <c r="U638" t="str">
        <f t="shared" si="99"/>
        <v>NA</v>
      </c>
      <c r="V638" t="str">
        <f t="shared" si="100"/>
        <v>NA</v>
      </c>
      <c r="W638" s="35" t="s">
        <v>147</v>
      </c>
      <c r="X638" t="s">
        <v>95</v>
      </c>
      <c r="Y638" t="s">
        <v>2553</v>
      </c>
      <c r="Z638" t="s">
        <v>276</v>
      </c>
      <c r="AA638">
        <v>20</v>
      </c>
      <c r="AB638" t="s">
        <v>145</v>
      </c>
      <c r="AC638" cm="1">
        <f t="array" ref="AC638">_xlfn.IFS(AB638="mg/kg", AA638, AB638="ug/g", AA638, AB638="mg/100g", AA638*10, AB638="mg/g", AA638*1000, TRUE, "NA")</f>
        <v>20</v>
      </c>
      <c r="AD638" t="s">
        <v>9</v>
      </c>
      <c r="AE638" t="s">
        <v>8</v>
      </c>
      <c r="AF638" t="str" cm="1">
        <f t="array" ref="AF638">_xlfn.IFS(AD638="NA", "NA", AD638="NR", "NA", AE638="W/cm2", AD638, AE638="mW/mm2", AD638*0.1, AE638="mW/cm2", AD638*0.001, AE638="uW/cm2", AD638*0.000001, AE638="lux", AD638*0.00000014641, AE638="klux", AD638*0.00014641, TRUE, "NA")</f>
        <v>NA</v>
      </c>
      <c r="AG638" t="s">
        <v>651</v>
      </c>
      <c r="AH638" t="s">
        <v>651</v>
      </c>
      <c r="AI638">
        <v>568</v>
      </c>
      <c r="AJ638">
        <v>3</v>
      </c>
      <c r="AK638">
        <v>4</v>
      </c>
      <c r="AL638" s="35" t="s">
        <v>12</v>
      </c>
      <c r="AM638" t="s">
        <v>8</v>
      </c>
      <c r="AN638" t="s">
        <v>8</v>
      </c>
      <c r="AO638" t="s">
        <v>8</v>
      </c>
      <c r="AP638" t="s">
        <v>8</v>
      </c>
      <c r="AQ638" t="s">
        <v>8</v>
      </c>
      <c r="AR638" s="35">
        <v>72</v>
      </c>
      <c r="AS638" t="s">
        <v>875</v>
      </c>
      <c r="AT638">
        <v>85</v>
      </c>
      <c r="AU638">
        <v>17</v>
      </c>
      <c r="AV638" t="s">
        <v>8</v>
      </c>
      <c r="AW638" t="s">
        <v>8</v>
      </c>
      <c r="AX638" t="s">
        <v>8</v>
      </c>
      <c r="AY638" t="s">
        <v>8</v>
      </c>
      <c r="AZ638" t="s">
        <v>137</v>
      </c>
      <c r="BA638" t="s">
        <v>196</v>
      </c>
      <c r="BB638" cm="1">
        <f t="array" ref="BB638">_xlfn.IFS(AT638="NA", "NA", AT638="NR", "NA", AZ638="Direct rLV % whole brain", AT638, AZ638="Indirect rLV % whole brain", AT638, AZ638="Direct rLV % hemisphere", AT638/2, AZ638="Indirect rLV % hemisphere", AT638/2, AND(F638="Mouse", AZ638="mm3"), (AT638/508.91)*100, AND(F638="Rat", AZ638="mm3"), (AT638/1971)*100, AND(F638="Mouse", AZ638="ul"), (AT638/508.91)*100, AND(F638="Rat", AZ638="ul"), (AT638/1971)*100, AND(F638="Mouse", AZ638="nl"), (AT638/508910)*100, AND(F638="Rat", AZ638="nl"), (AT638/1971000)*100, AND(F638="Mouse", AZ638="cm3"), (AT638/0.50891)*100, AND(F638="Rat", AZ638="cm3"), (AT638/1.971)*100, TRUE, "NA")</f>
        <v>4.3125317097919833</v>
      </c>
      <c r="BC638" t="str" cm="1">
        <f t="array" ref="BC638">_xlfn.IFS(AV638="NA", "NA", AV638="NR", "NA", AZ638="Direct rLV % whole brain", AV638, AZ638="Indirect rLV % whole brain", AV638, AZ638="Direct rLV % hemisphere", AV638/2, AZ638="Indirect rLV % hemisphere", AV638/2, AND(F638="Mouse", AZ638="mm3"), (AV638/508.91)*100, AND(F638="Rat", AZ638="mm3"), (AV638/1971)*100, AND(F638="Mouse", AZ638="ul"), (AV638/508.91)*100, AND(F638="Rat", AZ638="ul"), (AV638/1971)*100, AND(F638="Mouse", AZ638="nl"), (AV638/508910)*100, AND(F638="Rat", AZ638="nl"), (AV638/1971000)*100, AND(F638="Mouse", AZ638="cm3"), (AV638/0.50891)*100, AND(F638="Rat", AZ638="cm3"), (AV638/1.971)*100, TRUE, "NA")</f>
        <v>NA</v>
      </c>
      <c r="BD638" cm="1">
        <f t="array" ref="BD638">_xlfn.IFS(AU638="NA", "NA", AU638="NR", "NA", R638="NR", "NA", BA638="SD", AU638, BA638="SE", AU638*(SQRT(R638)), BA638="SEM", AU638*(SQRT(R638)), TRUE, "NA")</f>
        <v>17</v>
      </c>
      <c r="BE638" cm="1">
        <f t="array" ref="BE638">_xlfn.IFS(BD638="NA", "NA", AZ638="Direct rLV % whole brain", BD638, AZ638="Indirect rLV % whole brain", BD638, AZ638="Direct rLV % hemisphere", BD638/2, AZ638="Indirect rLV % hemisphere", BD638/2, AND(F638="Mouse", AZ638="mm3"), (BD638/508.91)*100, AND(F638="Rat", AZ638="mm3"), (BD638/1971)*100, AND(F638="Mouse", AZ638="ul"), (BD638/508.91)*100, AND(F638="Rat", AZ638="ul"), (BD638/1971)*100, AND(F638="Mouse", AZ638="nl"), (BD638/508910)*100, AND(F638="Rat", AZ638="nl"), (BD638/1971000)*100, AND(F638="Mouse", AZ638="cm3"), (BD638/0.50891)*100, AND(F638="Rat", AZ638="cm3"), (BD638/1.971)*100, TRUE, "NA")</f>
        <v>0.86250634195839671</v>
      </c>
      <c r="BF638" s="48" t="str" cm="1">
        <f t="array" ref="BF638">_xlfn.IFS(AW638="NA", "NA", AW638="NR", "NA", T638 = "NA", "NA", T638 = "NR", "NA", BA638="SD", AW638, BA638="SE", AW638*(SQRT(T638)), BA638="SEM", AW638*(SQRT(T638)), TRUE, "NA")</f>
        <v>NA</v>
      </c>
      <c r="BG638" s="35" t="s">
        <v>12</v>
      </c>
      <c r="BH638" t="s">
        <v>8</v>
      </c>
      <c r="BI638" t="s">
        <v>8</v>
      </c>
      <c r="BJ638" t="s">
        <v>8</v>
      </c>
      <c r="BK638" t="s">
        <v>8</v>
      </c>
      <c r="BL638" t="s">
        <v>8</v>
      </c>
      <c r="BM638" t="s">
        <v>8</v>
      </c>
      <c r="BN638" s="35" t="s">
        <v>273</v>
      </c>
      <c r="BO638" t="s">
        <v>273</v>
      </c>
      <c r="BP638" t="s">
        <v>2451</v>
      </c>
    </row>
    <row r="639" spans="1:69" x14ac:dyDescent="0.3">
      <c r="A639" t="s">
        <v>2449</v>
      </c>
      <c r="B639" t="s">
        <v>2430</v>
      </c>
      <c r="C639">
        <v>2003</v>
      </c>
      <c r="D639" t="s">
        <v>2450</v>
      </c>
      <c r="E639" t="s">
        <v>143</v>
      </c>
      <c r="F639" s="35" t="s">
        <v>24</v>
      </c>
      <c r="G639" t="s">
        <v>10</v>
      </c>
      <c r="H639" t="s">
        <v>36</v>
      </c>
      <c r="I639" t="s">
        <v>12</v>
      </c>
      <c r="J639" t="s">
        <v>8</v>
      </c>
      <c r="K639">
        <v>22</v>
      </c>
      <c r="L639">
        <f t="shared" si="103"/>
        <v>26</v>
      </c>
      <c r="M639">
        <v>30</v>
      </c>
      <c r="N639" t="s">
        <v>9</v>
      </c>
      <c r="O639" t="s">
        <v>9</v>
      </c>
      <c r="P639" t="s">
        <v>9</v>
      </c>
      <c r="Q639">
        <v>23</v>
      </c>
      <c r="R639">
        <v>4</v>
      </c>
      <c r="S639">
        <v>0</v>
      </c>
      <c r="T639" t="s">
        <v>8</v>
      </c>
      <c r="U639" t="str">
        <f t="shared" si="99"/>
        <v>NA</v>
      </c>
      <c r="V639" t="str">
        <f t="shared" si="100"/>
        <v>NA</v>
      </c>
      <c r="W639" s="35" t="s">
        <v>147</v>
      </c>
      <c r="X639" t="s">
        <v>95</v>
      </c>
      <c r="Y639" t="s">
        <v>2553</v>
      </c>
      <c r="Z639" t="s">
        <v>276</v>
      </c>
      <c r="AA639">
        <v>20</v>
      </c>
      <c r="AB639" t="s">
        <v>145</v>
      </c>
      <c r="AC639" cm="1">
        <f t="array" ref="AC639">_xlfn.IFS(AB639="mg/kg", AA639, AB639="ug/g", AA639, AB639="mg/100g", AA639*10, AB639="mg/g", AA639*1000, TRUE, "NA")</f>
        <v>20</v>
      </c>
      <c r="AD639" t="s">
        <v>9</v>
      </c>
      <c r="AE639" t="s">
        <v>8</v>
      </c>
      <c r="AF639" t="str" cm="1">
        <f t="array" ref="AF639">_xlfn.IFS(AD639="NA", "NA", AD639="NR", "NA", AE639="W/cm2", AD639, AE639="mW/mm2", AD639*0.1, AE639="mW/cm2", AD639*0.001, AE639="uW/cm2", AD639*0.000001, AE639="lux", AD639*0.00000014641, AE639="klux", AD639*0.00014641, TRUE, "NA")</f>
        <v>NA</v>
      </c>
      <c r="AG639" t="s">
        <v>651</v>
      </c>
      <c r="AH639" t="s">
        <v>651</v>
      </c>
      <c r="AI639">
        <v>568</v>
      </c>
      <c r="AJ639">
        <v>3</v>
      </c>
      <c r="AK639">
        <v>4</v>
      </c>
      <c r="AL639" s="35" t="s">
        <v>12</v>
      </c>
      <c r="AM639" t="s">
        <v>8</v>
      </c>
      <c r="AN639" t="s">
        <v>8</v>
      </c>
      <c r="AO639" t="s">
        <v>8</v>
      </c>
      <c r="AP639" t="s">
        <v>8</v>
      </c>
      <c r="AQ639" t="s">
        <v>8</v>
      </c>
      <c r="AR639" s="35">
        <v>72</v>
      </c>
      <c r="AS639" t="s">
        <v>875</v>
      </c>
      <c r="AT639">
        <v>12</v>
      </c>
      <c r="AU639">
        <v>2</v>
      </c>
      <c r="AV639" t="s">
        <v>8</v>
      </c>
      <c r="AW639" t="s">
        <v>8</v>
      </c>
      <c r="AX639" t="s">
        <v>8</v>
      </c>
      <c r="AY639" t="s">
        <v>8</v>
      </c>
      <c r="AZ639" t="s">
        <v>137</v>
      </c>
      <c r="BA639" t="s">
        <v>196</v>
      </c>
      <c r="BB639" cm="1">
        <f t="array" ref="BB639">_xlfn.IFS(AT639="NA", "NA", AT639="NR", "NA", AZ639="Direct rLV % whole brain", AT639, AZ639="Indirect rLV % whole brain", AT639, AZ639="Direct rLV % hemisphere", AT639/2, AZ639="Indirect rLV % hemisphere", AT639/2, AND(F639="Mouse", AZ639="mm3"), (AT639/508.91)*100, AND(F639="Rat", AZ639="mm3"), (AT639/1971)*100, AND(F639="Mouse", AZ639="ul"), (AT639/508.91)*100, AND(F639="Rat", AZ639="ul"), (AT639/1971)*100, AND(F639="Mouse", AZ639="nl"), (AT639/508910)*100, AND(F639="Rat", AZ639="nl"), (AT639/1971000)*100, AND(F639="Mouse", AZ639="cm3"), (AT639/0.50891)*100, AND(F639="Rat", AZ639="cm3"), (AT639/1.971)*100, TRUE, "NA")</f>
        <v>0.60882800608828003</v>
      </c>
      <c r="BC639" t="str" cm="1">
        <f t="array" ref="BC639">_xlfn.IFS(AV639="NA", "NA", AV639="NR", "NA", AZ639="Direct rLV % whole brain", AV639, AZ639="Indirect rLV % whole brain", AV639, AZ639="Direct rLV % hemisphere", AV639/2, AZ639="Indirect rLV % hemisphere", AV639/2, AND(F639="Mouse", AZ639="mm3"), (AV639/508.91)*100, AND(F639="Rat", AZ639="mm3"), (AV639/1971)*100, AND(F639="Mouse", AZ639="ul"), (AV639/508.91)*100, AND(F639="Rat", AZ639="ul"), (AV639/1971)*100, AND(F639="Mouse", AZ639="nl"), (AV639/508910)*100, AND(F639="Rat", AZ639="nl"), (AV639/1971000)*100, AND(F639="Mouse", AZ639="cm3"), (AV639/0.50891)*100, AND(F639="Rat", AZ639="cm3"), (AV639/1.971)*100, TRUE, "NA")</f>
        <v>NA</v>
      </c>
      <c r="BD639" cm="1">
        <f t="array" ref="BD639">_xlfn.IFS(AU639="NA", "NA", AU639="NR", "NA", R639="NR", "NA", BA639="SD", AU639, BA639="SE", AU639*(SQRT(R639)), BA639="SEM", AU639*(SQRT(R639)), TRUE, "NA")</f>
        <v>2</v>
      </c>
      <c r="BE639" cm="1">
        <f t="array" ref="BE639">_xlfn.IFS(BD639="NA", "NA", AZ639="Direct rLV % whole brain", BD639, AZ639="Indirect rLV % whole brain", BD639, AZ639="Direct rLV % hemisphere", BD639/2, AZ639="Indirect rLV % hemisphere", BD639/2, AND(F639="Mouse", AZ639="mm3"), (BD639/508.91)*100, AND(F639="Rat", AZ639="mm3"), (BD639/1971)*100, AND(F639="Mouse", AZ639="ul"), (BD639/508.91)*100, AND(F639="Rat", AZ639="ul"), (BD639/1971)*100, AND(F639="Mouse", AZ639="nl"), (BD639/508910)*100, AND(F639="Rat", AZ639="nl"), (BD639/1971000)*100, AND(F639="Mouse", AZ639="cm3"), (BD639/0.50891)*100, AND(F639="Rat", AZ639="cm3"), (BD639/1.971)*100, TRUE, "NA")</f>
        <v>0.10147133434804667</v>
      </c>
      <c r="BF639" s="48" t="str" cm="1">
        <f t="array" ref="BF639">_xlfn.IFS(AW639="NA", "NA", AW639="NR", "NA", T639 = "NA", "NA", T639 = "NR", "NA", BA639="SD", AW639, BA639="SE", AW639*(SQRT(T639)), BA639="SEM", AW639*(SQRT(T639)), TRUE, "NA")</f>
        <v>NA</v>
      </c>
      <c r="BG639" s="35" t="s">
        <v>12</v>
      </c>
      <c r="BH639" t="s">
        <v>8</v>
      </c>
      <c r="BI639" t="s">
        <v>8</v>
      </c>
      <c r="BJ639" t="s">
        <v>8</v>
      </c>
      <c r="BK639" t="s">
        <v>8</v>
      </c>
      <c r="BL639" t="s">
        <v>8</v>
      </c>
      <c r="BM639" t="s">
        <v>8</v>
      </c>
      <c r="BN639" s="35" t="s">
        <v>273</v>
      </c>
      <c r="BO639" t="s">
        <v>273</v>
      </c>
      <c r="BP639" t="s">
        <v>2451</v>
      </c>
    </row>
    <row r="640" spans="1:69" x14ac:dyDescent="0.3">
      <c r="A640" t="s">
        <v>2449</v>
      </c>
      <c r="B640" t="s">
        <v>2430</v>
      </c>
      <c r="C640">
        <v>2003</v>
      </c>
      <c r="D640" t="s">
        <v>2450</v>
      </c>
      <c r="E640" t="s">
        <v>144</v>
      </c>
      <c r="F640" s="35" t="s">
        <v>24</v>
      </c>
      <c r="G640" t="s">
        <v>649</v>
      </c>
      <c r="H640" t="s">
        <v>35</v>
      </c>
      <c r="I640" t="s">
        <v>210</v>
      </c>
      <c r="J640" t="s">
        <v>284</v>
      </c>
      <c r="K640">
        <v>22</v>
      </c>
      <c r="L640">
        <f t="shared" si="103"/>
        <v>26</v>
      </c>
      <c r="M640">
        <v>30</v>
      </c>
      <c r="N640" t="s">
        <v>9</v>
      </c>
      <c r="O640" t="s">
        <v>9</v>
      </c>
      <c r="P640" t="s">
        <v>9</v>
      </c>
      <c r="Q640">
        <v>23</v>
      </c>
      <c r="R640">
        <v>8</v>
      </c>
      <c r="S640">
        <v>0</v>
      </c>
      <c r="T640" t="s">
        <v>8</v>
      </c>
      <c r="U640" t="str">
        <f t="shared" si="99"/>
        <v>NA</v>
      </c>
      <c r="V640" t="str">
        <f t="shared" si="100"/>
        <v>NA</v>
      </c>
      <c r="W640" s="35" t="s">
        <v>147</v>
      </c>
      <c r="X640" t="s">
        <v>95</v>
      </c>
      <c r="Y640" t="s">
        <v>2553</v>
      </c>
      <c r="Z640" t="s">
        <v>276</v>
      </c>
      <c r="AA640">
        <v>20</v>
      </c>
      <c r="AB640" t="s">
        <v>145</v>
      </c>
      <c r="AC640" cm="1">
        <f t="array" ref="AC640">_xlfn.IFS(AB640="mg/kg", AA640, AB640="ug/g", AA640, AB640="mg/100g", AA640*10, AB640="mg/g", AA640*1000, TRUE, "NA")</f>
        <v>20</v>
      </c>
      <c r="AD640" t="s">
        <v>9</v>
      </c>
      <c r="AE640" t="s">
        <v>8</v>
      </c>
      <c r="AF640" t="str" cm="1">
        <f t="array" ref="AF640">_xlfn.IFS(AD640="NA", "NA", AD640="NR", "NA", AE640="W/cm2", AD640, AE640="mW/mm2", AD640*0.1, AE640="mW/cm2", AD640*0.001, AE640="uW/cm2", AD640*0.000001, AE640="lux", AD640*0.00000014641, AE640="klux", AD640*0.00014641, TRUE, "NA")</f>
        <v>NA</v>
      </c>
      <c r="AG640" t="s">
        <v>651</v>
      </c>
      <c r="AH640" t="s">
        <v>651</v>
      </c>
      <c r="AI640">
        <v>568</v>
      </c>
      <c r="AJ640">
        <v>3</v>
      </c>
      <c r="AK640">
        <v>4</v>
      </c>
      <c r="AL640" s="35" t="s">
        <v>12</v>
      </c>
      <c r="AM640" t="s">
        <v>8</v>
      </c>
      <c r="AN640" t="s">
        <v>8</v>
      </c>
      <c r="AO640" t="s">
        <v>8</v>
      </c>
      <c r="AP640" t="s">
        <v>8</v>
      </c>
      <c r="AQ640" t="s">
        <v>8</v>
      </c>
      <c r="AR640" s="35">
        <v>72</v>
      </c>
      <c r="AS640" t="s">
        <v>875</v>
      </c>
      <c r="AT640">
        <v>58</v>
      </c>
      <c r="AU640">
        <v>14</v>
      </c>
      <c r="AV640" t="s">
        <v>8</v>
      </c>
      <c r="AW640" t="s">
        <v>8</v>
      </c>
      <c r="AX640" t="s">
        <v>8</v>
      </c>
      <c r="AY640" t="s">
        <v>8</v>
      </c>
      <c r="AZ640" t="s">
        <v>137</v>
      </c>
      <c r="BA640" t="s">
        <v>196</v>
      </c>
      <c r="BB640" cm="1">
        <f t="array" ref="BB640">_xlfn.IFS(AT640="NA", "NA", AT640="NR", "NA", AZ640="Direct rLV % whole brain", AT640, AZ640="Indirect rLV % whole brain", AT640, AZ640="Direct rLV % hemisphere", AT640/2, AZ640="Indirect rLV % hemisphere", AT640/2, AND(F640="Mouse", AZ640="mm3"), (AT640/508.91)*100, AND(F640="Rat", AZ640="mm3"), (AT640/1971)*100, AND(F640="Mouse", AZ640="ul"), (AT640/508.91)*100, AND(F640="Rat", AZ640="ul"), (AT640/1971)*100, AND(F640="Mouse", AZ640="nl"), (AT640/508910)*100, AND(F640="Rat", AZ640="nl"), (AT640/1971000)*100, AND(F640="Mouse", AZ640="cm3"), (AT640/0.50891)*100, AND(F640="Rat", AZ640="cm3"), (AT640/1.971)*100, TRUE, "NA")</f>
        <v>2.9426686960933535</v>
      </c>
      <c r="BC640" t="str" cm="1">
        <f t="array" ref="BC640">_xlfn.IFS(AV640="NA", "NA", AV640="NR", "NA", AZ640="Direct rLV % whole brain", AV640, AZ640="Indirect rLV % whole brain", AV640, AZ640="Direct rLV % hemisphere", AV640/2, AZ640="Indirect rLV % hemisphere", AV640/2, AND(F640="Mouse", AZ640="mm3"), (AV640/508.91)*100, AND(F640="Rat", AZ640="mm3"), (AV640/1971)*100, AND(F640="Mouse", AZ640="ul"), (AV640/508.91)*100, AND(F640="Rat", AZ640="ul"), (AV640/1971)*100, AND(F640="Mouse", AZ640="nl"), (AV640/508910)*100, AND(F640="Rat", AZ640="nl"), (AV640/1971000)*100, AND(F640="Mouse", AZ640="cm3"), (AV640/0.50891)*100, AND(F640="Rat", AZ640="cm3"), (AV640/1.971)*100, TRUE, "NA")</f>
        <v>NA</v>
      </c>
      <c r="BD640" cm="1">
        <f t="array" ref="BD640">_xlfn.IFS(AU640="NA", "NA", AU640="NR", "NA", R640="NR", "NA", BA640="SD", AU640, BA640="SE", AU640*(SQRT(R640)), BA640="SEM", AU640*(SQRT(R640)), TRUE, "NA")</f>
        <v>14</v>
      </c>
      <c r="BE640" cm="1">
        <f t="array" ref="BE640">_xlfn.IFS(BD640="NA", "NA", AZ640="Direct rLV % whole brain", BD640, AZ640="Indirect rLV % whole brain", BD640, AZ640="Direct rLV % hemisphere", BD640/2, AZ640="Indirect rLV % hemisphere", BD640/2, AND(F640="Mouse", AZ640="mm3"), (BD640/508.91)*100, AND(F640="Rat", AZ640="mm3"), (BD640/1971)*100, AND(F640="Mouse", AZ640="ul"), (BD640/508.91)*100, AND(F640="Rat", AZ640="ul"), (BD640/1971)*100, AND(F640="Mouse", AZ640="nl"), (BD640/508910)*100, AND(F640="Rat", AZ640="nl"), (BD640/1971000)*100, AND(F640="Mouse", AZ640="cm3"), (BD640/0.50891)*100, AND(F640="Rat", AZ640="cm3"), (BD640/1.971)*100, TRUE, "NA")</f>
        <v>0.7102993404363267</v>
      </c>
      <c r="BF640" s="48" t="str" cm="1">
        <f t="array" ref="BF640">_xlfn.IFS(AW640="NA", "NA", AW640="NR", "NA", T640 = "NA", "NA", T640 = "NR", "NA", BA640="SD", AW640, BA640="SE", AW640*(SQRT(T640)), BA640="SEM", AW640*(SQRT(T640)), TRUE, "NA")</f>
        <v>NA</v>
      </c>
      <c r="BG640" s="35" t="s">
        <v>12</v>
      </c>
      <c r="BH640" t="s">
        <v>8</v>
      </c>
      <c r="BI640" t="s">
        <v>8</v>
      </c>
      <c r="BJ640" t="s">
        <v>8</v>
      </c>
      <c r="BK640" t="s">
        <v>8</v>
      </c>
      <c r="BL640" t="s">
        <v>8</v>
      </c>
      <c r="BM640" t="s">
        <v>8</v>
      </c>
      <c r="BN640" s="35" t="s">
        <v>273</v>
      </c>
      <c r="BO640" t="s">
        <v>273</v>
      </c>
      <c r="BP640" t="s">
        <v>2451</v>
      </c>
    </row>
    <row r="641" spans="1:69" x14ac:dyDescent="0.3">
      <c r="A641" t="s">
        <v>2449</v>
      </c>
      <c r="B641" t="s">
        <v>2430</v>
      </c>
      <c r="C641">
        <v>2003</v>
      </c>
      <c r="D641" t="s">
        <v>2450</v>
      </c>
      <c r="E641" t="s">
        <v>263</v>
      </c>
      <c r="F641" s="35" t="s">
        <v>24</v>
      </c>
      <c r="G641" t="s">
        <v>650</v>
      </c>
      <c r="H641" t="s">
        <v>36</v>
      </c>
      <c r="I641" t="s">
        <v>210</v>
      </c>
      <c r="J641" t="s">
        <v>284</v>
      </c>
      <c r="K641">
        <v>22</v>
      </c>
      <c r="L641">
        <f t="shared" si="103"/>
        <v>26</v>
      </c>
      <c r="M641">
        <v>30</v>
      </c>
      <c r="N641" t="s">
        <v>9</v>
      </c>
      <c r="O641" t="s">
        <v>9</v>
      </c>
      <c r="P641" t="s">
        <v>9</v>
      </c>
      <c r="Q641">
        <v>23</v>
      </c>
      <c r="R641">
        <v>10</v>
      </c>
      <c r="S641">
        <v>0</v>
      </c>
      <c r="T641" t="s">
        <v>8</v>
      </c>
      <c r="U641" t="str">
        <f t="shared" si="99"/>
        <v>NA</v>
      </c>
      <c r="V641" t="str">
        <f t="shared" si="100"/>
        <v>NA</v>
      </c>
      <c r="W641" s="35" t="s">
        <v>147</v>
      </c>
      <c r="X641" t="s">
        <v>95</v>
      </c>
      <c r="Y641" t="s">
        <v>2553</v>
      </c>
      <c r="Z641" t="s">
        <v>276</v>
      </c>
      <c r="AA641">
        <v>20</v>
      </c>
      <c r="AB641" t="s">
        <v>145</v>
      </c>
      <c r="AC641" cm="1">
        <f t="array" ref="AC641">_xlfn.IFS(AB641="mg/kg", AA641, AB641="ug/g", AA641, AB641="mg/100g", AA641*10, AB641="mg/g", AA641*1000, TRUE, "NA")</f>
        <v>20</v>
      </c>
      <c r="AD641" t="s">
        <v>9</v>
      </c>
      <c r="AE641" t="s">
        <v>8</v>
      </c>
      <c r="AF641" t="str" cm="1">
        <f t="array" ref="AF641">_xlfn.IFS(AD641="NA", "NA", AD641="NR", "NA", AE641="W/cm2", AD641, AE641="mW/mm2", AD641*0.1, AE641="mW/cm2", AD641*0.001, AE641="uW/cm2", AD641*0.000001, AE641="lux", AD641*0.00000014641, AE641="klux", AD641*0.00014641, TRUE, "NA")</f>
        <v>NA</v>
      </c>
      <c r="AG641" t="s">
        <v>651</v>
      </c>
      <c r="AH641" t="s">
        <v>651</v>
      </c>
      <c r="AI641">
        <v>568</v>
      </c>
      <c r="AJ641">
        <v>3</v>
      </c>
      <c r="AK641">
        <v>4</v>
      </c>
      <c r="AL641" s="35" t="s">
        <v>12</v>
      </c>
      <c r="AM641" t="s">
        <v>8</v>
      </c>
      <c r="AN641" t="s">
        <v>8</v>
      </c>
      <c r="AO641" t="s">
        <v>8</v>
      </c>
      <c r="AP641" t="s">
        <v>8</v>
      </c>
      <c r="AQ641" t="s">
        <v>8</v>
      </c>
      <c r="AR641" s="35">
        <v>72</v>
      </c>
      <c r="AS641" t="s">
        <v>875</v>
      </c>
      <c r="AT641">
        <v>62</v>
      </c>
      <c r="AU641">
        <v>11</v>
      </c>
      <c r="AV641" t="s">
        <v>8</v>
      </c>
      <c r="AW641" t="s">
        <v>8</v>
      </c>
      <c r="AX641" t="s">
        <v>8</v>
      </c>
      <c r="AY641" t="s">
        <v>8</v>
      </c>
      <c r="AZ641" t="s">
        <v>137</v>
      </c>
      <c r="BA641" t="s">
        <v>196</v>
      </c>
      <c r="BB641" cm="1">
        <f t="array" ref="BB641">_xlfn.IFS(AT641="NA", "NA", AT641="NR", "NA", AZ641="Direct rLV % whole brain", AT641, AZ641="Indirect rLV % whole brain", AT641, AZ641="Direct rLV % hemisphere", AT641/2, AZ641="Indirect rLV % hemisphere", AT641/2, AND(F641="Mouse", AZ641="mm3"), (AT641/508.91)*100, AND(F641="Rat", AZ641="mm3"), (AT641/1971)*100, AND(F641="Mouse", AZ641="ul"), (AT641/508.91)*100, AND(F641="Rat", AZ641="ul"), (AT641/1971)*100, AND(F641="Mouse", AZ641="nl"), (AT641/508910)*100, AND(F641="Rat", AZ641="nl"), (AT641/1971000)*100, AND(F641="Mouse", AZ641="cm3"), (AT641/0.50891)*100, AND(F641="Rat", AZ641="cm3"), (AT641/1.971)*100, TRUE, "NA")</f>
        <v>3.1456113647894468</v>
      </c>
      <c r="BC641" t="str" cm="1">
        <f t="array" ref="BC641">_xlfn.IFS(AV641="NA", "NA", AV641="NR", "NA", AZ641="Direct rLV % whole brain", AV641, AZ641="Indirect rLV % whole brain", AV641, AZ641="Direct rLV % hemisphere", AV641/2, AZ641="Indirect rLV % hemisphere", AV641/2, AND(F641="Mouse", AZ641="mm3"), (AV641/508.91)*100, AND(F641="Rat", AZ641="mm3"), (AV641/1971)*100, AND(F641="Mouse", AZ641="ul"), (AV641/508.91)*100, AND(F641="Rat", AZ641="ul"), (AV641/1971)*100, AND(F641="Mouse", AZ641="nl"), (AV641/508910)*100, AND(F641="Rat", AZ641="nl"), (AV641/1971000)*100, AND(F641="Mouse", AZ641="cm3"), (AV641/0.50891)*100, AND(F641="Rat", AZ641="cm3"), (AV641/1.971)*100, TRUE, "NA")</f>
        <v>NA</v>
      </c>
      <c r="BD641" cm="1">
        <f t="array" ref="BD641">_xlfn.IFS(AU641="NA", "NA", AU641="NR", "NA", R641="NR", "NA", BA641="SD", AU641, BA641="SE", AU641*(SQRT(R641)), BA641="SEM", AU641*(SQRT(R641)), TRUE, "NA")</f>
        <v>11</v>
      </c>
      <c r="BE641" cm="1">
        <f t="array" ref="BE641">_xlfn.IFS(BD641="NA", "NA", AZ641="Direct rLV % whole brain", BD641, AZ641="Indirect rLV % whole brain", BD641, AZ641="Direct rLV % hemisphere", BD641/2, AZ641="Indirect rLV % hemisphere", BD641/2, AND(F641="Mouse", AZ641="mm3"), (BD641/508.91)*100, AND(F641="Rat", AZ641="mm3"), (BD641/1971)*100, AND(F641="Mouse", AZ641="ul"), (BD641/508.91)*100, AND(F641="Rat", AZ641="ul"), (BD641/1971)*100, AND(F641="Mouse", AZ641="nl"), (BD641/508910)*100, AND(F641="Rat", AZ641="nl"), (BD641/1971000)*100, AND(F641="Mouse", AZ641="cm3"), (BD641/0.50891)*100, AND(F641="Rat", AZ641="cm3"), (BD641/1.971)*100, TRUE, "NA")</f>
        <v>0.55809233891425669</v>
      </c>
      <c r="BF641" s="48" t="str" cm="1">
        <f t="array" ref="BF641">_xlfn.IFS(AW641="NA", "NA", AW641="NR", "NA", T641 = "NA", "NA", T641 = "NR", "NA", BA641="SD", AW641, BA641="SE", AW641*(SQRT(T641)), BA641="SEM", AW641*(SQRT(T641)), TRUE, "NA")</f>
        <v>NA</v>
      </c>
      <c r="BG641" s="35" t="s">
        <v>12</v>
      </c>
      <c r="BH641" t="s">
        <v>8</v>
      </c>
      <c r="BI641" t="s">
        <v>8</v>
      </c>
      <c r="BJ641" t="s">
        <v>8</v>
      </c>
      <c r="BK641" t="s">
        <v>8</v>
      </c>
      <c r="BL641" t="s">
        <v>8</v>
      </c>
      <c r="BM641" t="s">
        <v>8</v>
      </c>
      <c r="BN641" s="35" t="s">
        <v>273</v>
      </c>
      <c r="BO641" t="s">
        <v>273</v>
      </c>
      <c r="BP641" t="s">
        <v>2451</v>
      </c>
    </row>
    <row r="642" spans="1:69" x14ac:dyDescent="0.3">
      <c r="A642" t="s">
        <v>2449</v>
      </c>
      <c r="B642" t="s">
        <v>2430</v>
      </c>
      <c r="C642">
        <v>2003</v>
      </c>
      <c r="D642" t="s">
        <v>2450</v>
      </c>
      <c r="E642" t="s">
        <v>264</v>
      </c>
      <c r="F642" s="35" t="s">
        <v>24</v>
      </c>
      <c r="G642" t="s">
        <v>650</v>
      </c>
      <c r="H642" t="s">
        <v>35</v>
      </c>
      <c r="I642" t="s">
        <v>210</v>
      </c>
      <c r="J642" t="s">
        <v>284</v>
      </c>
      <c r="K642">
        <v>22</v>
      </c>
      <c r="L642">
        <f t="shared" si="103"/>
        <v>26</v>
      </c>
      <c r="M642">
        <v>30</v>
      </c>
      <c r="N642" t="s">
        <v>9</v>
      </c>
      <c r="O642" t="s">
        <v>9</v>
      </c>
      <c r="P642" t="s">
        <v>9</v>
      </c>
      <c r="Q642">
        <v>23</v>
      </c>
      <c r="R642">
        <v>5</v>
      </c>
      <c r="S642">
        <v>0</v>
      </c>
      <c r="T642" t="s">
        <v>8</v>
      </c>
      <c r="U642" t="str">
        <f t="shared" si="99"/>
        <v>NA</v>
      </c>
      <c r="V642" t="str">
        <f t="shared" si="100"/>
        <v>NA</v>
      </c>
      <c r="W642" s="35" t="s">
        <v>147</v>
      </c>
      <c r="X642" t="s">
        <v>95</v>
      </c>
      <c r="Y642" t="s">
        <v>2553</v>
      </c>
      <c r="Z642" t="s">
        <v>276</v>
      </c>
      <c r="AA642">
        <v>20</v>
      </c>
      <c r="AB642" t="s">
        <v>145</v>
      </c>
      <c r="AC642" cm="1">
        <f t="array" ref="AC642">_xlfn.IFS(AB642="mg/kg", AA642, AB642="ug/g", AA642, AB642="mg/100g", AA642*10, AB642="mg/g", AA642*1000, TRUE, "NA")</f>
        <v>20</v>
      </c>
      <c r="AD642" t="s">
        <v>9</v>
      </c>
      <c r="AE642" t="s">
        <v>8</v>
      </c>
      <c r="AF642" t="str" cm="1">
        <f t="array" ref="AF642">_xlfn.IFS(AD642="NA", "NA", AD642="NR", "NA", AE642="W/cm2", AD642, AE642="mW/mm2", AD642*0.1, AE642="mW/cm2", AD642*0.001, AE642="uW/cm2", AD642*0.000001, AE642="lux", AD642*0.00000014641, AE642="klux", AD642*0.00014641, TRUE, "NA")</f>
        <v>NA</v>
      </c>
      <c r="AG642" t="s">
        <v>651</v>
      </c>
      <c r="AH642" t="s">
        <v>651</v>
      </c>
      <c r="AI642">
        <v>568</v>
      </c>
      <c r="AJ642">
        <v>3</v>
      </c>
      <c r="AK642">
        <v>4</v>
      </c>
      <c r="AL642" s="35" t="s">
        <v>12</v>
      </c>
      <c r="AM642" t="s">
        <v>8</v>
      </c>
      <c r="AN642" t="s">
        <v>8</v>
      </c>
      <c r="AO642" t="s">
        <v>8</v>
      </c>
      <c r="AP642" t="s">
        <v>8</v>
      </c>
      <c r="AQ642" t="s">
        <v>8</v>
      </c>
      <c r="AR642" s="35">
        <v>72</v>
      </c>
      <c r="AS642" t="s">
        <v>875</v>
      </c>
      <c r="AT642">
        <v>35</v>
      </c>
      <c r="AU642">
        <v>8</v>
      </c>
      <c r="AV642" t="s">
        <v>8</v>
      </c>
      <c r="AW642" t="s">
        <v>8</v>
      </c>
      <c r="AX642" t="s">
        <v>8</v>
      </c>
      <c r="AY642" t="s">
        <v>8</v>
      </c>
      <c r="AZ642" t="s">
        <v>137</v>
      </c>
      <c r="BA642" t="s">
        <v>196</v>
      </c>
      <c r="BB642" cm="1">
        <f t="array" ref="BB642">_xlfn.IFS(AT642="NA", "NA", AT642="NR", "NA", AZ642="Direct rLV % whole brain", AT642, AZ642="Indirect rLV % whole brain", AT642, AZ642="Direct rLV % hemisphere", AT642/2, AZ642="Indirect rLV % hemisphere", AT642/2, AND(F642="Mouse", AZ642="mm3"), (AT642/508.91)*100, AND(F642="Rat", AZ642="mm3"), (AT642/1971)*100, AND(F642="Mouse", AZ642="ul"), (AT642/508.91)*100, AND(F642="Rat", AZ642="ul"), (AT642/1971)*100, AND(F642="Mouse", AZ642="nl"), (AT642/508910)*100, AND(F642="Rat", AZ642="nl"), (AT642/1971000)*100, AND(F642="Mouse", AZ642="cm3"), (AT642/0.50891)*100, AND(F642="Rat", AZ642="cm3"), (AT642/1.971)*100, TRUE, "NA")</f>
        <v>1.7757483510908167</v>
      </c>
      <c r="BC642" t="str" cm="1">
        <f t="array" ref="BC642">_xlfn.IFS(AV642="NA", "NA", AV642="NR", "NA", AZ642="Direct rLV % whole brain", AV642, AZ642="Indirect rLV % whole brain", AV642, AZ642="Direct rLV % hemisphere", AV642/2, AZ642="Indirect rLV % hemisphere", AV642/2, AND(F642="Mouse", AZ642="mm3"), (AV642/508.91)*100, AND(F642="Rat", AZ642="mm3"), (AV642/1971)*100, AND(F642="Mouse", AZ642="ul"), (AV642/508.91)*100, AND(F642="Rat", AZ642="ul"), (AV642/1971)*100, AND(F642="Mouse", AZ642="nl"), (AV642/508910)*100, AND(F642="Rat", AZ642="nl"), (AV642/1971000)*100, AND(F642="Mouse", AZ642="cm3"), (AV642/0.50891)*100, AND(F642="Rat", AZ642="cm3"), (AV642/1.971)*100, TRUE, "NA")</f>
        <v>NA</v>
      </c>
      <c r="BD642" cm="1">
        <f t="array" ref="BD642">_xlfn.IFS(AU642="NA", "NA", AU642="NR", "NA", R642="NR", "NA", BA642="SD", AU642, BA642="SE", AU642*(SQRT(R642)), BA642="SEM", AU642*(SQRT(R642)), TRUE, "NA")</f>
        <v>8</v>
      </c>
      <c r="BE642" cm="1">
        <f t="array" ref="BE642">_xlfn.IFS(BD642="NA", "NA", AZ642="Direct rLV % whole brain", BD642, AZ642="Indirect rLV % whole brain", BD642, AZ642="Direct rLV % hemisphere", BD642/2, AZ642="Indirect rLV % hemisphere", BD642/2, AND(F642="Mouse", AZ642="mm3"), (BD642/508.91)*100, AND(F642="Rat", AZ642="mm3"), (BD642/1971)*100, AND(F642="Mouse", AZ642="ul"), (BD642/508.91)*100, AND(F642="Rat", AZ642="ul"), (BD642/1971)*100, AND(F642="Mouse", AZ642="nl"), (BD642/508910)*100, AND(F642="Rat", AZ642="nl"), (BD642/1971000)*100, AND(F642="Mouse", AZ642="cm3"), (BD642/0.50891)*100, AND(F642="Rat", AZ642="cm3"), (BD642/1.971)*100, TRUE, "NA")</f>
        <v>0.40588533739218668</v>
      </c>
      <c r="BF642" s="48" t="str" cm="1">
        <f t="array" ref="BF642">_xlfn.IFS(AW642="NA", "NA", AW642="NR", "NA", T642 = "NA", "NA", T642 = "NR", "NA", BA642="SD", AW642, BA642="SE", AW642*(SQRT(T642)), BA642="SEM", AW642*(SQRT(T642)), TRUE, "NA")</f>
        <v>NA</v>
      </c>
      <c r="BG642" s="35" t="s">
        <v>12</v>
      </c>
      <c r="BH642" t="s">
        <v>8</v>
      </c>
      <c r="BI642" t="s">
        <v>8</v>
      </c>
      <c r="BJ642" t="s">
        <v>8</v>
      </c>
      <c r="BK642" t="s">
        <v>8</v>
      </c>
      <c r="BL642" t="s">
        <v>8</v>
      </c>
      <c r="BM642" t="s">
        <v>8</v>
      </c>
      <c r="BN642" s="35" t="s">
        <v>273</v>
      </c>
      <c r="BO642" t="s">
        <v>273</v>
      </c>
      <c r="BP642" t="s">
        <v>2451</v>
      </c>
    </row>
    <row r="643" spans="1:69" x14ac:dyDescent="0.3">
      <c r="A643" t="s">
        <v>2449</v>
      </c>
      <c r="B643" t="s">
        <v>2430</v>
      </c>
      <c r="C643">
        <v>2003</v>
      </c>
      <c r="D643" t="s">
        <v>2450</v>
      </c>
      <c r="E643" t="s">
        <v>277</v>
      </c>
      <c r="F643" s="35" t="s">
        <v>24</v>
      </c>
      <c r="G643" t="s">
        <v>2452</v>
      </c>
      <c r="H643" t="s">
        <v>36</v>
      </c>
      <c r="I643" t="s">
        <v>12</v>
      </c>
      <c r="J643" t="s">
        <v>8</v>
      </c>
      <c r="K643">
        <v>22</v>
      </c>
      <c r="L643">
        <f t="shared" si="103"/>
        <v>26</v>
      </c>
      <c r="M643">
        <v>30</v>
      </c>
      <c r="N643" t="s">
        <v>9</v>
      </c>
      <c r="O643" t="s">
        <v>9</v>
      </c>
      <c r="P643" t="s">
        <v>9</v>
      </c>
      <c r="Q643">
        <v>23</v>
      </c>
      <c r="R643">
        <v>6</v>
      </c>
      <c r="S643">
        <v>0</v>
      </c>
      <c r="T643" t="s">
        <v>8</v>
      </c>
      <c r="U643" t="str">
        <f t="shared" si="99"/>
        <v>NA</v>
      </c>
      <c r="V643" t="str">
        <f t="shared" si="100"/>
        <v>NA</v>
      </c>
      <c r="W643" s="35" t="s">
        <v>147</v>
      </c>
      <c r="X643" t="s">
        <v>95</v>
      </c>
      <c r="Y643" t="s">
        <v>2553</v>
      </c>
      <c r="Z643" t="s">
        <v>276</v>
      </c>
      <c r="AA643">
        <v>20</v>
      </c>
      <c r="AB643" t="s">
        <v>145</v>
      </c>
      <c r="AC643" cm="1">
        <f t="array" ref="AC643">_xlfn.IFS(AB643="mg/kg", AA643, AB643="ug/g", AA643, AB643="mg/100g", AA643*10, AB643="mg/g", AA643*1000, TRUE, "NA")</f>
        <v>20</v>
      </c>
      <c r="AD643" t="s">
        <v>9</v>
      </c>
      <c r="AE643" t="s">
        <v>8</v>
      </c>
      <c r="AF643" t="str" cm="1">
        <f t="array" ref="AF643">_xlfn.IFS(AD643="NA", "NA", AD643="NR", "NA", AE643="W/cm2", AD643, AE643="mW/mm2", AD643*0.1, AE643="mW/cm2", AD643*0.001, AE643="uW/cm2", AD643*0.000001, AE643="lux", AD643*0.00000014641, AE643="klux", AD643*0.00014641, TRUE, "NA")</f>
        <v>NA</v>
      </c>
      <c r="AG643" t="s">
        <v>651</v>
      </c>
      <c r="AH643" t="s">
        <v>651</v>
      </c>
      <c r="AI643">
        <v>568</v>
      </c>
      <c r="AJ643">
        <v>3</v>
      </c>
      <c r="AK643">
        <v>4</v>
      </c>
      <c r="AL643" s="35" t="s">
        <v>12</v>
      </c>
      <c r="AM643" t="s">
        <v>8</v>
      </c>
      <c r="AN643" t="s">
        <v>8</v>
      </c>
      <c r="AO643" t="s">
        <v>8</v>
      </c>
      <c r="AP643" t="s">
        <v>8</v>
      </c>
      <c r="AQ643" t="s">
        <v>8</v>
      </c>
      <c r="AR643" s="35">
        <v>72</v>
      </c>
      <c r="AS643" t="s">
        <v>875</v>
      </c>
      <c r="AT643">
        <v>23</v>
      </c>
      <c r="AU643">
        <v>4</v>
      </c>
      <c r="AV643" t="s">
        <v>8</v>
      </c>
      <c r="AW643" t="s">
        <v>8</v>
      </c>
      <c r="AX643" t="s">
        <v>8</v>
      </c>
      <c r="AY643" t="s">
        <v>8</v>
      </c>
      <c r="AZ643" t="s">
        <v>137</v>
      </c>
      <c r="BA643" t="s">
        <v>196</v>
      </c>
      <c r="BB643" cm="1">
        <f t="array" ref="BB643">_xlfn.IFS(AT643="NA", "NA", AT643="NR", "NA", AZ643="Direct rLV % whole brain", AT643, AZ643="Indirect rLV % whole brain", AT643, AZ643="Direct rLV % hemisphere", AT643/2, AZ643="Indirect rLV % hemisphere", AT643/2, AND(F643="Mouse", AZ643="mm3"), (AT643/508.91)*100, AND(F643="Rat", AZ643="mm3"), (AT643/1971)*100, AND(F643="Mouse", AZ643="ul"), (AT643/508.91)*100, AND(F643="Rat", AZ643="ul"), (AT643/1971)*100, AND(F643="Mouse", AZ643="nl"), (AT643/508910)*100, AND(F643="Rat", AZ643="nl"), (AT643/1971000)*100, AND(F643="Mouse", AZ643="cm3"), (AT643/0.50891)*100, AND(F643="Rat", AZ643="cm3"), (AT643/1.971)*100, TRUE, "NA")</f>
        <v>1.1669203450025367</v>
      </c>
      <c r="BC643" t="str" cm="1">
        <f t="array" ref="BC643">_xlfn.IFS(AV643="NA", "NA", AV643="NR", "NA", AZ643="Direct rLV % whole brain", AV643, AZ643="Indirect rLV % whole brain", AV643, AZ643="Direct rLV % hemisphere", AV643/2, AZ643="Indirect rLV % hemisphere", AV643/2, AND(F643="Mouse", AZ643="mm3"), (AV643/508.91)*100, AND(F643="Rat", AZ643="mm3"), (AV643/1971)*100, AND(F643="Mouse", AZ643="ul"), (AV643/508.91)*100, AND(F643="Rat", AZ643="ul"), (AV643/1971)*100, AND(F643="Mouse", AZ643="nl"), (AV643/508910)*100, AND(F643="Rat", AZ643="nl"), (AV643/1971000)*100, AND(F643="Mouse", AZ643="cm3"), (AV643/0.50891)*100, AND(F643="Rat", AZ643="cm3"), (AV643/1.971)*100, TRUE, "NA")</f>
        <v>NA</v>
      </c>
      <c r="BD643" cm="1">
        <f t="array" ref="BD643">_xlfn.IFS(AU643="NA", "NA", AU643="NR", "NA", R643="NR", "NA", BA643="SD", AU643, BA643="SE", AU643*(SQRT(R643)), BA643="SEM", AU643*(SQRT(R643)), TRUE, "NA")</f>
        <v>4</v>
      </c>
      <c r="BE643" cm="1">
        <f t="array" ref="BE643">_xlfn.IFS(BD643="NA", "NA", AZ643="Direct rLV % whole brain", BD643, AZ643="Indirect rLV % whole brain", BD643, AZ643="Direct rLV % hemisphere", BD643/2, AZ643="Indirect rLV % hemisphere", BD643/2, AND(F643="Mouse", AZ643="mm3"), (BD643/508.91)*100, AND(F643="Rat", AZ643="mm3"), (BD643/1971)*100, AND(F643="Mouse", AZ643="ul"), (BD643/508.91)*100, AND(F643="Rat", AZ643="ul"), (BD643/1971)*100, AND(F643="Mouse", AZ643="nl"), (BD643/508910)*100, AND(F643="Rat", AZ643="nl"), (BD643/1971000)*100, AND(F643="Mouse", AZ643="cm3"), (BD643/0.50891)*100, AND(F643="Rat", AZ643="cm3"), (BD643/1.971)*100, TRUE, "NA")</f>
        <v>0.20294266869609334</v>
      </c>
      <c r="BF643" s="48" t="str" cm="1">
        <f t="array" ref="BF643">_xlfn.IFS(AW643="NA", "NA", AW643="NR", "NA", T643 = "NA", "NA", T643 = "NR", "NA", BA643="SD", AW643, BA643="SE", AW643*(SQRT(T643)), BA643="SEM", AW643*(SQRT(T643)), TRUE, "NA")</f>
        <v>NA</v>
      </c>
      <c r="BG643" s="35" t="s">
        <v>12</v>
      </c>
      <c r="BH643" t="s">
        <v>8</v>
      </c>
      <c r="BI643" t="s">
        <v>8</v>
      </c>
      <c r="BJ643" t="s">
        <v>8</v>
      </c>
      <c r="BK643" t="s">
        <v>8</v>
      </c>
      <c r="BL643" t="s">
        <v>8</v>
      </c>
      <c r="BM643" t="s">
        <v>8</v>
      </c>
      <c r="BN643" s="35" t="s">
        <v>273</v>
      </c>
      <c r="BO643" t="s">
        <v>273</v>
      </c>
      <c r="BP643" t="s">
        <v>2451</v>
      </c>
    </row>
    <row r="644" spans="1:69" x14ac:dyDescent="0.3">
      <c r="A644" t="s">
        <v>2449</v>
      </c>
      <c r="B644" t="s">
        <v>2430</v>
      </c>
      <c r="C644">
        <v>2003</v>
      </c>
      <c r="D644" t="s">
        <v>2450</v>
      </c>
      <c r="E644" t="s">
        <v>349</v>
      </c>
      <c r="F644" s="35" t="s">
        <v>24</v>
      </c>
      <c r="G644" t="s">
        <v>2453</v>
      </c>
      <c r="H644" t="s">
        <v>36</v>
      </c>
      <c r="I644" t="s">
        <v>12</v>
      </c>
      <c r="J644" t="s">
        <v>8</v>
      </c>
      <c r="K644">
        <v>22</v>
      </c>
      <c r="L644">
        <f t="shared" si="103"/>
        <v>26</v>
      </c>
      <c r="M644">
        <v>30</v>
      </c>
      <c r="N644" t="s">
        <v>9</v>
      </c>
      <c r="O644" t="s">
        <v>9</v>
      </c>
      <c r="P644" t="s">
        <v>9</v>
      </c>
      <c r="Q644">
        <v>23</v>
      </c>
      <c r="R644">
        <v>6</v>
      </c>
      <c r="S644">
        <v>0</v>
      </c>
      <c r="T644" t="s">
        <v>8</v>
      </c>
      <c r="U644" t="str">
        <f t="shared" si="99"/>
        <v>NA</v>
      </c>
      <c r="V644" t="str">
        <f t="shared" si="100"/>
        <v>NA</v>
      </c>
      <c r="W644" s="35" t="s">
        <v>147</v>
      </c>
      <c r="X644" t="s">
        <v>95</v>
      </c>
      <c r="Y644" t="s">
        <v>2553</v>
      </c>
      <c r="Z644" t="s">
        <v>276</v>
      </c>
      <c r="AA644">
        <v>20</v>
      </c>
      <c r="AB644" t="s">
        <v>145</v>
      </c>
      <c r="AC644" cm="1">
        <f t="array" ref="AC644">_xlfn.IFS(AB644="mg/kg", AA644, AB644="ug/g", AA644, AB644="mg/100g", AA644*10, AB644="mg/g", AA644*1000, TRUE, "NA")</f>
        <v>20</v>
      </c>
      <c r="AD644" t="s">
        <v>9</v>
      </c>
      <c r="AE644" t="s">
        <v>8</v>
      </c>
      <c r="AF644" t="str" cm="1">
        <f t="array" ref="AF644">_xlfn.IFS(AD644="NA", "NA", AD644="NR", "NA", AE644="W/cm2", AD644, AE644="mW/mm2", AD644*0.1, AE644="mW/cm2", AD644*0.001, AE644="uW/cm2", AD644*0.000001, AE644="lux", AD644*0.00000014641, AE644="klux", AD644*0.00014641, TRUE, "NA")</f>
        <v>NA</v>
      </c>
      <c r="AG644" t="s">
        <v>651</v>
      </c>
      <c r="AH644" t="s">
        <v>651</v>
      </c>
      <c r="AI644">
        <v>568</v>
      </c>
      <c r="AJ644">
        <v>3</v>
      </c>
      <c r="AK644">
        <v>4</v>
      </c>
      <c r="AL644" s="35" t="s">
        <v>12</v>
      </c>
      <c r="AM644" t="s">
        <v>8</v>
      </c>
      <c r="AN644" t="s">
        <v>8</v>
      </c>
      <c r="AO644" t="s">
        <v>8</v>
      </c>
      <c r="AP644" t="s">
        <v>8</v>
      </c>
      <c r="AQ644" t="s">
        <v>8</v>
      </c>
      <c r="AR644" s="35">
        <v>72</v>
      </c>
      <c r="AS644" t="s">
        <v>875</v>
      </c>
      <c r="AT644">
        <v>97</v>
      </c>
      <c r="AU644">
        <v>25</v>
      </c>
      <c r="AV644" t="s">
        <v>8</v>
      </c>
      <c r="AW644" t="s">
        <v>8</v>
      </c>
      <c r="AX644" t="s">
        <v>8</v>
      </c>
      <c r="AY644" t="s">
        <v>8</v>
      </c>
      <c r="AZ644" t="s">
        <v>137</v>
      </c>
      <c r="BA644" t="s">
        <v>196</v>
      </c>
      <c r="BB644" cm="1">
        <f t="array" ref="BB644">_xlfn.IFS(AT644="NA", "NA", AT644="NR", "NA", AZ644="Direct rLV % whole brain", AT644, AZ644="Indirect rLV % whole brain", AT644, AZ644="Direct rLV % hemisphere", AT644/2, AZ644="Indirect rLV % hemisphere", AT644/2, AND(F644="Mouse", AZ644="mm3"), (AT644/508.91)*100, AND(F644="Rat", AZ644="mm3"), (AT644/1971)*100, AND(F644="Mouse", AZ644="ul"), (AT644/508.91)*100, AND(F644="Rat", AZ644="ul"), (AT644/1971)*100, AND(F644="Mouse", AZ644="nl"), (AT644/508910)*100, AND(F644="Rat", AZ644="nl"), (AT644/1971000)*100, AND(F644="Mouse", AZ644="cm3"), (AT644/0.50891)*100, AND(F644="Rat", AZ644="cm3"), (AT644/1.971)*100, TRUE, "NA")</f>
        <v>4.9213597158802633</v>
      </c>
      <c r="BC644" t="str" cm="1">
        <f t="array" ref="BC644">_xlfn.IFS(AV644="NA", "NA", AV644="NR", "NA", AZ644="Direct rLV % whole brain", AV644, AZ644="Indirect rLV % whole brain", AV644, AZ644="Direct rLV % hemisphere", AV644/2, AZ644="Indirect rLV % hemisphere", AV644/2, AND(F644="Mouse", AZ644="mm3"), (AV644/508.91)*100, AND(F644="Rat", AZ644="mm3"), (AV644/1971)*100, AND(F644="Mouse", AZ644="ul"), (AV644/508.91)*100, AND(F644="Rat", AZ644="ul"), (AV644/1971)*100, AND(F644="Mouse", AZ644="nl"), (AV644/508910)*100, AND(F644="Rat", AZ644="nl"), (AV644/1971000)*100, AND(F644="Mouse", AZ644="cm3"), (AV644/0.50891)*100, AND(F644="Rat", AZ644="cm3"), (AV644/1.971)*100, TRUE, "NA")</f>
        <v>NA</v>
      </c>
      <c r="BD644" cm="1">
        <f t="array" ref="BD644">_xlfn.IFS(AU644="NA", "NA", AU644="NR", "NA", R644="NR", "NA", BA644="SD", AU644, BA644="SE", AU644*(SQRT(R644)), BA644="SEM", AU644*(SQRT(R644)), TRUE, "NA")</f>
        <v>25</v>
      </c>
      <c r="BE644" cm="1">
        <f t="array" ref="BE644">_xlfn.IFS(BD644="NA", "NA", AZ644="Direct rLV % whole brain", BD644, AZ644="Indirect rLV % whole brain", BD644, AZ644="Direct rLV % hemisphere", BD644/2, AZ644="Indirect rLV % hemisphere", BD644/2, AND(F644="Mouse", AZ644="mm3"), (BD644/508.91)*100, AND(F644="Rat", AZ644="mm3"), (BD644/1971)*100, AND(F644="Mouse", AZ644="ul"), (BD644/508.91)*100, AND(F644="Rat", AZ644="ul"), (BD644/1971)*100, AND(F644="Mouse", AZ644="nl"), (BD644/508910)*100, AND(F644="Rat", AZ644="nl"), (BD644/1971000)*100, AND(F644="Mouse", AZ644="cm3"), (BD644/0.50891)*100, AND(F644="Rat", AZ644="cm3"), (BD644/1.971)*100, TRUE, "NA")</f>
        <v>1.2683916793505834</v>
      </c>
      <c r="BF644" s="48" t="str" cm="1">
        <f t="array" ref="BF644">_xlfn.IFS(AW644="NA", "NA", AW644="NR", "NA", T644 = "NA", "NA", T644 = "NR", "NA", BA644="SD", AW644, BA644="SE", AW644*(SQRT(T644)), BA644="SEM", AW644*(SQRT(T644)), TRUE, "NA")</f>
        <v>NA</v>
      </c>
      <c r="BG644" s="35" t="s">
        <v>12</v>
      </c>
      <c r="BH644" t="s">
        <v>8</v>
      </c>
      <c r="BI644" t="s">
        <v>8</v>
      </c>
      <c r="BJ644" t="s">
        <v>8</v>
      </c>
      <c r="BK644" t="s">
        <v>8</v>
      </c>
      <c r="BL644" t="s">
        <v>8</v>
      </c>
      <c r="BM644" t="s">
        <v>8</v>
      </c>
      <c r="BN644" s="35" t="s">
        <v>273</v>
      </c>
      <c r="BO644" t="s">
        <v>273</v>
      </c>
      <c r="BP644" t="s">
        <v>2451</v>
      </c>
    </row>
    <row r="645" spans="1:69" s="22" customFormat="1" x14ac:dyDescent="0.3">
      <c r="A645" s="22" t="s">
        <v>2454</v>
      </c>
      <c r="B645" s="22" t="s">
        <v>2430</v>
      </c>
      <c r="C645" s="22">
        <v>2001</v>
      </c>
      <c r="D645" s="22" t="s">
        <v>2455</v>
      </c>
      <c r="E645" s="22" t="s">
        <v>141</v>
      </c>
      <c r="F645" s="34" t="s">
        <v>24</v>
      </c>
      <c r="G645" s="22" t="s">
        <v>50</v>
      </c>
      <c r="H645" s="22" t="s">
        <v>36</v>
      </c>
      <c r="I645" s="22" t="s">
        <v>210</v>
      </c>
      <c r="J645" s="22" t="s">
        <v>284</v>
      </c>
      <c r="K645" s="22">
        <v>22</v>
      </c>
      <c r="L645" s="22">
        <f t="shared" si="103"/>
        <v>26</v>
      </c>
      <c r="M645" s="22">
        <v>30</v>
      </c>
      <c r="N645" s="22">
        <v>350</v>
      </c>
      <c r="O645" s="22">
        <f>AVERAGE(N645,P645)</f>
        <v>394</v>
      </c>
      <c r="P645" s="22">
        <v>438</v>
      </c>
      <c r="Q645" s="22">
        <v>1</v>
      </c>
      <c r="R645" s="22">
        <v>6</v>
      </c>
      <c r="S645" s="22">
        <v>0</v>
      </c>
      <c r="T645" s="22" t="s">
        <v>8</v>
      </c>
      <c r="U645" s="22" t="str">
        <f t="shared" si="99"/>
        <v>NA</v>
      </c>
      <c r="V645" s="22" t="str">
        <f t="shared" si="100"/>
        <v>NA</v>
      </c>
      <c r="W645" s="34" t="s">
        <v>147</v>
      </c>
      <c r="X645" s="22" t="s">
        <v>95</v>
      </c>
      <c r="Y645" s="22" t="s">
        <v>2553</v>
      </c>
      <c r="Z645" s="22" t="s">
        <v>276</v>
      </c>
      <c r="AA645" s="22">
        <v>20</v>
      </c>
      <c r="AB645" s="22" t="s">
        <v>145</v>
      </c>
      <c r="AC645" cm="1">
        <f t="array" ref="AC645">_xlfn.IFS(AB645="mg/kg", AA645, AB645="ug/g", AA645, AB645="mg/100g", AA645*10, AB645="mg/g", AA645*1000, TRUE, "NA")</f>
        <v>20</v>
      </c>
      <c r="AD645" s="22">
        <v>20</v>
      </c>
      <c r="AE645" s="22" t="s">
        <v>221</v>
      </c>
      <c r="AF645" t="str" cm="1">
        <f t="array" ref="AF645">_xlfn.IFS(AD645="NA", "NA", AD645="NR", "NA", AE645="W/cm2", AD645, AE645="mW/mm2", AD645*0.1, AE645="mW/cm2", AD645*0.001, AE645="uW/cm2", AD645*0.000001, AE645="lux", AD645*0.00000014641, AE645="klux", AD645*0.00014641, TRUE, "NA")</f>
        <v>NA</v>
      </c>
      <c r="AG645" s="22" t="s">
        <v>651</v>
      </c>
      <c r="AH645" s="22" t="s">
        <v>651</v>
      </c>
      <c r="AI645" s="22">
        <v>568</v>
      </c>
      <c r="AJ645" s="22">
        <v>3</v>
      </c>
      <c r="AK645" s="22">
        <v>4</v>
      </c>
      <c r="AL645" s="34" t="s">
        <v>12</v>
      </c>
      <c r="AM645" s="22" t="s">
        <v>8</v>
      </c>
      <c r="AN645" s="22" t="s">
        <v>8</v>
      </c>
      <c r="AO645" s="22" t="s">
        <v>8</v>
      </c>
      <c r="AP645" s="22" t="s">
        <v>8</v>
      </c>
      <c r="AQ645" s="22" t="s">
        <v>8</v>
      </c>
      <c r="AR645" s="34">
        <v>72</v>
      </c>
      <c r="AS645" s="22" t="s">
        <v>875</v>
      </c>
      <c r="AT645" s="22">
        <v>84.3</v>
      </c>
      <c r="AU645" s="22">
        <v>9.9</v>
      </c>
      <c r="AV645" s="22" t="s">
        <v>8</v>
      </c>
      <c r="AW645" s="22" t="s">
        <v>8</v>
      </c>
      <c r="AX645" s="22" t="s">
        <v>8</v>
      </c>
      <c r="AY645" s="22" t="s">
        <v>8</v>
      </c>
      <c r="AZ645" s="22" t="s">
        <v>137</v>
      </c>
      <c r="BA645" s="22" t="s">
        <v>196</v>
      </c>
      <c r="BB645" cm="1">
        <f t="array" ref="BB645">_xlfn.IFS(AT645="NA", "NA", AT645="NR", "NA", AZ645="Direct rLV % whole brain", AT645, AZ645="Indirect rLV % whole brain", AT645, AZ645="Direct rLV % hemisphere", AT645/2, AZ645="Indirect rLV % hemisphere", AT645/2, AND(F645="Mouse", AZ645="mm3"), (AT645/508.91)*100, AND(F645="Rat", AZ645="mm3"), (AT645/1971)*100, AND(F645="Mouse", AZ645="ul"), (AT645/508.91)*100, AND(F645="Rat", AZ645="ul"), (AT645/1971)*100, AND(F645="Mouse", AZ645="nl"), (AT645/508910)*100, AND(F645="Rat", AZ645="nl"), (AT645/1971000)*100, AND(F645="Mouse", AZ645="cm3"), (AT645/0.50891)*100, AND(F645="Rat", AZ645="cm3"), (AT645/1.971)*100, TRUE, "NA")</f>
        <v>4.2770167427701669</v>
      </c>
      <c r="BC645" t="str" cm="1">
        <f t="array" ref="BC645">_xlfn.IFS(AV645="NA", "NA", AV645="NR", "NA", AZ645="Direct rLV % whole brain", AV645, AZ645="Indirect rLV % whole brain", AV645, AZ645="Direct rLV % hemisphere", AV645/2, AZ645="Indirect rLV % hemisphere", AV645/2, AND(F645="Mouse", AZ645="mm3"), (AV645/508.91)*100, AND(F645="Rat", AZ645="mm3"), (AV645/1971)*100, AND(F645="Mouse", AZ645="ul"), (AV645/508.91)*100, AND(F645="Rat", AZ645="ul"), (AV645/1971)*100, AND(F645="Mouse", AZ645="nl"), (AV645/508910)*100, AND(F645="Rat", AZ645="nl"), (AV645/1971000)*100, AND(F645="Mouse", AZ645="cm3"), (AV645/0.50891)*100, AND(F645="Rat", AZ645="cm3"), (AV645/1.971)*100, TRUE, "NA")</f>
        <v>NA</v>
      </c>
      <c r="BD645" cm="1">
        <f t="array" ref="BD645">_xlfn.IFS(AU645="NA", "NA", AU645="NR", "NA", R645="NR", "NA", BA645="SD", AU645, BA645="SE", AU645*(SQRT(R645)), BA645="SEM", AU645*(SQRT(R645)), TRUE, "NA")</f>
        <v>9.9</v>
      </c>
      <c r="BE645" cm="1">
        <f t="array" ref="BE645">_xlfn.IFS(BD645="NA", "NA", AZ645="Direct rLV % whole brain", BD645, AZ645="Indirect rLV % whole brain", BD645, AZ645="Direct rLV % hemisphere", BD645/2, AZ645="Indirect rLV % hemisphere", BD645/2, AND(F645="Mouse", AZ645="mm3"), (BD645/508.91)*100, AND(F645="Rat", AZ645="mm3"), (BD645/1971)*100, AND(F645="Mouse", AZ645="ul"), (BD645/508.91)*100, AND(F645="Rat", AZ645="ul"), (BD645/1971)*100, AND(F645="Mouse", AZ645="nl"), (BD645/508910)*100, AND(F645="Rat", AZ645="nl"), (BD645/1971000)*100, AND(F645="Mouse", AZ645="cm3"), (BD645/0.50891)*100, AND(F645="Rat", AZ645="cm3"), (BD645/1.971)*100, TRUE, "NA")</f>
        <v>0.50228310502283102</v>
      </c>
      <c r="BF645" s="48" t="str" cm="1">
        <f t="array" ref="BF645">_xlfn.IFS(AW645="NA", "NA", AW645="NR", "NA", T645 = "NA", "NA", T645 = "NR", "NA", BA645="SD", AW645, BA645="SE", AW645*(SQRT(T645)), BA645="SEM", AW645*(SQRT(T645)), TRUE, "NA")</f>
        <v>NA</v>
      </c>
      <c r="BG645" s="34" t="s">
        <v>12</v>
      </c>
      <c r="BH645" s="22" t="s">
        <v>8</v>
      </c>
      <c r="BI645" s="22" t="s">
        <v>8</v>
      </c>
      <c r="BJ645" s="22" t="s">
        <v>8</v>
      </c>
      <c r="BK645" s="22" t="s">
        <v>8</v>
      </c>
      <c r="BL645" s="22" t="s">
        <v>8</v>
      </c>
      <c r="BM645" s="22" t="s">
        <v>8</v>
      </c>
      <c r="BN645" s="34" t="s">
        <v>273</v>
      </c>
      <c r="BO645" s="22" t="s">
        <v>273</v>
      </c>
    </row>
    <row r="646" spans="1:69" x14ac:dyDescent="0.3">
      <c r="A646" t="s">
        <v>2459</v>
      </c>
      <c r="B646" t="s">
        <v>2430</v>
      </c>
      <c r="C646">
        <v>2009</v>
      </c>
      <c r="D646" t="s">
        <v>2460</v>
      </c>
      <c r="E646" t="s">
        <v>141</v>
      </c>
      <c r="F646" s="35" t="s">
        <v>24</v>
      </c>
      <c r="G646" t="s">
        <v>50</v>
      </c>
      <c r="H646" t="s">
        <v>36</v>
      </c>
      <c r="I646" t="s">
        <v>210</v>
      </c>
      <c r="J646" t="s">
        <v>284</v>
      </c>
      <c r="K646">
        <v>22</v>
      </c>
      <c r="L646">
        <f t="shared" si="103"/>
        <v>26</v>
      </c>
      <c r="M646">
        <v>30</v>
      </c>
      <c r="N646" t="s">
        <v>9</v>
      </c>
      <c r="O646" t="s">
        <v>9</v>
      </c>
      <c r="P646" t="s">
        <v>9</v>
      </c>
      <c r="Q646">
        <v>1</v>
      </c>
      <c r="R646" t="s">
        <v>9</v>
      </c>
      <c r="S646">
        <v>0</v>
      </c>
      <c r="T646" t="s">
        <v>8</v>
      </c>
      <c r="U646" t="str">
        <f t="shared" si="99"/>
        <v>NA</v>
      </c>
      <c r="V646" t="str">
        <f t="shared" si="100"/>
        <v>NA</v>
      </c>
      <c r="W646" s="35" t="s">
        <v>147</v>
      </c>
      <c r="X646" t="s">
        <v>95</v>
      </c>
      <c r="Y646" t="s">
        <v>2553</v>
      </c>
      <c r="Z646" t="s">
        <v>276</v>
      </c>
      <c r="AA646">
        <v>20</v>
      </c>
      <c r="AB646" t="s">
        <v>145</v>
      </c>
      <c r="AC646" cm="1">
        <f t="array" ref="AC646">_xlfn.IFS(AB646="mg/kg", AA646, AB646="ug/g", AA646, AB646="mg/100g", AA646*10, AB646="mg/g", AA646*1000, TRUE, "NA")</f>
        <v>20</v>
      </c>
      <c r="AD646">
        <v>20</v>
      </c>
      <c r="AE646" t="s">
        <v>221</v>
      </c>
      <c r="AF646" t="str" cm="1">
        <f t="array" ref="AF646">_xlfn.IFS(AD646="NA", "NA", AD646="NR", "NA", AE646="W/cm2", AD646, AE646="mW/mm2", AD646*0.1, AE646="mW/cm2", AD646*0.001, AE646="uW/cm2", AD646*0.000001, AE646="lux", AD646*0.00000014641, AE646="klux", AD646*0.00014641, TRUE, "NA")</f>
        <v>NA</v>
      </c>
      <c r="AG646" t="s">
        <v>651</v>
      </c>
      <c r="AH646" t="s">
        <v>651</v>
      </c>
      <c r="AI646">
        <v>568</v>
      </c>
      <c r="AJ646">
        <v>3</v>
      </c>
      <c r="AK646">
        <v>4</v>
      </c>
      <c r="AL646" s="35" t="s">
        <v>12</v>
      </c>
      <c r="AM646" t="s">
        <v>8</v>
      </c>
      <c r="AN646" t="s">
        <v>8</v>
      </c>
      <c r="AO646" t="s">
        <v>8</v>
      </c>
      <c r="AP646" t="s">
        <v>8</v>
      </c>
      <c r="AQ646" t="s">
        <v>8</v>
      </c>
      <c r="AR646" s="35">
        <v>72</v>
      </c>
      <c r="AS646" t="s">
        <v>875</v>
      </c>
      <c r="AT646">
        <v>70.95</v>
      </c>
      <c r="AU646">
        <v>19.61</v>
      </c>
      <c r="AV646" t="s">
        <v>8</v>
      </c>
      <c r="AW646" t="s">
        <v>8</v>
      </c>
      <c r="AX646" t="s">
        <v>8</v>
      </c>
      <c r="AY646" t="s">
        <v>8</v>
      </c>
      <c r="AZ646" t="s">
        <v>137</v>
      </c>
      <c r="BA646" t="s">
        <v>196</v>
      </c>
      <c r="BB646" cm="1">
        <f t="array" ref="BB646">_xlfn.IFS(AT646="NA", "NA", AT646="NR", "NA", AZ646="Direct rLV % whole brain", AT646, AZ646="Indirect rLV % whole brain", AT646, AZ646="Direct rLV % hemisphere", AT646/2, AZ646="Indirect rLV % hemisphere", AT646/2, AND(F646="Mouse", AZ646="mm3"), (AT646/508.91)*100, AND(F646="Rat", AZ646="mm3"), (AT646/1971)*100, AND(F646="Mouse", AZ646="ul"), (AT646/508.91)*100, AND(F646="Rat", AZ646="ul"), (AT646/1971)*100, AND(F646="Mouse", AZ646="nl"), (AT646/508910)*100, AND(F646="Rat", AZ646="nl"), (AT646/1971000)*100, AND(F646="Mouse", AZ646="cm3"), (AT646/0.50891)*100, AND(F646="Rat", AZ646="cm3"), (AT646/1.971)*100, TRUE, "NA")</f>
        <v>3.5996955859969559</v>
      </c>
      <c r="BC646" t="str" cm="1">
        <f t="array" ref="BC646">_xlfn.IFS(AV646="NA", "NA", AV646="NR", "NA", AZ646="Direct rLV % whole brain", AV646, AZ646="Indirect rLV % whole brain", AV646, AZ646="Direct rLV % hemisphere", AV646/2, AZ646="Indirect rLV % hemisphere", AV646/2, AND(F646="Mouse", AZ646="mm3"), (AV646/508.91)*100, AND(F646="Rat", AZ646="mm3"), (AV646/1971)*100, AND(F646="Mouse", AZ646="ul"), (AV646/508.91)*100, AND(F646="Rat", AZ646="ul"), (AV646/1971)*100, AND(F646="Mouse", AZ646="nl"), (AV646/508910)*100, AND(F646="Rat", AZ646="nl"), (AV646/1971000)*100, AND(F646="Mouse", AZ646="cm3"), (AV646/0.50891)*100, AND(F646="Rat", AZ646="cm3"), (AV646/1.971)*100, TRUE, "NA")</f>
        <v>NA</v>
      </c>
      <c r="BD646" t="str" cm="1">
        <f t="array" ref="BD646">_xlfn.IFS(AU646="NA", "NA", AU646="NR", "NA", R646="NR", "NA", BA646="SD", AU646, BA646="SE", AU646*(SQRT(R646)), BA646="SEM", AU646*(SQRT(R646)), TRUE, "NA")</f>
        <v>NA</v>
      </c>
      <c r="BE646" t="str" cm="1">
        <f t="array" ref="BE646">_xlfn.IFS(BD646="NA", "NA", AZ646="Direct rLV % whole brain", BD646, AZ646="Indirect rLV % whole brain", BD646, AZ646="Direct rLV % hemisphere", BD646/2, AZ646="Indirect rLV % hemisphere", BD646/2, AND(F646="Mouse", AZ646="mm3"), (BD646/508.91)*100, AND(F646="Rat", AZ646="mm3"), (BD646/1971)*100, AND(F646="Mouse", AZ646="ul"), (BD646/508.91)*100, AND(F646="Rat", AZ646="ul"), (BD646/1971)*100, AND(F646="Mouse", AZ646="nl"), (BD646/508910)*100, AND(F646="Rat", AZ646="nl"), (BD646/1971000)*100, AND(F646="Mouse", AZ646="cm3"), (BD646/0.50891)*100, AND(F646="Rat", AZ646="cm3"), (BD646/1.971)*100, TRUE, "NA")</f>
        <v>NA</v>
      </c>
      <c r="BF646" s="48" t="str" cm="1">
        <f t="array" ref="BF646">_xlfn.IFS(AW646="NA", "NA", AW646="NR", "NA", T646 = "NA", "NA", T646 = "NR", "NA", BA646="SD", AW646, BA646="SE", AW646*(SQRT(T646)), BA646="SEM", AW646*(SQRT(T646)), TRUE, "NA")</f>
        <v>NA</v>
      </c>
      <c r="BG646" s="35" t="s">
        <v>12</v>
      </c>
      <c r="BH646" t="s">
        <v>8</v>
      </c>
      <c r="BI646" t="s">
        <v>8</v>
      </c>
      <c r="BJ646" t="s">
        <v>8</v>
      </c>
      <c r="BK646" t="s">
        <v>8</v>
      </c>
      <c r="BL646" t="s">
        <v>8</v>
      </c>
      <c r="BM646" t="s">
        <v>8</v>
      </c>
      <c r="BN646" s="35" t="s">
        <v>273</v>
      </c>
      <c r="BO646" t="s">
        <v>273</v>
      </c>
      <c r="BP646" t="s">
        <v>2448</v>
      </c>
      <c r="BQ646" t="s">
        <v>1609</v>
      </c>
    </row>
    <row r="647" spans="1:69" s="22" customFormat="1" x14ac:dyDescent="0.3">
      <c r="A647" s="22" t="s">
        <v>2462</v>
      </c>
      <c r="B647" s="22" t="s">
        <v>2461</v>
      </c>
      <c r="C647" s="22">
        <v>2018</v>
      </c>
      <c r="D647" s="22" t="s">
        <v>2463</v>
      </c>
      <c r="E647" s="22" t="s">
        <v>141</v>
      </c>
      <c r="F647" s="34" t="s">
        <v>25</v>
      </c>
      <c r="G647" s="22" t="s">
        <v>2467</v>
      </c>
      <c r="H647" s="22" t="s">
        <v>36</v>
      </c>
      <c r="I647" s="22" t="s">
        <v>12</v>
      </c>
      <c r="J647" s="22" t="s">
        <v>8</v>
      </c>
      <c r="K647" s="22">
        <v>9</v>
      </c>
      <c r="L647" s="22">
        <f t="shared" si="103"/>
        <v>11</v>
      </c>
      <c r="M647" s="22">
        <v>13</v>
      </c>
      <c r="N647" s="22">
        <v>24</v>
      </c>
      <c r="O647" s="22">
        <f>AVERAGE(N647,P647)</f>
        <v>27</v>
      </c>
      <c r="P647" s="22">
        <v>30</v>
      </c>
      <c r="Q647" s="22">
        <v>1</v>
      </c>
      <c r="R647" s="22">
        <v>6</v>
      </c>
      <c r="S647" s="22">
        <v>0</v>
      </c>
      <c r="T647" s="22" t="s">
        <v>8</v>
      </c>
      <c r="U647" s="22" t="str">
        <f t="shared" si="99"/>
        <v>NA</v>
      </c>
      <c r="V647" s="22" t="str">
        <f t="shared" si="100"/>
        <v>NA</v>
      </c>
      <c r="W647" s="34" t="s">
        <v>100</v>
      </c>
      <c r="X647" s="22" t="s">
        <v>936</v>
      </c>
      <c r="Y647" s="22" t="s">
        <v>78</v>
      </c>
      <c r="Z647" s="22" t="s">
        <v>1559</v>
      </c>
      <c r="AA647" s="22">
        <v>100</v>
      </c>
      <c r="AB647" s="22" t="s">
        <v>145</v>
      </c>
      <c r="AC647" cm="1">
        <f t="array" ref="AC647">_xlfn.IFS(AB647="mg/kg", AA647, AB647="ug/g", AA647, AB647="mg/100g", AA647*10, AB647="mg/g", AA647*1000, TRUE, "NA")</f>
        <v>100</v>
      </c>
      <c r="AD647" s="22">
        <v>150</v>
      </c>
      <c r="AE647" s="22" t="s">
        <v>292</v>
      </c>
      <c r="AF647" t="str" cm="1">
        <f t="array" ref="AF647">_xlfn.IFS(AD647="NA", "NA", AD647="NR", "NA", AE647="W/cm2", AD647, AE647="mW/mm2", AD647*0.1, AE647="mW/cm2", AD647*0.001, AE647="uW/cm2", AD647*0.000001, AE647="lux", AD647*0.00000014641, AE647="klux", AD647*0.00014641, TRUE, "NA")</f>
        <v>NA</v>
      </c>
      <c r="AG647" s="22" t="s">
        <v>231</v>
      </c>
      <c r="AH647" s="22" t="s">
        <v>9</v>
      </c>
      <c r="AI647" s="22" t="s">
        <v>9</v>
      </c>
      <c r="AJ647" s="22">
        <v>2</v>
      </c>
      <c r="AK647" s="22">
        <v>15</v>
      </c>
      <c r="AL647" s="34" t="s">
        <v>12</v>
      </c>
      <c r="AM647" s="22" t="s">
        <v>8</v>
      </c>
      <c r="AN647" s="22" t="s">
        <v>8</v>
      </c>
      <c r="AO647" s="22" t="s">
        <v>8</v>
      </c>
      <c r="AP647" s="22" t="s">
        <v>8</v>
      </c>
      <c r="AQ647" s="22" t="s">
        <v>8</v>
      </c>
      <c r="AR647" s="34">
        <v>336</v>
      </c>
      <c r="AS647" s="22" t="s">
        <v>875</v>
      </c>
      <c r="AT647" s="22">
        <v>14.3</v>
      </c>
      <c r="AU647" s="22">
        <v>0.61</v>
      </c>
      <c r="AV647" s="22" t="s">
        <v>8</v>
      </c>
      <c r="AW647" s="22" t="s">
        <v>8</v>
      </c>
      <c r="AX647" s="22" t="s">
        <v>8</v>
      </c>
      <c r="AY647" s="22" t="s">
        <v>8</v>
      </c>
      <c r="AZ647" s="22" t="s">
        <v>486</v>
      </c>
      <c r="BA647" s="22" t="s">
        <v>197</v>
      </c>
      <c r="BB647" cm="1">
        <f t="array" ref="BB647">_xlfn.IFS(AT647="NA", "NA", AT647="NR", "NA", AZ647="Direct rLV % whole brain", AT647, AZ647="Indirect rLV % whole brain", AT647, AZ647="Direct rLV % hemisphere", AT647/2, AZ647="Indirect rLV % hemisphere", AT647/2, AND(F647="Mouse", AZ647="mm3"), (AT647/508.91)*100, AND(F647="Rat", AZ647="mm3"), (AT647/1971)*100, AND(F647="Mouse", AZ647="ul"), (AT647/508.91)*100, AND(F647="Rat", AZ647="ul"), (AT647/1971)*100, AND(F647="Mouse", AZ647="nl"), (AT647/508910)*100, AND(F647="Rat", AZ647="nl"), (AT647/1971000)*100, AND(F647="Mouse", AZ647="cm3"), (AT647/0.50891)*100, AND(F647="Rat", AZ647="cm3"), (AT647/1.971)*100, TRUE, "NA")</f>
        <v>7.15</v>
      </c>
      <c r="BC647" t="str" cm="1">
        <f t="array" ref="BC647">_xlfn.IFS(AV647="NA", "NA", AV647="NR", "NA", AZ647="Direct rLV % whole brain", AV647, AZ647="Indirect rLV % whole brain", AV647, AZ647="Direct rLV % hemisphere", AV647/2, AZ647="Indirect rLV % hemisphere", AV647/2, AND(F647="Mouse", AZ647="mm3"), (AV647/508.91)*100, AND(F647="Rat", AZ647="mm3"), (AV647/1971)*100, AND(F647="Mouse", AZ647="ul"), (AV647/508.91)*100, AND(F647="Rat", AZ647="ul"), (AV647/1971)*100, AND(F647="Mouse", AZ647="nl"), (AV647/508910)*100, AND(F647="Rat", AZ647="nl"), (AV647/1971000)*100, AND(F647="Mouse", AZ647="cm3"), (AV647/0.50891)*100, AND(F647="Rat", AZ647="cm3"), (AV647/1.971)*100, TRUE, "NA")</f>
        <v>NA</v>
      </c>
      <c r="BD647" cm="1">
        <f t="array" ref="BD647">_xlfn.IFS(AU647="NA", "NA", AU647="NR", "NA", R647="NR", "NA", BA647="SD", AU647, BA647="SE", AU647*(SQRT(R647)), BA647="SEM", AU647*(SQRT(R647)), TRUE, "NA")</f>
        <v>1.4941887430977385</v>
      </c>
      <c r="BE647" cm="1">
        <f t="array" ref="BE647">_xlfn.IFS(BD647="NA", "NA", AZ647="Direct rLV % whole brain", BD647, AZ647="Indirect rLV % whole brain", BD647, AZ647="Direct rLV % hemisphere", BD647/2, AZ647="Indirect rLV % hemisphere", BD647/2, AND(F647="Mouse", AZ647="mm3"), (BD647/508.91)*100, AND(F647="Rat", AZ647="mm3"), (BD647/1971)*100, AND(F647="Mouse", AZ647="ul"), (BD647/508.91)*100, AND(F647="Rat", AZ647="ul"), (BD647/1971)*100, AND(F647="Mouse", AZ647="nl"), (BD647/508910)*100, AND(F647="Rat", AZ647="nl"), (BD647/1971000)*100, AND(F647="Mouse", AZ647="cm3"), (BD647/0.50891)*100, AND(F647="Rat", AZ647="cm3"), (BD647/1.971)*100, TRUE, "NA")</f>
        <v>0.74709437154886926</v>
      </c>
      <c r="BF647" s="48" t="str" cm="1">
        <f t="array" ref="BF647">_xlfn.IFS(AW647="NA", "NA", AW647="NR", "NA", T647 = "NA", "NA", T647 = "NR", "NA", BA647="SD", AW647, BA647="SE", AW647*(SQRT(T647)), BA647="SEM", AW647*(SQRT(T647)), TRUE, "NA")</f>
        <v>NA</v>
      </c>
      <c r="BG647" s="34" t="s">
        <v>138</v>
      </c>
      <c r="BH647" s="22">
        <v>8.24</v>
      </c>
      <c r="BI647" s="22">
        <v>0.24</v>
      </c>
      <c r="BJ647" s="22" t="s">
        <v>8</v>
      </c>
      <c r="BK647" s="22" t="s">
        <v>8</v>
      </c>
      <c r="BL647" s="22" t="s">
        <v>197</v>
      </c>
      <c r="BM647" s="22">
        <v>24</v>
      </c>
      <c r="BN647" s="34" t="s">
        <v>272</v>
      </c>
      <c r="BO647" s="22" t="s">
        <v>273</v>
      </c>
      <c r="BP647" s="22" t="s">
        <v>2465</v>
      </c>
    </row>
    <row r="648" spans="1:69" s="22" customFormat="1" x14ac:dyDescent="0.3">
      <c r="A648" s="22" t="s">
        <v>2462</v>
      </c>
      <c r="B648" s="22" t="s">
        <v>2461</v>
      </c>
      <c r="C648" s="22">
        <v>2018</v>
      </c>
      <c r="D648" s="22" t="s">
        <v>2463</v>
      </c>
      <c r="E648" s="22" t="s">
        <v>143</v>
      </c>
      <c r="F648" s="34" t="s">
        <v>25</v>
      </c>
      <c r="G648" s="22" t="s">
        <v>2466</v>
      </c>
      <c r="H648" s="22" t="s">
        <v>36</v>
      </c>
      <c r="I648" s="22" t="s">
        <v>12</v>
      </c>
      <c r="J648" s="22" t="s">
        <v>8</v>
      </c>
      <c r="K648" s="22">
        <v>9</v>
      </c>
      <c r="L648" s="22">
        <f t="shared" si="103"/>
        <v>11</v>
      </c>
      <c r="M648" s="22">
        <v>13</v>
      </c>
      <c r="N648" s="22">
        <v>24</v>
      </c>
      <c r="O648" s="22">
        <f t="shared" ref="O648:O649" si="104">AVERAGE(N648,P648)</f>
        <v>27</v>
      </c>
      <c r="P648" s="22">
        <v>30</v>
      </c>
      <c r="Q648" s="22">
        <v>1</v>
      </c>
      <c r="R648" s="22">
        <v>6</v>
      </c>
      <c r="S648" s="22">
        <v>0</v>
      </c>
      <c r="T648" s="22" t="s">
        <v>8</v>
      </c>
      <c r="U648" s="22" t="str">
        <f t="shared" si="99"/>
        <v>NA</v>
      </c>
      <c r="V648" s="22" t="str">
        <f t="shared" si="100"/>
        <v>NA</v>
      </c>
      <c r="W648" s="34" t="s">
        <v>100</v>
      </c>
      <c r="X648" s="22" t="s">
        <v>936</v>
      </c>
      <c r="Y648" s="22" t="s">
        <v>78</v>
      </c>
      <c r="Z648" s="22" t="s">
        <v>1559</v>
      </c>
      <c r="AA648" s="22">
        <v>100</v>
      </c>
      <c r="AB648" s="22" t="s">
        <v>145</v>
      </c>
      <c r="AC648" cm="1">
        <f t="array" ref="AC648">_xlfn.IFS(AB648="mg/kg", AA648, AB648="ug/g", AA648, AB648="mg/100g", AA648*10, AB648="mg/g", AA648*1000, TRUE, "NA")</f>
        <v>100</v>
      </c>
      <c r="AD648" s="22">
        <v>150</v>
      </c>
      <c r="AE648" s="22" t="s">
        <v>292</v>
      </c>
      <c r="AF648" t="str" cm="1">
        <f t="array" ref="AF648">_xlfn.IFS(AD648="NA", "NA", AD648="NR", "NA", AE648="W/cm2", AD648, AE648="mW/mm2", AD648*0.1, AE648="mW/cm2", AD648*0.001, AE648="uW/cm2", AD648*0.000001, AE648="lux", AD648*0.00000014641, AE648="klux", AD648*0.00014641, TRUE, "NA")</f>
        <v>NA</v>
      </c>
      <c r="AG648" s="22" t="s">
        <v>231</v>
      </c>
      <c r="AH648" s="22" t="s">
        <v>9</v>
      </c>
      <c r="AI648" s="22" t="s">
        <v>9</v>
      </c>
      <c r="AJ648" s="22">
        <v>2</v>
      </c>
      <c r="AK648" s="22">
        <v>15</v>
      </c>
      <c r="AL648" s="34" t="s">
        <v>12</v>
      </c>
      <c r="AM648" s="22" t="s">
        <v>8</v>
      </c>
      <c r="AN648" s="22" t="s">
        <v>8</v>
      </c>
      <c r="AO648" s="22" t="s">
        <v>8</v>
      </c>
      <c r="AP648" s="22" t="s">
        <v>8</v>
      </c>
      <c r="AQ648" s="22" t="s">
        <v>8</v>
      </c>
      <c r="AR648" s="34">
        <v>336</v>
      </c>
      <c r="AS648" s="22" t="s">
        <v>875</v>
      </c>
      <c r="AT648" s="22">
        <v>11</v>
      </c>
      <c r="AU648" s="22">
        <v>0.49</v>
      </c>
      <c r="AV648" s="22" t="s">
        <v>8</v>
      </c>
      <c r="AW648" s="22" t="s">
        <v>8</v>
      </c>
      <c r="AX648" s="22" t="s">
        <v>8</v>
      </c>
      <c r="AY648" s="22" t="s">
        <v>8</v>
      </c>
      <c r="AZ648" s="22" t="s">
        <v>486</v>
      </c>
      <c r="BA648" s="22" t="s">
        <v>197</v>
      </c>
      <c r="BB648" cm="1">
        <f t="array" ref="BB648">_xlfn.IFS(AT648="NA", "NA", AT648="NR", "NA", AZ648="Direct rLV % whole brain", AT648, AZ648="Indirect rLV % whole brain", AT648, AZ648="Direct rLV % hemisphere", AT648/2, AZ648="Indirect rLV % hemisphere", AT648/2, AND(F648="Mouse", AZ648="mm3"), (AT648/508.91)*100, AND(F648="Rat", AZ648="mm3"), (AT648/1971)*100, AND(F648="Mouse", AZ648="ul"), (AT648/508.91)*100, AND(F648="Rat", AZ648="ul"), (AT648/1971)*100, AND(F648="Mouse", AZ648="nl"), (AT648/508910)*100, AND(F648="Rat", AZ648="nl"), (AT648/1971000)*100, AND(F648="Mouse", AZ648="cm3"), (AT648/0.50891)*100, AND(F648="Rat", AZ648="cm3"), (AT648/1.971)*100, TRUE, "NA")</f>
        <v>5.5</v>
      </c>
      <c r="BC648" t="str" cm="1">
        <f t="array" ref="BC648">_xlfn.IFS(AV648="NA", "NA", AV648="NR", "NA", AZ648="Direct rLV % whole brain", AV648, AZ648="Indirect rLV % whole brain", AV648, AZ648="Direct rLV % hemisphere", AV648/2, AZ648="Indirect rLV % hemisphere", AV648/2, AND(F648="Mouse", AZ648="mm3"), (AV648/508.91)*100, AND(F648="Rat", AZ648="mm3"), (AV648/1971)*100, AND(F648="Mouse", AZ648="ul"), (AV648/508.91)*100, AND(F648="Rat", AZ648="ul"), (AV648/1971)*100, AND(F648="Mouse", AZ648="nl"), (AV648/508910)*100, AND(F648="Rat", AZ648="nl"), (AV648/1971000)*100, AND(F648="Mouse", AZ648="cm3"), (AV648/0.50891)*100, AND(F648="Rat", AZ648="cm3"), (AV648/1.971)*100, TRUE, "NA")</f>
        <v>NA</v>
      </c>
      <c r="BD648" cm="1">
        <f t="array" ref="BD648">_xlfn.IFS(AU648="NA", "NA", AU648="NR", "NA", R648="NR", "NA", BA648="SD", AU648, BA648="SE", AU648*(SQRT(R648)), BA648="SEM", AU648*(SQRT(R648)), TRUE, "NA")</f>
        <v>1.2002499739637571</v>
      </c>
      <c r="BE648" cm="1">
        <f t="array" ref="BE648">_xlfn.IFS(BD648="NA", "NA", AZ648="Direct rLV % whole brain", BD648, AZ648="Indirect rLV % whole brain", BD648, AZ648="Direct rLV % hemisphere", BD648/2, AZ648="Indirect rLV % hemisphere", BD648/2, AND(F648="Mouse", AZ648="mm3"), (BD648/508.91)*100, AND(F648="Rat", AZ648="mm3"), (BD648/1971)*100, AND(F648="Mouse", AZ648="ul"), (BD648/508.91)*100, AND(F648="Rat", AZ648="ul"), (BD648/1971)*100, AND(F648="Mouse", AZ648="nl"), (BD648/508910)*100, AND(F648="Rat", AZ648="nl"), (BD648/1971000)*100, AND(F648="Mouse", AZ648="cm3"), (BD648/0.50891)*100, AND(F648="Rat", AZ648="cm3"), (BD648/1.971)*100, TRUE, "NA")</f>
        <v>0.60012498698187855</v>
      </c>
      <c r="BF648" s="48" t="str" cm="1">
        <f t="array" ref="BF648">_xlfn.IFS(AW648="NA", "NA", AW648="NR", "NA", T648 = "NA", "NA", T648 = "NR", "NA", BA648="SD", AW648, BA648="SE", AW648*(SQRT(T648)), BA648="SEM", AW648*(SQRT(T648)), TRUE, "NA")</f>
        <v>NA</v>
      </c>
      <c r="BG648" s="34" t="s">
        <v>138</v>
      </c>
      <c r="BH648" s="22">
        <v>7</v>
      </c>
      <c r="BI648" s="22">
        <v>0.43</v>
      </c>
      <c r="BJ648" s="22" t="s">
        <v>8</v>
      </c>
      <c r="BK648" s="22" t="s">
        <v>8</v>
      </c>
      <c r="BL648" s="22" t="s">
        <v>197</v>
      </c>
      <c r="BM648" s="22">
        <v>24</v>
      </c>
      <c r="BN648" s="34" t="s">
        <v>272</v>
      </c>
      <c r="BO648" s="22" t="s">
        <v>273</v>
      </c>
      <c r="BP648" s="22" t="s">
        <v>2465</v>
      </c>
    </row>
    <row r="649" spans="1:69" x14ac:dyDescent="0.3">
      <c r="A649" t="s">
        <v>2469</v>
      </c>
      <c r="B649" t="s">
        <v>2468</v>
      </c>
      <c r="C649">
        <v>2019</v>
      </c>
      <c r="D649" t="s">
        <v>2470</v>
      </c>
      <c r="E649" t="s">
        <v>141</v>
      </c>
      <c r="F649" s="35" t="s">
        <v>24</v>
      </c>
      <c r="G649" t="s">
        <v>10</v>
      </c>
      <c r="H649" t="s">
        <v>36</v>
      </c>
      <c r="I649" t="s">
        <v>12</v>
      </c>
      <c r="J649" t="s">
        <v>8</v>
      </c>
      <c r="K649" t="s">
        <v>9</v>
      </c>
      <c r="L649" t="s">
        <v>9</v>
      </c>
      <c r="M649" t="s">
        <v>9</v>
      </c>
      <c r="N649">
        <v>270</v>
      </c>
      <c r="O649">
        <f t="shared" si="104"/>
        <v>305</v>
      </c>
      <c r="P649">
        <v>340</v>
      </c>
      <c r="Q649">
        <v>3</v>
      </c>
      <c r="R649">
        <v>6</v>
      </c>
      <c r="S649">
        <v>3</v>
      </c>
      <c r="T649">
        <v>6</v>
      </c>
      <c r="U649">
        <f t="shared" si="99"/>
        <v>1</v>
      </c>
      <c r="V649">
        <f t="shared" si="100"/>
        <v>6</v>
      </c>
      <c r="W649" s="35" t="s">
        <v>100</v>
      </c>
      <c r="X649" t="s">
        <v>936</v>
      </c>
      <c r="Y649" t="s">
        <v>78</v>
      </c>
      <c r="Z649" t="s">
        <v>535</v>
      </c>
      <c r="AA649">
        <v>13</v>
      </c>
      <c r="AB649" t="s">
        <v>145</v>
      </c>
      <c r="AC649" cm="1">
        <f t="array" ref="AC649">_xlfn.IFS(AB649="mg/kg", AA649, AB649="ug/g", AA649, AB649="mg/100g", AA649*10, AB649="mg/g", AA649*1000, TRUE, "NA")</f>
        <v>13</v>
      </c>
      <c r="AD649">
        <v>140000</v>
      </c>
      <c r="AE649" t="s">
        <v>252</v>
      </c>
      <c r="AF649" cm="1">
        <f t="array" ref="AF649">_xlfn.IFS(AD649="NA", "NA", AD649="NR", "NA", AE649="W/cm2", AD649, AE649="mW/mm2", AD649*0.1, AE649="mW/cm2", AD649*0.001, AE649="uW/cm2", AD649*0.000001, AE649="lux", AD649*0.00000014641, AE649="klux", AD649*0.00014641, TRUE, "NA")</f>
        <v>2.0497399999999999E-2</v>
      </c>
      <c r="AG649" t="s">
        <v>9</v>
      </c>
      <c r="AH649" t="s">
        <v>9</v>
      </c>
      <c r="AI649">
        <v>560</v>
      </c>
      <c r="AJ649">
        <v>6</v>
      </c>
      <c r="AK649">
        <v>15</v>
      </c>
      <c r="AL649" s="35" t="s">
        <v>1525</v>
      </c>
      <c r="AM649" t="s">
        <v>216</v>
      </c>
      <c r="AN649">
        <v>50</v>
      </c>
      <c r="AO649" t="s">
        <v>145</v>
      </c>
      <c r="AP649">
        <v>1</v>
      </c>
      <c r="AQ649" t="s">
        <v>158</v>
      </c>
      <c r="AR649" s="35">
        <v>72</v>
      </c>
      <c r="AS649" t="s">
        <v>876</v>
      </c>
      <c r="AT649">
        <v>19.3</v>
      </c>
      <c r="AU649">
        <v>4.03</v>
      </c>
      <c r="AV649">
        <v>16.13</v>
      </c>
      <c r="AW649">
        <v>3.47</v>
      </c>
      <c r="AX649" t="s">
        <v>8</v>
      </c>
      <c r="AY649" t="s">
        <v>8</v>
      </c>
      <c r="AZ649" t="s">
        <v>137</v>
      </c>
      <c r="BA649" t="s">
        <v>196</v>
      </c>
      <c r="BB649" cm="1">
        <f t="array" ref="BB649">_xlfn.IFS(AT649="NA", "NA", AT649="NR", "NA", AZ649="Direct rLV % whole brain", AT649, AZ649="Indirect rLV % whole brain", AT649, AZ649="Direct rLV % hemisphere", AT649/2, AZ649="Indirect rLV % hemisphere", AT649/2, AND(F649="Mouse", AZ649="mm3"), (AT649/508.91)*100, AND(F649="Rat", AZ649="mm3"), (AT649/1971)*100, AND(F649="Mouse", AZ649="ul"), (AT649/508.91)*100, AND(F649="Rat", AZ649="ul"), (AT649/1971)*100, AND(F649="Mouse", AZ649="nl"), (AT649/508910)*100, AND(F649="Rat", AZ649="nl"), (AT649/1971000)*100, AND(F649="Mouse", AZ649="cm3"), (AT649/0.50891)*100, AND(F649="Rat", AZ649="cm3"), (AT649/1.971)*100, TRUE, "NA")</f>
        <v>0.97919837645865038</v>
      </c>
      <c r="BC649" cm="1">
        <f t="array" ref="BC649">_xlfn.IFS(AV649="NA", "NA", AV649="NR", "NA", AZ649="Direct rLV % whole brain", AV649, AZ649="Indirect rLV % whole brain", AV649, AZ649="Direct rLV % hemisphere", AV649/2, AZ649="Indirect rLV % hemisphere", AV649/2, AND(F649="Mouse", AZ649="mm3"), (AV649/508.91)*100, AND(F649="Rat", AZ649="mm3"), (AV649/1971)*100, AND(F649="Mouse", AZ649="ul"), (AV649/508.91)*100, AND(F649="Rat", AZ649="ul"), (AV649/1971)*100, AND(F649="Mouse", AZ649="nl"), (AV649/508910)*100, AND(F649="Rat", AZ649="nl"), (AV649/1971000)*100, AND(F649="Mouse", AZ649="cm3"), (AV649/0.50891)*100, AND(F649="Rat", AZ649="cm3"), (AV649/1.971)*100, TRUE, "NA")</f>
        <v>0.81836631151699646</v>
      </c>
      <c r="BD649" cm="1">
        <f t="array" ref="BD649">_xlfn.IFS(AU649="NA", "NA", AU649="NR", "NA", R649="NR", "NA", BA649="SD", AU649, BA649="SE", AU649*(SQRT(R649)), BA649="SEM", AU649*(SQRT(R649)), TRUE, "NA")</f>
        <v>4.03</v>
      </c>
      <c r="BE649" cm="1">
        <f t="array" ref="BE649">_xlfn.IFS(BD649="NA", "NA", AZ649="Direct rLV % whole brain", BD649, AZ649="Indirect rLV % whole brain", BD649, AZ649="Direct rLV % hemisphere", BD649/2, AZ649="Indirect rLV % hemisphere", BD649/2, AND(F649="Mouse", AZ649="mm3"), (BD649/508.91)*100, AND(F649="Rat", AZ649="mm3"), (BD649/1971)*100, AND(F649="Mouse", AZ649="ul"), (BD649/508.91)*100, AND(F649="Rat", AZ649="ul"), (BD649/1971)*100, AND(F649="Mouse", AZ649="nl"), (BD649/508910)*100, AND(F649="Rat", AZ649="nl"), (BD649/1971000)*100, AND(F649="Mouse", AZ649="cm3"), (BD649/0.50891)*100, AND(F649="Rat", AZ649="cm3"), (BD649/1.971)*100, TRUE, "NA")</f>
        <v>0.20446473871131407</v>
      </c>
      <c r="BF649" s="48" cm="1">
        <f t="array" ref="BF649">_xlfn.IFS(AW649="NA", "NA", AW649="NR", "NA", T649 = "NA", "NA", T649 = "NR", "NA", BA649="SD", AW649, BA649="SE", AW649*(SQRT(T649)), BA649="SEM", AW649*(SQRT(T649)), TRUE, "NA")</f>
        <v>3.47</v>
      </c>
      <c r="BG649" s="35" t="s">
        <v>12</v>
      </c>
      <c r="BH649" t="s">
        <v>8</v>
      </c>
      <c r="BI649" t="s">
        <v>8</v>
      </c>
      <c r="BJ649" t="s">
        <v>8</v>
      </c>
      <c r="BK649" t="s">
        <v>8</v>
      </c>
      <c r="BL649" t="s">
        <v>8</v>
      </c>
      <c r="BM649" t="s">
        <v>8</v>
      </c>
      <c r="BN649" s="35" t="s">
        <v>272</v>
      </c>
      <c r="BO649" t="s">
        <v>272</v>
      </c>
      <c r="BP649" t="s">
        <v>2471</v>
      </c>
    </row>
    <row r="650" spans="1:69" s="22" customFormat="1" x14ac:dyDescent="0.3">
      <c r="A650" s="22" t="s">
        <v>2473</v>
      </c>
      <c r="B650" s="22" t="s">
        <v>2472</v>
      </c>
      <c r="C650" s="22">
        <v>1998</v>
      </c>
      <c r="D650" s="22" t="s">
        <v>2474</v>
      </c>
      <c r="E650" s="22" t="s">
        <v>141</v>
      </c>
      <c r="F650" s="34" t="s">
        <v>24</v>
      </c>
      <c r="G650" s="22" t="s">
        <v>10</v>
      </c>
      <c r="H650" s="22" t="s">
        <v>36</v>
      </c>
      <c r="I650" s="22" t="s">
        <v>12</v>
      </c>
      <c r="J650" s="22" t="s">
        <v>8</v>
      </c>
      <c r="K650" s="22" t="s">
        <v>9</v>
      </c>
      <c r="L650" s="22" t="s">
        <v>9</v>
      </c>
      <c r="M650" s="22" t="s">
        <v>9</v>
      </c>
      <c r="N650" s="22">
        <v>230</v>
      </c>
      <c r="O650" s="22">
        <v>250</v>
      </c>
      <c r="P650" s="22">
        <v>270</v>
      </c>
      <c r="Q650" s="22">
        <v>1</v>
      </c>
      <c r="R650" s="22">
        <v>7</v>
      </c>
      <c r="S650" s="22">
        <v>3</v>
      </c>
      <c r="T650" s="22">
        <v>7</v>
      </c>
      <c r="U650" s="22">
        <f t="shared" si="99"/>
        <v>3</v>
      </c>
      <c r="V650" s="22">
        <f t="shared" si="100"/>
        <v>2.3333333333333335</v>
      </c>
      <c r="W650" s="34" t="s">
        <v>99</v>
      </c>
      <c r="X650" s="22" t="s">
        <v>8</v>
      </c>
      <c r="Y650" s="22" t="s">
        <v>78</v>
      </c>
      <c r="Z650" s="22" t="s">
        <v>9</v>
      </c>
      <c r="AA650" s="22">
        <v>80</v>
      </c>
      <c r="AB650" s="22" t="s">
        <v>145</v>
      </c>
      <c r="AC650" cm="1">
        <f t="array" ref="AC650">_xlfn.IFS(AB650="mg/kg", AA650, AB650="ug/g", AA650, AB650="mg/100g", AA650*10, AB650="mg/g", AA650*1000, TRUE, "NA")</f>
        <v>80</v>
      </c>
      <c r="AD650" s="22" t="s">
        <v>9</v>
      </c>
      <c r="AE650" s="22" t="s">
        <v>8</v>
      </c>
      <c r="AF650" t="str" cm="1">
        <f t="array" ref="AF650">_xlfn.IFS(AD650="NA", "NA", AD650="NR", "NA", AE650="W/cm2", AD650, AE650="mW/mm2", AD650*0.1, AE650="mW/cm2", AD650*0.001, AE650="uW/cm2", AD650*0.000001, AE650="lux", AD650*0.00000014641, AE650="klux", AD650*0.00014641, TRUE, "NA")</f>
        <v>NA</v>
      </c>
      <c r="AG650" s="22" t="s">
        <v>231</v>
      </c>
      <c r="AH650" s="22" t="s">
        <v>9</v>
      </c>
      <c r="AI650" s="22">
        <v>775</v>
      </c>
      <c r="AJ650" s="22" t="s">
        <v>9</v>
      </c>
      <c r="AK650" s="22">
        <v>10</v>
      </c>
      <c r="AL650" s="34" t="s">
        <v>2475</v>
      </c>
      <c r="AM650" s="22" t="s">
        <v>211</v>
      </c>
      <c r="AN650" s="22">
        <v>50</v>
      </c>
      <c r="AO650" s="22" t="s">
        <v>145</v>
      </c>
      <c r="AP650" s="22">
        <v>-0.25</v>
      </c>
      <c r="AQ650" s="22" t="s">
        <v>156</v>
      </c>
      <c r="AR650" s="34">
        <v>12</v>
      </c>
      <c r="AS650" s="22" t="s">
        <v>876</v>
      </c>
      <c r="AT650" s="22">
        <v>6</v>
      </c>
      <c r="AU650" s="22">
        <v>0.5</v>
      </c>
      <c r="AV650" s="22">
        <v>3</v>
      </c>
      <c r="AW650" s="22">
        <v>0.4</v>
      </c>
      <c r="AX650" s="22" t="s">
        <v>8</v>
      </c>
      <c r="AY650" s="22" t="s">
        <v>8</v>
      </c>
      <c r="AZ650" s="22" t="s">
        <v>137</v>
      </c>
      <c r="BA650" s="22" t="s">
        <v>196</v>
      </c>
      <c r="BB650" cm="1">
        <f t="array" ref="BB650">_xlfn.IFS(AT650="NA", "NA", AT650="NR", "NA", AZ650="Direct rLV % whole brain", AT650, AZ650="Indirect rLV % whole brain", AT650, AZ650="Direct rLV % hemisphere", AT650/2, AZ650="Indirect rLV % hemisphere", AT650/2, AND(F650="Mouse", AZ650="mm3"), (AT650/508.91)*100, AND(F650="Rat", AZ650="mm3"), (AT650/1971)*100, AND(F650="Mouse", AZ650="ul"), (AT650/508.91)*100, AND(F650="Rat", AZ650="ul"), (AT650/1971)*100, AND(F650="Mouse", AZ650="nl"), (AT650/508910)*100, AND(F650="Rat", AZ650="nl"), (AT650/1971000)*100, AND(F650="Mouse", AZ650="cm3"), (AT650/0.50891)*100, AND(F650="Rat", AZ650="cm3"), (AT650/1.971)*100, TRUE, "NA")</f>
        <v>0.30441400304414001</v>
      </c>
      <c r="BC650" cm="1">
        <f t="array" ref="BC650">_xlfn.IFS(AV650="NA", "NA", AV650="NR", "NA", AZ650="Direct rLV % whole brain", AV650, AZ650="Indirect rLV % whole brain", AV650, AZ650="Direct rLV % hemisphere", AV650/2, AZ650="Indirect rLV % hemisphere", AV650/2, AND(F650="Mouse", AZ650="mm3"), (AV650/508.91)*100, AND(F650="Rat", AZ650="mm3"), (AV650/1971)*100, AND(F650="Mouse", AZ650="ul"), (AV650/508.91)*100, AND(F650="Rat", AZ650="ul"), (AV650/1971)*100, AND(F650="Mouse", AZ650="nl"), (AV650/508910)*100, AND(F650="Rat", AZ650="nl"), (AV650/1971000)*100, AND(F650="Mouse", AZ650="cm3"), (AV650/0.50891)*100, AND(F650="Rat", AZ650="cm3"), (AV650/1.971)*100, TRUE, "NA")</f>
        <v>0.15220700152207001</v>
      </c>
      <c r="BD650" cm="1">
        <f t="array" ref="BD650">_xlfn.IFS(AU650="NA", "NA", AU650="NR", "NA", R650="NR", "NA", BA650="SD", AU650, BA650="SE", AU650*(SQRT(R650)), BA650="SEM", AU650*(SQRT(R650)), TRUE, "NA")</f>
        <v>0.5</v>
      </c>
      <c r="BE650" cm="1">
        <f t="array" ref="BE650">_xlfn.IFS(BD650="NA", "NA", AZ650="Direct rLV % whole brain", BD650, AZ650="Indirect rLV % whole brain", BD650, AZ650="Direct rLV % hemisphere", BD650/2, AZ650="Indirect rLV % hemisphere", BD650/2, AND(F650="Mouse", AZ650="mm3"), (BD650/508.91)*100, AND(F650="Rat", AZ650="mm3"), (BD650/1971)*100, AND(F650="Mouse", AZ650="ul"), (BD650/508.91)*100, AND(F650="Rat", AZ650="ul"), (BD650/1971)*100, AND(F650="Mouse", AZ650="nl"), (BD650/508910)*100, AND(F650="Rat", AZ650="nl"), (BD650/1971000)*100, AND(F650="Mouse", AZ650="cm3"), (BD650/0.50891)*100, AND(F650="Rat", AZ650="cm3"), (BD650/1.971)*100, TRUE, "NA")</f>
        <v>2.5367833587011668E-2</v>
      </c>
      <c r="BF650" s="48" cm="1">
        <f t="array" ref="BF650">_xlfn.IFS(AW650="NA", "NA", AW650="NR", "NA", T650 = "NA", "NA", T650 = "NR", "NA", BA650="SD", AW650, BA650="SE", AW650*(SQRT(T650)), BA650="SEM", AW650*(SQRT(T650)), TRUE, "NA")</f>
        <v>0.4</v>
      </c>
      <c r="BG650" s="34" t="s">
        <v>12</v>
      </c>
      <c r="BH650" s="22" t="s">
        <v>8</v>
      </c>
      <c r="BI650" s="22" t="s">
        <v>8</v>
      </c>
      <c r="BJ650" s="22" t="s">
        <v>8</v>
      </c>
      <c r="BK650" s="22" t="s">
        <v>8</v>
      </c>
      <c r="BL650" s="22" t="s">
        <v>8</v>
      </c>
      <c r="BM650" s="22" t="s">
        <v>8</v>
      </c>
      <c r="BN650" s="34" t="s">
        <v>273</v>
      </c>
      <c r="BO650" s="22" t="s">
        <v>272</v>
      </c>
      <c r="BP650" s="22" t="s">
        <v>2476</v>
      </c>
    </row>
    <row r="651" spans="1:69" x14ac:dyDescent="0.3">
      <c r="A651" t="s">
        <v>2480</v>
      </c>
      <c r="B651" t="s">
        <v>2479</v>
      </c>
      <c r="C651">
        <v>2012</v>
      </c>
      <c r="D651" t="s">
        <v>2481</v>
      </c>
      <c r="E651" t="s">
        <v>141</v>
      </c>
      <c r="F651" s="35" t="s">
        <v>24</v>
      </c>
      <c r="G651" t="s">
        <v>10</v>
      </c>
      <c r="H651" t="s">
        <v>36</v>
      </c>
      <c r="I651" t="s">
        <v>12</v>
      </c>
      <c r="J651" t="s">
        <v>8</v>
      </c>
      <c r="K651">
        <v>5</v>
      </c>
      <c r="L651">
        <f>AVERAGE(K651,M651)</f>
        <v>6.5</v>
      </c>
      <c r="M651">
        <v>8</v>
      </c>
      <c r="N651" t="s">
        <v>9</v>
      </c>
      <c r="O651" t="s">
        <v>9</v>
      </c>
      <c r="P651" t="s">
        <v>9</v>
      </c>
      <c r="Q651">
        <v>1</v>
      </c>
      <c r="R651">
        <v>12</v>
      </c>
      <c r="S651">
        <v>3</v>
      </c>
      <c r="T651">
        <v>12</v>
      </c>
      <c r="U651">
        <f t="shared" si="99"/>
        <v>3</v>
      </c>
      <c r="V651">
        <f t="shared" si="100"/>
        <v>4</v>
      </c>
      <c r="W651" s="35" t="s">
        <v>175</v>
      </c>
      <c r="X651" t="s">
        <v>8</v>
      </c>
      <c r="Y651" t="s">
        <v>2553</v>
      </c>
      <c r="Z651" t="s">
        <v>91</v>
      </c>
      <c r="AA651">
        <v>25</v>
      </c>
      <c r="AB651" t="s">
        <v>545</v>
      </c>
      <c r="AC651" t="str" cm="1">
        <f t="array" ref="AC651">_xlfn.IFS(AB651="mg/kg", AA651, AB651="ug/g", AA651, AB651="mg/100g", AA651*10, AB651="mg/g", AA651*1000, TRUE, "NA")</f>
        <v>NA</v>
      </c>
      <c r="AD651">
        <v>800000</v>
      </c>
      <c r="AE651" t="s">
        <v>252</v>
      </c>
      <c r="AF651" cm="1">
        <f t="array" ref="AF651">_xlfn.IFS(AD651="NA", "NA", AD651="NR", "NA", AE651="W/cm2", AD651, AE651="mW/mm2", AD651*0.1, AE651="mW/cm2", AD651*0.001, AE651="uW/cm2", AD651*0.000001, AE651="lux", AD651*0.00000014641, AE651="klux", AD651*0.00014641, TRUE, "NA")</f>
        <v>0.117128</v>
      </c>
      <c r="AG651" t="s">
        <v>85</v>
      </c>
      <c r="AH651" t="s">
        <v>2656</v>
      </c>
      <c r="AI651">
        <v>540</v>
      </c>
      <c r="AJ651" t="s">
        <v>9</v>
      </c>
      <c r="AK651">
        <v>8</v>
      </c>
      <c r="AL651" s="35" t="s">
        <v>2482</v>
      </c>
      <c r="AM651" t="s">
        <v>219</v>
      </c>
      <c r="AN651">
        <v>30</v>
      </c>
      <c r="AO651" t="s">
        <v>145</v>
      </c>
      <c r="AP651">
        <v>-2</v>
      </c>
      <c r="AQ651" t="s">
        <v>156</v>
      </c>
      <c r="AR651" s="35">
        <v>24</v>
      </c>
      <c r="AS651" t="s">
        <v>875</v>
      </c>
      <c r="AT651">
        <v>131.4</v>
      </c>
      <c r="AU651">
        <v>18.899999999999999</v>
      </c>
      <c r="AV651">
        <v>62.1</v>
      </c>
      <c r="AW651">
        <v>12.9</v>
      </c>
      <c r="AX651" t="s">
        <v>8</v>
      </c>
      <c r="AY651" t="s">
        <v>8</v>
      </c>
      <c r="AZ651" t="s">
        <v>137</v>
      </c>
      <c r="BA651" t="s">
        <v>197</v>
      </c>
      <c r="BB651" cm="1">
        <f t="array" ref="BB651">_xlfn.IFS(AT651="NA", "NA", AT651="NR", "NA", AZ651="Direct rLV % whole brain", AT651, AZ651="Indirect rLV % whole brain", AT651, AZ651="Direct rLV % hemisphere", AT651/2, AZ651="Indirect rLV % hemisphere", AT651/2, AND(F651="Mouse", AZ651="mm3"), (AT651/508.91)*100, AND(F651="Rat", AZ651="mm3"), (AT651/1971)*100, AND(F651="Mouse", AZ651="ul"), (AT651/508.91)*100, AND(F651="Rat", AZ651="ul"), (AT651/1971)*100, AND(F651="Mouse", AZ651="nl"), (AT651/508910)*100, AND(F651="Rat", AZ651="nl"), (AT651/1971000)*100, AND(F651="Mouse", AZ651="cm3"), (AT651/0.50891)*100, AND(F651="Rat", AZ651="cm3"), (AT651/1.971)*100, TRUE, "NA")</f>
        <v>6.666666666666667</v>
      </c>
      <c r="BC651" cm="1">
        <f t="array" ref="BC651">_xlfn.IFS(AV651="NA", "NA", AV651="NR", "NA", AZ651="Direct rLV % whole brain", AV651, AZ651="Indirect rLV % whole brain", AV651, AZ651="Direct rLV % hemisphere", AV651/2, AZ651="Indirect rLV % hemisphere", AV651/2, AND(F651="Mouse", AZ651="mm3"), (AV651/508.91)*100, AND(F651="Rat", AZ651="mm3"), (AV651/1971)*100, AND(F651="Mouse", AZ651="ul"), (AV651/508.91)*100, AND(F651="Rat", AZ651="ul"), (AV651/1971)*100, AND(F651="Mouse", AZ651="nl"), (AV651/508910)*100, AND(F651="Rat", AZ651="nl"), (AV651/1971000)*100, AND(F651="Mouse", AZ651="cm3"), (AV651/0.50891)*100, AND(F651="Rat", AZ651="cm3"), (AV651/1.971)*100, TRUE, "NA")</f>
        <v>3.1506849315068495</v>
      </c>
      <c r="BD651" cm="1">
        <f t="array" ref="BD651">_xlfn.IFS(AU651="NA", "NA", AU651="NR", "NA", R651="NR", "NA", BA651="SD", AU651, BA651="SE", AU651*(SQRT(R651)), BA651="SEM", AU651*(SQRT(R651)), TRUE, "NA")</f>
        <v>65.471520526103546</v>
      </c>
      <c r="BE651" cm="1">
        <f t="array" ref="BE651">_xlfn.IFS(BD651="NA", "NA", AZ651="Direct rLV % whole brain", BD651, AZ651="Indirect rLV % whole brain", BD651, AZ651="Direct rLV % hemisphere", BD651/2, AZ651="Indirect rLV % hemisphere", BD651/2, AND(F651="Mouse", AZ651="mm3"), (BD651/508.91)*100, AND(F651="Rat", AZ651="mm3"), (BD651/1971)*100, AND(F651="Mouse", AZ651="ul"), (BD651/508.91)*100, AND(F651="Rat", AZ651="ul"), (BD651/1971)*100, AND(F651="Mouse", AZ651="nl"), (BD651/508910)*100, AND(F651="Rat", AZ651="nl"), (BD651/1971000)*100, AND(F651="Mouse", AZ651="cm3"), (BD651/0.50891)*100, AND(F651="Rat", AZ651="cm3"), (BD651/1.971)*100, TRUE, "NA")</f>
        <v>3.3217412747896269</v>
      </c>
      <c r="BF651" s="48" cm="1">
        <f t="array" ref="BF651">_xlfn.IFS(AW651="NA", "NA", AW651="NR", "NA", T651 = "NA", "NA", T651 = "NR", "NA", BA651="SD", AW651, BA651="SE", AW651*(SQRT(T651)), BA651="SEM", AW651*(SQRT(T651)), TRUE, "NA")</f>
        <v>44.686910835277033</v>
      </c>
      <c r="BG651" s="35" t="s">
        <v>12</v>
      </c>
      <c r="BH651" t="s">
        <v>8</v>
      </c>
      <c r="BI651" t="s">
        <v>8</v>
      </c>
      <c r="BJ651" t="s">
        <v>8</v>
      </c>
      <c r="BK651" t="s">
        <v>8</v>
      </c>
      <c r="BL651" t="s">
        <v>8</v>
      </c>
      <c r="BM651" t="s">
        <v>8</v>
      </c>
      <c r="BN651" s="35" t="s">
        <v>273</v>
      </c>
      <c r="BO651" t="s">
        <v>272</v>
      </c>
    </row>
    <row r="652" spans="1:69" x14ac:dyDescent="0.3">
      <c r="A652" t="s">
        <v>2480</v>
      </c>
      <c r="B652" t="s">
        <v>2479</v>
      </c>
      <c r="C652">
        <v>2012</v>
      </c>
      <c r="D652" t="s">
        <v>2481</v>
      </c>
      <c r="E652" t="s">
        <v>143</v>
      </c>
      <c r="F652" s="35" t="s">
        <v>24</v>
      </c>
      <c r="G652" t="s">
        <v>10</v>
      </c>
      <c r="H652" t="s">
        <v>36</v>
      </c>
      <c r="I652" t="s">
        <v>12</v>
      </c>
      <c r="J652" t="s">
        <v>8</v>
      </c>
      <c r="K652">
        <v>5</v>
      </c>
      <c r="L652">
        <f t="shared" ref="L652:L656" si="105">AVERAGE(K652,M652)</f>
        <v>6.5</v>
      </c>
      <c r="M652">
        <v>8</v>
      </c>
      <c r="N652" t="s">
        <v>9</v>
      </c>
      <c r="O652" t="s">
        <v>9</v>
      </c>
      <c r="P652" t="s">
        <v>9</v>
      </c>
      <c r="Q652">
        <v>1</v>
      </c>
      <c r="R652">
        <v>12</v>
      </c>
      <c r="S652">
        <v>3</v>
      </c>
      <c r="T652">
        <v>12</v>
      </c>
      <c r="U652">
        <f t="shared" si="99"/>
        <v>3</v>
      </c>
      <c r="V652">
        <f t="shared" si="100"/>
        <v>4</v>
      </c>
      <c r="W652" s="35" t="s">
        <v>175</v>
      </c>
      <c r="X652" t="s">
        <v>8</v>
      </c>
      <c r="Y652" t="s">
        <v>2553</v>
      </c>
      <c r="Z652" t="s">
        <v>91</v>
      </c>
      <c r="AA652">
        <v>25</v>
      </c>
      <c r="AB652" t="s">
        <v>545</v>
      </c>
      <c r="AC652" t="str" cm="1">
        <f t="array" ref="AC652">_xlfn.IFS(AB652="mg/kg", AA652, AB652="ug/g", AA652, AB652="mg/100g", AA652*10, AB652="mg/g", AA652*1000, TRUE, "NA")</f>
        <v>NA</v>
      </c>
      <c r="AD652">
        <v>800000</v>
      </c>
      <c r="AE652" t="s">
        <v>252</v>
      </c>
      <c r="AF652" cm="1">
        <f t="array" ref="AF652">_xlfn.IFS(AD652="NA", "NA", AD652="NR", "NA", AE652="W/cm2", AD652, AE652="mW/mm2", AD652*0.1, AE652="mW/cm2", AD652*0.001, AE652="uW/cm2", AD652*0.000001, AE652="lux", AD652*0.00000014641, AE652="klux", AD652*0.00014641, TRUE, "NA")</f>
        <v>0.117128</v>
      </c>
      <c r="AG652" t="s">
        <v>85</v>
      </c>
      <c r="AH652" t="s">
        <v>2656</v>
      </c>
      <c r="AI652">
        <v>540</v>
      </c>
      <c r="AJ652" t="s">
        <v>9</v>
      </c>
      <c r="AK652">
        <v>8</v>
      </c>
      <c r="AL652" s="35" t="s">
        <v>1093</v>
      </c>
      <c r="AM652" t="s">
        <v>219</v>
      </c>
      <c r="AN652">
        <v>300</v>
      </c>
      <c r="AO652" t="s">
        <v>145</v>
      </c>
      <c r="AP652">
        <v>-3</v>
      </c>
      <c r="AQ652" t="s">
        <v>156</v>
      </c>
      <c r="AR652" s="35">
        <v>24</v>
      </c>
      <c r="AS652" t="s">
        <v>875</v>
      </c>
      <c r="AT652">
        <v>131.4</v>
      </c>
      <c r="AU652">
        <v>18.899999999999999</v>
      </c>
      <c r="AV652">
        <v>95.8</v>
      </c>
      <c r="AW652">
        <v>14.8</v>
      </c>
      <c r="AX652" t="s">
        <v>8</v>
      </c>
      <c r="AY652" t="s">
        <v>8</v>
      </c>
      <c r="AZ652" t="s">
        <v>137</v>
      </c>
      <c r="BA652" t="s">
        <v>197</v>
      </c>
      <c r="BB652" cm="1">
        <f t="array" ref="BB652">_xlfn.IFS(AT652="NA", "NA", AT652="NR", "NA", AZ652="Direct rLV % whole brain", AT652, AZ652="Indirect rLV % whole brain", AT652, AZ652="Direct rLV % hemisphere", AT652/2, AZ652="Indirect rLV % hemisphere", AT652/2, AND(F652="Mouse", AZ652="mm3"), (AT652/508.91)*100, AND(F652="Rat", AZ652="mm3"), (AT652/1971)*100, AND(F652="Mouse", AZ652="ul"), (AT652/508.91)*100, AND(F652="Rat", AZ652="ul"), (AT652/1971)*100, AND(F652="Mouse", AZ652="nl"), (AT652/508910)*100, AND(F652="Rat", AZ652="nl"), (AT652/1971000)*100, AND(F652="Mouse", AZ652="cm3"), (AT652/0.50891)*100, AND(F652="Rat", AZ652="cm3"), (AT652/1.971)*100, TRUE, "NA")</f>
        <v>6.666666666666667</v>
      </c>
      <c r="BC652" cm="1">
        <f t="array" ref="BC652">_xlfn.IFS(AV652="NA", "NA", AV652="NR", "NA", AZ652="Direct rLV % whole brain", AV652, AZ652="Indirect rLV % whole brain", AV652, AZ652="Direct rLV % hemisphere", AV652/2, AZ652="Indirect rLV % hemisphere", AV652/2, AND(F652="Mouse", AZ652="mm3"), (AV652/508.91)*100, AND(F652="Rat", AZ652="mm3"), (AV652/1971)*100, AND(F652="Mouse", AZ652="ul"), (AV652/508.91)*100, AND(F652="Rat", AZ652="ul"), (AV652/1971)*100, AND(F652="Mouse", AZ652="nl"), (AV652/508910)*100, AND(F652="Rat", AZ652="nl"), (AV652/1971000)*100, AND(F652="Mouse", AZ652="cm3"), (AV652/0.50891)*100, AND(F652="Rat", AZ652="cm3"), (AV652/1.971)*100, TRUE, "NA")</f>
        <v>4.8604769152714358</v>
      </c>
      <c r="BD652" cm="1">
        <f t="array" ref="BD652">_xlfn.IFS(AU652="NA", "NA", AU652="NR", "NA", R652="NR", "NA", BA652="SD", AU652, BA652="SE", AU652*(SQRT(R652)), BA652="SEM", AU652*(SQRT(R652)), TRUE, "NA")</f>
        <v>65.471520526103546</v>
      </c>
      <c r="BE652" cm="1">
        <f t="array" ref="BE652">_xlfn.IFS(BD652="NA", "NA", AZ652="Direct rLV % whole brain", BD652, AZ652="Indirect rLV % whole brain", BD652, AZ652="Direct rLV % hemisphere", BD652/2, AZ652="Indirect rLV % hemisphere", BD652/2, AND(F652="Mouse", AZ652="mm3"), (BD652/508.91)*100, AND(F652="Rat", AZ652="mm3"), (BD652/1971)*100, AND(F652="Mouse", AZ652="ul"), (BD652/508.91)*100, AND(F652="Rat", AZ652="ul"), (BD652/1971)*100, AND(F652="Mouse", AZ652="nl"), (BD652/508910)*100, AND(F652="Rat", AZ652="nl"), (BD652/1971000)*100, AND(F652="Mouse", AZ652="cm3"), (BD652/0.50891)*100, AND(F652="Rat", AZ652="cm3"), (BD652/1.971)*100, TRUE, "NA")</f>
        <v>3.3217412747896269</v>
      </c>
      <c r="BF652" s="48" cm="1">
        <f t="array" ref="BF652">_xlfn.IFS(AW652="NA", "NA", AW652="NR", "NA", T652 = "NA", "NA", T652 = "NR", "NA", BA652="SD", AW652, BA652="SE", AW652*(SQRT(T652)), BA652="SEM", AW652*(SQRT(T652)), TRUE, "NA")</f>
        <v>51.268703904038766</v>
      </c>
      <c r="BG652" s="35" t="s">
        <v>12</v>
      </c>
      <c r="BH652" t="s">
        <v>8</v>
      </c>
      <c r="BI652" t="s">
        <v>8</v>
      </c>
      <c r="BJ652" t="s">
        <v>8</v>
      </c>
      <c r="BK652" t="s">
        <v>8</v>
      </c>
      <c r="BL652" t="s">
        <v>8</v>
      </c>
      <c r="BM652" t="s">
        <v>8</v>
      </c>
      <c r="BN652" s="35" t="s">
        <v>273</v>
      </c>
      <c r="BO652" t="s">
        <v>273</v>
      </c>
    </row>
    <row r="653" spans="1:69" s="22" customFormat="1" x14ac:dyDescent="0.3">
      <c r="A653" s="22" t="s">
        <v>2484</v>
      </c>
      <c r="B653" s="22" t="s">
        <v>2483</v>
      </c>
      <c r="C653" s="22">
        <v>2015</v>
      </c>
      <c r="D653" s="22" t="s">
        <v>2485</v>
      </c>
      <c r="E653" s="22" t="s">
        <v>141</v>
      </c>
      <c r="F653" s="34" t="s">
        <v>25</v>
      </c>
      <c r="G653" s="22" t="s">
        <v>1030</v>
      </c>
      <c r="H653" s="22" t="s">
        <v>36</v>
      </c>
      <c r="I653" s="22" t="s">
        <v>12</v>
      </c>
      <c r="J653" s="22" t="s">
        <v>8</v>
      </c>
      <c r="K653" s="22">
        <v>8</v>
      </c>
      <c r="L653" s="22">
        <f t="shared" si="105"/>
        <v>9</v>
      </c>
      <c r="M653" s="22">
        <v>10</v>
      </c>
      <c r="N653" s="22">
        <v>20</v>
      </c>
      <c r="O653" s="22">
        <f>AVERAGE(N653,P653)</f>
        <v>22.5</v>
      </c>
      <c r="P653" s="22">
        <v>25</v>
      </c>
      <c r="Q653" s="22">
        <v>1</v>
      </c>
      <c r="R653" s="22">
        <v>3</v>
      </c>
      <c r="S653" s="22">
        <v>0</v>
      </c>
      <c r="T653" s="22" t="s">
        <v>8</v>
      </c>
      <c r="U653" s="22" t="str">
        <f t="shared" si="99"/>
        <v>NA</v>
      </c>
      <c r="V653" s="22" t="str">
        <f t="shared" si="100"/>
        <v>NA</v>
      </c>
      <c r="W653" s="34" t="s">
        <v>12</v>
      </c>
      <c r="X653" s="22" t="s">
        <v>8</v>
      </c>
      <c r="Y653" s="22" t="s">
        <v>47</v>
      </c>
      <c r="Z653" s="22" t="s">
        <v>93</v>
      </c>
      <c r="AA653" s="22">
        <v>100</v>
      </c>
      <c r="AB653" s="22" t="s">
        <v>145</v>
      </c>
      <c r="AC653" cm="1">
        <f t="array" ref="AC653">_xlfn.IFS(AB653="mg/kg", AA653, AB653="ug/g", AA653, AB653="mg/100g", AA653*10, AB653="mg/g", AA653*1000, TRUE, "NA")</f>
        <v>100</v>
      </c>
      <c r="AD653" s="22">
        <v>18.5</v>
      </c>
      <c r="AE653" s="22" t="s">
        <v>221</v>
      </c>
      <c r="AF653" t="str" cm="1">
        <f t="array" ref="AF653">_xlfn.IFS(AD653="NA", "NA", AD653="NR", "NA", AE653="W/cm2", AD653, AE653="mW/mm2", AD653*0.1, AE653="mW/cm2", AD653*0.001, AE653="uW/cm2", AD653*0.000001, AE653="lux", AD653*0.00000014641, AE653="klux", AD653*0.00014641, TRUE, "NA")</f>
        <v>NA</v>
      </c>
      <c r="AG653" s="22" t="s">
        <v>729</v>
      </c>
      <c r="AH653" s="22" t="s">
        <v>729</v>
      </c>
      <c r="AI653" s="22">
        <v>473</v>
      </c>
      <c r="AJ653" s="22">
        <v>0.2</v>
      </c>
      <c r="AK653" s="22">
        <v>30</v>
      </c>
      <c r="AL653" s="34" t="s">
        <v>12</v>
      </c>
      <c r="AM653" s="22" t="s">
        <v>8</v>
      </c>
      <c r="AN653" s="22" t="s">
        <v>8</v>
      </c>
      <c r="AO653" s="22" t="s">
        <v>8</v>
      </c>
      <c r="AP653" s="22" t="s">
        <v>8</v>
      </c>
      <c r="AQ653" s="22" t="s">
        <v>8</v>
      </c>
      <c r="AR653" s="34">
        <v>24</v>
      </c>
      <c r="AS653" s="22" t="s">
        <v>875</v>
      </c>
      <c r="AT653" s="22">
        <v>29.45</v>
      </c>
      <c r="AU653" s="22">
        <v>4.67</v>
      </c>
      <c r="AV653" s="22" t="s">
        <v>8</v>
      </c>
      <c r="AW653" s="22" t="s">
        <v>8</v>
      </c>
      <c r="AX653" s="22" t="s">
        <v>8</v>
      </c>
      <c r="AY653" s="22" t="s">
        <v>8</v>
      </c>
      <c r="AZ653" s="22" t="s">
        <v>483</v>
      </c>
      <c r="BA653" s="22" t="s">
        <v>197</v>
      </c>
      <c r="BB653" cm="1">
        <f t="array" ref="BB653">_xlfn.IFS(AT653="NA", "NA", AT653="NR", "NA", AZ653="Direct rLV % whole brain", AT653, AZ653="Indirect rLV % whole brain", AT653, AZ653="Direct rLV % hemisphere", AT653/2, AZ653="Indirect rLV % hemisphere", AT653/2, AND(F653="Mouse", AZ653="mm3"), (AT653/508.91)*100, AND(F653="Rat", AZ653="mm3"), (AT653/1971)*100, AND(F653="Mouse", AZ653="ul"), (AT653/508.91)*100, AND(F653="Rat", AZ653="ul"), (AT653/1971)*100, AND(F653="Mouse", AZ653="nl"), (AT653/508910)*100, AND(F653="Rat", AZ653="nl"), (AT653/1971000)*100, AND(F653="Mouse", AZ653="cm3"), (AT653/0.50891)*100, AND(F653="Rat", AZ653="cm3"), (AT653/1.971)*100, TRUE, "NA")</f>
        <v>29.45</v>
      </c>
      <c r="BC653" t="str" cm="1">
        <f t="array" ref="BC653">_xlfn.IFS(AV653="NA", "NA", AV653="NR", "NA", AZ653="Direct rLV % whole brain", AV653, AZ653="Indirect rLV % whole brain", AV653, AZ653="Direct rLV % hemisphere", AV653/2, AZ653="Indirect rLV % hemisphere", AV653/2, AND(F653="Mouse", AZ653="mm3"), (AV653/508.91)*100, AND(F653="Rat", AZ653="mm3"), (AV653/1971)*100, AND(F653="Mouse", AZ653="ul"), (AV653/508.91)*100, AND(F653="Rat", AZ653="ul"), (AV653/1971)*100, AND(F653="Mouse", AZ653="nl"), (AV653/508910)*100, AND(F653="Rat", AZ653="nl"), (AV653/1971000)*100, AND(F653="Mouse", AZ653="cm3"), (AV653/0.50891)*100, AND(F653="Rat", AZ653="cm3"), (AV653/1.971)*100, TRUE, "NA")</f>
        <v>NA</v>
      </c>
      <c r="BD653" cm="1">
        <f t="array" ref="BD653">_xlfn.IFS(AU653="NA", "NA", AU653="NR", "NA", R653="NR", "NA", BA653="SD", AU653, BA653="SE", AU653*(SQRT(R653)), BA653="SEM", AU653*(SQRT(R653)), TRUE, "NA")</f>
        <v>8.0886772713466559</v>
      </c>
      <c r="BE653" cm="1">
        <f t="array" ref="BE653">_xlfn.IFS(BD653="NA", "NA", AZ653="Direct rLV % whole brain", BD653, AZ653="Indirect rLV % whole brain", BD653, AZ653="Direct rLV % hemisphere", BD653/2, AZ653="Indirect rLV % hemisphere", BD653/2, AND(F653="Mouse", AZ653="mm3"), (BD653/508.91)*100, AND(F653="Rat", AZ653="mm3"), (BD653/1971)*100, AND(F653="Mouse", AZ653="ul"), (BD653/508.91)*100, AND(F653="Rat", AZ653="ul"), (BD653/1971)*100, AND(F653="Mouse", AZ653="nl"), (BD653/508910)*100, AND(F653="Rat", AZ653="nl"), (BD653/1971000)*100, AND(F653="Mouse", AZ653="cm3"), (BD653/0.50891)*100, AND(F653="Rat", AZ653="cm3"), (BD653/1.971)*100, TRUE, "NA")</f>
        <v>8.0886772713466559</v>
      </c>
      <c r="BF653" s="48" t="str" cm="1">
        <f t="array" ref="BF653">_xlfn.IFS(AW653="NA", "NA", AW653="NR", "NA", T653 = "NA", "NA", T653 = "NR", "NA", BA653="SD", AW653, BA653="SE", AW653*(SQRT(T653)), BA653="SEM", AW653*(SQRT(T653)), TRUE, "NA")</f>
        <v>NA</v>
      </c>
      <c r="BG653" s="34" t="s">
        <v>12</v>
      </c>
      <c r="BH653" s="22" t="s">
        <v>8</v>
      </c>
      <c r="BI653" s="22" t="s">
        <v>8</v>
      </c>
      <c r="BJ653" s="22" t="s">
        <v>8</v>
      </c>
      <c r="BK653" s="22" t="s">
        <v>8</v>
      </c>
      <c r="BL653" s="22" t="s">
        <v>8</v>
      </c>
      <c r="BM653" s="22" t="s">
        <v>8</v>
      </c>
      <c r="BN653" s="34" t="s">
        <v>273</v>
      </c>
      <c r="BO653" s="22" t="s">
        <v>273</v>
      </c>
    </row>
    <row r="654" spans="1:69" s="22" customFormat="1" x14ac:dyDescent="0.3">
      <c r="A654" s="22" t="s">
        <v>2484</v>
      </c>
      <c r="B654" s="22" t="s">
        <v>2483</v>
      </c>
      <c r="C654" s="22">
        <v>2015</v>
      </c>
      <c r="D654" s="22" t="s">
        <v>2485</v>
      </c>
      <c r="E654" s="22" t="s">
        <v>143</v>
      </c>
      <c r="F654" s="34" t="s">
        <v>25</v>
      </c>
      <c r="G654" s="22" t="s">
        <v>1030</v>
      </c>
      <c r="H654" s="22" t="s">
        <v>36</v>
      </c>
      <c r="I654" s="22" t="s">
        <v>12</v>
      </c>
      <c r="J654" s="22" t="s">
        <v>8</v>
      </c>
      <c r="K654" s="22">
        <v>8</v>
      </c>
      <c r="L654" s="22">
        <f t="shared" si="105"/>
        <v>9</v>
      </c>
      <c r="M654" s="22">
        <v>10</v>
      </c>
      <c r="N654" s="22">
        <v>20</v>
      </c>
      <c r="O654" s="22">
        <f t="shared" ref="O654:O656" si="106">AVERAGE(N654,P654)</f>
        <v>22.5</v>
      </c>
      <c r="P654" s="22">
        <v>25</v>
      </c>
      <c r="Q654" s="22">
        <v>1</v>
      </c>
      <c r="R654" s="22">
        <v>3</v>
      </c>
      <c r="S654" s="22">
        <v>0</v>
      </c>
      <c r="T654" s="22" t="s">
        <v>8</v>
      </c>
      <c r="U654" s="22" t="str">
        <f t="shared" si="99"/>
        <v>NA</v>
      </c>
      <c r="V654" s="22" t="str">
        <f t="shared" si="100"/>
        <v>NA</v>
      </c>
      <c r="W654" s="34" t="s">
        <v>12</v>
      </c>
      <c r="X654" s="22" t="s">
        <v>8</v>
      </c>
      <c r="Y654" s="22" t="s">
        <v>47</v>
      </c>
      <c r="Z654" s="22" t="s">
        <v>93</v>
      </c>
      <c r="AA654" s="22">
        <v>100</v>
      </c>
      <c r="AB654" s="22" t="s">
        <v>145</v>
      </c>
      <c r="AC654" cm="1">
        <f t="array" ref="AC654">_xlfn.IFS(AB654="mg/kg", AA654, AB654="ug/g", AA654, AB654="mg/100g", AA654*10, AB654="mg/g", AA654*1000, TRUE, "NA")</f>
        <v>100</v>
      </c>
      <c r="AD654" s="22">
        <v>18.5</v>
      </c>
      <c r="AE654" s="22" t="s">
        <v>221</v>
      </c>
      <c r="AF654" t="str" cm="1">
        <f t="array" ref="AF654">_xlfn.IFS(AD654="NA", "NA", AD654="NR", "NA", AE654="W/cm2", AD654, AE654="mW/mm2", AD654*0.1, AE654="mW/cm2", AD654*0.001, AE654="uW/cm2", AD654*0.000001, AE654="lux", AD654*0.00000014641, AE654="klux", AD654*0.00014641, TRUE, "NA")</f>
        <v>NA</v>
      </c>
      <c r="AG654" s="22" t="s">
        <v>729</v>
      </c>
      <c r="AH654" s="22" t="s">
        <v>729</v>
      </c>
      <c r="AI654" s="22">
        <v>593</v>
      </c>
      <c r="AJ654" s="22">
        <v>0.2</v>
      </c>
      <c r="AK654" s="22">
        <v>30</v>
      </c>
      <c r="AL654" s="34" t="s">
        <v>12</v>
      </c>
      <c r="AM654" s="22" t="s">
        <v>8</v>
      </c>
      <c r="AN654" s="22" t="s">
        <v>8</v>
      </c>
      <c r="AO654" s="22" t="s">
        <v>8</v>
      </c>
      <c r="AP654" s="22" t="s">
        <v>8</v>
      </c>
      <c r="AQ654" s="22" t="s">
        <v>8</v>
      </c>
      <c r="AR654" s="34">
        <v>24</v>
      </c>
      <c r="AS654" s="22" t="s">
        <v>875</v>
      </c>
      <c r="AT654" s="22">
        <v>2.37</v>
      </c>
      <c r="AU654" s="22">
        <v>0.96</v>
      </c>
      <c r="AV654" s="22" t="s">
        <v>8</v>
      </c>
      <c r="AW654" s="22" t="s">
        <v>8</v>
      </c>
      <c r="AX654" s="22" t="s">
        <v>8</v>
      </c>
      <c r="AY654" s="22" t="s">
        <v>8</v>
      </c>
      <c r="AZ654" s="22" t="s">
        <v>483</v>
      </c>
      <c r="BA654" s="22" t="s">
        <v>197</v>
      </c>
      <c r="BB654" cm="1">
        <f t="array" ref="BB654">_xlfn.IFS(AT654="NA", "NA", AT654="NR", "NA", AZ654="Direct rLV % whole brain", AT654, AZ654="Indirect rLV % whole brain", AT654, AZ654="Direct rLV % hemisphere", AT654/2, AZ654="Indirect rLV % hemisphere", AT654/2, AND(F654="Mouse", AZ654="mm3"), (AT654/508.91)*100, AND(F654="Rat", AZ654="mm3"), (AT654/1971)*100, AND(F654="Mouse", AZ654="ul"), (AT654/508.91)*100, AND(F654="Rat", AZ654="ul"), (AT654/1971)*100, AND(F654="Mouse", AZ654="nl"), (AT654/508910)*100, AND(F654="Rat", AZ654="nl"), (AT654/1971000)*100, AND(F654="Mouse", AZ654="cm3"), (AT654/0.50891)*100, AND(F654="Rat", AZ654="cm3"), (AT654/1.971)*100, TRUE, "NA")</f>
        <v>2.37</v>
      </c>
      <c r="BC654" t="str" cm="1">
        <f t="array" ref="BC654">_xlfn.IFS(AV654="NA", "NA", AV654="NR", "NA", AZ654="Direct rLV % whole brain", AV654, AZ654="Indirect rLV % whole brain", AV654, AZ654="Direct rLV % hemisphere", AV654/2, AZ654="Indirect rLV % hemisphere", AV654/2, AND(F654="Mouse", AZ654="mm3"), (AV654/508.91)*100, AND(F654="Rat", AZ654="mm3"), (AV654/1971)*100, AND(F654="Mouse", AZ654="ul"), (AV654/508.91)*100, AND(F654="Rat", AZ654="ul"), (AV654/1971)*100, AND(F654="Mouse", AZ654="nl"), (AV654/508910)*100, AND(F654="Rat", AZ654="nl"), (AV654/1971000)*100, AND(F654="Mouse", AZ654="cm3"), (AV654/0.50891)*100, AND(F654="Rat", AZ654="cm3"), (AV654/1.971)*100, TRUE, "NA")</f>
        <v>NA</v>
      </c>
      <c r="BD654" cm="1">
        <f t="array" ref="BD654">_xlfn.IFS(AU654="NA", "NA", AU654="NR", "NA", R654="NR", "NA", BA654="SD", AU654, BA654="SE", AU654*(SQRT(R654)), BA654="SEM", AU654*(SQRT(R654)), TRUE, "NA")</f>
        <v>1.662768775266122</v>
      </c>
      <c r="BE654" cm="1">
        <f t="array" ref="BE654">_xlfn.IFS(BD654="NA", "NA", AZ654="Direct rLV % whole brain", BD654, AZ654="Indirect rLV % whole brain", BD654, AZ654="Direct rLV % hemisphere", BD654/2, AZ654="Indirect rLV % hemisphere", BD654/2, AND(F654="Mouse", AZ654="mm3"), (BD654/508.91)*100, AND(F654="Rat", AZ654="mm3"), (BD654/1971)*100, AND(F654="Mouse", AZ654="ul"), (BD654/508.91)*100, AND(F654="Rat", AZ654="ul"), (BD654/1971)*100, AND(F654="Mouse", AZ654="nl"), (BD654/508910)*100, AND(F654="Rat", AZ654="nl"), (BD654/1971000)*100, AND(F654="Mouse", AZ654="cm3"), (BD654/0.50891)*100, AND(F654="Rat", AZ654="cm3"), (BD654/1.971)*100, TRUE, "NA")</f>
        <v>1.662768775266122</v>
      </c>
      <c r="BF654" s="48" t="str" cm="1">
        <f t="array" ref="BF654">_xlfn.IFS(AW654="NA", "NA", AW654="NR", "NA", T654 = "NA", "NA", T654 = "NR", "NA", BA654="SD", AW654, BA654="SE", AW654*(SQRT(T654)), BA654="SEM", AW654*(SQRT(T654)), TRUE, "NA")</f>
        <v>NA</v>
      </c>
      <c r="BG654" s="34" t="s">
        <v>12</v>
      </c>
      <c r="BH654" s="22" t="s">
        <v>8</v>
      </c>
      <c r="BI654" s="22" t="s">
        <v>8</v>
      </c>
      <c r="BJ654" s="22" t="s">
        <v>8</v>
      </c>
      <c r="BK654" s="22" t="s">
        <v>8</v>
      </c>
      <c r="BL654" s="22" t="s">
        <v>8</v>
      </c>
      <c r="BM654" s="22" t="s">
        <v>8</v>
      </c>
      <c r="BN654" s="34" t="s">
        <v>273</v>
      </c>
      <c r="BO654" s="22" t="s">
        <v>273</v>
      </c>
    </row>
    <row r="655" spans="1:69" s="22" customFormat="1" x14ac:dyDescent="0.3">
      <c r="A655" s="22" t="s">
        <v>2484</v>
      </c>
      <c r="B655" s="22" t="s">
        <v>2483</v>
      </c>
      <c r="C655" s="22">
        <v>2015</v>
      </c>
      <c r="D655" s="22" t="s">
        <v>2485</v>
      </c>
      <c r="E655" s="22" t="s">
        <v>144</v>
      </c>
      <c r="F655" s="34" t="s">
        <v>25</v>
      </c>
      <c r="G655" s="22" t="s">
        <v>1030</v>
      </c>
      <c r="H655" s="22" t="s">
        <v>36</v>
      </c>
      <c r="I655" s="22" t="s">
        <v>12</v>
      </c>
      <c r="J655" s="22" t="s">
        <v>8</v>
      </c>
      <c r="K655" s="22">
        <v>8</v>
      </c>
      <c r="L655" s="22">
        <f t="shared" si="105"/>
        <v>9</v>
      </c>
      <c r="M655" s="22">
        <v>10</v>
      </c>
      <c r="N655" s="22">
        <v>20</v>
      </c>
      <c r="O655" s="22">
        <f t="shared" si="106"/>
        <v>22.5</v>
      </c>
      <c r="P655" s="22">
        <v>25</v>
      </c>
      <c r="Q655" s="22">
        <v>1</v>
      </c>
      <c r="R655" s="22">
        <v>3</v>
      </c>
      <c r="S655" s="22">
        <v>0</v>
      </c>
      <c r="T655" s="22" t="s">
        <v>8</v>
      </c>
      <c r="U655" s="22" t="str">
        <f t="shared" si="99"/>
        <v>NA</v>
      </c>
      <c r="V655" s="22" t="str">
        <f t="shared" si="100"/>
        <v>NA</v>
      </c>
      <c r="W655" s="34" t="s">
        <v>12</v>
      </c>
      <c r="X655" s="22" t="s">
        <v>8</v>
      </c>
      <c r="Y655" s="22" t="s">
        <v>47</v>
      </c>
      <c r="Z655" s="22" t="s">
        <v>93</v>
      </c>
      <c r="AA655" s="22">
        <v>100</v>
      </c>
      <c r="AB655" s="22" t="s">
        <v>145</v>
      </c>
      <c r="AC655" cm="1">
        <f t="array" ref="AC655">_xlfn.IFS(AB655="mg/kg", AA655, AB655="ug/g", AA655, AB655="mg/100g", AA655*10, AB655="mg/g", AA655*1000, TRUE, "NA")</f>
        <v>100</v>
      </c>
      <c r="AD655" s="22">
        <v>11</v>
      </c>
      <c r="AE655" s="22" t="s">
        <v>221</v>
      </c>
      <c r="AF655" t="str" cm="1">
        <f t="array" ref="AF655">_xlfn.IFS(AD655="NA", "NA", AD655="NR", "NA", AE655="W/cm2", AD655, AE655="mW/mm2", AD655*0.1, AE655="mW/cm2", AD655*0.001, AE655="uW/cm2", AD655*0.000001, AE655="lux", AD655*0.00000014641, AE655="klux", AD655*0.00014641, TRUE, "NA")</f>
        <v>NA</v>
      </c>
      <c r="AG655" s="22" t="s">
        <v>87</v>
      </c>
      <c r="AH655" s="22" t="s">
        <v>87</v>
      </c>
      <c r="AI655" s="22">
        <v>565</v>
      </c>
      <c r="AJ655" s="22">
        <v>0.2</v>
      </c>
      <c r="AK655" s="22">
        <v>30</v>
      </c>
      <c r="AL655" s="34" t="s">
        <v>12</v>
      </c>
      <c r="AM655" s="22" t="s">
        <v>8</v>
      </c>
      <c r="AN655" s="22" t="s">
        <v>8</v>
      </c>
      <c r="AO655" s="22" t="s">
        <v>8</v>
      </c>
      <c r="AP655" s="22" t="s">
        <v>8</v>
      </c>
      <c r="AQ655" s="22" t="s">
        <v>8</v>
      </c>
      <c r="AR655" s="34">
        <v>24</v>
      </c>
      <c r="AS655" s="22" t="s">
        <v>875</v>
      </c>
      <c r="AT655" s="22">
        <v>0.79</v>
      </c>
      <c r="AU655" s="22">
        <v>0.68</v>
      </c>
      <c r="AV655" s="22" t="s">
        <v>8</v>
      </c>
      <c r="AW655" s="22" t="s">
        <v>8</v>
      </c>
      <c r="AX655" s="22" t="s">
        <v>8</v>
      </c>
      <c r="AY655" s="22" t="s">
        <v>8</v>
      </c>
      <c r="AZ655" s="22" t="s">
        <v>483</v>
      </c>
      <c r="BA655" s="22" t="s">
        <v>197</v>
      </c>
      <c r="BB655" cm="1">
        <f t="array" ref="BB655">_xlfn.IFS(AT655="NA", "NA", AT655="NR", "NA", AZ655="Direct rLV % whole brain", AT655, AZ655="Indirect rLV % whole brain", AT655, AZ655="Direct rLV % hemisphere", AT655/2, AZ655="Indirect rLV % hemisphere", AT655/2, AND(F655="Mouse", AZ655="mm3"), (AT655/508.91)*100, AND(F655="Rat", AZ655="mm3"), (AT655/1971)*100, AND(F655="Mouse", AZ655="ul"), (AT655/508.91)*100, AND(F655="Rat", AZ655="ul"), (AT655/1971)*100, AND(F655="Mouse", AZ655="nl"), (AT655/508910)*100, AND(F655="Rat", AZ655="nl"), (AT655/1971000)*100, AND(F655="Mouse", AZ655="cm3"), (AT655/0.50891)*100, AND(F655="Rat", AZ655="cm3"), (AT655/1.971)*100, TRUE, "NA")</f>
        <v>0.79</v>
      </c>
      <c r="BC655" t="str" cm="1">
        <f t="array" ref="BC655">_xlfn.IFS(AV655="NA", "NA", AV655="NR", "NA", AZ655="Direct rLV % whole brain", AV655, AZ655="Indirect rLV % whole brain", AV655, AZ655="Direct rLV % hemisphere", AV655/2, AZ655="Indirect rLV % hemisphere", AV655/2, AND(F655="Mouse", AZ655="mm3"), (AV655/508.91)*100, AND(F655="Rat", AZ655="mm3"), (AV655/1971)*100, AND(F655="Mouse", AZ655="ul"), (AV655/508.91)*100, AND(F655="Rat", AZ655="ul"), (AV655/1971)*100, AND(F655="Mouse", AZ655="nl"), (AV655/508910)*100, AND(F655="Rat", AZ655="nl"), (AV655/1971000)*100, AND(F655="Mouse", AZ655="cm3"), (AV655/0.50891)*100, AND(F655="Rat", AZ655="cm3"), (AV655/1.971)*100, TRUE, "NA")</f>
        <v>NA</v>
      </c>
      <c r="BD655" cm="1">
        <f t="array" ref="BD655">_xlfn.IFS(AU655="NA", "NA", AU655="NR", "NA", R655="NR", "NA", BA655="SD", AU655, BA655="SE", AU655*(SQRT(R655)), BA655="SEM", AU655*(SQRT(R655)), TRUE, "NA")</f>
        <v>1.1777945491468367</v>
      </c>
      <c r="BE655" cm="1">
        <f t="array" ref="BE655">_xlfn.IFS(BD655="NA", "NA", AZ655="Direct rLV % whole brain", BD655, AZ655="Indirect rLV % whole brain", BD655, AZ655="Direct rLV % hemisphere", BD655/2, AZ655="Indirect rLV % hemisphere", BD655/2, AND(F655="Mouse", AZ655="mm3"), (BD655/508.91)*100, AND(F655="Rat", AZ655="mm3"), (BD655/1971)*100, AND(F655="Mouse", AZ655="ul"), (BD655/508.91)*100, AND(F655="Rat", AZ655="ul"), (BD655/1971)*100, AND(F655="Mouse", AZ655="nl"), (BD655/508910)*100, AND(F655="Rat", AZ655="nl"), (BD655/1971000)*100, AND(F655="Mouse", AZ655="cm3"), (BD655/0.50891)*100, AND(F655="Rat", AZ655="cm3"), (BD655/1.971)*100, TRUE, "NA")</f>
        <v>1.1777945491468367</v>
      </c>
      <c r="BF655" s="48" t="str" cm="1">
        <f t="array" ref="BF655">_xlfn.IFS(AW655="NA", "NA", AW655="NR", "NA", T655 = "NA", "NA", T655 = "NR", "NA", BA655="SD", AW655, BA655="SE", AW655*(SQRT(T655)), BA655="SEM", AW655*(SQRT(T655)), TRUE, "NA")</f>
        <v>NA</v>
      </c>
      <c r="BG655" s="34" t="s">
        <v>12</v>
      </c>
      <c r="BH655" s="22" t="s">
        <v>8</v>
      </c>
      <c r="BI655" s="22" t="s">
        <v>8</v>
      </c>
      <c r="BJ655" s="22" t="s">
        <v>8</v>
      </c>
      <c r="BK655" s="22" t="s">
        <v>8</v>
      </c>
      <c r="BL655" s="22" t="s">
        <v>8</v>
      </c>
      <c r="BM655" s="22" t="s">
        <v>8</v>
      </c>
      <c r="BN655" s="34" t="s">
        <v>273</v>
      </c>
      <c r="BO655" s="22" t="s">
        <v>273</v>
      </c>
    </row>
    <row r="656" spans="1:69" s="22" customFormat="1" x14ac:dyDescent="0.3">
      <c r="A656" s="22" t="s">
        <v>2484</v>
      </c>
      <c r="B656" s="22" t="s">
        <v>2483</v>
      </c>
      <c r="C656" s="22">
        <v>2015</v>
      </c>
      <c r="D656" s="22" t="s">
        <v>2485</v>
      </c>
      <c r="E656" s="22" t="s">
        <v>263</v>
      </c>
      <c r="F656" s="34" t="s">
        <v>25</v>
      </c>
      <c r="G656" s="22" t="s">
        <v>1030</v>
      </c>
      <c r="H656" s="22" t="s">
        <v>36</v>
      </c>
      <c r="I656" s="22" t="s">
        <v>12</v>
      </c>
      <c r="J656" s="22" t="s">
        <v>8</v>
      </c>
      <c r="K656" s="22">
        <v>8</v>
      </c>
      <c r="L656" s="22">
        <f t="shared" si="105"/>
        <v>9</v>
      </c>
      <c r="M656" s="22">
        <v>10</v>
      </c>
      <c r="N656" s="22">
        <v>20</v>
      </c>
      <c r="O656" s="22">
        <f t="shared" si="106"/>
        <v>22.5</v>
      </c>
      <c r="P656" s="22">
        <v>25</v>
      </c>
      <c r="Q656" s="22">
        <v>1</v>
      </c>
      <c r="R656" s="22">
        <v>3</v>
      </c>
      <c r="S656" s="22">
        <v>1</v>
      </c>
      <c r="T656" s="22">
        <v>3</v>
      </c>
      <c r="U656" s="22">
        <f t="shared" si="99"/>
        <v>1</v>
      </c>
      <c r="V656" s="22">
        <f t="shared" si="100"/>
        <v>3</v>
      </c>
      <c r="W656" s="34" t="s">
        <v>12</v>
      </c>
      <c r="X656" s="22" t="s">
        <v>8</v>
      </c>
      <c r="Y656" s="22" t="s">
        <v>47</v>
      </c>
      <c r="Z656" s="22" t="s">
        <v>93</v>
      </c>
      <c r="AA656" s="22">
        <v>100</v>
      </c>
      <c r="AB656" s="22" t="s">
        <v>145</v>
      </c>
      <c r="AC656" cm="1">
        <f t="array" ref="AC656">_xlfn.IFS(AB656="mg/kg", AA656, AB656="ug/g", AA656, AB656="mg/100g", AA656*10, AB656="mg/g", AA656*1000, TRUE, "NA")</f>
        <v>100</v>
      </c>
      <c r="AD656" s="22">
        <v>18.5</v>
      </c>
      <c r="AE656" s="22" t="s">
        <v>221</v>
      </c>
      <c r="AF656" t="str" cm="1">
        <f t="array" ref="AF656">_xlfn.IFS(AD656="NA", "NA", AD656="NR", "NA", AE656="W/cm2", AD656, AE656="mW/mm2", AD656*0.1, AE656="mW/cm2", AD656*0.001, AE656="uW/cm2", AD656*0.000001, AE656="lux", AD656*0.00000014641, AE656="klux", AD656*0.00014641, TRUE, "NA")</f>
        <v>NA</v>
      </c>
      <c r="AG656" s="22" t="s">
        <v>729</v>
      </c>
      <c r="AH656" s="22" t="s">
        <v>729</v>
      </c>
      <c r="AI656" s="22">
        <v>473</v>
      </c>
      <c r="AJ656" s="22">
        <v>0.2</v>
      </c>
      <c r="AK656" s="22">
        <v>30</v>
      </c>
      <c r="AL656" s="34" t="s">
        <v>1843</v>
      </c>
      <c r="AM656" s="22" t="s">
        <v>213</v>
      </c>
      <c r="AN656" s="22">
        <v>15</v>
      </c>
      <c r="AO656" s="22" t="s">
        <v>145</v>
      </c>
      <c r="AP656" s="22">
        <v>-0.17</v>
      </c>
      <c r="AQ656" s="22" t="s">
        <v>156</v>
      </c>
      <c r="AR656" s="34">
        <v>24</v>
      </c>
      <c r="AS656" s="22" t="s">
        <v>875</v>
      </c>
      <c r="AT656" s="22">
        <v>29.6</v>
      </c>
      <c r="AU656" s="22">
        <v>3.14</v>
      </c>
      <c r="AV656" s="22">
        <v>13.63</v>
      </c>
      <c r="AW656" s="22">
        <v>2.9</v>
      </c>
      <c r="AX656" s="22" t="s">
        <v>8</v>
      </c>
      <c r="AY656" s="22" t="s">
        <v>8</v>
      </c>
      <c r="AZ656" s="22" t="s">
        <v>483</v>
      </c>
      <c r="BA656" s="22" t="s">
        <v>197</v>
      </c>
      <c r="BB656" cm="1">
        <f t="array" ref="BB656">_xlfn.IFS(AT656="NA", "NA", AT656="NR", "NA", AZ656="Direct rLV % whole brain", AT656, AZ656="Indirect rLV % whole brain", AT656, AZ656="Direct rLV % hemisphere", AT656/2, AZ656="Indirect rLV % hemisphere", AT656/2, AND(F656="Mouse", AZ656="mm3"), (AT656/508.91)*100, AND(F656="Rat", AZ656="mm3"), (AT656/1971)*100, AND(F656="Mouse", AZ656="ul"), (AT656/508.91)*100, AND(F656="Rat", AZ656="ul"), (AT656/1971)*100, AND(F656="Mouse", AZ656="nl"), (AT656/508910)*100, AND(F656="Rat", AZ656="nl"), (AT656/1971000)*100, AND(F656="Mouse", AZ656="cm3"), (AT656/0.50891)*100, AND(F656="Rat", AZ656="cm3"), (AT656/1.971)*100, TRUE, "NA")</f>
        <v>29.6</v>
      </c>
      <c r="BC656" cm="1">
        <f t="array" ref="BC656">_xlfn.IFS(AV656="NA", "NA", AV656="NR", "NA", AZ656="Direct rLV % whole brain", AV656, AZ656="Indirect rLV % whole brain", AV656, AZ656="Direct rLV % hemisphere", AV656/2, AZ656="Indirect rLV % hemisphere", AV656/2, AND(F656="Mouse", AZ656="mm3"), (AV656/508.91)*100, AND(F656="Rat", AZ656="mm3"), (AV656/1971)*100, AND(F656="Mouse", AZ656="ul"), (AV656/508.91)*100, AND(F656="Rat", AZ656="ul"), (AV656/1971)*100, AND(F656="Mouse", AZ656="nl"), (AV656/508910)*100, AND(F656="Rat", AZ656="nl"), (AV656/1971000)*100, AND(F656="Mouse", AZ656="cm3"), (AV656/0.50891)*100, AND(F656="Rat", AZ656="cm3"), (AV656/1.971)*100, TRUE, "NA")</f>
        <v>13.63</v>
      </c>
      <c r="BD656" cm="1">
        <f t="array" ref="BD656">_xlfn.IFS(AU656="NA", "NA", AU656="NR", "NA", R656="NR", "NA", BA656="SD", AU656, BA656="SE", AU656*(SQRT(R656)), BA656="SEM", AU656*(SQRT(R656)), TRUE, "NA")</f>
        <v>5.4386395357662742</v>
      </c>
      <c r="BE656" cm="1">
        <f t="array" ref="BE656">_xlfn.IFS(BD656="NA", "NA", AZ656="Direct rLV % whole brain", BD656, AZ656="Indirect rLV % whole brain", BD656, AZ656="Direct rLV % hemisphere", BD656/2, AZ656="Indirect rLV % hemisphere", BD656/2, AND(F656="Mouse", AZ656="mm3"), (BD656/508.91)*100, AND(F656="Rat", AZ656="mm3"), (BD656/1971)*100, AND(F656="Mouse", AZ656="ul"), (BD656/508.91)*100, AND(F656="Rat", AZ656="ul"), (BD656/1971)*100, AND(F656="Mouse", AZ656="nl"), (BD656/508910)*100, AND(F656="Rat", AZ656="nl"), (BD656/1971000)*100, AND(F656="Mouse", AZ656="cm3"), (BD656/0.50891)*100, AND(F656="Rat", AZ656="cm3"), (BD656/1.971)*100, TRUE, "NA")</f>
        <v>5.4386395357662742</v>
      </c>
      <c r="BF656" s="48" cm="1">
        <f t="array" ref="BF656">_xlfn.IFS(AW656="NA", "NA", AW656="NR", "NA", T656 = "NA", "NA", T656 = "NR", "NA", BA656="SD", AW656, BA656="SE", AW656*(SQRT(T656)), BA656="SEM", AW656*(SQRT(T656)), TRUE, "NA")</f>
        <v>5.0229473419497435</v>
      </c>
      <c r="BG656" s="34" t="s">
        <v>12</v>
      </c>
      <c r="BH656" s="22" t="s">
        <v>8</v>
      </c>
      <c r="BI656" s="22" t="s">
        <v>8</v>
      </c>
      <c r="BJ656" s="22" t="s">
        <v>8</v>
      </c>
      <c r="BK656" s="22" t="s">
        <v>8</v>
      </c>
      <c r="BL656" s="22" t="s">
        <v>8</v>
      </c>
      <c r="BM656" s="22" t="s">
        <v>8</v>
      </c>
      <c r="BN656" s="34" t="s">
        <v>272</v>
      </c>
      <c r="BO656" s="22" t="s">
        <v>273</v>
      </c>
    </row>
    <row r="657" spans="1:69" x14ac:dyDescent="0.3">
      <c r="A657" t="s">
        <v>2487</v>
      </c>
      <c r="B657" t="s">
        <v>2486</v>
      </c>
      <c r="C657">
        <v>2016</v>
      </c>
      <c r="D657" t="s">
        <v>2488</v>
      </c>
      <c r="E657" t="s">
        <v>141</v>
      </c>
      <c r="F657" s="35" t="s">
        <v>45</v>
      </c>
      <c r="G657" t="s">
        <v>8</v>
      </c>
      <c r="H657" t="s">
        <v>9</v>
      </c>
      <c r="I657" t="s">
        <v>12</v>
      </c>
      <c r="J657" t="s">
        <v>8</v>
      </c>
      <c r="K657" t="s">
        <v>9</v>
      </c>
      <c r="L657" t="s">
        <v>9</v>
      </c>
      <c r="M657" t="s">
        <v>9</v>
      </c>
      <c r="N657" t="s">
        <v>8</v>
      </c>
      <c r="O657" t="s">
        <v>8</v>
      </c>
      <c r="P657" t="s">
        <v>8</v>
      </c>
      <c r="Q657">
        <v>1</v>
      </c>
      <c r="R657">
        <v>7</v>
      </c>
      <c r="S657">
        <v>0</v>
      </c>
      <c r="T657" t="s">
        <v>8</v>
      </c>
      <c r="U657" t="str">
        <f t="shared" si="99"/>
        <v>NA</v>
      </c>
      <c r="V657" t="str">
        <f t="shared" si="100"/>
        <v>NA</v>
      </c>
      <c r="W657" s="35" t="s">
        <v>2647</v>
      </c>
      <c r="X657" t="s">
        <v>8</v>
      </c>
      <c r="Y657" t="s">
        <v>47</v>
      </c>
      <c r="Z657" t="s">
        <v>2490</v>
      </c>
      <c r="AA657">
        <v>100</v>
      </c>
      <c r="AB657" t="s">
        <v>2554</v>
      </c>
      <c r="AC657" cm="1">
        <f t="array" ref="AC657">_xlfn.IFS(AB657="mg/kg", AA657, AB657="ug/g", AA657, AB657="mg/100g", AA657*10, AB657="mg/g", AA657*1000, TRUE, "NA")</f>
        <v>100</v>
      </c>
      <c r="AD657">
        <v>800</v>
      </c>
      <c r="AE657" t="s">
        <v>2558</v>
      </c>
      <c r="AF657" cm="1">
        <f t="array" ref="AF657">_xlfn.IFS(AD657="NA", "NA", AD657="NR", "NA", AE657="W/cm2", AD657, AE657="mW/mm2", AD657*0.1, AE657="mW/cm2", AD657*0.001, AE657="uW/cm2", AD657*0.000001, AE657="lux", AD657*0.00000014641, AE657="klux", AD657*0.00014641, TRUE, "NA")</f>
        <v>7.9999999999999993E-4</v>
      </c>
      <c r="AG657" t="s">
        <v>231</v>
      </c>
      <c r="AH657" t="s">
        <v>9</v>
      </c>
      <c r="AI657" t="s">
        <v>9</v>
      </c>
      <c r="AJ657" t="s">
        <v>9</v>
      </c>
      <c r="AK657">
        <v>20</v>
      </c>
      <c r="AL657" s="35" t="s">
        <v>12</v>
      </c>
      <c r="AM657" t="s">
        <v>8</v>
      </c>
      <c r="AN657" t="s">
        <v>8</v>
      </c>
      <c r="AO657" t="s">
        <v>8</v>
      </c>
      <c r="AP657" t="s">
        <v>8</v>
      </c>
      <c r="AQ657" t="s">
        <v>8</v>
      </c>
      <c r="AR657" s="35">
        <v>24</v>
      </c>
      <c r="AS657" t="s">
        <v>875</v>
      </c>
      <c r="AT657">
        <v>33</v>
      </c>
      <c r="AU657">
        <v>20</v>
      </c>
      <c r="AV657" t="s">
        <v>8</v>
      </c>
      <c r="AW657" t="s">
        <v>8</v>
      </c>
      <c r="AX657" t="s">
        <v>8</v>
      </c>
      <c r="AY657" t="s">
        <v>8</v>
      </c>
      <c r="AZ657" t="s">
        <v>483</v>
      </c>
      <c r="BA657" t="s">
        <v>196</v>
      </c>
      <c r="BB657" cm="1">
        <f t="array" ref="BB657">_xlfn.IFS(AT657="NA", "NA", AT657="NR", "NA", AZ657="Direct rLV % whole brain", AT657, AZ657="Indirect rLV % whole brain", AT657, AZ657="Direct rLV % hemisphere", AT657/2, AZ657="Indirect rLV % hemisphere", AT657/2, AND(F657="Mouse", AZ657="mm3"), (AT657/508.91)*100, AND(F657="Rat", AZ657="mm3"), (AT657/1971)*100, AND(F657="Mouse", AZ657="ul"), (AT657/508.91)*100, AND(F657="Rat", AZ657="ul"), (AT657/1971)*100, AND(F657="Mouse", AZ657="nl"), (AT657/508910)*100, AND(F657="Rat", AZ657="nl"), (AT657/1971000)*100, AND(F657="Mouse", AZ657="cm3"), (AT657/0.50891)*100, AND(F657="Rat", AZ657="cm3"), (AT657/1.971)*100, TRUE, "NA")</f>
        <v>33</v>
      </c>
      <c r="BC657" t="str" cm="1">
        <f t="array" ref="BC657">_xlfn.IFS(AV657="NA", "NA", AV657="NR", "NA", AZ657="Direct rLV % whole brain", AV657, AZ657="Indirect rLV % whole brain", AV657, AZ657="Direct rLV % hemisphere", AV657/2, AZ657="Indirect rLV % hemisphere", AV657/2, AND(F657="Mouse", AZ657="mm3"), (AV657/508.91)*100, AND(F657="Rat", AZ657="mm3"), (AV657/1971)*100, AND(F657="Mouse", AZ657="ul"), (AV657/508.91)*100, AND(F657="Rat", AZ657="ul"), (AV657/1971)*100, AND(F657="Mouse", AZ657="nl"), (AV657/508910)*100, AND(F657="Rat", AZ657="nl"), (AV657/1971000)*100, AND(F657="Mouse", AZ657="cm3"), (AV657/0.50891)*100, AND(F657="Rat", AZ657="cm3"), (AV657/1.971)*100, TRUE, "NA")</f>
        <v>NA</v>
      </c>
      <c r="BD657" cm="1">
        <f t="array" ref="BD657">_xlfn.IFS(AU657="NA", "NA", AU657="NR", "NA", R657="NR", "NA", BA657="SD", AU657, BA657="SE", AU657*(SQRT(R657)), BA657="SEM", AU657*(SQRT(R657)), TRUE, "NA")</f>
        <v>20</v>
      </c>
      <c r="BE657" cm="1">
        <f t="array" ref="BE657">_xlfn.IFS(BD657="NA", "NA", AZ657="Direct rLV % whole brain", BD657, AZ657="Indirect rLV % whole brain", BD657, AZ657="Direct rLV % hemisphere", BD657/2, AZ657="Indirect rLV % hemisphere", BD657/2, AND(F657="Mouse", AZ657="mm3"), (BD657/508.91)*100, AND(F657="Rat", AZ657="mm3"), (BD657/1971)*100, AND(F657="Mouse", AZ657="ul"), (BD657/508.91)*100, AND(F657="Rat", AZ657="ul"), (BD657/1971)*100, AND(F657="Mouse", AZ657="nl"), (BD657/508910)*100, AND(F657="Rat", AZ657="nl"), (BD657/1971000)*100, AND(F657="Mouse", AZ657="cm3"), (BD657/0.50891)*100, AND(F657="Rat", AZ657="cm3"), (BD657/1.971)*100, TRUE, "NA")</f>
        <v>20</v>
      </c>
      <c r="BF657" s="48" t="str" cm="1">
        <f t="array" ref="BF657">_xlfn.IFS(AW657="NA", "NA", AW657="NR", "NA", T657 = "NA", "NA", T657 = "NR", "NA", BA657="SD", AW657, BA657="SE", AW657*(SQRT(T657)), BA657="SEM", AW657*(SQRT(T657)), TRUE, "NA")</f>
        <v>NA</v>
      </c>
      <c r="BG657" s="35" t="s">
        <v>12</v>
      </c>
      <c r="BH657" t="s">
        <v>8</v>
      </c>
      <c r="BI657" t="s">
        <v>8</v>
      </c>
      <c r="BJ657" t="s">
        <v>8</v>
      </c>
      <c r="BK657" t="s">
        <v>8</v>
      </c>
      <c r="BL657" t="s">
        <v>8</v>
      </c>
      <c r="BM657" t="s">
        <v>8</v>
      </c>
      <c r="BN657" s="35" t="s">
        <v>273</v>
      </c>
      <c r="BO657" t="s">
        <v>273</v>
      </c>
      <c r="BP657" t="s">
        <v>2492</v>
      </c>
    </row>
    <row r="658" spans="1:69" x14ac:dyDescent="0.3">
      <c r="A658" t="s">
        <v>2487</v>
      </c>
      <c r="B658" t="s">
        <v>2486</v>
      </c>
      <c r="C658">
        <v>2016</v>
      </c>
      <c r="D658" t="s">
        <v>2488</v>
      </c>
      <c r="E658" t="s">
        <v>143</v>
      </c>
      <c r="F658" s="35" t="s">
        <v>45</v>
      </c>
      <c r="G658" t="s">
        <v>8</v>
      </c>
      <c r="H658" t="s">
        <v>9</v>
      </c>
      <c r="I658" t="s">
        <v>12</v>
      </c>
      <c r="J658" t="s">
        <v>8</v>
      </c>
      <c r="K658" t="s">
        <v>9</v>
      </c>
      <c r="L658" t="s">
        <v>9</v>
      </c>
      <c r="M658" t="s">
        <v>9</v>
      </c>
      <c r="N658" t="s">
        <v>8</v>
      </c>
      <c r="O658" t="s">
        <v>8</v>
      </c>
      <c r="P658" t="s">
        <v>8</v>
      </c>
      <c r="Q658">
        <v>1</v>
      </c>
      <c r="R658">
        <v>7</v>
      </c>
      <c r="S658">
        <v>1</v>
      </c>
      <c r="T658">
        <v>7</v>
      </c>
      <c r="U658">
        <f t="shared" si="99"/>
        <v>1</v>
      </c>
      <c r="V658">
        <f t="shared" si="100"/>
        <v>7</v>
      </c>
      <c r="W658" s="35" t="s">
        <v>2647</v>
      </c>
      <c r="X658" t="s">
        <v>8</v>
      </c>
      <c r="Y658" t="s">
        <v>47</v>
      </c>
      <c r="Z658" t="s">
        <v>2490</v>
      </c>
      <c r="AA658">
        <v>100</v>
      </c>
      <c r="AB658" t="s">
        <v>2554</v>
      </c>
      <c r="AC658" cm="1">
        <f t="array" ref="AC658">_xlfn.IFS(AB658="mg/kg", AA658, AB658="ug/g", AA658, AB658="mg/100g", AA658*10, AB658="mg/g", AA658*1000, TRUE, "NA")</f>
        <v>100</v>
      </c>
      <c r="AD658">
        <v>800</v>
      </c>
      <c r="AE658" t="s">
        <v>2558</v>
      </c>
      <c r="AF658" cm="1">
        <f t="array" ref="AF658">_xlfn.IFS(AD658="NA", "NA", AD658="NR", "NA", AE658="W/cm2", AD658, AE658="mW/mm2", AD658*0.1, AE658="mW/cm2", AD658*0.001, AE658="uW/cm2", AD658*0.000001, AE658="lux", AD658*0.00000014641, AE658="klux", AD658*0.00014641, TRUE, "NA")</f>
        <v>7.9999999999999993E-4</v>
      </c>
      <c r="AG658" t="s">
        <v>231</v>
      </c>
      <c r="AH658" t="s">
        <v>9</v>
      </c>
      <c r="AI658" t="s">
        <v>9</v>
      </c>
      <c r="AJ658" t="s">
        <v>9</v>
      </c>
      <c r="AK658">
        <v>30</v>
      </c>
      <c r="AL658" s="35" t="s">
        <v>324</v>
      </c>
      <c r="AM658" t="s">
        <v>219</v>
      </c>
      <c r="AN658" t="s">
        <v>9</v>
      </c>
      <c r="AO658" t="s">
        <v>8</v>
      </c>
      <c r="AP658" t="s">
        <v>9</v>
      </c>
      <c r="AQ658" t="s">
        <v>158</v>
      </c>
      <c r="AR658" s="35">
        <v>24</v>
      </c>
      <c r="AS658" t="s">
        <v>875</v>
      </c>
      <c r="AT658">
        <v>44</v>
      </c>
      <c r="AU658">
        <v>7</v>
      </c>
      <c r="AV658">
        <v>11</v>
      </c>
      <c r="AW658">
        <v>20</v>
      </c>
      <c r="AX658" t="s">
        <v>8</v>
      </c>
      <c r="AY658" t="s">
        <v>8</v>
      </c>
      <c r="AZ658" t="s">
        <v>483</v>
      </c>
      <c r="BA658" t="s">
        <v>196</v>
      </c>
      <c r="BB658" cm="1">
        <f t="array" ref="BB658">_xlfn.IFS(AT658="NA", "NA", AT658="NR", "NA", AZ658="Direct rLV % whole brain", AT658, AZ658="Indirect rLV % whole brain", AT658, AZ658="Direct rLV % hemisphere", AT658/2, AZ658="Indirect rLV % hemisphere", AT658/2, AND(F658="Mouse", AZ658="mm3"), (AT658/508.91)*100, AND(F658="Rat", AZ658="mm3"), (AT658/1971)*100, AND(F658="Mouse", AZ658="ul"), (AT658/508.91)*100, AND(F658="Rat", AZ658="ul"), (AT658/1971)*100, AND(F658="Mouse", AZ658="nl"), (AT658/508910)*100, AND(F658="Rat", AZ658="nl"), (AT658/1971000)*100, AND(F658="Mouse", AZ658="cm3"), (AT658/0.50891)*100, AND(F658="Rat", AZ658="cm3"), (AT658/1.971)*100, TRUE, "NA")</f>
        <v>44</v>
      </c>
      <c r="BC658" cm="1">
        <f t="array" ref="BC658">_xlfn.IFS(AV658="NA", "NA", AV658="NR", "NA", AZ658="Direct rLV % whole brain", AV658, AZ658="Indirect rLV % whole brain", AV658, AZ658="Direct rLV % hemisphere", AV658/2, AZ658="Indirect rLV % hemisphere", AV658/2, AND(F658="Mouse", AZ658="mm3"), (AV658/508.91)*100, AND(F658="Rat", AZ658="mm3"), (AV658/1971)*100, AND(F658="Mouse", AZ658="ul"), (AV658/508.91)*100, AND(F658="Rat", AZ658="ul"), (AV658/1971)*100, AND(F658="Mouse", AZ658="nl"), (AV658/508910)*100, AND(F658="Rat", AZ658="nl"), (AV658/1971000)*100, AND(F658="Mouse", AZ658="cm3"), (AV658/0.50891)*100, AND(F658="Rat", AZ658="cm3"), (AV658/1.971)*100, TRUE, "NA")</f>
        <v>11</v>
      </c>
      <c r="BD658" cm="1">
        <f t="array" ref="BD658">_xlfn.IFS(AU658="NA", "NA", AU658="NR", "NA", R658="NR", "NA", BA658="SD", AU658, BA658="SE", AU658*(SQRT(R658)), BA658="SEM", AU658*(SQRT(R658)), TRUE, "NA")</f>
        <v>7</v>
      </c>
      <c r="BE658" cm="1">
        <f t="array" ref="BE658">_xlfn.IFS(BD658="NA", "NA", AZ658="Direct rLV % whole brain", BD658, AZ658="Indirect rLV % whole brain", BD658, AZ658="Direct rLV % hemisphere", BD658/2, AZ658="Indirect rLV % hemisphere", BD658/2, AND(F658="Mouse", AZ658="mm3"), (BD658/508.91)*100, AND(F658="Rat", AZ658="mm3"), (BD658/1971)*100, AND(F658="Mouse", AZ658="ul"), (BD658/508.91)*100, AND(F658="Rat", AZ658="ul"), (BD658/1971)*100, AND(F658="Mouse", AZ658="nl"), (BD658/508910)*100, AND(F658="Rat", AZ658="nl"), (BD658/1971000)*100, AND(F658="Mouse", AZ658="cm3"), (BD658/0.50891)*100, AND(F658="Rat", AZ658="cm3"), (BD658/1.971)*100, TRUE, "NA")</f>
        <v>7</v>
      </c>
      <c r="BF658" s="48" cm="1">
        <f t="array" ref="BF658">_xlfn.IFS(AW658="NA", "NA", AW658="NR", "NA", T658 = "NA", "NA", T658 = "NR", "NA", BA658="SD", AW658, BA658="SE", AW658*(SQRT(T658)), BA658="SEM", AW658*(SQRT(T658)), TRUE, "NA")</f>
        <v>20</v>
      </c>
      <c r="BG658" s="35" t="s">
        <v>12</v>
      </c>
      <c r="BH658" t="s">
        <v>8</v>
      </c>
      <c r="BI658" t="s">
        <v>8</v>
      </c>
      <c r="BJ658" t="s">
        <v>8</v>
      </c>
      <c r="BK658" t="s">
        <v>8</v>
      </c>
      <c r="BL658" t="s">
        <v>8</v>
      </c>
      <c r="BM658" t="s">
        <v>8</v>
      </c>
      <c r="BN658" s="35" t="s">
        <v>273</v>
      </c>
      <c r="BO658" t="s">
        <v>273</v>
      </c>
      <c r="BP658" t="s">
        <v>2492</v>
      </c>
    </row>
    <row r="659" spans="1:69" s="22" customFormat="1" x14ac:dyDescent="0.3">
      <c r="A659" s="22" t="s">
        <v>2494</v>
      </c>
      <c r="B659" s="22" t="s">
        <v>2493</v>
      </c>
      <c r="C659" s="22">
        <v>2013</v>
      </c>
      <c r="D659" s="22" t="s">
        <v>2495</v>
      </c>
      <c r="E659" s="22" t="s">
        <v>141</v>
      </c>
      <c r="F659" s="34" t="s">
        <v>24</v>
      </c>
      <c r="G659" s="22" t="s">
        <v>10</v>
      </c>
      <c r="H659" s="22" t="s">
        <v>36</v>
      </c>
      <c r="I659" s="22" t="s">
        <v>12</v>
      </c>
      <c r="J659" s="22" t="s">
        <v>8</v>
      </c>
      <c r="K659" s="22" t="s">
        <v>9</v>
      </c>
      <c r="L659" s="22" t="s">
        <v>9</v>
      </c>
      <c r="M659" s="22" t="s">
        <v>9</v>
      </c>
      <c r="N659" s="22" t="s">
        <v>9</v>
      </c>
      <c r="O659" s="22">
        <v>250</v>
      </c>
      <c r="P659" s="22" t="s">
        <v>9</v>
      </c>
      <c r="Q659" s="22">
        <v>1</v>
      </c>
      <c r="R659" s="22">
        <v>3</v>
      </c>
      <c r="S659" s="22">
        <v>1</v>
      </c>
      <c r="T659" s="22">
        <v>3</v>
      </c>
      <c r="U659" s="22">
        <f t="shared" si="99"/>
        <v>1</v>
      </c>
      <c r="V659" s="22">
        <f t="shared" si="100"/>
        <v>3</v>
      </c>
      <c r="W659" s="34" t="s">
        <v>100</v>
      </c>
      <c r="X659" s="22" t="s">
        <v>936</v>
      </c>
      <c r="Y659" s="22" t="s">
        <v>78</v>
      </c>
      <c r="Z659" s="22" t="s">
        <v>985</v>
      </c>
      <c r="AA659" s="22">
        <v>40</v>
      </c>
      <c r="AB659" s="22" t="s">
        <v>145</v>
      </c>
      <c r="AC659" cm="1">
        <f t="array" ref="AC659">_xlfn.IFS(AB659="mg/kg", AA659, AB659="ug/g", AA659, AB659="mg/100g", AA659*10, AB659="mg/g", AA659*1000, TRUE, "NA")</f>
        <v>40</v>
      </c>
      <c r="AD659" s="22">
        <v>150</v>
      </c>
      <c r="AE659" s="22" t="s">
        <v>292</v>
      </c>
      <c r="AF659" t="str" cm="1">
        <f t="array" ref="AF659">_xlfn.IFS(AD659="NA", "NA", AD659="NR", "NA", AE659="W/cm2", AD659, AE659="mW/mm2", AD659*0.1, AE659="mW/cm2", AD659*0.001, AE659="uW/cm2", AD659*0.000001, AE659="lux", AD659*0.00000014641, AE659="klux", AD659*0.00014641, TRUE, "NA")</f>
        <v>NA</v>
      </c>
      <c r="AG659" s="22" t="s">
        <v>231</v>
      </c>
      <c r="AH659" s="22" t="s">
        <v>9</v>
      </c>
      <c r="AI659" s="22" t="s">
        <v>9</v>
      </c>
      <c r="AJ659" s="22">
        <v>10</v>
      </c>
      <c r="AK659" s="22">
        <v>8</v>
      </c>
      <c r="AL659" s="34" t="s">
        <v>2496</v>
      </c>
      <c r="AM659" s="22" t="s">
        <v>2634</v>
      </c>
      <c r="AN659" s="22">
        <v>400</v>
      </c>
      <c r="AO659" s="22" t="s">
        <v>2564</v>
      </c>
      <c r="AP659" s="22">
        <v>24</v>
      </c>
      <c r="AQ659" s="22" t="s">
        <v>158</v>
      </c>
      <c r="AR659" s="34">
        <v>24</v>
      </c>
      <c r="AS659" s="22" t="s">
        <v>875</v>
      </c>
      <c r="AT659" s="22">
        <v>297.10000000000002</v>
      </c>
      <c r="AU659" s="22">
        <v>23.4</v>
      </c>
      <c r="AV659" s="22">
        <v>285.39999999999998</v>
      </c>
      <c r="AW659" s="22">
        <v>19.7</v>
      </c>
      <c r="AX659" s="22" t="s">
        <v>8</v>
      </c>
      <c r="AY659" s="22" t="s">
        <v>8</v>
      </c>
      <c r="AZ659" s="22" t="s">
        <v>2572</v>
      </c>
      <c r="BA659" s="22" t="s">
        <v>196</v>
      </c>
      <c r="BB659" cm="1">
        <f t="array" ref="BB659">_xlfn.IFS(AT659="NA", "NA", AT659="NR", "NA", AZ659="Direct rLV % whole brain", AT659, AZ659="Indirect rLV % whole brain", AT659, AZ659="Direct rLV % hemisphere", AT659/2, AZ659="Indirect rLV % hemisphere", AT659/2, AND(F659="Mouse", AZ659="mm3"), (AT659/508.91)*100, AND(F659="Rat", AZ659="mm3"), (AT659/1971)*100, AND(F659="Mouse", AZ659="ul"), (AT659/508.91)*100, AND(F659="Rat", AZ659="ul"), (AT659/1971)*100, AND(F659="Mouse", AZ659="nl"), (AT659/508910)*100, AND(F659="Rat", AZ659="nl"), (AT659/1971000)*100, AND(F659="Mouse", AZ659="cm3"), (AT659/0.50891)*100, AND(F659="Rat", AZ659="cm3"), (AT659/1.971)*100, TRUE, "NA")</f>
        <v>15.073566717402334</v>
      </c>
      <c r="BC659" cm="1">
        <f t="array" ref="BC659">_xlfn.IFS(AV659="NA", "NA", AV659="NR", "NA", AZ659="Direct rLV % whole brain", AV659, AZ659="Indirect rLV % whole brain", AV659, AZ659="Direct rLV % hemisphere", AV659/2, AZ659="Indirect rLV % hemisphere", AV659/2, AND(F659="Mouse", AZ659="mm3"), (AV659/508.91)*100, AND(F659="Rat", AZ659="mm3"), (AV659/1971)*100, AND(F659="Mouse", AZ659="ul"), (AV659/508.91)*100, AND(F659="Rat", AZ659="ul"), (AV659/1971)*100, AND(F659="Mouse", AZ659="nl"), (AV659/508910)*100, AND(F659="Rat", AZ659="nl"), (AV659/1971000)*100, AND(F659="Mouse", AZ659="cm3"), (AV659/0.50891)*100, AND(F659="Rat", AZ659="cm3"), (AV659/1.971)*100, TRUE, "NA")</f>
        <v>14.479959411466259</v>
      </c>
      <c r="BD659" cm="1">
        <f t="array" ref="BD659">_xlfn.IFS(AU659="NA", "NA", AU659="NR", "NA", R659="NR", "NA", BA659="SD", AU659, BA659="SE", AU659*(SQRT(R659)), BA659="SEM", AU659*(SQRT(R659)), TRUE, "NA")</f>
        <v>23.4</v>
      </c>
      <c r="BE659" cm="1">
        <f t="array" ref="BE659">_xlfn.IFS(BD659="NA", "NA", AZ659="Direct rLV % whole brain", BD659, AZ659="Indirect rLV % whole brain", BD659, AZ659="Direct rLV % hemisphere", BD659/2, AZ659="Indirect rLV % hemisphere", BD659/2, AND(F659="Mouse", AZ659="mm3"), (BD659/508.91)*100, AND(F659="Rat", AZ659="mm3"), (BD659/1971)*100, AND(F659="Mouse", AZ659="ul"), (BD659/508.91)*100, AND(F659="Rat", AZ659="ul"), (BD659/1971)*100, AND(F659="Mouse", AZ659="nl"), (BD659/508910)*100, AND(F659="Rat", AZ659="nl"), (BD659/1971000)*100, AND(F659="Mouse", AZ659="cm3"), (BD659/0.50891)*100, AND(F659="Rat", AZ659="cm3"), (BD659/1.971)*100, TRUE, "NA")</f>
        <v>1.1872146118721461</v>
      </c>
      <c r="BF659" s="48" cm="1">
        <f t="array" ref="BF659">_xlfn.IFS(AW659="NA", "NA", AW659="NR", "NA", T659 = "NA", "NA", T659 = "NR", "NA", BA659="SD", AW659, BA659="SE", AW659*(SQRT(T659)), BA659="SEM", AW659*(SQRT(T659)), TRUE, "NA")</f>
        <v>19.7</v>
      </c>
      <c r="BG659" s="34" t="s">
        <v>12</v>
      </c>
      <c r="BH659" s="22" t="s">
        <v>8</v>
      </c>
      <c r="BI659" s="22" t="s">
        <v>8</v>
      </c>
      <c r="BJ659" s="22" t="s">
        <v>8</v>
      </c>
      <c r="BK659" s="22" t="s">
        <v>8</v>
      </c>
      <c r="BL659" s="22" t="s">
        <v>8</v>
      </c>
      <c r="BM659" s="22" t="s">
        <v>8</v>
      </c>
      <c r="BN659" s="34" t="s">
        <v>273</v>
      </c>
      <c r="BO659" s="22" t="s">
        <v>273</v>
      </c>
    </row>
    <row r="660" spans="1:69" x14ac:dyDescent="0.3">
      <c r="A660" t="s">
        <v>2498</v>
      </c>
      <c r="B660" t="s">
        <v>2497</v>
      </c>
      <c r="C660">
        <v>2010</v>
      </c>
      <c r="D660" t="s">
        <v>2499</v>
      </c>
      <c r="E660" t="s">
        <v>141</v>
      </c>
      <c r="F660" s="35" t="s">
        <v>25</v>
      </c>
      <c r="G660" t="s">
        <v>1008</v>
      </c>
      <c r="H660" t="s">
        <v>9</v>
      </c>
      <c r="I660" t="s">
        <v>12</v>
      </c>
      <c r="J660" t="s">
        <v>8</v>
      </c>
      <c r="K660">
        <v>10</v>
      </c>
      <c r="L660">
        <f>AVERAGE(K660,M660)</f>
        <v>11.5</v>
      </c>
      <c r="M660">
        <v>13</v>
      </c>
      <c r="N660" t="s">
        <v>9</v>
      </c>
      <c r="O660" t="s">
        <v>9</v>
      </c>
      <c r="P660" t="s">
        <v>9</v>
      </c>
      <c r="Q660">
        <v>1</v>
      </c>
      <c r="R660">
        <v>9</v>
      </c>
      <c r="S660">
        <v>0</v>
      </c>
      <c r="T660" t="s">
        <v>8</v>
      </c>
      <c r="U660" t="str">
        <f t="shared" si="99"/>
        <v>NA</v>
      </c>
      <c r="V660" t="str">
        <f t="shared" si="100"/>
        <v>NA</v>
      </c>
      <c r="W660" s="35" t="s">
        <v>9</v>
      </c>
      <c r="X660" t="s">
        <v>8</v>
      </c>
      <c r="Y660" t="s">
        <v>2553</v>
      </c>
      <c r="Z660" t="s">
        <v>340</v>
      </c>
      <c r="AA660">
        <v>30</v>
      </c>
      <c r="AB660" t="s">
        <v>145</v>
      </c>
      <c r="AC660" cm="1">
        <f t="array" ref="AC660">_xlfn.IFS(AB660="mg/kg", AA660, AB660="ug/g", AA660, AB660="mg/100g", AA660*10, AB660="mg/g", AA660*1000, TRUE, "NA")</f>
        <v>30</v>
      </c>
      <c r="AD660" t="s">
        <v>9</v>
      </c>
      <c r="AE660" t="s">
        <v>8</v>
      </c>
      <c r="AF660" t="str" cm="1">
        <f t="array" ref="AF660">_xlfn.IFS(AD660="NA", "NA", AD660="NR", "NA", AE660="W/cm2", AD660, AE660="mW/mm2", AD660*0.1, AE660="mW/cm2", AD660*0.001, AE660="uW/cm2", AD660*0.000001, AE660="lux", AD660*0.00000014641, AE660="klux", AD660*0.00014641, TRUE, "NA")</f>
        <v>NA</v>
      </c>
      <c r="AG660" t="s">
        <v>84</v>
      </c>
      <c r="AH660" t="s">
        <v>719</v>
      </c>
      <c r="AI660" t="s">
        <v>9</v>
      </c>
      <c r="AJ660">
        <v>1</v>
      </c>
      <c r="AK660">
        <v>2</v>
      </c>
      <c r="AL660" s="35" t="s">
        <v>12</v>
      </c>
      <c r="AM660" t="s">
        <v>8</v>
      </c>
      <c r="AN660" t="s">
        <v>8</v>
      </c>
      <c r="AO660" t="s">
        <v>8</v>
      </c>
      <c r="AP660" t="s">
        <v>8</v>
      </c>
      <c r="AQ660" t="s">
        <v>8</v>
      </c>
      <c r="AR660" s="35">
        <v>24</v>
      </c>
      <c r="AS660" t="s">
        <v>876</v>
      </c>
      <c r="AT660">
        <v>1.0900000000000001</v>
      </c>
      <c r="AU660">
        <v>0.16</v>
      </c>
      <c r="AV660" t="s">
        <v>8</v>
      </c>
      <c r="AW660" t="s">
        <v>8</v>
      </c>
      <c r="AX660" t="s">
        <v>8</v>
      </c>
      <c r="AY660" t="s">
        <v>8</v>
      </c>
      <c r="AZ660" t="s">
        <v>137</v>
      </c>
      <c r="BA660" t="s">
        <v>197</v>
      </c>
      <c r="BB660" cm="1">
        <f t="array" ref="BB660">_xlfn.IFS(AT660="NA", "NA", AT660="NR", "NA", AZ660="Direct rLV % whole brain", AT660, AZ660="Indirect rLV % whole brain", AT660, AZ660="Direct rLV % hemisphere", AT660/2, AZ660="Indirect rLV % hemisphere", AT660/2, AND(F660="Mouse", AZ660="mm3"), (AT660/508.91)*100, AND(F660="Rat", AZ660="mm3"), (AT660/1971)*100, AND(F660="Mouse", AZ660="ul"), (AT660/508.91)*100, AND(F660="Rat", AZ660="ul"), (AT660/1971)*100, AND(F660="Mouse", AZ660="nl"), (AT660/508910)*100, AND(F660="Rat", AZ660="nl"), (AT660/1971000)*100, AND(F660="Mouse", AZ660="cm3"), (AT660/0.50891)*100, AND(F660="Rat", AZ660="cm3"), (AT660/1.971)*100, TRUE, "NA")</f>
        <v>0.21418325440647662</v>
      </c>
      <c r="BC660" t="str" cm="1">
        <f t="array" ref="BC660">_xlfn.IFS(AV660="NA", "NA", AV660="NR", "NA", AZ660="Direct rLV % whole brain", AV660, AZ660="Indirect rLV % whole brain", AV660, AZ660="Direct rLV % hemisphere", AV660/2, AZ660="Indirect rLV % hemisphere", AV660/2, AND(F660="Mouse", AZ660="mm3"), (AV660/508.91)*100, AND(F660="Rat", AZ660="mm3"), (AV660/1971)*100, AND(F660="Mouse", AZ660="ul"), (AV660/508.91)*100, AND(F660="Rat", AZ660="ul"), (AV660/1971)*100, AND(F660="Mouse", AZ660="nl"), (AV660/508910)*100, AND(F660="Rat", AZ660="nl"), (AV660/1971000)*100, AND(F660="Mouse", AZ660="cm3"), (AV660/0.50891)*100, AND(F660="Rat", AZ660="cm3"), (AV660/1.971)*100, TRUE, "NA")</f>
        <v>NA</v>
      </c>
      <c r="BD660" cm="1">
        <f t="array" ref="BD660">_xlfn.IFS(AU660="NA", "NA", AU660="NR", "NA", R660="NR", "NA", BA660="SD", AU660, BA660="SE", AU660*(SQRT(R660)), BA660="SEM", AU660*(SQRT(R660)), TRUE, "NA")</f>
        <v>0.48</v>
      </c>
      <c r="BE660" cm="1">
        <f t="array" ref="BE660">_xlfn.IFS(BD660="NA", "NA", AZ660="Direct rLV % whole brain", BD660, AZ660="Indirect rLV % whole brain", BD660, AZ660="Direct rLV % hemisphere", BD660/2, AZ660="Indirect rLV % hemisphere", BD660/2, AND(F660="Mouse", AZ660="mm3"), (BD660/508.91)*100, AND(F660="Rat", AZ660="mm3"), (BD660/1971)*100, AND(F660="Mouse", AZ660="ul"), (BD660/508.91)*100, AND(F660="Rat", AZ660="ul"), (BD660/1971)*100, AND(F660="Mouse", AZ660="nl"), (BD660/508910)*100, AND(F660="Rat", AZ660="nl"), (BD660/1971000)*100, AND(F660="Mouse", AZ660="cm3"), (BD660/0.50891)*100, AND(F660="Rat", AZ660="cm3"), (BD660/1.971)*100, TRUE, "NA")</f>
        <v>9.4319231298264916E-2</v>
      </c>
      <c r="BF660" s="48" t="str" cm="1">
        <f t="array" ref="BF660">_xlfn.IFS(AW660="NA", "NA", AW660="NR", "NA", T660 = "NA", "NA", T660 = "NR", "NA", BA660="SD", AW660, BA660="SE", AW660*(SQRT(T660)), BA660="SEM", AW660*(SQRT(T660)), TRUE, "NA")</f>
        <v>NA</v>
      </c>
      <c r="BG660" s="35" t="s">
        <v>12</v>
      </c>
      <c r="BH660" t="s">
        <v>8</v>
      </c>
      <c r="BI660" t="s">
        <v>8</v>
      </c>
      <c r="BJ660" t="s">
        <v>8</v>
      </c>
      <c r="BK660" t="s">
        <v>8</v>
      </c>
      <c r="BL660" t="s">
        <v>8</v>
      </c>
      <c r="BM660" t="s">
        <v>8</v>
      </c>
      <c r="BN660" s="35" t="s">
        <v>273</v>
      </c>
      <c r="BO660" t="s">
        <v>273</v>
      </c>
    </row>
    <row r="661" spans="1:69" x14ac:dyDescent="0.3">
      <c r="A661" t="s">
        <v>2498</v>
      </c>
      <c r="B661" t="s">
        <v>2497</v>
      </c>
      <c r="C661">
        <v>2010</v>
      </c>
      <c r="D661" t="s">
        <v>2499</v>
      </c>
      <c r="E661" t="s">
        <v>143</v>
      </c>
      <c r="F661" s="35" t="s">
        <v>25</v>
      </c>
      <c r="G661" t="s">
        <v>2500</v>
      </c>
      <c r="H661" t="s">
        <v>9</v>
      </c>
      <c r="I661" t="s">
        <v>12</v>
      </c>
      <c r="J661" t="s">
        <v>8</v>
      </c>
      <c r="K661">
        <v>10</v>
      </c>
      <c r="L661">
        <f t="shared" ref="L661:L663" si="107">AVERAGE(K661,M661)</f>
        <v>11.5</v>
      </c>
      <c r="M661">
        <v>13</v>
      </c>
      <c r="N661" t="s">
        <v>9</v>
      </c>
      <c r="O661" t="s">
        <v>9</v>
      </c>
      <c r="P661" t="s">
        <v>9</v>
      </c>
      <c r="Q661">
        <v>1</v>
      </c>
      <c r="R661">
        <v>10</v>
      </c>
      <c r="S661">
        <v>0</v>
      </c>
      <c r="T661" t="s">
        <v>8</v>
      </c>
      <c r="U661" t="str">
        <f t="shared" si="99"/>
        <v>NA</v>
      </c>
      <c r="V661" t="str">
        <f t="shared" si="100"/>
        <v>NA</v>
      </c>
      <c r="W661" s="35" t="s">
        <v>9</v>
      </c>
      <c r="X661" t="s">
        <v>8</v>
      </c>
      <c r="Y661" t="s">
        <v>2553</v>
      </c>
      <c r="Z661" t="s">
        <v>340</v>
      </c>
      <c r="AA661">
        <v>30</v>
      </c>
      <c r="AB661" t="s">
        <v>145</v>
      </c>
      <c r="AC661" cm="1">
        <f t="array" ref="AC661">_xlfn.IFS(AB661="mg/kg", AA661, AB661="ug/g", AA661, AB661="mg/100g", AA661*10, AB661="mg/g", AA661*1000, TRUE, "NA")</f>
        <v>30</v>
      </c>
      <c r="AD661" t="s">
        <v>9</v>
      </c>
      <c r="AE661" t="s">
        <v>8</v>
      </c>
      <c r="AF661" t="str" cm="1">
        <f t="array" ref="AF661">_xlfn.IFS(AD661="NA", "NA", AD661="NR", "NA", AE661="W/cm2", AD661, AE661="mW/mm2", AD661*0.1, AE661="mW/cm2", AD661*0.001, AE661="uW/cm2", AD661*0.000001, AE661="lux", AD661*0.00000014641, AE661="klux", AD661*0.00014641, TRUE, "NA")</f>
        <v>NA</v>
      </c>
      <c r="AG661" t="s">
        <v>84</v>
      </c>
      <c r="AH661" t="s">
        <v>719</v>
      </c>
      <c r="AI661" t="s">
        <v>9</v>
      </c>
      <c r="AJ661">
        <v>1</v>
      </c>
      <c r="AK661">
        <v>2</v>
      </c>
      <c r="AL661" s="35" t="s">
        <v>12</v>
      </c>
      <c r="AM661" t="s">
        <v>8</v>
      </c>
      <c r="AN661" t="s">
        <v>8</v>
      </c>
      <c r="AO661" t="s">
        <v>8</v>
      </c>
      <c r="AP661" t="s">
        <v>8</v>
      </c>
      <c r="AQ661" t="s">
        <v>8</v>
      </c>
      <c r="AR661" s="35">
        <v>24</v>
      </c>
      <c r="AS661" t="s">
        <v>876</v>
      </c>
      <c r="AT661">
        <v>1.68</v>
      </c>
      <c r="AU661">
        <v>0.25</v>
      </c>
      <c r="AV661" t="s">
        <v>8</v>
      </c>
      <c r="AW661" t="s">
        <v>8</v>
      </c>
      <c r="AX661" t="s">
        <v>8</v>
      </c>
      <c r="AY661" t="s">
        <v>8</v>
      </c>
      <c r="AZ661" t="s">
        <v>137</v>
      </c>
      <c r="BA661" t="s">
        <v>197</v>
      </c>
      <c r="BB661" cm="1">
        <f t="array" ref="BB661">_xlfn.IFS(AT661="NA", "NA", AT661="NR", "NA", AZ661="Direct rLV % whole brain", AT661, AZ661="Indirect rLV % whole brain", AT661, AZ661="Direct rLV % hemisphere", AT661/2, AZ661="Indirect rLV % hemisphere", AT661/2, AND(F661="Mouse", AZ661="mm3"), (AT661/508.91)*100, AND(F661="Rat", AZ661="mm3"), (AT661/1971)*100, AND(F661="Mouse", AZ661="ul"), (AT661/508.91)*100, AND(F661="Rat", AZ661="ul"), (AT661/1971)*100, AND(F661="Mouse", AZ661="nl"), (AT661/508910)*100, AND(F661="Rat", AZ661="nl"), (AT661/1971000)*100, AND(F661="Mouse", AZ661="cm3"), (AT661/0.50891)*100, AND(F661="Rat", AZ661="cm3"), (AT661/1.971)*100, TRUE, "NA")</f>
        <v>0.33011730954392721</v>
      </c>
      <c r="BC661" t="str" cm="1">
        <f t="array" ref="BC661">_xlfn.IFS(AV661="NA", "NA", AV661="NR", "NA", AZ661="Direct rLV % whole brain", AV661, AZ661="Indirect rLV % whole brain", AV661, AZ661="Direct rLV % hemisphere", AV661/2, AZ661="Indirect rLV % hemisphere", AV661/2, AND(F661="Mouse", AZ661="mm3"), (AV661/508.91)*100, AND(F661="Rat", AZ661="mm3"), (AV661/1971)*100, AND(F661="Mouse", AZ661="ul"), (AV661/508.91)*100, AND(F661="Rat", AZ661="ul"), (AV661/1971)*100, AND(F661="Mouse", AZ661="nl"), (AV661/508910)*100, AND(F661="Rat", AZ661="nl"), (AV661/1971000)*100, AND(F661="Mouse", AZ661="cm3"), (AV661/0.50891)*100, AND(F661="Rat", AZ661="cm3"), (AV661/1.971)*100, TRUE, "NA")</f>
        <v>NA</v>
      </c>
      <c r="BD661" cm="1">
        <f t="array" ref="BD661">_xlfn.IFS(AU661="NA", "NA", AU661="NR", "NA", R661="NR", "NA", BA661="SD", AU661, BA661="SE", AU661*(SQRT(R661)), BA661="SEM", AU661*(SQRT(R661)), TRUE, "NA")</f>
        <v>0.79056941504209488</v>
      </c>
      <c r="BE661" cm="1">
        <f t="array" ref="BE661">_xlfn.IFS(BD661="NA", "NA", AZ661="Direct rLV % whole brain", BD661, AZ661="Indirect rLV % whole brain", BD661, AZ661="Direct rLV % hemisphere", BD661/2, AZ661="Indirect rLV % hemisphere", BD661/2, AND(F661="Mouse", AZ661="mm3"), (BD661/508.91)*100, AND(F661="Rat", AZ661="mm3"), (BD661/1971)*100, AND(F661="Mouse", AZ661="ul"), (BD661/508.91)*100, AND(F661="Rat", AZ661="ul"), (BD661/1971)*100, AND(F661="Mouse", AZ661="nl"), (BD661/508910)*100, AND(F661="Rat", AZ661="nl"), (BD661/1971000)*100, AND(F661="Mouse", AZ661="cm3"), (BD661/0.50891)*100, AND(F661="Rat", AZ661="cm3"), (BD661/1.971)*100, TRUE, "NA")</f>
        <v>0.15534562398893614</v>
      </c>
      <c r="BF661" s="48" t="str" cm="1">
        <f t="array" ref="BF661">_xlfn.IFS(AW661="NA", "NA", AW661="NR", "NA", T661 = "NA", "NA", T661 = "NR", "NA", BA661="SD", AW661, BA661="SE", AW661*(SQRT(T661)), BA661="SEM", AW661*(SQRT(T661)), TRUE, "NA")</f>
        <v>NA</v>
      </c>
      <c r="BG661" s="35" t="s">
        <v>12</v>
      </c>
      <c r="BH661" t="s">
        <v>8</v>
      </c>
      <c r="BI661" t="s">
        <v>8</v>
      </c>
      <c r="BJ661" t="s">
        <v>8</v>
      </c>
      <c r="BK661" t="s">
        <v>8</v>
      </c>
      <c r="BL661" t="s">
        <v>8</v>
      </c>
      <c r="BM661" t="s">
        <v>8</v>
      </c>
      <c r="BN661" s="35" t="s">
        <v>273</v>
      </c>
      <c r="BO661" t="s">
        <v>273</v>
      </c>
    </row>
    <row r="662" spans="1:69" s="22" customFormat="1" x14ac:dyDescent="0.3">
      <c r="A662" s="22" t="s">
        <v>2502</v>
      </c>
      <c r="B662" s="22" t="s">
        <v>2501</v>
      </c>
      <c r="C662" s="22">
        <v>2004</v>
      </c>
      <c r="D662" s="22" t="s">
        <v>2503</v>
      </c>
      <c r="E662" s="22" t="s">
        <v>141</v>
      </c>
      <c r="F662" s="34" t="s">
        <v>25</v>
      </c>
      <c r="G662" s="22" t="s">
        <v>285</v>
      </c>
      <c r="H662" s="22" t="s">
        <v>9</v>
      </c>
      <c r="I662" s="22" t="s">
        <v>12</v>
      </c>
      <c r="J662" s="22" t="s">
        <v>8</v>
      </c>
      <c r="K662" s="22">
        <v>9</v>
      </c>
      <c r="L662" s="22">
        <f t="shared" si="107"/>
        <v>10.5</v>
      </c>
      <c r="M662" s="22">
        <v>12</v>
      </c>
      <c r="N662" s="22" t="s">
        <v>9</v>
      </c>
      <c r="O662" s="22" t="s">
        <v>9</v>
      </c>
      <c r="P662" s="22" t="s">
        <v>9</v>
      </c>
      <c r="Q662" s="22">
        <v>1</v>
      </c>
      <c r="R662" s="22">
        <v>6</v>
      </c>
      <c r="S662" s="22">
        <v>1</v>
      </c>
      <c r="T662" s="22">
        <v>6</v>
      </c>
      <c r="U662" s="22">
        <f t="shared" si="99"/>
        <v>1</v>
      </c>
      <c r="V662" s="22">
        <f t="shared" si="100"/>
        <v>6</v>
      </c>
      <c r="W662" s="34" t="s">
        <v>9</v>
      </c>
      <c r="X662" s="22" t="s">
        <v>8</v>
      </c>
      <c r="Y662" s="22" t="s">
        <v>2553</v>
      </c>
      <c r="Z662" s="22" t="s">
        <v>91</v>
      </c>
      <c r="AA662" s="22" t="s">
        <v>9</v>
      </c>
      <c r="AB662" s="22" t="s">
        <v>8</v>
      </c>
      <c r="AC662" t="str" cm="1">
        <f t="array" ref="AC662">_xlfn.IFS(AB662="mg/kg", AA662, AB662="ug/g", AA662, AB662="mg/100g", AA662*10, AB662="mg/g", AA662*1000, TRUE, "NA")</f>
        <v>NA</v>
      </c>
      <c r="AD662" s="22">
        <v>3.16</v>
      </c>
      <c r="AE662" s="22" t="s">
        <v>461</v>
      </c>
      <c r="AF662" cm="1">
        <f t="array" ref="AF662">_xlfn.IFS(AD662="NA", "NA", AD662="NR", "NA", AE662="W/cm2", AD662, AE662="mW/mm2", AD662*0.1, AE662="mW/cm2", AD662*0.001, AE662="uW/cm2", AD662*0.000001, AE662="lux", AD662*0.00000014641, AE662="klux", AD662*0.00014641, TRUE, "NA")</f>
        <v>3.16</v>
      </c>
      <c r="AG662" s="22" t="s">
        <v>84</v>
      </c>
      <c r="AH662" s="22" t="s">
        <v>719</v>
      </c>
      <c r="AI662" s="22">
        <v>540</v>
      </c>
      <c r="AJ662" s="22">
        <v>1</v>
      </c>
      <c r="AK662" s="22">
        <v>30</v>
      </c>
      <c r="AL662" s="34" t="s">
        <v>259</v>
      </c>
      <c r="AM662" s="22" t="s">
        <v>219</v>
      </c>
      <c r="AN662" s="22">
        <v>150</v>
      </c>
      <c r="AO662" s="22" t="s">
        <v>1768</v>
      </c>
      <c r="AP662" s="22">
        <v>3</v>
      </c>
      <c r="AQ662" s="22" t="s">
        <v>158</v>
      </c>
      <c r="AR662" s="34">
        <v>48</v>
      </c>
      <c r="AS662" s="22" t="s">
        <v>875</v>
      </c>
      <c r="AT662" s="22">
        <v>29.14</v>
      </c>
      <c r="AU662" s="22">
        <v>24.75</v>
      </c>
      <c r="AV662" s="22">
        <v>27.65</v>
      </c>
      <c r="AW662" s="22">
        <v>18.489999999999998</v>
      </c>
      <c r="AX662" s="22" t="s">
        <v>8</v>
      </c>
      <c r="AY662" s="22" t="s">
        <v>8</v>
      </c>
      <c r="AZ662" s="22" t="s">
        <v>137</v>
      </c>
      <c r="BA662" s="22" t="s">
        <v>196</v>
      </c>
      <c r="BB662" cm="1">
        <f t="array" ref="BB662">_xlfn.IFS(AT662="NA", "NA", AT662="NR", "NA", AZ662="Direct rLV % whole brain", AT662, AZ662="Indirect rLV % whole brain", AT662, AZ662="Direct rLV % hemisphere", AT662/2, AZ662="Indirect rLV % hemisphere", AT662/2, AND(F662="Mouse", AZ662="mm3"), (AT662/508.91)*100, AND(F662="Rat", AZ662="mm3"), (AT662/1971)*100, AND(F662="Mouse", AZ662="ul"), (AT662/508.91)*100, AND(F662="Rat", AZ662="ul"), (AT662/1971)*100, AND(F662="Mouse", AZ662="nl"), (AT662/508910)*100, AND(F662="Rat", AZ662="nl"), (AT662/1971000)*100, AND(F662="Mouse", AZ662="cm3"), (AT662/0.50891)*100, AND(F662="Rat", AZ662="cm3"), (AT662/1.971)*100, TRUE, "NA")</f>
        <v>5.7259633333988331</v>
      </c>
      <c r="BC662" cm="1">
        <f t="array" ref="BC662">_xlfn.IFS(AV662="NA", "NA", AV662="NR", "NA", AZ662="Direct rLV % whole brain", AV662, AZ662="Indirect rLV % whole brain", AV662, AZ662="Direct rLV % hemisphere", AV662/2, AZ662="Indirect rLV % hemisphere", AV662/2, AND(F662="Mouse", AZ662="mm3"), (AV662/508.91)*100, AND(F662="Rat", AZ662="mm3"), (AV662/1971)*100, AND(F662="Mouse", AZ662="ul"), (AV662/508.91)*100, AND(F662="Rat", AZ662="ul"), (AV662/1971)*100, AND(F662="Mouse", AZ662="nl"), (AV662/508910)*100, AND(F662="Rat", AZ662="nl"), (AV662/1971000)*100, AND(F662="Mouse", AZ662="cm3"), (AV662/0.50891)*100, AND(F662="Rat", AZ662="cm3"), (AV662/1.971)*100, TRUE, "NA")</f>
        <v>5.4331807195771349</v>
      </c>
      <c r="BD662" cm="1">
        <f t="array" ref="BD662">_xlfn.IFS(AU662="NA", "NA", AU662="NR", "NA", R662="NR", "NA", BA662="SD", AU662, BA662="SE", AU662*(SQRT(R662)), BA662="SEM", AU662*(SQRT(R662)), TRUE, "NA")</f>
        <v>24.75</v>
      </c>
      <c r="BE662" cm="1">
        <f t="array" ref="BE662">_xlfn.IFS(BD662="NA", "NA", AZ662="Direct rLV % whole brain", BD662, AZ662="Indirect rLV % whole brain", BD662, AZ662="Direct rLV % hemisphere", BD662/2, AZ662="Indirect rLV % hemisphere", BD662/2, AND(F662="Mouse", AZ662="mm3"), (BD662/508.91)*100, AND(F662="Rat", AZ662="mm3"), (BD662/1971)*100, AND(F662="Mouse", AZ662="ul"), (BD662/508.91)*100, AND(F662="Rat", AZ662="ul"), (BD662/1971)*100, AND(F662="Mouse", AZ662="nl"), (BD662/508910)*100, AND(F662="Rat", AZ662="nl"), (BD662/1971000)*100, AND(F662="Mouse", AZ662="cm3"), (BD662/0.50891)*100, AND(F662="Rat", AZ662="cm3"), (BD662/1.971)*100, TRUE, "NA")</f>
        <v>4.8633353638167849</v>
      </c>
      <c r="BF662" s="48" cm="1">
        <f t="array" ref="BF662">_xlfn.IFS(AW662="NA", "NA", AW662="NR", "NA", T662 = "NA", "NA", T662 = "NR", "NA", BA662="SD", AW662, BA662="SE", AW662*(SQRT(T662)), BA662="SEM", AW662*(SQRT(T662)), TRUE, "NA")</f>
        <v>18.489999999999998</v>
      </c>
      <c r="BG662" s="34" t="s">
        <v>12</v>
      </c>
      <c r="BH662" s="22" t="s">
        <v>8</v>
      </c>
      <c r="BI662" s="22" t="s">
        <v>8</v>
      </c>
      <c r="BJ662" s="22" t="s">
        <v>8</v>
      </c>
      <c r="BK662" s="22" t="s">
        <v>8</v>
      </c>
      <c r="BL662" s="22" t="s">
        <v>8</v>
      </c>
      <c r="BM662" s="22" t="s">
        <v>8</v>
      </c>
      <c r="BN662" s="34" t="s">
        <v>273</v>
      </c>
      <c r="BO662" s="22" t="s">
        <v>273</v>
      </c>
    </row>
    <row r="663" spans="1:69" s="22" customFormat="1" x14ac:dyDescent="0.3">
      <c r="A663" s="22" t="s">
        <v>2502</v>
      </c>
      <c r="B663" s="22" t="s">
        <v>2501</v>
      </c>
      <c r="C663" s="22">
        <v>2004</v>
      </c>
      <c r="D663" s="22" t="s">
        <v>2503</v>
      </c>
      <c r="E663" s="22" t="s">
        <v>143</v>
      </c>
      <c r="F663" s="34" t="s">
        <v>25</v>
      </c>
      <c r="G663" s="22" t="s">
        <v>1801</v>
      </c>
      <c r="H663" s="22" t="s">
        <v>9</v>
      </c>
      <c r="I663" s="22" t="s">
        <v>12</v>
      </c>
      <c r="J663" s="22" t="s">
        <v>8</v>
      </c>
      <c r="K663" s="22">
        <v>9</v>
      </c>
      <c r="L663" s="22">
        <f t="shared" si="107"/>
        <v>10.5</v>
      </c>
      <c r="M663" s="22">
        <v>12</v>
      </c>
      <c r="N663" s="22" t="s">
        <v>9</v>
      </c>
      <c r="O663" s="22" t="s">
        <v>9</v>
      </c>
      <c r="P663" s="22" t="s">
        <v>9</v>
      </c>
      <c r="Q663" s="22">
        <v>1</v>
      </c>
      <c r="R663" s="22">
        <v>6</v>
      </c>
      <c r="S663" s="22">
        <v>1</v>
      </c>
      <c r="T663" s="22">
        <v>6</v>
      </c>
      <c r="U663" s="22">
        <f t="shared" si="99"/>
        <v>1</v>
      </c>
      <c r="V663" s="22">
        <f t="shared" si="100"/>
        <v>6</v>
      </c>
      <c r="W663" s="34" t="s">
        <v>9</v>
      </c>
      <c r="X663" s="22" t="s">
        <v>8</v>
      </c>
      <c r="Y663" s="22" t="s">
        <v>2553</v>
      </c>
      <c r="Z663" s="22" t="s">
        <v>91</v>
      </c>
      <c r="AA663" s="22" t="s">
        <v>9</v>
      </c>
      <c r="AB663" s="22" t="s">
        <v>8</v>
      </c>
      <c r="AC663" t="str" cm="1">
        <f t="array" ref="AC663">_xlfn.IFS(AB663="mg/kg", AA663, AB663="ug/g", AA663, AB663="mg/100g", AA663*10, AB663="mg/g", AA663*1000, TRUE, "NA")</f>
        <v>NA</v>
      </c>
      <c r="AD663" s="22">
        <v>3.16</v>
      </c>
      <c r="AE663" s="22" t="s">
        <v>461</v>
      </c>
      <c r="AF663" cm="1">
        <f t="array" ref="AF663">_xlfn.IFS(AD663="NA", "NA", AD663="NR", "NA", AE663="W/cm2", AD663, AE663="mW/mm2", AD663*0.1, AE663="mW/cm2", AD663*0.001, AE663="uW/cm2", AD663*0.000001, AE663="lux", AD663*0.00000014641, AE663="klux", AD663*0.00014641, TRUE, "NA")</f>
        <v>3.16</v>
      </c>
      <c r="AG663" s="22" t="s">
        <v>84</v>
      </c>
      <c r="AH663" s="22" t="s">
        <v>719</v>
      </c>
      <c r="AI663" s="22">
        <v>540</v>
      </c>
      <c r="AJ663" s="22">
        <v>1</v>
      </c>
      <c r="AK663" s="22">
        <v>30</v>
      </c>
      <c r="AL663" s="34" t="s">
        <v>259</v>
      </c>
      <c r="AM663" s="22" t="s">
        <v>219</v>
      </c>
      <c r="AN663" s="22">
        <v>150</v>
      </c>
      <c r="AO663" s="22" t="s">
        <v>1768</v>
      </c>
      <c r="AP663" s="22">
        <v>3</v>
      </c>
      <c r="AQ663" s="22" t="s">
        <v>158</v>
      </c>
      <c r="AR663" s="34">
        <v>48</v>
      </c>
      <c r="AS663" s="22" t="s">
        <v>875</v>
      </c>
      <c r="AT663" s="22">
        <v>22.14</v>
      </c>
      <c r="AU663" s="22">
        <v>21.61</v>
      </c>
      <c r="AV663" s="22">
        <v>18.71</v>
      </c>
      <c r="AW663" s="22">
        <v>18.71</v>
      </c>
      <c r="AX663" s="22" t="s">
        <v>8</v>
      </c>
      <c r="AY663" s="22" t="s">
        <v>8</v>
      </c>
      <c r="AZ663" s="22" t="s">
        <v>137</v>
      </c>
      <c r="BA663" s="22" t="s">
        <v>196</v>
      </c>
      <c r="BB663" cm="1">
        <f t="array" ref="BB663">_xlfn.IFS(AT663="NA", "NA", AT663="NR", "NA", AZ663="Direct rLV % whole brain", AT663, AZ663="Indirect rLV % whole brain", AT663, AZ663="Direct rLV % hemisphere", AT663/2, AZ663="Indirect rLV % hemisphere", AT663/2, AND(F663="Mouse", AZ663="mm3"), (AT663/508.91)*100, AND(F663="Rat", AZ663="mm3"), (AT663/1971)*100, AND(F663="Mouse", AZ663="ul"), (AT663/508.91)*100, AND(F663="Rat", AZ663="ul"), (AT663/1971)*100, AND(F663="Mouse", AZ663="nl"), (AT663/508910)*100, AND(F663="Rat", AZ663="nl"), (AT663/1971000)*100, AND(F663="Mouse", AZ663="cm3"), (AT663/0.50891)*100, AND(F663="Rat", AZ663="cm3"), (AT663/1.971)*100, TRUE, "NA")</f>
        <v>4.3504745436324699</v>
      </c>
      <c r="BC663" cm="1">
        <f t="array" ref="BC663">_xlfn.IFS(AV663="NA", "NA", AV663="NR", "NA", AZ663="Direct rLV % whole brain", AV663, AZ663="Indirect rLV % whole brain", AV663, AZ663="Direct rLV % hemisphere", AV663/2, AZ663="Indirect rLV % hemisphere", AV663/2, AND(F663="Mouse", AZ663="mm3"), (AV663/508.91)*100, AND(F663="Rat", AZ663="mm3"), (AV663/1971)*100, AND(F663="Mouse", AZ663="ul"), (AV663/508.91)*100, AND(F663="Rat", AZ663="ul"), (AV663/1971)*100, AND(F663="Mouse", AZ663="nl"), (AV663/508910)*100, AND(F663="Rat", AZ663="nl"), (AV663/1971000)*100, AND(F663="Mouse", AZ663="cm3"), (AV663/0.50891)*100, AND(F663="Rat", AZ663="cm3"), (AV663/1.971)*100, TRUE, "NA")</f>
        <v>3.6764850366469517</v>
      </c>
      <c r="BD663" cm="1">
        <f t="array" ref="BD663">_xlfn.IFS(AU663="NA", "NA", AU663="NR", "NA", R663="NR", "NA", BA663="SD", AU663, BA663="SE", AU663*(SQRT(R663)), BA663="SEM", AU663*(SQRT(R663)), TRUE, "NA")</f>
        <v>21.61</v>
      </c>
      <c r="BE663" cm="1">
        <f t="array" ref="BE663">_xlfn.IFS(BD663="NA", "NA", AZ663="Direct rLV % whole brain", BD663, AZ663="Indirect rLV % whole brain", BD663, AZ663="Direct rLV % hemisphere", BD663/2, AZ663="Indirect rLV % hemisphere", BD663/2, AND(F663="Mouse", AZ663="mm3"), (BD663/508.91)*100, AND(F663="Rat", AZ663="mm3"), (BD663/1971)*100, AND(F663="Mouse", AZ663="ul"), (BD663/508.91)*100, AND(F663="Rat", AZ663="ul"), (BD663/1971)*100, AND(F663="Mouse", AZ663="nl"), (BD663/508910)*100, AND(F663="Rat", AZ663="nl"), (BD663/1971000)*100, AND(F663="Mouse", AZ663="cm3"), (BD663/0.50891)*100, AND(F663="Rat", AZ663="cm3"), (BD663/1.971)*100, TRUE, "NA")</f>
        <v>4.2463303924073017</v>
      </c>
      <c r="BF663" s="48" cm="1">
        <f t="array" ref="BF663">_xlfn.IFS(AW663="NA", "NA", AW663="NR", "NA", T663 = "NA", "NA", T663 = "NR", "NA", BA663="SD", AW663, BA663="SE", AW663*(SQRT(T663)), BA663="SEM", AW663*(SQRT(T663)), TRUE, "NA")</f>
        <v>18.71</v>
      </c>
      <c r="BG663" s="34" t="s">
        <v>12</v>
      </c>
      <c r="BH663" s="22" t="s">
        <v>8</v>
      </c>
      <c r="BI663" s="22" t="s">
        <v>8</v>
      </c>
      <c r="BJ663" s="22" t="s">
        <v>8</v>
      </c>
      <c r="BK663" s="22" t="s">
        <v>8</v>
      </c>
      <c r="BL663" s="22" t="s">
        <v>8</v>
      </c>
      <c r="BM663" s="22" t="s">
        <v>8</v>
      </c>
      <c r="BN663" s="34" t="s">
        <v>273</v>
      </c>
      <c r="BO663" s="22" t="s">
        <v>273</v>
      </c>
    </row>
    <row r="664" spans="1:69" x14ac:dyDescent="0.3">
      <c r="A664" t="s">
        <v>2506</v>
      </c>
      <c r="B664" t="s">
        <v>2501</v>
      </c>
      <c r="C664">
        <v>2001</v>
      </c>
      <c r="D664" t="s">
        <v>2507</v>
      </c>
      <c r="E664" t="s">
        <v>141</v>
      </c>
      <c r="F664" s="35" t="s">
        <v>42</v>
      </c>
      <c r="G664" t="s">
        <v>1241</v>
      </c>
      <c r="H664" t="s">
        <v>36</v>
      </c>
      <c r="I664" t="s">
        <v>12</v>
      </c>
      <c r="J664" t="s">
        <v>8</v>
      </c>
      <c r="K664" t="s">
        <v>9</v>
      </c>
      <c r="L664" t="s">
        <v>9</v>
      </c>
      <c r="M664" t="s">
        <v>9</v>
      </c>
      <c r="N664">
        <v>2000</v>
      </c>
      <c r="O664">
        <f>AVERAGE(N664,P664)</f>
        <v>2500</v>
      </c>
      <c r="P664">
        <v>3000</v>
      </c>
      <c r="Q664">
        <v>1</v>
      </c>
      <c r="R664">
        <v>10</v>
      </c>
      <c r="S664">
        <v>3</v>
      </c>
      <c r="T664">
        <v>8</v>
      </c>
      <c r="U664">
        <f t="shared" si="99"/>
        <v>3</v>
      </c>
      <c r="V664">
        <f t="shared" si="100"/>
        <v>3.3333333333333335</v>
      </c>
      <c r="W664" s="35" t="s">
        <v>147</v>
      </c>
      <c r="X664" t="s">
        <v>97</v>
      </c>
      <c r="Y664" t="s">
        <v>2553</v>
      </c>
      <c r="Z664" t="s">
        <v>91</v>
      </c>
      <c r="AA664">
        <v>10</v>
      </c>
      <c r="AB664" t="s">
        <v>145</v>
      </c>
      <c r="AC664" cm="1">
        <f t="array" ref="AC664">_xlfn.IFS(AB664="mg/kg", AA664, AB664="ug/g", AA664, AB664="mg/100g", AA664*10, AB664="mg/g", AA664*1000, TRUE, "NA")</f>
        <v>10</v>
      </c>
      <c r="AD664">
        <v>0.17</v>
      </c>
      <c r="AE664" t="s">
        <v>461</v>
      </c>
      <c r="AF664" cm="1">
        <f t="array" ref="AF664">_xlfn.IFS(AD664="NA", "NA", AD664="NR", "NA", AE664="W/cm2", AD664, AE664="mW/mm2", AD664*0.1, AE664="mW/cm2", AD664*0.001, AE664="uW/cm2", AD664*0.000001, AE664="lux", AD664*0.00000014641, AE664="klux", AD664*0.00014641, TRUE, "NA")</f>
        <v>0.17</v>
      </c>
      <c r="AG664" t="s">
        <v>85</v>
      </c>
      <c r="AH664" t="s">
        <v>2656</v>
      </c>
      <c r="AI664">
        <v>540</v>
      </c>
      <c r="AJ664">
        <v>3</v>
      </c>
      <c r="AK664">
        <v>60</v>
      </c>
      <c r="AL664" s="35" t="s">
        <v>259</v>
      </c>
      <c r="AM664" t="s">
        <v>219</v>
      </c>
      <c r="AN664">
        <v>100</v>
      </c>
      <c r="AO664" t="s">
        <v>2509</v>
      </c>
      <c r="AP664">
        <v>3</v>
      </c>
      <c r="AQ664" t="s">
        <v>158</v>
      </c>
      <c r="AR664" s="35">
        <v>48</v>
      </c>
      <c r="AS664" t="s">
        <v>875</v>
      </c>
      <c r="AT664">
        <v>261.8</v>
      </c>
      <c r="AU664">
        <v>40.1</v>
      </c>
      <c r="AV664">
        <v>304.5</v>
      </c>
      <c r="AW664">
        <v>64.900000000000006</v>
      </c>
      <c r="AX664" t="s">
        <v>8</v>
      </c>
      <c r="AY664" t="s">
        <v>8</v>
      </c>
      <c r="AZ664" t="s">
        <v>137</v>
      </c>
      <c r="BA664" t="s">
        <v>196</v>
      </c>
      <c r="BB664" t="str" cm="1">
        <f t="array" ref="BB664">_xlfn.IFS(AT664="NA", "NA", AT664="NR", "NA", AZ664="Direct rLV % whole brain", AT664, AZ664="Indirect rLV % whole brain", AT664, AZ664="Direct rLV % hemisphere", AT664/2, AZ664="Indirect rLV % hemisphere", AT664/2, AND(F664="Mouse", AZ664="mm3"), (AT664/508.91)*100, AND(F664="Rat", AZ664="mm3"), (AT664/1971)*100, AND(F664="Mouse", AZ664="ul"), (AT664/508.91)*100, AND(F664="Rat", AZ664="ul"), (AT664/1971)*100, AND(F664="Mouse", AZ664="nl"), (AT664/508910)*100, AND(F664="Rat", AZ664="nl"), (AT664/1971000)*100, AND(F664="Mouse", AZ664="cm3"), (AT664/0.50891)*100, AND(F664="Rat", AZ664="cm3"), (AT664/1.971)*100, TRUE, "NA")</f>
        <v>NA</v>
      </c>
      <c r="BC664" t="str" cm="1">
        <f t="array" ref="BC664">_xlfn.IFS(AV664="NA", "NA", AV664="NR", "NA", AZ664="Direct rLV % whole brain", AV664, AZ664="Indirect rLV % whole brain", AV664, AZ664="Direct rLV % hemisphere", AV664/2, AZ664="Indirect rLV % hemisphere", AV664/2, AND(F664="Mouse", AZ664="mm3"), (AV664/508.91)*100, AND(F664="Rat", AZ664="mm3"), (AV664/1971)*100, AND(F664="Mouse", AZ664="ul"), (AV664/508.91)*100, AND(F664="Rat", AZ664="ul"), (AV664/1971)*100, AND(F664="Mouse", AZ664="nl"), (AV664/508910)*100, AND(F664="Rat", AZ664="nl"), (AV664/1971000)*100, AND(F664="Mouse", AZ664="cm3"), (AV664/0.50891)*100, AND(F664="Rat", AZ664="cm3"), (AV664/1.971)*100, TRUE, "NA")</f>
        <v>NA</v>
      </c>
      <c r="BD664" cm="1">
        <f t="array" ref="BD664">_xlfn.IFS(AU664="NA", "NA", AU664="NR", "NA", R664="NR", "NA", BA664="SD", AU664, BA664="SE", AU664*(SQRT(R664)), BA664="SEM", AU664*(SQRT(R664)), TRUE, "NA")</f>
        <v>40.1</v>
      </c>
      <c r="BE664" t="str" cm="1">
        <f t="array" ref="BE664">_xlfn.IFS(BD664="NA", "NA", AZ664="Direct rLV % whole brain", BD664, AZ664="Indirect rLV % whole brain", BD664, AZ664="Direct rLV % hemisphere", BD664/2, AZ664="Indirect rLV % hemisphere", BD664/2, AND(F664="Mouse", AZ664="mm3"), (BD664/508.91)*100, AND(F664="Rat", AZ664="mm3"), (BD664/1971)*100, AND(F664="Mouse", AZ664="ul"), (BD664/508.91)*100, AND(F664="Rat", AZ664="ul"), (BD664/1971)*100, AND(F664="Mouse", AZ664="nl"), (BD664/508910)*100, AND(F664="Rat", AZ664="nl"), (BD664/1971000)*100, AND(F664="Mouse", AZ664="cm3"), (BD664/0.50891)*100, AND(F664="Rat", AZ664="cm3"), (BD664/1.971)*100, TRUE, "NA")</f>
        <v>NA</v>
      </c>
      <c r="BF664" s="48" cm="1">
        <f t="array" ref="BF664">_xlfn.IFS(AW664="NA", "NA", AW664="NR", "NA", T664 = "NA", "NA", T664 = "NR", "NA", BA664="SD", AW664, BA664="SE", AW664*(SQRT(T664)), BA664="SEM", AW664*(SQRT(T664)), TRUE, "NA")</f>
        <v>64.900000000000006</v>
      </c>
      <c r="BG664" s="35" t="s">
        <v>47</v>
      </c>
      <c r="BH664" t="s">
        <v>9</v>
      </c>
      <c r="BI664" t="s">
        <v>9</v>
      </c>
      <c r="BJ664" t="s">
        <v>9</v>
      </c>
      <c r="BK664" t="s">
        <v>9</v>
      </c>
      <c r="BL664" t="s">
        <v>9</v>
      </c>
      <c r="BM664">
        <v>48</v>
      </c>
      <c r="BN664" s="35" t="s">
        <v>273</v>
      </c>
      <c r="BO664" t="s">
        <v>272</v>
      </c>
      <c r="BP664" t="s">
        <v>2508</v>
      </c>
      <c r="BQ664" t="s">
        <v>2510</v>
      </c>
    </row>
    <row r="665" spans="1:69" x14ac:dyDescent="0.3">
      <c r="A665" t="s">
        <v>2506</v>
      </c>
      <c r="B665" t="s">
        <v>2501</v>
      </c>
      <c r="C665">
        <v>2001</v>
      </c>
      <c r="D665" t="s">
        <v>2507</v>
      </c>
      <c r="E665" t="s">
        <v>143</v>
      </c>
      <c r="F665" s="35" t="s">
        <v>42</v>
      </c>
      <c r="G665" t="s">
        <v>1241</v>
      </c>
      <c r="H665" t="s">
        <v>36</v>
      </c>
      <c r="I665" t="s">
        <v>12</v>
      </c>
      <c r="J665" t="s">
        <v>8</v>
      </c>
      <c r="K665" t="s">
        <v>9</v>
      </c>
      <c r="L665" t="s">
        <v>9</v>
      </c>
      <c r="M665" t="s">
        <v>9</v>
      </c>
      <c r="N665">
        <v>2000</v>
      </c>
      <c r="O665">
        <f t="shared" ref="O665:O667" si="108">AVERAGE(N665,P665)</f>
        <v>2500</v>
      </c>
      <c r="P665">
        <v>3000</v>
      </c>
      <c r="Q665">
        <v>1</v>
      </c>
      <c r="R665">
        <v>10</v>
      </c>
      <c r="S665">
        <v>3</v>
      </c>
      <c r="T665">
        <v>8</v>
      </c>
      <c r="U665">
        <f t="shared" si="99"/>
        <v>3</v>
      </c>
      <c r="V665">
        <f t="shared" si="100"/>
        <v>3.3333333333333335</v>
      </c>
      <c r="W665" s="35" t="s">
        <v>147</v>
      </c>
      <c r="X665" t="s">
        <v>97</v>
      </c>
      <c r="Y665" t="s">
        <v>2553</v>
      </c>
      <c r="Z665" t="s">
        <v>91</v>
      </c>
      <c r="AA665">
        <v>10</v>
      </c>
      <c r="AB665" t="s">
        <v>145</v>
      </c>
      <c r="AC665" cm="1">
        <f t="array" ref="AC665">_xlfn.IFS(AB665="mg/kg", AA665, AB665="ug/g", AA665, AB665="mg/100g", AA665*10, AB665="mg/g", AA665*1000, TRUE, "NA")</f>
        <v>10</v>
      </c>
      <c r="AD665">
        <v>0.17</v>
      </c>
      <c r="AE665" t="s">
        <v>461</v>
      </c>
      <c r="AF665" cm="1">
        <f t="array" ref="AF665">_xlfn.IFS(AD665="NA", "NA", AD665="NR", "NA", AE665="W/cm2", AD665, AE665="mW/mm2", AD665*0.1, AE665="mW/cm2", AD665*0.001, AE665="uW/cm2", AD665*0.000001, AE665="lux", AD665*0.00000014641, AE665="klux", AD665*0.00014641, TRUE, "NA")</f>
        <v>0.17</v>
      </c>
      <c r="AG665" t="s">
        <v>85</v>
      </c>
      <c r="AH665" t="s">
        <v>2656</v>
      </c>
      <c r="AI665">
        <v>540</v>
      </c>
      <c r="AJ665">
        <v>3</v>
      </c>
      <c r="AK665">
        <v>60</v>
      </c>
      <c r="AL665" s="35" t="s">
        <v>2192</v>
      </c>
      <c r="AM665" t="s">
        <v>212</v>
      </c>
      <c r="AN665">
        <v>10</v>
      </c>
      <c r="AO665" t="s">
        <v>145</v>
      </c>
      <c r="AP665">
        <v>3</v>
      </c>
      <c r="AQ665" t="s">
        <v>158</v>
      </c>
      <c r="AR665" s="35">
        <v>48</v>
      </c>
      <c r="AS665" t="s">
        <v>875</v>
      </c>
      <c r="AT665">
        <v>261.8</v>
      </c>
      <c r="AU665">
        <v>40.1</v>
      </c>
      <c r="AV665">
        <v>184.69</v>
      </c>
      <c r="AW665">
        <v>45.93</v>
      </c>
      <c r="AX665" t="s">
        <v>8</v>
      </c>
      <c r="AY665" t="s">
        <v>8</v>
      </c>
      <c r="AZ665" t="s">
        <v>137</v>
      </c>
      <c r="BA665" t="s">
        <v>196</v>
      </c>
      <c r="BB665" t="str" cm="1">
        <f t="array" ref="BB665">_xlfn.IFS(AT665="NA", "NA", AT665="NR", "NA", AZ665="Direct rLV % whole brain", AT665, AZ665="Indirect rLV % whole brain", AT665, AZ665="Direct rLV % hemisphere", AT665/2, AZ665="Indirect rLV % hemisphere", AT665/2, AND(F665="Mouse", AZ665="mm3"), (AT665/508.91)*100, AND(F665="Rat", AZ665="mm3"), (AT665/1971)*100, AND(F665="Mouse", AZ665="ul"), (AT665/508.91)*100, AND(F665="Rat", AZ665="ul"), (AT665/1971)*100, AND(F665="Mouse", AZ665="nl"), (AT665/508910)*100, AND(F665="Rat", AZ665="nl"), (AT665/1971000)*100, AND(F665="Mouse", AZ665="cm3"), (AT665/0.50891)*100, AND(F665="Rat", AZ665="cm3"), (AT665/1.971)*100, TRUE, "NA")</f>
        <v>NA</v>
      </c>
      <c r="BC665" t="str" cm="1">
        <f t="array" ref="BC665">_xlfn.IFS(AV665="NA", "NA", AV665="NR", "NA", AZ665="Direct rLV % whole brain", AV665, AZ665="Indirect rLV % whole brain", AV665, AZ665="Direct rLV % hemisphere", AV665/2, AZ665="Indirect rLV % hemisphere", AV665/2, AND(F665="Mouse", AZ665="mm3"), (AV665/508.91)*100, AND(F665="Rat", AZ665="mm3"), (AV665/1971)*100, AND(F665="Mouse", AZ665="ul"), (AV665/508.91)*100, AND(F665="Rat", AZ665="ul"), (AV665/1971)*100, AND(F665="Mouse", AZ665="nl"), (AV665/508910)*100, AND(F665="Rat", AZ665="nl"), (AV665/1971000)*100, AND(F665="Mouse", AZ665="cm3"), (AV665/0.50891)*100, AND(F665="Rat", AZ665="cm3"), (AV665/1.971)*100, TRUE, "NA")</f>
        <v>NA</v>
      </c>
      <c r="BD665" cm="1">
        <f t="array" ref="BD665">_xlfn.IFS(AU665="NA", "NA", AU665="NR", "NA", R665="NR", "NA", BA665="SD", AU665, BA665="SE", AU665*(SQRT(R665)), BA665="SEM", AU665*(SQRT(R665)), TRUE, "NA")</f>
        <v>40.1</v>
      </c>
      <c r="BE665" t="str" cm="1">
        <f t="array" ref="BE665">_xlfn.IFS(BD665="NA", "NA", AZ665="Direct rLV % whole brain", BD665, AZ665="Indirect rLV % whole brain", BD665, AZ665="Direct rLV % hemisphere", BD665/2, AZ665="Indirect rLV % hemisphere", BD665/2, AND(F665="Mouse", AZ665="mm3"), (BD665/508.91)*100, AND(F665="Rat", AZ665="mm3"), (BD665/1971)*100, AND(F665="Mouse", AZ665="ul"), (BD665/508.91)*100, AND(F665="Rat", AZ665="ul"), (BD665/1971)*100, AND(F665="Mouse", AZ665="nl"), (BD665/508910)*100, AND(F665="Rat", AZ665="nl"), (BD665/1971000)*100, AND(F665="Mouse", AZ665="cm3"), (BD665/0.50891)*100, AND(F665="Rat", AZ665="cm3"), (BD665/1.971)*100, TRUE, "NA")</f>
        <v>NA</v>
      </c>
      <c r="BF665" s="48" cm="1">
        <f t="array" ref="BF665">_xlfn.IFS(AW665="NA", "NA", AW665="NR", "NA", T665 = "NA", "NA", T665 = "NR", "NA", BA665="SD", AW665, BA665="SE", AW665*(SQRT(T665)), BA665="SEM", AW665*(SQRT(T665)), TRUE, "NA")</f>
        <v>45.93</v>
      </c>
      <c r="BG665" s="35" t="s">
        <v>47</v>
      </c>
      <c r="BH665" t="s">
        <v>9</v>
      </c>
      <c r="BI665" t="s">
        <v>9</v>
      </c>
      <c r="BJ665" t="s">
        <v>9</v>
      </c>
      <c r="BK665" t="s">
        <v>9</v>
      </c>
      <c r="BL665" t="s">
        <v>9</v>
      </c>
      <c r="BM665">
        <v>48</v>
      </c>
      <c r="BN665" s="35" t="s">
        <v>273</v>
      </c>
      <c r="BO665" t="s">
        <v>272</v>
      </c>
      <c r="BP665" t="s">
        <v>2508</v>
      </c>
      <c r="BQ665" t="s">
        <v>2510</v>
      </c>
    </row>
    <row r="666" spans="1:69" s="22" customFormat="1" x14ac:dyDescent="0.3">
      <c r="A666" s="22" t="s">
        <v>2511</v>
      </c>
      <c r="B666" s="22" t="s">
        <v>2501</v>
      </c>
      <c r="C666" s="22">
        <v>2001</v>
      </c>
      <c r="D666" s="22" t="s">
        <v>2512</v>
      </c>
      <c r="E666" s="22" t="s">
        <v>141</v>
      </c>
      <c r="F666" s="34" t="s">
        <v>42</v>
      </c>
      <c r="G666" s="22" t="s">
        <v>1241</v>
      </c>
      <c r="H666" s="22" t="s">
        <v>36</v>
      </c>
      <c r="I666" s="22" t="s">
        <v>12</v>
      </c>
      <c r="J666" s="22" t="s">
        <v>8</v>
      </c>
      <c r="K666" s="22" t="s">
        <v>9</v>
      </c>
      <c r="L666" s="22" t="s">
        <v>9</v>
      </c>
      <c r="M666" s="22" t="s">
        <v>9</v>
      </c>
      <c r="N666" s="22">
        <v>2000</v>
      </c>
      <c r="O666" s="22">
        <f t="shared" si="108"/>
        <v>2500</v>
      </c>
      <c r="P666" s="22">
        <v>3000</v>
      </c>
      <c r="Q666" s="22">
        <v>1</v>
      </c>
      <c r="R666" s="22">
        <v>14</v>
      </c>
      <c r="S666" s="22">
        <v>3</v>
      </c>
      <c r="T666" s="22">
        <v>10</v>
      </c>
      <c r="U666" s="22">
        <f t="shared" si="99"/>
        <v>3</v>
      </c>
      <c r="V666" s="22">
        <f t="shared" si="100"/>
        <v>4.666666666666667</v>
      </c>
      <c r="W666" s="34" t="s">
        <v>147</v>
      </c>
      <c r="X666" s="22" t="s">
        <v>97</v>
      </c>
      <c r="Y666" s="22" t="s">
        <v>2553</v>
      </c>
      <c r="Z666" s="22" t="s">
        <v>91</v>
      </c>
      <c r="AA666" s="22">
        <v>10</v>
      </c>
      <c r="AB666" s="22" t="s">
        <v>145</v>
      </c>
      <c r="AC666" cm="1">
        <f t="array" ref="AC666">_xlfn.IFS(AB666="mg/kg", AA666, AB666="ug/g", AA666, AB666="mg/100g", AA666*10, AB666="mg/g", AA666*1000, TRUE, "NA")</f>
        <v>10</v>
      </c>
      <c r="AD666" s="22">
        <v>0.17</v>
      </c>
      <c r="AE666" s="22" t="s">
        <v>461</v>
      </c>
      <c r="AF666" cm="1">
        <f t="array" ref="AF666">_xlfn.IFS(AD666="NA", "NA", AD666="NR", "NA", AE666="W/cm2", AD666, AE666="mW/mm2", AD666*0.1, AE666="mW/cm2", AD666*0.001, AE666="uW/cm2", AD666*0.000001, AE666="lux", AD666*0.00000014641, AE666="klux", AD666*0.00014641, TRUE, "NA")</f>
        <v>0.17</v>
      </c>
      <c r="AG666" s="22" t="s">
        <v>85</v>
      </c>
      <c r="AH666" s="22" t="s">
        <v>2656</v>
      </c>
      <c r="AI666" s="22">
        <v>540</v>
      </c>
      <c r="AJ666" s="22">
        <v>3</v>
      </c>
      <c r="AK666" s="22">
        <v>60</v>
      </c>
      <c r="AL666" s="34" t="s">
        <v>259</v>
      </c>
      <c r="AM666" s="22" t="s">
        <v>219</v>
      </c>
      <c r="AN666" s="22">
        <v>100</v>
      </c>
      <c r="AO666" s="22" t="s">
        <v>260</v>
      </c>
      <c r="AP666" s="22">
        <v>0.5</v>
      </c>
      <c r="AQ666" s="22" t="s">
        <v>158</v>
      </c>
      <c r="AR666" s="34">
        <v>24</v>
      </c>
      <c r="AS666" s="22" t="s">
        <v>875</v>
      </c>
      <c r="AT666" s="22">
        <v>220.59</v>
      </c>
      <c r="AU666" s="22">
        <v>12.6</v>
      </c>
      <c r="AV666" s="22">
        <v>128.15</v>
      </c>
      <c r="AW666" s="22">
        <v>14.29</v>
      </c>
      <c r="AX666" s="22" t="s">
        <v>8</v>
      </c>
      <c r="AY666" s="22" t="s">
        <v>8</v>
      </c>
      <c r="AZ666" s="22" t="s">
        <v>137</v>
      </c>
      <c r="BA666" s="22" t="s">
        <v>197</v>
      </c>
      <c r="BB666" t="str" cm="1">
        <f t="array" ref="BB666">_xlfn.IFS(AT666="NA", "NA", AT666="NR", "NA", AZ666="Direct rLV % whole brain", AT666, AZ666="Indirect rLV % whole brain", AT666, AZ666="Direct rLV % hemisphere", AT666/2, AZ666="Indirect rLV % hemisphere", AT666/2, AND(F666="Mouse", AZ666="mm3"), (AT666/508.91)*100, AND(F666="Rat", AZ666="mm3"), (AT666/1971)*100, AND(F666="Mouse", AZ666="ul"), (AT666/508.91)*100, AND(F666="Rat", AZ666="ul"), (AT666/1971)*100, AND(F666="Mouse", AZ666="nl"), (AT666/508910)*100, AND(F666="Rat", AZ666="nl"), (AT666/1971000)*100, AND(F666="Mouse", AZ666="cm3"), (AT666/0.50891)*100, AND(F666="Rat", AZ666="cm3"), (AT666/1.971)*100, TRUE, "NA")</f>
        <v>NA</v>
      </c>
      <c r="BC666" t="str" cm="1">
        <f t="array" ref="BC666">_xlfn.IFS(AV666="NA", "NA", AV666="NR", "NA", AZ666="Direct rLV % whole brain", AV666, AZ666="Indirect rLV % whole brain", AV666, AZ666="Direct rLV % hemisphere", AV666/2, AZ666="Indirect rLV % hemisphere", AV666/2, AND(F666="Mouse", AZ666="mm3"), (AV666/508.91)*100, AND(F666="Rat", AZ666="mm3"), (AV666/1971)*100, AND(F666="Mouse", AZ666="ul"), (AV666/508.91)*100, AND(F666="Rat", AZ666="ul"), (AV666/1971)*100, AND(F666="Mouse", AZ666="nl"), (AV666/508910)*100, AND(F666="Rat", AZ666="nl"), (AV666/1971000)*100, AND(F666="Mouse", AZ666="cm3"), (AV666/0.50891)*100, AND(F666="Rat", AZ666="cm3"), (AV666/1.971)*100, TRUE, "NA")</f>
        <v>NA</v>
      </c>
      <c r="BD666" cm="1">
        <f t="array" ref="BD666">_xlfn.IFS(AU666="NA", "NA", AU666="NR", "NA", R666="NR", "NA", BA666="SD", AU666, BA666="SE", AU666*(SQRT(R666)), BA666="SEM", AU666*(SQRT(R666)), TRUE, "NA")</f>
        <v>47.144883073351657</v>
      </c>
      <c r="BE666" t="str" cm="1">
        <f t="array" ref="BE666">_xlfn.IFS(BD666="NA", "NA", AZ666="Direct rLV % whole brain", BD666, AZ666="Indirect rLV % whole brain", BD666, AZ666="Direct rLV % hemisphere", BD666/2, AZ666="Indirect rLV % hemisphere", BD666/2, AND(F666="Mouse", AZ666="mm3"), (BD666/508.91)*100, AND(F666="Rat", AZ666="mm3"), (BD666/1971)*100, AND(F666="Mouse", AZ666="ul"), (BD666/508.91)*100, AND(F666="Rat", AZ666="ul"), (BD666/1971)*100, AND(F666="Mouse", AZ666="nl"), (BD666/508910)*100, AND(F666="Rat", AZ666="nl"), (BD666/1971000)*100, AND(F666="Mouse", AZ666="cm3"), (BD666/0.50891)*100, AND(F666="Rat", AZ666="cm3"), (BD666/1.971)*100, TRUE, "NA")</f>
        <v>NA</v>
      </c>
      <c r="BF666" s="48" cm="1">
        <f t="array" ref="BF666">_xlfn.IFS(AW666="NA", "NA", AW666="NR", "NA", T666 = "NA", "NA", T666 = "NR", "NA", BA666="SD", AW666, BA666="SE", AW666*(SQRT(T666)), BA666="SEM", AW666*(SQRT(T666)), TRUE, "NA")</f>
        <v>45.188947763806141</v>
      </c>
      <c r="BG666" s="34" t="s">
        <v>47</v>
      </c>
      <c r="BH666" s="22" t="s">
        <v>9</v>
      </c>
      <c r="BI666" s="22" t="s">
        <v>9</v>
      </c>
      <c r="BJ666" s="22" t="s">
        <v>9</v>
      </c>
      <c r="BK666" s="22" t="s">
        <v>9</v>
      </c>
      <c r="BL666" s="22" t="s">
        <v>9</v>
      </c>
      <c r="BM666" s="22">
        <v>24</v>
      </c>
      <c r="BN666" s="34" t="s">
        <v>273</v>
      </c>
      <c r="BO666" s="22" t="s">
        <v>272</v>
      </c>
      <c r="BP666" s="22" t="s">
        <v>2015</v>
      </c>
      <c r="BQ666" s="22" t="s">
        <v>2510</v>
      </c>
    </row>
    <row r="667" spans="1:69" x14ac:dyDescent="0.3">
      <c r="A667" t="s">
        <v>2514</v>
      </c>
      <c r="B667" t="s">
        <v>2513</v>
      </c>
      <c r="C667">
        <v>2005</v>
      </c>
      <c r="D667" t="s">
        <v>2515</v>
      </c>
      <c r="E667" t="s">
        <v>141</v>
      </c>
      <c r="F667" s="35" t="s">
        <v>24</v>
      </c>
      <c r="G667" t="s">
        <v>11</v>
      </c>
      <c r="H667" t="s">
        <v>36</v>
      </c>
      <c r="I667" t="s">
        <v>337</v>
      </c>
      <c r="J667" t="s">
        <v>8</v>
      </c>
      <c r="K667" t="s">
        <v>9</v>
      </c>
      <c r="L667">
        <v>104</v>
      </c>
      <c r="M667" t="s">
        <v>9</v>
      </c>
      <c r="N667">
        <v>424</v>
      </c>
      <c r="O667">
        <f t="shared" si="108"/>
        <v>584</v>
      </c>
      <c r="P667">
        <v>744</v>
      </c>
      <c r="Q667">
        <v>1</v>
      </c>
      <c r="R667">
        <v>9</v>
      </c>
      <c r="S667">
        <v>1</v>
      </c>
      <c r="T667">
        <v>9</v>
      </c>
      <c r="U667">
        <f t="shared" si="99"/>
        <v>1</v>
      </c>
      <c r="V667">
        <f t="shared" si="100"/>
        <v>9</v>
      </c>
      <c r="W667" s="35" t="s">
        <v>147</v>
      </c>
      <c r="X667" t="s">
        <v>95</v>
      </c>
      <c r="Y667" t="s">
        <v>78</v>
      </c>
      <c r="Z667" t="s">
        <v>1559</v>
      </c>
      <c r="AA667">
        <v>20</v>
      </c>
      <c r="AB667" t="s">
        <v>145</v>
      </c>
      <c r="AC667" cm="1">
        <f t="array" ref="AC667">_xlfn.IFS(AB667="mg/kg", AA667, AB667="ug/g", AA667, AB667="mg/100g", AA667*10, AB667="mg/g", AA667*1000, TRUE, "NA")</f>
        <v>20</v>
      </c>
      <c r="AD667" t="s">
        <v>9</v>
      </c>
      <c r="AE667" t="s">
        <v>8</v>
      </c>
      <c r="AF667" t="str" cm="1">
        <f t="array" ref="AF667">_xlfn.IFS(AD667="NA", "NA", AD667="NR", "NA", AE667="W/cm2", AD667, AE667="mW/mm2", AD667*0.1, AE667="mW/cm2", AD667*0.001, AE667="uW/cm2", AD667*0.000001, AE667="lux", AD667*0.00000014641, AE667="klux", AD667*0.00014641, TRUE, "NA")</f>
        <v>NA</v>
      </c>
      <c r="AG667" t="s">
        <v>231</v>
      </c>
      <c r="AH667" t="s">
        <v>9</v>
      </c>
      <c r="AI667" t="s">
        <v>9</v>
      </c>
      <c r="AJ667">
        <v>4</v>
      </c>
      <c r="AK667">
        <v>10</v>
      </c>
      <c r="AL667" s="35" t="s">
        <v>2516</v>
      </c>
      <c r="AM667" t="s">
        <v>220</v>
      </c>
      <c r="AN667">
        <v>3</v>
      </c>
      <c r="AO667" t="s">
        <v>145</v>
      </c>
      <c r="AP667">
        <v>-96</v>
      </c>
      <c r="AQ667" t="s">
        <v>156</v>
      </c>
      <c r="AR667" s="35">
        <v>696</v>
      </c>
      <c r="AS667" t="s">
        <v>876</v>
      </c>
      <c r="AT667">
        <v>9.4</v>
      </c>
      <c r="AU667">
        <v>1.3</v>
      </c>
      <c r="AV667">
        <v>9.1</v>
      </c>
      <c r="AW667">
        <v>1.8</v>
      </c>
      <c r="AX667" t="s">
        <v>8</v>
      </c>
      <c r="AY667" t="s">
        <v>8</v>
      </c>
      <c r="AZ667" t="s">
        <v>137</v>
      </c>
      <c r="BA667" t="s">
        <v>197</v>
      </c>
      <c r="BB667" cm="1">
        <f t="array" ref="BB667">_xlfn.IFS(AT667="NA", "NA", AT667="NR", "NA", AZ667="Direct rLV % whole brain", AT667, AZ667="Indirect rLV % whole brain", AT667, AZ667="Direct rLV % hemisphere", AT667/2, AZ667="Indirect rLV % hemisphere", AT667/2, AND(F667="Mouse", AZ667="mm3"), (AT667/508.91)*100, AND(F667="Rat", AZ667="mm3"), (AT667/1971)*100, AND(F667="Mouse", AZ667="ul"), (AT667/508.91)*100, AND(F667="Rat", AZ667="ul"), (AT667/1971)*100, AND(F667="Mouse", AZ667="nl"), (AT667/508910)*100, AND(F667="Rat", AZ667="nl"), (AT667/1971000)*100, AND(F667="Mouse", AZ667="cm3"), (AT667/0.50891)*100, AND(F667="Rat", AZ667="cm3"), (AT667/1.971)*100, TRUE, "NA")</f>
        <v>0.47691527143581935</v>
      </c>
      <c r="BC667" cm="1">
        <f t="array" ref="BC667">_xlfn.IFS(AV667="NA", "NA", AV667="NR", "NA", AZ667="Direct rLV % whole brain", AV667, AZ667="Indirect rLV % whole brain", AV667, AZ667="Direct rLV % hemisphere", AV667/2, AZ667="Indirect rLV % hemisphere", AV667/2, AND(F667="Mouse", AZ667="mm3"), (AV667/508.91)*100, AND(F667="Rat", AZ667="mm3"), (AV667/1971)*100, AND(F667="Mouse", AZ667="ul"), (AV667/508.91)*100, AND(F667="Rat", AZ667="ul"), (AV667/1971)*100, AND(F667="Mouse", AZ667="nl"), (AV667/508910)*100, AND(F667="Rat", AZ667="nl"), (AV667/1971000)*100, AND(F667="Mouse", AZ667="cm3"), (AV667/0.50891)*100, AND(F667="Rat", AZ667="cm3"), (AV667/1.971)*100, TRUE, "NA")</f>
        <v>0.46169457128361235</v>
      </c>
      <c r="BD667" cm="1">
        <f t="array" ref="BD667">_xlfn.IFS(AU667="NA", "NA", AU667="NR", "NA", R667="NR", "NA", BA667="SD", AU667, BA667="SE", AU667*(SQRT(R667)), BA667="SEM", AU667*(SQRT(R667)), TRUE, "NA")</f>
        <v>3.9000000000000004</v>
      </c>
      <c r="BE667" cm="1">
        <f t="array" ref="BE667">_xlfn.IFS(BD667="NA", "NA", AZ667="Direct rLV % whole brain", BD667, AZ667="Indirect rLV % whole brain", BD667, AZ667="Direct rLV % hemisphere", BD667/2, AZ667="Indirect rLV % hemisphere", BD667/2, AND(F667="Mouse", AZ667="mm3"), (BD667/508.91)*100, AND(F667="Rat", AZ667="mm3"), (BD667/1971)*100, AND(F667="Mouse", AZ667="ul"), (BD667/508.91)*100, AND(F667="Rat", AZ667="ul"), (BD667/1971)*100, AND(F667="Mouse", AZ667="nl"), (BD667/508910)*100, AND(F667="Rat", AZ667="nl"), (BD667/1971000)*100, AND(F667="Mouse", AZ667="cm3"), (BD667/0.50891)*100, AND(F667="Rat", AZ667="cm3"), (BD667/1.971)*100, TRUE, "NA")</f>
        <v>0.19786910197869104</v>
      </c>
      <c r="BF667" s="48" cm="1">
        <f t="array" ref="BF667">_xlfn.IFS(AW667="NA", "NA", AW667="NR", "NA", T667 = "NA", "NA", T667 = "NR", "NA", BA667="SD", AW667, BA667="SE", AW667*(SQRT(T667)), BA667="SEM", AW667*(SQRT(T667)), TRUE, "NA")</f>
        <v>5.4</v>
      </c>
      <c r="BG667" s="35" t="s">
        <v>12</v>
      </c>
      <c r="BH667" t="s">
        <v>8</v>
      </c>
      <c r="BI667" t="s">
        <v>8</v>
      </c>
      <c r="BJ667" t="s">
        <v>8</v>
      </c>
      <c r="BK667" t="s">
        <v>8</v>
      </c>
      <c r="BL667" t="s">
        <v>8</v>
      </c>
      <c r="BM667" t="s">
        <v>8</v>
      </c>
      <c r="BN667" s="35" t="s">
        <v>273</v>
      </c>
      <c r="BO667" t="s">
        <v>273</v>
      </c>
    </row>
    <row r="668" spans="1:69" s="22" customFormat="1" x14ac:dyDescent="0.3">
      <c r="A668" s="22" t="s">
        <v>2517</v>
      </c>
      <c r="B668" s="22" t="s">
        <v>2513</v>
      </c>
      <c r="C668" s="22">
        <v>2005</v>
      </c>
      <c r="D668" s="22" t="s">
        <v>2518</v>
      </c>
      <c r="E668" s="22" t="s">
        <v>141</v>
      </c>
      <c r="F668" s="34" t="s">
        <v>24</v>
      </c>
      <c r="G668" s="22" t="s">
        <v>11</v>
      </c>
      <c r="H668" s="22" t="s">
        <v>36</v>
      </c>
      <c r="I668" s="22" t="s">
        <v>337</v>
      </c>
      <c r="J668" s="22" t="s">
        <v>8</v>
      </c>
      <c r="K668" s="22" t="s">
        <v>9</v>
      </c>
      <c r="L668" s="22">
        <v>104</v>
      </c>
      <c r="M668" s="22" t="s">
        <v>9</v>
      </c>
      <c r="N668" s="22" t="s">
        <v>9</v>
      </c>
      <c r="O668" s="22" t="s">
        <v>9</v>
      </c>
      <c r="P668" s="22" t="s">
        <v>9</v>
      </c>
      <c r="Q668" s="22">
        <v>1</v>
      </c>
      <c r="R668" s="22">
        <v>9</v>
      </c>
      <c r="S668" s="22">
        <v>3</v>
      </c>
      <c r="T668" s="22">
        <v>9</v>
      </c>
      <c r="U668" s="22">
        <f t="shared" si="99"/>
        <v>3</v>
      </c>
      <c r="V668" s="22">
        <f t="shared" si="100"/>
        <v>3</v>
      </c>
      <c r="W668" s="34" t="s">
        <v>147</v>
      </c>
      <c r="X668" s="22" t="s">
        <v>95</v>
      </c>
      <c r="Y668" s="22" t="s">
        <v>78</v>
      </c>
      <c r="Z668" s="22" t="s">
        <v>1559</v>
      </c>
      <c r="AA668" s="22">
        <v>20</v>
      </c>
      <c r="AB668" s="22" t="s">
        <v>145</v>
      </c>
      <c r="AC668" cm="1">
        <f t="array" ref="AC668">_xlfn.IFS(AB668="mg/kg", AA668, AB668="ug/g", AA668, AB668="mg/100g", AA668*10, AB668="mg/g", AA668*1000, TRUE, "NA")</f>
        <v>20</v>
      </c>
      <c r="AD668" s="22" t="s">
        <v>9</v>
      </c>
      <c r="AE668" s="22" t="s">
        <v>8</v>
      </c>
      <c r="AF668" t="str" cm="1">
        <f t="array" ref="AF668">_xlfn.IFS(AD668="NA", "NA", AD668="NR", "NA", AE668="W/cm2", AD668, AE668="mW/mm2", AD668*0.1, AE668="mW/cm2", AD668*0.001, AE668="uW/cm2", AD668*0.000001, AE668="lux", AD668*0.00000014641, AE668="klux", AD668*0.00014641, TRUE, "NA")</f>
        <v>NA</v>
      </c>
      <c r="AG668" s="22" t="s">
        <v>231</v>
      </c>
      <c r="AH668" s="22" t="s">
        <v>9</v>
      </c>
      <c r="AI668" s="22" t="s">
        <v>9</v>
      </c>
      <c r="AJ668" s="22">
        <v>4</v>
      </c>
      <c r="AK668" s="22">
        <v>10</v>
      </c>
      <c r="AL668" s="34" t="s">
        <v>2519</v>
      </c>
      <c r="AM668" s="22" t="s">
        <v>220</v>
      </c>
      <c r="AN668" s="22">
        <v>1</v>
      </c>
      <c r="AO668" s="22" t="s">
        <v>145</v>
      </c>
      <c r="AP668" s="22">
        <v>-168</v>
      </c>
      <c r="AQ668" s="22" t="s">
        <v>156</v>
      </c>
      <c r="AR668" s="34">
        <v>480</v>
      </c>
      <c r="AS668" s="22" t="s">
        <v>876</v>
      </c>
      <c r="AT668" s="22">
        <v>5</v>
      </c>
      <c r="AU668" s="22">
        <v>1</v>
      </c>
      <c r="AV668" s="22">
        <v>4.3</v>
      </c>
      <c r="AW668" s="22">
        <v>0.6</v>
      </c>
      <c r="AX668" s="22" t="s">
        <v>8</v>
      </c>
      <c r="AY668" s="22" t="s">
        <v>8</v>
      </c>
      <c r="AZ668" s="22" t="s">
        <v>137</v>
      </c>
      <c r="BA668" s="22" t="s">
        <v>197</v>
      </c>
      <c r="BB668" cm="1">
        <f t="array" ref="BB668">_xlfn.IFS(AT668="NA", "NA", AT668="NR", "NA", AZ668="Direct rLV % whole brain", AT668, AZ668="Indirect rLV % whole brain", AT668, AZ668="Direct rLV % hemisphere", AT668/2, AZ668="Indirect rLV % hemisphere", AT668/2, AND(F668="Mouse", AZ668="mm3"), (AT668/508.91)*100, AND(F668="Rat", AZ668="mm3"), (AT668/1971)*100, AND(F668="Mouse", AZ668="ul"), (AT668/508.91)*100, AND(F668="Rat", AZ668="ul"), (AT668/1971)*100, AND(F668="Mouse", AZ668="nl"), (AT668/508910)*100, AND(F668="Rat", AZ668="nl"), (AT668/1971000)*100, AND(F668="Mouse", AZ668="cm3"), (AT668/0.50891)*100, AND(F668="Rat", AZ668="cm3"), (AT668/1.971)*100, TRUE, "NA")</f>
        <v>0.25367833587011668</v>
      </c>
      <c r="BC668" cm="1">
        <f t="array" ref="BC668">_xlfn.IFS(AV668="NA", "NA", AV668="NR", "NA", AZ668="Direct rLV % whole brain", AV668, AZ668="Indirect rLV % whole brain", AV668, AZ668="Direct rLV % hemisphere", AV668/2, AZ668="Indirect rLV % hemisphere", AV668/2, AND(F668="Mouse", AZ668="mm3"), (AV668/508.91)*100, AND(F668="Rat", AZ668="mm3"), (AV668/1971)*100, AND(F668="Mouse", AZ668="ul"), (AV668/508.91)*100, AND(F668="Rat", AZ668="ul"), (AV668/1971)*100, AND(F668="Mouse", AZ668="nl"), (AV668/508910)*100, AND(F668="Rat", AZ668="nl"), (AV668/1971000)*100, AND(F668="Mouse", AZ668="cm3"), (AV668/0.50891)*100, AND(F668="Rat", AZ668="cm3"), (AV668/1.971)*100, TRUE, "NA")</f>
        <v>0.21816336884830034</v>
      </c>
      <c r="BD668" cm="1">
        <f t="array" ref="BD668">_xlfn.IFS(AU668="NA", "NA", AU668="NR", "NA", R668="NR", "NA", BA668="SD", AU668, BA668="SE", AU668*(SQRT(R668)), BA668="SEM", AU668*(SQRT(R668)), TRUE, "NA")</f>
        <v>3</v>
      </c>
      <c r="BE668" cm="1">
        <f t="array" ref="BE668">_xlfn.IFS(BD668="NA", "NA", AZ668="Direct rLV % whole brain", BD668, AZ668="Indirect rLV % whole brain", BD668, AZ668="Direct rLV % hemisphere", BD668/2, AZ668="Indirect rLV % hemisphere", BD668/2, AND(F668="Mouse", AZ668="mm3"), (BD668/508.91)*100, AND(F668="Rat", AZ668="mm3"), (BD668/1971)*100, AND(F668="Mouse", AZ668="ul"), (BD668/508.91)*100, AND(F668="Rat", AZ668="ul"), (BD668/1971)*100, AND(F668="Mouse", AZ668="nl"), (BD668/508910)*100, AND(F668="Rat", AZ668="nl"), (BD668/1971000)*100, AND(F668="Mouse", AZ668="cm3"), (BD668/0.50891)*100, AND(F668="Rat", AZ668="cm3"), (BD668/1.971)*100, TRUE, "NA")</f>
        <v>0.15220700152207001</v>
      </c>
      <c r="BF668" s="48" cm="1">
        <f t="array" ref="BF668">_xlfn.IFS(AW668="NA", "NA", AW668="NR", "NA", T668 = "NA", "NA", T668 = "NR", "NA", BA668="SD", AW668, BA668="SE", AW668*(SQRT(T668)), BA668="SEM", AW668*(SQRT(T668)), TRUE, "NA")</f>
        <v>1.7999999999999998</v>
      </c>
      <c r="BG668" s="34" t="s">
        <v>12</v>
      </c>
      <c r="BH668" s="22" t="s">
        <v>8</v>
      </c>
      <c r="BI668" s="22" t="s">
        <v>8</v>
      </c>
      <c r="BJ668" s="22" t="s">
        <v>8</v>
      </c>
      <c r="BK668" s="22" t="s">
        <v>8</v>
      </c>
      <c r="BL668" s="22" t="s">
        <v>8</v>
      </c>
      <c r="BM668" s="22" t="s">
        <v>8</v>
      </c>
      <c r="BN668" s="34" t="s">
        <v>273</v>
      </c>
      <c r="BO668" s="22" t="s">
        <v>272</v>
      </c>
      <c r="BP668" s="22" t="s">
        <v>2508</v>
      </c>
    </row>
    <row r="669" spans="1:69" s="22" customFormat="1" x14ac:dyDescent="0.3">
      <c r="A669" s="22" t="s">
        <v>2517</v>
      </c>
      <c r="B669" s="22" t="s">
        <v>2513</v>
      </c>
      <c r="C669" s="22">
        <v>2005</v>
      </c>
      <c r="D669" s="22" t="s">
        <v>2518</v>
      </c>
      <c r="E669" s="22" t="s">
        <v>143</v>
      </c>
      <c r="F669" s="34" t="s">
        <v>24</v>
      </c>
      <c r="G669" s="22" t="s">
        <v>11</v>
      </c>
      <c r="H669" s="22" t="s">
        <v>36</v>
      </c>
      <c r="I669" s="22" t="s">
        <v>337</v>
      </c>
      <c r="J669" s="22" t="s">
        <v>8</v>
      </c>
      <c r="K669" s="22" t="s">
        <v>9</v>
      </c>
      <c r="L669" s="22">
        <v>104</v>
      </c>
      <c r="M669" s="22" t="s">
        <v>9</v>
      </c>
      <c r="N669" s="22" t="s">
        <v>9</v>
      </c>
      <c r="O669" s="22" t="s">
        <v>9</v>
      </c>
      <c r="P669" s="22" t="s">
        <v>9</v>
      </c>
      <c r="Q669" s="22">
        <v>1</v>
      </c>
      <c r="R669" s="22">
        <v>9</v>
      </c>
      <c r="S669" s="22">
        <v>3</v>
      </c>
      <c r="T669" s="22">
        <v>9</v>
      </c>
      <c r="U669" s="22">
        <f t="shared" si="99"/>
        <v>3</v>
      </c>
      <c r="V669" s="22">
        <f t="shared" si="100"/>
        <v>3</v>
      </c>
      <c r="W669" s="34" t="s">
        <v>147</v>
      </c>
      <c r="X669" s="22" t="s">
        <v>95</v>
      </c>
      <c r="Y669" s="22" t="s">
        <v>78</v>
      </c>
      <c r="Z669" s="22" t="s">
        <v>1559</v>
      </c>
      <c r="AA669" s="22">
        <v>20</v>
      </c>
      <c r="AB669" s="22" t="s">
        <v>145</v>
      </c>
      <c r="AC669" cm="1">
        <f t="array" ref="AC669">_xlfn.IFS(AB669="mg/kg", AA669, AB669="ug/g", AA669, AB669="mg/100g", AA669*10, AB669="mg/g", AA669*1000, TRUE, "NA")</f>
        <v>20</v>
      </c>
      <c r="AD669" s="22" t="s">
        <v>9</v>
      </c>
      <c r="AE669" s="22" t="s">
        <v>8</v>
      </c>
      <c r="AF669" t="str" cm="1">
        <f t="array" ref="AF669">_xlfn.IFS(AD669="NA", "NA", AD669="NR", "NA", AE669="W/cm2", AD669, AE669="mW/mm2", AD669*0.1, AE669="mW/cm2", AD669*0.001, AE669="uW/cm2", AD669*0.000001, AE669="lux", AD669*0.00000014641, AE669="klux", AD669*0.00014641, TRUE, "NA")</f>
        <v>NA</v>
      </c>
      <c r="AG669" s="22" t="s">
        <v>231</v>
      </c>
      <c r="AH669" s="22" t="s">
        <v>9</v>
      </c>
      <c r="AI669" s="22" t="s">
        <v>9</v>
      </c>
      <c r="AJ669" s="22">
        <v>4</v>
      </c>
      <c r="AK669" s="22">
        <v>10</v>
      </c>
      <c r="AL669" s="34" t="s">
        <v>2129</v>
      </c>
      <c r="AM669" s="22" t="s">
        <v>213</v>
      </c>
      <c r="AN669" s="22">
        <v>5</v>
      </c>
      <c r="AO669" s="22" t="s">
        <v>145</v>
      </c>
      <c r="AP669" s="22">
        <v>-168</v>
      </c>
      <c r="AQ669" s="22" t="s">
        <v>156</v>
      </c>
      <c r="AR669" s="34">
        <v>480</v>
      </c>
      <c r="AS669" s="22" t="s">
        <v>876</v>
      </c>
      <c r="AT669" s="22">
        <v>5</v>
      </c>
      <c r="AU669" s="22">
        <v>1</v>
      </c>
      <c r="AV669" s="22">
        <v>6.7</v>
      </c>
      <c r="AW669" s="22">
        <v>1.1000000000000001</v>
      </c>
      <c r="AX669" s="22" t="s">
        <v>8</v>
      </c>
      <c r="AY669" s="22" t="s">
        <v>8</v>
      </c>
      <c r="AZ669" s="22" t="s">
        <v>137</v>
      </c>
      <c r="BA669" s="22" t="s">
        <v>197</v>
      </c>
      <c r="BB669" cm="1">
        <f t="array" ref="BB669">_xlfn.IFS(AT669="NA", "NA", AT669="NR", "NA", AZ669="Direct rLV % whole brain", AT669, AZ669="Indirect rLV % whole brain", AT669, AZ669="Direct rLV % hemisphere", AT669/2, AZ669="Indirect rLV % hemisphere", AT669/2, AND(F669="Mouse", AZ669="mm3"), (AT669/508.91)*100, AND(F669="Rat", AZ669="mm3"), (AT669/1971)*100, AND(F669="Mouse", AZ669="ul"), (AT669/508.91)*100, AND(F669="Rat", AZ669="ul"), (AT669/1971)*100, AND(F669="Mouse", AZ669="nl"), (AT669/508910)*100, AND(F669="Rat", AZ669="nl"), (AT669/1971000)*100, AND(F669="Mouse", AZ669="cm3"), (AT669/0.50891)*100, AND(F669="Rat", AZ669="cm3"), (AT669/1.971)*100, TRUE, "NA")</f>
        <v>0.25367833587011668</v>
      </c>
      <c r="BC669" cm="1">
        <f t="array" ref="BC669">_xlfn.IFS(AV669="NA", "NA", AV669="NR", "NA", AZ669="Direct rLV % whole brain", AV669, AZ669="Indirect rLV % whole brain", AV669, AZ669="Direct rLV % hemisphere", AV669/2, AZ669="Indirect rLV % hemisphere", AV669/2, AND(F669="Mouse", AZ669="mm3"), (AV669/508.91)*100, AND(F669="Rat", AZ669="mm3"), (AV669/1971)*100, AND(F669="Mouse", AZ669="ul"), (AV669/508.91)*100, AND(F669="Rat", AZ669="ul"), (AV669/1971)*100, AND(F669="Mouse", AZ669="nl"), (AV669/508910)*100, AND(F669="Rat", AZ669="nl"), (AV669/1971000)*100, AND(F669="Mouse", AZ669="cm3"), (AV669/0.50891)*100, AND(F669="Rat", AZ669="cm3"), (AV669/1.971)*100, TRUE, "NA")</f>
        <v>0.33992897006595635</v>
      </c>
      <c r="BD669" cm="1">
        <f t="array" ref="BD669">_xlfn.IFS(AU669="NA", "NA", AU669="NR", "NA", R669="NR", "NA", BA669="SD", AU669, BA669="SE", AU669*(SQRT(R669)), BA669="SEM", AU669*(SQRT(R669)), TRUE, "NA")</f>
        <v>3</v>
      </c>
      <c r="BE669" cm="1">
        <f t="array" ref="BE669">_xlfn.IFS(BD669="NA", "NA", AZ669="Direct rLV % whole brain", BD669, AZ669="Indirect rLV % whole brain", BD669, AZ669="Direct rLV % hemisphere", BD669/2, AZ669="Indirect rLV % hemisphere", BD669/2, AND(F669="Mouse", AZ669="mm3"), (BD669/508.91)*100, AND(F669="Rat", AZ669="mm3"), (BD669/1971)*100, AND(F669="Mouse", AZ669="ul"), (BD669/508.91)*100, AND(F669="Rat", AZ669="ul"), (BD669/1971)*100, AND(F669="Mouse", AZ669="nl"), (BD669/508910)*100, AND(F669="Rat", AZ669="nl"), (BD669/1971000)*100, AND(F669="Mouse", AZ669="cm3"), (BD669/0.50891)*100, AND(F669="Rat", AZ669="cm3"), (BD669/1.971)*100, TRUE, "NA")</f>
        <v>0.15220700152207001</v>
      </c>
      <c r="BF669" s="48" cm="1">
        <f t="array" ref="BF669">_xlfn.IFS(AW669="NA", "NA", AW669="NR", "NA", T669 = "NA", "NA", T669 = "NR", "NA", BA669="SD", AW669, BA669="SE", AW669*(SQRT(T669)), BA669="SEM", AW669*(SQRT(T669)), TRUE, "NA")</f>
        <v>3.3000000000000003</v>
      </c>
      <c r="BG669" s="34" t="s">
        <v>12</v>
      </c>
      <c r="BH669" s="22" t="s">
        <v>8</v>
      </c>
      <c r="BI669" s="22" t="s">
        <v>8</v>
      </c>
      <c r="BJ669" s="22" t="s">
        <v>8</v>
      </c>
      <c r="BK669" s="22" t="s">
        <v>8</v>
      </c>
      <c r="BL669" s="22" t="s">
        <v>8</v>
      </c>
      <c r="BM669" s="22" t="s">
        <v>8</v>
      </c>
      <c r="BN669" s="34" t="s">
        <v>273</v>
      </c>
      <c r="BO669" s="22" t="s">
        <v>272</v>
      </c>
      <c r="BP669" s="22" t="s">
        <v>2508</v>
      </c>
    </row>
    <row r="670" spans="1:69" x14ac:dyDescent="0.3">
      <c r="A670" t="s">
        <v>2520</v>
      </c>
      <c r="B670" t="s">
        <v>2513</v>
      </c>
      <c r="C670">
        <v>2005</v>
      </c>
      <c r="D670" t="s">
        <v>2521</v>
      </c>
      <c r="E670" t="s">
        <v>141</v>
      </c>
      <c r="F670" s="35" t="s">
        <v>24</v>
      </c>
      <c r="G670" t="s">
        <v>11</v>
      </c>
      <c r="H670" t="s">
        <v>36</v>
      </c>
      <c r="I670" t="s">
        <v>12</v>
      </c>
      <c r="J670" t="s">
        <v>8</v>
      </c>
      <c r="K670" t="s">
        <v>9</v>
      </c>
      <c r="L670">
        <v>22</v>
      </c>
      <c r="M670" t="s">
        <v>9</v>
      </c>
      <c r="N670">
        <v>385</v>
      </c>
      <c r="O670">
        <f>AVERAGE(N670,P670)</f>
        <v>444</v>
      </c>
      <c r="P670">
        <v>503</v>
      </c>
      <c r="Q670">
        <v>1</v>
      </c>
      <c r="R670">
        <v>10</v>
      </c>
      <c r="S670">
        <v>1</v>
      </c>
      <c r="T670">
        <v>10</v>
      </c>
      <c r="U670">
        <f t="shared" si="99"/>
        <v>1</v>
      </c>
      <c r="V670">
        <f t="shared" si="100"/>
        <v>10</v>
      </c>
      <c r="W670" s="35" t="s">
        <v>147</v>
      </c>
      <c r="X670" t="s">
        <v>95</v>
      </c>
      <c r="Y670" t="s">
        <v>78</v>
      </c>
      <c r="Z670" t="s">
        <v>1559</v>
      </c>
      <c r="AA670">
        <v>20</v>
      </c>
      <c r="AB670" t="s">
        <v>145</v>
      </c>
      <c r="AC670" cm="1">
        <f t="array" ref="AC670">_xlfn.IFS(AB670="mg/kg", AA670, AB670="ug/g", AA670, AB670="mg/100g", AA670*10, AB670="mg/g", AA670*1000, TRUE, "NA")</f>
        <v>20</v>
      </c>
      <c r="AD670" t="s">
        <v>9</v>
      </c>
      <c r="AE670" t="s">
        <v>8</v>
      </c>
      <c r="AF670" t="str" cm="1">
        <f t="array" ref="AF670">_xlfn.IFS(AD670="NA", "NA", AD670="NR", "NA", AE670="W/cm2", AD670, AE670="mW/mm2", AD670*0.1, AE670="mW/cm2", AD670*0.001, AE670="uW/cm2", AD670*0.000001, AE670="lux", AD670*0.00000014641, AE670="klux", AD670*0.00014641, TRUE, "NA")</f>
        <v>NA</v>
      </c>
      <c r="AG670" t="s">
        <v>231</v>
      </c>
      <c r="AH670" t="s">
        <v>9</v>
      </c>
      <c r="AI670" t="s">
        <v>9</v>
      </c>
      <c r="AJ670">
        <v>4</v>
      </c>
      <c r="AK670">
        <v>10</v>
      </c>
      <c r="AL670" s="35" t="s">
        <v>2522</v>
      </c>
      <c r="AM670" t="s">
        <v>220</v>
      </c>
      <c r="AN670">
        <v>2.5</v>
      </c>
      <c r="AO670" t="s">
        <v>145</v>
      </c>
      <c r="AP670">
        <v>-96</v>
      </c>
      <c r="AQ670" t="s">
        <v>156</v>
      </c>
      <c r="AR670" s="35">
        <v>480</v>
      </c>
      <c r="AS670" t="s">
        <v>876</v>
      </c>
      <c r="AT670">
        <v>15.4</v>
      </c>
      <c r="AU670">
        <v>0.9</v>
      </c>
      <c r="AV670">
        <v>16.600000000000001</v>
      </c>
      <c r="AW670">
        <v>1.5</v>
      </c>
      <c r="AX670" t="s">
        <v>8</v>
      </c>
      <c r="AY670" t="s">
        <v>8</v>
      </c>
      <c r="AZ670" t="s">
        <v>137</v>
      </c>
      <c r="BA670" t="s">
        <v>197</v>
      </c>
      <c r="BB670" cm="1">
        <f t="array" ref="BB670">_xlfn.IFS(AT670="NA", "NA", AT670="NR", "NA", AZ670="Direct rLV % whole brain", AT670, AZ670="Indirect rLV % whole brain", AT670, AZ670="Direct rLV % hemisphere", AT670/2, AZ670="Indirect rLV % hemisphere", AT670/2, AND(F670="Mouse", AZ670="mm3"), (AT670/508.91)*100, AND(F670="Rat", AZ670="mm3"), (AT670/1971)*100, AND(F670="Mouse", AZ670="ul"), (AT670/508.91)*100, AND(F670="Rat", AZ670="ul"), (AT670/1971)*100, AND(F670="Mouse", AZ670="nl"), (AT670/508910)*100, AND(F670="Rat", AZ670="nl"), (AT670/1971000)*100, AND(F670="Mouse", AZ670="cm3"), (AT670/0.50891)*100, AND(F670="Rat", AZ670="cm3"), (AT670/1.971)*100, TRUE, "NA")</f>
        <v>0.78132927447995948</v>
      </c>
      <c r="BC670" cm="1">
        <f t="array" ref="BC670">_xlfn.IFS(AV670="NA", "NA", AV670="NR", "NA", AZ670="Direct rLV % whole brain", AV670, AZ670="Indirect rLV % whole brain", AV670, AZ670="Direct rLV % hemisphere", AV670/2, AZ670="Indirect rLV % hemisphere", AV670/2, AND(F670="Mouse", AZ670="mm3"), (AV670/508.91)*100, AND(F670="Rat", AZ670="mm3"), (AV670/1971)*100, AND(F670="Mouse", AZ670="ul"), (AV670/508.91)*100, AND(F670="Rat", AZ670="ul"), (AV670/1971)*100, AND(F670="Mouse", AZ670="nl"), (AV670/508910)*100, AND(F670="Rat", AZ670="nl"), (AV670/1971000)*100, AND(F670="Mouse", AZ670="cm3"), (AV670/0.50891)*100, AND(F670="Rat", AZ670="cm3"), (AV670/1.971)*100, TRUE, "NA")</f>
        <v>0.84221207508878748</v>
      </c>
      <c r="BD670" cm="1">
        <f t="array" ref="BD670">_xlfn.IFS(AU670="NA", "NA", AU670="NR", "NA", R670="NR", "NA", BA670="SD", AU670, BA670="SE", AU670*(SQRT(R670)), BA670="SEM", AU670*(SQRT(R670)), TRUE, "NA")</f>
        <v>2.8460498941515415</v>
      </c>
      <c r="BE670" cm="1">
        <f t="array" ref="BE670">_xlfn.IFS(BD670="NA", "NA", AZ670="Direct rLV % whole brain", BD670, AZ670="Indirect rLV % whole brain", BD670, AZ670="Direct rLV % hemisphere", BD670/2, AZ670="Indirect rLV % hemisphere", BD670/2, AND(F670="Mouse", AZ670="mm3"), (BD670/508.91)*100, AND(F670="Rat", AZ670="mm3"), (BD670/1971)*100, AND(F670="Mouse", AZ670="ul"), (BD670/508.91)*100, AND(F670="Rat", AZ670="ul"), (BD670/1971)*100, AND(F670="Mouse", AZ670="nl"), (BD670/508910)*100, AND(F670="Rat", AZ670="nl"), (BD670/1971000)*100, AND(F670="Mouse", AZ670="cm3"), (BD670/0.50891)*100, AND(F670="Rat", AZ670="cm3"), (BD670/1.971)*100, TRUE, "NA")</f>
        <v>0.14439624019033695</v>
      </c>
      <c r="BF670" s="48" cm="1">
        <f t="array" ref="BF670">_xlfn.IFS(AW670="NA", "NA", AW670="NR", "NA", T670 = "NA", "NA", T670 = "NR", "NA", BA670="SD", AW670, BA670="SE", AW670*(SQRT(T670)), BA670="SEM", AW670*(SQRT(T670)), TRUE, "NA")</f>
        <v>4.7434164902525691</v>
      </c>
      <c r="BG670" s="35" t="s">
        <v>12</v>
      </c>
      <c r="BH670" t="s">
        <v>8</v>
      </c>
      <c r="BI670" t="s">
        <v>8</v>
      </c>
      <c r="BJ670" t="s">
        <v>8</v>
      </c>
      <c r="BK670" t="s">
        <v>8</v>
      </c>
      <c r="BL670" t="s">
        <v>8</v>
      </c>
      <c r="BM670" t="s">
        <v>8</v>
      </c>
      <c r="BN670" s="35" t="s">
        <v>273</v>
      </c>
      <c r="BO670" t="s">
        <v>273</v>
      </c>
    </row>
    <row r="671" spans="1:69" x14ac:dyDescent="0.3">
      <c r="A671" t="s">
        <v>2520</v>
      </c>
      <c r="B671" t="s">
        <v>2513</v>
      </c>
      <c r="C671">
        <v>2005</v>
      </c>
      <c r="D671" t="s">
        <v>2521</v>
      </c>
      <c r="E671" t="s">
        <v>143</v>
      </c>
      <c r="F671" s="35" t="s">
        <v>24</v>
      </c>
      <c r="G671" t="s">
        <v>11</v>
      </c>
      <c r="H671" t="s">
        <v>36</v>
      </c>
      <c r="I671" t="s">
        <v>337</v>
      </c>
      <c r="J671" t="s">
        <v>8</v>
      </c>
      <c r="K671" t="s">
        <v>9</v>
      </c>
      <c r="L671">
        <v>104</v>
      </c>
      <c r="M671" t="s">
        <v>9</v>
      </c>
      <c r="N671">
        <v>468</v>
      </c>
      <c r="O671">
        <f t="shared" ref="O671:O672" si="109">AVERAGE(N671,P671)</f>
        <v>580</v>
      </c>
      <c r="P671">
        <v>692</v>
      </c>
      <c r="Q671">
        <v>1</v>
      </c>
      <c r="R671">
        <v>7</v>
      </c>
      <c r="S671">
        <v>1</v>
      </c>
      <c r="T671">
        <v>7</v>
      </c>
      <c r="U671">
        <f t="shared" si="99"/>
        <v>1</v>
      </c>
      <c r="V671">
        <f t="shared" si="100"/>
        <v>7</v>
      </c>
      <c r="W671" s="35" t="s">
        <v>147</v>
      </c>
      <c r="X671" t="s">
        <v>95</v>
      </c>
      <c r="Y671" t="s">
        <v>78</v>
      </c>
      <c r="Z671" t="s">
        <v>1559</v>
      </c>
      <c r="AA671">
        <v>20</v>
      </c>
      <c r="AB671" t="s">
        <v>145</v>
      </c>
      <c r="AC671" cm="1">
        <f t="array" ref="AC671">_xlfn.IFS(AB671="mg/kg", AA671, AB671="ug/g", AA671, AB671="mg/100g", AA671*10, AB671="mg/g", AA671*1000, TRUE, "NA")</f>
        <v>20</v>
      </c>
      <c r="AD671" t="s">
        <v>9</v>
      </c>
      <c r="AE671" t="s">
        <v>8</v>
      </c>
      <c r="AF671" t="str" cm="1">
        <f t="array" ref="AF671">_xlfn.IFS(AD671="NA", "NA", AD671="NR", "NA", AE671="W/cm2", AD671, AE671="mW/mm2", AD671*0.1, AE671="mW/cm2", AD671*0.001, AE671="uW/cm2", AD671*0.000001, AE671="lux", AD671*0.00000014641, AE671="klux", AD671*0.00014641, TRUE, "NA")</f>
        <v>NA</v>
      </c>
      <c r="AG671" t="s">
        <v>231</v>
      </c>
      <c r="AH671" t="s">
        <v>9</v>
      </c>
      <c r="AI671" t="s">
        <v>9</v>
      </c>
      <c r="AJ671">
        <v>4</v>
      </c>
      <c r="AK671">
        <v>10</v>
      </c>
      <c r="AL671" s="35" t="s">
        <v>2522</v>
      </c>
      <c r="AM671" t="s">
        <v>220</v>
      </c>
      <c r="AN671">
        <v>2.5</v>
      </c>
      <c r="AO671" t="s">
        <v>145</v>
      </c>
      <c r="AP671">
        <v>-96</v>
      </c>
      <c r="AQ671" t="s">
        <v>156</v>
      </c>
      <c r="AR671" s="35">
        <v>480</v>
      </c>
      <c r="AS671" t="s">
        <v>876</v>
      </c>
      <c r="AT671">
        <v>11.7</v>
      </c>
      <c r="AU671">
        <v>1.1000000000000001</v>
      </c>
      <c r="AV671">
        <v>12.6</v>
      </c>
      <c r="AW671">
        <v>1.4</v>
      </c>
      <c r="AX671" t="s">
        <v>8</v>
      </c>
      <c r="AY671" t="s">
        <v>8</v>
      </c>
      <c r="AZ671" t="s">
        <v>137</v>
      </c>
      <c r="BA671" t="s">
        <v>197</v>
      </c>
      <c r="BB671" cm="1">
        <f t="array" ref="BB671">_xlfn.IFS(AT671="NA", "NA", AT671="NR", "NA", AZ671="Direct rLV % whole brain", AT671, AZ671="Indirect rLV % whole brain", AT671, AZ671="Direct rLV % hemisphere", AT671/2, AZ671="Indirect rLV % hemisphere", AT671/2, AND(F671="Mouse", AZ671="mm3"), (AT671/508.91)*100, AND(F671="Rat", AZ671="mm3"), (AT671/1971)*100, AND(F671="Mouse", AZ671="ul"), (AT671/508.91)*100, AND(F671="Rat", AZ671="ul"), (AT671/1971)*100, AND(F671="Mouse", AZ671="nl"), (AT671/508910)*100, AND(F671="Rat", AZ671="nl"), (AT671/1971000)*100, AND(F671="Mouse", AZ671="cm3"), (AT671/0.50891)*100, AND(F671="Rat", AZ671="cm3"), (AT671/1.971)*100, TRUE, "NA")</f>
        <v>0.59360730593607303</v>
      </c>
      <c r="BC671" cm="1">
        <f t="array" ref="BC671">_xlfn.IFS(AV671="NA", "NA", AV671="NR", "NA", AZ671="Direct rLV % whole brain", AV671, AZ671="Indirect rLV % whole brain", AV671, AZ671="Direct rLV % hemisphere", AV671/2, AZ671="Indirect rLV % hemisphere", AV671/2, AND(F671="Mouse", AZ671="mm3"), (AV671/508.91)*100, AND(F671="Rat", AZ671="mm3"), (AV671/1971)*100, AND(F671="Mouse", AZ671="ul"), (AV671/508.91)*100, AND(F671="Rat", AZ671="ul"), (AV671/1971)*100, AND(F671="Mouse", AZ671="nl"), (AV671/508910)*100, AND(F671="Rat", AZ671="nl"), (AV671/1971000)*100, AND(F671="Mouse", AZ671="cm3"), (AV671/0.50891)*100, AND(F671="Rat", AZ671="cm3"), (AV671/1.971)*100, TRUE, "NA")</f>
        <v>0.63926940639269403</v>
      </c>
      <c r="BD671" cm="1">
        <f t="array" ref="BD671">_xlfn.IFS(AU671="NA", "NA", AU671="NR", "NA", R671="NR", "NA", BA671="SD", AU671, BA671="SE", AU671*(SQRT(R671)), BA671="SEM", AU671*(SQRT(R671)), TRUE, "NA")</f>
        <v>2.91032644217105</v>
      </c>
      <c r="BE671" cm="1">
        <f t="array" ref="BE671">_xlfn.IFS(BD671="NA", "NA", AZ671="Direct rLV % whole brain", BD671, AZ671="Indirect rLV % whole brain", BD671, AZ671="Direct rLV % hemisphere", BD671/2, AZ671="Indirect rLV % hemisphere", BD671/2, AND(F671="Mouse", AZ671="mm3"), (BD671/508.91)*100, AND(F671="Rat", AZ671="mm3"), (BD671/1971)*100, AND(F671="Mouse", AZ671="ul"), (BD671/508.91)*100, AND(F671="Rat", AZ671="ul"), (BD671/1971)*100, AND(F671="Mouse", AZ671="nl"), (BD671/508910)*100, AND(F671="Rat", AZ671="nl"), (BD671/1971000)*100, AND(F671="Mouse", AZ671="cm3"), (BD671/0.50891)*100, AND(F671="Rat", AZ671="cm3"), (BD671/1.971)*100, TRUE, "NA")</f>
        <v>0.14765735373774988</v>
      </c>
      <c r="BF671" s="48" cm="1">
        <f t="array" ref="BF671">_xlfn.IFS(AW671="NA", "NA", AW671="NR", "NA", T671 = "NA", "NA", T671 = "NR", "NA", BA671="SD", AW671, BA671="SE", AW671*(SQRT(T671)), BA671="SEM", AW671*(SQRT(T671)), TRUE, "NA")</f>
        <v>3.7040518354904268</v>
      </c>
      <c r="BG671" s="35" t="s">
        <v>12</v>
      </c>
      <c r="BH671" t="s">
        <v>8</v>
      </c>
      <c r="BI671" t="s">
        <v>8</v>
      </c>
      <c r="BJ671" t="s">
        <v>8</v>
      </c>
      <c r="BK671" t="s">
        <v>8</v>
      </c>
      <c r="BL671" t="s">
        <v>8</v>
      </c>
      <c r="BM671" t="s">
        <v>8</v>
      </c>
      <c r="BN671" s="35" t="s">
        <v>273</v>
      </c>
      <c r="BO671" t="s">
        <v>273</v>
      </c>
    </row>
    <row r="672" spans="1:69" s="22" customFormat="1" x14ac:dyDescent="0.3">
      <c r="A672" s="22" t="s">
        <v>2524</v>
      </c>
      <c r="B672" s="22" t="s">
        <v>2523</v>
      </c>
      <c r="C672" s="22">
        <v>1996</v>
      </c>
      <c r="D672" s="22" t="s">
        <v>2525</v>
      </c>
      <c r="E672" s="22" t="s">
        <v>141</v>
      </c>
      <c r="F672" s="34" t="s">
        <v>24</v>
      </c>
      <c r="G672" s="22" t="s">
        <v>50</v>
      </c>
      <c r="H672" s="22" t="s">
        <v>36</v>
      </c>
      <c r="I672" s="22" t="s">
        <v>210</v>
      </c>
      <c r="J672" s="22" t="s">
        <v>284</v>
      </c>
      <c r="K672" s="22" t="s">
        <v>9</v>
      </c>
      <c r="L672" s="22" t="s">
        <v>9</v>
      </c>
      <c r="M672" s="22" t="s">
        <v>9</v>
      </c>
      <c r="N672" s="22">
        <v>270</v>
      </c>
      <c r="O672" s="22">
        <f t="shared" si="109"/>
        <v>307.5</v>
      </c>
      <c r="P672" s="22">
        <v>345</v>
      </c>
      <c r="Q672" s="22">
        <v>1</v>
      </c>
      <c r="R672" s="22">
        <v>8</v>
      </c>
      <c r="S672" s="22">
        <v>0</v>
      </c>
      <c r="T672" s="22" t="s">
        <v>8</v>
      </c>
      <c r="U672" s="22" t="str">
        <f t="shared" si="99"/>
        <v>NA</v>
      </c>
      <c r="V672" s="22" t="str">
        <f t="shared" si="100"/>
        <v>NA</v>
      </c>
      <c r="W672" s="34" t="s">
        <v>147</v>
      </c>
      <c r="X672" s="22" t="s">
        <v>95</v>
      </c>
      <c r="Y672" s="22" t="s">
        <v>2553</v>
      </c>
      <c r="Z672" s="22" t="s">
        <v>276</v>
      </c>
      <c r="AA672" s="22">
        <v>20</v>
      </c>
      <c r="AB672" s="22" t="s">
        <v>145</v>
      </c>
      <c r="AC672" cm="1">
        <f t="array" ref="AC672">_xlfn.IFS(AB672="mg/kg", AA672, AB672="ug/g", AA672, AB672="mg/100g", AA672*10, AB672="mg/g", AA672*1000, TRUE, "NA")</f>
        <v>20</v>
      </c>
      <c r="AD672" s="22">
        <v>20</v>
      </c>
      <c r="AE672" s="22" t="s">
        <v>221</v>
      </c>
      <c r="AF672" t="str" cm="1">
        <f t="array" ref="AF672">_xlfn.IFS(AD672="NA", "NA", AD672="NR", "NA", AE672="W/cm2", AD672, AE672="mW/mm2", AD672*0.1, AE672="mW/cm2", AD672*0.001, AE672="uW/cm2", AD672*0.000001, AE672="lux", AD672*0.00000014641, AE672="klux", AD672*0.00014641, TRUE, "NA")</f>
        <v>NA</v>
      </c>
      <c r="AG672" s="22" t="s">
        <v>83</v>
      </c>
      <c r="AH672" s="22" t="s">
        <v>83</v>
      </c>
      <c r="AI672" s="22">
        <v>562</v>
      </c>
      <c r="AJ672" s="22" t="s">
        <v>9</v>
      </c>
      <c r="AK672" s="22" t="s">
        <v>9</v>
      </c>
      <c r="AL672" s="34" t="s">
        <v>12</v>
      </c>
      <c r="AM672" s="22" t="s">
        <v>8</v>
      </c>
      <c r="AN672" s="22" t="s">
        <v>8</v>
      </c>
      <c r="AO672" s="22" t="s">
        <v>8</v>
      </c>
      <c r="AP672" s="22" t="s">
        <v>8</v>
      </c>
      <c r="AQ672" s="22" t="s">
        <v>8</v>
      </c>
      <c r="AR672" s="34">
        <v>72</v>
      </c>
      <c r="AS672" s="22" t="s">
        <v>876</v>
      </c>
      <c r="AT672" s="22">
        <v>37</v>
      </c>
      <c r="AU672" s="22">
        <v>9.6999999999999993</v>
      </c>
      <c r="AV672" s="22" t="s">
        <v>8</v>
      </c>
      <c r="AW672" s="22" t="s">
        <v>8</v>
      </c>
      <c r="AX672" s="22" t="s">
        <v>8</v>
      </c>
      <c r="AY672" s="22" t="s">
        <v>8</v>
      </c>
      <c r="AZ672" s="22" t="s">
        <v>137</v>
      </c>
      <c r="BA672" s="22" t="s">
        <v>196</v>
      </c>
      <c r="BB672" cm="1">
        <f t="array" ref="BB672">_xlfn.IFS(AT672="NA", "NA", AT672="NR", "NA", AZ672="Direct rLV % whole brain", AT672, AZ672="Indirect rLV % whole brain", AT672, AZ672="Direct rLV % hemisphere", AT672/2, AZ672="Indirect rLV % hemisphere", AT672/2, AND(F672="Mouse", AZ672="mm3"), (AT672/508.91)*100, AND(F672="Rat", AZ672="mm3"), (AT672/1971)*100, AND(F672="Mouse", AZ672="ul"), (AT672/508.91)*100, AND(F672="Rat", AZ672="ul"), (AT672/1971)*100, AND(F672="Mouse", AZ672="nl"), (AT672/508910)*100, AND(F672="Rat", AZ672="nl"), (AT672/1971000)*100, AND(F672="Mouse", AZ672="cm3"), (AT672/0.50891)*100, AND(F672="Rat", AZ672="cm3"), (AT672/1.971)*100, TRUE, "NA")</f>
        <v>1.8772196854388634</v>
      </c>
      <c r="BC672" t="str" cm="1">
        <f t="array" ref="BC672">_xlfn.IFS(AV672="NA", "NA", AV672="NR", "NA", AZ672="Direct rLV % whole brain", AV672, AZ672="Indirect rLV % whole brain", AV672, AZ672="Direct rLV % hemisphere", AV672/2, AZ672="Indirect rLV % hemisphere", AV672/2, AND(F672="Mouse", AZ672="mm3"), (AV672/508.91)*100, AND(F672="Rat", AZ672="mm3"), (AV672/1971)*100, AND(F672="Mouse", AZ672="ul"), (AV672/508.91)*100, AND(F672="Rat", AZ672="ul"), (AV672/1971)*100, AND(F672="Mouse", AZ672="nl"), (AV672/508910)*100, AND(F672="Rat", AZ672="nl"), (AV672/1971000)*100, AND(F672="Mouse", AZ672="cm3"), (AV672/0.50891)*100, AND(F672="Rat", AZ672="cm3"), (AV672/1.971)*100, TRUE, "NA")</f>
        <v>NA</v>
      </c>
      <c r="BD672" cm="1">
        <f t="array" ref="BD672">_xlfn.IFS(AU672="NA", "NA", AU672="NR", "NA", R672="NR", "NA", BA672="SD", AU672, BA672="SE", AU672*(SQRT(R672)), BA672="SEM", AU672*(SQRT(R672)), TRUE, "NA")</f>
        <v>9.6999999999999993</v>
      </c>
      <c r="BE672" cm="1">
        <f t="array" ref="BE672">_xlfn.IFS(BD672="NA", "NA", AZ672="Direct rLV % whole brain", BD672, AZ672="Indirect rLV % whole brain", BD672, AZ672="Direct rLV % hemisphere", BD672/2, AZ672="Indirect rLV % hemisphere", BD672/2, AND(F672="Mouse", AZ672="mm3"), (BD672/508.91)*100, AND(F672="Rat", AZ672="mm3"), (BD672/1971)*100, AND(F672="Mouse", AZ672="ul"), (BD672/508.91)*100, AND(F672="Rat", AZ672="ul"), (BD672/1971)*100, AND(F672="Mouse", AZ672="nl"), (BD672/508910)*100, AND(F672="Rat", AZ672="nl"), (BD672/1971000)*100, AND(F672="Mouse", AZ672="cm3"), (BD672/0.50891)*100, AND(F672="Rat", AZ672="cm3"), (BD672/1.971)*100, TRUE, "NA")</f>
        <v>0.4921359715880263</v>
      </c>
      <c r="BF672" s="48" t="str" cm="1">
        <f t="array" ref="BF672">_xlfn.IFS(AW672="NA", "NA", AW672="NR", "NA", T672 = "NA", "NA", T672 = "NR", "NA", BA672="SD", AW672, BA672="SE", AW672*(SQRT(T672)), BA672="SEM", AW672*(SQRT(T672)), TRUE, "NA")</f>
        <v>NA</v>
      </c>
      <c r="BG672" s="34" t="s">
        <v>12</v>
      </c>
      <c r="BH672" s="22" t="s">
        <v>8</v>
      </c>
      <c r="BI672" s="22" t="s">
        <v>8</v>
      </c>
      <c r="BJ672" s="22" t="s">
        <v>8</v>
      </c>
      <c r="BK672" s="22" t="s">
        <v>8</v>
      </c>
      <c r="BL672" s="22" t="s">
        <v>8</v>
      </c>
      <c r="BM672" s="22" t="s">
        <v>8</v>
      </c>
      <c r="BN672" s="34" t="s">
        <v>273</v>
      </c>
      <c r="BO672" s="22" t="s">
        <v>273</v>
      </c>
    </row>
    <row r="673" spans="1:69" x14ac:dyDescent="0.3">
      <c r="A673" t="s">
        <v>2527</v>
      </c>
      <c r="B673" t="s">
        <v>2526</v>
      </c>
      <c r="C673">
        <v>2018</v>
      </c>
      <c r="D673" t="s">
        <v>2528</v>
      </c>
      <c r="E673" t="s">
        <v>141</v>
      </c>
      <c r="F673" s="35" t="s">
        <v>25</v>
      </c>
      <c r="G673" t="s">
        <v>1008</v>
      </c>
      <c r="H673" t="s">
        <v>9</v>
      </c>
      <c r="I673" t="s">
        <v>12</v>
      </c>
      <c r="J673" t="s">
        <v>8</v>
      </c>
      <c r="K673">
        <v>10</v>
      </c>
      <c r="L673">
        <f>AVERAGE(K673,M673)</f>
        <v>11.5</v>
      </c>
      <c r="M673">
        <v>13</v>
      </c>
      <c r="N673" t="s">
        <v>9</v>
      </c>
      <c r="O673" t="s">
        <v>9</v>
      </c>
      <c r="P673" t="s">
        <v>9</v>
      </c>
      <c r="Q673">
        <v>1</v>
      </c>
      <c r="R673">
        <v>5</v>
      </c>
      <c r="S673">
        <v>0</v>
      </c>
      <c r="T673" t="s">
        <v>8</v>
      </c>
      <c r="U673" t="str">
        <f t="shared" si="99"/>
        <v>NA</v>
      </c>
      <c r="V673" t="str">
        <f t="shared" si="100"/>
        <v>NA</v>
      </c>
      <c r="W673" s="35" t="s">
        <v>9</v>
      </c>
      <c r="X673" t="s">
        <v>8</v>
      </c>
      <c r="Y673" t="s">
        <v>78</v>
      </c>
      <c r="Z673" t="s">
        <v>9</v>
      </c>
      <c r="AA673">
        <v>50</v>
      </c>
      <c r="AB673" t="s">
        <v>145</v>
      </c>
      <c r="AC673" cm="1">
        <f t="array" ref="AC673">_xlfn.IFS(AB673="mg/kg", AA673, AB673="ug/g", AA673, AB673="mg/100g", AA673*10, AB673="mg/g", AA673*1000, TRUE, "NA")</f>
        <v>50</v>
      </c>
      <c r="AD673" t="s">
        <v>9</v>
      </c>
      <c r="AE673" t="s">
        <v>8</v>
      </c>
      <c r="AF673" t="str" cm="1">
        <f t="array" ref="AF673">_xlfn.IFS(AD673="NA", "NA", AD673="NR", "NA", AE673="W/cm2", AD673, AE673="mW/mm2", AD673*0.1, AE673="mW/cm2", AD673*0.001, AE673="uW/cm2", AD673*0.000001, AE673="lux", AD673*0.00000014641, AE673="klux", AD673*0.00014641, TRUE, "NA")</f>
        <v>NA</v>
      </c>
      <c r="AG673" t="s">
        <v>146</v>
      </c>
      <c r="AH673" t="s">
        <v>9</v>
      </c>
      <c r="AI673" t="s">
        <v>9</v>
      </c>
      <c r="AJ673" t="s">
        <v>9</v>
      </c>
      <c r="AK673">
        <v>3</v>
      </c>
      <c r="AL673" s="35" t="s">
        <v>12</v>
      </c>
      <c r="AM673" t="s">
        <v>8</v>
      </c>
      <c r="AN673" t="s">
        <v>8</v>
      </c>
      <c r="AO673" t="s">
        <v>8</v>
      </c>
      <c r="AP673" t="s">
        <v>8</v>
      </c>
      <c r="AQ673" t="s">
        <v>8</v>
      </c>
      <c r="AR673" s="35">
        <v>24</v>
      </c>
      <c r="AS673" t="s">
        <v>875</v>
      </c>
      <c r="AT673">
        <v>8.1199999999999992</v>
      </c>
      <c r="AU673">
        <v>0.87</v>
      </c>
      <c r="AV673" t="s">
        <v>8</v>
      </c>
      <c r="AW673" t="s">
        <v>8</v>
      </c>
      <c r="AX673" t="s">
        <v>8</v>
      </c>
      <c r="AY673" t="s">
        <v>8</v>
      </c>
      <c r="AZ673" t="s">
        <v>483</v>
      </c>
      <c r="BA673" t="s">
        <v>196</v>
      </c>
      <c r="BB673" cm="1">
        <f t="array" ref="BB673">_xlfn.IFS(AT673="NA", "NA", AT673="NR", "NA", AZ673="Direct rLV % whole brain", AT673, AZ673="Indirect rLV % whole brain", AT673, AZ673="Direct rLV % hemisphere", AT673/2, AZ673="Indirect rLV % hemisphere", AT673/2, AND(F673="Mouse", AZ673="mm3"), (AT673/508.91)*100, AND(F673="Rat", AZ673="mm3"), (AT673/1971)*100, AND(F673="Mouse", AZ673="ul"), (AT673/508.91)*100, AND(F673="Rat", AZ673="ul"), (AT673/1971)*100, AND(F673="Mouse", AZ673="nl"), (AT673/508910)*100, AND(F673="Rat", AZ673="nl"), (AT673/1971000)*100, AND(F673="Mouse", AZ673="cm3"), (AT673/0.50891)*100, AND(F673="Rat", AZ673="cm3"), (AT673/1.971)*100, TRUE, "NA")</f>
        <v>8.1199999999999992</v>
      </c>
      <c r="BC673" t="str" cm="1">
        <f t="array" ref="BC673">_xlfn.IFS(AV673="NA", "NA", AV673="NR", "NA", AZ673="Direct rLV % whole brain", AV673, AZ673="Indirect rLV % whole brain", AV673, AZ673="Direct rLV % hemisphere", AV673/2, AZ673="Indirect rLV % hemisphere", AV673/2, AND(F673="Mouse", AZ673="mm3"), (AV673/508.91)*100, AND(F673="Rat", AZ673="mm3"), (AV673/1971)*100, AND(F673="Mouse", AZ673="ul"), (AV673/508.91)*100, AND(F673="Rat", AZ673="ul"), (AV673/1971)*100, AND(F673="Mouse", AZ673="nl"), (AV673/508910)*100, AND(F673="Rat", AZ673="nl"), (AV673/1971000)*100, AND(F673="Mouse", AZ673="cm3"), (AV673/0.50891)*100, AND(F673="Rat", AZ673="cm3"), (AV673/1.971)*100, TRUE, "NA")</f>
        <v>NA</v>
      </c>
      <c r="BD673" cm="1">
        <f t="array" ref="BD673">_xlfn.IFS(AU673="NA", "NA", AU673="NR", "NA", R673="NR", "NA", BA673="SD", AU673, BA673="SE", AU673*(SQRT(R673)), BA673="SEM", AU673*(SQRT(R673)), TRUE, "NA")</f>
        <v>0.87</v>
      </c>
      <c r="BE673" cm="1">
        <f t="array" ref="BE673">_xlfn.IFS(BD673="NA", "NA", AZ673="Direct rLV % whole brain", BD673, AZ673="Indirect rLV % whole brain", BD673, AZ673="Direct rLV % hemisphere", BD673/2, AZ673="Indirect rLV % hemisphere", BD673/2, AND(F673="Mouse", AZ673="mm3"), (BD673/508.91)*100, AND(F673="Rat", AZ673="mm3"), (BD673/1971)*100, AND(F673="Mouse", AZ673="ul"), (BD673/508.91)*100, AND(F673="Rat", AZ673="ul"), (BD673/1971)*100, AND(F673="Mouse", AZ673="nl"), (BD673/508910)*100, AND(F673="Rat", AZ673="nl"), (BD673/1971000)*100, AND(F673="Mouse", AZ673="cm3"), (BD673/0.50891)*100, AND(F673="Rat", AZ673="cm3"), (BD673/1.971)*100, TRUE, "NA")</f>
        <v>0.87</v>
      </c>
      <c r="BF673" s="48" t="str" cm="1">
        <f t="array" ref="BF673">_xlfn.IFS(AW673="NA", "NA", AW673="NR", "NA", T673 = "NA", "NA", T673 = "NR", "NA", BA673="SD", AW673, BA673="SE", AW673*(SQRT(T673)), BA673="SEM", AW673*(SQRT(T673)), TRUE, "NA")</f>
        <v>NA</v>
      </c>
      <c r="BG673" s="35" t="s">
        <v>12</v>
      </c>
      <c r="BH673" t="s">
        <v>8</v>
      </c>
      <c r="BI673" t="s">
        <v>8</v>
      </c>
      <c r="BJ673" t="s">
        <v>8</v>
      </c>
      <c r="BK673" t="s">
        <v>8</v>
      </c>
      <c r="BL673" t="s">
        <v>8</v>
      </c>
      <c r="BM673" t="s">
        <v>8</v>
      </c>
      <c r="BN673" s="35" t="s">
        <v>273</v>
      </c>
      <c r="BO673" t="s">
        <v>273</v>
      </c>
    </row>
    <row r="674" spans="1:69" x14ac:dyDescent="0.3">
      <c r="A674" t="s">
        <v>2527</v>
      </c>
      <c r="B674" t="s">
        <v>2526</v>
      </c>
      <c r="C674">
        <v>2018</v>
      </c>
      <c r="D674" t="s">
        <v>2528</v>
      </c>
      <c r="E674" t="s">
        <v>143</v>
      </c>
      <c r="F674" s="35" t="s">
        <v>25</v>
      </c>
      <c r="G674" t="s">
        <v>2529</v>
      </c>
      <c r="H674" t="s">
        <v>9</v>
      </c>
      <c r="I674" t="s">
        <v>12</v>
      </c>
      <c r="J674" t="s">
        <v>8</v>
      </c>
      <c r="K674">
        <v>10</v>
      </c>
      <c r="L674">
        <f t="shared" ref="L674:L675" si="110">AVERAGE(K674,M674)</f>
        <v>11.5</v>
      </c>
      <c r="M674">
        <v>13</v>
      </c>
      <c r="N674" t="s">
        <v>9</v>
      </c>
      <c r="O674" t="s">
        <v>9</v>
      </c>
      <c r="P674" t="s">
        <v>9</v>
      </c>
      <c r="Q674">
        <v>1</v>
      </c>
      <c r="R674">
        <v>5</v>
      </c>
      <c r="S674">
        <v>0</v>
      </c>
      <c r="T674" t="s">
        <v>8</v>
      </c>
      <c r="U674" t="str">
        <f t="shared" si="99"/>
        <v>NA</v>
      </c>
      <c r="V674" t="str">
        <f t="shared" si="100"/>
        <v>NA</v>
      </c>
      <c r="W674" s="35" t="s">
        <v>9</v>
      </c>
      <c r="X674" t="s">
        <v>8</v>
      </c>
      <c r="Y674" t="s">
        <v>78</v>
      </c>
      <c r="Z674" t="s">
        <v>9</v>
      </c>
      <c r="AA674">
        <v>50</v>
      </c>
      <c r="AB674" t="s">
        <v>145</v>
      </c>
      <c r="AC674" cm="1">
        <f t="array" ref="AC674">_xlfn.IFS(AB674="mg/kg", AA674, AB674="ug/g", AA674, AB674="mg/100g", AA674*10, AB674="mg/g", AA674*1000, TRUE, "NA")</f>
        <v>50</v>
      </c>
      <c r="AD674" t="s">
        <v>9</v>
      </c>
      <c r="AE674" t="s">
        <v>8</v>
      </c>
      <c r="AF674" t="str" cm="1">
        <f t="array" ref="AF674">_xlfn.IFS(AD674="NA", "NA", AD674="NR", "NA", AE674="W/cm2", AD674, AE674="mW/mm2", AD674*0.1, AE674="mW/cm2", AD674*0.001, AE674="uW/cm2", AD674*0.000001, AE674="lux", AD674*0.00000014641, AE674="klux", AD674*0.00014641, TRUE, "NA")</f>
        <v>NA</v>
      </c>
      <c r="AG674" t="s">
        <v>146</v>
      </c>
      <c r="AH674" t="s">
        <v>9</v>
      </c>
      <c r="AI674" t="s">
        <v>9</v>
      </c>
      <c r="AJ674" t="s">
        <v>9</v>
      </c>
      <c r="AK674">
        <v>3</v>
      </c>
      <c r="AL674" s="35" t="s">
        <v>12</v>
      </c>
      <c r="AM674" t="s">
        <v>8</v>
      </c>
      <c r="AN674" t="s">
        <v>8</v>
      </c>
      <c r="AO674" t="s">
        <v>8</v>
      </c>
      <c r="AP674" t="s">
        <v>8</v>
      </c>
      <c r="AQ674" t="s">
        <v>8</v>
      </c>
      <c r="AR674" s="35">
        <v>24</v>
      </c>
      <c r="AS674" t="s">
        <v>875</v>
      </c>
      <c r="AT674">
        <v>11.76</v>
      </c>
      <c r="AU674">
        <v>0.97</v>
      </c>
      <c r="AV674" t="s">
        <v>8</v>
      </c>
      <c r="AW674" t="s">
        <v>8</v>
      </c>
      <c r="AX674" t="s">
        <v>8</v>
      </c>
      <c r="AY674" t="s">
        <v>8</v>
      </c>
      <c r="AZ674" t="s">
        <v>483</v>
      </c>
      <c r="BA674" t="s">
        <v>196</v>
      </c>
      <c r="BB674" cm="1">
        <f t="array" ref="BB674">_xlfn.IFS(AT674="NA", "NA", AT674="NR", "NA", AZ674="Direct rLV % whole brain", AT674, AZ674="Indirect rLV % whole brain", AT674, AZ674="Direct rLV % hemisphere", AT674/2, AZ674="Indirect rLV % hemisphere", AT674/2, AND(F674="Mouse", AZ674="mm3"), (AT674/508.91)*100, AND(F674="Rat", AZ674="mm3"), (AT674/1971)*100, AND(F674="Mouse", AZ674="ul"), (AT674/508.91)*100, AND(F674="Rat", AZ674="ul"), (AT674/1971)*100, AND(F674="Mouse", AZ674="nl"), (AT674/508910)*100, AND(F674="Rat", AZ674="nl"), (AT674/1971000)*100, AND(F674="Mouse", AZ674="cm3"), (AT674/0.50891)*100, AND(F674="Rat", AZ674="cm3"), (AT674/1.971)*100, TRUE, "NA")</f>
        <v>11.76</v>
      </c>
      <c r="BC674" t="str" cm="1">
        <f t="array" ref="BC674">_xlfn.IFS(AV674="NA", "NA", AV674="NR", "NA", AZ674="Direct rLV % whole brain", AV674, AZ674="Indirect rLV % whole brain", AV674, AZ674="Direct rLV % hemisphere", AV674/2, AZ674="Indirect rLV % hemisphere", AV674/2, AND(F674="Mouse", AZ674="mm3"), (AV674/508.91)*100, AND(F674="Rat", AZ674="mm3"), (AV674/1971)*100, AND(F674="Mouse", AZ674="ul"), (AV674/508.91)*100, AND(F674="Rat", AZ674="ul"), (AV674/1971)*100, AND(F674="Mouse", AZ674="nl"), (AV674/508910)*100, AND(F674="Rat", AZ674="nl"), (AV674/1971000)*100, AND(F674="Mouse", AZ674="cm3"), (AV674/0.50891)*100, AND(F674="Rat", AZ674="cm3"), (AV674/1.971)*100, TRUE, "NA")</f>
        <v>NA</v>
      </c>
      <c r="BD674" cm="1">
        <f t="array" ref="BD674">_xlfn.IFS(AU674="NA", "NA", AU674="NR", "NA", R674="NR", "NA", BA674="SD", AU674, BA674="SE", AU674*(SQRT(R674)), BA674="SEM", AU674*(SQRT(R674)), TRUE, "NA")</f>
        <v>0.97</v>
      </c>
      <c r="BE674" cm="1">
        <f t="array" ref="BE674">_xlfn.IFS(BD674="NA", "NA", AZ674="Direct rLV % whole brain", BD674, AZ674="Indirect rLV % whole brain", BD674, AZ674="Direct rLV % hemisphere", BD674/2, AZ674="Indirect rLV % hemisphere", BD674/2, AND(F674="Mouse", AZ674="mm3"), (BD674/508.91)*100, AND(F674="Rat", AZ674="mm3"), (BD674/1971)*100, AND(F674="Mouse", AZ674="ul"), (BD674/508.91)*100, AND(F674="Rat", AZ674="ul"), (BD674/1971)*100, AND(F674="Mouse", AZ674="nl"), (BD674/508910)*100, AND(F674="Rat", AZ674="nl"), (BD674/1971000)*100, AND(F674="Mouse", AZ674="cm3"), (BD674/0.50891)*100, AND(F674="Rat", AZ674="cm3"), (BD674/1.971)*100, TRUE, "NA")</f>
        <v>0.97</v>
      </c>
      <c r="BF674" s="48" t="str" cm="1">
        <f t="array" ref="BF674">_xlfn.IFS(AW674="NA", "NA", AW674="NR", "NA", T674 = "NA", "NA", T674 = "NR", "NA", BA674="SD", AW674, BA674="SE", AW674*(SQRT(T674)), BA674="SEM", AW674*(SQRT(T674)), TRUE, "NA")</f>
        <v>NA</v>
      </c>
      <c r="BG674" s="35" t="s">
        <v>12</v>
      </c>
      <c r="BH674" t="s">
        <v>8</v>
      </c>
      <c r="BI674" t="s">
        <v>8</v>
      </c>
      <c r="BJ674" t="s">
        <v>8</v>
      </c>
      <c r="BK674" t="s">
        <v>8</v>
      </c>
      <c r="BL674" t="s">
        <v>8</v>
      </c>
      <c r="BM674" t="s">
        <v>8</v>
      </c>
      <c r="BN674" s="35" t="s">
        <v>273</v>
      </c>
      <c r="BO674" t="s">
        <v>273</v>
      </c>
    </row>
    <row r="675" spans="1:69" x14ac:dyDescent="0.3">
      <c r="A675" t="s">
        <v>2527</v>
      </c>
      <c r="B675" t="s">
        <v>2526</v>
      </c>
      <c r="C675">
        <v>2018</v>
      </c>
      <c r="D675" t="s">
        <v>2528</v>
      </c>
      <c r="E675" t="s">
        <v>144</v>
      </c>
      <c r="F675" s="35" t="s">
        <v>25</v>
      </c>
      <c r="G675" t="s">
        <v>2530</v>
      </c>
      <c r="H675" t="s">
        <v>9</v>
      </c>
      <c r="I675" t="s">
        <v>12</v>
      </c>
      <c r="J675" t="s">
        <v>8</v>
      </c>
      <c r="K675">
        <v>10</v>
      </c>
      <c r="L675">
        <f t="shared" si="110"/>
        <v>11.5</v>
      </c>
      <c r="M675">
        <v>13</v>
      </c>
      <c r="N675" t="s">
        <v>9</v>
      </c>
      <c r="O675" t="s">
        <v>9</v>
      </c>
      <c r="P675" t="s">
        <v>9</v>
      </c>
      <c r="Q675">
        <v>1</v>
      </c>
      <c r="R675">
        <v>5</v>
      </c>
      <c r="S675">
        <v>0</v>
      </c>
      <c r="T675" t="s">
        <v>8</v>
      </c>
      <c r="U675" t="str">
        <f t="shared" si="99"/>
        <v>NA</v>
      </c>
      <c r="V675" t="str">
        <f t="shared" si="100"/>
        <v>NA</v>
      </c>
      <c r="W675" s="35" t="s">
        <v>9</v>
      </c>
      <c r="X675" t="s">
        <v>8</v>
      </c>
      <c r="Y675" t="s">
        <v>78</v>
      </c>
      <c r="Z675" t="s">
        <v>9</v>
      </c>
      <c r="AA675">
        <v>50</v>
      </c>
      <c r="AB675" t="s">
        <v>145</v>
      </c>
      <c r="AC675" cm="1">
        <f t="array" ref="AC675">_xlfn.IFS(AB675="mg/kg", AA675, AB675="ug/g", AA675, AB675="mg/100g", AA675*10, AB675="mg/g", AA675*1000, TRUE, "NA")</f>
        <v>50</v>
      </c>
      <c r="AD675" t="s">
        <v>9</v>
      </c>
      <c r="AE675" t="s">
        <v>8</v>
      </c>
      <c r="AF675" t="str" cm="1">
        <f t="array" ref="AF675">_xlfn.IFS(AD675="NA", "NA", AD675="NR", "NA", AE675="W/cm2", AD675, AE675="mW/mm2", AD675*0.1, AE675="mW/cm2", AD675*0.001, AE675="uW/cm2", AD675*0.000001, AE675="lux", AD675*0.00000014641, AE675="klux", AD675*0.00014641, TRUE, "NA")</f>
        <v>NA</v>
      </c>
      <c r="AG675" t="s">
        <v>146</v>
      </c>
      <c r="AH675" t="s">
        <v>9</v>
      </c>
      <c r="AI675" t="s">
        <v>9</v>
      </c>
      <c r="AJ675" t="s">
        <v>9</v>
      </c>
      <c r="AK675">
        <v>3</v>
      </c>
      <c r="AL675" s="35" t="s">
        <v>12</v>
      </c>
      <c r="AM675" t="s">
        <v>8</v>
      </c>
      <c r="AN675" t="s">
        <v>8</v>
      </c>
      <c r="AO675" t="s">
        <v>8</v>
      </c>
      <c r="AP675" t="s">
        <v>8</v>
      </c>
      <c r="AQ675" t="s">
        <v>8</v>
      </c>
      <c r="AR675" s="35">
        <v>24</v>
      </c>
      <c r="AS675" t="s">
        <v>875</v>
      </c>
      <c r="AT675">
        <v>5.8</v>
      </c>
      <c r="AU675">
        <v>0.82</v>
      </c>
      <c r="AV675" t="s">
        <v>8</v>
      </c>
      <c r="AW675" t="s">
        <v>8</v>
      </c>
      <c r="AX675" t="s">
        <v>8</v>
      </c>
      <c r="AY675" t="s">
        <v>8</v>
      </c>
      <c r="AZ675" t="s">
        <v>483</v>
      </c>
      <c r="BA675" t="s">
        <v>196</v>
      </c>
      <c r="BB675" cm="1">
        <f t="array" ref="BB675">_xlfn.IFS(AT675="NA", "NA", AT675="NR", "NA", AZ675="Direct rLV % whole brain", AT675, AZ675="Indirect rLV % whole brain", AT675, AZ675="Direct rLV % hemisphere", AT675/2, AZ675="Indirect rLV % hemisphere", AT675/2, AND(F675="Mouse", AZ675="mm3"), (AT675/508.91)*100, AND(F675="Rat", AZ675="mm3"), (AT675/1971)*100, AND(F675="Mouse", AZ675="ul"), (AT675/508.91)*100, AND(F675="Rat", AZ675="ul"), (AT675/1971)*100, AND(F675="Mouse", AZ675="nl"), (AT675/508910)*100, AND(F675="Rat", AZ675="nl"), (AT675/1971000)*100, AND(F675="Mouse", AZ675="cm3"), (AT675/0.50891)*100, AND(F675="Rat", AZ675="cm3"), (AT675/1.971)*100, TRUE, "NA")</f>
        <v>5.8</v>
      </c>
      <c r="BC675" t="str" cm="1">
        <f t="array" ref="BC675">_xlfn.IFS(AV675="NA", "NA", AV675="NR", "NA", AZ675="Direct rLV % whole brain", AV675, AZ675="Indirect rLV % whole brain", AV675, AZ675="Direct rLV % hemisphere", AV675/2, AZ675="Indirect rLV % hemisphere", AV675/2, AND(F675="Mouse", AZ675="mm3"), (AV675/508.91)*100, AND(F675="Rat", AZ675="mm3"), (AV675/1971)*100, AND(F675="Mouse", AZ675="ul"), (AV675/508.91)*100, AND(F675="Rat", AZ675="ul"), (AV675/1971)*100, AND(F675="Mouse", AZ675="nl"), (AV675/508910)*100, AND(F675="Rat", AZ675="nl"), (AV675/1971000)*100, AND(F675="Mouse", AZ675="cm3"), (AV675/0.50891)*100, AND(F675="Rat", AZ675="cm3"), (AV675/1.971)*100, TRUE, "NA")</f>
        <v>NA</v>
      </c>
      <c r="BD675" cm="1">
        <f t="array" ref="BD675">_xlfn.IFS(AU675="NA", "NA", AU675="NR", "NA", R675="NR", "NA", BA675="SD", AU675, BA675="SE", AU675*(SQRT(R675)), BA675="SEM", AU675*(SQRT(R675)), TRUE, "NA")</f>
        <v>0.82</v>
      </c>
      <c r="BE675" cm="1">
        <f t="array" ref="BE675">_xlfn.IFS(BD675="NA", "NA", AZ675="Direct rLV % whole brain", BD675, AZ675="Indirect rLV % whole brain", BD675, AZ675="Direct rLV % hemisphere", BD675/2, AZ675="Indirect rLV % hemisphere", BD675/2, AND(F675="Mouse", AZ675="mm3"), (BD675/508.91)*100, AND(F675="Rat", AZ675="mm3"), (BD675/1971)*100, AND(F675="Mouse", AZ675="ul"), (BD675/508.91)*100, AND(F675="Rat", AZ675="ul"), (BD675/1971)*100, AND(F675="Mouse", AZ675="nl"), (BD675/508910)*100, AND(F675="Rat", AZ675="nl"), (BD675/1971000)*100, AND(F675="Mouse", AZ675="cm3"), (BD675/0.50891)*100, AND(F675="Rat", AZ675="cm3"), (BD675/1.971)*100, TRUE, "NA")</f>
        <v>0.82</v>
      </c>
      <c r="BF675" s="48" t="str" cm="1">
        <f t="array" ref="BF675">_xlfn.IFS(AW675="NA", "NA", AW675="NR", "NA", T675 = "NA", "NA", T675 = "NR", "NA", BA675="SD", AW675, BA675="SE", AW675*(SQRT(T675)), BA675="SEM", AW675*(SQRT(T675)), TRUE, "NA")</f>
        <v>NA</v>
      </c>
      <c r="BG675" s="35" t="s">
        <v>12</v>
      </c>
      <c r="BH675" t="s">
        <v>8</v>
      </c>
      <c r="BI675" t="s">
        <v>8</v>
      </c>
      <c r="BJ675" t="s">
        <v>8</v>
      </c>
      <c r="BK675" t="s">
        <v>8</v>
      </c>
      <c r="BL675" t="s">
        <v>8</v>
      </c>
      <c r="BM675" t="s">
        <v>8</v>
      </c>
      <c r="BN675" s="35" t="s">
        <v>273</v>
      </c>
      <c r="BO675" t="s">
        <v>273</v>
      </c>
    </row>
    <row r="676" spans="1:69" s="22" customFormat="1" x14ac:dyDescent="0.3">
      <c r="A676" s="22" t="s">
        <v>2534</v>
      </c>
      <c r="B676" s="22" t="s">
        <v>2533</v>
      </c>
      <c r="C676" s="22">
        <v>2017</v>
      </c>
      <c r="D676" s="22" t="s">
        <v>2535</v>
      </c>
      <c r="E676" s="22" t="s">
        <v>141</v>
      </c>
      <c r="F676" s="34" t="s">
        <v>25</v>
      </c>
      <c r="G676" s="22" t="s">
        <v>1008</v>
      </c>
      <c r="H676" s="22" t="s">
        <v>36</v>
      </c>
      <c r="I676" s="22" t="s">
        <v>12</v>
      </c>
      <c r="J676" s="22" t="s">
        <v>8</v>
      </c>
      <c r="K676" s="22" t="s">
        <v>9</v>
      </c>
      <c r="L676" s="22" t="s">
        <v>9</v>
      </c>
      <c r="M676" s="22" t="s">
        <v>9</v>
      </c>
      <c r="N676" s="22" t="s">
        <v>9</v>
      </c>
      <c r="O676" s="22" t="s">
        <v>9</v>
      </c>
      <c r="P676" s="22" t="s">
        <v>9</v>
      </c>
      <c r="Q676" s="22">
        <v>1</v>
      </c>
      <c r="R676" s="22">
        <v>10</v>
      </c>
      <c r="S676" s="22">
        <v>1</v>
      </c>
      <c r="T676" s="22">
        <v>12</v>
      </c>
      <c r="U676" s="22">
        <f t="shared" si="99"/>
        <v>1</v>
      </c>
      <c r="V676" s="22">
        <f t="shared" si="100"/>
        <v>10</v>
      </c>
      <c r="W676" s="34" t="s">
        <v>97</v>
      </c>
      <c r="X676" s="22" t="s">
        <v>8</v>
      </c>
      <c r="Y676" s="22" t="s">
        <v>78</v>
      </c>
      <c r="Z676" s="22" t="s">
        <v>340</v>
      </c>
      <c r="AA676" s="22">
        <v>10</v>
      </c>
      <c r="AB676" s="22" t="s">
        <v>320</v>
      </c>
      <c r="AC676" t="str" cm="1">
        <f t="array" ref="AC676">_xlfn.IFS(AB676="mg/kg", AA676, AB676="ug/g", AA676, AB676="mg/100g", AA676*10, AB676="mg/g", AA676*1000, TRUE, "NA")</f>
        <v>NA</v>
      </c>
      <c r="AD676" s="22" t="s">
        <v>9</v>
      </c>
      <c r="AE676" s="22" t="s">
        <v>8</v>
      </c>
      <c r="AF676" t="str" cm="1">
        <f t="array" ref="AF676">_xlfn.IFS(AD676="NA", "NA", AD676="NR", "NA", AE676="W/cm2", AD676, AE676="mW/mm2", AD676*0.1, AE676="mW/cm2", AD676*0.001, AE676="uW/cm2", AD676*0.000001, AE676="lux", AD676*0.00000014641, AE676="klux", AD676*0.00014641, TRUE, "NA")</f>
        <v>NA</v>
      </c>
      <c r="AG676" s="22" t="s">
        <v>231</v>
      </c>
      <c r="AH676" s="22" t="s">
        <v>9</v>
      </c>
      <c r="AI676" s="22" t="s">
        <v>9</v>
      </c>
      <c r="AJ676" s="22">
        <v>4.5</v>
      </c>
      <c r="AK676" s="22">
        <v>15</v>
      </c>
      <c r="AL676" s="34" t="s">
        <v>1137</v>
      </c>
      <c r="AM676" s="22" t="s">
        <v>47</v>
      </c>
      <c r="AN676" s="22" t="s">
        <v>8</v>
      </c>
      <c r="AO676" s="22" t="s">
        <v>8</v>
      </c>
      <c r="AP676" s="22" t="s">
        <v>9</v>
      </c>
      <c r="AQ676" s="22" t="s">
        <v>156</v>
      </c>
      <c r="AR676" s="34">
        <v>1008</v>
      </c>
      <c r="AS676" s="22" t="s">
        <v>876</v>
      </c>
      <c r="AT676" s="22">
        <v>5.83</v>
      </c>
      <c r="AU676" s="22">
        <v>0.99</v>
      </c>
      <c r="AV676" s="22">
        <v>6.83</v>
      </c>
      <c r="AW676" s="22">
        <v>0.76</v>
      </c>
      <c r="AX676" s="22" t="s">
        <v>8</v>
      </c>
      <c r="AY676" s="22" t="s">
        <v>8</v>
      </c>
      <c r="AZ676" s="22" t="s">
        <v>137</v>
      </c>
      <c r="BA676" s="22" t="s">
        <v>197</v>
      </c>
      <c r="BB676" cm="1">
        <f t="array" ref="BB676">_xlfn.IFS(AT676="NA", "NA", AT676="NR", "NA", AZ676="Direct rLV % whole brain", AT676, AZ676="Indirect rLV % whole brain", AT676, AZ676="Direct rLV % hemisphere", AT676/2, AZ676="Indirect rLV % hemisphere", AT676/2, AND(F676="Mouse", AZ676="mm3"), (AT676/508.91)*100, AND(F676="Rat", AZ676="mm3"), (AT676/1971)*100, AND(F676="Mouse", AZ676="ul"), (AT676/508.91)*100, AND(F676="Rat", AZ676="ul"), (AT676/1971)*100, AND(F676="Mouse", AZ676="nl"), (AT676/508910)*100, AND(F676="Rat", AZ676="nl"), (AT676/1971000)*100, AND(F676="Mouse", AZ676="cm3"), (AT676/0.50891)*100, AND(F676="Rat", AZ676="cm3"), (AT676/1.971)*100, TRUE, "NA")</f>
        <v>1.1455856634768427</v>
      </c>
      <c r="BC676" cm="1">
        <f t="array" ref="BC676">_xlfn.IFS(AV676="NA", "NA", AV676="NR", "NA", AZ676="Direct rLV % whole brain", AV676, AZ676="Indirect rLV % whole brain", AV676, AZ676="Direct rLV % hemisphere", AV676/2, AZ676="Indirect rLV % hemisphere", AV676/2, AND(F676="Mouse", AZ676="mm3"), (AV676/508.91)*100, AND(F676="Rat", AZ676="mm3"), (AV676/1971)*100, AND(F676="Mouse", AZ676="ul"), (AV676/508.91)*100, AND(F676="Rat", AZ676="ul"), (AV676/1971)*100, AND(F676="Mouse", AZ676="nl"), (AV676/508910)*100, AND(F676="Rat", AZ676="nl"), (AV676/1971000)*100, AND(F676="Mouse", AZ676="cm3"), (AV676/0.50891)*100, AND(F676="Rat", AZ676="cm3"), (AV676/1.971)*100, TRUE, "NA")</f>
        <v>1.3420840620148946</v>
      </c>
      <c r="BD676" cm="1">
        <f t="array" ref="BD676">_xlfn.IFS(AU676="NA", "NA", AU676="NR", "NA", R676="NR", "NA", BA676="SD", AU676, BA676="SE", AU676*(SQRT(R676)), BA676="SEM", AU676*(SQRT(R676)), TRUE, "NA")</f>
        <v>3.1306548835666956</v>
      </c>
      <c r="BE676" cm="1">
        <f t="array" ref="BE676">_xlfn.IFS(BD676="NA", "NA", AZ676="Direct rLV % whole brain", BD676, AZ676="Indirect rLV % whole brain", BD676, AZ676="Direct rLV % hemisphere", BD676/2, AZ676="Indirect rLV % hemisphere", BD676/2, AND(F676="Mouse", AZ676="mm3"), (BD676/508.91)*100, AND(F676="Rat", AZ676="mm3"), (BD676/1971)*100, AND(F676="Mouse", AZ676="ul"), (BD676/508.91)*100, AND(F676="Rat", AZ676="ul"), (BD676/1971)*100, AND(F676="Mouse", AZ676="nl"), (BD676/508910)*100, AND(F676="Rat", AZ676="nl"), (BD676/1971000)*100, AND(F676="Mouse", AZ676="cm3"), (BD676/0.50891)*100, AND(F676="Rat", AZ676="cm3"), (BD676/1.971)*100, TRUE, "NA")</f>
        <v>0.61516867099618699</v>
      </c>
      <c r="BF676" s="48" cm="1">
        <f t="array" ref="BF676">_xlfn.IFS(AW676="NA", "NA", AW676="NR", "NA", T676 = "NA", "NA", T676 = "NR", "NA", BA676="SD", AW676, BA676="SE", AW676*(SQRT(T676)), BA676="SEM", AW676*(SQRT(T676)), TRUE, "NA")</f>
        <v>2.6327172275046933</v>
      </c>
      <c r="BG676" s="34" t="s">
        <v>12</v>
      </c>
      <c r="BH676" s="22" t="s">
        <v>8</v>
      </c>
      <c r="BI676" s="22" t="s">
        <v>8</v>
      </c>
      <c r="BJ676" s="22" t="s">
        <v>8</v>
      </c>
      <c r="BK676" s="22" t="s">
        <v>8</v>
      </c>
      <c r="BL676" s="22" t="s">
        <v>8</v>
      </c>
      <c r="BM676" s="22" t="s">
        <v>8</v>
      </c>
      <c r="BN676" s="34" t="s">
        <v>273</v>
      </c>
      <c r="BO676" s="22" t="s">
        <v>273</v>
      </c>
    </row>
    <row r="677" spans="1:69" x14ac:dyDescent="0.3">
      <c r="A677" t="s">
        <v>2537</v>
      </c>
      <c r="B677" t="s">
        <v>2536</v>
      </c>
      <c r="C677">
        <v>2013</v>
      </c>
      <c r="D677" t="s">
        <v>2538</v>
      </c>
      <c r="E677" t="s">
        <v>141</v>
      </c>
      <c r="F677" s="35" t="s">
        <v>25</v>
      </c>
      <c r="G677" t="s">
        <v>9</v>
      </c>
      <c r="H677" t="s">
        <v>36</v>
      </c>
      <c r="I677" t="s">
        <v>12</v>
      </c>
      <c r="J677" t="s">
        <v>8</v>
      </c>
      <c r="K677">
        <v>17</v>
      </c>
      <c r="L677">
        <f>AVERAGE(K677,M677)</f>
        <v>21.5</v>
      </c>
      <c r="M677">
        <v>26</v>
      </c>
      <c r="N677" t="s">
        <v>9</v>
      </c>
      <c r="O677" t="s">
        <v>9</v>
      </c>
      <c r="P677" t="s">
        <v>9</v>
      </c>
      <c r="Q677">
        <v>1</v>
      </c>
      <c r="R677">
        <v>4</v>
      </c>
      <c r="S677">
        <v>1</v>
      </c>
      <c r="T677">
        <v>4</v>
      </c>
      <c r="U677">
        <f t="shared" si="99"/>
        <v>1</v>
      </c>
      <c r="V677">
        <f t="shared" si="100"/>
        <v>4</v>
      </c>
      <c r="W677" s="35" t="s">
        <v>97</v>
      </c>
      <c r="X677" t="s">
        <v>8</v>
      </c>
      <c r="Y677" t="s">
        <v>2553</v>
      </c>
      <c r="Z677" t="s">
        <v>340</v>
      </c>
      <c r="AA677">
        <v>10</v>
      </c>
      <c r="AB677" t="s">
        <v>320</v>
      </c>
      <c r="AC677" t="str" cm="1">
        <f t="array" ref="AC677">_xlfn.IFS(AB677="mg/kg", AA677, AB677="ug/g", AA677, AB677="mg/100g", AA677*10, AB677="mg/g", AA677*1000, TRUE, "NA")</f>
        <v>NA</v>
      </c>
      <c r="AD677">
        <v>5</v>
      </c>
      <c r="AE677" t="s">
        <v>221</v>
      </c>
      <c r="AF677" t="str" cm="1">
        <f t="array" ref="AF677">_xlfn.IFS(AD677="NA", "NA", AD677="NR", "NA", AE677="W/cm2", AD677, AE677="mW/mm2", AD677*0.1, AE677="mW/cm2", AD677*0.001, AE677="uW/cm2", AD677*0.000001, AE677="lux", AD677*0.00000014641, AE677="klux", AD677*0.00014641, TRUE, "NA")</f>
        <v>NA</v>
      </c>
      <c r="AG677" t="s">
        <v>84</v>
      </c>
      <c r="AH677" t="s">
        <v>719</v>
      </c>
      <c r="AI677">
        <v>543</v>
      </c>
      <c r="AJ677" t="s">
        <v>9</v>
      </c>
      <c r="AK677">
        <v>10</v>
      </c>
      <c r="AL677" s="35" t="s">
        <v>2539</v>
      </c>
      <c r="AM677" t="s">
        <v>216</v>
      </c>
      <c r="AN677">
        <v>0.25</v>
      </c>
      <c r="AO677" t="s">
        <v>145</v>
      </c>
      <c r="AP677">
        <v>0</v>
      </c>
      <c r="AQ677" t="s">
        <v>157</v>
      </c>
      <c r="AR677" s="35">
        <v>24</v>
      </c>
      <c r="AS677" t="s">
        <v>875</v>
      </c>
      <c r="AT677">
        <v>170496</v>
      </c>
      <c r="AU677">
        <v>9600</v>
      </c>
      <c r="AV677">
        <v>69700</v>
      </c>
      <c r="AW677">
        <v>3300</v>
      </c>
      <c r="AX677" t="s">
        <v>8</v>
      </c>
      <c r="AY677" t="s">
        <v>8</v>
      </c>
      <c r="AZ677" t="s">
        <v>2575</v>
      </c>
      <c r="BA677" t="s">
        <v>197</v>
      </c>
      <c r="BB677" t="str" cm="1">
        <f t="array" ref="BB677">_xlfn.IFS(AT677="NA", "NA", AT677="NR", "NA", AZ677="Direct rLV % whole brain", AT677, AZ677="Indirect rLV % whole brain", AT677, AZ677="Direct rLV % hemisphere", AT677/2, AZ677="Indirect rLV % hemisphere", AT677/2, AND(F677="Mouse", AZ677="mm3"), (AT677/508.91)*100, AND(F677="Rat", AZ677="mm3"), (AT677/1971)*100, AND(F677="Mouse", AZ677="ul"), (AT677/508.91)*100, AND(F677="Rat", AZ677="ul"), (AT677/1971)*100, AND(F677="Mouse", AZ677="nl"), (AT677/508910)*100, AND(F677="Rat", AZ677="nl"), (AT677/1971000)*100, AND(F677="Mouse", AZ677="cm3"), (AT677/0.50891)*100, AND(F677="Rat", AZ677="cm3"), (AT677/1.971)*100, TRUE, "NA")</f>
        <v>NA</v>
      </c>
      <c r="BC677" t="str" cm="1">
        <f t="array" ref="BC677">_xlfn.IFS(AV677="NA", "NA", AV677="NR", "NA", AZ677="Direct rLV % whole brain", AV677, AZ677="Indirect rLV % whole brain", AV677, AZ677="Direct rLV % hemisphere", AV677/2, AZ677="Indirect rLV % hemisphere", AV677/2, AND(F677="Mouse", AZ677="mm3"), (AV677/508.91)*100, AND(F677="Rat", AZ677="mm3"), (AV677/1971)*100, AND(F677="Mouse", AZ677="ul"), (AV677/508.91)*100, AND(F677="Rat", AZ677="ul"), (AV677/1971)*100, AND(F677="Mouse", AZ677="nl"), (AV677/508910)*100, AND(F677="Rat", AZ677="nl"), (AV677/1971000)*100, AND(F677="Mouse", AZ677="cm3"), (AV677/0.50891)*100, AND(F677="Rat", AZ677="cm3"), (AV677/1.971)*100, TRUE, "NA")</f>
        <v>NA</v>
      </c>
      <c r="BD677" cm="1">
        <f t="array" ref="BD677">_xlfn.IFS(AU677="NA", "NA", AU677="NR", "NA", R677="NR", "NA", BA677="SD", AU677, BA677="SE", AU677*(SQRT(R677)), BA677="SEM", AU677*(SQRT(R677)), TRUE, "NA")</f>
        <v>19200</v>
      </c>
      <c r="BE677" t="str" cm="1">
        <f t="array" ref="BE677">_xlfn.IFS(BD677="NA", "NA", AZ677="Direct rLV % whole brain", BD677, AZ677="Indirect rLV % whole brain", BD677, AZ677="Direct rLV % hemisphere", BD677/2, AZ677="Indirect rLV % hemisphere", BD677/2, AND(F677="Mouse", AZ677="mm3"), (BD677/508.91)*100, AND(F677="Rat", AZ677="mm3"), (BD677/1971)*100, AND(F677="Mouse", AZ677="ul"), (BD677/508.91)*100, AND(F677="Rat", AZ677="ul"), (BD677/1971)*100, AND(F677="Mouse", AZ677="nl"), (BD677/508910)*100, AND(F677="Rat", AZ677="nl"), (BD677/1971000)*100, AND(F677="Mouse", AZ677="cm3"), (BD677/0.50891)*100, AND(F677="Rat", AZ677="cm3"), (BD677/1.971)*100, TRUE, "NA")</f>
        <v>NA</v>
      </c>
      <c r="BF677" s="48" cm="1">
        <f t="array" ref="BF677">_xlfn.IFS(AW677="NA", "NA", AW677="NR", "NA", T677 = "NA", "NA", T677 = "NR", "NA", BA677="SD", AW677, BA677="SE", AW677*(SQRT(T677)), BA677="SEM", AW677*(SQRT(T677)), TRUE, "NA")</f>
        <v>6600</v>
      </c>
      <c r="BG677" s="35" t="s">
        <v>12</v>
      </c>
      <c r="BH677" t="s">
        <v>8</v>
      </c>
      <c r="BI677" t="s">
        <v>8</v>
      </c>
      <c r="BJ677" t="s">
        <v>8</v>
      </c>
      <c r="BK677" t="s">
        <v>8</v>
      </c>
      <c r="BL677" t="s">
        <v>8</v>
      </c>
      <c r="BM677" t="s">
        <v>8</v>
      </c>
      <c r="BN677" s="35" t="s">
        <v>273</v>
      </c>
      <c r="BO677" t="s">
        <v>273</v>
      </c>
    </row>
    <row r="678" spans="1:69" s="22" customFormat="1" x14ac:dyDescent="0.3">
      <c r="A678" s="22" t="s">
        <v>2540</v>
      </c>
      <c r="B678" s="22" t="s">
        <v>2536</v>
      </c>
      <c r="C678" s="22">
        <v>2010</v>
      </c>
      <c r="D678" s="22" t="s">
        <v>2541</v>
      </c>
      <c r="E678" s="22" t="s">
        <v>141</v>
      </c>
      <c r="F678" s="34" t="s">
        <v>25</v>
      </c>
      <c r="G678" s="22" t="s">
        <v>774</v>
      </c>
      <c r="H678" s="22" t="s">
        <v>36</v>
      </c>
      <c r="I678" s="22" t="s">
        <v>12</v>
      </c>
      <c r="J678" s="22" t="s">
        <v>8</v>
      </c>
      <c r="K678" s="22">
        <v>17</v>
      </c>
      <c r="L678" s="22">
        <f t="shared" ref="L678:L680" si="111">AVERAGE(K678,M678)</f>
        <v>21.5</v>
      </c>
      <c r="M678" s="22">
        <v>26</v>
      </c>
      <c r="N678" s="22" t="s">
        <v>9</v>
      </c>
      <c r="O678" s="22" t="s">
        <v>9</v>
      </c>
      <c r="P678" s="22" t="s">
        <v>9</v>
      </c>
      <c r="Q678" s="22">
        <v>1</v>
      </c>
      <c r="R678" s="22">
        <v>5</v>
      </c>
      <c r="S678" s="22">
        <v>7</v>
      </c>
      <c r="T678" s="22">
        <v>5</v>
      </c>
      <c r="U678" s="22">
        <f t="shared" si="99"/>
        <v>7</v>
      </c>
      <c r="V678" s="22">
        <f t="shared" si="100"/>
        <v>0.7142857142857143</v>
      </c>
      <c r="W678" s="34" t="s">
        <v>97</v>
      </c>
      <c r="X678" s="22" t="s">
        <v>8</v>
      </c>
      <c r="Y678" s="22" t="s">
        <v>2553</v>
      </c>
      <c r="Z678" s="22" t="s">
        <v>340</v>
      </c>
      <c r="AA678" s="22">
        <v>20</v>
      </c>
      <c r="AB678" s="22" t="s">
        <v>320</v>
      </c>
      <c r="AC678" t="str" cm="1">
        <f t="array" ref="AC678">_xlfn.IFS(AB678="mg/kg", AA678, AB678="ug/g", AA678, AB678="mg/100g", AA678*10, AB678="mg/g", AA678*1000, TRUE, "NA")</f>
        <v>NA</v>
      </c>
      <c r="AD678" s="22">
        <v>5</v>
      </c>
      <c r="AE678" s="22" t="s">
        <v>221</v>
      </c>
      <c r="AF678" t="str" cm="1">
        <f t="array" ref="AF678">_xlfn.IFS(AD678="NA", "NA", AD678="NR", "NA", AE678="W/cm2", AD678, AE678="mW/mm2", AD678*0.1, AE678="mW/cm2", AD678*0.001, AE678="uW/cm2", AD678*0.000001, AE678="lux", AD678*0.00000014641, AE678="klux", AD678*0.00014641, TRUE, "NA")</f>
        <v>NA</v>
      </c>
      <c r="AG678" s="22" t="s">
        <v>84</v>
      </c>
      <c r="AH678" s="22" t="s">
        <v>719</v>
      </c>
      <c r="AI678" s="22">
        <v>543</v>
      </c>
      <c r="AJ678" s="22" t="s">
        <v>9</v>
      </c>
      <c r="AK678" s="22" t="s">
        <v>9</v>
      </c>
      <c r="AL678" s="34" t="s">
        <v>2539</v>
      </c>
      <c r="AM678" s="22" t="s">
        <v>216</v>
      </c>
      <c r="AN678" s="22">
        <v>100</v>
      </c>
      <c r="AO678" s="22" t="s">
        <v>2570</v>
      </c>
      <c r="AP678" s="22">
        <v>0</v>
      </c>
      <c r="AQ678" s="22" t="s">
        <v>157</v>
      </c>
      <c r="AR678" s="34">
        <v>120</v>
      </c>
      <c r="AS678" s="22" t="s">
        <v>875</v>
      </c>
      <c r="AT678" s="22">
        <v>2.38</v>
      </c>
      <c r="AU678" s="22">
        <v>7.0000000000000007E-2</v>
      </c>
      <c r="AV678" s="22">
        <v>0.8</v>
      </c>
      <c r="AW678" s="22">
        <v>0.14000000000000001</v>
      </c>
      <c r="AX678" s="22" t="s">
        <v>8</v>
      </c>
      <c r="AY678" s="22" t="s">
        <v>8</v>
      </c>
      <c r="AZ678" s="22" t="s">
        <v>301</v>
      </c>
      <c r="BA678" s="22" t="s">
        <v>197</v>
      </c>
      <c r="BB678" t="str" cm="1">
        <f t="array" ref="BB678">_xlfn.IFS(AT678="NA", "NA", AT678="NR", "NA", AZ678="Direct rLV % whole brain", AT678, AZ678="Indirect rLV % whole brain", AT678, AZ678="Direct rLV % hemisphere", AT678/2, AZ678="Indirect rLV % hemisphere", AT678/2, AND(F678="Mouse", AZ678="mm3"), (AT678/508.91)*100, AND(F678="Rat", AZ678="mm3"), (AT678/1971)*100, AND(F678="Mouse", AZ678="ul"), (AT678/508.91)*100, AND(F678="Rat", AZ678="ul"), (AT678/1971)*100, AND(F678="Mouse", AZ678="nl"), (AT678/508910)*100, AND(F678="Rat", AZ678="nl"), (AT678/1971000)*100, AND(F678="Mouse", AZ678="cm3"), (AT678/0.50891)*100, AND(F678="Rat", AZ678="cm3"), (AT678/1.971)*100, TRUE, "NA")</f>
        <v>NA</v>
      </c>
      <c r="BC678" t="str" cm="1">
        <f t="array" ref="BC678">_xlfn.IFS(AV678="NA", "NA", AV678="NR", "NA", AZ678="Direct rLV % whole brain", AV678, AZ678="Indirect rLV % whole brain", AV678, AZ678="Direct rLV % hemisphere", AV678/2, AZ678="Indirect rLV % hemisphere", AV678/2, AND(F678="Mouse", AZ678="mm3"), (AV678/508.91)*100, AND(F678="Rat", AZ678="mm3"), (AV678/1971)*100, AND(F678="Mouse", AZ678="ul"), (AV678/508.91)*100, AND(F678="Rat", AZ678="ul"), (AV678/1971)*100, AND(F678="Mouse", AZ678="nl"), (AV678/508910)*100, AND(F678="Rat", AZ678="nl"), (AV678/1971000)*100, AND(F678="Mouse", AZ678="cm3"), (AV678/0.50891)*100, AND(F678="Rat", AZ678="cm3"), (AV678/1.971)*100, TRUE, "NA")</f>
        <v>NA</v>
      </c>
      <c r="BD678" cm="1">
        <f t="array" ref="BD678">_xlfn.IFS(AU678="NA", "NA", AU678="NR", "NA", R678="NR", "NA", BA678="SD", AU678, BA678="SE", AU678*(SQRT(R678)), BA678="SEM", AU678*(SQRT(R678)), TRUE, "NA")</f>
        <v>0.15652475842498531</v>
      </c>
      <c r="BE678" t="str" cm="1">
        <f t="array" ref="BE678">_xlfn.IFS(BD678="NA", "NA", AZ678="Direct rLV % whole brain", BD678, AZ678="Indirect rLV % whole brain", BD678, AZ678="Direct rLV % hemisphere", BD678/2, AZ678="Indirect rLV % hemisphere", BD678/2, AND(F678="Mouse", AZ678="mm3"), (BD678/508.91)*100, AND(F678="Rat", AZ678="mm3"), (BD678/1971)*100, AND(F678="Mouse", AZ678="ul"), (BD678/508.91)*100, AND(F678="Rat", AZ678="ul"), (BD678/1971)*100, AND(F678="Mouse", AZ678="nl"), (BD678/508910)*100, AND(F678="Rat", AZ678="nl"), (BD678/1971000)*100, AND(F678="Mouse", AZ678="cm3"), (BD678/0.50891)*100, AND(F678="Rat", AZ678="cm3"), (BD678/1.971)*100, TRUE, "NA")</f>
        <v>NA</v>
      </c>
      <c r="BF678" s="48" cm="1">
        <f t="array" ref="BF678">_xlfn.IFS(AW678="NA", "NA", AW678="NR", "NA", T678 = "NA", "NA", T678 = "NR", "NA", BA678="SD", AW678, BA678="SE", AW678*(SQRT(T678)), BA678="SEM", AW678*(SQRT(T678)), TRUE, "NA")</f>
        <v>0.31304951684997062</v>
      </c>
      <c r="BG678" s="34" t="s">
        <v>12</v>
      </c>
      <c r="BH678" s="22" t="s">
        <v>8</v>
      </c>
      <c r="BI678" s="22" t="s">
        <v>8</v>
      </c>
      <c r="BJ678" s="22" t="s">
        <v>8</v>
      </c>
      <c r="BK678" s="22" t="s">
        <v>8</v>
      </c>
      <c r="BL678" s="22" t="s">
        <v>8</v>
      </c>
      <c r="BM678" s="22" t="s">
        <v>8</v>
      </c>
      <c r="BN678" s="34" t="s">
        <v>272</v>
      </c>
      <c r="BO678" s="22" t="s">
        <v>272</v>
      </c>
    </row>
    <row r="679" spans="1:69" x14ac:dyDescent="0.3">
      <c r="A679" t="s">
        <v>2543</v>
      </c>
      <c r="B679" t="s">
        <v>2542</v>
      </c>
      <c r="C679">
        <v>2006</v>
      </c>
      <c r="D679" t="s">
        <v>2544</v>
      </c>
      <c r="E679" t="s">
        <v>141</v>
      </c>
      <c r="F679" s="35" t="s">
        <v>25</v>
      </c>
      <c r="G679" t="s">
        <v>1008</v>
      </c>
      <c r="H679" t="s">
        <v>9</v>
      </c>
      <c r="I679" t="s">
        <v>12</v>
      </c>
      <c r="J679" t="s">
        <v>8</v>
      </c>
      <c r="K679">
        <v>10</v>
      </c>
      <c r="L679">
        <f t="shared" si="111"/>
        <v>11</v>
      </c>
      <c r="M679">
        <v>12</v>
      </c>
      <c r="N679">
        <v>22</v>
      </c>
      <c r="O679">
        <f>AVERAGE(N679,P679)</f>
        <v>22.5</v>
      </c>
      <c r="P679">
        <v>23</v>
      </c>
      <c r="Q679">
        <v>2</v>
      </c>
      <c r="R679">
        <v>6</v>
      </c>
      <c r="S679">
        <v>2</v>
      </c>
      <c r="T679">
        <v>6</v>
      </c>
      <c r="U679">
        <f t="shared" si="99"/>
        <v>1</v>
      </c>
      <c r="V679">
        <f t="shared" si="100"/>
        <v>6</v>
      </c>
      <c r="W679" s="35" t="s">
        <v>100</v>
      </c>
      <c r="X679" t="s">
        <v>936</v>
      </c>
      <c r="Y679" t="s">
        <v>78</v>
      </c>
      <c r="Z679" t="s">
        <v>1559</v>
      </c>
      <c r="AA679">
        <v>1</v>
      </c>
      <c r="AB679" t="s">
        <v>180</v>
      </c>
      <c r="AC679">
        <f>AA679/(O679/1000)</f>
        <v>44.444444444444443</v>
      </c>
      <c r="AD679">
        <v>150</v>
      </c>
      <c r="AE679" t="s">
        <v>292</v>
      </c>
      <c r="AF679" t="str" cm="1">
        <f t="array" ref="AF679">_xlfn.IFS(AD679="NA", "NA", AD679="NR", "NA", AE679="W/cm2", AD679, AE679="mW/mm2", AD679*0.1, AE679="mW/cm2", AD679*0.001, AE679="uW/cm2", AD679*0.000001, AE679="lux", AD679*0.00000014641, AE679="klux", AD679*0.00014641, TRUE, "NA")</f>
        <v>NA</v>
      </c>
      <c r="AG679" t="s">
        <v>86</v>
      </c>
      <c r="AH679" t="s">
        <v>2654</v>
      </c>
      <c r="AI679" t="s">
        <v>9</v>
      </c>
      <c r="AJ679">
        <v>1.5</v>
      </c>
      <c r="AK679">
        <v>15</v>
      </c>
      <c r="AL679" s="35" t="s">
        <v>481</v>
      </c>
      <c r="AM679" t="s">
        <v>212</v>
      </c>
      <c r="AN679">
        <v>15</v>
      </c>
      <c r="AO679" t="s">
        <v>145</v>
      </c>
      <c r="AP679">
        <v>-0.5</v>
      </c>
      <c r="AQ679" t="s">
        <v>156</v>
      </c>
      <c r="AR679" s="35">
        <v>72</v>
      </c>
      <c r="AS679" t="s">
        <v>876</v>
      </c>
      <c r="AT679">
        <v>8.4</v>
      </c>
      <c r="AU679">
        <v>0.3</v>
      </c>
      <c r="AV679">
        <v>6.3</v>
      </c>
      <c r="AW679">
        <v>0.3</v>
      </c>
      <c r="AX679" t="s">
        <v>8</v>
      </c>
      <c r="AY679" t="s">
        <v>8</v>
      </c>
      <c r="AZ679" t="s">
        <v>485</v>
      </c>
      <c r="BA679" t="s">
        <v>197</v>
      </c>
      <c r="BB679" cm="1">
        <f t="array" ref="BB679">_xlfn.IFS(AT679="NA", "NA", AT679="NR", "NA", AZ679="Direct rLV % whole brain", AT679, AZ679="Indirect rLV % whole brain", AT679, AZ679="Direct rLV % hemisphere", AT679/2, AZ679="Indirect rLV % hemisphere", AT679/2, AND(F679="Mouse", AZ679="mm3"), (AT679/508.91)*100, AND(F679="Rat", AZ679="mm3"), (AT679/1971)*100, AND(F679="Mouse", AZ679="ul"), (AT679/508.91)*100, AND(F679="Rat", AZ679="ul"), (AT679/1971)*100, AND(F679="Mouse", AZ679="nl"), (AT679/508910)*100, AND(F679="Rat", AZ679="nl"), (AT679/1971000)*100, AND(F679="Mouse", AZ679="cm3"), (AT679/0.50891)*100, AND(F679="Rat", AZ679="cm3"), (AT679/1.971)*100, TRUE, "NA")</f>
        <v>4.2</v>
      </c>
      <c r="BC679" cm="1">
        <f t="array" ref="BC679">_xlfn.IFS(AV679="NA", "NA", AV679="NR", "NA", AZ679="Direct rLV % whole brain", AV679, AZ679="Indirect rLV % whole brain", AV679, AZ679="Direct rLV % hemisphere", AV679/2, AZ679="Indirect rLV % hemisphere", AV679/2, AND(F679="Mouse", AZ679="mm3"), (AV679/508.91)*100, AND(F679="Rat", AZ679="mm3"), (AV679/1971)*100, AND(F679="Mouse", AZ679="ul"), (AV679/508.91)*100, AND(F679="Rat", AZ679="ul"), (AV679/1971)*100, AND(F679="Mouse", AZ679="nl"), (AV679/508910)*100, AND(F679="Rat", AZ679="nl"), (AV679/1971000)*100, AND(F679="Mouse", AZ679="cm3"), (AV679/0.50891)*100, AND(F679="Rat", AZ679="cm3"), (AV679/1.971)*100, TRUE, "NA")</f>
        <v>3.15</v>
      </c>
      <c r="BD679" cm="1">
        <f t="array" ref="BD679">_xlfn.IFS(AU679="NA", "NA", AU679="NR", "NA", R679="NR", "NA", BA679="SD", AU679, BA679="SE", AU679*(SQRT(R679)), BA679="SEM", AU679*(SQRT(R679)), TRUE, "NA")</f>
        <v>0.73484692283495334</v>
      </c>
      <c r="BE679" cm="1">
        <f t="array" ref="BE679">_xlfn.IFS(BD679="NA", "NA", AZ679="Direct rLV % whole brain", BD679, AZ679="Indirect rLV % whole brain", BD679, AZ679="Direct rLV % hemisphere", BD679/2, AZ679="Indirect rLV % hemisphere", BD679/2, AND(F679="Mouse", AZ679="mm3"), (BD679/508.91)*100, AND(F679="Rat", AZ679="mm3"), (BD679/1971)*100, AND(F679="Mouse", AZ679="ul"), (BD679/508.91)*100, AND(F679="Rat", AZ679="ul"), (BD679/1971)*100, AND(F679="Mouse", AZ679="nl"), (BD679/508910)*100, AND(F679="Rat", AZ679="nl"), (BD679/1971000)*100, AND(F679="Mouse", AZ679="cm3"), (BD679/0.50891)*100, AND(F679="Rat", AZ679="cm3"), (BD679/1.971)*100, TRUE, "NA")</f>
        <v>0.36742346141747667</v>
      </c>
      <c r="BF679" s="48" cm="1">
        <f t="array" ref="BF679">_xlfn.IFS(AW679="NA", "NA", AW679="NR", "NA", T679 = "NA", "NA", T679 = "NR", "NA", BA679="SD", AW679, BA679="SE", AW679*(SQRT(T679)), BA679="SEM", AW679*(SQRT(T679)), TRUE, "NA")</f>
        <v>0.73484692283495334</v>
      </c>
      <c r="BG679" s="35" t="s">
        <v>12</v>
      </c>
      <c r="BH679" t="s">
        <v>8</v>
      </c>
      <c r="BI679" t="s">
        <v>8</v>
      </c>
      <c r="BJ679" t="s">
        <v>8</v>
      </c>
      <c r="BK679" t="s">
        <v>8</v>
      </c>
      <c r="BL679" t="s">
        <v>8</v>
      </c>
      <c r="BM679" t="s">
        <v>8</v>
      </c>
      <c r="BN679" s="35" t="s">
        <v>273</v>
      </c>
      <c r="BO679" t="s">
        <v>273</v>
      </c>
    </row>
    <row r="680" spans="1:69" x14ac:dyDescent="0.3">
      <c r="A680" t="s">
        <v>2543</v>
      </c>
      <c r="B680" t="s">
        <v>2542</v>
      </c>
      <c r="C680">
        <v>2006</v>
      </c>
      <c r="D680" t="s">
        <v>2544</v>
      </c>
      <c r="E680" t="s">
        <v>143</v>
      </c>
      <c r="F680" s="35" t="s">
        <v>25</v>
      </c>
      <c r="G680" t="s">
        <v>2545</v>
      </c>
      <c r="H680" t="s">
        <v>9</v>
      </c>
      <c r="I680" t="s">
        <v>12</v>
      </c>
      <c r="J680" t="s">
        <v>8</v>
      </c>
      <c r="K680">
        <v>10</v>
      </c>
      <c r="L680">
        <f t="shared" si="111"/>
        <v>11</v>
      </c>
      <c r="M680">
        <v>12</v>
      </c>
      <c r="N680">
        <v>22</v>
      </c>
      <c r="O680">
        <f>AVERAGE(N680,P680)</f>
        <v>22.5</v>
      </c>
      <c r="P680">
        <v>23</v>
      </c>
      <c r="Q680">
        <v>2</v>
      </c>
      <c r="R680">
        <v>6</v>
      </c>
      <c r="S680">
        <v>2</v>
      </c>
      <c r="T680">
        <v>6</v>
      </c>
      <c r="U680">
        <f t="shared" si="99"/>
        <v>1</v>
      </c>
      <c r="V680">
        <f t="shared" si="100"/>
        <v>6</v>
      </c>
      <c r="W680" s="35" t="s">
        <v>100</v>
      </c>
      <c r="X680" t="s">
        <v>936</v>
      </c>
      <c r="Y680" t="s">
        <v>78</v>
      </c>
      <c r="Z680" t="s">
        <v>1559</v>
      </c>
      <c r="AA680">
        <v>1</v>
      </c>
      <c r="AB680" t="s">
        <v>180</v>
      </c>
      <c r="AC680">
        <f>AA680/(O680/1000)</f>
        <v>44.444444444444443</v>
      </c>
      <c r="AD680">
        <v>150</v>
      </c>
      <c r="AE680" t="s">
        <v>292</v>
      </c>
      <c r="AF680" t="str" cm="1">
        <f t="array" ref="AF680">_xlfn.IFS(AD680="NA", "NA", AD680="NR", "NA", AE680="W/cm2", AD680, AE680="mW/mm2", AD680*0.1, AE680="mW/cm2", AD680*0.001, AE680="uW/cm2", AD680*0.000001, AE680="lux", AD680*0.00000014641, AE680="klux", AD680*0.00014641, TRUE, "NA")</f>
        <v>NA</v>
      </c>
      <c r="AG680" t="s">
        <v>86</v>
      </c>
      <c r="AH680" t="s">
        <v>2654</v>
      </c>
      <c r="AI680" t="s">
        <v>9</v>
      </c>
      <c r="AJ680">
        <v>1.5</v>
      </c>
      <c r="AK680">
        <v>15</v>
      </c>
      <c r="AL680" s="35" t="s">
        <v>481</v>
      </c>
      <c r="AM680" t="s">
        <v>212</v>
      </c>
      <c r="AN680">
        <v>15</v>
      </c>
      <c r="AO680" t="s">
        <v>145</v>
      </c>
      <c r="AP680">
        <v>-0.5</v>
      </c>
      <c r="AQ680" t="s">
        <v>156</v>
      </c>
      <c r="AR680" s="35">
        <v>72</v>
      </c>
      <c r="AS680" t="s">
        <v>876</v>
      </c>
      <c r="AT680">
        <v>8.1</v>
      </c>
      <c r="AU680">
        <v>0.3</v>
      </c>
      <c r="AV680">
        <v>8.1999999999999993</v>
      </c>
      <c r="AW680">
        <v>0.2</v>
      </c>
      <c r="AX680" t="s">
        <v>8</v>
      </c>
      <c r="AY680" t="s">
        <v>8</v>
      </c>
      <c r="AZ680" t="s">
        <v>485</v>
      </c>
      <c r="BA680" t="s">
        <v>197</v>
      </c>
      <c r="BB680" cm="1">
        <f t="array" ref="BB680">_xlfn.IFS(AT680="NA", "NA", AT680="NR", "NA", AZ680="Direct rLV % whole brain", AT680, AZ680="Indirect rLV % whole brain", AT680, AZ680="Direct rLV % hemisphere", AT680/2, AZ680="Indirect rLV % hemisphere", AT680/2, AND(F680="Mouse", AZ680="mm3"), (AT680/508.91)*100, AND(F680="Rat", AZ680="mm3"), (AT680/1971)*100, AND(F680="Mouse", AZ680="ul"), (AT680/508.91)*100, AND(F680="Rat", AZ680="ul"), (AT680/1971)*100, AND(F680="Mouse", AZ680="nl"), (AT680/508910)*100, AND(F680="Rat", AZ680="nl"), (AT680/1971000)*100, AND(F680="Mouse", AZ680="cm3"), (AT680/0.50891)*100, AND(F680="Rat", AZ680="cm3"), (AT680/1.971)*100, TRUE, "NA")</f>
        <v>4.05</v>
      </c>
      <c r="BC680" cm="1">
        <f t="array" ref="BC680">_xlfn.IFS(AV680="NA", "NA", AV680="NR", "NA", AZ680="Direct rLV % whole brain", AV680, AZ680="Indirect rLV % whole brain", AV680, AZ680="Direct rLV % hemisphere", AV680/2, AZ680="Indirect rLV % hemisphere", AV680/2, AND(F680="Mouse", AZ680="mm3"), (AV680/508.91)*100, AND(F680="Rat", AZ680="mm3"), (AV680/1971)*100, AND(F680="Mouse", AZ680="ul"), (AV680/508.91)*100, AND(F680="Rat", AZ680="ul"), (AV680/1971)*100, AND(F680="Mouse", AZ680="nl"), (AV680/508910)*100, AND(F680="Rat", AZ680="nl"), (AV680/1971000)*100, AND(F680="Mouse", AZ680="cm3"), (AV680/0.50891)*100, AND(F680="Rat", AZ680="cm3"), (AV680/1.971)*100, TRUE, "NA")</f>
        <v>4.0999999999999996</v>
      </c>
      <c r="BD680" cm="1">
        <f t="array" ref="BD680">_xlfn.IFS(AU680="NA", "NA", AU680="NR", "NA", R680="NR", "NA", BA680="SD", AU680, BA680="SE", AU680*(SQRT(R680)), BA680="SEM", AU680*(SQRT(R680)), TRUE, "NA")</f>
        <v>0.73484692283495334</v>
      </c>
      <c r="BE680" cm="1">
        <f t="array" ref="BE680">_xlfn.IFS(BD680="NA", "NA", AZ680="Direct rLV % whole brain", BD680, AZ680="Indirect rLV % whole brain", BD680, AZ680="Direct rLV % hemisphere", BD680/2, AZ680="Indirect rLV % hemisphere", BD680/2, AND(F680="Mouse", AZ680="mm3"), (BD680/508.91)*100, AND(F680="Rat", AZ680="mm3"), (BD680/1971)*100, AND(F680="Mouse", AZ680="ul"), (BD680/508.91)*100, AND(F680="Rat", AZ680="ul"), (BD680/1971)*100, AND(F680="Mouse", AZ680="nl"), (BD680/508910)*100, AND(F680="Rat", AZ680="nl"), (BD680/1971000)*100, AND(F680="Mouse", AZ680="cm3"), (BD680/0.50891)*100, AND(F680="Rat", AZ680="cm3"), (BD680/1.971)*100, TRUE, "NA")</f>
        <v>0.36742346141747667</v>
      </c>
      <c r="BF680" s="48" cm="1">
        <f t="array" ref="BF680">_xlfn.IFS(AW680="NA", "NA", AW680="NR", "NA", T680 = "NA", "NA", T680 = "NR", "NA", BA680="SD", AW680, BA680="SE", AW680*(SQRT(T680)), BA680="SEM", AW680*(SQRT(T680)), TRUE, "NA")</f>
        <v>0.4898979485566356</v>
      </c>
      <c r="BG680" s="35" t="s">
        <v>12</v>
      </c>
      <c r="BH680" t="s">
        <v>8</v>
      </c>
      <c r="BI680" t="s">
        <v>8</v>
      </c>
      <c r="BJ680" t="s">
        <v>8</v>
      </c>
      <c r="BK680" t="s">
        <v>8</v>
      </c>
      <c r="BL680" t="s">
        <v>8</v>
      </c>
      <c r="BM680" t="s">
        <v>8</v>
      </c>
      <c r="BN680" s="35" t="s">
        <v>273</v>
      </c>
      <c r="BO680" t="s">
        <v>273</v>
      </c>
    </row>
    <row r="681" spans="1:69" s="22" customFormat="1" x14ac:dyDescent="0.3">
      <c r="A681" s="22" t="s">
        <v>2546</v>
      </c>
      <c r="B681" s="22" t="s">
        <v>2542</v>
      </c>
      <c r="C681" s="22">
        <v>2004</v>
      </c>
      <c r="D681" s="22" t="s">
        <v>2547</v>
      </c>
      <c r="E681" s="22" t="s">
        <v>141</v>
      </c>
      <c r="F681" s="34" t="s">
        <v>25</v>
      </c>
      <c r="G681" s="22" t="s">
        <v>285</v>
      </c>
      <c r="H681" s="22" t="s">
        <v>9</v>
      </c>
      <c r="I681" s="22" t="s">
        <v>12</v>
      </c>
      <c r="J681" s="22" t="s">
        <v>8</v>
      </c>
      <c r="K681" s="22" t="s">
        <v>9</v>
      </c>
      <c r="L681" s="22" t="s">
        <v>9</v>
      </c>
      <c r="M681" s="22" t="s">
        <v>9</v>
      </c>
      <c r="N681" s="22" t="s">
        <v>9</v>
      </c>
      <c r="O681" s="22" t="s">
        <v>9</v>
      </c>
      <c r="P681" s="22" t="s">
        <v>9</v>
      </c>
      <c r="Q681" s="22">
        <v>2</v>
      </c>
      <c r="R681" s="22">
        <v>6</v>
      </c>
      <c r="S681" s="22">
        <v>2</v>
      </c>
      <c r="T681" s="22">
        <v>6</v>
      </c>
      <c r="U681" s="22">
        <f t="shared" si="99"/>
        <v>1</v>
      </c>
      <c r="V681" s="22">
        <f t="shared" si="100"/>
        <v>6</v>
      </c>
      <c r="W681" s="34" t="s">
        <v>9</v>
      </c>
      <c r="X681" s="22" t="s">
        <v>8</v>
      </c>
      <c r="Y681" s="22" t="s">
        <v>9</v>
      </c>
      <c r="Z681" s="22" t="s">
        <v>9</v>
      </c>
      <c r="AA681" s="22" t="s">
        <v>9</v>
      </c>
      <c r="AB681" s="22" t="s">
        <v>8</v>
      </c>
      <c r="AC681" t="str" cm="1">
        <f t="array" ref="AC681">_xlfn.IFS(AB681="mg/kg", AA681, AB681="ug/g", AA681, AB681="mg/100g", AA681*10, AB681="mg/g", AA681*1000, TRUE, "NA")</f>
        <v>NA</v>
      </c>
      <c r="AD681" s="22" t="s">
        <v>9</v>
      </c>
      <c r="AE681" s="22" t="s">
        <v>8</v>
      </c>
      <c r="AF681" t="str" cm="1">
        <f t="array" ref="AF681">_xlfn.IFS(AD681="NA", "NA", AD681="NR", "NA", AE681="W/cm2", AD681, AE681="mW/mm2", AD681*0.1, AE681="mW/cm2", AD681*0.001, AE681="uW/cm2", AD681*0.000001, AE681="lux", AD681*0.00000014641, AE681="klux", AD681*0.00014641, TRUE, "NA")</f>
        <v>NA</v>
      </c>
      <c r="AG681" s="22" t="s">
        <v>231</v>
      </c>
      <c r="AH681" s="22" t="s">
        <v>9</v>
      </c>
      <c r="AI681" s="22" t="s">
        <v>9</v>
      </c>
      <c r="AJ681" s="22" t="s">
        <v>9</v>
      </c>
      <c r="AK681" s="22">
        <v>15</v>
      </c>
      <c r="AL681" s="34" t="s">
        <v>481</v>
      </c>
      <c r="AM681" s="22" t="s">
        <v>212</v>
      </c>
      <c r="AN681" s="22">
        <v>15</v>
      </c>
      <c r="AO681" s="22" t="s">
        <v>145</v>
      </c>
      <c r="AP681" s="22">
        <v>-0.5</v>
      </c>
      <c r="AQ681" s="22" t="s">
        <v>156</v>
      </c>
      <c r="AR681" s="34">
        <v>72</v>
      </c>
      <c r="AS681" s="22" t="s">
        <v>875</v>
      </c>
      <c r="AT681" s="22">
        <v>16.09</v>
      </c>
      <c r="AU681" s="22">
        <v>1.46</v>
      </c>
      <c r="AV681" s="22">
        <v>14.9</v>
      </c>
      <c r="AW681" s="22">
        <v>1.3</v>
      </c>
      <c r="AX681" s="22" t="s">
        <v>8</v>
      </c>
      <c r="AY681" s="22" t="s">
        <v>8</v>
      </c>
      <c r="AZ681" s="22" t="s">
        <v>485</v>
      </c>
      <c r="BA681" s="22" t="s">
        <v>9</v>
      </c>
      <c r="BB681" cm="1">
        <f t="array" ref="BB681">_xlfn.IFS(AT681="NA", "NA", AT681="NR", "NA", AZ681="Direct rLV % whole brain", AT681, AZ681="Indirect rLV % whole brain", AT681, AZ681="Direct rLV % hemisphere", AT681/2, AZ681="Indirect rLV % hemisphere", AT681/2, AND(F681="Mouse", AZ681="mm3"), (AT681/508.91)*100, AND(F681="Rat", AZ681="mm3"), (AT681/1971)*100, AND(F681="Mouse", AZ681="ul"), (AT681/508.91)*100, AND(F681="Rat", AZ681="ul"), (AT681/1971)*100, AND(F681="Mouse", AZ681="nl"), (AT681/508910)*100, AND(F681="Rat", AZ681="nl"), (AT681/1971000)*100, AND(F681="Mouse", AZ681="cm3"), (AT681/0.50891)*100, AND(F681="Rat", AZ681="cm3"), (AT681/1.971)*100, TRUE, "NA")</f>
        <v>8.0449999999999999</v>
      </c>
      <c r="BC681" cm="1">
        <f t="array" ref="BC681">_xlfn.IFS(AV681="NA", "NA", AV681="NR", "NA", AZ681="Direct rLV % whole brain", AV681, AZ681="Indirect rLV % whole brain", AV681, AZ681="Direct rLV % hemisphere", AV681/2, AZ681="Indirect rLV % hemisphere", AV681/2, AND(F681="Mouse", AZ681="mm3"), (AV681/508.91)*100, AND(F681="Rat", AZ681="mm3"), (AV681/1971)*100, AND(F681="Mouse", AZ681="ul"), (AV681/508.91)*100, AND(F681="Rat", AZ681="ul"), (AV681/1971)*100, AND(F681="Mouse", AZ681="nl"), (AV681/508910)*100, AND(F681="Rat", AZ681="nl"), (AV681/1971000)*100, AND(F681="Mouse", AZ681="cm3"), (AV681/0.50891)*100, AND(F681="Rat", AZ681="cm3"), (AV681/1.971)*100, TRUE, "NA")</f>
        <v>7.45</v>
      </c>
      <c r="BD681" t="str" cm="1">
        <f t="array" ref="BD681">_xlfn.IFS(AU681="NA", "NA", AU681="NR", "NA", R681="NR", "NA", BA681="SD", AU681, BA681="SE", AU681*(SQRT(R681)), BA681="SEM", AU681*(SQRT(R681)), TRUE, "NA")</f>
        <v>NA</v>
      </c>
      <c r="BE681" t="str" cm="1">
        <f t="array" ref="BE681">_xlfn.IFS(BD681="NA", "NA", AZ681="Direct rLV % whole brain", BD681, AZ681="Indirect rLV % whole brain", BD681, AZ681="Direct rLV % hemisphere", BD681/2, AZ681="Indirect rLV % hemisphere", BD681/2, AND(F681="Mouse", AZ681="mm3"), (BD681/508.91)*100, AND(F681="Rat", AZ681="mm3"), (BD681/1971)*100, AND(F681="Mouse", AZ681="ul"), (BD681/508.91)*100, AND(F681="Rat", AZ681="ul"), (BD681/1971)*100, AND(F681="Mouse", AZ681="nl"), (BD681/508910)*100, AND(F681="Rat", AZ681="nl"), (BD681/1971000)*100, AND(F681="Mouse", AZ681="cm3"), (BD681/0.50891)*100, AND(F681="Rat", AZ681="cm3"), (BD681/1.971)*100, TRUE, "NA")</f>
        <v>NA</v>
      </c>
      <c r="BF681" s="48" t="str" cm="1">
        <f t="array" ref="BF681">_xlfn.IFS(AW681="NA", "NA", AW681="NR", "NA", T681 = "NA", "NA", T681 = "NR", "NA", BA681="SD", AW681, BA681="SE", AW681*(SQRT(T681)), BA681="SEM", AW681*(SQRT(T681)), TRUE, "NA")</f>
        <v>NA</v>
      </c>
      <c r="BG681" s="34" t="s">
        <v>12</v>
      </c>
      <c r="BH681" s="22" t="s">
        <v>8</v>
      </c>
      <c r="BI681" s="22" t="s">
        <v>8</v>
      </c>
      <c r="BJ681" s="22" t="s">
        <v>8</v>
      </c>
      <c r="BK681" s="22" t="s">
        <v>8</v>
      </c>
      <c r="BL681" s="22" t="s">
        <v>8</v>
      </c>
      <c r="BM681" s="22" t="s">
        <v>8</v>
      </c>
      <c r="BN681" s="34" t="s">
        <v>273</v>
      </c>
      <c r="BO681" s="22" t="s">
        <v>273</v>
      </c>
      <c r="BQ681" s="22" t="s">
        <v>2608</v>
      </c>
    </row>
    <row r="682" spans="1:69" s="22" customFormat="1" x14ac:dyDescent="0.3">
      <c r="A682" s="22" t="s">
        <v>2546</v>
      </c>
      <c r="B682" s="22" t="s">
        <v>2542</v>
      </c>
      <c r="C682" s="22">
        <v>2004</v>
      </c>
      <c r="D682" s="22" t="s">
        <v>2547</v>
      </c>
      <c r="E682" s="22" t="s">
        <v>143</v>
      </c>
      <c r="F682" s="34" t="s">
        <v>25</v>
      </c>
      <c r="G682" s="22" t="s">
        <v>2545</v>
      </c>
      <c r="H682" s="22" t="s">
        <v>9</v>
      </c>
      <c r="I682" s="22" t="s">
        <v>12</v>
      </c>
      <c r="J682" s="22" t="s">
        <v>8</v>
      </c>
      <c r="K682" s="22" t="s">
        <v>9</v>
      </c>
      <c r="L682" s="22" t="s">
        <v>9</v>
      </c>
      <c r="M682" s="22" t="s">
        <v>9</v>
      </c>
      <c r="N682" s="22" t="s">
        <v>9</v>
      </c>
      <c r="O682" s="22" t="s">
        <v>9</v>
      </c>
      <c r="P682" s="22" t="s">
        <v>9</v>
      </c>
      <c r="Q682" s="22">
        <v>2</v>
      </c>
      <c r="R682" s="22">
        <v>6</v>
      </c>
      <c r="S682" s="22">
        <v>2</v>
      </c>
      <c r="T682" s="22">
        <v>6</v>
      </c>
      <c r="U682" s="22">
        <f t="shared" si="99"/>
        <v>1</v>
      </c>
      <c r="V682" s="22">
        <f t="shared" si="100"/>
        <v>6</v>
      </c>
      <c r="W682" s="34" t="s">
        <v>9</v>
      </c>
      <c r="X682" s="22" t="s">
        <v>8</v>
      </c>
      <c r="Y682" s="22" t="s">
        <v>9</v>
      </c>
      <c r="Z682" s="22" t="s">
        <v>9</v>
      </c>
      <c r="AA682" s="22" t="s">
        <v>9</v>
      </c>
      <c r="AB682" s="22" t="s">
        <v>8</v>
      </c>
      <c r="AC682" t="str" cm="1">
        <f t="array" ref="AC682">_xlfn.IFS(AB682="mg/kg", AA682, AB682="ug/g", AA682, AB682="mg/100g", AA682*10, AB682="mg/g", AA682*1000, TRUE, "NA")</f>
        <v>NA</v>
      </c>
      <c r="AD682" s="22" t="s">
        <v>9</v>
      </c>
      <c r="AE682" s="22" t="s">
        <v>8</v>
      </c>
      <c r="AF682" t="str" cm="1">
        <f t="array" ref="AF682">_xlfn.IFS(AD682="NA", "NA", AD682="NR", "NA", AE682="W/cm2", AD682, AE682="mW/mm2", AD682*0.1, AE682="mW/cm2", AD682*0.001, AE682="uW/cm2", AD682*0.000001, AE682="lux", AD682*0.00000014641, AE682="klux", AD682*0.00014641, TRUE, "NA")</f>
        <v>NA</v>
      </c>
      <c r="AG682" s="22" t="s">
        <v>231</v>
      </c>
      <c r="AH682" s="22" t="s">
        <v>9</v>
      </c>
      <c r="AI682" s="22" t="s">
        <v>9</v>
      </c>
      <c r="AJ682" s="22" t="s">
        <v>9</v>
      </c>
      <c r="AK682" s="22">
        <v>15</v>
      </c>
      <c r="AL682" s="34" t="s">
        <v>481</v>
      </c>
      <c r="AM682" s="22" t="s">
        <v>212</v>
      </c>
      <c r="AN682" s="22">
        <v>15</v>
      </c>
      <c r="AO682" s="22" t="s">
        <v>145</v>
      </c>
      <c r="AP682" s="22">
        <v>-0.5</v>
      </c>
      <c r="AQ682" s="22" t="s">
        <v>156</v>
      </c>
      <c r="AR682" s="34">
        <v>72</v>
      </c>
      <c r="AS682" s="22" t="s">
        <v>875</v>
      </c>
      <c r="AT682" s="22">
        <v>15.65</v>
      </c>
      <c r="AU682" s="22">
        <v>2.46</v>
      </c>
      <c r="AV682" s="22">
        <v>10.54</v>
      </c>
      <c r="AW682" s="22">
        <v>2.85</v>
      </c>
      <c r="AX682" s="22" t="s">
        <v>8</v>
      </c>
      <c r="AY682" s="22" t="s">
        <v>8</v>
      </c>
      <c r="AZ682" s="22" t="s">
        <v>485</v>
      </c>
      <c r="BA682" s="22" t="s">
        <v>9</v>
      </c>
      <c r="BB682" cm="1">
        <f t="array" ref="BB682">_xlfn.IFS(AT682="NA", "NA", AT682="NR", "NA", AZ682="Direct rLV % whole brain", AT682, AZ682="Indirect rLV % whole brain", AT682, AZ682="Direct rLV % hemisphere", AT682/2, AZ682="Indirect rLV % hemisphere", AT682/2, AND(F682="Mouse", AZ682="mm3"), (AT682/508.91)*100, AND(F682="Rat", AZ682="mm3"), (AT682/1971)*100, AND(F682="Mouse", AZ682="ul"), (AT682/508.91)*100, AND(F682="Rat", AZ682="ul"), (AT682/1971)*100, AND(F682="Mouse", AZ682="nl"), (AT682/508910)*100, AND(F682="Rat", AZ682="nl"), (AT682/1971000)*100, AND(F682="Mouse", AZ682="cm3"), (AT682/0.50891)*100, AND(F682="Rat", AZ682="cm3"), (AT682/1.971)*100, TRUE, "NA")</f>
        <v>7.8250000000000002</v>
      </c>
      <c r="BC682" cm="1">
        <f t="array" ref="BC682">_xlfn.IFS(AV682="NA", "NA", AV682="NR", "NA", AZ682="Direct rLV % whole brain", AV682, AZ682="Indirect rLV % whole brain", AV682, AZ682="Direct rLV % hemisphere", AV682/2, AZ682="Indirect rLV % hemisphere", AV682/2, AND(F682="Mouse", AZ682="mm3"), (AV682/508.91)*100, AND(F682="Rat", AZ682="mm3"), (AV682/1971)*100, AND(F682="Mouse", AZ682="ul"), (AV682/508.91)*100, AND(F682="Rat", AZ682="ul"), (AV682/1971)*100, AND(F682="Mouse", AZ682="nl"), (AV682/508910)*100, AND(F682="Rat", AZ682="nl"), (AV682/1971000)*100, AND(F682="Mouse", AZ682="cm3"), (AV682/0.50891)*100, AND(F682="Rat", AZ682="cm3"), (AV682/1.971)*100, TRUE, "NA")</f>
        <v>5.27</v>
      </c>
      <c r="BD682" t="str" cm="1">
        <f t="array" ref="BD682">_xlfn.IFS(AU682="NA", "NA", AU682="NR", "NA", R682="NR", "NA", BA682="SD", AU682, BA682="SE", AU682*(SQRT(R682)), BA682="SEM", AU682*(SQRT(R682)), TRUE, "NA")</f>
        <v>NA</v>
      </c>
      <c r="BE682" t="str" cm="1">
        <f t="array" ref="BE682">_xlfn.IFS(BD682="NA", "NA", AZ682="Direct rLV % whole brain", BD682, AZ682="Indirect rLV % whole brain", BD682, AZ682="Direct rLV % hemisphere", BD682/2, AZ682="Indirect rLV % hemisphere", BD682/2, AND(F682="Mouse", AZ682="mm3"), (BD682/508.91)*100, AND(F682="Rat", AZ682="mm3"), (BD682/1971)*100, AND(F682="Mouse", AZ682="ul"), (BD682/508.91)*100, AND(F682="Rat", AZ682="ul"), (BD682/1971)*100, AND(F682="Mouse", AZ682="nl"), (BD682/508910)*100, AND(F682="Rat", AZ682="nl"), (BD682/1971000)*100, AND(F682="Mouse", AZ682="cm3"), (BD682/0.50891)*100, AND(F682="Rat", AZ682="cm3"), (BD682/1.971)*100, TRUE, "NA")</f>
        <v>NA</v>
      </c>
      <c r="BF682" s="48" t="str" cm="1">
        <f t="array" ref="BF682">_xlfn.IFS(AW682="NA", "NA", AW682="NR", "NA", T682 = "NA", "NA", T682 = "NR", "NA", BA682="SD", AW682, BA682="SE", AW682*(SQRT(T682)), BA682="SEM", AW682*(SQRT(T682)), TRUE, "NA")</f>
        <v>NA</v>
      </c>
      <c r="BG682" s="34" t="s">
        <v>12</v>
      </c>
      <c r="BH682" s="22" t="s">
        <v>8</v>
      </c>
      <c r="BI682" s="22" t="s">
        <v>8</v>
      </c>
      <c r="BJ682" s="22" t="s">
        <v>8</v>
      </c>
      <c r="BK682" s="22" t="s">
        <v>8</v>
      </c>
      <c r="BL682" s="22" t="s">
        <v>8</v>
      </c>
      <c r="BM682" s="22" t="s">
        <v>8</v>
      </c>
      <c r="BN682" s="34" t="s">
        <v>273</v>
      </c>
      <c r="BO682" s="22" t="s">
        <v>273</v>
      </c>
      <c r="BQ682" s="22" t="s">
        <v>2608</v>
      </c>
    </row>
    <row r="683" spans="1:69" s="22" customFormat="1" x14ac:dyDescent="0.3">
      <c r="A683" s="22" t="s">
        <v>2546</v>
      </c>
      <c r="B683" s="22" t="s">
        <v>2542</v>
      </c>
      <c r="C683" s="22">
        <v>2004</v>
      </c>
      <c r="D683" s="22" t="s">
        <v>2547</v>
      </c>
      <c r="E683" s="22" t="s">
        <v>144</v>
      </c>
      <c r="F683" s="34" t="s">
        <v>25</v>
      </c>
      <c r="G683" s="22" t="s">
        <v>2549</v>
      </c>
      <c r="H683" s="22" t="s">
        <v>9</v>
      </c>
      <c r="I683" s="22" t="s">
        <v>12</v>
      </c>
      <c r="J683" s="22" t="s">
        <v>8</v>
      </c>
      <c r="K683" s="22" t="s">
        <v>9</v>
      </c>
      <c r="L683" s="22" t="s">
        <v>9</v>
      </c>
      <c r="M683" s="22" t="s">
        <v>9</v>
      </c>
      <c r="N683" s="22" t="s">
        <v>9</v>
      </c>
      <c r="O683" s="22" t="s">
        <v>9</v>
      </c>
      <c r="P683" s="22" t="s">
        <v>9</v>
      </c>
      <c r="Q683" s="22">
        <v>2</v>
      </c>
      <c r="R683" s="22">
        <v>6</v>
      </c>
      <c r="S683" s="22">
        <v>2</v>
      </c>
      <c r="T683" s="22">
        <v>6</v>
      </c>
      <c r="U683" s="22">
        <f t="shared" si="99"/>
        <v>1</v>
      </c>
      <c r="V683" s="22">
        <f t="shared" si="100"/>
        <v>6</v>
      </c>
      <c r="W683" s="34" t="s">
        <v>9</v>
      </c>
      <c r="X683" s="22" t="s">
        <v>8</v>
      </c>
      <c r="Y683" s="22" t="s">
        <v>9</v>
      </c>
      <c r="Z683" s="22" t="s">
        <v>9</v>
      </c>
      <c r="AA683" s="22" t="s">
        <v>9</v>
      </c>
      <c r="AB683" s="22" t="s">
        <v>8</v>
      </c>
      <c r="AC683" t="str" cm="1">
        <f t="array" ref="AC683">_xlfn.IFS(AB683="mg/kg", AA683, AB683="ug/g", AA683, AB683="mg/100g", AA683*10, AB683="mg/g", AA683*1000, TRUE, "NA")</f>
        <v>NA</v>
      </c>
      <c r="AD683" s="22" t="s">
        <v>9</v>
      </c>
      <c r="AE683" s="22" t="s">
        <v>8</v>
      </c>
      <c r="AF683" t="str" cm="1">
        <f t="array" ref="AF683">_xlfn.IFS(AD683="NA", "NA", AD683="NR", "NA", AE683="W/cm2", AD683, AE683="mW/mm2", AD683*0.1, AE683="mW/cm2", AD683*0.001, AE683="uW/cm2", AD683*0.000001, AE683="lux", AD683*0.00000014641, AE683="klux", AD683*0.00014641, TRUE, "NA")</f>
        <v>NA</v>
      </c>
      <c r="AG683" s="22" t="s">
        <v>231</v>
      </c>
      <c r="AH683" s="22" t="s">
        <v>9</v>
      </c>
      <c r="AI683" s="22" t="s">
        <v>9</v>
      </c>
      <c r="AJ683" s="22" t="s">
        <v>9</v>
      </c>
      <c r="AK683" s="22">
        <v>15</v>
      </c>
      <c r="AL683" s="34" t="s">
        <v>481</v>
      </c>
      <c r="AM683" s="22" t="s">
        <v>212</v>
      </c>
      <c r="AN683" s="22">
        <v>15</v>
      </c>
      <c r="AO683" s="22" t="s">
        <v>145</v>
      </c>
      <c r="AP683" s="22">
        <v>-0.5</v>
      </c>
      <c r="AQ683" s="22" t="s">
        <v>156</v>
      </c>
      <c r="AR683" s="34">
        <v>72</v>
      </c>
      <c r="AS683" s="22" t="s">
        <v>875</v>
      </c>
      <c r="AT683" s="22">
        <v>16.68</v>
      </c>
      <c r="AU683" s="22">
        <v>3.84</v>
      </c>
      <c r="AV683" s="22">
        <v>15.33</v>
      </c>
      <c r="AW683" s="22">
        <v>2.38</v>
      </c>
      <c r="AX683" s="22" t="s">
        <v>8</v>
      </c>
      <c r="AY683" s="22" t="s">
        <v>8</v>
      </c>
      <c r="AZ683" s="22" t="s">
        <v>485</v>
      </c>
      <c r="BA683" s="22" t="s">
        <v>9</v>
      </c>
      <c r="BB683" cm="1">
        <f t="array" ref="BB683">_xlfn.IFS(AT683="NA", "NA", AT683="NR", "NA", AZ683="Direct rLV % whole brain", AT683, AZ683="Indirect rLV % whole brain", AT683, AZ683="Direct rLV % hemisphere", AT683/2, AZ683="Indirect rLV % hemisphere", AT683/2, AND(F683="Mouse", AZ683="mm3"), (AT683/508.91)*100, AND(F683="Rat", AZ683="mm3"), (AT683/1971)*100, AND(F683="Mouse", AZ683="ul"), (AT683/508.91)*100, AND(F683="Rat", AZ683="ul"), (AT683/1971)*100, AND(F683="Mouse", AZ683="nl"), (AT683/508910)*100, AND(F683="Rat", AZ683="nl"), (AT683/1971000)*100, AND(F683="Mouse", AZ683="cm3"), (AT683/0.50891)*100, AND(F683="Rat", AZ683="cm3"), (AT683/1.971)*100, TRUE, "NA")</f>
        <v>8.34</v>
      </c>
      <c r="BC683" cm="1">
        <f t="array" ref="BC683">_xlfn.IFS(AV683="NA", "NA", AV683="NR", "NA", AZ683="Direct rLV % whole brain", AV683, AZ683="Indirect rLV % whole brain", AV683, AZ683="Direct rLV % hemisphere", AV683/2, AZ683="Indirect rLV % hemisphere", AV683/2, AND(F683="Mouse", AZ683="mm3"), (AV683/508.91)*100, AND(F683="Rat", AZ683="mm3"), (AV683/1971)*100, AND(F683="Mouse", AZ683="ul"), (AV683/508.91)*100, AND(F683="Rat", AZ683="ul"), (AV683/1971)*100, AND(F683="Mouse", AZ683="nl"), (AV683/508910)*100, AND(F683="Rat", AZ683="nl"), (AV683/1971000)*100, AND(F683="Mouse", AZ683="cm3"), (AV683/0.50891)*100, AND(F683="Rat", AZ683="cm3"), (AV683/1.971)*100, TRUE, "NA")</f>
        <v>7.665</v>
      </c>
      <c r="BD683" t="str" cm="1">
        <f t="array" ref="BD683">_xlfn.IFS(AU683="NA", "NA", AU683="NR", "NA", R683="NR", "NA", BA683="SD", AU683, BA683="SE", AU683*(SQRT(R683)), BA683="SEM", AU683*(SQRT(R683)), TRUE, "NA")</f>
        <v>NA</v>
      </c>
      <c r="BE683" t="str" cm="1">
        <f t="array" ref="BE683">_xlfn.IFS(BD683="NA", "NA", AZ683="Direct rLV % whole brain", BD683, AZ683="Indirect rLV % whole brain", BD683, AZ683="Direct rLV % hemisphere", BD683/2, AZ683="Indirect rLV % hemisphere", BD683/2, AND(F683="Mouse", AZ683="mm3"), (BD683/508.91)*100, AND(F683="Rat", AZ683="mm3"), (BD683/1971)*100, AND(F683="Mouse", AZ683="ul"), (BD683/508.91)*100, AND(F683="Rat", AZ683="ul"), (BD683/1971)*100, AND(F683="Mouse", AZ683="nl"), (BD683/508910)*100, AND(F683="Rat", AZ683="nl"), (BD683/1971000)*100, AND(F683="Mouse", AZ683="cm3"), (BD683/0.50891)*100, AND(F683="Rat", AZ683="cm3"), (BD683/1.971)*100, TRUE, "NA")</f>
        <v>NA</v>
      </c>
      <c r="BF683" s="48" t="str" cm="1">
        <f t="array" ref="BF683">_xlfn.IFS(AW683="NA", "NA", AW683="NR", "NA", T683 = "NA", "NA", T683 = "NR", "NA", BA683="SD", AW683, BA683="SE", AW683*(SQRT(T683)), BA683="SEM", AW683*(SQRT(T683)), TRUE, "NA")</f>
        <v>NA</v>
      </c>
      <c r="BG683" s="34" t="s">
        <v>12</v>
      </c>
      <c r="BH683" s="22" t="s">
        <v>8</v>
      </c>
      <c r="BI683" s="22" t="s">
        <v>8</v>
      </c>
      <c r="BJ683" s="22" t="s">
        <v>8</v>
      </c>
      <c r="BK683" s="22" t="s">
        <v>8</v>
      </c>
      <c r="BL683" s="22" t="s">
        <v>8</v>
      </c>
      <c r="BM683" s="22" t="s">
        <v>8</v>
      </c>
      <c r="BN683" s="34" t="s">
        <v>273</v>
      </c>
      <c r="BO683" s="22" t="s">
        <v>273</v>
      </c>
      <c r="BQ683" s="22" t="s">
        <v>2608</v>
      </c>
    </row>
    <row r="684" spans="1:69" x14ac:dyDescent="0.3">
      <c r="A684" t="s">
        <v>2577</v>
      </c>
      <c r="B684" t="s">
        <v>2576</v>
      </c>
      <c r="C684">
        <v>2012</v>
      </c>
      <c r="D684" t="s">
        <v>2578</v>
      </c>
      <c r="E684" t="s">
        <v>141</v>
      </c>
      <c r="F684" s="35" t="s">
        <v>24</v>
      </c>
      <c r="G684" t="s">
        <v>47</v>
      </c>
      <c r="H684" t="s">
        <v>36</v>
      </c>
      <c r="I684" t="s">
        <v>12</v>
      </c>
      <c r="J684" t="s">
        <v>8</v>
      </c>
      <c r="K684" t="s">
        <v>9</v>
      </c>
      <c r="L684" t="s">
        <v>9</v>
      </c>
      <c r="M684" t="s">
        <v>9</v>
      </c>
      <c r="N684">
        <v>180</v>
      </c>
      <c r="O684" t="s">
        <v>9</v>
      </c>
      <c r="P684">
        <v>200</v>
      </c>
      <c r="Q684">
        <v>1</v>
      </c>
      <c r="R684">
        <v>7</v>
      </c>
      <c r="S684">
        <v>2</v>
      </c>
      <c r="T684">
        <v>7</v>
      </c>
      <c r="U684" s="22">
        <f t="shared" ref="U684:U688" si="112">IF(AND(Q684&lt;&gt;"", Q684&lt;&gt;0, Q684&lt;&gt;"NA", Q684&lt;&gt;"NR",S684&lt;&gt;"", S684&lt;&gt;0, S684&lt;&gt;"NA", S684&lt;&gt;"NR"), S684/Q684, "NA")</f>
        <v>2</v>
      </c>
      <c r="V684" s="22">
        <f t="shared" ref="V684:V688" si="113">IF(AND(U684&lt;&gt;"", U684&lt;&gt;0, U684&lt;&gt;"NA", U684&lt;&gt;"NR",R684&lt;&gt;"", R684&lt;&gt;0, R684&lt;&gt;"NA", R684&lt;&gt;"NR"), R684/U684, "NA")</f>
        <v>3.5</v>
      </c>
      <c r="W684" s="35" t="s">
        <v>99</v>
      </c>
      <c r="X684" t="s">
        <v>8</v>
      </c>
      <c r="Y684" t="s">
        <v>78</v>
      </c>
      <c r="Z684" t="s">
        <v>527</v>
      </c>
      <c r="AA684">
        <v>40</v>
      </c>
      <c r="AB684" t="s">
        <v>145</v>
      </c>
      <c r="AC684" cm="1">
        <f t="array" ref="AC684">_xlfn.IFS(AB684="mg/kg", AA684, AB684="ug/g", AA684, AB684="mg/100g", AA684*10, AB684="mg/g", AA684*1000, TRUE, "NA")</f>
        <v>40</v>
      </c>
      <c r="AD684">
        <v>250</v>
      </c>
      <c r="AE684" t="s">
        <v>292</v>
      </c>
      <c r="AF684" t="str" cm="1">
        <f t="array" ref="AF684">_xlfn.IFS(AD684="NA", "NA", AD684="NR", "NA", AE684="W/cm2", AD684, AE684="mW/mm2", AD684*0.1, AE684="mW/cm2", AD684*0.001, AE684="uW/cm2", AD684*0.000001, AE684="lux", AD684*0.00000014641, AE684="klux", AD684*0.00014641, TRUE, "NA")</f>
        <v>NA</v>
      </c>
      <c r="AG684" t="s">
        <v>85</v>
      </c>
      <c r="AH684" t="s">
        <v>2656</v>
      </c>
      <c r="AI684" t="s">
        <v>9</v>
      </c>
      <c r="AJ684">
        <v>3</v>
      </c>
      <c r="AK684">
        <v>15</v>
      </c>
      <c r="AL684" s="35" t="s">
        <v>2613</v>
      </c>
      <c r="AM684" t="s">
        <v>218</v>
      </c>
      <c r="AN684">
        <v>0.1</v>
      </c>
      <c r="AO684" t="s">
        <v>145</v>
      </c>
      <c r="AP684">
        <v>4</v>
      </c>
      <c r="AQ684" t="s">
        <v>158</v>
      </c>
      <c r="AR684" s="35">
        <v>216</v>
      </c>
      <c r="AS684" t="s">
        <v>876</v>
      </c>
      <c r="AT684">
        <v>14</v>
      </c>
      <c r="AU684">
        <v>3.16</v>
      </c>
      <c r="AV684">
        <v>4.1900000000000004</v>
      </c>
      <c r="AW684">
        <v>1.3</v>
      </c>
      <c r="AX684" t="s">
        <v>8</v>
      </c>
      <c r="AY684" t="s">
        <v>8</v>
      </c>
      <c r="AZ684" t="s">
        <v>137</v>
      </c>
      <c r="BA684" t="s">
        <v>9</v>
      </c>
      <c r="BB684" cm="1">
        <f t="array" ref="BB684">_xlfn.IFS(AT684="NA", "NA", AT684="NR", "NA", AZ684="Direct rLV % whole brain", AT684, AZ684="Indirect rLV % whole brain", AT684, AZ684="Direct rLV % hemisphere", AT684/2, AZ684="Indirect rLV % hemisphere", AT684/2, AND(F684="Mouse", AZ684="mm3"), (AT684/508.91)*100, AND(F684="Rat", AZ684="mm3"), (AT684/1971)*100, AND(F684="Mouse", AZ684="ul"), (AT684/508.91)*100, AND(F684="Rat", AZ684="ul"), (AT684/1971)*100, AND(F684="Mouse", AZ684="nl"), (AT684/508910)*100, AND(F684="Rat", AZ684="nl"), (AT684/1971000)*100, AND(F684="Mouse", AZ684="cm3"), (AT684/0.50891)*100, AND(F684="Rat", AZ684="cm3"), (AT684/1.971)*100, TRUE, "NA")</f>
        <v>0.7102993404363267</v>
      </c>
      <c r="BC684" cm="1">
        <f t="array" ref="BC684">_xlfn.IFS(AV684="NA", "NA", AV684="NR", "NA", AZ684="Direct rLV % whole brain", AV684, AZ684="Indirect rLV % whole brain", AV684, AZ684="Direct rLV % hemisphere", AV684/2, AZ684="Indirect rLV % hemisphere", AV684/2, AND(F684="Mouse", AZ684="mm3"), (AV684/508.91)*100, AND(F684="Rat", AZ684="mm3"), (AV684/1971)*100, AND(F684="Mouse", AZ684="ul"), (AV684/508.91)*100, AND(F684="Rat", AZ684="ul"), (AV684/1971)*100, AND(F684="Mouse", AZ684="nl"), (AV684/508910)*100, AND(F684="Rat", AZ684="nl"), (AV684/1971000)*100, AND(F684="Mouse", AZ684="cm3"), (AV684/0.50891)*100, AND(F684="Rat", AZ684="cm3"), (AV684/1.971)*100, TRUE, "NA")</f>
        <v>0.2125824454591578</v>
      </c>
      <c r="BD684" t="str" cm="1">
        <f t="array" ref="BD684">_xlfn.IFS(AU684="NA", "NA", AU684="NR", "NA", R684="NR", "NA", BA684="SD", AU684, BA684="SE", AU684*(SQRT(R684)), BA684="SEM", AU684*(SQRT(R684)), TRUE, "NA")</f>
        <v>NA</v>
      </c>
      <c r="BE684" t="str" cm="1">
        <f t="array" ref="BE684">_xlfn.IFS(BD684="NA", "NA", AZ684="Direct rLV % whole brain", BD684, AZ684="Indirect rLV % whole brain", BD684, AZ684="Direct rLV % hemisphere", BD684/2, AZ684="Indirect rLV % hemisphere", BD684/2, AND(F684="Mouse", AZ684="mm3"), (BD684/508.91)*100, AND(F684="Rat", AZ684="mm3"), (BD684/1971)*100, AND(F684="Mouse", AZ684="ul"), (BD684/508.91)*100, AND(F684="Rat", AZ684="ul"), (BD684/1971)*100, AND(F684="Mouse", AZ684="nl"), (BD684/508910)*100, AND(F684="Rat", AZ684="nl"), (BD684/1971000)*100, AND(F684="Mouse", AZ684="cm3"), (BD684/0.50891)*100, AND(F684="Rat", AZ684="cm3"), (BD684/1.971)*100, TRUE, "NA")</f>
        <v>NA</v>
      </c>
      <c r="BF684" s="48" t="str" cm="1">
        <f t="array" ref="BF684">_xlfn.IFS(AW684="NA", "NA", AW684="NR", "NA", T684 = "NA", "NA", T684 = "NR", "NA", BA684="SD", AW684, BA684="SE", AW684*(SQRT(T684)), BA684="SEM", AW684*(SQRT(T684)), TRUE, "NA")</f>
        <v>NA</v>
      </c>
      <c r="BG684" s="35" t="s">
        <v>12</v>
      </c>
      <c r="BH684" t="s">
        <v>8</v>
      </c>
      <c r="BI684" t="s">
        <v>8</v>
      </c>
      <c r="BJ684" t="s">
        <v>8</v>
      </c>
      <c r="BK684" t="s">
        <v>8</v>
      </c>
      <c r="BL684" t="s">
        <v>8</v>
      </c>
      <c r="BM684" t="s">
        <v>8</v>
      </c>
      <c r="BN684" s="35" t="s">
        <v>273</v>
      </c>
      <c r="BO684" t="s">
        <v>272</v>
      </c>
      <c r="BQ684" t="s">
        <v>2601</v>
      </c>
    </row>
    <row r="685" spans="1:69" x14ac:dyDescent="0.3">
      <c r="A685" t="s">
        <v>2580</v>
      </c>
      <c r="B685" t="s">
        <v>2579</v>
      </c>
      <c r="C685">
        <v>2004</v>
      </c>
      <c r="D685" t="s">
        <v>2581</v>
      </c>
      <c r="E685" t="s">
        <v>141</v>
      </c>
      <c r="R685" t="s">
        <v>9</v>
      </c>
      <c r="U685" s="22" t="str">
        <f t="shared" si="112"/>
        <v>NA</v>
      </c>
      <c r="V685" s="22" t="str">
        <f t="shared" si="113"/>
        <v>NA</v>
      </c>
      <c r="AC685" t="str" cm="1">
        <f t="array" ref="AC685">_xlfn.IFS(AB685="mg/kg", AA685, AB685="ug/g", AA685, AB685="mg/100g", AA685*10, AB685="mg/g", AA685*1000, TRUE, "NA")</f>
        <v>NA</v>
      </c>
      <c r="AF685" t="str" cm="1">
        <f t="array" ref="AF685">_xlfn.IFS(AD685="NA", "NA", AD685="NR", "NA", AE685="W/cm2", AD685, AE685="mW/mm2", AD685*0.1, AE685="mW/cm2", AD685*0.001, AE685="uW/cm2", AD685*0.000001, AE685="lux", AD685*0.00000014641, AE685="klux", AD685*0.00014641, TRUE, "NA")</f>
        <v>NA</v>
      </c>
      <c r="AT685" t="s">
        <v>9</v>
      </c>
      <c r="AU685" t="s">
        <v>9</v>
      </c>
      <c r="AV685" t="s">
        <v>9</v>
      </c>
      <c r="AW685" t="s">
        <v>9</v>
      </c>
      <c r="BA685" t="s">
        <v>9</v>
      </c>
      <c r="BB685" t="str" cm="1">
        <f t="array" ref="BB685">_xlfn.IFS(AT685="NA", "NA", AT685="NR", "NA", AZ685="Direct rLV % whole brain", AT685, AZ685="Indirect rLV % whole brain", AT685, AZ685="Direct rLV % hemisphere", AT685/2, AZ685="Indirect rLV % hemisphere", AT685/2, AND(F685="Mouse", AZ685="mm3"), (AT685/508.91)*100, AND(F685="Rat", AZ685="mm3"), (AT685/1971)*100, AND(F685="Mouse", AZ685="ul"), (AT685/508.91)*100, AND(F685="Rat", AZ685="ul"), (AT685/1971)*100, AND(F685="Mouse", AZ685="nl"), (AT685/508910)*100, AND(F685="Rat", AZ685="nl"), (AT685/1971000)*100, AND(F685="Mouse", AZ685="cm3"), (AT685/0.50891)*100, AND(F685="Rat", AZ685="cm3"), (AT685/1.971)*100, TRUE, "NA")</f>
        <v>NA</v>
      </c>
      <c r="BC685" t="str" cm="1">
        <f t="array" ref="BC685">_xlfn.IFS(AV685="NA", "NA", AV685="NR", "NA", AZ685="Direct rLV % whole brain", AV685, AZ685="Indirect rLV % whole brain", AV685, AZ685="Direct rLV % hemisphere", AV685/2, AZ685="Indirect rLV % hemisphere", AV685/2, AND(F685="Mouse", AZ685="mm3"), (AV685/508.91)*100, AND(F685="Rat", AZ685="mm3"), (AV685/1971)*100, AND(F685="Mouse", AZ685="ul"), (AV685/508.91)*100, AND(F685="Rat", AZ685="ul"), (AV685/1971)*100, AND(F685="Mouse", AZ685="nl"), (AV685/508910)*100, AND(F685="Rat", AZ685="nl"), (AV685/1971000)*100, AND(F685="Mouse", AZ685="cm3"), (AV685/0.50891)*100, AND(F685="Rat", AZ685="cm3"), (AV685/1.971)*100, TRUE, "NA")</f>
        <v>NA</v>
      </c>
      <c r="BD685" t="str" cm="1">
        <f t="array" ref="BD685">_xlfn.IFS(AU685="NA", "NA", AU685="NR", "NA", R685="NR", "NA", BA685="SD", AU685, BA685="SE", AU685*(SQRT(R685)), BA685="SEM", AU685*(SQRT(R685)), TRUE, "NA")</f>
        <v>NA</v>
      </c>
      <c r="BE685" t="str" cm="1">
        <f t="array" ref="BE685">_xlfn.IFS(BD685="NA", "NA", AZ685="Direct rLV % whole brain", BD685, AZ685="Indirect rLV % whole brain", BD685, AZ685="Direct rLV % hemisphere", BD685/2, AZ685="Indirect rLV % hemisphere", BD685/2, AND(F685="Mouse", AZ685="mm3"), (BD685/508.91)*100, AND(F685="Rat", AZ685="mm3"), (BD685/1971)*100, AND(F685="Mouse", AZ685="ul"), (BD685/508.91)*100, AND(F685="Rat", AZ685="ul"), (BD685/1971)*100, AND(F685="Mouse", AZ685="nl"), (BD685/508910)*100, AND(F685="Rat", AZ685="nl"), (BD685/1971000)*100, AND(F685="Mouse", AZ685="cm3"), (BD685/0.50891)*100, AND(F685="Rat", AZ685="cm3"), (BD685/1.971)*100, TRUE, "NA")</f>
        <v>NA</v>
      </c>
      <c r="BF685" s="48" t="str" cm="1">
        <f t="array" ref="BF685">_xlfn.IFS(AW685="NA", "NA", AW685="NR", "NA", T685 = "NA", "NA", T685 = "NR", "NA", BA685="SD", AW685, BA685="SE", AW685*(SQRT(T685)), BA685="SEM", AW685*(SQRT(T685)), TRUE, "NA")</f>
        <v>NA</v>
      </c>
      <c r="BH685" t="s">
        <v>9</v>
      </c>
      <c r="BI685" t="s">
        <v>9</v>
      </c>
      <c r="BJ685" t="s">
        <v>9</v>
      </c>
      <c r="BK685" t="s">
        <v>9</v>
      </c>
      <c r="BL685" t="s">
        <v>9</v>
      </c>
      <c r="BM685" t="s">
        <v>9</v>
      </c>
    </row>
    <row r="686" spans="1:69" x14ac:dyDescent="0.3">
      <c r="A686" t="s">
        <v>2583</v>
      </c>
      <c r="B686" t="s">
        <v>2582</v>
      </c>
      <c r="C686">
        <v>1999</v>
      </c>
      <c r="D686" t="s">
        <v>2584</v>
      </c>
      <c r="E686" t="s">
        <v>141</v>
      </c>
      <c r="R686" t="s">
        <v>9</v>
      </c>
      <c r="U686" s="22" t="str">
        <f t="shared" si="112"/>
        <v>NA</v>
      </c>
      <c r="V686" s="22" t="str">
        <f t="shared" si="113"/>
        <v>NA</v>
      </c>
      <c r="AC686" t="str" cm="1">
        <f t="array" ref="AC686">_xlfn.IFS(AB686="mg/kg", AA686, AB686="ug/g", AA686, AB686="mg/100g", AA686*10, AB686="mg/g", AA686*1000, TRUE, "NA")</f>
        <v>NA</v>
      </c>
      <c r="AF686" t="str" cm="1">
        <f t="array" ref="AF686">_xlfn.IFS(AD686="NA", "NA", AD686="NR", "NA", AE686="W/cm2", AD686, AE686="mW/mm2", AD686*0.1, AE686="mW/cm2", AD686*0.001, AE686="uW/cm2", AD686*0.000001, AE686="lux", AD686*0.00000014641, AE686="klux", AD686*0.00014641, TRUE, "NA")</f>
        <v>NA</v>
      </c>
      <c r="AT686" t="s">
        <v>9</v>
      </c>
      <c r="AU686" t="s">
        <v>9</v>
      </c>
      <c r="AV686" t="s">
        <v>9</v>
      </c>
      <c r="AW686" t="s">
        <v>9</v>
      </c>
      <c r="BA686" t="s">
        <v>9</v>
      </c>
      <c r="BB686" t="str" cm="1">
        <f t="array" ref="BB686">_xlfn.IFS(AT686="NA", "NA", AT686="NR", "NA", AZ686="Direct rLV % whole brain", AT686, AZ686="Indirect rLV % whole brain", AT686, AZ686="Direct rLV % hemisphere", AT686/2, AZ686="Indirect rLV % hemisphere", AT686/2, AND(F686="Mouse", AZ686="mm3"), (AT686/508.91)*100, AND(F686="Rat", AZ686="mm3"), (AT686/1971)*100, AND(F686="Mouse", AZ686="ul"), (AT686/508.91)*100, AND(F686="Rat", AZ686="ul"), (AT686/1971)*100, AND(F686="Mouse", AZ686="nl"), (AT686/508910)*100, AND(F686="Rat", AZ686="nl"), (AT686/1971000)*100, AND(F686="Mouse", AZ686="cm3"), (AT686/0.50891)*100, AND(F686="Rat", AZ686="cm3"), (AT686/1.971)*100, TRUE, "NA")</f>
        <v>NA</v>
      </c>
      <c r="BC686" t="str" cm="1">
        <f t="array" ref="BC686">_xlfn.IFS(AV686="NA", "NA", AV686="NR", "NA", AZ686="Direct rLV % whole brain", AV686, AZ686="Indirect rLV % whole brain", AV686, AZ686="Direct rLV % hemisphere", AV686/2, AZ686="Indirect rLV % hemisphere", AV686/2, AND(F686="Mouse", AZ686="mm3"), (AV686/508.91)*100, AND(F686="Rat", AZ686="mm3"), (AV686/1971)*100, AND(F686="Mouse", AZ686="ul"), (AV686/508.91)*100, AND(F686="Rat", AZ686="ul"), (AV686/1971)*100, AND(F686="Mouse", AZ686="nl"), (AV686/508910)*100, AND(F686="Rat", AZ686="nl"), (AV686/1971000)*100, AND(F686="Mouse", AZ686="cm3"), (AV686/0.50891)*100, AND(F686="Rat", AZ686="cm3"), (AV686/1.971)*100, TRUE, "NA")</f>
        <v>NA</v>
      </c>
      <c r="BD686" t="str" cm="1">
        <f t="array" ref="BD686">_xlfn.IFS(AU686="NA", "NA", AU686="NR", "NA", R686="NR", "NA", BA686="SD", AU686, BA686="SE", AU686*(SQRT(R686)), BA686="SEM", AU686*(SQRT(R686)), TRUE, "NA")</f>
        <v>NA</v>
      </c>
      <c r="BE686" t="str" cm="1">
        <f t="array" ref="BE686">_xlfn.IFS(BD686="NA", "NA", AZ686="Direct rLV % whole brain", BD686, AZ686="Indirect rLV % whole brain", BD686, AZ686="Direct rLV % hemisphere", BD686/2, AZ686="Indirect rLV % hemisphere", BD686/2, AND(F686="Mouse", AZ686="mm3"), (BD686/508.91)*100, AND(F686="Rat", AZ686="mm3"), (BD686/1971)*100, AND(F686="Mouse", AZ686="ul"), (BD686/508.91)*100, AND(F686="Rat", AZ686="ul"), (BD686/1971)*100, AND(F686="Mouse", AZ686="nl"), (BD686/508910)*100, AND(F686="Rat", AZ686="nl"), (BD686/1971000)*100, AND(F686="Mouse", AZ686="cm3"), (BD686/0.50891)*100, AND(F686="Rat", AZ686="cm3"), (BD686/1.971)*100, TRUE, "NA")</f>
        <v>NA</v>
      </c>
      <c r="BF686" s="48" t="str" cm="1">
        <f t="array" ref="BF686">_xlfn.IFS(AW686="NA", "NA", AW686="NR", "NA", T686 = "NA", "NA", T686 = "NR", "NA", BA686="SD", AW686, BA686="SE", AW686*(SQRT(T686)), BA686="SEM", AW686*(SQRT(T686)), TRUE, "NA")</f>
        <v>NA</v>
      </c>
      <c r="BH686" t="s">
        <v>9</v>
      </c>
      <c r="BI686" t="s">
        <v>9</v>
      </c>
      <c r="BJ686" t="s">
        <v>9</v>
      </c>
      <c r="BK686" t="s">
        <v>9</v>
      </c>
      <c r="BL686" t="s">
        <v>9</v>
      </c>
      <c r="BM686" t="s">
        <v>9</v>
      </c>
    </row>
    <row r="687" spans="1:69" x14ac:dyDescent="0.3">
      <c r="A687" t="s">
        <v>2585</v>
      </c>
      <c r="B687" t="s">
        <v>1569</v>
      </c>
      <c r="C687">
        <v>2016</v>
      </c>
      <c r="D687" t="s">
        <v>2586</v>
      </c>
      <c r="E687" t="s">
        <v>141</v>
      </c>
      <c r="R687" t="s">
        <v>9</v>
      </c>
      <c r="U687" s="22" t="str">
        <f t="shared" si="112"/>
        <v>NA</v>
      </c>
      <c r="V687" s="22" t="str">
        <f t="shared" si="113"/>
        <v>NA</v>
      </c>
      <c r="AC687" t="str" cm="1">
        <f t="array" ref="AC687">_xlfn.IFS(AB687="mg/kg", AA687, AB687="ug/g", AA687, AB687="mg/100g", AA687*10, AB687="mg/g", AA687*1000, TRUE, "NA")</f>
        <v>NA</v>
      </c>
      <c r="AF687" t="str" cm="1">
        <f t="array" ref="AF687">_xlfn.IFS(AD687="NA", "NA", AD687="NR", "NA", AE687="W/cm2", AD687, AE687="mW/mm2", AD687*0.1, AE687="mW/cm2", AD687*0.001, AE687="uW/cm2", AD687*0.000001, AE687="lux", AD687*0.00000014641, AE687="klux", AD687*0.00014641, TRUE, "NA")</f>
        <v>NA</v>
      </c>
      <c r="AT687" t="s">
        <v>9</v>
      </c>
      <c r="AU687" t="s">
        <v>9</v>
      </c>
      <c r="AV687" t="s">
        <v>9</v>
      </c>
      <c r="AW687" t="s">
        <v>9</v>
      </c>
      <c r="BA687" t="s">
        <v>9</v>
      </c>
      <c r="BB687" t="str" cm="1">
        <f t="array" ref="BB687">_xlfn.IFS(AT687="NA", "NA", AT687="NR", "NA", AZ687="Direct rLV % whole brain", AT687, AZ687="Indirect rLV % whole brain", AT687, AZ687="Direct rLV % hemisphere", AT687/2, AZ687="Indirect rLV % hemisphere", AT687/2, AND(F687="Mouse", AZ687="mm3"), (AT687/508.91)*100, AND(F687="Rat", AZ687="mm3"), (AT687/1971)*100, AND(F687="Mouse", AZ687="ul"), (AT687/508.91)*100, AND(F687="Rat", AZ687="ul"), (AT687/1971)*100, AND(F687="Mouse", AZ687="nl"), (AT687/508910)*100, AND(F687="Rat", AZ687="nl"), (AT687/1971000)*100, AND(F687="Mouse", AZ687="cm3"), (AT687/0.50891)*100, AND(F687="Rat", AZ687="cm3"), (AT687/1.971)*100, TRUE, "NA")</f>
        <v>NA</v>
      </c>
      <c r="BC687" t="str" cm="1">
        <f t="array" ref="BC687">_xlfn.IFS(AV687="NA", "NA", AV687="NR", "NA", AZ687="Direct rLV % whole brain", AV687, AZ687="Indirect rLV % whole brain", AV687, AZ687="Direct rLV % hemisphere", AV687/2, AZ687="Indirect rLV % hemisphere", AV687/2, AND(F687="Mouse", AZ687="mm3"), (AV687/508.91)*100, AND(F687="Rat", AZ687="mm3"), (AV687/1971)*100, AND(F687="Mouse", AZ687="ul"), (AV687/508.91)*100, AND(F687="Rat", AZ687="ul"), (AV687/1971)*100, AND(F687="Mouse", AZ687="nl"), (AV687/508910)*100, AND(F687="Rat", AZ687="nl"), (AV687/1971000)*100, AND(F687="Mouse", AZ687="cm3"), (AV687/0.50891)*100, AND(F687="Rat", AZ687="cm3"), (AV687/1.971)*100, TRUE, "NA")</f>
        <v>NA</v>
      </c>
      <c r="BD687" t="str" cm="1">
        <f t="array" ref="BD687">_xlfn.IFS(AU687="NA", "NA", AU687="NR", "NA", R687="NR", "NA", BA687="SD", AU687, BA687="SE", AU687*(SQRT(R687)), BA687="SEM", AU687*(SQRT(R687)), TRUE, "NA")</f>
        <v>NA</v>
      </c>
      <c r="BE687" t="str" cm="1">
        <f t="array" ref="BE687">_xlfn.IFS(BD687="NA", "NA", AZ687="Direct rLV % whole brain", BD687, AZ687="Indirect rLV % whole brain", BD687, AZ687="Direct rLV % hemisphere", BD687/2, AZ687="Indirect rLV % hemisphere", BD687/2, AND(F687="Mouse", AZ687="mm3"), (BD687/508.91)*100, AND(F687="Rat", AZ687="mm3"), (BD687/1971)*100, AND(F687="Mouse", AZ687="ul"), (BD687/508.91)*100, AND(F687="Rat", AZ687="ul"), (BD687/1971)*100, AND(F687="Mouse", AZ687="nl"), (BD687/508910)*100, AND(F687="Rat", AZ687="nl"), (BD687/1971000)*100, AND(F687="Mouse", AZ687="cm3"), (BD687/0.50891)*100, AND(F687="Rat", AZ687="cm3"), (BD687/1.971)*100, TRUE, "NA")</f>
        <v>NA</v>
      </c>
      <c r="BF687" s="48" t="str" cm="1">
        <f t="array" ref="BF687">_xlfn.IFS(AW687="NA", "NA", AW687="NR", "NA", T687 = "NA", "NA", T687 = "NR", "NA", BA687="SD", AW687, BA687="SE", AW687*(SQRT(T687)), BA687="SEM", AW687*(SQRT(T687)), TRUE, "NA")</f>
        <v>NA</v>
      </c>
      <c r="BH687" t="s">
        <v>9</v>
      </c>
      <c r="BI687" t="s">
        <v>9</v>
      </c>
      <c r="BJ687" t="s">
        <v>9</v>
      </c>
      <c r="BK687" t="s">
        <v>9</v>
      </c>
      <c r="BL687" t="s">
        <v>9</v>
      </c>
      <c r="BM687" t="s">
        <v>9</v>
      </c>
    </row>
    <row r="688" spans="1:69" x14ac:dyDescent="0.3">
      <c r="A688" t="s">
        <v>2588</v>
      </c>
      <c r="B688" t="s">
        <v>2587</v>
      </c>
      <c r="C688">
        <v>1996</v>
      </c>
      <c r="D688" t="s">
        <v>2589</v>
      </c>
      <c r="E688" t="s">
        <v>141</v>
      </c>
      <c r="F688" s="35" t="s">
        <v>24</v>
      </c>
      <c r="G688" t="s">
        <v>9</v>
      </c>
      <c r="H688" t="s">
        <v>9</v>
      </c>
      <c r="I688" t="s">
        <v>12</v>
      </c>
      <c r="J688" t="s">
        <v>8</v>
      </c>
      <c r="K688" t="s">
        <v>9</v>
      </c>
      <c r="L688" t="s">
        <v>9</v>
      </c>
      <c r="M688" t="s">
        <v>9</v>
      </c>
      <c r="N688">
        <v>150</v>
      </c>
      <c r="O688" t="s">
        <v>9</v>
      </c>
      <c r="P688">
        <v>200</v>
      </c>
      <c r="Q688">
        <v>1</v>
      </c>
      <c r="R688">
        <v>14</v>
      </c>
      <c r="S688">
        <v>1</v>
      </c>
      <c r="T688">
        <v>14</v>
      </c>
      <c r="U688" s="22">
        <f t="shared" si="112"/>
        <v>1</v>
      </c>
      <c r="V688" s="22">
        <f t="shared" si="113"/>
        <v>14</v>
      </c>
      <c r="W688" s="35" t="s">
        <v>775</v>
      </c>
      <c r="X688" t="s">
        <v>8</v>
      </c>
      <c r="Y688" t="s">
        <v>78</v>
      </c>
      <c r="Z688" t="s">
        <v>9</v>
      </c>
      <c r="AA688">
        <v>10</v>
      </c>
      <c r="AB688" t="s">
        <v>356</v>
      </c>
      <c r="AC688" cm="1">
        <f t="array" ref="AC688">_xlfn.IFS(AB688="mg/kg", AA688, AB688="ug/g", AA688, AB688="mg/100g", AA688*10, AB688="mg/g", AA688*1000, TRUE, "NA")</f>
        <v>100</v>
      </c>
      <c r="AD688">
        <v>250</v>
      </c>
      <c r="AE688" t="s">
        <v>292</v>
      </c>
      <c r="AF688" t="str" cm="1">
        <f t="array" ref="AF688">_xlfn.IFS(AD688="NA", "NA", AD688="NR", "NA", AE688="W/cm2", AD688, AE688="mW/mm2", AD688*0.1, AE688="mW/cm2", AD688*0.001, AE688="uW/cm2", AD688*0.000001, AE688="lux", AD688*0.00000014641, AE688="klux", AD688*0.00014641, TRUE, "NA")</f>
        <v>NA</v>
      </c>
      <c r="AG688" t="s">
        <v>86</v>
      </c>
      <c r="AH688" t="s">
        <v>2654</v>
      </c>
      <c r="AI688" t="s">
        <v>9</v>
      </c>
      <c r="AJ688">
        <v>2</v>
      </c>
      <c r="AK688">
        <v>30</v>
      </c>
      <c r="AL688" s="35" t="s">
        <v>2041</v>
      </c>
      <c r="AM688" t="s">
        <v>212</v>
      </c>
      <c r="AN688">
        <v>0.1</v>
      </c>
      <c r="AO688" t="s">
        <v>145</v>
      </c>
      <c r="AP688">
        <v>-0.25</v>
      </c>
      <c r="AQ688" t="s">
        <v>156</v>
      </c>
      <c r="AR688" s="35">
        <v>4</v>
      </c>
      <c r="AS688" t="s">
        <v>876</v>
      </c>
      <c r="AT688">
        <v>22</v>
      </c>
      <c r="AU688">
        <v>3</v>
      </c>
      <c r="AV688">
        <v>3.3</v>
      </c>
      <c r="AW688">
        <v>0.8</v>
      </c>
      <c r="AX688" t="s">
        <v>8</v>
      </c>
      <c r="AY688" t="s">
        <v>8</v>
      </c>
      <c r="AZ688" t="s">
        <v>137</v>
      </c>
      <c r="BA688" t="s">
        <v>197</v>
      </c>
      <c r="BB688" cm="1">
        <f t="array" ref="BB688">_xlfn.IFS(AT688="NA", "NA", AT688="NR", "NA", AZ688="Direct rLV % whole brain", AT688, AZ688="Indirect rLV % whole brain", AT688, AZ688="Direct rLV % hemisphere", AT688/2, AZ688="Indirect rLV % hemisphere", AT688/2, AND(F688="Mouse", AZ688="mm3"), (AT688/508.91)*100, AND(F688="Rat", AZ688="mm3"), (AT688/1971)*100, AND(F688="Mouse", AZ688="ul"), (AT688/508.91)*100, AND(F688="Rat", AZ688="ul"), (AT688/1971)*100, AND(F688="Mouse", AZ688="nl"), (AT688/508910)*100, AND(F688="Rat", AZ688="nl"), (AT688/1971000)*100, AND(F688="Mouse", AZ688="cm3"), (AT688/0.50891)*100, AND(F688="Rat", AZ688="cm3"), (AT688/1.971)*100, TRUE, "NA")</f>
        <v>1.1161846778285134</v>
      </c>
      <c r="BC688" cm="1">
        <f t="array" ref="BC688">_xlfn.IFS(AV688="NA", "NA", AV688="NR", "NA", AZ688="Direct rLV % whole brain", AV688, AZ688="Indirect rLV % whole brain", AV688, AZ688="Direct rLV % hemisphere", AV688/2, AZ688="Indirect rLV % hemisphere", AV688/2, AND(F688="Mouse", AZ688="mm3"), (AV688/508.91)*100, AND(F688="Rat", AZ688="mm3"), (AV688/1971)*100, AND(F688="Mouse", AZ688="ul"), (AV688/508.91)*100, AND(F688="Rat", AZ688="ul"), (AV688/1971)*100, AND(F688="Mouse", AZ688="nl"), (AV688/508910)*100, AND(F688="Rat", AZ688="nl"), (AV688/1971000)*100, AND(F688="Mouse", AZ688="cm3"), (AV688/0.50891)*100, AND(F688="Rat", AZ688="cm3"), (AV688/1.971)*100, TRUE, "NA")</f>
        <v>0.16742770167427701</v>
      </c>
      <c r="BD688" cm="1">
        <f t="array" ref="BD688">_xlfn.IFS(AU688="NA", "NA", AU688="NR", "NA", R688="NR", "NA", BA688="SD", AU688, BA688="SE", AU688*(SQRT(R688)), BA688="SEM", AU688*(SQRT(R688)), TRUE, "NA")</f>
        <v>11.224972160321824</v>
      </c>
      <c r="BE688" cm="1">
        <f t="array" ref="BE688">_xlfn.IFS(BD688="NA", "NA", AZ688="Direct rLV % whole brain", BD688, AZ688="Indirect rLV % whole brain", BD688, AZ688="Direct rLV % hemisphere", BD688/2, AZ688="Indirect rLV % hemisphere", BD688/2, AND(F688="Mouse", AZ688="mm3"), (BD688/508.91)*100, AND(F688="Rat", AZ688="mm3"), (BD688/1971)*100, AND(F688="Mouse", AZ688="ul"), (BD688/508.91)*100, AND(F688="Rat", AZ688="ul"), (BD688/1971)*100, AND(F688="Mouse", AZ688="nl"), (BD688/508910)*100, AND(F688="Rat", AZ688="nl"), (BD688/1971000)*100, AND(F688="Mouse", AZ688="cm3"), (BD688/0.50891)*100, AND(F688="Rat", AZ688="cm3"), (BD688/1.971)*100, TRUE, "NA")</f>
        <v>0.56950645156376578</v>
      </c>
      <c r="BF688" s="48" cm="1">
        <f t="array" ref="BF688">_xlfn.IFS(AW688="NA", "NA", AW688="NR", "NA", T688 = "NA", "NA", T688 = "NR", "NA", BA688="SD", AW688, BA688="SE", AW688*(SQRT(T688)), BA688="SEM", AW688*(SQRT(T688)), TRUE, "NA")</f>
        <v>2.9933259094191533</v>
      </c>
      <c r="BG688" s="35" t="s">
        <v>12</v>
      </c>
      <c r="BH688" t="s">
        <v>8</v>
      </c>
      <c r="BI688" t="s">
        <v>8</v>
      </c>
      <c r="BJ688" t="s">
        <v>8</v>
      </c>
      <c r="BK688" t="s">
        <v>8</v>
      </c>
      <c r="BL688" t="s">
        <v>8</v>
      </c>
      <c r="BM688" t="s">
        <v>8</v>
      </c>
      <c r="BN688" s="35" t="s">
        <v>273</v>
      </c>
      <c r="BO688" t="s">
        <v>273</v>
      </c>
    </row>
    <row r="689" spans="1:65" x14ac:dyDescent="0.3">
      <c r="A689" t="s">
        <v>2590</v>
      </c>
      <c r="B689" t="s">
        <v>1988</v>
      </c>
      <c r="C689">
        <v>2010</v>
      </c>
      <c r="D689" t="s">
        <v>2591</v>
      </c>
      <c r="E689" t="s">
        <v>141</v>
      </c>
      <c r="R689" t="s">
        <v>9</v>
      </c>
      <c r="AC689" t="str" cm="1">
        <f t="array" ref="AC689">_xlfn.IFS(AB689="mg/kg", AA689, AB689="ug/g", AA689, AB689="mg/100g", AA689*10, AB689="mg/g", AA689*1000, TRUE, "NA")</f>
        <v>NA</v>
      </c>
      <c r="AF689" t="str" cm="1">
        <f t="array" ref="AF689">_xlfn.IFS(AD689="NA", "NA", AD689="NR", "NA", AE689="W/cm2", AD689, AE689="mW/mm2", AD689*0.1, AE689="mW/cm2", AD689*0.001, AE689="uW/cm2", AD689*0.000001, AE689="lux", AD689*0.00000014641, AE689="klux", AD689*0.00014641, TRUE, "NA")</f>
        <v>NA</v>
      </c>
      <c r="AT689" t="s">
        <v>9</v>
      </c>
      <c r="AU689" t="s">
        <v>9</v>
      </c>
      <c r="AV689" t="s">
        <v>9</v>
      </c>
      <c r="AW689" t="s">
        <v>9</v>
      </c>
      <c r="BA689" t="s">
        <v>9</v>
      </c>
      <c r="BB689" t="str" cm="1">
        <f t="array" ref="BB689">_xlfn.IFS(AT689="NA", "NA", AT689="NR", "NA", AZ689="Direct rLV % whole brain", AT689, AZ689="Indirect rLV % whole brain", AT689, AZ689="Direct rLV % hemisphere", AT689/2, AZ689="Indirect rLV % hemisphere", AT689/2, AND(F689="Mouse", AZ689="mm3"), (AT689/508.91)*100, AND(F689="Rat", AZ689="mm3"), (AT689/1971)*100, AND(F689="Mouse", AZ689="ul"), (AT689/508.91)*100, AND(F689="Rat", AZ689="ul"), (AT689/1971)*100, AND(F689="Mouse", AZ689="nl"), (AT689/508910)*100, AND(F689="Rat", AZ689="nl"), (AT689/1971000)*100, AND(F689="Mouse", AZ689="cm3"), (AT689/0.50891)*100, AND(F689="Rat", AZ689="cm3"), (AT689/1.971)*100, TRUE, "NA")</f>
        <v>NA</v>
      </c>
      <c r="BC689" t="str" cm="1">
        <f t="array" ref="BC689">_xlfn.IFS(AV689="NA", "NA", AV689="NR", "NA", AZ689="Direct rLV % whole brain", AV689, AZ689="Indirect rLV % whole brain", AV689, AZ689="Direct rLV % hemisphere", AV689/2, AZ689="Indirect rLV % hemisphere", AV689/2, AND(F689="Mouse", AZ689="mm3"), (AV689/508.91)*100, AND(F689="Rat", AZ689="mm3"), (AV689/1971)*100, AND(F689="Mouse", AZ689="ul"), (AV689/508.91)*100, AND(F689="Rat", AZ689="ul"), (AV689/1971)*100, AND(F689="Mouse", AZ689="nl"), (AV689/508910)*100, AND(F689="Rat", AZ689="nl"), (AV689/1971000)*100, AND(F689="Mouse", AZ689="cm3"), (AV689/0.50891)*100, AND(F689="Rat", AZ689="cm3"), (AV689/1.971)*100, TRUE, "NA")</f>
        <v>NA</v>
      </c>
      <c r="BD689" t="str" cm="1">
        <f t="array" ref="BD689">_xlfn.IFS(AU689="NA", "NA", AU689="NR", "NA", R689="NR", "NA", BA689="SD", AU689, BA689="SE", AU689*(SQRT(R689)), BA689="SEM", AU689*(SQRT(R689)), TRUE, "NA")</f>
        <v>NA</v>
      </c>
      <c r="BE689" t="str" cm="1">
        <f t="array" ref="BE689">_xlfn.IFS(BD689="NA", "NA", AZ689="Direct rLV % whole brain", BD689, AZ689="Indirect rLV % whole brain", BD689, AZ689="Direct rLV % hemisphere", BD689/2, AZ689="Indirect rLV % hemisphere", BD689/2, AND(F689="Mouse", AZ689="mm3"), (BD689/508.91)*100, AND(F689="Rat", AZ689="mm3"), (BD689/1971)*100, AND(F689="Mouse", AZ689="ul"), (BD689/508.91)*100, AND(F689="Rat", AZ689="ul"), (BD689/1971)*100, AND(F689="Mouse", AZ689="nl"), (BD689/508910)*100, AND(F689="Rat", AZ689="nl"), (BD689/1971000)*100, AND(F689="Mouse", AZ689="cm3"), (BD689/0.50891)*100, AND(F689="Rat", AZ689="cm3"), (BD689/1.971)*100, TRUE, "NA")</f>
        <v>NA</v>
      </c>
      <c r="BF689" s="48" t="str" cm="1">
        <f t="array" ref="BF689">_xlfn.IFS(AW689="NA", "NA", AW689="NR", "NA", T689 = "NA", "NA", T689 = "NR", "NA", BA689="SD", AW689, BA689="SE", AW689*(SQRT(T689)), BA689="SEM", AW689*(SQRT(T689)), TRUE, "NA")</f>
        <v>NA</v>
      </c>
      <c r="BH689" t="s">
        <v>9</v>
      </c>
      <c r="BI689" t="s">
        <v>9</v>
      </c>
      <c r="BJ689" t="s">
        <v>9</v>
      </c>
      <c r="BK689" t="s">
        <v>9</v>
      </c>
      <c r="BL689" t="s">
        <v>9</v>
      </c>
      <c r="BM689" t="s">
        <v>9</v>
      </c>
    </row>
  </sheetData>
  <conditionalFormatting sqref="U2:U19 U30:U36 R30:T32 U38:U56">
    <cfRule type="containsBlanks" dxfId="14499" priority="7712">
      <formula>LEN(TRIM(R2))=0</formula>
    </cfRule>
  </conditionalFormatting>
  <conditionalFormatting sqref="F36:J36 L36 AT35:AU35 Q36:S36 Q35 BA36:BA37 F37:S37 BQ42 AV48:AW48 BJ48:BK48 K49 M49 F49:H51 L51 O51 Q52:X52 Q51:Z51 AK51:AM51 L53:L54 BM54:BM56 F57 L57 T58:T61 K60 F60:G61 M60 AQ47:AW47 AQ48:AS48 L64:L65 L75 F74:G76 N76:S76 F81:H81 L81:L85 Q77:S85 BM85 F89:H89 F86:H87 P86:S87 N86:N87 G90:H92 K89 M89 Q88:R92 F93:H93 O93 Q93:S93 F94 Q94:R94 N95 P95:S95 F95:H96 O96 Q96:R96 Q97:S97 F97:F98 L98 P98:R98 N98 AK99:AK100 BQ98 F101 L101 Q99:R103 AT86:AU103 M104 K104 P105:R105 N105 Q106:R106 AK105:AK106 AT105:AU106 U106:X106 P107:X107 N107 L108 Q108:R108 AK108 F108:H109 P109:S109 N109 Q110:S121 U110:Z121 P122:R122 AT108:AU122 N122:N123 F122:H124 M124:N124 K124 F125:J125 N125 AT124:AU126 K127 M127:N127 N128:N129 P129:X129 Q130:X130 Z129:Z130 F131:K131 M131:N131 P131:X131 T132:X132 Q133:X133 AT133:AU133 N134:N135 AQ134:AW135 M136 K136 F140 P140:S140 N140 AK140:AM140 I141:J141 Q142:R142 Q141:S141 AJ142:AK142 AT140:AU142 BL142:BM142 M143:N143 K143 F143:H144 N144 G145:H145 H146:H147 AT144:AU147 P144:S144 AT148:AW148 Q148:X149 F150:H150 L150 N150 BJ151:BM151 AT39:AY40 AT51:AY52 AT54:AY54 AT74:AY81 AS123:AY123 AR123:AR130 AQ136:AY136 AT44:AY44 AR140:AR147 BA64:BA65 AZ47:BA47 BG49:BM53 BG54:BK56 AT57:BA61 BG81:BI85 BG127:BM127 BG142:BI142 AZ38:BA44 BA48 F133:H136 AR133 Y39:Z41 Q33:Z34 U35:Z37 Q60:S61 U76:V81 U101:V103 Q104:V104 U105:V105 U122:V122 Q126:V126 P127:V128 P134:X135 Q136:X136 U141:X142 P143:W143 P150:W150 P123:V125 U58:W59 U140:W140 BO127 BO77 BO38 BO142 BO49:BO51 BG30:BM34 BO30:BO34 BO41 BO43:BO46 BP47 BP51 AZ62:BA63 BO53:BO62 BA69:BA71 F68:Z69 BG69:BM70 BO69:BO70 BO72 N73:V75 F72:F73 AR69:AR101 BO94:BO100 AR104:AR109 Y73:Z109 Z133:Z134 AR137 Y135:Z143 BG137:BM139 BO137:BO139 F139:N139 BG149:BM149 BO149 AZ74:BA150 AR38:AS40 AR44:AS46 AR49:AS61 AS124:AS133 AS137:AS150 F154:K154 AZ154 BN30:BN159 F157:G157 I157:S158 BO151:BO159 AJ157:AM157 AR157:AU158 BP154:BP156 BQ157 AJ159:AM159 F158:F160 AL160:AM160 BP159 AR159:AW160 AQ30:AR31 AQ32:AQ34 AT32:AW34 AR32:AR37 AQ36:AQ38 AT36:AW38 AQ41:AY43 AQ45:AQ46 AT45:BA46 AQ49:AQ50 AT49:AW50 AQ53 AT53:AW53 AQ55:AQ56 AT55:AW56 AS62:AS122 AT62:AY65 AQ62:AR68 AT66:BA68 AT69:AZ70 AT71:AW71 AT72:BA72 AQ69:AQ73 AT73:AW73 AQ104 AT104:AW104 AQ107 AT107:AW107 AQ123 AQ127:AQ128 AQ131:AR132 AT127:AW132 AQ138:AR139 AT137:AY139 AQ143 AT143:AW143 AT149:AY149 AQ149:AR150 AT150:AW150 AQ151:BA151 AQ152:AW156 BR161 AQ161:AW163 AR164:AR165 BN165:BP165 AT164:AU165 P166:S166 K166:N166 AR166:AU166 U166:Z166 BP166 N167 W73:X81 U82:X100 W101:X105 U108:X109 W122:Z128 Q57:W57 Q53:Z56 N168:S168 L168 AR168:AU168 M169 K169 Q169:Z169 AJ169:AM169 AP169:AW169 N170 P170:Z170 P171:S171 M171:N171 K171:K172 M172 Q172:S173 F174:H174 P174:S174 AR171:AU174 F175 K174:N175 BP171:BP172 P175:Z175 AZ157:BA175 F177 N177 F179:H179 AR179:AU179 R180:V180 BN161:BO164 BN166:BO176 AZ177:BA179 BG180:BP180 BA155:BA156 F181:G182 K181 M181 Q182:V182 Q181:Z181 AK181 AR181:AU182 AZ181:BA182 BO181:BO182 H159:Z159 F127:H128 F104:H104 F66:I66 F39:W41 F53:H54 H57 F63:H65 F67:H67 H101 F105 H105 H140 F166:H172 F183:H183 K183 P185:Z185 K185:N185 AR185:AU185 K186:M186 Q186:Z187 F185:H190 N188:N190 F191 L191 Q191:Z191 AR191:AU191 AK191 BN183:BO191 N192 P192:Z192 F192:H193 L193 AR193:AU193 BL193:BO193 Q193:Z194 F195:H195 F196 BN196:BO196 N195:N197 BO197 F198:K198 M198:N198 F199:J199 L199 N199:V199 Q200:V201 AP199:AW201 F202:K202 M202:N202 P202:X202 Z202 F203:J203 AZ185:BA203 O203:O204 L205:L206 Q206:V206 Q203:Z205 BN198:BO206 N207 M208:N208 K208 P207:Z208 BN208:BO208 L209 BL209:BO209 N210 P210:Z210 F204:H211 M211 K211 Q211:Z211 F212 BN210:BO213 F214:H214 N213:N214 U215:V215 BO214 BG214:BM214 AZ214:AZ215 AP214:AW214 AZ216:BA216 N216:N217 F216:H219 N219 P219:R219 F224:G224 L224 F225:K225 M225 Q220:R225 AZ218:BA224 AZ225:AZ227 F228:H229 N228 P228:S228 G230:H230 Q229:R230 F231:G231 K231 M231:N231 BN218:BO232 K233 M233:V233 Y233 Q234:V234 P235:W235 Y235:Z235 F235:H239 Q237:S239 N235:N236 P236:S236 U237:V239 AJ236:AK236 U236:Z236 AK237:AK239 BN235:BO239 Q240:V242 Z240:Z242 BM240 BO240:BP240 F243:G243 N243 P243:V243 Q244:V245 Y243:Z245 BO241:BO245 F246:G246 L246 N246 AR246:AW247 M248:N248 P248:V248 F251:H251 N251 F252:I252 H253:J254 L252:L254 G255:H255 AV255:AW256 Q249:U249 U250 K248:K249 M249 N258 L257:L258 P258:S258 AT258:AW258 M259 K259 BN246:BO259 F257:H261 N260:N261 Q262:Z262 Q263:V263 BP262 F264:H264 N264 BO264 F265:K265 M265:N265 AZ262:BA265 F266:H267 N266:N267 Q268:V269 F270:G270 N270 P270:X270 AT267:BA270 K271 P271:V271 M271:N271 Y271:Z271 N275 P275:Z275 AR271:BA274 BN266:BO274 G276:G277 L276:L278 N278 P278:S278 Q279:S279 BN276:BO279 G280 BO280:BO282 AT281:BA282 N283 P283:R283 Q284:R284 U281:V285 BN283 AT283:AU285 Q286:V287 L288 BO288 AT286:AW288 AP288:AR288 G290 N289:N290 F291:G291 K291 P291:S291 M291:N291 H292 N292 P292:R292 U291:X292 BN292 L293 Q293:R293 N294 K295 M295:N295 P294:Z294 F296:G296 N296 P295:R296 U295:Z296 BN296 Q297:Z297 Q298:V299 AZ283:BA299 F300:G300 N300 P300:V300 X300 F301:H301 Z300:Z301 AJ301:AK301 BN300:BO301 K301 M301 H302 G303:G304 U301:V304 Q301:R304 BA300:BA304 G305:H305 K305 M305 Q305:X305 Z305 AV305:AW305 AT306:AW306 AT305 F307:G307 N307 P307:V307 F309:H309 Y307:Z307 N308:Z308 BN307:BO307 G310 K309 M309 U309:V310 BN309:BN310 Q309:S310 F311:H311 Q311:V311 Z311 AZ305:BA312 BN311:BO313 AR311:AW313 L314 Q314:R314 U314:V314 BN314 BA313:BA314 F315:H315 P315:V315 M315:N315 K315 X315:Z315 BM315:BO315 N316 P316:Z316 BN316 P318:V318 BO318 AR316:AW318 G319:H319 K318:K319 M318:N319 F320:H320 P319:W321 K322 AZ315:BA322 N320:N323 P322:V323 BA323 AR323:AW325 N326 P326:Z326 AP326:AW327 H328 K328 M328 H329:J329 L329 AZ328:BA329 K330 M330 Q328:V330 M331:N331 AZ330:AZ331 F331:H332 O332 AJ332:AK332 Q332:W332 F333:J333 M333:N333 P333:Z333 AP333:AR333 AR334 AT333:AW334 F335:H335 L335 AZ335 Q335:Z335 N336 P336:X336 Z336:Z337 AZ336:BA337 AP336:AW337 Q337:X337 AJ339:AK339 AZ338:AZ339 BN320:BO339 N338:N340 G341:G342 M341:N341 K341 P341 R342:V342 R341:Z341 AJ341:AK341 Z343 BN341:BO342 G344:H344 Q343:V343 AK344 Q344:S344 U344:V344 BP344 P346:W346 AZ344:BA346 G346:H347 N346:N347 P347:V347 Y346:Y347 AB347 BO347:BO349 BG347:BM349 N350 P350:R350 U350:X350 L351 F350:G351 N351:S351 BG350:BO350 BG351:BM351 BO351 N352:R353 U351:W353 Y352:Y353 BP352 AZ347:AZ353 G354 K354 P354:R354 U354:Z354 AR350:AU354 AZ354:BA354 M354:N354 N355:N356 P355:Z355 P356:W356 G357 L357 Q357:W357 AJ357:AM357 AZ355:AZ357 AP357:AW357 Q358:V358 K359 M359 Q359:W359 Y356:Z359 AZ360 G361 I361:K361 M361 Q361:S361 AP361:AP362 AR361:AW362 U361:V361 K363 M363:N363 P363:R363 U363:W363 F363:G364 L364 Y363:Y364 AP364:AW364 P364:W365 AZ365 F365:H366 N364:N366 P366:S366 Y366 AP366:AP370 U366:V366 BA366:BA371 F372:G372 N372 P372:W372 Y372 AR366:AW372 AP372 AZ372 F373:H373 L373 Q373:R373 U373:V373 Y373:Z373 AK374:AK375 F376:H376 L376 P376:R376 AR373:AU376 U376:W376 F377:J377 P377:V377 N376:N377 T378:V378 G379:G380 Q379:W380 AJ373:AK373 AD379 AP377:AP379 P381:W381 BG381:BP381 N381:N382 P382:V382 Y376:Z382 AD381:AD382 AL383:AM383 P384:R384 U384:W384 AP381:AP384 G385 N384:N385 P385:V385 Q386:V386 AR377:AW386 G387:H387 K387 M387 Q387:R388 U387:V388 L389 N389 P389:V389 G390:H390 K390 M390 Q390:S390 Y385:Z390 U390:W390 N391 P391:R391 Q392:R392 U391:Z392 BP391 F393:G395 N393 P393:S393 Q394:S395 N396 P396:S396 Q397:S401 N402 P402:S402 Q403:S403 U393:V403 F404:H404 N404 BM404:BN405 G406 Q407:V407 Q406:W406 L406:L407 F408:G408 Q409 N408 P408:R408 AR408:AU409 Z408:Z409 AT410:AU410 U408:V409 BN408:BN410 Q411:V411 G413:G414 I414:J414 AQ412:AW413 L412:L414 N412:N413 O414 U414:V414 P412:V413 Q414:R414 G415:H415 P415:R415 N415 AD415 AJ415:AK415 AD417 AD419 G416 Q416:R420 U416:V420 U415:W415 N421 P421:W421 AZ408:BA421 F421:H422 K422 M422 I423 L423 Q422:R423 U422:V423 BN422 N425:V425 N424:W424 AR424:AW425 AZ422:AZ425 L426 P426:W426 Y426 U427:X427 P427:R428 U428:V428 G429 P429:X429 F430 P430:R430 AZ426:BA430 N426:N431 P431:V431 AP431 AR431:AW431 Q432:R432 N433 P433:W433 Y433 AZ431:AZ433 AT434:AW434 BG431:BN431 AR433:AW433 F435:G435 P435:R435 AZ435:BA435 U435:Z435 G436 L436 N435:N436 P436:Z436 Z437 AT437:AU437 L438 Q437:V438 N439 P439:V439 AP439:AR439 AT438:AW439 AZ436:AZ439 K440 I441:K441 M440:N441 P440:R441 U440:V441 AT440:AU441 N442:V442 Z440:Z441 X442:Z442 AP442:AR442 AZ440:BA442 G443 N443 P443:W443 AT442:AW443 Q444:W444 M445 K445 G445:G446 AP444:AW446 Q445:V446 Q448:V448 N447 P447:V447 BN434:BO448 AP447:AQ448 N449 P449:X449 Q450:X451 AL450:AM451 AS447:AW451 AZ443:AZ451 I453 K452:K453 M452:M453 Q452:V453 Z447:Z453 AT452:AW453 BG449:BO451 AP452:AR453 BN452:BO453 L454 Q454:Z455 AR454:AW455 AT456:AU456 BG454:BO455 O457 Z456:Z457 AP457:AR457 BA457 Q456:V457 F458:G458 I458:J458 AP458 AR458 P458:Z458 AT457:AW458 BN456:BO458 N458:N459 Y459:Z459 AZ459 BG459:BI459 BL459:BO459 K460 M460:N460 P459:W460 BN460:BO460 BA460 AT460:AU460 F461:G461 N461 P461:X461 G462 AT462:AY462 BN462:BO462 G463:H464 M462:N464 P462:V464 BH463:BI464 AT463:AU464 F465:G465 M465 Q465:V465 AT465:AW465 BH465:BK465 BM463:BO465 F466:H466 P466:V466 BN466:BO466 K462:K467 M466:N467 P467:X467 AP467 BG467:BK467 AT467:AW467 BM467:BO467 F468:G469 N468:N469 P468:W469 Y469:Z469 BA469:BA471 G472 I472:K472 M472:N472 P472:Z472 AP472 AT469:AW472 L473 N473 AR467:AR473 P473:V473 Y474:Z474 AP474:AR474 AT473:AU474 BN468:BO474 Q474:V475 AT475:AW475 BA473:BA475 BN475:BN476 AT478:AU478 AT480:AU480 BO480 G482:H482 BN482 Q482:V482 AR482:AW482 AT483:AW483 AZ482 K484 M484:N484 AZ484 AT484:AU484 U484:V484 U485:W485 P484:R485 AK484:AK485 AR485:AW485 AZ485:BA485 N485:N486 F484:G486 P486:V486 AP486:AW486 AZ486 L487 Q487:V487 S488:V488 BA487:BA488 K489 M489 Q489:V489 Y489 N490 F489:G490 P490:V490 AR487:AR490 AJ490 Z490 BG489:BM489 BP490 AT487:AW490 X492 AB492 BH490:BM490 AT492:AW492 BG492:BM492 BP492 AR492:AR493 AJ493 AT493:AU493 L494 Z493:Z494 AT494:AW494 BG494:BK494 Q492:V493 BH495:BK495 Q494 S494 U494:V494 L496 Q496 Z496 S496 U496:W496 G496 Q497:W497 AD497 AT496:AW497 AP497 H498 AT498:AU498 Z498 BA496:BA498 K498:K499 M498:N499 L500 G499:G500 Y499:Z500 AT499:AW500 AR496:AR500 P498:V501 BG501:BK501 BM501 F502:G502 P502:W502 N500:N502 Z501:Z502 AD502 AR501:AW502 AR504:AR507 AO504:AO507 AX504:AZ507 N508:X508 N509 P509:W509 Y509 AZ509:BA509 BJ509:BM509 G511 N511 P511:W511 Z511 AR511 AT511:AW511 BG511:BM511 K513 M513:N513 P513:Z513 AR513:AW513 AZ513:BA513 G513:G514 N514 AR514:AU514 P514:V514 G516 N516 P516:X516 Z516 AT516:AW516 AP516:AR516 AZ516 L518 N518:N519 AD518:AD519 P518:R519 U518:Z519 AJ518:AK519 Z520 AT518:AU520 G521:H521 P521:W521 AP521:AZ521 G522 AR522 K521:K522 M521:N522 P522:R522 U522:W522 Y521:Z522 AT522:AU522 L526:L527 AP526:AP527 AT526:AW527 AZ526 AR526:AR527 BO526 G526:G528 K528 M528 Q526:V527 Z526:Z528 AZ528 Q528:R528 U528:V528 P529:W529 AP529 AR529 BA529 BM529 BO529 I532 L530 N529:N530 P530:R530 U530:V530 Y529:Z530 AL532:AM532 AP530:AQ530 AP532:AQ532 Y532:Z532 U532:V532 P532:R532 N532 L532 AZ530:BA530 AT529:AW531 N534 P534:V534 AT534:AW534 N540 P540:R540 BN540 Q541:R541 AT540:AU541 BA540:BA541 U540:V541 BL541:BN541 N542 P542:W542 BN542 AR542 Y542:Z542 AZ542:BA542 G542 N543:V543 Y543 AP543:AR543 BA543 BO543 AP544 AR544 Q544:Y544 BN544 G544:G545 N545:V545 Y545:Z545 AZ544 L546 Q546:R546 Y546 AJ546:AK546 U546:W546 BO545 AT542:AW545 AT546:AU547 BL546:BM547 BA546:BA547 BH547:BI547 Q549:R549 U549:V549 AR549 AT549:AU549 BA549 AT552:AU552 F553:G553 Q552:R553 Y553:Z553 AD553 AT555:AW555 AR552:AR553 U552:V553 BG553:BI553 AP555:AR555 Q556:R556 AT556:AU556 G557 K557 U556:V557 M557:S557 AZ556 F559 N559 AT559:AW559 AP559 AR559 AZ559:BA559 BO559 P559:V559 G561 Q560:R561 U560:V561 Y560:Y561 BN560:BN561 N562 P562:R562 Y562:Z562 AJ560:AK562 U562:W562 AT562:AU562 K563 M563:N563 P563:Y563 BA563 F563:G564 L564 Q564:Z564 AP563:AR564 T568:V571 AV568:AW571 AL568:AM571 AT563:AW564 G573:G575 I575:J575 G576:H577 Q572:R577 AT572:AU577 AR572:AR577 BA572:BA577 N578 P578:R578 AZ578:BA578 N579:R579 F578:G579 P580:R580 N580 L580 BA579:BA580 H580 F581:H581 L582:L583 Y578:Z580 AR578:AU583 AZ581:BA583 Q581:R583 U572:V583 AR584:AW585 L586 N586 P586:V586 AP586:AW588 BA586 BO586:BO588 P589:W589 AP589 BN589:BO589 AR589:AW589 G590 Y589:Y590 AJ589:AJ590 AD589:AE589 AP590:AW590 BG590:BN590 AZ589 P590:V590 N589:N591 P591:W591 BO591 AB591 AP591:AP592 AR591:AW592 Q592:V593 AB593 AK593:AM593 AT593:AW593 BN592:BO592 AZ591:AZ592 Q595:V595 AT595:AW595 P596:V596 AL596:AM596 AP596 AS596:AW596 P597:W597 Y597:Z597 BN597 AZ596:AZ597 G598 I598:J598 P598:Z598 F599:G599 N596:N599 P599:V599 Z599 AP597:AW599 AZ598:BA599 Y600:Z600 BA600 U600:V600 Q600:S600 U601:Z601 I603:J603 Q601:R603 U602:V603 G602:G605 L601:L605 Q604:V605 Y602:Y605 BN598:BO605 AP606 F606:G607 P606:X607 Z606:Z607 AZ601:AZ606 K606:K608 M606:N608 P608:W608 Y608:Z608 AP608 AR604:AW608 H609 G610:J610 L609:L610 Y609:Y610 Q609:V610 AZ608:BA610 BN609:BO610 N611 P611:X611 Q612:X612 AK612:AM612 AP611:AP612 BG611:BO612 AR611:AW612 G613 L613 Z611:Z613 U613:V613 AZ613:BA613 F614:G614 BA614 H615 N613:N615 P613:R615 U614:Z615 O616 Q616:Z616 AK615:AK616 AZ615:BA616 AP617:AP618 F618:H618 F616:G617 AR616:AW618 N617:N619 P617:Z618 P619:R619 U619:Z619 BA617:BA619 K620 M620:N620 P620:Z620 AK620:AM620 T621:V621 AL621:AM621 AP620 BN613:BO621 K622 M622 Q622:R623 U622:Z623 AR620:AW621 AZ620:BA623 BL622:BO623 N624:Z624 AD624 AK622:AK624 BN624:BO624 AZ624 N625 AP625 AR624:AW625 K626 M626 Q626:R626 X626:Z626 U626:V626 N627 AR627:AW627 P627:Z627 I628:K628 M628:R628 X628:Z628 AR628:AU628 AZ625:BA628 BN626:BO628 U628:V628 G628:G630 P630:S630 AT629:AU630 U630:V630 M630:N631 AD631 AT631:AW631 P631:V631 K630:K632 M632:R632 Y630:Y631 G634 Q633:R634 Y633:Y634 AT632:AU634 BN632:BN634 U632:V634 G636 L634:L636 AJ635:AJ636 Q635:V636 K637 M637:N637 P637:R637 AT635:AW636 G638 AJ637:AK638 AR632:AR638 AT637:AU638 U637:V638 Q638:R638 N645 P645:R645 BN645 Q646:R646 U645:V646 F647:G647 K647 M647:N647 P647:R647 AR645:AU647 U647:Z647 BL647:BO647 AZ647:BA647 N649 X649:Z649 P649:V649 N650:Z650 K651 M651 BA651:BA652 BN649:BO652 F653:H653 K653 M653:N653 P653:R653 Q654:R655 AP651:AR652 AT651:AW652 AZ653:BA655 U653:Z655 AT653:AU655 BN653:BN655 F657:H657 N657:R657 U657:W657 AP658:AQ658 O659 AT658:AW659 AZ657:AZ659 M660 K660 F659:H661 Q659:Z659 BA660:BA661 Q660:R661 U660:Z661 K662 M662 Q662:Y663 F662:G665 P664:Y664 N664 Q665:Y665 Q666:X666 BO664 AT662:AW666 F667:G667 L667 N667 P667:Z667 BA666:BA667 BO668 Q668:Z668 AT668:AW668 U670:V670 AT671:AW671 G672 N671:N672 P671:V671 Y672:Z672 AK672 P672:R672 U672:V672 F673:G673 K673 M673 Q673:R673 Z673 AR672:AU672 AJ673:AK673 AZ673 U673:X673 AR673 AT673:AU673 Q676:W676 AJ676:AM676 AP676 AR676:AW676 M677 K677 AP677:AR677 AZ676:AZ677 Q677:V678 AT677:AW678 AZ678:BA678 F676:H679 M679 K679 AP679 AR679:AW680 BN678:BO678 AZ679:AZ680 G680:H681 U681:V681 Y681:Z681 AL680:AM681 AT681:AW681 AZ681:BA681 Q280:R280 AR278:BA280 AK134:AM134 AL137:AM137 AK53:AM53 AJ104:AM104 AL107:AM107 AJ127:AM128 AL129:AM132 AJ143:AM143 G72:N72 AN149:AO150 F151:N153 M154:N154 F161:N164 AJ167:AW167 K178:N179 F62:K62 AK188:AW189 AJ190:AW190 AJ203:AW203 AJ235:AU235 AK240:AW245 AL263:AW263 AJ262:AW262 AK265:AW265 AK267:AR267 AL268:AR270 AK271:AP271 AL272:AP272 AJ289:AW290 AJ294:AW294 AJ297:AW297 AL306:AR306 AL311:AP313 AJ315:AW315 AJ316:AO316 AL317:AO317 AJ318:AP318 AJ323:AP323 AL324:AP325 AJ326:AN326 AL327:AN327 AJ329:AW331 AJ333:AN334 AJ336:AN337 AJ343:AM343 AJ346:AW347 AL348:AW349 AK355:AW355 AL360:AW360 AL361:AN362 AK364:AN364 AK365:AW365 AK366:AL366 AL369:AN371 AJ372:AN372 AL379:AN379 AL380:AO380 AJ384:AN384 AL405:AW405 AJ406:BA407 AL412:AO413 AL425:AP425 AK426:AW426 AJ433:AP433 AJ447:AN448 AL449:AN449 AJ452:AN453 AJ462:AR465 AK467:AN467 AK472:AN472 AK474:AN474 AN482 AK486:AN486 AJ487:AO487 AL488:AO488 AL489:AN489 AL490:AP491 AL492:AO492 AJ494:AQ494 AJ497:AN497 AN499:AP502 AJ516:AN517 AL526:AN527 AK529:AN529 AK534:AN534 AK542:AP542 AJ543:AN544 AJ545:AR545 AL555:AN555 AJ559:AN559 AJ564:AN564 AN586 AL589:AN590 AK591:AN591 AL592:AN592 AL595:AN595 AK611:AN611 AJ617:AN617 AK618:AN618 AK625:AN625 AJ627:AP627 AL636:AO636 AL635:AP635 AK650:AW650 AK651:AN651 AL652:AN652 AN658 AJ659:AR659 AJ664:AQ665 AL666:AR666 AN671 AK677:AN677 AK678:AR678 AJ679:AN679 AN1:AO147 AL205:BA206 AK266:BA266 AL273:AQ274 AJ291:AU293 AJ295:AU296 AJ328:AU328 AN332:AU332 AN335:AU335 AN339:AU339 AN341:AZ343 AL344:AL345 AK354:AQ354 AK363:AU363 AL373:AQ375 AK427:AU428 AJ434:AN434 AJ456:AR456 AL459:AU459 AL460:AR460 AJ466:AU466 AJ468:AN468 AL473:AQ473 AL477:AQ478 AL481:AN481 AL480:AQ480 AL483:AN483 AL484:AQ484 AL485:AP485 AJ495:AN495 AL493:AQ493 AJ498:AQ498 AN503:AN507 AJ508:BA508 AL518:AR520 AL525:AP525 AK535:AO535 AK536:AN536 AK537:AO537 AK538:AN539 AL540:AQ541 AL546:AR547 AL549:AQ550 AL552:AQ554 AL560:AU561 AL562:AR562 AL584:AN585 AK594:AN594 AL613:AU615 AL616:AN616 AK619:AU619 AL622:AU623 AL624:AP624 AK632:AQ632 AL670:AN670 AL672:AQ675 L165 M183 L180:L184 L187:L188 F29:N32 O29:O34 F42:Z48 N63:Y63 F70:N71 P137:X139 P151:Q151 H160:V160 P164:S164 O161:O167 BG94:BI97 BL94:BM97 BG98:BM100 BG77:BM77 AZ384:BA405 BL553:BM553 BA373:BA380 L33:L34 AL475:AN476 AZ30:BA35 AT30:AY31 AS30:AS37 BG387:BO390 BG461:BP461 BG508:BM508 BG406:BN406 BG340:BO340 BG275:BO275 BG260:BP261 BG209:BI209 BG207:BO207 BG664:BM666 BG647:BI647 BG625:BO625 BG622:BI623 BG606:BO608 BG563:BO563 BG559:BM559 BG546:BI546 BG543:BM543 BG541:BI541 BG529:BK529 BG509 BG404:BK405 BG391:BN403 BG385:BN386 BG382:BO384 BG352:BO380 BG343:BO346 BG319:BO319 BG315:BK315 BG297:BO299 BG294:BM294 BG262:BM263 BG240:BK240 BG233:BO234 BG216:BO217 BG194:BO195 BG193:BI193 BG192:BO192 BG177:BO178 BG152:BM176 BG151 BG72:BM72 BG38:BM46 BG57:BM62 BG47:BL47 AQ1:BN1 BG2:BO29 AZ49:BA56 AQ2:BB2 AQ3:BA29 AE140:AE141 U144:Z147 U60:Z61 Y148:Z150 U164:Z164 Z165 P167:Z167 Y57:Z59 U168:Z168 P188:Z190 AE189 Y283:Z283 N288:Z288 Z291:Z292 U293:Z293 AD301:AE304 Y309:Z310 Y328:Z330 P331:Z331 Y332:Z332 Y344:Z345 Z350 Y365:Z365 Z428 Z460:Z466 AD466:AE466 Y484:Z488 AD496:AE496 AD498:AE498 Z508 Y514:Z515 AD542:AE543 AD545:AE546 AD613:AE614 AD616:AE618 P625:Z625 AD628:AE629 Q651:Z652 AD672:AE672 Y676:Z678 Q679:Z680 F38:Z38 Q64:Z65 AB134:AB140 S151:Z151 Q155:Z156 Q183:Z184 Y199:Z201 Q209:Z209 N212:Z212 P216:Z217 Q218:Z218 Q226:Z227 U228:Z230 P246:Z246 S247:Z247 Y248:Z248 P251:Z251 U258:Z258 P260:Z261 P264:Z267 Z318:Z320 Y321:Z323 P338:Z340 AD356:AE356 AD377:AE378 P404:Z404 Y421:Z424 Y431:Z431 Y438:Z439 AD454:AE455 AD521:AE521 AD609:AE610 AD649:AE649 AB662:AB663 Q259:Z259 U278:Z280 Y351:Z351 AD390:AE390 U432:Z432 Z556:Z557 AD579:AE580 M62:Z62 O70:Z72 P152:Z154 P161:Z163 P177:Z179 AD457:AE461 U430:Z430 AE121 P231:Z232 V249:Z250 Y285:Z285 AD408:AE411 Y443:Z446 AD530:AE533 AD597:AE605 Y657:Z658 Q276:Z277 R49:Z50 AG50:AG57 AG60:AG76 AG83:AG105 U157:Z158 P195:Z198 U219:Z225 AD468:AE472 AL236:AU239 AL301:AU304 AL314:AU314 AN344:AU345 AL414:AU420 AL522:AQ524 AL572:AQ578 AL581:AQ583 AL637:AQ648 AR233:AR234 AZ228:BA259 AT232:AW234 L228:L234 AL367:AL368 AM366:AN368 F689:Z1048576 W684:Z688 AF50:AF689 BG689:BO689 AG684:AG689 BG685:BO687 AL298:AW299 F1:Z28 AD26:AE34 AD35:AD37 K66:Z67 AD60:AE62 AD38:AE57 AD58:AD59 AD83:AE86 AD64:AE76 AD77:AG82 AD87:AD88 AD89:AE103 AD104 AD151:AE158 AD138:AE139 AD122:AE126 AD107:AE108 AD144:AE149 U171:Z174 AD167:AE168 AD162:AE165 AD178:AE178 AD183:AE184 AD188:AE188 AD171:AE173 AD212:AE212 AD209:AE209 AD196:AE201 P213:Z214 Q252:Z257 AD217:AE236 AD264:AE265 AD243:AE260 AD276:AE279 P289:Z290 AD656:AE659 AD375:AE375 AD556:AE558 AD662:AE665 AD435:AE446 AD393:AE404 AD340:AE340 AD319:AE321 AD677:AE680 AD651:AE653 AD625:AE626 AD514:AE515 AD504:AE510 AD463:AE464 AD363:AE365 AD350:AE353 AD344:AE345 AD328:AE332 AD309:AE310 AD292:AE293 AD283:AE290 AD681 AD591:AE593 AD578 AD562:AE564 AD526:AD528 AD522 AD487:AE490 AD421:AE433 AD373:AE373 AD336:AE338 AD684:AE689 AD2:AG24 AD25:AF25 AF26:AF27 AG25:AG27 AF28:AG49 AJ656:AN656 AJ653:AR655 AJ685:BA687 AJ689:BA689 AJ688:AW688 AJ684:AW684 AJ579:AQ580 AJ422:AU423 AJ283:AR287 AJ252:AU254 AJ218:AU225 AJ649:AW649 AJ662:AR663 AJ657:AR657 AJ658:AK658 AJ628:AQ629 AJ626:AU626 AJ613:AK614 AJ609:AW610 AJ600:AU603 AJ604:AP605 AJ556:AR556 AJ557:AU557 AJ558:AP558 AJ530:AN531 AJ532:AK533 AJ514:AQ515 AJ509:AW509 AJ521:AN521 AJ510:AS510 AJ496:AM496 AJ504:AK507 AJ469:AP471 AJ459:AK460 AJ454:AP455 AJ457:AN458 AJ461:BA461 AJ439:AN439 AJ442:AN442 AJ443:AR443 AJ444:AN445 AJ440:AR441 AJ446:AM446 AJ429:AW429 AJ431:AN431 AJ436:AW436 AJ437:AR438 AJ432:AU432 AJ435:AU435 AJ430:AU430 AJ421:AW421 AJ424:AP424 AJ425 AJ408:AQ410 AJ393:AW404 AJ411:AW411 AJ390:AU392 AJ377:AN378 AJ356:AW356 AJ350:AQ353 AJ338:AW338 AJ340:BA340 AJ319:AW322 AJ288:AM288 AJ264:AW264 AJ278:AQ282 AJ275:BA277 AJ248:AW248 AJ251:AW251 AJ255:AT256 AJ258:AR258 AJ260:BA261 AJ257:AU257 AJ259:AU259 AJ249:AU250 AJ246:AP247 AJ234:AM234 AJ226:AW227 AJ228:AU230 AJ231:AW231 AJ232:AR232 AJ233:AN233 AJ207:BA213 AJ217:AQ217 AJ194:AW198 AJ199:AN201 AJ183:BA184 AJ168:AK168 AJ175:AW178 AJ164:AM166 AJ162:AO163 AJ151:AO151 AJ154:AO156 AJ152:AN153 AJ144:AK147 AJ148:AM148 AJ139:AM139 AJ125:AL125 AJ126:AK126 AJ109:AK122 AJ124:AK124 AJ123:AM123 AJ101:AK103 AJ75:AK98 AJ60:AK61 AJ62:AM74 AJ54:AM57 AJ1:AM50 AJ690:BO1048576 AJ669:AN669 AJ660:AU661 AJ633:AQ634 AJ528:AU528 AJ499:AM503 AJ387:AU388 AJ376:AQ376 AJ668:AR668 AJ667:AW667 AJ630:AR631 AJ606:AN608 AJ511:AP513 AJ389:AW389 AJ385:AP386 AJ381:AN382 AJ358:AW359 AJ307:AW308 AJ305:AR305 AJ300:AW300 AJ216:AW216 AJ214:AO215 AJ204:BA204 AJ202:AX202 AJ192:AW192 AJ186:AW187 AJ170:AW170 AJ150:AM150 AJ135:AM136 AJ572:AJ578 AJ522:AK522 AJ205:AK205 AJ193:AK193 AJ185:AK185 AJ179:AK179 AJ171:AK174 AJ161:AM161 AG181:AH181 AG315:AH316 AG326:AH326 AG335:AH335 AG415:AH415 AG474:AH474 AG492:AH493 AG553:AH553 AG560:AH561 AG620:AH620 AG647:AH647 AG134:AH136 AG307:AH307 AG667:AH669 AG107:AH109 AG121:AH128 AG161:AH179 AG183:AH205 AG276:AH280 AG264:AH267 AG300:AH305 AG318:AH323 AG330:AH333 AG338:AH341 AG344:AH347 AG350:AH359 AG375:AH382 AG364:AH365 AG385:AH392 AG404:AH404 AG408:AH411 AG435:AH436 AG427:AH432 AG438:AH446 AG484:AH489 AG454:AH472 AG521:AH522 AG496:AH511 AG513:AH516 AG528:AH533 AG556:AH558 AG563:AH563 AG545:AH545 AG542:AH542 AG597:AH599 AG617:AH618 AG602:AH615 AG624:AH634 AG660:AH663 AG677:AH681 AG672:AH673 AG246:AH262 AG283:AH297 AG309:AH310 AG421:AH425 AG578:AH580 AH684:AH1048576 AH60:AH105 AH1:AH57 AG138:AH159 AG649:AH658 BB80:BC689 BB3:BB79 BC2:BC79 BD2:BF689 P29:Z32 AB684:AB689 AB1:AG1 AB657:AB658 AB285 AB177:AB179 AB556 AB690:AG1048576 AB438 AB421:AB423 AB404 AB318:AB323 AB264:AB267 AB216:AB232 AB183:AB184 AB651:AB652 AB625 AB486:AB488 AB462:AB463 AB427:AB433 AB365 AB350:AB351 AB283 AB57:AB132 AB676:AB681 AB627 AB622:AB623 AB620 AB615 AB606:AB608 AB578 AB564 AB560:AB562 AB528 AB522 AB513:AB515 AB508:AB511 AB499:AB500 AB490 AB484 AB452:AB453 AB444:AB448 AB387:AB388 AB375:AB376 AB373 AB357:AB358 AB343:AB345 AB335:AB341 AB330:AB333 AB326 AB316 AB307:AB310 AB305 AB288:AB297 AB275:AB280 AB270:AB271 AB246:AB262 AB235:AB236 AB207:AB214 AB186:AB205 AB142:AB159 AB181 AB161:AB175 AB2:AB53 AJ309:AU310 AJ597:AN599 AJ563:AM563 AJ647:AK647 AJ553:AK553 AJ335:AK335 AG207:AH234">
    <cfRule type="containsBlanks" dxfId="14498" priority="7711">
      <formula>LEN(TRIM(F1))=0</formula>
    </cfRule>
  </conditionalFormatting>
  <conditionalFormatting sqref="P33:P34 F33:J34 N33:N34">
    <cfRule type="containsBlanks" dxfId="14497" priority="7710">
      <formula>LEN(TRIM(F33))=0</formula>
    </cfRule>
  </conditionalFormatting>
  <conditionalFormatting sqref="AX32:AY34">
    <cfRule type="containsBlanks" dxfId="14496" priority="7709">
      <formula>LEN(TRIM(AX32))=0</formula>
    </cfRule>
  </conditionalFormatting>
  <conditionalFormatting sqref="K36">
    <cfRule type="containsBlanks" dxfId="14495" priority="7708">
      <formula>LEN(TRIM(K36))=0</formula>
    </cfRule>
  </conditionalFormatting>
  <conditionalFormatting sqref="M36">
    <cfRule type="containsBlanks" dxfId="14494" priority="7707">
      <formula>LEN(TRIM(M36))=0</formula>
    </cfRule>
  </conditionalFormatting>
  <conditionalFormatting sqref="N36:P36">
    <cfRule type="containsBlanks" dxfId="14493" priority="7706">
      <formula>LEN(TRIM(N36))=0</formula>
    </cfRule>
  </conditionalFormatting>
  <conditionalFormatting sqref="U37">
    <cfRule type="containsBlanks" dxfId="14492" priority="7705">
      <formula>LEN(TRIM(U37))=0</formula>
    </cfRule>
  </conditionalFormatting>
  <conditionalFormatting sqref="F37:J37 L37 Q37:S37">
    <cfRule type="containsBlanks" dxfId="14491" priority="7704">
      <formula>LEN(TRIM(F37))=0</formula>
    </cfRule>
  </conditionalFormatting>
  <conditionalFormatting sqref="K37">
    <cfRule type="containsBlanks" dxfId="14490" priority="7703">
      <formula>LEN(TRIM(K37))=0</formula>
    </cfRule>
  </conditionalFormatting>
  <conditionalFormatting sqref="M37">
    <cfRule type="containsBlanks" dxfId="14489" priority="7702">
      <formula>LEN(TRIM(M37))=0</formula>
    </cfRule>
  </conditionalFormatting>
  <conditionalFormatting sqref="N37:P37">
    <cfRule type="containsBlanks" dxfId="14488" priority="7701">
      <formula>LEN(TRIM(N37))=0</formula>
    </cfRule>
  </conditionalFormatting>
  <conditionalFormatting sqref="F35 H35">
    <cfRule type="containsBlanks" dxfId="14487" priority="7700">
      <formula>LEN(TRIM(F35))=0</formula>
    </cfRule>
  </conditionalFormatting>
  <conditionalFormatting sqref="I35:J35">
    <cfRule type="containsBlanks" dxfId="14486" priority="7699">
      <formula>LEN(TRIM(I35))=0</formula>
    </cfRule>
  </conditionalFormatting>
  <conditionalFormatting sqref="L35">
    <cfRule type="containsBlanks" dxfId="14485" priority="7698">
      <formula>LEN(TRIM(L35))=0</formula>
    </cfRule>
  </conditionalFormatting>
  <conditionalFormatting sqref="K35">
    <cfRule type="containsBlanks" dxfId="14484" priority="7697">
      <formula>LEN(TRIM(K35))=0</formula>
    </cfRule>
  </conditionalFormatting>
  <conditionalFormatting sqref="M35">
    <cfRule type="containsBlanks" dxfId="14483" priority="7696">
      <formula>LEN(TRIM(M35))=0</formula>
    </cfRule>
  </conditionalFormatting>
  <conditionalFormatting sqref="N35:P35 S35:T35">
    <cfRule type="containsBlanks" dxfId="14482" priority="7695">
      <formula>LEN(TRIM(N35))=0</formula>
    </cfRule>
  </conditionalFormatting>
  <conditionalFormatting sqref="AV35:AW35">
    <cfRule type="containsBlanks" dxfId="14481" priority="7693">
      <formula>LEN(TRIM(AV35))=0</formula>
    </cfRule>
  </conditionalFormatting>
  <conditionalFormatting sqref="AX35:AY35">
    <cfRule type="containsBlanks" dxfId="14480" priority="7692">
      <formula>LEN(TRIM(AX35))=0</formula>
    </cfRule>
  </conditionalFormatting>
  <conditionalFormatting sqref="BG35:BI35 BG36 BJ36:BM36 BL35:BM35 BO35">
    <cfRule type="containsBlanks" dxfId="14479" priority="7691">
      <formula>LEN(TRIM(BG35))=0</formula>
    </cfRule>
  </conditionalFormatting>
  <conditionalFormatting sqref="M53:P53">
    <cfRule type="containsBlanks" dxfId="14478" priority="7625">
      <formula>LEN(TRIM(M53))=0</formula>
    </cfRule>
  </conditionalFormatting>
  <conditionalFormatting sqref="AS36:AS37">
    <cfRule type="containsBlanks" dxfId="14477" priority="7690">
      <formula>LEN(TRIM(AS36))=0</formula>
    </cfRule>
  </conditionalFormatting>
  <conditionalFormatting sqref="AD38:AE38">
    <cfRule type="containsBlanks" dxfId="14476" priority="7681">
      <formula>LEN(TRIM(AD38))=0</formula>
    </cfRule>
  </conditionalFormatting>
  <conditionalFormatting sqref="BG37:BM37">
    <cfRule type="containsBlanks" dxfId="14475" priority="7689">
      <formula>LEN(TRIM(BG37))=0</formula>
    </cfRule>
  </conditionalFormatting>
  <conditionalFormatting sqref="AR36:AR37">
    <cfRule type="containsBlanks" dxfId="14474" priority="7688">
      <formula>LEN(TRIM(AR36))=0</formula>
    </cfRule>
  </conditionalFormatting>
  <conditionalFormatting sqref="AX36:AY37">
    <cfRule type="containsBlanks" dxfId="14473" priority="7687">
      <formula>LEN(TRIM(AX36))=0</formula>
    </cfRule>
  </conditionalFormatting>
  <conditionalFormatting sqref="BH36:BI36">
    <cfRule type="containsBlanks" dxfId="14472" priority="7686">
      <formula>LEN(TRIM(BH36))=0</formula>
    </cfRule>
  </conditionalFormatting>
  <conditionalFormatting sqref="BJ35:BK35">
    <cfRule type="containsBlanks" dxfId="14471" priority="7685">
      <formula>LEN(TRIM(BJ35))=0</formula>
    </cfRule>
  </conditionalFormatting>
  <conditionalFormatting sqref="T36:T37">
    <cfRule type="containsBlanks" dxfId="14470" priority="7684">
      <formula>LEN(TRIM(T36))=0</formula>
    </cfRule>
  </conditionalFormatting>
  <conditionalFormatting sqref="K38:M38">
    <cfRule type="containsBlanks" dxfId="14469" priority="7683">
      <formula>LEN(TRIM(K38))=0</formula>
    </cfRule>
  </conditionalFormatting>
  <conditionalFormatting sqref="O38">
    <cfRule type="containsBlanks" dxfId="14468" priority="7682">
      <formula>LEN(TRIM(O38))=0</formula>
    </cfRule>
  </conditionalFormatting>
  <conditionalFormatting sqref="AX38:AY38">
    <cfRule type="containsBlanks" dxfId="14467" priority="7680">
      <formula>LEN(TRIM(AX38))=0</formula>
    </cfRule>
  </conditionalFormatting>
  <conditionalFormatting sqref="K39">
    <cfRule type="containsBlanks" dxfId="14466" priority="7679">
      <formula>LEN(TRIM(K39))=0</formula>
    </cfRule>
  </conditionalFormatting>
  <conditionalFormatting sqref="M39:P39">
    <cfRule type="containsBlanks" dxfId="14465" priority="7678">
      <formula>LEN(TRIM(M39))=0</formula>
    </cfRule>
  </conditionalFormatting>
  <conditionalFormatting sqref="K40">
    <cfRule type="containsBlanks" dxfId="14464" priority="7677">
      <formula>LEN(TRIM(K40))=0</formula>
    </cfRule>
  </conditionalFormatting>
  <conditionalFormatting sqref="M40:P40">
    <cfRule type="containsBlanks" dxfId="14463" priority="7676">
      <formula>LEN(TRIM(M40))=0</formula>
    </cfRule>
  </conditionalFormatting>
  <conditionalFormatting sqref="R35">
    <cfRule type="containsBlanks" dxfId="14462" priority="7675">
      <formula>LEN(TRIM(R35))=0</formula>
    </cfRule>
  </conditionalFormatting>
  <conditionalFormatting sqref="X39:X40">
    <cfRule type="containsBlanks" dxfId="14461" priority="7674">
      <formula>LEN(TRIM(X39))=0</formula>
    </cfRule>
  </conditionalFormatting>
  <conditionalFormatting sqref="K41">
    <cfRule type="containsBlanks" dxfId="14460" priority="7673">
      <formula>LEN(TRIM(K41))=0</formula>
    </cfRule>
  </conditionalFormatting>
  <conditionalFormatting sqref="M41">
    <cfRule type="containsBlanks" dxfId="14459" priority="7672">
      <formula>LEN(TRIM(M41))=0</formula>
    </cfRule>
  </conditionalFormatting>
  <conditionalFormatting sqref="N41:P41">
    <cfRule type="containsBlanks" dxfId="14458" priority="7671">
      <formula>LEN(TRIM(N41))=0</formula>
    </cfRule>
  </conditionalFormatting>
  <conditionalFormatting sqref="X41">
    <cfRule type="containsBlanks" dxfId="14457" priority="7670">
      <formula>LEN(TRIM(X41))=0</formula>
    </cfRule>
  </conditionalFormatting>
  <conditionalFormatting sqref="O42:O48">
    <cfRule type="containsBlanks" dxfId="14456" priority="7669">
      <formula>LEN(TRIM(O42))=0</formula>
    </cfRule>
  </conditionalFormatting>
  <conditionalFormatting sqref="K42:M42">
    <cfRule type="containsBlanks" dxfId="14455" priority="7668">
      <formula>LEN(TRIM(K42))=0</formula>
    </cfRule>
  </conditionalFormatting>
  <conditionalFormatting sqref="O44">
    <cfRule type="containsBlanks" dxfId="14454" priority="7664">
      <formula>LEN(TRIM(O44))=0</formula>
    </cfRule>
  </conditionalFormatting>
  <conditionalFormatting sqref="K43">
    <cfRule type="containsBlanks" dxfId="14453" priority="7667">
      <formula>LEN(TRIM(K43))=0</formula>
    </cfRule>
  </conditionalFormatting>
  <conditionalFormatting sqref="M43">
    <cfRule type="containsBlanks" dxfId="14452" priority="7666">
      <formula>LEN(TRIM(M43))=0</formula>
    </cfRule>
  </conditionalFormatting>
  <conditionalFormatting sqref="O43">
    <cfRule type="containsBlanks" dxfId="14451" priority="7665">
      <formula>LEN(TRIM(O43))=0</formula>
    </cfRule>
  </conditionalFormatting>
  <conditionalFormatting sqref="O45:O46">
    <cfRule type="containsBlanks" dxfId="14450" priority="7663">
      <formula>LEN(TRIM(O45))=0</formula>
    </cfRule>
  </conditionalFormatting>
  <conditionalFormatting sqref="O47">
    <cfRule type="containsBlanks" dxfId="14449" priority="7662">
      <formula>LEN(TRIM(O47))=0</formula>
    </cfRule>
  </conditionalFormatting>
  <conditionalFormatting sqref="O48">
    <cfRule type="containsBlanks" dxfId="14448" priority="7661">
      <formula>LEN(TRIM(O48))=0</formula>
    </cfRule>
  </conditionalFormatting>
  <conditionalFormatting sqref="AT48:AU48">
    <cfRule type="containsBlanks" dxfId="14447" priority="7660">
      <formula>LEN(TRIM(AT48))=0</formula>
    </cfRule>
  </conditionalFormatting>
  <conditionalFormatting sqref="AX47:AX48">
    <cfRule type="containsBlanks" dxfId="14446" priority="7659">
      <formula>LEN(TRIM(AX47))=0</formula>
    </cfRule>
  </conditionalFormatting>
  <conditionalFormatting sqref="AY47:AY48">
    <cfRule type="containsBlanks" dxfId="14445" priority="7658">
      <formula>LEN(TRIM(AY47))=0</formula>
    </cfRule>
  </conditionalFormatting>
  <conditionalFormatting sqref="AZ48">
    <cfRule type="containsBlanks" dxfId="14444" priority="7657">
      <formula>LEN(TRIM(AZ48))=0</formula>
    </cfRule>
  </conditionalFormatting>
  <conditionalFormatting sqref="BG48">
    <cfRule type="containsBlanks" dxfId="14443" priority="7656">
      <formula>LEN(TRIM(BG48))=0</formula>
    </cfRule>
  </conditionalFormatting>
  <conditionalFormatting sqref="BL48">
    <cfRule type="containsBlanks" dxfId="14442" priority="7655">
      <formula>LEN(TRIM(BL48))=0</formula>
    </cfRule>
  </conditionalFormatting>
  <conditionalFormatting sqref="BH48:BI48">
    <cfRule type="containsBlanks" dxfId="14441" priority="7654">
      <formula>LEN(TRIM(BH48))=0</formula>
    </cfRule>
  </conditionalFormatting>
  <conditionalFormatting sqref="BM48 BO48">
    <cfRule type="containsBlanks" dxfId="14440" priority="7653">
      <formula>LEN(TRIM(BM48))=0</formula>
    </cfRule>
  </conditionalFormatting>
  <conditionalFormatting sqref="BM47">
    <cfRule type="containsBlanks" dxfId="14439" priority="7652">
      <formula>LEN(TRIM(BM47))=0</formula>
    </cfRule>
  </conditionalFormatting>
  <conditionalFormatting sqref="AZ36:AZ37">
    <cfRule type="containsBlanks" dxfId="14438" priority="7651">
      <formula>LEN(TRIM(AZ36))=0</formula>
    </cfRule>
  </conditionalFormatting>
  <conditionalFormatting sqref="I49:J49">
    <cfRule type="containsBlanks" dxfId="14437" priority="7650">
      <formula>LEN(TRIM(I49))=0</formula>
    </cfRule>
  </conditionalFormatting>
  <conditionalFormatting sqref="I50:J50">
    <cfRule type="containsBlanks" dxfId="14436" priority="7649">
      <formula>LEN(TRIM(I50))=0</formula>
    </cfRule>
  </conditionalFormatting>
  <conditionalFormatting sqref="L49:L50">
    <cfRule type="containsBlanks" dxfId="14435" priority="7648">
      <formula>LEN(TRIM(L49))=0</formula>
    </cfRule>
  </conditionalFormatting>
  <conditionalFormatting sqref="K50 M50">
    <cfRule type="containsBlanks" dxfId="14434" priority="7647">
      <formula>LEN(TRIM(K50))=0</formula>
    </cfRule>
  </conditionalFormatting>
  <conditionalFormatting sqref="N49:Q50">
    <cfRule type="containsBlanks" dxfId="14433" priority="7645">
      <formula>LEN(TRIM(N49))=0</formula>
    </cfRule>
  </conditionalFormatting>
  <conditionalFormatting sqref="N49:Q50">
    <cfRule type="containsBlanks" dxfId="14432" priority="7644">
      <formula>LEN(TRIM(N49))=0</formula>
    </cfRule>
  </conditionalFormatting>
  <conditionalFormatting sqref="AX49:AX50">
    <cfRule type="containsBlanks" dxfId="14431" priority="7643">
      <formula>LEN(TRIM(AX49))=0</formula>
    </cfRule>
  </conditionalFormatting>
  <conditionalFormatting sqref="AY49:AY50">
    <cfRule type="containsBlanks" dxfId="14430" priority="7642">
      <formula>LEN(TRIM(AY49))=0</formula>
    </cfRule>
  </conditionalFormatting>
  <conditionalFormatting sqref="I51:J51">
    <cfRule type="containsBlanks" dxfId="14429" priority="7641">
      <formula>LEN(TRIM(I51))=0</formula>
    </cfRule>
  </conditionalFormatting>
  <conditionalFormatting sqref="K51">
    <cfRule type="containsBlanks" dxfId="14428" priority="7640">
      <formula>LEN(TRIM(K51))=0</formula>
    </cfRule>
  </conditionalFormatting>
  <conditionalFormatting sqref="M51:N51">
    <cfRule type="containsBlanks" dxfId="14427" priority="7639">
      <formula>LEN(TRIM(M51))=0</formula>
    </cfRule>
  </conditionalFormatting>
  <conditionalFormatting sqref="P51">
    <cfRule type="containsBlanks" dxfId="14426" priority="7638">
      <formula>LEN(TRIM(P51))=0</formula>
    </cfRule>
  </conditionalFormatting>
  <conditionalFormatting sqref="F52:H52 L52 O52">
    <cfRule type="containsBlanks" dxfId="14425" priority="7637">
      <formula>LEN(TRIM(F52))=0</formula>
    </cfRule>
  </conditionalFormatting>
  <conditionalFormatting sqref="I52:J52">
    <cfRule type="containsBlanks" dxfId="14424" priority="7636">
      <formula>LEN(TRIM(I52))=0</formula>
    </cfRule>
  </conditionalFormatting>
  <conditionalFormatting sqref="K52">
    <cfRule type="containsBlanks" dxfId="14423" priority="7635">
      <formula>LEN(TRIM(K52))=0</formula>
    </cfRule>
  </conditionalFormatting>
  <conditionalFormatting sqref="M52:N52">
    <cfRule type="containsBlanks" dxfId="14422" priority="7634">
      <formula>LEN(TRIM(M52))=0</formula>
    </cfRule>
  </conditionalFormatting>
  <conditionalFormatting sqref="P52">
    <cfRule type="containsBlanks" dxfId="14421" priority="7633">
      <formula>LEN(TRIM(P52))=0</formula>
    </cfRule>
  </conditionalFormatting>
  <conditionalFormatting sqref="W51">
    <cfRule type="containsBlanks" dxfId="14420" priority="7632">
      <formula>LEN(TRIM(W51))=0</formula>
    </cfRule>
  </conditionalFormatting>
  <conditionalFormatting sqref="X51">
    <cfRule type="containsBlanks" dxfId="14419" priority="7631">
      <formula>LEN(TRIM(X51))=0</formula>
    </cfRule>
  </conditionalFormatting>
  <conditionalFormatting sqref="Y52:Z52 AK52:AM52">
    <cfRule type="containsBlanks" dxfId="14418" priority="7630">
      <formula>LEN(TRIM(Y52))=0</formula>
    </cfRule>
  </conditionalFormatting>
  <conditionalFormatting sqref="W52">
    <cfRule type="containsBlanks" dxfId="14417" priority="7629">
      <formula>LEN(TRIM(W52))=0</formula>
    </cfRule>
  </conditionalFormatting>
  <conditionalFormatting sqref="X52">
    <cfRule type="containsBlanks" dxfId="14416" priority="7628">
      <formula>LEN(TRIM(X52))=0</formula>
    </cfRule>
  </conditionalFormatting>
  <conditionalFormatting sqref="I53:J53">
    <cfRule type="containsBlanks" dxfId="14415" priority="7627">
      <formula>LEN(TRIM(I53))=0</formula>
    </cfRule>
  </conditionalFormatting>
  <conditionalFormatting sqref="K53">
    <cfRule type="containsBlanks" dxfId="14414" priority="7626">
      <formula>LEN(TRIM(K53))=0</formula>
    </cfRule>
  </conditionalFormatting>
  <conditionalFormatting sqref="AJ53">
    <cfRule type="containsBlanks" dxfId="14413" priority="7623">
      <formula>LEN(TRIM(AJ53))=0</formula>
    </cfRule>
  </conditionalFormatting>
  <conditionalFormatting sqref="AX53">
    <cfRule type="containsBlanks" dxfId="14412" priority="7622">
      <formula>LEN(TRIM(AX53))=0</formula>
    </cfRule>
  </conditionalFormatting>
  <conditionalFormatting sqref="AY53">
    <cfRule type="containsBlanks" dxfId="14411" priority="7621">
      <formula>LEN(TRIM(AY53))=0</formula>
    </cfRule>
  </conditionalFormatting>
  <conditionalFormatting sqref="I54:J54">
    <cfRule type="containsBlanks" dxfId="14410" priority="7620">
      <formula>LEN(TRIM(I54))=0</formula>
    </cfRule>
  </conditionalFormatting>
  <conditionalFormatting sqref="K54">
    <cfRule type="containsBlanks" dxfId="14409" priority="7619">
      <formula>LEN(TRIM(K54))=0</formula>
    </cfRule>
  </conditionalFormatting>
  <conditionalFormatting sqref="M54">
    <cfRule type="containsBlanks" dxfId="14408" priority="7618">
      <formula>LEN(TRIM(M54))=0</formula>
    </cfRule>
  </conditionalFormatting>
  <conditionalFormatting sqref="K58:K59">
    <cfRule type="containsBlanks" dxfId="14407" priority="7595">
      <formula>LEN(TRIM(K58))=0</formula>
    </cfRule>
  </conditionalFormatting>
  <conditionalFormatting sqref="P54">
    <cfRule type="containsBlanks" dxfId="14406" priority="7617">
      <formula>LEN(TRIM(P54))=0</formula>
    </cfRule>
  </conditionalFormatting>
  <conditionalFormatting sqref="O54">
    <cfRule type="containsBlanks" dxfId="14405" priority="7616">
      <formula>LEN(TRIM(O54))=0</formula>
    </cfRule>
  </conditionalFormatting>
  <conditionalFormatting sqref="N54">
    <cfRule type="containsBlanks" dxfId="14404" priority="7615">
      <formula>LEN(TRIM(N54))=0</formula>
    </cfRule>
  </conditionalFormatting>
  <conditionalFormatting sqref="F55:H56 L55:L56">
    <cfRule type="containsBlanks" dxfId="14403" priority="7614">
      <formula>LEN(TRIM(F55))=0</formula>
    </cfRule>
  </conditionalFormatting>
  <conditionalFormatting sqref="I55:J56">
    <cfRule type="containsBlanks" dxfId="14402" priority="7613">
      <formula>LEN(TRIM(I55))=0</formula>
    </cfRule>
  </conditionalFormatting>
  <conditionalFormatting sqref="K55:K56">
    <cfRule type="containsBlanks" dxfId="14401" priority="7612">
      <formula>LEN(TRIM(K55))=0</formula>
    </cfRule>
  </conditionalFormatting>
  <conditionalFormatting sqref="M55:M56">
    <cfRule type="containsBlanks" dxfId="14400" priority="7611">
      <formula>LEN(TRIM(M55))=0</formula>
    </cfRule>
  </conditionalFormatting>
  <conditionalFormatting sqref="P55:P56">
    <cfRule type="containsBlanks" dxfId="14399" priority="7610">
      <formula>LEN(TRIM(P55))=0</formula>
    </cfRule>
  </conditionalFormatting>
  <conditionalFormatting sqref="O55:O56">
    <cfRule type="containsBlanks" dxfId="14398" priority="7609">
      <formula>LEN(TRIM(O55))=0</formula>
    </cfRule>
  </conditionalFormatting>
  <conditionalFormatting sqref="N55:N56">
    <cfRule type="containsBlanks" dxfId="14397" priority="7608">
      <formula>LEN(TRIM(N55))=0</formula>
    </cfRule>
  </conditionalFormatting>
  <conditionalFormatting sqref="AB54:AB56">
    <cfRule type="containsBlanks" dxfId="14396" priority="7607">
      <formula>LEN(TRIM(AB54))=0</formula>
    </cfRule>
  </conditionalFormatting>
  <conditionalFormatting sqref="M58:P59">
    <cfRule type="containsBlanks" dxfId="14395" priority="7594">
      <formula>LEN(TRIM(M58))=0</formula>
    </cfRule>
  </conditionalFormatting>
  <conditionalFormatting sqref="BL54:BL56">
    <cfRule type="containsBlanks" dxfId="14394" priority="7605">
      <formula>LEN(TRIM(BL54))=0</formula>
    </cfRule>
  </conditionalFormatting>
  <conditionalFormatting sqref="AX55">
    <cfRule type="containsBlanks" dxfId="14393" priority="7604">
      <formula>LEN(TRIM(AX55))=0</formula>
    </cfRule>
  </conditionalFormatting>
  <conditionalFormatting sqref="AY55">
    <cfRule type="containsBlanks" dxfId="14392" priority="7603">
      <formula>LEN(TRIM(AY55))=0</formula>
    </cfRule>
  </conditionalFormatting>
  <conditionalFormatting sqref="AX56">
    <cfRule type="containsBlanks" dxfId="14391" priority="7602">
      <formula>LEN(TRIM(AX56))=0</formula>
    </cfRule>
  </conditionalFormatting>
  <conditionalFormatting sqref="AY56">
    <cfRule type="containsBlanks" dxfId="14390" priority="7601">
      <formula>LEN(TRIM(AY56))=0</formula>
    </cfRule>
  </conditionalFormatting>
  <conditionalFormatting sqref="I57:J57">
    <cfRule type="containsBlanks" dxfId="14389" priority="7600">
      <formula>LEN(TRIM(I57))=0</formula>
    </cfRule>
  </conditionalFormatting>
  <conditionalFormatting sqref="K57">
    <cfRule type="containsBlanks" dxfId="14388" priority="7599">
      <formula>LEN(TRIM(K57))=0</formula>
    </cfRule>
  </conditionalFormatting>
  <conditionalFormatting sqref="M57:P57">
    <cfRule type="containsBlanks" dxfId="14387" priority="7598">
      <formula>LEN(TRIM(M57))=0</formula>
    </cfRule>
  </conditionalFormatting>
  <conditionalFormatting sqref="F58:F59 L58:L59 Q58:S59 H58:H59">
    <cfRule type="containsBlanks" dxfId="14386" priority="7597">
      <formula>LEN(TRIM(F58))=0</formula>
    </cfRule>
  </conditionalFormatting>
  <conditionalFormatting sqref="I58:J59">
    <cfRule type="containsBlanks" dxfId="14385" priority="7596">
      <formula>LEN(TRIM(I58))=0</formula>
    </cfRule>
  </conditionalFormatting>
  <conditionalFormatting sqref="AG58:AH59 AJ58:AM59">
    <cfRule type="containsBlanks" dxfId="14384" priority="7593">
      <formula>LEN(TRIM(AG58))=0</formula>
    </cfRule>
  </conditionalFormatting>
  <conditionalFormatting sqref="AE58:AE59">
    <cfRule type="containsBlanks" dxfId="14383" priority="7592">
      <formula>LEN(TRIM(AE58))=0</formula>
    </cfRule>
  </conditionalFormatting>
  <conditionalFormatting sqref="H60">
    <cfRule type="containsBlanks" dxfId="14382" priority="7591">
      <formula>LEN(TRIM(H60))=0</formula>
    </cfRule>
  </conditionalFormatting>
  <conditionalFormatting sqref="N60:P61">
    <cfRule type="containsBlanks" dxfId="14381" priority="7590">
      <formula>LEN(TRIM(N60))=0</formula>
    </cfRule>
  </conditionalFormatting>
  <conditionalFormatting sqref="L60:L62">
    <cfRule type="containsBlanks" dxfId="14380" priority="7589">
      <formula>LEN(TRIM(L60))=0</formula>
    </cfRule>
  </conditionalFormatting>
  <conditionalFormatting sqref="I60:J60">
    <cfRule type="containsBlanks" dxfId="14379" priority="7588">
      <formula>LEN(TRIM(I60))=0</formula>
    </cfRule>
  </conditionalFormatting>
  <conditionalFormatting sqref="K61 M61">
    <cfRule type="containsBlanks" dxfId="14378" priority="7587">
      <formula>LEN(TRIM(K61))=0</formula>
    </cfRule>
  </conditionalFormatting>
  <conditionalFormatting sqref="H61">
    <cfRule type="containsBlanks" dxfId="14377" priority="7586">
      <formula>LEN(TRIM(H61))=0</formula>
    </cfRule>
  </conditionalFormatting>
  <conditionalFormatting sqref="I61:J61">
    <cfRule type="containsBlanks" dxfId="14376" priority="7584">
      <formula>LEN(TRIM(I61))=0</formula>
    </cfRule>
  </conditionalFormatting>
  <conditionalFormatting sqref="AL60:AM61">
    <cfRule type="containsBlanks" dxfId="14375" priority="7583">
      <formula>LEN(TRIM(AL60))=0</formula>
    </cfRule>
  </conditionalFormatting>
  <conditionalFormatting sqref="K63:M63">
    <cfRule type="containsBlanks" dxfId="14374" priority="7581">
      <formula>LEN(TRIM(K63))=0</formula>
    </cfRule>
  </conditionalFormatting>
  <conditionalFormatting sqref="I63:J63">
    <cfRule type="containsBlanks" dxfId="14373" priority="7580">
      <formula>LEN(TRIM(I63))=0</formula>
    </cfRule>
  </conditionalFormatting>
  <conditionalFormatting sqref="AD63">
    <cfRule type="containsBlanks" dxfId="14372" priority="7578">
      <formula>LEN(TRIM(AD63))=0</formula>
    </cfRule>
  </conditionalFormatting>
  <conditionalFormatting sqref="Z63">
    <cfRule type="containsBlanks" dxfId="14371" priority="7577">
      <formula>LEN(TRIM(Z63))=0</formula>
    </cfRule>
  </conditionalFormatting>
  <conditionalFormatting sqref="BG63:BM63 BO63">
    <cfRule type="containsBlanks" dxfId="14370" priority="7576">
      <formula>LEN(TRIM(BG63))=0</formula>
    </cfRule>
  </conditionalFormatting>
  <conditionalFormatting sqref="K64:K65">
    <cfRule type="containsBlanks" dxfId="14369" priority="7575">
      <formula>LEN(TRIM(K64))=0</formula>
    </cfRule>
  </conditionalFormatting>
  <conditionalFormatting sqref="M64:M65">
    <cfRule type="containsBlanks" dxfId="14368" priority="7574">
      <formula>LEN(TRIM(M64))=0</formula>
    </cfRule>
  </conditionalFormatting>
  <conditionalFormatting sqref="I64:J65">
    <cfRule type="containsBlanks" dxfId="14367" priority="7573">
      <formula>LEN(TRIM(I64))=0</formula>
    </cfRule>
  </conditionalFormatting>
  <conditionalFormatting sqref="N64:P65">
    <cfRule type="containsBlanks" dxfId="14366" priority="7572">
      <formula>LEN(TRIM(N64))=0</formula>
    </cfRule>
  </conditionalFormatting>
  <conditionalFormatting sqref="AR64">
    <cfRule type="containsBlanks" dxfId="14365" priority="7571">
      <formula>LEN(TRIM(AR64))=0</formula>
    </cfRule>
  </conditionalFormatting>
  <conditionalFormatting sqref="AR65">
    <cfRule type="containsBlanks" dxfId="14364" priority="7570">
      <formula>LEN(TRIM(AR65))=0</formula>
    </cfRule>
  </conditionalFormatting>
  <conditionalFormatting sqref="AZ64:AZ65">
    <cfRule type="containsBlanks" dxfId="14363" priority="7569">
      <formula>LEN(TRIM(AZ64))=0</formula>
    </cfRule>
  </conditionalFormatting>
  <conditionalFormatting sqref="BG64:BM65 BO64:BO65">
    <cfRule type="containsBlanks" dxfId="14362" priority="7568">
      <formula>LEN(TRIM(BG64))=0</formula>
    </cfRule>
  </conditionalFormatting>
  <conditionalFormatting sqref="J66">
    <cfRule type="containsBlanks" dxfId="14361" priority="7567">
      <formula>LEN(TRIM(J66))=0</formula>
    </cfRule>
  </conditionalFormatting>
  <conditionalFormatting sqref="BG66:BM66 BO66">
    <cfRule type="containsBlanks" dxfId="14360" priority="7566">
      <formula>LEN(TRIM(BG66))=0</formula>
    </cfRule>
  </conditionalFormatting>
  <conditionalFormatting sqref="I67">
    <cfRule type="containsBlanks" dxfId="14359" priority="7565">
      <formula>LEN(TRIM(I67))=0</formula>
    </cfRule>
  </conditionalFormatting>
  <conditionalFormatting sqref="J67">
    <cfRule type="containsBlanks" dxfId="14358" priority="7564">
      <formula>LEN(TRIM(J67))=0</formula>
    </cfRule>
  </conditionalFormatting>
  <conditionalFormatting sqref="BG67:BM67 BO67">
    <cfRule type="containsBlanks" dxfId="14357" priority="7563">
      <formula>LEN(TRIM(BG67))=0</formula>
    </cfRule>
  </conditionalFormatting>
  <conditionalFormatting sqref="BG68:BM68 BO68">
    <cfRule type="containsBlanks" dxfId="14356" priority="7562">
      <formula>LEN(TRIM(BG68))=0</formula>
    </cfRule>
  </conditionalFormatting>
  <conditionalFormatting sqref="AZ71">
    <cfRule type="containsBlanks" dxfId="14355" priority="7561">
      <formula>LEN(TRIM(AZ71))=0</formula>
    </cfRule>
  </conditionalFormatting>
  <conditionalFormatting sqref="AX71">
    <cfRule type="containsBlanks" dxfId="14354" priority="7560">
      <formula>LEN(TRIM(AX71))=0</formula>
    </cfRule>
  </conditionalFormatting>
  <conditionalFormatting sqref="AY71">
    <cfRule type="containsBlanks" dxfId="14353" priority="7559">
      <formula>LEN(TRIM(AY71))=0</formula>
    </cfRule>
  </conditionalFormatting>
  <conditionalFormatting sqref="BG71:BM71 BO71">
    <cfRule type="containsBlanks" dxfId="14352" priority="7558">
      <formula>LEN(TRIM(BG71))=0</formula>
    </cfRule>
  </conditionalFormatting>
  <conditionalFormatting sqref="G73">
    <cfRule type="containsBlanks" dxfId="14351" priority="7557">
      <formula>LEN(TRIM(G73))=0</formula>
    </cfRule>
  </conditionalFormatting>
  <conditionalFormatting sqref="K73:M73">
    <cfRule type="containsBlanks" dxfId="14350" priority="7556">
      <formula>LEN(TRIM(K73))=0</formula>
    </cfRule>
  </conditionalFormatting>
  <conditionalFormatting sqref="H73">
    <cfRule type="containsBlanks" dxfId="14349" priority="7555">
      <formula>LEN(TRIM(H73))=0</formula>
    </cfRule>
  </conditionalFormatting>
  <conditionalFormatting sqref="I73:J73">
    <cfRule type="containsBlanks" dxfId="14348" priority="7554">
      <formula>LEN(TRIM(I73))=0</formula>
    </cfRule>
  </conditionalFormatting>
  <conditionalFormatting sqref="BA73">
    <cfRule type="containsBlanks" dxfId="14347" priority="7553">
      <formula>LEN(TRIM(BA73))=0</formula>
    </cfRule>
  </conditionalFormatting>
  <conditionalFormatting sqref="AZ73">
    <cfRule type="containsBlanks" dxfId="14346" priority="7552">
      <formula>LEN(TRIM(AZ73))=0</formula>
    </cfRule>
  </conditionalFormatting>
  <conditionalFormatting sqref="AX73:AY73">
    <cfRule type="containsBlanks" dxfId="14345" priority="7551">
      <formula>LEN(TRIM(AX73))=0</formula>
    </cfRule>
  </conditionalFormatting>
  <conditionalFormatting sqref="BG73:BM73 BO73">
    <cfRule type="containsBlanks" dxfId="14344" priority="7550">
      <formula>LEN(TRIM(BG73))=0</formula>
    </cfRule>
  </conditionalFormatting>
  <conditionalFormatting sqref="H74">
    <cfRule type="containsBlanks" dxfId="14343" priority="7549">
      <formula>LEN(TRIM(H74))=0</formula>
    </cfRule>
  </conditionalFormatting>
  <conditionalFormatting sqref="I74:J74">
    <cfRule type="containsBlanks" dxfId="14342" priority="7548">
      <formula>LEN(TRIM(I74))=0</formula>
    </cfRule>
  </conditionalFormatting>
  <conditionalFormatting sqref="K74:M74">
    <cfRule type="containsBlanks" dxfId="14341" priority="7547">
      <formula>LEN(TRIM(K74))=0</formula>
    </cfRule>
  </conditionalFormatting>
  <conditionalFormatting sqref="BG74:BM74 BO74">
    <cfRule type="containsBlanks" dxfId="14340" priority="7545">
      <formula>LEN(TRIM(BG74))=0</formula>
    </cfRule>
  </conditionalFormatting>
  <conditionalFormatting sqref="H75">
    <cfRule type="containsBlanks" dxfId="14339" priority="7544">
      <formula>LEN(TRIM(H75))=0</formula>
    </cfRule>
  </conditionalFormatting>
  <conditionalFormatting sqref="K75">
    <cfRule type="containsBlanks" dxfId="14338" priority="7543">
      <formula>LEN(TRIM(K75))=0</formula>
    </cfRule>
  </conditionalFormatting>
  <conditionalFormatting sqref="M75">
    <cfRule type="containsBlanks" dxfId="14337" priority="7542">
      <formula>LEN(TRIM(M75))=0</formula>
    </cfRule>
  </conditionalFormatting>
  <conditionalFormatting sqref="I75:J75">
    <cfRule type="containsBlanks" dxfId="14336" priority="7541">
      <formula>LEN(TRIM(I75))=0</formula>
    </cfRule>
  </conditionalFormatting>
  <conditionalFormatting sqref="AL75:AM75">
    <cfRule type="containsBlanks" dxfId="14335" priority="7540">
      <formula>LEN(TRIM(AL75))=0</formula>
    </cfRule>
  </conditionalFormatting>
  <conditionalFormatting sqref="BG75:BM75 BO75">
    <cfRule type="containsBlanks" dxfId="14334" priority="7538">
      <formula>LEN(TRIM(BG75))=0</formula>
    </cfRule>
  </conditionalFormatting>
  <conditionalFormatting sqref="H76">
    <cfRule type="containsBlanks" dxfId="14333" priority="7537">
      <formula>LEN(TRIM(H76))=0</formula>
    </cfRule>
  </conditionalFormatting>
  <conditionalFormatting sqref="I76:J76">
    <cfRule type="containsBlanks" dxfId="14332" priority="7536">
      <formula>LEN(TRIM(I76))=0</formula>
    </cfRule>
  </conditionalFormatting>
  <conditionalFormatting sqref="F77:G77 K77:K78 M77 M78:N78 P78 F79:G79 F78">
    <cfRule type="containsBlanks" dxfId="14331" priority="7535">
      <formula>LEN(TRIM(F77))=0</formula>
    </cfRule>
  </conditionalFormatting>
  <conditionalFormatting sqref="H77:H79">
    <cfRule type="containsBlanks" dxfId="14330" priority="7534">
      <formula>LEN(TRIM(H77))=0</formula>
    </cfRule>
  </conditionalFormatting>
  <conditionalFormatting sqref="K79:P80">
    <cfRule type="containsBlanks" dxfId="14329" priority="7514">
      <formula>LEN(TRIM(K79))=0</formula>
    </cfRule>
  </conditionalFormatting>
  <conditionalFormatting sqref="I80:J80">
    <cfRule type="containsBlanks" dxfId="14328" priority="7515">
      <formula>LEN(TRIM(I80))=0</formula>
    </cfRule>
  </conditionalFormatting>
  <conditionalFormatting sqref="T76:T79">
    <cfRule type="containsBlanks" dxfId="14327" priority="7533">
      <formula>LEN(TRIM(T76))=0</formula>
    </cfRule>
  </conditionalFormatting>
  <conditionalFormatting sqref="AL76:AM76">
    <cfRule type="containsBlanks" dxfId="14326" priority="7532">
      <formula>LEN(TRIM(AL76))=0</formula>
    </cfRule>
  </conditionalFormatting>
  <conditionalFormatting sqref="BG76:BM76 BO76">
    <cfRule type="containsBlanks" dxfId="14325" priority="7530">
      <formula>LEN(TRIM(BG76))=0</formula>
    </cfRule>
  </conditionalFormatting>
  <conditionalFormatting sqref="AL77:AM77">
    <cfRule type="containsBlanks" dxfId="14324" priority="7529">
      <formula>LEN(TRIM(AL77))=0</formula>
    </cfRule>
  </conditionalFormatting>
  <conditionalFormatting sqref="I77:J77">
    <cfRule type="containsBlanks" dxfId="14323" priority="7526">
      <formula>LEN(TRIM(I77))=0</formula>
    </cfRule>
  </conditionalFormatting>
  <conditionalFormatting sqref="N77:P77">
    <cfRule type="containsBlanks" dxfId="14322" priority="7525">
      <formula>LEN(TRIM(N77))=0</formula>
    </cfRule>
  </conditionalFormatting>
  <conditionalFormatting sqref="O78">
    <cfRule type="containsBlanks" dxfId="14321" priority="7524">
      <formula>LEN(TRIM(O78))=0</formula>
    </cfRule>
  </conditionalFormatting>
  <conditionalFormatting sqref="I78:J78">
    <cfRule type="containsBlanks" dxfId="14320" priority="7522">
      <formula>LEN(TRIM(I78))=0</formula>
    </cfRule>
  </conditionalFormatting>
  <conditionalFormatting sqref="AL78:AM78">
    <cfRule type="containsBlanks" dxfId="14319" priority="7521">
      <formula>LEN(TRIM(AL78))=0</formula>
    </cfRule>
  </conditionalFormatting>
  <conditionalFormatting sqref="BG78:BM78 BO78 BQ78">
    <cfRule type="containsBlanks" dxfId="14318" priority="7519">
      <formula>LEN(TRIM(BG78))=0</formula>
    </cfRule>
  </conditionalFormatting>
  <conditionalFormatting sqref="F80:G80">
    <cfRule type="containsBlanks" dxfId="14317" priority="7518">
      <formula>LEN(TRIM(F80))=0</formula>
    </cfRule>
  </conditionalFormatting>
  <conditionalFormatting sqref="H80">
    <cfRule type="containsBlanks" dxfId="14316" priority="7517">
      <formula>LEN(TRIM(H80))=0</formula>
    </cfRule>
  </conditionalFormatting>
  <conditionalFormatting sqref="I79:J79">
    <cfRule type="containsBlanks" dxfId="14315" priority="7516">
      <formula>LEN(TRIM(I79))=0</formula>
    </cfRule>
  </conditionalFormatting>
  <conditionalFormatting sqref="T80">
    <cfRule type="containsBlanks" dxfId="14314" priority="7513">
      <formula>LEN(TRIM(T80))=0</formula>
    </cfRule>
  </conditionalFormatting>
  <conditionalFormatting sqref="AL79:AM80">
    <cfRule type="containsBlanks" dxfId="14313" priority="7512">
      <formula>LEN(TRIM(AL79))=0</formula>
    </cfRule>
  </conditionalFormatting>
  <conditionalFormatting sqref="BG79:BM80 BO79:BO80">
    <cfRule type="containsBlanks" dxfId="14312" priority="7510">
      <formula>LEN(TRIM(BG79))=0</formula>
    </cfRule>
  </conditionalFormatting>
  <conditionalFormatting sqref="I81:J81">
    <cfRule type="containsBlanks" dxfId="14311" priority="7509">
      <formula>LEN(TRIM(I81))=0</formula>
    </cfRule>
  </conditionalFormatting>
  <conditionalFormatting sqref="N81:P81">
    <cfRule type="containsBlanks" dxfId="14310" priority="7508">
      <formula>LEN(TRIM(N81))=0</formula>
    </cfRule>
  </conditionalFormatting>
  <conditionalFormatting sqref="AL81:AM81">
    <cfRule type="containsBlanks" dxfId="14309" priority="7507">
      <formula>LEN(TRIM(AL81))=0</formula>
    </cfRule>
  </conditionalFormatting>
  <conditionalFormatting sqref="K81:K85">
    <cfRule type="containsBlanks" dxfId="14308" priority="7505">
      <formula>LEN(TRIM(K81))=0</formula>
    </cfRule>
  </conditionalFormatting>
  <conditionalFormatting sqref="M81:M85">
    <cfRule type="containsBlanks" dxfId="14307" priority="7504">
      <formula>LEN(TRIM(M81))=0</formula>
    </cfRule>
  </conditionalFormatting>
  <conditionalFormatting sqref="N82:P85">
    <cfRule type="containsBlanks" dxfId="14306" priority="7503">
      <formula>LEN(TRIM(N82))=0</formula>
    </cfRule>
  </conditionalFormatting>
  <conditionalFormatting sqref="F82:H85">
    <cfRule type="containsBlanks" dxfId="14305" priority="7502">
      <formula>LEN(TRIM(F82))=0</formula>
    </cfRule>
  </conditionalFormatting>
  <conditionalFormatting sqref="I82:J85">
    <cfRule type="containsBlanks" dxfId="14304" priority="7501">
      <formula>LEN(TRIM(I82))=0</formula>
    </cfRule>
  </conditionalFormatting>
  <conditionalFormatting sqref="T81:T85">
    <cfRule type="containsBlanks" dxfId="14303" priority="7500">
      <formula>LEN(TRIM(T81))=0</formula>
    </cfRule>
  </conditionalFormatting>
  <conditionalFormatting sqref="AT82:AY85">
    <cfRule type="containsBlanks" dxfId="14302" priority="7499">
      <formula>LEN(TRIM(AT82))=0</formula>
    </cfRule>
  </conditionalFormatting>
  <conditionalFormatting sqref="AL82:AM85">
    <cfRule type="containsBlanks" dxfId="14301" priority="7498">
      <formula>LEN(TRIM(AL82))=0</formula>
    </cfRule>
  </conditionalFormatting>
  <conditionalFormatting sqref="BJ81:BK85">
    <cfRule type="containsBlanks" dxfId="14300" priority="7496">
      <formula>LEN(TRIM(BJ81))=0</formula>
    </cfRule>
  </conditionalFormatting>
  <conditionalFormatting sqref="BM81:BM84">
    <cfRule type="containsBlanks" dxfId="14299" priority="7495">
      <formula>LEN(TRIM(BM81))=0</formula>
    </cfRule>
  </conditionalFormatting>
  <conditionalFormatting sqref="I86:J86">
    <cfRule type="containsBlanks" dxfId="14298" priority="7493">
      <formula>LEN(TRIM(I86))=0</formula>
    </cfRule>
  </conditionalFormatting>
  <conditionalFormatting sqref="K86:M86">
    <cfRule type="containsBlanks" dxfId="14297" priority="7492">
      <formula>LEN(TRIM(K86))=0</formula>
    </cfRule>
  </conditionalFormatting>
  <conditionalFormatting sqref="O86:O88">
    <cfRule type="containsBlanks" dxfId="14296" priority="7491">
      <formula>LEN(TRIM(O86))=0</formula>
    </cfRule>
  </conditionalFormatting>
  <conditionalFormatting sqref="AV86:AY86">
    <cfRule type="containsBlanks" dxfId="14295" priority="7489">
      <formula>LEN(TRIM(AV86))=0</formula>
    </cfRule>
  </conditionalFormatting>
  <conditionalFormatting sqref="BG86:BM86 BO86">
    <cfRule type="containsBlanks" dxfId="14294" priority="7488">
      <formula>LEN(TRIM(BG86))=0</formula>
    </cfRule>
  </conditionalFormatting>
  <conditionalFormatting sqref="T86">
    <cfRule type="containsBlanks" dxfId="14293" priority="7487">
      <formula>LEN(TRIM(T86))=0</formula>
    </cfRule>
  </conditionalFormatting>
  <conditionalFormatting sqref="AL86:AM86">
    <cfRule type="containsBlanks" dxfId="14292" priority="7486">
      <formula>LEN(TRIM(AL86))=0</formula>
    </cfRule>
  </conditionalFormatting>
  <conditionalFormatting sqref="I87:J87">
    <cfRule type="containsBlanks" dxfId="14291" priority="7483">
      <formula>LEN(TRIM(I87))=0</formula>
    </cfRule>
  </conditionalFormatting>
  <conditionalFormatting sqref="K87:M87">
    <cfRule type="containsBlanks" dxfId="14290" priority="7482">
      <formula>LEN(TRIM(K87))=0</formula>
    </cfRule>
  </conditionalFormatting>
  <conditionalFormatting sqref="T87">
    <cfRule type="containsBlanks" dxfId="14289" priority="7481">
      <formula>LEN(TRIM(T87))=0</formula>
    </cfRule>
  </conditionalFormatting>
  <conditionalFormatting sqref="AL87:AM87">
    <cfRule type="containsBlanks" dxfId="14288" priority="7480">
      <formula>LEN(TRIM(AL87))=0</formula>
    </cfRule>
  </conditionalFormatting>
  <conditionalFormatting sqref="S88">
    <cfRule type="containsBlanks" dxfId="14287" priority="7478">
      <formula>LEN(TRIM(S88))=0</formula>
    </cfRule>
  </conditionalFormatting>
  <conditionalFormatting sqref="T88">
    <cfRule type="containsBlanks" dxfId="14286" priority="7477">
      <formula>LEN(TRIM(T88))=0</formula>
    </cfRule>
  </conditionalFormatting>
  <conditionalFormatting sqref="F88:H88 P88 N88">
    <cfRule type="containsBlanks" dxfId="14285" priority="7476">
      <formula>LEN(TRIM(F88))=0</formula>
    </cfRule>
  </conditionalFormatting>
  <conditionalFormatting sqref="I88:J88">
    <cfRule type="containsBlanks" dxfId="14284" priority="7474">
      <formula>LEN(TRIM(I88))=0</formula>
    </cfRule>
  </conditionalFormatting>
  <conditionalFormatting sqref="K88:M88">
    <cfRule type="containsBlanks" dxfId="14283" priority="7473">
      <formula>LEN(TRIM(K88))=0</formula>
    </cfRule>
  </conditionalFormatting>
  <conditionalFormatting sqref="AL88:AM88">
    <cfRule type="containsBlanks" dxfId="14282" priority="7472">
      <formula>LEN(TRIM(AL88))=0</formula>
    </cfRule>
  </conditionalFormatting>
  <conditionalFormatting sqref="BG87:BM87 BO87">
    <cfRule type="containsBlanks" dxfId="14281" priority="7470">
      <formula>LEN(TRIM(BG87))=0</formula>
    </cfRule>
  </conditionalFormatting>
  <conditionalFormatting sqref="BG88:BM88 BO88">
    <cfRule type="containsBlanks" dxfId="14280" priority="7469">
      <formula>LEN(TRIM(BG88))=0</formula>
    </cfRule>
  </conditionalFormatting>
  <conditionalFormatting sqref="AV87:AY88">
    <cfRule type="containsBlanks" dxfId="14279" priority="7468">
      <formula>LEN(TRIM(AV87))=0</formula>
    </cfRule>
  </conditionalFormatting>
  <conditionalFormatting sqref="F90:F92">
    <cfRule type="containsBlanks" dxfId="14278" priority="7467">
      <formula>LEN(TRIM(F90))=0</formula>
    </cfRule>
  </conditionalFormatting>
  <conditionalFormatting sqref="AV89:AY92">
    <cfRule type="containsBlanks" dxfId="14277" priority="7466">
      <formula>LEN(TRIM(AV89))=0</formula>
    </cfRule>
  </conditionalFormatting>
  <conditionalFormatting sqref="I89:J92">
    <cfRule type="containsBlanks" dxfId="14276" priority="7465">
      <formula>LEN(TRIM(I89))=0</formula>
    </cfRule>
  </conditionalFormatting>
  <conditionalFormatting sqref="BG89:BM92 BO89:BO92">
    <cfRule type="containsBlanks" dxfId="14275" priority="7464">
      <formula>LEN(TRIM(BG89))=0</formula>
    </cfRule>
  </conditionalFormatting>
  <conditionalFormatting sqref="L89:L92">
    <cfRule type="containsBlanks" dxfId="14274" priority="7463">
      <formula>LEN(TRIM(L89))=0</formula>
    </cfRule>
  </conditionalFormatting>
  <conditionalFormatting sqref="K90:K92 M90:M92">
    <cfRule type="containsBlanks" dxfId="14273" priority="7462">
      <formula>LEN(TRIM(K90))=0</formula>
    </cfRule>
  </conditionalFormatting>
  <conditionalFormatting sqref="S89:S92">
    <cfRule type="containsBlanks" dxfId="14272" priority="7460">
      <formula>LEN(TRIM(S89))=0</formula>
    </cfRule>
  </conditionalFormatting>
  <conditionalFormatting sqref="T89:T92">
    <cfRule type="containsBlanks" dxfId="14271" priority="7459">
      <formula>LEN(TRIM(T89))=0</formula>
    </cfRule>
  </conditionalFormatting>
  <conditionalFormatting sqref="N89:P92">
    <cfRule type="containsBlanks" dxfId="14270" priority="7458">
      <formula>LEN(TRIM(N89))=0</formula>
    </cfRule>
  </conditionalFormatting>
  <conditionalFormatting sqref="AL89:AM92">
    <cfRule type="containsBlanks" dxfId="14269" priority="7457">
      <formula>LEN(TRIM(AL89))=0</formula>
    </cfRule>
  </conditionalFormatting>
  <conditionalFormatting sqref="I93:J93">
    <cfRule type="containsBlanks" dxfId="14268" priority="7455">
      <formula>LEN(TRIM(I93))=0</formula>
    </cfRule>
  </conditionalFormatting>
  <conditionalFormatting sqref="N93">
    <cfRule type="containsBlanks" dxfId="14267" priority="7454">
      <formula>LEN(TRIM(N93))=0</formula>
    </cfRule>
  </conditionalFormatting>
  <conditionalFormatting sqref="P93">
    <cfRule type="containsBlanks" dxfId="14266" priority="7453">
      <formula>LEN(TRIM(P93))=0</formula>
    </cfRule>
  </conditionalFormatting>
  <conditionalFormatting sqref="K93:M93">
    <cfRule type="containsBlanks" dxfId="14265" priority="7452">
      <formula>LEN(TRIM(K93))=0</formula>
    </cfRule>
  </conditionalFormatting>
  <conditionalFormatting sqref="T93">
    <cfRule type="containsBlanks" dxfId="14264" priority="7451">
      <formula>LEN(TRIM(T93))=0</formula>
    </cfRule>
  </conditionalFormatting>
  <conditionalFormatting sqref="AL93:AM93">
    <cfRule type="containsBlanks" dxfId="14263" priority="7450">
      <formula>LEN(TRIM(AL93))=0</formula>
    </cfRule>
  </conditionalFormatting>
  <conditionalFormatting sqref="AV93:AY93">
    <cfRule type="containsBlanks" dxfId="14262" priority="7448">
      <formula>LEN(TRIM(AV93))=0</formula>
    </cfRule>
  </conditionalFormatting>
  <conditionalFormatting sqref="BG93:BM93 BO93">
    <cfRule type="containsBlanks" dxfId="14261" priority="7447">
      <formula>LEN(TRIM(BG93))=0</formula>
    </cfRule>
  </conditionalFormatting>
  <conditionalFormatting sqref="O94">
    <cfRule type="containsBlanks" dxfId="14260" priority="7446">
      <formula>LEN(TRIM(O94))=0</formula>
    </cfRule>
  </conditionalFormatting>
  <conditionalFormatting sqref="N94">
    <cfRule type="containsBlanks" dxfId="14259" priority="7445">
      <formula>LEN(TRIM(N94))=0</formula>
    </cfRule>
  </conditionalFormatting>
  <conditionalFormatting sqref="P94">
    <cfRule type="containsBlanks" dxfId="14258" priority="7444">
      <formula>LEN(TRIM(P94))=0</formula>
    </cfRule>
  </conditionalFormatting>
  <conditionalFormatting sqref="K94:M94">
    <cfRule type="containsBlanks" dxfId="14257" priority="7443">
      <formula>LEN(TRIM(K94))=0</formula>
    </cfRule>
  </conditionalFormatting>
  <conditionalFormatting sqref="G94:H94">
    <cfRule type="containsBlanks" dxfId="14256" priority="7442">
      <formula>LEN(TRIM(G94))=0</formula>
    </cfRule>
  </conditionalFormatting>
  <conditionalFormatting sqref="I94:J94">
    <cfRule type="containsBlanks" dxfId="14255" priority="7441">
      <formula>LEN(TRIM(I94))=0</formula>
    </cfRule>
  </conditionalFormatting>
  <conditionalFormatting sqref="S94">
    <cfRule type="containsBlanks" dxfId="14254" priority="7440">
      <formula>LEN(TRIM(S94))=0</formula>
    </cfRule>
  </conditionalFormatting>
  <conditionalFormatting sqref="T94">
    <cfRule type="containsBlanks" dxfId="14253" priority="7439">
      <formula>LEN(TRIM(T94))=0</formula>
    </cfRule>
  </conditionalFormatting>
  <conditionalFormatting sqref="AL94:AM94">
    <cfRule type="containsBlanks" dxfId="14252" priority="7438">
      <formula>LEN(TRIM(AL94))=0</formula>
    </cfRule>
  </conditionalFormatting>
  <conditionalFormatting sqref="AV94:AY94">
    <cfRule type="containsBlanks" dxfId="14251" priority="7436">
      <formula>LEN(TRIM(AV94))=0</formula>
    </cfRule>
  </conditionalFormatting>
  <conditionalFormatting sqref="K95:M95">
    <cfRule type="containsBlanks" dxfId="14250" priority="7435">
      <formula>LEN(TRIM(K95))=0</formula>
    </cfRule>
  </conditionalFormatting>
  <conditionalFormatting sqref="I95:J95">
    <cfRule type="containsBlanks" dxfId="14249" priority="7434">
      <formula>LEN(TRIM(I95))=0</formula>
    </cfRule>
  </conditionalFormatting>
  <conditionalFormatting sqref="O95">
    <cfRule type="containsBlanks" dxfId="14248" priority="7433">
      <formula>LEN(TRIM(O95))=0</formula>
    </cfRule>
  </conditionalFormatting>
  <conditionalFormatting sqref="T95">
    <cfRule type="containsBlanks" dxfId="14247" priority="7432">
      <formula>LEN(TRIM(T95))=0</formula>
    </cfRule>
  </conditionalFormatting>
  <conditionalFormatting sqref="AL95:AM95">
    <cfRule type="containsBlanks" dxfId="14246" priority="7431">
      <formula>LEN(TRIM(AL95))=0</formula>
    </cfRule>
  </conditionalFormatting>
  <conditionalFormatting sqref="AV95:AY95">
    <cfRule type="containsBlanks" dxfId="14245" priority="7429">
      <formula>LEN(TRIM(AV95))=0</formula>
    </cfRule>
  </conditionalFormatting>
  <conditionalFormatting sqref="N96">
    <cfRule type="containsBlanks" dxfId="14244" priority="7428">
      <formula>LEN(TRIM(N96))=0</formula>
    </cfRule>
  </conditionalFormatting>
  <conditionalFormatting sqref="P96">
    <cfRule type="containsBlanks" dxfId="14243" priority="7427">
      <formula>LEN(TRIM(P96))=0</formula>
    </cfRule>
  </conditionalFormatting>
  <conditionalFormatting sqref="K96:M96">
    <cfRule type="containsBlanks" dxfId="14242" priority="7426">
      <formula>LEN(TRIM(K96))=0</formula>
    </cfRule>
  </conditionalFormatting>
  <conditionalFormatting sqref="I96:J96">
    <cfRule type="containsBlanks" dxfId="14241" priority="7425">
      <formula>LEN(TRIM(I96))=0</formula>
    </cfRule>
  </conditionalFormatting>
  <conditionalFormatting sqref="S96">
    <cfRule type="containsBlanks" dxfId="14240" priority="7424">
      <formula>LEN(TRIM(S96))=0</formula>
    </cfRule>
  </conditionalFormatting>
  <conditionalFormatting sqref="T96">
    <cfRule type="containsBlanks" dxfId="14239" priority="7423">
      <formula>LEN(TRIM(T96))=0</formula>
    </cfRule>
  </conditionalFormatting>
  <conditionalFormatting sqref="AL96:AM96">
    <cfRule type="containsBlanks" dxfId="14238" priority="7422">
      <formula>LEN(TRIM(AL96))=0</formula>
    </cfRule>
  </conditionalFormatting>
  <conditionalFormatting sqref="AV96:AY96">
    <cfRule type="containsBlanks" dxfId="14237" priority="7420">
      <formula>LEN(TRIM(AV96))=0</formula>
    </cfRule>
  </conditionalFormatting>
  <conditionalFormatting sqref="G97:H97">
    <cfRule type="containsBlanks" dxfId="14236" priority="7419">
      <formula>LEN(TRIM(G97))=0</formula>
    </cfRule>
  </conditionalFormatting>
  <conditionalFormatting sqref="K97:M97">
    <cfRule type="containsBlanks" dxfId="14235" priority="7418">
      <formula>LEN(TRIM(K97))=0</formula>
    </cfRule>
  </conditionalFormatting>
  <conditionalFormatting sqref="I97:J97">
    <cfRule type="containsBlanks" dxfId="14234" priority="7417">
      <formula>LEN(TRIM(I97))=0</formula>
    </cfRule>
  </conditionalFormatting>
  <conditionalFormatting sqref="O97">
    <cfRule type="containsBlanks" dxfId="14233" priority="7416">
      <formula>LEN(TRIM(O97))=0</formula>
    </cfRule>
  </conditionalFormatting>
  <conditionalFormatting sqref="N97">
    <cfRule type="containsBlanks" dxfId="14232" priority="7415">
      <formula>LEN(TRIM(N97))=0</formula>
    </cfRule>
  </conditionalFormatting>
  <conditionalFormatting sqref="P97">
    <cfRule type="containsBlanks" dxfId="14231" priority="7414">
      <formula>LEN(TRIM(P97))=0</formula>
    </cfRule>
  </conditionalFormatting>
  <conditionalFormatting sqref="T97">
    <cfRule type="containsBlanks" dxfId="14230" priority="7413">
      <formula>LEN(TRIM(T97))=0</formula>
    </cfRule>
  </conditionalFormatting>
  <conditionalFormatting sqref="AV101:AY103">
    <cfRule type="containsBlanks" dxfId="14229" priority="7377">
      <formula>LEN(TRIM(AV101))=0</formula>
    </cfRule>
  </conditionalFormatting>
  <conditionalFormatting sqref="AL97:AM97">
    <cfRule type="containsBlanks" dxfId="14228" priority="7412">
      <formula>LEN(TRIM(AL97))=0</formula>
    </cfRule>
  </conditionalFormatting>
  <conditionalFormatting sqref="AV97:AY97">
    <cfRule type="containsBlanks" dxfId="14227" priority="7410">
      <formula>LEN(TRIM(AV97))=0</formula>
    </cfRule>
  </conditionalFormatting>
  <conditionalFormatting sqref="G98:H98">
    <cfRule type="containsBlanks" dxfId="14226" priority="7409">
      <formula>LEN(TRIM(G98))=0</formula>
    </cfRule>
  </conditionalFormatting>
  <conditionalFormatting sqref="I98:J98">
    <cfRule type="containsBlanks" dxfId="14225" priority="7408">
      <formula>LEN(TRIM(I98))=0</formula>
    </cfRule>
  </conditionalFormatting>
  <conditionalFormatting sqref="O98:O100">
    <cfRule type="containsBlanks" dxfId="14224" priority="7407">
      <formula>LEN(TRIM(O98))=0</formula>
    </cfRule>
  </conditionalFormatting>
  <conditionalFormatting sqref="K98">
    <cfRule type="containsBlanks" dxfId="14223" priority="7406">
      <formula>LEN(TRIM(K98))=0</formula>
    </cfRule>
  </conditionalFormatting>
  <conditionalFormatting sqref="M98">
    <cfRule type="containsBlanks" dxfId="14222" priority="7405">
      <formula>LEN(TRIM(M98))=0</formula>
    </cfRule>
  </conditionalFormatting>
  <conditionalFormatting sqref="S98:S100">
    <cfRule type="containsBlanks" dxfId="14221" priority="7404">
      <formula>LEN(TRIM(S98))=0</formula>
    </cfRule>
  </conditionalFormatting>
  <conditionalFormatting sqref="T98:T100">
    <cfRule type="containsBlanks" dxfId="14220" priority="7403">
      <formula>LEN(TRIM(T98))=0</formula>
    </cfRule>
  </conditionalFormatting>
  <conditionalFormatting sqref="F99:F100 L99:L100 P99:P100 N99:N100">
    <cfRule type="containsBlanks" dxfId="14219" priority="7402">
      <formula>LEN(TRIM(F99))=0</formula>
    </cfRule>
  </conditionalFormatting>
  <conditionalFormatting sqref="G99:H100">
    <cfRule type="containsBlanks" dxfId="14218" priority="7401">
      <formula>LEN(TRIM(G99))=0</formula>
    </cfRule>
  </conditionalFormatting>
  <conditionalFormatting sqref="I99:J100">
    <cfRule type="containsBlanks" dxfId="14217" priority="7400">
      <formula>LEN(TRIM(I99))=0</formula>
    </cfRule>
  </conditionalFormatting>
  <conditionalFormatting sqref="K99:K100">
    <cfRule type="containsBlanks" dxfId="14216" priority="7398">
      <formula>LEN(TRIM(K99))=0</formula>
    </cfRule>
  </conditionalFormatting>
  <conditionalFormatting sqref="M99:M100">
    <cfRule type="containsBlanks" dxfId="14215" priority="7397">
      <formula>LEN(TRIM(M99))=0</formula>
    </cfRule>
  </conditionalFormatting>
  <conditionalFormatting sqref="AJ99:AJ100">
    <cfRule type="containsBlanks" dxfId="14214" priority="7395">
      <formula>LEN(TRIM(AJ99))=0</formula>
    </cfRule>
  </conditionalFormatting>
  <conditionalFormatting sqref="AL98:AM100">
    <cfRule type="containsBlanks" dxfId="14213" priority="7393">
      <formula>LEN(TRIM(AL98))=0</formula>
    </cfRule>
  </conditionalFormatting>
  <conditionalFormatting sqref="AV98:AY100">
    <cfRule type="containsBlanks" dxfId="14212" priority="7391">
      <formula>LEN(TRIM(AV98))=0</formula>
    </cfRule>
  </conditionalFormatting>
  <conditionalFormatting sqref="I101:J101">
    <cfRule type="containsBlanks" dxfId="14211" priority="7390">
      <formula>LEN(TRIM(I101))=0</formula>
    </cfRule>
  </conditionalFormatting>
  <conditionalFormatting sqref="K101">
    <cfRule type="containsBlanks" dxfId="14210" priority="7389">
      <formula>LEN(TRIM(K101))=0</formula>
    </cfRule>
  </conditionalFormatting>
  <conditionalFormatting sqref="M101:P101">
    <cfRule type="containsBlanks" dxfId="14209" priority="7388">
      <formula>LEN(TRIM(M101))=0</formula>
    </cfRule>
  </conditionalFormatting>
  <conditionalFormatting sqref="S101">
    <cfRule type="containsBlanks" dxfId="14208" priority="7387">
      <formula>LEN(TRIM(S101))=0</formula>
    </cfRule>
  </conditionalFormatting>
  <conditionalFormatting sqref="T101">
    <cfRule type="containsBlanks" dxfId="14207" priority="7386">
      <formula>LEN(TRIM(T101))=0</formula>
    </cfRule>
  </conditionalFormatting>
  <conditionalFormatting sqref="AL101:AL103">
    <cfRule type="containsBlanks" dxfId="14206" priority="7385">
      <formula>LEN(TRIM(AL101))=0</formula>
    </cfRule>
  </conditionalFormatting>
  <conditionalFormatting sqref="F102:F103 L102:L103 H102:H103">
    <cfRule type="containsBlanks" dxfId="14205" priority="7383">
      <formula>LEN(TRIM(F102))=0</formula>
    </cfRule>
  </conditionalFormatting>
  <conditionalFormatting sqref="I102:J103">
    <cfRule type="containsBlanks" dxfId="14204" priority="7382">
      <formula>LEN(TRIM(I102))=0</formula>
    </cfRule>
  </conditionalFormatting>
  <conditionalFormatting sqref="K102:K103">
    <cfRule type="containsBlanks" dxfId="14203" priority="7381">
      <formula>LEN(TRIM(K102))=0</formula>
    </cfRule>
  </conditionalFormatting>
  <conditionalFormatting sqref="M102:P103">
    <cfRule type="containsBlanks" dxfId="14202" priority="7380">
      <formula>LEN(TRIM(M102))=0</formula>
    </cfRule>
  </conditionalFormatting>
  <conditionalFormatting sqref="S102:S103">
    <cfRule type="containsBlanks" dxfId="14201" priority="7379">
      <formula>LEN(TRIM(S102))=0</formula>
    </cfRule>
  </conditionalFormatting>
  <conditionalFormatting sqref="T102:T103">
    <cfRule type="containsBlanks" dxfId="14200" priority="7378">
      <formula>LEN(TRIM(T102))=0</formula>
    </cfRule>
  </conditionalFormatting>
  <conditionalFormatting sqref="BG101:BM103 BO101:BO103">
    <cfRule type="containsBlanks" dxfId="14199" priority="7376">
      <formula>LEN(TRIM(BG101))=0</formula>
    </cfRule>
  </conditionalFormatting>
  <conditionalFormatting sqref="AR102:AR103">
    <cfRule type="containsBlanks" dxfId="14198" priority="7375">
      <formula>LEN(TRIM(AR102))=0</formula>
    </cfRule>
  </conditionalFormatting>
  <conditionalFormatting sqref="L104:L106">
    <cfRule type="containsBlanks" dxfId="14197" priority="7374">
      <formula>LEN(TRIM(L104))=0</formula>
    </cfRule>
  </conditionalFormatting>
  <conditionalFormatting sqref="N104:P104">
    <cfRule type="containsBlanks" dxfId="14196" priority="7373">
      <formula>LEN(TRIM(N104))=0</formula>
    </cfRule>
  </conditionalFormatting>
  <conditionalFormatting sqref="I104:J104">
    <cfRule type="containsBlanks" dxfId="14195" priority="7372">
      <formula>LEN(TRIM(I104))=0</formula>
    </cfRule>
  </conditionalFormatting>
  <conditionalFormatting sqref="BG104:BM104 BO104">
    <cfRule type="containsBlanks" dxfId="14194" priority="7370">
      <formula>LEN(TRIM(BG104))=0</formula>
    </cfRule>
  </conditionalFormatting>
  <conditionalFormatting sqref="O105:O107">
    <cfRule type="containsBlanks" dxfId="14193" priority="7369">
      <formula>LEN(TRIM(O105))=0</formula>
    </cfRule>
  </conditionalFormatting>
  <conditionalFormatting sqref="I105:J105">
    <cfRule type="containsBlanks" dxfId="14192" priority="7368">
      <formula>LEN(TRIM(I105))=0</formula>
    </cfRule>
  </conditionalFormatting>
  <conditionalFormatting sqref="K105">
    <cfRule type="containsBlanks" dxfId="14191" priority="7366">
      <formula>LEN(TRIM(K105))=0</formula>
    </cfRule>
  </conditionalFormatting>
  <conditionalFormatting sqref="M105">
    <cfRule type="containsBlanks" dxfId="14190" priority="7365">
      <formula>LEN(TRIM(M105))=0</formula>
    </cfRule>
  </conditionalFormatting>
  <conditionalFormatting sqref="AD105">
    <cfRule type="containsBlanks" dxfId="14189" priority="7364">
      <formula>LEN(TRIM(AD105))=0</formula>
    </cfRule>
  </conditionalFormatting>
  <conditionalFormatting sqref="AJ105">
    <cfRule type="containsBlanks" dxfId="14188" priority="7362">
      <formula>LEN(TRIM(AJ105))=0</formula>
    </cfRule>
  </conditionalFormatting>
  <conditionalFormatting sqref="AG106:AH106">
    <cfRule type="containsBlanks" dxfId="14187" priority="7361">
      <formula>LEN(TRIM(AG106))=0</formula>
    </cfRule>
  </conditionalFormatting>
  <conditionalFormatting sqref="AD106">
    <cfRule type="containsBlanks" dxfId="14186" priority="7360">
      <formula>LEN(TRIM(AD106))=0</formula>
    </cfRule>
  </conditionalFormatting>
  <conditionalFormatting sqref="AJ106">
    <cfRule type="containsBlanks" dxfId="14185" priority="7358">
      <formula>LEN(TRIM(AJ106))=0</formula>
    </cfRule>
  </conditionalFormatting>
  <conditionalFormatting sqref="F106 P106 N106 H106">
    <cfRule type="containsBlanks" dxfId="14184" priority="7357">
      <formula>LEN(TRIM(F106))=0</formula>
    </cfRule>
  </conditionalFormatting>
  <conditionalFormatting sqref="I106:J106">
    <cfRule type="containsBlanks" dxfId="14183" priority="7355">
      <formula>LEN(TRIM(I106))=0</formula>
    </cfRule>
  </conditionalFormatting>
  <conditionalFormatting sqref="K106">
    <cfRule type="containsBlanks" dxfId="14182" priority="7353">
      <formula>LEN(TRIM(K106))=0</formula>
    </cfRule>
  </conditionalFormatting>
  <conditionalFormatting sqref="M106">
    <cfRule type="containsBlanks" dxfId="14181" priority="7352">
      <formula>LEN(TRIM(M106))=0</formula>
    </cfRule>
  </conditionalFormatting>
  <conditionalFormatting sqref="AL105:AL106">
    <cfRule type="containsBlanks" dxfId="14180" priority="7351">
      <formula>LEN(TRIM(AL105))=0</formula>
    </cfRule>
  </conditionalFormatting>
  <conditionalFormatting sqref="AV105:AY106">
    <cfRule type="containsBlanks" dxfId="14179" priority="7349">
      <formula>LEN(TRIM(AV105))=0</formula>
    </cfRule>
  </conditionalFormatting>
  <conditionalFormatting sqref="S105:S106">
    <cfRule type="containsBlanks" dxfId="14178" priority="7348">
      <formula>LEN(TRIM(S105))=0</formula>
    </cfRule>
  </conditionalFormatting>
  <conditionalFormatting sqref="T105:T106">
    <cfRule type="containsBlanks" dxfId="14177" priority="7347">
      <formula>LEN(TRIM(T105))=0</formula>
    </cfRule>
  </conditionalFormatting>
  <conditionalFormatting sqref="BG105:BM106 BO105:BO106">
    <cfRule type="containsBlanks" dxfId="14176" priority="7346">
      <formula>LEN(TRIM(BG105))=0</formula>
    </cfRule>
  </conditionalFormatting>
  <conditionalFormatting sqref="F107 H107">
    <cfRule type="containsBlanks" dxfId="14175" priority="7345">
      <formula>LEN(TRIM(F107))=0</formula>
    </cfRule>
  </conditionalFormatting>
  <conditionalFormatting sqref="K107:M107">
    <cfRule type="containsBlanks" dxfId="14174" priority="7343">
      <formula>LEN(TRIM(K107))=0</formula>
    </cfRule>
  </conditionalFormatting>
  <conditionalFormatting sqref="I107:J107">
    <cfRule type="containsBlanks" dxfId="14173" priority="7342">
      <formula>LEN(TRIM(I107))=0</formula>
    </cfRule>
  </conditionalFormatting>
  <conditionalFormatting sqref="AJ107:AK107">
    <cfRule type="containsBlanks" dxfId="14172" priority="7341">
      <formula>LEN(TRIM(AJ107))=0</formula>
    </cfRule>
  </conditionalFormatting>
  <conditionalFormatting sqref="AX104:AY104">
    <cfRule type="containsBlanks" dxfId="14171" priority="7339">
      <formula>LEN(TRIM(AX104))=0</formula>
    </cfRule>
  </conditionalFormatting>
  <conditionalFormatting sqref="AX107:AY107">
    <cfRule type="containsBlanks" dxfId="14170" priority="7338">
      <formula>LEN(TRIM(AX107))=0</formula>
    </cfRule>
  </conditionalFormatting>
  <conditionalFormatting sqref="BG107:BM107 BO107">
    <cfRule type="containsBlanks" dxfId="14169" priority="7337">
      <formula>LEN(TRIM(BG107))=0</formula>
    </cfRule>
  </conditionalFormatting>
  <conditionalFormatting sqref="K108">
    <cfRule type="containsBlanks" dxfId="14168" priority="7336">
      <formula>LEN(TRIM(K108))=0</formula>
    </cfRule>
  </conditionalFormatting>
  <conditionalFormatting sqref="I108:J108">
    <cfRule type="containsBlanks" dxfId="14167" priority="7335">
      <formula>LEN(TRIM(I108))=0</formula>
    </cfRule>
  </conditionalFormatting>
  <conditionalFormatting sqref="M108">
    <cfRule type="containsBlanks" dxfId="14166" priority="7334">
      <formula>LEN(TRIM(M108))=0</formula>
    </cfRule>
  </conditionalFormatting>
  <conditionalFormatting sqref="N108:P108">
    <cfRule type="containsBlanks" dxfId="14165" priority="7333">
      <formula>LEN(TRIM(N108))=0</formula>
    </cfRule>
  </conditionalFormatting>
  <conditionalFormatting sqref="AJ108">
    <cfRule type="containsBlanks" dxfId="14164" priority="7332">
      <formula>LEN(TRIM(AJ108))=0</formula>
    </cfRule>
  </conditionalFormatting>
  <conditionalFormatting sqref="AL108">
    <cfRule type="containsBlanks" dxfId="14163" priority="7331">
      <formula>LEN(TRIM(AL108))=0</formula>
    </cfRule>
  </conditionalFormatting>
  <conditionalFormatting sqref="AV108:AY108">
    <cfRule type="containsBlanks" dxfId="14162" priority="7329">
      <formula>LEN(TRIM(AV108))=0</formula>
    </cfRule>
  </conditionalFormatting>
  <conditionalFormatting sqref="BG108:BM108 BO108">
    <cfRule type="containsBlanks" dxfId="14161" priority="7328">
      <formula>LEN(TRIM(BG108))=0</formula>
    </cfRule>
  </conditionalFormatting>
  <conditionalFormatting sqref="S108">
    <cfRule type="containsBlanks" dxfId="14160" priority="7327">
      <formula>LEN(TRIM(S108))=0</formula>
    </cfRule>
  </conditionalFormatting>
  <conditionalFormatting sqref="T108">
    <cfRule type="containsBlanks" dxfId="14159" priority="7326">
      <formula>LEN(TRIM(T108))=0</formula>
    </cfRule>
  </conditionalFormatting>
  <conditionalFormatting sqref="O109:O132">
    <cfRule type="containsBlanks" dxfId="14158" priority="7325">
      <formula>LEN(TRIM(O109))=0</formula>
    </cfRule>
  </conditionalFormatting>
  <conditionalFormatting sqref="K109">
    <cfRule type="containsBlanks" dxfId="14157" priority="7324">
      <formula>LEN(TRIM(K109))=0</formula>
    </cfRule>
  </conditionalFormatting>
  <conditionalFormatting sqref="I109:J109">
    <cfRule type="containsBlanks" dxfId="14156" priority="7323">
      <formula>LEN(TRIM(I109))=0</formula>
    </cfRule>
  </conditionalFormatting>
  <conditionalFormatting sqref="L109:M109">
    <cfRule type="containsBlanks" dxfId="14155" priority="7322">
      <formula>LEN(TRIM(L109))=0</formula>
    </cfRule>
  </conditionalFormatting>
  <conditionalFormatting sqref="AD109">
    <cfRule type="containsBlanks" dxfId="14154" priority="7320">
      <formula>LEN(TRIM(AD109))=0</formula>
    </cfRule>
  </conditionalFormatting>
  <conditionalFormatting sqref="AG110:AH120">
    <cfRule type="containsBlanks" dxfId="14153" priority="7319">
      <formula>LEN(TRIM(AG110))=0</formula>
    </cfRule>
  </conditionalFormatting>
  <conditionalFormatting sqref="AD110:AD121">
    <cfRule type="containsBlanks" dxfId="14152" priority="7317">
      <formula>LEN(TRIM(AD110))=0</formula>
    </cfRule>
  </conditionalFormatting>
  <conditionalFormatting sqref="F110:H118 P110:P118 N110:N118">
    <cfRule type="containsBlanks" dxfId="14151" priority="7316">
      <formula>LEN(TRIM(F110))=0</formula>
    </cfRule>
  </conditionalFormatting>
  <conditionalFormatting sqref="K110:K118">
    <cfRule type="containsBlanks" dxfId="14150" priority="7314">
      <formula>LEN(TRIM(K110))=0</formula>
    </cfRule>
  </conditionalFormatting>
  <conditionalFormatting sqref="I110:J118">
    <cfRule type="containsBlanks" dxfId="14149" priority="7313">
      <formula>LEN(TRIM(I110))=0</formula>
    </cfRule>
  </conditionalFormatting>
  <conditionalFormatting sqref="L110:M118">
    <cfRule type="containsBlanks" dxfId="14148" priority="7312">
      <formula>LEN(TRIM(L110))=0</formula>
    </cfRule>
  </conditionalFormatting>
  <conditionalFormatting sqref="F119:H121 P119:P121 N119:N121">
    <cfRule type="containsBlanks" dxfId="14147" priority="7311">
      <formula>LEN(TRIM(F119))=0</formula>
    </cfRule>
  </conditionalFormatting>
  <conditionalFormatting sqref="K119:K121">
    <cfRule type="containsBlanks" dxfId="14146" priority="7309">
      <formula>LEN(TRIM(K119))=0</formula>
    </cfRule>
  </conditionalFormatting>
  <conditionalFormatting sqref="I119:J121">
    <cfRule type="containsBlanks" dxfId="14145" priority="7308">
      <formula>LEN(TRIM(I119))=0</formula>
    </cfRule>
  </conditionalFormatting>
  <conditionalFormatting sqref="L119:M121">
    <cfRule type="containsBlanks" dxfId="14144" priority="7307">
      <formula>LEN(TRIM(L119))=0</formula>
    </cfRule>
  </conditionalFormatting>
  <conditionalFormatting sqref="T109:T121">
    <cfRule type="containsBlanks" dxfId="14143" priority="7306">
      <formula>LEN(TRIM(T109))=0</formula>
    </cfRule>
  </conditionalFormatting>
  <conditionalFormatting sqref="AL109:AL121">
    <cfRule type="containsBlanks" dxfId="14142" priority="7305">
      <formula>LEN(TRIM(AL109))=0</formula>
    </cfRule>
  </conditionalFormatting>
  <conditionalFormatting sqref="AV109:AY121">
    <cfRule type="containsBlanks" dxfId="14141" priority="7303">
      <formula>LEN(TRIM(AV109))=0</formula>
    </cfRule>
  </conditionalFormatting>
  <conditionalFormatting sqref="AR110:AR122">
    <cfRule type="containsBlanks" dxfId="14140" priority="7302">
      <formula>LEN(TRIM(AR110))=0</formula>
    </cfRule>
  </conditionalFormatting>
  <conditionalFormatting sqref="BG109:BM121 BO109:BO121">
    <cfRule type="containsBlanks" dxfId="14139" priority="7301">
      <formula>LEN(TRIM(BG109))=0</formula>
    </cfRule>
  </conditionalFormatting>
  <conditionalFormatting sqref="K122">
    <cfRule type="containsBlanks" dxfId="14138" priority="7300">
      <formula>LEN(TRIM(K122))=0</formula>
    </cfRule>
  </conditionalFormatting>
  <conditionalFormatting sqref="I122:J122">
    <cfRule type="containsBlanks" dxfId="14137" priority="7299">
      <formula>LEN(TRIM(I122))=0</formula>
    </cfRule>
  </conditionalFormatting>
  <conditionalFormatting sqref="L122:M122">
    <cfRule type="containsBlanks" dxfId="14136" priority="7298">
      <formula>LEN(TRIM(L122))=0</formula>
    </cfRule>
  </conditionalFormatting>
  <conditionalFormatting sqref="S122">
    <cfRule type="containsBlanks" dxfId="14135" priority="7296">
      <formula>LEN(TRIM(S122))=0</formula>
    </cfRule>
  </conditionalFormatting>
  <conditionalFormatting sqref="T122">
    <cfRule type="containsBlanks" dxfId="14134" priority="7295">
      <formula>LEN(TRIM(T122))=0</formula>
    </cfRule>
  </conditionalFormatting>
  <conditionalFormatting sqref="AL122">
    <cfRule type="containsBlanks" dxfId="14133" priority="7294">
      <formula>LEN(TRIM(AL122))=0</formula>
    </cfRule>
  </conditionalFormatting>
  <conditionalFormatting sqref="AV122:AY122">
    <cfRule type="containsBlanks" dxfId="14132" priority="7292">
      <formula>LEN(TRIM(AV122))=0</formula>
    </cfRule>
  </conditionalFormatting>
  <conditionalFormatting sqref="BG122:BM122 BO122">
    <cfRule type="containsBlanks" dxfId="14131" priority="7291">
      <formula>LEN(TRIM(BG122))=0</formula>
    </cfRule>
  </conditionalFormatting>
  <conditionalFormatting sqref="K123:M123">
    <cfRule type="containsBlanks" dxfId="14130" priority="7289">
      <formula>LEN(TRIM(K123))=0</formula>
    </cfRule>
  </conditionalFormatting>
  <conditionalFormatting sqref="I123:J123">
    <cfRule type="containsBlanks" dxfId="14129" priority="7288">
      <formula>LEN(TRIM(I123))=0</formula>
    </cfRule>
  </conditionalFormatting>
  <conditionalFormatting sqref="BG123:BM123 BO123">
    <cfRule type="containsBlanks" dxfId="14128" priority="7287">
      <formula>LEN(TRIM(BG123))=0</formula>
    </cfRule>
  </conditionalFormatting>
  <conditionalFormatting sqref="L124">
    <cfRule type="containsBlanks" dxfId="14127" priority="7286">
      <formula>LEN(TRIM(L124))=0</formula>
    </cfRule>
  </conditionalFormatting>
  <conditionalFormatting sqref="I124:J124">
    <cfRule type="containsBlanks" dxfId="14126" priority="7284">
      <formula>LEN(TRIM(I124))=0</formula>
    </cfRule>
  </conditionalFormatting>
  <conditionalFormatting sqref="AL124">
    <cfRule type="containsBlanks" dxfId="14125" priority="7283">
      <formula>LEN(TRIM(AL124))=0</formula>
    </cfRule>
  </conditionalFormatting>
  <conditionalFormatting sqref="AV124:AY124">
    <cfRule type="containsBlanks" dxfId="14124" priority="7281">
      <formula>LEN(TRIM(AV124))=0</formula>
    </cfRule>
  </conditionalFormatting>
  <conditionalFormatting sqref="BG124:BM124 BO124">
    <cfRule type="containsBlanks" dxfId="14123" priority="7280">
      <formula>LEN(TRIM(BG124))=0</formula>
    </cfRule>
  </conditionalFormatting>
  <conditionalFormatting sqref="K125:M125">
    <cfRule type="containsBlanks" dxfId="14122" priority="7278">
      <formula>LEN(TRIM(K125))=0</formula>
    </cfRule>
  </conditionalFormatting>
  <conditionalFormatting sqref="AV125:AY125">
    <cfRule type="containsBlanks" dxfId="14121" priority="7276">
      <formula>LEN(TRIM(AV125))=0</formula>
    </cfRule>
  </conditionalFormatting>
  <conditionalFormatting sqref="BG125:BM125 BO125">
    <cfRule type="containsBlanks" dxfId="14120" priority="7275">
      <formula>LEN(TRIM(BG125))=0</formula>
    </cfRule>
  </conditionalFormatting>
  <conditionalFormatting sqref="F126:J126 N126 P126">
    <cfRule type="containsBlanks" dxfId="14119" priority="7274">
      <formula>LEN(TRIM(F126))=0</formula>
    </cfRule>
  </conditionalFormatting>
  <conditionalFormatting sqref="K126:M126">
    <cfRule type="containsBlanks" dxfId="14118" priority="7272">
      <formula>LEN(TRIM(K126))=0</formula>
    </cfRule>
  </conditionalFormatting>
  <conditionalFormatting sqref="BG126:BM126 BO126">
    <cfRule type="containsBlanks" dxfId="14117" priority="7271">
      <formula>LEN(TRIM(BG126))=0</formula>
    </cfRule>
  </conditionalFormatting>
  <conditionalFormatting sqref="AV126:AY126">
    <cfRule type="containsBlanks" dxfId="14116" priority="7270">
      <formula>LEN(TRIM(AV126))=0</formula>
    </cfRule>
  </conditionalFormatting>
  <conditionalFormatting sqref="AL126">
    <cfRule type="containsBlanks" dxfId="14115" priority="7269">
      <formula>LEN(TRIM(AL126))=0</formula>
    </cfRule>
  </conditionalFormatting>
  <conditionalFormatting sqref="I127:J127">
    <cfRule type="containsBlanks" dxfId="14114" priority="7267">
      <formula>LEN(TRIM(I127))=0</formula>
    </cfRule>
  </conditionalFormatting>
  <conditionalFormatting sqref="L127">
    <cfRule type="containsBlanks" dxfId="14113" priority="7265">
      <formula>LEN(TRIM(L127))=0</formula>
    </cfRule>
  </conditionalFormatting>
  <conditionalFormatting sqref="F132:K132 M132:N132 P132:S132">
    <cfRule type="containsBlanks" dxfId="14112" priority="7232">
      <formula>LEN(TRIM(F132))=0</formula>
    </cfRule>
  </conditionalFormatting>
  <conditionalFormatting sqref="AD127">
    <cfRule type="containsBlanks" dxfId="14111" priority="7263">
      <formula>LEN(TRIM(AD127))=0</formula>
    </cfRule>
  </conditionalFormatting>
  <conditionalFormatting sqref="AX127:AY127">
    <cfRule type="containsBlanks" dxfId="14110" priority="7262">
      <formula>LEN(TRIM(AX127))=0</formula>
    </cfRule>
  </conditionalFormatting>
  <conditionalFormatting sqref="I128:J128">
    <cfRule type="containsBlanks" dxfId="14109" priority="7260">
      <formula>LEN(TRIM(I128))=0</formula>
    </cfRule>
  </conditionalFormatting>
  <conditionalFormatting sqref="K128:M128">
    <cfRule type="containsBlanks" dxfId="14108" priority="7259">
      <formula>LEN(TRIM(K128))=0</formula>
    </cfRule>
  </conditionalFormatting>
  <conditionalFormatting sqref="AE128">
    <cfRule type="containsBlanks" dxfId="14107" priority="7258">
      <formula>LEN(TRIM(AE128))=0</formula>
    </cfRule>
  </conditionalFormatting>
  <conditionalFormatting sqref="AD128">
    <cfRule type="containsBlanks" dxfId="14106" priority="7257">
      <formula>LEN(TRIM(AD128))=0</formula>
    </cfRule>
  </conditionalFormatting>
  <conditionalFormatting sqref="W131:X132">
    <cfRule type="containsBlanks" dxfId="14105" priority="7229">
      <formula>LEN(TRIM(W131))=0</formula>
    </cfRule>
  </conditionalFormatting>
  <conditionalFormatting sqref="AX128:AY128">
    <cfRule type="containsBlanks" dxfId="14104" priority="7255">
      <formula>LEN(TRIM(AX128))=0</formula>
    </cfRule>
  </conditionalFormatting>
  <conditionalFormatting sqref="BG128:BM128 BO128">
    <cfRule type="containsBlanks" dxfId="14103" priority="7254">
      <formula>LEN(TRIM(BG128))=0</formula>
    </cfRule>
  </conditionalFormatting>
  <conditionalFormatting sqref="F129:H129">
    <cfRule type="containsBlanks" dxfId="14102" priority="7253">
      <formula>LEN(TRIM(F129))=0</formula>
    </cfRule>
  </conditionalFormatting>
  <conditionalFormatting sqref="I129:J129">
    <cfRule type="containsBlanks" dxfId="14101" priority="7252">
      <formula>LEN(TRIM(I129))=0</formula>
    </cfRule>
  </conditionalFormatting>
  <conditionalFormatting sqref="K129:M129">
    <cfRule type="containsBlanks" dxfId="14100" priority="7250">
      <formula>LEN(TRIM(K129))=0</formula>
    </cfRule>
  </conditionalFormatting>
  <conditionalFormatting sqref="N130 P130">
    <cfRule type="containsBlanks" dxfId="14099" priority="7249">
      <formula>LEN(TRIM(N130))=0</formula>
    </cfRule>
  </conditionalFormatting>
  <conditionalFormatting sqref="F130:H130">
    <cfRule type="containsBlanks" dxfId="14098" priority="7248">
      <formula>LEN(TRIM(F130))=0</formula>
    </cfRule>
  </conditionalFormatting>
  <conditionalFormatting sqref="I130:J130">
    <cfRule type="containsBlanks" dxfId="14097" priority="7247">
      <formula>LEN(TRIM(I130))=0</formula>
    </cfRule>
  </conditionalFormatting>
  <conditionalFormatting sqref="K130:M130">
    <cfRule type="containsBlanks" dxfId="14096" priority="7245">
      <formula>LEN(TRIM(K130))=0</formula>
    </cfRule>
  </conditionalFormatting>
  <conditionalFormatting sqref="AQ129:AS130">
    <cfRule type="containsBlanks" dxfId="14095" priority="7244">
      <formula>LEN(TRIM(AQ129))=0</formula>
    </cfRule>
  </conditionalFormatting>
  <conditionalFormatting sqref="AX129:AY130">
    <cfRule type="containsBlanks" dxfId="14094" priority="7243">
      <formula>LEN(TRIM(AX129))=0</formula>
    </cfRule>
  </conditionalFormatting>
  <conditionalFormatting sqref="BG129:BM130 BO129:BO130 BP129">
    <cfRule type="containsBlanks" dxfId="14093" priority="7242">
      <formula>LEN(TRIM(BG129))=0</formula>
    </cfRule>
  </conditionalFormatting>
  <conditionalFormatting sqref="W129:X130">
    <cfRule type="containsBlanks" dxfId="14092" priority="7241">
      <formula>LEN(TRIM(W129))=0</formula>
    </cfRule>
  </conditionalFormatting>
  <conditionalFormatting sqref="Y129:Y130">
    <cfRule type="containsBlanks" dxfId="14091" priority="7240">
      <formula>LEN(TRIM(Y129))=0</formula>
    </cfRule>
  </conditionalFormatting>
  <conditionalFormatting sqref="AJ129:AJ130">
    <cfRule type="containsBlanks" dxfId="14090" priority="7239">
      <formula>LEN(TRIM(AJ129))=0</formula>
    </cfRule>
  </conditionalFormatting>
  <conditionalFormatting sqref="AK129:AK130">
    <cfRule type="containsBlanks" dxfId="14089" priority="7238">
      <formula>LEN(TRIM(AK129))=0</formula>
    </cfRule>
  </conditionalFormatting>
  <conditionalFormatting sqref="AG129:AH130">
    <cfRule type="containsBlanks" dxfId="14088" priority="7237">
      <formula>LEN(TRIM(AG129))=0</formula>
    </cfRule>
  </conditionalFormatting>
  <conditionalFormatting sqref="BG133:BM133 BO133">
    <cfRule type="containsBlanks" dxfId="14087" priority="7205">
      <formula>LEN(TRIM(BG133))=0</formula>
    </cfRule>
  </conditionalFormatting>
  <conditionalFormatting sqref="AD129:AD130">
    <cfRule type="containsBlanks" dxfId="14086" priority="7236">
      <formula>LEN(TRIM(AD129))=0</formula>
    </cfRule>
  </conditionalFormatting>
  <conditionalFormatting sqref="L131:L132">
    <cfRule type="containsBlanks" dxfId="14085" priority="7234">
      <formula>LEN(TRIM(L131))=0</formula>
    </cfRule>
  </conditionalFormatting>
  <conditionalFormatting sqref="BG131:BM132 BO131:BO132">
    <cfRule type="containsBlanks" dxfId="14084" priority="7220">
      <formula>LEN(TRIM(BG131))=0</formula>
    </cfRule>
  </conditionalFormatting>
  <conditionalFormatting sqref="Z131:Z132">
    <cfRule type="containsBlanks" dxfId="14083" priority="7228">
      <formula>LEN(TRIM(Z131))=0</formula>
    </cfRule>
  </conditionalFormatting>
  <conditionalFormatting sqref="AJ131:AJ132">
    <cfRule type="containsBlanks" dxfId="14082" priority="7227">
      <formula>LEN(TRIM(AJ131))=0</formula>
    </cfRule>
  </conditionalFormatting>
  <conditionalFormatting sqref="AK131:AK132">
    <cfRule type="containsBlanks" dxfId="14081" priority="7226">
      <formula>LEN(TRIM(AK131))=0</formula>
    </cfRule>
  </conditionalFormatting>
  <conditionalFormatting sqref="AG131:AH132">
    <cfRule type="containsBlanks" dxfId="14080" priority="7225">
      <formula>LEN(TRIM(AG131))=0</formula>
    </cfRule>
  </conditionalFormatting>
  <conditionalFormatting sqref="AD131:AD132">
    <cfRule type="containsBlanks" dxfId="14079" priority="7224">
      <formula>LEN(TRIM(AD131))=0</formula>
    </cfRule>
  </conditionalFormatting>
  <conditionalFormatting sqref="AR131:AR132">
    <cfRule type="containsBlanks" dxfId="14078" priority="7222">
      <formula>LEN(TRIM(AR131))=0</formula>
    </cfRule>
  </conditionalFormatting>
  <conditionalFormatting sqref="AX131:AY132">
    <cfRule type="containsBlanks" dxfId="14077" priority="7221">
      <formula>LEN(TRIM(AX131))=0</formula>
    </cfRule>
  </conditionalFormatting>
  <conditionalFormatting sqref="I133:J133">
    <cfRule type="containsBlanks" dxfId="14076" priority="7219">
      <formula>LEN(TRIM(I133))=0</formula>
    </cfRule>
  </conditionalFormatting>
  <conditionalFormatting sqref="K133:M133">
    <cfRule type="containsBlanks" dxfId="14075" priority="7218">
      <formula>LEN(TRIM(K133))=0</formula>
    </cfRule>
  </conditionalFormatting>
  <conditionalFormatting sqref="N133:P133">
    <cfRule type="containsBlanks" dxfId="14074" priority="7217">
      <formula>LEN(TRIM(N133))=0</formula>
    </cfRule>
  </conditionalFormatting>
  <conditionalFormatting sqref="Y131:Y132">
    <cfRule type="containsBlanks" dxfId="14073" priority="7216">
      <formula>LEN(TRIM(Y131))=0</formula>
    </cfRule>
  </conditionalFormatting>
  <conditionalFormatting sqref="W133:X133">
    <cfRule type="containsBlanks" dxfId="14072" priority="7215">
      <formula>LEN(TRIM(W133))=0</formula>
    </cfRule>
  </conditionalFormatting>
  <conditionalFormatting sqref="AB133">
    <cfRule type="containsBlanks" dxfId="14071" priority="7214">
      <formula>LEN(TRIM(AB133))=0</formula>
    </cfRule>
  </conditionalFormatting>
  <conditionalFormatting sqref="AJ133">
    <cfRule type="containsBlanks" dxfId="14070" priority="7213">
      <formula>LEN(TRIM(AJ133))=0</formula>
    </cfRule>
  </conditionalFormatting>
  <conditionalFormatting sqref="AK133">
    <cfRule type="containsBlanks" dxfId="14069" priority="7212">
      <formula>LEN(TRIM(AK133))=0</formula>
    </cfRule>
  </conditionalFormatting>
  <conditionalFormatting sqref="AG133:AH133">
    <cfRule type="containsBlanks" dxfId="14068" priority="7211">
      <formula>LEN(TRIM(AG133))=0</formula>
    </cfRule>
  </conditionalFormatting>
  <conditionalFormatting sqref="AD133">
    <cfRule type="containsBlanks" dxfId="14067" priority="7210">
      <formula>LEN(TRIM(AD133))=0</formula>
    </cfRule>
  </conditionalFormatting>
  <conditionalFormatting sqref="AL133:AM133">
    <cfRule type="containsBlanks" dxfId="14066" priority="7208">
      <formula>LEN(TRIM(AL133))=0</formula>
    </cfRule>
  </conditionalFormatting>
  <conditionalFormatting sqref="AV133:AY133">
    <cfRule type="containsBlanks" dxfId="14065" priority="7206">
      <formula>LEN(TRIM(AV133))=0</formula>
    </cfRule>
  </conditionalFormatting>
  <conditionalFormatting sqref="O134:O135">
    <cfRule type="containsBlanks" dxfId="14064" priority="7204">
      <formula>LEN(TRIM(O134))=0</formula>
    </cfRule>
  </conditionalFormatting>
  <conditionalFormatting sqref="K134:M134">
    <cfRule type="containsBlanks" dxfId="14063" priority="7203">
      <formula>LEN(TRIM(K134))=0</formula>
    </cfRule>
  </conditionalFormatting>
  <conditionalFormatting sqref="I134:J134">
    <cfRule type="containsBlanks" dxfId="14062" priority="7202">
      <formula>LEN(TRIM(I134))=0</formula>
    </cfRule>
  </conditionalFormatting>
  <conditionalFormatting sqref="Y133">
    <cfRule type="containsBlanks" dxfId="14061" priority="7201">
      <formula>LEN(TRIM(Y133))=0</formula>
    </cfRule>
  </conditionalFormatting>
  <conditionalFormatting sqref="Y134">
    <cfRule type="containsBlanks" dxfId="14060" priority="7200">
      <formula>LEN(TRIM(Y134))=0</formula>
    </cfRule>
  </conditionalFormatting>
  <conditionalFormatting sqref="AE134">
    <cfRule type="containsBlanks" dxfId="14059" priority="7199">
      <formula>LEN(TRIM(AE134))=0</formula>
    </cfRule>
  </conditionalFormatting>
  <conditionalFormatting sqref="AD134">
    <cfRule type="containsBlanks" dxfId="14058" priority="7198">
      <formula>LEN(TRIM(AD134))=0</formula>
    </cfRule>
  </conditionalFormatting>
  <conditionalFormatting sqref="AJ134">
    <cfRule type="containsBlanks" dxfId="14057" priority="7197">
      <formula>LEN(TRIM(AJ134))=0</formula>
    </cfRule>
  </conditionalFormatting>
  <conditionalFormatting sqref="AX134:AY134">
    <cfRule type="containsBlanks" dxfId="14056" priority="7196">
      <formula>LEN(TRIM(AX134))=0</formula>
    </cfRule>
  </conditionalFormatting>
  <conditionalFormatting sqref="BG134:BM134 BO134">
    <cfRule type="containsBlanks" dxfId="14055" priority="7195">
      <formula>LEN(TRIM(BG134))=0</formula>
    </cfRule>
  </conditionalFormatting>
  <conditionalFormatting sqref="K135:M135">
    <cfRule type="containsBlanks" dxfId="14054" priority="7193">
      <formula>LEN(TRIM(K135))=0</formula>
    </cfRule>
  </conditionalFormatting>
  <conditionalFormatting sqref="I135:J135">
    <cfRule type="containsBlanks" dxfId="14053" priority="7192">
      <formula>LEN(TRIM(I135))=0</formula>
    </cfRule>
  </conditionalFormatting>
  <conditionalFormatting sqref="AD135">
    <cfRule type="containsBlanks" dxfId="14052" priority="7191">
      <formula>LEN(TRIM(AD135))=0</formula>
    </cfRule>
  </conditionalFormatting>
  <conditionalFormatting sqref="AX135:AY135">
    <cfRule type="containsBlanks" dxfId="14051" priority="7189">
      <formula>LEN(TRIM(AX135))=0</formula>
    </cfRule>
  </conditionalFormatting>
  <conditionalFormatting sqref="BG135:BM135 BO135">
    <cfRule type="containsBlanks" dxfId="14050" priority="7188">
      <formula>LEN(TRIM(BG135))=0</formula>
    </cfRule>
  </conditionalFormatting>
  <conditionalFormatting sqref="L136:L137">
    <cfRule type="containsBlanks" dxfId="14049" priority="7187">
      <formula>LEN(TRIM(L136))=0</formula>
    </cfRule>
  </conditionalFormatting>
  <conditionalFormatting sqref="I136:J136">
    <cfRule type="containsBlanks" dxfId="14048" priority="7186">
      <formula>LEN(TRIM(I136))=0</formula>
    </cfRule>
  </conditionalFormatting>
  <conditionalFormatting sqref="N136:P136">
    <cfRule type="containsBlanks" dxfId="14047" priority="7185">
      <formula>LEN(TRIM(N136))=0</formula>
    </cfRule>
  </conditionalFormatting>
  <conditionalFormatting sqref="AD136">
    <cfRule type="containsBlanks" dxfId="14046" priority="7184">
      <formula>LEN(TRIM(AD136))=0</formula>
    </cfRule>
  </conditionalFormatting>
  <conditionalFormatting sqref="BG136:BM136 BO136">
    <cfRule type="containsBlanks" dxfId="14045" priority="7183">
      <formula>LEN(TRIM(BG136))=0</formula>
    </cfRule>
  </conditionalFormatting>
  <conditionalFormatting sqref="AQ137:AS137">
    <cfRule type="containsBlanks" dxfId="14044" priority="7182">
      <formula>LEN(TRIM(AQ137))=0</formula>
    </cfRule>
  </conditionalFormatting>
  <conditionalFormatting sqref="F137:H137 M137:N137 K137 AJ137:AK137 AG137:AH137">
    <cfRule type="containsBlanks" dxfId="14043" priority="7181">
      <formula>LEN(TRIM(F137))=0</formula>
    </cfRule>
  </conditionalFormatting>
  <conditionalFormatting sqref="O137:O141">
    <cfRule type="containsBlanks" dxfId="14042" priority="7180">
      <formula>LEN(TRIM(O137))=0</formula>
    </cfRule>
  </conditionalFormatting>
  <conditionalFormatting sqref="I137">
    <cfRule type="containsBlanks" dxfId="14041" priority="7178">
      <formula>LEN(TRIM(I137))=0</formula>
    </cfRule>
  </conditionalFormatting>
  <conditionalFormatting sqref="J137">
    <cfRule type="containsBlanks" dxfId="14040" priority="7177">
      <formula>LEN(TRIM(J137))=0</formula>
    </cfRule>
  </conditionalFormatting>
  <conditionalFormatting sqref="AE137">
    <cfRule type="containsBlanks" dxfId="14039" priority="7176">
      <formula>LEN(TRIM(AE137))=0</formula>
    </cfRule>
  </conditionalFormatting>
  <conditionalFormatting sqref="AD137">
    <cfRule type="containsBlanks" dxfId="14038" priority="7175">
      <formula>LEN(TRIM(AD137))=0</formula>
    </cfRule>
  </conditionalFormatting>
  <conditionalFormatting sqref="F138:G138 I138:J138 N138 AJ138:AM138">
    <cfRule type="containsBlanks" dxfId="14037" priority="7173">
      <formula>LEN(TRIM(F138))=0</formula>
    </cfRule>
  </conditionalFormatting>
  <conditionalFormatting sqref="H138">
    <cfRule type="containsBlanks" dxfId="14036" priority="7171">
      <formula>LEN(TRIM(H138))=0</formula>
    </cfRule>
  </conditionalFormatting>
  <conditionalFormatting sqref="K138:M138">
    <cfRule type="containsBlanks" dxfId="14035" priority="7170">
      <formula>LEN(TRIM(K138))=0</formula>
    </cfRule>
  </conditionalFormatting>
  <conditionalFormatting sqref="AV140:AY140">
    <cfRule type="containsBlanks" dxfId="14034" priority="7135">
      <formula>LEN(TRIM(AV140))=0</formula>
    </cfRule>
  </conditionalFormatting>
  <conditionalFormatting sqref="AV141:AY141">
    <cfRule type="containsBlanks" dxfId="14033" priority="7136">
      <formula>LEN(TRIM(AV141))=0</formula>
    </cfRule>
  </conditionalFormatting>
  <conditionalFormatting sqref="BJ142:BK142">
    <cfRule type="containsBlanks" dxfId="14032" priority="7125">
      <formula>LEN(TRIM(BJ142))=0</formula>
    </cfRule>
  </conditionalFormatting>
  <conditionalFormatting sqref="K140:M140">
    <cfRule type="containsBlanks" dxfId="14031" priority="7167">
      <formula>LEN(TRIM(K140))=0</formula>
    </cfRule>
  </conditionalFormatting>
  <conditionalFormatting sqref="X140">
    <cfRule type="containsBlanks" dxfId="14030" priority="7166">
      <formula>LEN(TRIM(X140))=0</formula>
    </cfRule>
  </conditionalFormatting>
  <conditionalFormatting sqref="AD140">
    <cfRule type="containsBlanks" dxfId="14029" priority="7165">
      <formula>LEN(TRIM(AD140))=0</formula>
    </cfRule>
  </conditionalFormatting>
  <conditionalFormatting sqref="AE135:AE136">
    <cfRule type="containsBlanks" dxfId="14028" priority="7164">
      <formula>LEN(TRIM(AE135))=0</formula>
    </cfRule>
  </conditionalFormatting>
  <conditionalFormatting sqref="AE131:AE132">
    <cfRule type="containsBlanks" dxfId="14027" priority="7163">
      <formula>LEN(TRIM(AE131))=0</formula>
    </cfRule>
  </conditionalFormatting>
  <conditionalFormatting sqref="AE133">
    <cfRule type="containsBlanks" dxfId="14026" priority="7162">
      <formula>LEN(TRIM(AE133))=0</formula>
    </cfRule>
  </conditionalFormatting>
  <conditionalFormatting sqref="AE129:AE130">
    <cfRule type="containsBlanks" dxfId="14025" priority="7161">
      <formula>LEN(TRIM(AE129))=0</formula>
    </cfRule>
  </conditionalFormatting>
  <conditionalFormatting sqref="AE127">
    <cfRule type="containsBlanks" dxfId="14024" priority="7160">
      <formula>LEN(TRIM(AE127))=0</formula>
    </cfRule>
  </conditionalFormatting>
  <conditionalFormatting sqref="AE109:AE120">
    <cfRule type="containsBlanks" dxfId="14023" priority="7159">
      <formula>LEN(TRIM(AE109))=0</formula>
    </cfRule>
  </conditionalFormatting>
  <conditionalFormatting sqref="AE104">
    <cfRule type="containsBlanks" dxfId="14022" priority="7158">
      <formula>LEN(TRIM(AE104))=0</formula>
    </cfRule>
  </conditionalFormatting>
  <conditionalFormatting sqref="AE105:AE106">
    <cfRule type="containsBlanks" dxfId="14021" priority="7157">
      <formula>LEN(TRIM(AE105))=0</formula>
    </cfRule>
  </conditionalFormatting>
  <conditionalFormatting sqref="AE87:AE88">
    <cfRule type="containsBlanks" dxfId="14020" priority="7156">
      <formula>LEN(TRIM(AE87))=0</formula>
    </cfRule>
  </conditionalFormatting>
  <conditionalFormatting sqref="AE63">
    <cfRule type="containsBlanks" dxfId="14019" priority="7155">
      <formula>LEN(TRIM(AE63))=0</formula>
    </cfRule>
  </conditionalFormatting>
  <conditionalFormatting sqref="AE35:AE37">
    <cfRule type="containsBlanks" dxfId="14018" priority="7154">
      <formula>LEN(TRIM(AE35))=0</formula>
    </cfRule>
  </conditionalFormatting>
  <conditionalFormatting sqref="AJ140">
    <cfRule type="containsBlanks" dxfId="14017" priority="7151">
      <formula>LEN(TRIM(AJ140))=0</formula>
    </cfRule>
  </conditionalFormatting>
  <conditionalFormatting sqref="I140:J140">
    <cfRule type="containsBlanks" dxfId="14016" priority="7149">
      <formula>LEN(TRIM(I140))=0</formula>
    </cfRule>
  </conditionalFormatting>
  <conditionalFormatting sqref="F141:F142 H141:H142">
    <cfRule type="containsBlanks" dxfId="14015" priority="7148">
      <formula>LEN(TRIM(F141))=0</formula>
    </cfRule>
  </conditionalFormatting>
  <conditionalFormatting sqref="BG140:BM141 BO140:BO141">
    <cfRule type="containsBlanks" dxfId="14014" priority="7137">
      <formula>LEN(TRIM(BG140))=0</formula>
    </cfRule>
  </conditionalFormatting>
  <conditionalFormatting sqref="AV142:AY142">
    <cfRule type="containsBlanks" dxfId="14013" priority="7126">
      <formula>LEN(TRIM(AV142))=0</formula>
    </cfRule>
  </conditionalFormatting>
  <conditionalFormatting sqref="P141 N141">
    <cfRule type="containsBlanks" dxfId="14012" priority="7147">
      <formula>LEN(TRIM(N141))=0</formula>
    </cfRule>
  </conditionalFormatting>
  <conditionalFormatting sqref="K141:M142 L143">
    <cfRule type="containsBlanks" dxfId="14011" priority="7145">
      <formula>LEN(TRIM(K141))=0</formula>
    </cfRule>
  </conditionalFormatting>
  <conditionalFormatting sqref="AB141 AK141">
    <cfRule type="containsBlanks" dxfId="14010" priority="7144">
      <formula>LEN(TRIM(AB141))=0</formula>
    </cfRule>
  </conditionalFormatting>
  <conditionalFormatting sqref="X141">
    <cfRule type="containsBlanks" dxfId="14009" priority="7143">
      <formula>LEN(TRIM(X141))=0</formula>
    </cfRule>
  </conditionalFormatting>
  <conditionalFormatting sqref="AD141">
    <cfRule type="containsBlanks" dxfId="14008" priority="7142">
      <formula>LEN(TRIM(AD141))=0</formula>
    </cfRule>
  </conditionalFormatting>
  <conditionalFormatting sqref="AJ141">
    <cfRule type="containsBlanks" dxfId="14007" priority="7140">
      <formula>LEN(TRIM(AJ141))=0</formula>
    </cfRule>
  </conditionalFormatting>
  <conditionalFormatting sqref="AL141:AM141">
    <cfRule type="containsBlanks" dxfId="14006" priority="7139">
      <formula>LEN(TRIM(AL141))=0</formula>
    </cfRule>
  </conditionalFormatting>
  <conditionalFormatting sqref="T140:T141">
    <cfRule type="containsBlanks" dxfId="14005" priority="7134">
      <formula>LEN(TRIM(T140))=0</formula>
    </cfRule>
  </conditionalFormatting>
  <conditionalFormatting sqref="N142:P142">
    <cfRule type="containsBlanks" dxfId="14004" priority="7133">
      <formula>LEN(TRIM(N142))=0</formula>
    </cfRule>
  </conditionalFormatting>
  <conditionalFormatting sqref="I142:J142">
    <cfRule type="containsBlanks" dxfId="14003" priority="7132">
      <formula>LEN(TRIM(I142))=0</formula>
    </cfRule>
  </conditionalFormatting>
  <conditionalFormatting sqref="AE142">
    <cfRule type="containsBlanks" dxfId="14002" priority="7130">
      <formula>LEN(TRIM(AE142))=0</formula>
    </cfRule>
  </conditionalFormatting>
  <conditionalFormatting sqref="AD142">
    <cfRule type="containsBlanks" dxfId="14001" priority="7129">
      <formula>LEN(TRIM(AD142))=0</formula>
    </cfRule>
  </conditionalFormatting>
  <conditionalFormatting sqref="AL142:AM142">
    <cfRule type="containsBlanks" dxfId="14000" priority="7128">
      <formula>LEN(TRIM(AL142))=0</formula>
    </cfRule>
  </conditionalFormatting>
  <conditionalFormatting sqref="S142">
    <cfRule type="containsBlanks" dxfId="13999" priority="7124">
      <formula>LEN(TRIM(S142))=0</formula>
    </cfRule>
  </conditionalFormatting>
  <conditionalFormatting sqref="T142">
    <cfRule type="containsBlanks" dxfId="13998" priority="7123">
      <formula>LEN(TRIM(T142))=0</formula>
    </cfRule>
  </conditionalFormatting>
  <conditionalFormatting sqref="O143:O156">
    <cfRule type="containsBlanks" dxfId="13997" priority="7121">
      <formula>LEN(TRIM(O143))=0</formula>
    </cfRule>
  </conditionalFormatting>
  <conditionalFormatting sqref="I143:J143">
    <cfRule type="containsBlanks" dxfId="13996" priority="7120">
      <formula>LEN(TRIM(I143))=0</formula>
    </cfRule>
  </conditionalFormatting>
  <conditionalFormatting sqref="X143">
    <cfRule type="containsBlanks" dxfId="13995" priority="7119">
      <formula>LEN(TRIM(X143))=0</formula>
    </cfRule>
  </conditionalFormatting>
  <conditionalFormatting sqref="AE143">
    <cfRule type="containsBlanks" dxfId="13994" priority="7118">
      <formula>LEN(TRIM(AE143))=0</formula>
    </cfRule>
  </conditionalFormatting>
  <conditionalFormatting sqref="AD143">
    <cfRule type="containsBlanks" dxfId="13993" priority="7117">
      <formula>LEN(TRIM(AD143))=0</formula>
    </cfRule>
  </conditionalFormatting>
  <conditionalFormatting sqref="AX143:AY143">
    <cfRule type="containsBlanks" dxfId="13992" priority="7115">
      <formula>LEN(TRIM(AX143))=0</formula>
    </cfRule>
  </conditionalFormatting>
  <conditionalFormatting sqref="BG143:BM143 BO143">
    <cfRule type="containsBlanks" dxfId="13991" priority="7114">
      <formula>LEN(TRIM(BG143))=0</formula>
    </cfRule>
  </conditionalFormatting>
  <conditionalFormatting sqref="K144:M144">
    <cfRule type="containsBlanks" dxfId="13990" priority="7113">
      <formula>LEN(TRIM(K144))=0</formula>
    </cfRule>
  </conditionalFormatting>
  <conditionalFormatting sqref="I144:J144">
    <cfRule type="containsBlanks" dxfId="13989" priority="7112">
      <formula>LEN(TRIM(I144))=0</formula>
    </cfRule>
  </conditionalFormatting>
  <conditionalFormatting sqref="W144">
    <cfRule type="containsBlanks" dxfId="13988" priority="7110">
      <formula>LEN(TRIM(W144))=0</formula>
    </cfRule>
  </conditionalFormatting>
  <conditionalFormatting sqref="X144">
    <cfRule type="containsBlanks" dxfId="13987" priority="7109">
      <formula>LEN(TRIM(X144))=0</formula>
    </cfRule>
  </conditionalFormatting>
  <conditionalFormatting sqref="G146:G147">
    <cfRule type="containsBlanks" dxfId="13986" priority="7108">
      <formula>LEN(TRIM(G146))=0</formula>
    </cfRule>
  </conditionalFormatting>
  <conditionalFormatting sqref="F145:F147">
    <cfRule type="containsBlanks" dxfId="13985" priority="7107">
      <formula>LEN(TRIM(F145))=0</formula>
    </cfRule>
  </conditionalFormatting>
  <conditionalFormatting sqref="N145:N147 P145:P147">
    <cfRule type="containsBlanks" dxfId="13984" priority="7106">
      <formula>LEN(TRIM(N145))=0</formula>
    </cfRule>
  </conditionalFormatting>
  <conditionalFormatting sqref="K145:M147">
    <cfRule type="containsBlanks" dxfId="13983" priority="7105">
      <formula>LEN(TRIM(K145))=0</formula>
    </cfRule>
  </conditionalFormatting>
  <conditionalFormatting sqref="I145:J147">
    <cfRule type="containsBlanks" dxfId="13982" priority="7104">
      <formula>LEN(TRIM(I145))=0</formula>
    </cfRule>
  </conditionalFormatting>
  <conditionalFormatting sqref="T144">
    <cfRule type="containsBlanks" dxfId="13981" priority="7102">
      <formula>LEN(TRIM(T144))=0</formula>
    </cfRule>
  </conditionalFormatting>
  <conditionalFormatting sqref="Q145:Q147 S145:S147">
    <cfRule type="containsBlanks" dxfId="13980" priority="7101">
      <formula>LEN(TRIM(Q145))=0</formula>
    </cfRule>
  </conditionalFormatting>
  <conditionalFormatting sqref="T145:T147">
    <cfRule type="containsBlanks" dxfId="13979" priority="7100">
      <formula>LEN(TRIM(T145))=0</formula>
    </cfRule>
  </conditionalFormatting>
  <conditionalFormatting sqref="W145:W147">
    <cfRule type="containsBlanks" dxfId="13978" priority="7098">
      <formula>LEN(TRIM(W145))=0</formula>
    </cfRule>
  </conditionalFormatting>
  <conditionalFormatting sqref="X145:X147">
    <cfRule type="containsBlanks" dxfId="13977" priority="7097">
      <formula>LEN(TRIM(X145))=0</formula>
    </cfRule>
  </conditionalFormatting>
  <conditionalFormatting sqref="AL144">
    <cfRule type="containsBlanks" dxfId="13976" priority="7096">
      <formula>LEN(TRIM(AL144))=0</formula>
    </cfRule>
  </conditionalFormatting>
  <conditionalFormatting sqref="AL146">
    <cfRule type="containsBlanks" dxfId="13975" priority="7094">
      <formula>LEN(TRIM(AL146))=0</formula>
    </cfRule>
  </conditionalFormatting>
  <conditionalFormatting sqref="AV144:AY147">
    <cfRule type="containsBlanks" dxfId="13974" priority="7092">
      <formula>LEN(TRIM(AV144))=0</formula>
    </cfRule>
  </conditionalFormatting>
  <conditionalFormatting sqref="AQ35:AS35">
    <cfRule type="containsBlanks" dxfId="13973" priority="7091">
      <formula>LEN(TRIM(AQ35))=0</formula>
    </cfRule>
  </conditionalFormatting>
  <conditionalFormatting sqref="AQ39:AS40">
    <cfRule type="containsBlanks" dxfId="13972" priority="7090">
      <formula>LEN(TRIM(AQ39))=0</formula>
    </cfRule>
  </conditionalFormatting>
  <conditionalFormatting sqref="AQ44:AS44">
    <cfRule type="containsBlanks" dxfId="13971" priority="7089">
      <formula>LEN(TRIM(AQ44))=0</formula>
    </cfRule>
  </conditionalFormatting>
  <conditionalFormatting sqref="AQ51:AS52">
    <cfRule type="containsBlanks" dxfId="13970" priority="7088">
      <formula>LEN(TRIM(AQ51))=0</formula>
    </cfRule>
  </conditionalFormatting>
  <conditionalFormatting sqref="AQ54:AS54">
    <cfRule type="containsBlanks" dxfId="13969" priority="7087">
      <formula>LEN(TRIM(AQ54))=0</formula>
    </cfRule>
  </conditionalFormatting>
  <conditionalFormatting sqref="AQ57:AS57">
    <cfRule type="containsBlanks" dxfId="13968" priority="7086">
      <formula>LEN(TRIM(AQ57))=0</formula>
    </cfRule>
  </conditionalFormatting>
  <conditionalFormatting sqref="AQ58:AS59">
    <cfRule type="containsBlanks" dxfId="13967" priority="7085">
      <formula>LEN(TRIM(AQ58))=0</formula>
    </cfRule>
  </conditionalFormatting>
  <conditionalFormatting sqref="AQ60:AS61">
    <cfRule type="containsBlanks" dxfId="13966" priority="7084">
      <formula>LEN(TRIM(AQ60))=0</formula>
    </cfRule>
  </conditionalFormatting>
  <conditionalFormatting sqref="AQ75:AS75">
    <cfRule type="containsBlanks" dxfId="13965" priority="7083">
      <formula>LEN(TRIM(AQ75))=0</formula>
    </cfRule>
  </conditionalFormatting>
  <conditionalFormatting sqref="AQ77:AS77">
    <cfRule type="containsBlanks" dxfId="13964" priority="7082">
      <formula>LEN(TRIM(AQ77))=0</formula>
    </cfRule>
  </conditionalFormatting>
  <conditionalFormatting sqref="AQ79:AS80">
    <cfRule type="containsBlanks" dxfId="13963" priority="7081">
      <formula>LEN(TRIM(AQ79))=0</formula>
    </cfRule>
  </conditionalFormatting>
  <conditionalFormatting sqref="AQ74:AS74">
    <cfRule type="containsBlanks" dxfId="13962" priority="7080">
      <formula>LEN(TRIM(AQ74))=0</formula>
    </cfRule>
  </conditionalFormatting>
  <conditionalFormatting sqref="AQ76:AS76">
    <cfRule type="containsBlanks" dxfId="13961" priority="7079">
      <formula>LEN(TRIM(AQ76))=0</formula>
    </cfRule>
  </conditionalFormatting>
  <conditionalFormatting sqref="AQ78:AS78">
    <cfRule type="containsBlanks" dxfId="13960" priority="7078">
      <formula>LEN(TRIM(AQ78))=0</formula>
    </cfRule>
  </conditionalFormatting>
  <conditionalFormatting sqref="AQ81:AS85">
    <cfRule type="containsBlanks" dxfId="13959" priority="7077">
      <formula>LEN(TRIM(AQ81))=0</formula>
    </cfRule>
  </conditionalFormatting>
  <conditionalFormatting sqref="AQ87:AS88">
    <cfRule type="containsBlanks" dxfId="13958" priority="7076">
      <formula>LEN(TRIM(AQ87))=0</formula>
    </cfRule>
  </conditionalFormatting>
  <conditionalFormatting sqref="AQ93:AS93">
    <cfRule type="containsBlanks" dxfId="13957" priority="7075">
      <formula>LEN(TRIM(AQ93))=0</formula>
    </cfRule>
  </conditionalFormatting>
  <conditionalFormatting sqref="AQ95:AS95">
    <cfRule type="containsBlanks" dxfId="13956" priority="7074">
      <formula>LEN(TRIM(AQ95))=0</formula>
    </cfRule>
  </conditionalFormatting>
  <conditionalFormatting sqref="AQ97:AS97">
    <cfRule type="containsBlanks" dxfId="13955" priority="7073">
      <formula>LEN(TRIM(AQ97))=0</formula>
    </cfRule>
  </conditionalFormatting>
  <conditionalFormatting sqref="AQ101:AS103">
    <cfRule type="containsBlanks" dxfId="13954" priority="7072">
      <formula>LEN(TRIM(AQ101))=0</formula>
    </cfRule>
  </conditionalFormatting>
  <conditionalFormatting sqref="AQ105:AS106">
    <cfRule type="containsBlanks" dxfId="13953" priority="7071">
      <formula>LEN(TRIM(AQ105))=0</formula>
    </cfRule>
  </conditionalFormatting>
  <conditionalFormatting sqref="AQ108:AS108">
    <cfRule type="containsBlanks" dxfId="13952" priority="7070">
      <formula>LEN(TRIM(AQ108))=0</formula>
    </cfRule>
  </conditionalFormatting>
  <conditionalFormatting sqref="AQ122:AS122">
    <cfRule type="containsBlanks" dxfId="13951" priority="7069">
      <formula>LEN(TRIM(AQ122))=0</formula>
    </cfRule>
  </conditionalFormatting>
  <conditionalFormatting sqref="AQ124:AS124">
    <cfRule type="containsBlanks" dxfId="13950" priority="7068">
      <formula>LEN(TRIM(AQ124))=0</formula>
    </cfRule>
  </conditionalFormatting>
  <conditionalFormatting sqref="AQ126:AS126">
    <cfRule type="containsBlanks" dxfId="13949" priority="7067">
      <formula>LEN(TRIM(AQ126))=0</formula>
    </cfRule>
  </conditionalFormatting>
  <conditionalFormatting sqref="AQ86:AS86">
    <cfRule type="containsBlanks" dxfId="13948" priority="7066">
      <formula>LEN(TRIM(AQ86))=0</formula>
    </cfRule>
  </conditionalFormatting>
  <conditionalFormatting sqref="AQ89:AS92">
    <cfRule type="containsBlanks" dxfId="13947" priority="7065">
      <formula>LEN(TRIM(AQ89))=0</formula>
    </cfRule>
  </conditionalFormatting>
  <conditionalFormatting sqref="AQ94:AS94">
    <cfRule type="containsBlanks" dxfId="13946" priority="7064">
      <formula>LEN(TRIM(AQ94))=0</formula>
    </cfRule>
  </conditionalFormatting>
  <conditionalFormatting sqref="AQ96:AS96">
    <cfRule type="containsBlanks" dxfId="13945" priority="7063">
      <formula>LEN(TRIM(AQ96))=0</formula>
    </cfRule>
  </conditionalFormatting>
  <conditionalFormatting sqref="AQ98:AS100">
    <cfRule type="containsBlanks" dxfId="13944" priority="7062">
      <formula>LEN(TRIM(AQ98))=0</formula>
    </cfRule>
  </conditionalFormatting>
  <conditionalFormatting sqref="AQ109:AS121">
    <cfRule type="containsBlanks" dxfId="13943" priority="7061">
      <formula>LEN(TRIM(AQ109))=0</formula>
    </cfRule>
  </conditionalFormatting>
  <conditionalFormatting sqref="AQ125:AS125">
    <cfRule type="containsBlanks" dxfId="13942" priority="7060">
      <formula>LEN(TRIM(AQ125))=0</formula>
    </cfRule>
  </conditionalFormatting>
  <conditionalFormatting sqref="AQ133:AS133">
    <cfRule type="containsBlanks" dxfId="13941" priority="7059">
      <formula>LEN(TRIM(AQ133))=0</formula>
    </cfRule>
  </conditionalFormatting>
  <conditionalFormatting sqref="AQ140:AS142">
    <cfRule type="containsBlanks" dxfId="13940" priority="7058">
      <formula>LEN(TRIM(AQ140))=0</formula>
    </cfRule>
  </conditionalFormatting>
  <conditionalFormatting sqref="AQ144:AS144 AQ146:AS146">
    <cfRule type="containsBlanks" dxfId="13939" priority="7057">
      <formula>LEN(TRIM(AQ144))=0</formula>
    </cfRule>
  </conditionalFormatting>
  <conditionalFormatting sqref="AL145">
    <cfRule type="containsBlanks" dxfId="13938" priority="7056">
      <formula>LEN(TRIM(AL145))=0</formula>
    </cfRule>
  </conditionalFormatting>
  <conditionalFormatting sqref="AQ145:AS145">
    <cfRule type="containsBlanks" dxfId="13937" priority="7054">
      <formula>LEN(TRIM(AQ145))=0</formula>
    </cfRule>
  </conditionalFormatting>
  <conditionalFormatting sqref="AL147">
    <cfRule type="containsBlanks" dxfId="13936" priority="7053">
      <formula>LEN(TRIM(AL147))=0</formula>
    </cfRule>
  </conditionalFormatting>
  <conditionalFormatting sqref="AQ147:AS147">
    <cfRule type="containsBlanks" dxfId="13935" priority="7051">
      <formula>LEN(TRIM(AQ147))=0</formula>
    </cfRule>
  </conditionalFormatting>
  <conditionalFormatting sqref="BG144:BM147 BO144:BO147">
    <cfRule type="containsBlanks" dxfId="13934" priority="7050">
      <formula>LEN(TRIM(BG144))=0</formula>
    </cfRule>
  </conditionalFormatting>
  <conditionalFormatting sqref="R145:R147">
    <cfRule type="containsBlanks" dxfId="13933" priority="7049">
      <formula>LEN(TRIM(R145))=0</formula>
    </cfRule>
  </conditionalFormatting>
  <conditionalFormatting sqref="BG148:BM148 BO148">
    <cfRule type="containsBlanks" dxfId="13932" priority="7048">
      <formula>LEN(TRIM(BG148))=0</formula>
    </cfRule>
  </conditionalFormatting>
  <conditionalFormatting sqref="AR148">
    <cfRule type="containsBlanks" dxfId="13931" priority="7047">
      <formula>LEN(TRIM(AR148))=0</formula>
    </cfRule>
  </conditionalFormatting>
  <conditionalFormatting sqref="AX148:AY148">
    <cfRule type="containsBlanks" dxfId="13930" priority="7046">
      <formula>LEN(TRIM(AX148))=0</formula>
    </cfRule>
  </conditionalFormatting>
  <conditionalFormatting sqref="AQ148:AS148">
    <cfRule type="containsBlanks" dxfId="13929" priority="7045">
      <formula>LEN(TRIM(AQ148))=0</formula>
    </cfRule>
  </conditionalFormatting>
  <conditionalFormatting sqref="AO148">
    <cfRule type="containsBlanks" dxfId="13928" priority="7044">
      <formula>LEN(TRIM(AO148))=0</formula>
    </cfRule>
  </conditionalFormatting>
  <conditionalFormatting sqref="AN148">
    <cfRule type="containsBlanks" dxfId="13927" priority="7043">
      <formula>LEN(TRIM(AN148))=0</formula>
    </cfRule>
  </conditionalFormatting>
  <conditionalFormatting sqref="F148:J148 P148 N148 L148">
    <cfRule type="containsBlanks" dxfId="13926" priority="7042">
      <formula>LEN(TRIM(F148))=0</formula>
    </cfRule>
  </conditionalFormatting>
  <conditionalFormatting sqref="M148">
    <cfRule type="containsBlanks" dxfId="13925" priority="7040">
      <formula>LEN(TRIM(M148))=0</formula>
    </cfRule>
  </conditionalFormatting>
  <conditionalFormatting sqref="K148">
    <cfRule type="containsBlanks" dxfId="13924" priority="7039">
      <formula>LEN(TRIM(K148))=0</formula>
    </cfRule>
  </conditionalFormatting>
  <conditionalFormatting sqref="AJ149:AM149">
    <cfRule type="containsBlanks" dxfId="13923" priority="7038">
      <formula>LEN(TRIM(AJ149))=0</formula>
    </cfRule>
  </conditionalFormatting>
  <conditionalFormatting sqref="F149:H149 M149:N149 P149 K149">
    <cfRule type="containsBlanks" dxfId="13922" priority="7036">
      <formula>LEN(TRIM(F149))=0</formula>
    </cfRule>
  </conditionalFormatting>
  <conditionalFormatting sqref="L149">
    <cfRule type="containsBlanks" dxfId="13921" priority="7035">
      <formula>LEN(TRIM(L149))=0</formula>
    </cfRule>
  </conditionalFormatting>
  <conditionalFormatting sqref="I149:J149">
    <cfRule type="containsBlanks" dxfId="13920" priority="7033">
      <formula>LEN(TRIM(I149))=0</formula>
    </cfRule>
  </conditionalFormatting>
  <conditionalFormatting sqref="K150">
    <cfRule type="containsBlanks" dxfId="13919" priority="7032">
      <formula>LEN(TRIM(K150))=0</formula>
    </cfRule>
  </conditionalFormatting>
  <conditionalFormatting sqref="M150">
    <cfRule type="containsBlanks" dxfId="13918" priority="7031">
      <formula>LEN(TRIM(M150))=0</formula>
    </cfRule>
  </conditionalFormatting>
  <conditionalFormatting sqref="I150:J150">
    <cfRule type="containsBlanks" dxfId="13917" priority="7029">
      <formula>LEN(TRIM(I150))=0</formula>
    </cfRule>
  </conditionalFormatting>
  <conditionalFormatting sqref="X150">
    <cfRule type="containsBlanks" dxfId="13916" priority="7028">
      <formula>LEN(TRIM(X150))=0</formula>
    </cfRule>
  </conditionalFormatting>
  <conditionalFormatting sqref="AE150">
    <cfRule type="containsBlanks" dxfId="13915" priority="7027">
      <formula>LEN(TRIM(AE150))=0</formula>
    </cfRule>
  </conditionalFormatting>
  <conditionalFormatting sqref="AD150">
    <cfRule type="containsBlanks" dxfId="13914" priority="7026">
      <formula>LEN(TRIM(AD150))=0</formula>
    </cfRule>
  </conditionalFormatting>
  <conditionalFormatting sqref="AR150">
    <cfRule type="containsBlanks" dxfId="13913" priority="7025">
      <formula>LEN(TRIM(AR150))=0</formula>
    </cfRule>
  </conditionalFormatting>
  <conditionalFormatting sqref="AX150:AY150">
    <cfRule type="containsBlanks" dxfId="13912" priority="7024">
      <formula>LEN(TRIM(AX150))=0</formula>
    </cfRule>
  </conditionalFormatting>
  <conditionalFormatting sqref="BG150:BM150 BO150">
    <cfRule type="containsBlanks" dxfId="13911" priority="7023">
      <formula>LEN(TRIM(BG150))=0</formula>
    </cfRule>
  </conditionalFormatting>
  <conditionalFormatting sqref="AS152:AS153">
    <cfRule type="containsBlanks" dxfId="13910" priority="7015">
      <formula>LEN(TRIM(AS152))=0</formula>
    </cfRule>
  </conditionalFormatting>
  <conditionalFormatting sqref="BH151:BI151">
    <cfRule type="containsBlanks" dxfId="13909" priority="7022">
      <formula>LEN(TRIM(BH151))=0</formula>
    </cfRule>
  </conditionalFormatting>
  <conditionalFormatting sqref="R151">
    <cfRule type="containsBlanks" dxfId="13908" priority="7021">
      <formula>LEN(TRIM(R151))=0</formula>
    </cfRule>
  </conditionalFormatting>
  <conditionalFormatting sqref="AO152:AO153">
    <cfRule type="containsBlanks" dxfId="13907" priority="7020">
      <formula>LEN(TRIM(AO152))=0</formula>
    </cfRule>
  </conditionalFormatting>
  <conditionalFormatting sqref="AX152:AY153">
    <cfRule type="containsBlanks" dxfId="13906" priority="7019">
      <formula>LEN(TRIM(AX152))=0</formula>
    </cfRule>
  </conditionalFormatting>
  <conditionalFormatting sqref="AR152:AR153">
    <cfRule type="containsBlanks" dxfId="13905" priority="7018">
      <formula>LEN(TRIM(AR152))=0</formula>
    </cfRule>
  </conditionalFormatting>
  <conditionalFormatting sqref="AZ152:AZ153">
    <cfRule type="containsBlanks" dxfId="13904" priority="7017">
      <formula>LEN(TRIM(AZ152))=0</formula>
    </cfRule>
  </conditionalFormatting>
  <conditionalFormatting sqref="BA152:BA153">
    <cfRule type="containsBlanks" dxfId="13903" priority="7016">
      <formula>LEN(TRIM(BA152))=0</formula>
    </cfRule>
  </conditionalFormatting>
  <conditionalFormatting sqref="BO1:BP1">
    <cfRule type="containsBlanks" dxfId="13902" priority="7014">
      <formula>LEN(TRIM(BO1))=0</formula>
    </cfRule>
  </conditionalFormatting>
  <conditionalFormatting sqref="BN98 BN122:BN124">
    <cfRule type="containsBlanks" dxfId="13901" priority="7013">
      <formula>LEN(TRIM(BN98))=0</formula>
    </cfRule>
  </conditionalFormatting>
  <conditionalFormatting sqref="BN99:BN100">
    <cfRule type="containsBlanks" dxfId="13900" priority="7012">
      <formula>LEN(TRIM(BN99))=0</formula>
    </cfRule>
  </conditionalFormatting>
  <conditionalFormatting sqref="R29:U29 U20:U28">
    <cfRule type="containsBlanks" dxfId="13899" priority="7011">
      <formula>LEN(TRIM(R20))=0</formula>
    </cfRule>
  </conditionalFormatting>
  <conditionalFormatting sqref="BQ482 BQ480 BQ484:BQ490 BQ492:BQ493 BQ508:BQ509 BQ511 BQ513:BQ514 BQ516 BQ526:BQ530 BQ532 BQ534 BQ540:BQ547 BQ556:BQ557 BQ559:BQ564 BQ649:BQ655 BQ657:BQ668 BQ671:BQ673 BQ595:BQ638 BQ645:BQ647 BQ305:BQ476 BQ496:BQ503 BQ518:BQ522 BQ549:BQ553 BQ676:BQ683 BQ2:BQ98 BQ568:BQ593 BQ101:BQ301 BQ690:BQ1048576">
    <cfRule type="notContainsBlanks" dxfId="13898" priority="7010">
      <formula>LEN(TRIM(BQ2))&gt;0</formula>
    </cfRule>
  </conditionalFormatting>
  <conditionalFormatting sqref="BO36:BO37">
    <cfRule type="containsBlanks" dxfId="13897" priority="7009">
      <formula>LEN(TRIM(BO36))=0</formula>
    </cfRule>
  </conditionalFormatting>
  <conditionalFormatting sqref="BO39:BO40">
    <cfRule type="containsBlanks" dxfId="13896" priority="7008">
      <formula>LEN(TRIM(BO39))=0</formula>
    </cfRule>
  </conditionalFormatting>
  <conditionalFormatting sqref="BO42">
    <cfRule type="containsBlanks" dxfId="13895" priority="7007">
      <formula>LEN(TRIM(BO42))=0</formula>
    </cfRule>
  </conditionalFormatting>
  <conditionalFormatting sqref="BP48">
    <cfRule type="containsBlanks" dxfId="13894" priority="7006">
      <formula>LEN(TRIM(BP48))=0</formula>
    </cfRule>
  </conditionalFormatting>
  <conditionalFormatting sqref="BO47">
    <cfRule type="containsBlanks" dxfId="13893" priority="7005">
      <formula>LEN(TRIM(BO47))=0</formula>
    </cfRule>
  </conditionalFormatting>
  <conditionalFormatting sqref="BO52:BP52">
    <cfRule type="containsBlanks" dxfId="13892" priority="7004">
      <formula>LEN(TRIM(BO52))=0</formula>
    </cfRule>
  </conditionalFormatting>
  <conditionalFormatting sqref="BO81:BO85">
    <cfRule type="containsBlanks" dxfId="13891" priority="7003">
      <formula>LEN(TRIM(BO81))=0</formula>
    </cfRule>
  </conditionalFormatting>
  <conditionalFormatting sqref="BQ99:BQ100">
    <cfRule type="containsBlanks" dxfId="13890" priority="7002">
      <formula>LEN(TRIM(BQ99))=0</formula>
    </cfRule>
  </conditionalFormatting>
  <conditionalFormatting sqref="BQ99:BQ100">
    <cfRule type="notContainsBlanks" dxfId="13889" priority="7001">
      <formula>LEN(TRIM(BQ99))&gt;0</formula>
    </cfRule>
  </conditionalFormatting>
  <conditionalFormatting sqref="BP130">
    <cfRule type="containsBlanks" dxfId="13888" priority="7000">
      <formula>LEN(TRIM(BP130))=0</formula>
    </cfRule>
  </conditionalFormatting>
  <conditionalFormatting sqref="AS36:AS37">
    <cfRule type="containsBlanks" dxfId="13887" priority="6999">
      <formula>LEN(TRIM(AS36))=0</formula>
    </cfRule>
  </conditionalFormatting>
  <conditionalFormatting sqref="AS58:AS59">
    <cfRule type="containsBlanks" dxfId="13886" priority="6998">
      <formula>LEN(TRIM(AS58))=0</formula>
    </cfRule>
  </conditionalFormatting>
  <conditionalFormatting sqref="AS60:AS61">
    <cfRule type="containsBlanks" dxfId="13885" priority="6997">
      <formula>LEN(TRIM(AS60))=0</formula>
    </cfRule>
  </conditionalFormatting>
  <conditionalFormatting sqref="AS66">
    <cfRule type="containsBlanks" dxfId="13884" priority="6996">
      <formula>LEN(TRIM(AS66))=0</formula>
    </cfRule>
  </conditionalFormatting>
  <conditionalFormatting sqref="AS69:AS70">
    <cfRule type="containsBlanks" dxfId="13883" priority="6995">
      <formula>LEN(TRIM(AS69))=0</formula>
    </cfRule>
  </conditionalFormatting>
  <conditionalFormatting sqref="AS69:AS70">
    <cfRule type="containsBlanks" dxfId="13882" priority="6994">
      <formula>LEN(TRIM(AS69))=0</formula>
    </cfRule>
  </conditionalFormatting>
  <conditionalFormatting sqref="K76:M76 L77:L78">
    <cfRule type="containsBlanks" dxfId="13881" priority="6993">
      <formula>LEN(TRIM(K76))=0</formula>
    </cfRule>
  </conditionalFormatting>
  <conditionalFormatting sqref="L154:L156">
    <cfRule type="containsBlanks" dxfId="13880" priority="6992">
      <formula>LEN(TRIM(L154))=0</formula>
    </cfRule>
  </conditionalFormatting>
  <conditionalFormatting sqref="BA154">
    <cfRule type="containsBlanks" dxfId="13879" priority="6991">
      <formula>LEN(TRIM(BA154))=0</formula>
    </cfRule>
  </conditionalFormatting>
  <conditionalFormatting sqref="AR154">
    <cfRule type="containsBlanks" dxfId="13878" priority="6990">
      <formula>LEN(TRIM(AR154))=0</formula>
    </cfRule>
  </conditionalFormatting>
  <conditionalFormatting sqref="AX154:AY154">
    <cfRule type="containsBlanks" dxfId="13877" priority="6989">
      <formula>LEN(TRIM(AX154))=0</formula>
    </cfRule>
  </conditionalFormatting>
  <conditionalFormatting sqref="AQ158">
    <cfRule type="containsBlanks" dxfId="13876" priority="6971">
      <formula>LEN(TRIM(AQ158))=0</formula>
    </cfRule>
  </conditionalFormatting>
  <conditionalFormatting sqref="AV157:AY158">
    <cfRule type="containsBlanks" dxfId="13875" priority="6970">
      <formula>LEN(TRIM(AV157))=0</formula>
    </cfRule>
  </conditionalFormatting>
  <conditionalFormatting sqref="F155:K156 M155:N156 P155:P156">
    <cfRule type="containsBlanks" dxfId="13874" priority="6988">
      <formula>LEN(TRIM(F155))=0</formula>
    </cfRule>
  </conditionalFormatting>
  <conditionalFormatting sqref="AL158:AM158">
    <cfRule type="containsBlanks" dxfId="13873" priority="6974">
      <formula>LEN(TRIM(AL158))=0</formula>
    </cfRule>
  </conditionalFormatting>
  <conditionalFormatting sqref="AZ155:AZ156">
    <cfRule type="containsBlanks" dxfId="13872" priority="6986">
      <formula>LEN(TRIM(AZ155))=0</formula>
    </cfRule>
  </conditionalFormatting>
  <conditionalFormatting sqref="AX155:AY156">
    <cfRule type="containsBlanks" dxfId="13871" priority="6985">
      <formula>LEN(TRIM(AX155))=0</formula>
    </cfRule>
  </conditionalFormatting>
  <conditionalFormatting sqref="H157">
    <cfRule type="containsBlanks" dxfId="13870" priority="6984">
      <formula>LEN(TRIM(H157))=0</formula>
    </cfRule>
  </conditionalFormatting>
  <conditionalFormatting sqref="G158">
    <cfRule type="containsBlanks" dxfId="13869" priority="6983">
      <formula>LEN(TRIM(G158))=0</formula>
    </cfRule>
  </conditionalFormatting>
  <conditionalFormatting sqref="H158">
    <cfRule type="containsBlanks" dxfId="13868" priority="6982">
      <formula>LEN(TRIM(H158))=0</formula>
    </cfRule>
  </conditionalFormatting>
  <conditionalFormatting sqref="T157:T158">
    <cfRule type="containsBlanks" dxfId="13867" priority="6981">
      <formula>LEN(TRIM(T157))=0</formula>
    </cfRule>
  </conditionalFormatting>
  <conditionalFormatting sqref="AJ158:AK158">
    <cfRule type="containsBlanks" dxfId="13866" priority="6979">
      <formula>LEN(TRIM(AJ158))=0</formula>
    </cfRule>
  </conditionalFormatting>
  <conditionalFormatting sqref="AN157:AP157">
    <cfRule type="containsBlanks" dxfId="13865" priority="6977">
      <formula>LEN(TRIM(AN157))=0</formula>
    </cfRule>
  </conditionalFormatting>
  <conditionalFormatting sqref="AQ157">
    <cfRule type="containsBlanks" dxfId="13864" priority="6975">
      <formula>LEN(TRIM(AQ157))=0</formula>
    </cfRule>
  </conditionalFormatting>
  <conditionalFormatting sqref="AN158">
    <cfRule type="containsBlanks" dxfId="13863" priority="6973">
      <formula>LEN(TRIM(AN158))=0</formula>
    </cfRule>
  </conditionalFormatting>
  <conditionalFormatting sqref="BQ158">
    <cfRule type="containsBlanks" dxfId="13862" priority="6969">
      <formula>LEN(TRIM(BQ158))=0</formula>
    </cfRule>
  </conditionalFormatting>
  <conditionalFormatting sqref="AD159:AE159">
    <cfRule type="containsBlanks" dxfId="13861" priority="6968">
      <formula>LEN(TRIM(AD159))=0</formula>
    </cfRule>
  </conditionalFormatting>
  <conditionalFormatting sqref="W160:Z160 AJ160:AK160 AG160:AH160 AB160">
    <cfRule type="containsBlanks" dxfId="13860" priority="6966">
      <formula>LEN(TRIM(W160))=0</formula>
    </cfRule>
  </conditionalFormatting>
  <conditionalFormatting sqref="AD160:AE160">
    <cfRule type="containsBlanks" dxfId="13859" priority="6965">
      <formula>LEN(TRIM(AD160))=0</formula>
    </cfRule>
  </conditionalFormatting>
  <conditionalFormatting sqref="AN159">
    <cfRule type="containsBlanks" dxfId="13858" priority="6963">
      <formula>LEN(TRIM(AN159))=0</formula>
    </cfRule>
  </conditionalFormatting>
  <conditionalFormatting sqref="AN160">
    <cfRule type="containsBlanks" dxfId="13857" priority="6962">
      <formula>LEN(TRIM(AN160))=0</formula>
    </cfRule>
  </conditionalFormatting>
  <conditionalFormatting sqref="AO161:AP161">
    <cfRule type="containsBlanks" dxfId="13856" priority="6955">
      <formula>LEN(TRIM(AO161))=0</formula>
    </cfRule>
  </conditionalFormatting>
  <conditionalFormatting sqref="AO158:AO160">
    <cfRule type="containsBlanks" dxfId="13855" priority="6961">
      <formula>LEN(TRIM(AO158))=0</formula>
    </cfRule>
  </conditionalFormatting>
  <conditionalFormatting sqref="AQ159:AQ160">
    <cfRule type="containsBlanks" dxfId="13854" priority="6960">
      <formula>LEN(TRIM(AQ159))=0</formula>
    </cfRule>
  </conditionalFormatting>
  <conditionalFormatting sqref="AX159:AY160">
    <cfRule type="containsBlanks" dxfId="13853" priority="6959">
      <formula>LEN(TRIM(AX159))=0</formula>
    </cfRule>
  </conditionalFormatting>
  <conditionalFormatting sqref="BN160:BP160 BP161">
    <cfRule type="containsBlanks" dxfId="13852" priority="6958">
      <formula>LEN(TRIM(BN160))=0</formula>
    </cfRule>
  </conditionalFormatting>
  <conditionalFormatting sqref="AD161:AE161">
    <cfRule type="containsBlanks" dxfId="13851" priority="6957">
      <formula>LEN(TRIM(AD161))=0</formula>
    </cfRule>
  </conditionalFormatting>
  <conditionalFormatting sqref="AN161">
    <cfRule type="containsBlanks" dxfId="13850" priority="6956">
      <formula>LEN(TRIM(AN161))=0</formula>
    </cfRule>
  </conditionalFormatting>
  <conditionalFormatting sqref="AP160">
    <cfRule type="containsBlanks" dxfId="13849" priority="6856">
      <formula>LEN(TRIM(AP160))=0</formula>
    </cfRule>
  </conditionalFormatting>
  <conditionalFormatting sqref="AP1">
    <cfRule type="containsBlanks" dxfId="13848" priority="6954">
      <formula>LEN(TRIM(AP1))=0</formula>
    </cfRule>
  </conditionalFormatting>
  <conditionalFormatting sqref="AP2:AP7">
    <cfRule type="containsBlanks" dxfId="13847" priority="6953">
      <formula>LEN(TRIM(AP2))=0</formula>
    </cfRule>
  </conditionalFormatting>
  <conditionalFormatting sqref="AP8:AP10">
    <cfRule type="containsBlanks" dxfId="13846" priority="6952">
      <formula>LEN(TRIM(AP8))=0</formula>
    </cfRule>
  </conditionalFormatting>
  <conditionalFormatting sqref="AP11:AP12">
    <cfRule type="containsBlanks" dxfId="13845" priority="6951">
      <formula>LEN(TRIM(AP11))=0</formula>
    </cfRule>
  </conditionalFormatting>
  <conditionalFormatting sqref="AP13">
    <cfRule type="containsBlanks" dxfId="13844" priority="6950">
      <formula>LEN(TRIM(AP13))=0</formula>
    </cfRule>
  </conditionalFormatting>
  <conditionalFormatting sqref="AP14">
    <cfRule type="containsBlanks" dxfId="13843" priority="6949">
      <formula>LEN(TRIM(AP14))=0</formula>
    </cfRule>
  </conditionalFormatting>
  <conditionalFormatting sqref="AP15">
    <cfRule type="containsBlanks" dxfId="13842" priority="6948">
      <formula>LEN(TRIM(AP15))=0</formula>
    </cfRule>
  </conditionalFormatting>
  <conditionalFormatting sqref="AP16:AP17">
    <cfRule type="containsBlanks" dxfId="13841" priority="6947">
      <formula>LEN(TRIM(AP16))=0</formula>
    </cfRule>
  </conditionalFormatting>
  <conditionalFormatting sqref="AP18:AP19">
    <cfRule type="containsBlanks" dxfId="13840" priority="6946">
      <formula>LEN(TRIM(AP18))=0</formula>
    </cfRule>
  </conditionalFormatting>
  <conditionalFormatting sqref="AP20">
    <cfRule type="containsBlanks" dxfId="13839" priority="6945">
      <formula>LEN(TRIM(AP20))=0</formula>
    </cfRule>
  </conditionalFormatting>
  <conditionalFormatting sqref="AP21">
    <cfRule type="containsBlanks" dxfId="13838" priority="6944">
      <formula>LEN(TRIM(AP21))=0</formula>
    </cfRule>
  </conditionalFormatting>
  <conditionalFormatting sqref="AP22">
    <cfRule type="containsBlanks" dxfId="13837" priority="6943">
      <formula>LEN(TRIM(AP22))=0</formula>
    </cfRule>
  </conditionalFormatting>
  <conditionalFormatting sqref="AP23">
    <cfRule type="containsBlanks" dxfId="13836" priority="6942">
      <formula>LEN(TRIM(AP23))=0</formula>
    </cfRule>
  </conditionalFormatting>
  <conditionalFormatting sqref="AP25:AP27">
    <cfRule type="containsBlanks" dxfId="13835" priority="6941">
      <formula>LEN(TRIM(AP25))=0</formula>
    </cfRule>
  </conditionalFormatting>
  <conditionalFormatting sqref="AP24">
    <cfRule type="containsBlanks" dxfId="13834" priority="6940">
      <formula>LEN(TRIM(AP24))=0</formula>
    </cfRule>
  </conditionalFormatting>
  <conditionalFormatting sqref="AP28">
    <cfRule type="containsBlanks" dxfId="13833" priority="6939">
      <formula>LEN(TRIM(AP28))=0</formula>
    </cfRule>
  </conditionalFormatting>
  <conditionalFormatting sqref="AP29">
    <cfRule type="containsBlanks" dxfId="13832" priority="6938">
      <formula>LEN(TRIM(AP29))=0</formula>
    </cfRule>
  </conditionalFormatting>
  <conditionalFormatting sqref="AP30">
    <cfRule type="containsBlanks" dxfId="13831" priority="6937">
      <formula>LEN(TRIM(AP30))=0</formula>
    </cfRule>
  </conditionalFormatting>
  <conditionalFormatting sqref="AP31">
    <cfRule type="containsBlanks" dxfId="13830" priority="6936">
      <formula>LEN(TRIM(AP31))=0</formula>
    </cfRule>
  </conditionalFormatting>
  <conditionalFormatting sqref="AP32:AP34">
    <cfRule type="containsBlanks" dxfId="13829" priority="6935">
      <formula>LEN(TRIM(AP32))=0</formula>
    </cfRule>
  </conditionalFormatting>
  <conditionalFormatting sqref="AP36:AP37">
    <cfRule type="containsBlanks" dxfId="13828" priority="6934">
      <formula>LEN(TRIM(AP36))=0</formula>
    </cfRule>
  </conditionalFormatting>
  <conditionalFormatting sqref="AP35">
    <cfRule type="containsBlanks" dxfId="13827" priority="6933">
      <formula>LEN(TRIM(AP35))=0</formula>
    </cfRule>
  </conditionalFormatting>
  <conditionalFormatting sqref="AP38">
    <cfRule type="containsBlanks" dxfId="13826" priority="6932">
      <formula>LEN(TRIM(AP38))=0</formula>
    </cfRule>
  </conditionalFormatting>
  <conditionalFormatting sqref="AP39:AP40">
    <cfRule type="containsBlanks" dxfId="13825" priority="6931">
      <formula>LEN(TRIM(AP39))=0</formula>
    </cfRule>
  </conditionalFormatting>
  <conditionalFormatting sqref="AP41:AP44">
    <cfRule type="containsBlanks" dxfId="13824" priority="6930">
      <formula>LEN(TRIM(AP41))=0</formula>
    </cfRule>
  </conditionalFormatting>
  <conditionalFormatting sqref="AP45:AP46">
    <cfRule type="containsBlanks" dxfId="13823" priority="6929">
      <formula>LEN(TRIM(AP45))=0</formula>
    </cfRule>
  </conditionalFormatting>
  <conditionalFormatting sqref="AP47:AP48">
    <cfRule type="containsBlanks" dxfId="13822" priority="6928">
      <formula>LEN(TRIM(AP47))=0</formula>
    </cfRule>
  </conditionalFormatting>
  <conditionalFormatting sqref="AP49:AP50">
    <cfRule type="containsBlanks" dxfId="13821" priority="6927">
      <formula>LEN(TRIM(AP49))=0</formula>
    </cfRule>
  </conditionalFormatting>
  <conditionalFormatting sqref="AP51:AP52">
    <cfRule type="containsBlanks" dxfId="13820" priority="6926">
      <formula>LEN(TRIM(AP51))=0</formula>
    </cfRule>
  </conditionalFormatting>
  <conditionalFormatting sqref="AP53">
    <cfRule type="containsBlanks" dxfId="13819" priority="6925">
      <formula>LEN(TRIM(AP53))=0</formula>
    </cfRule>
  </conditionalFormatting>
  <conditionalFormatting sqref="AP55:AP56">
    <cfRule type="containsBlanks" dxfId="13818" priority="6924">
      <formula>LEN(TRIM(AP55))=0</formula>
    </cfRule>
  </conditionalFormatting>
  <conditionalFormatting sqref="AP54">
    <cfRule type="containsBlanks" dxfId="13817" priority="6923">
      <formula>LEN(TRIM(AP54))=0</formula>
    </cfRule>
  </conditionalFormatting>
  <conditionalFormatting sqref="AP57">
    <cfRule type="containsBlanks" dxfId="13816" priority="6922">
      <formula>LEN(TRIM(AP57))=0</formula>
    </cfRule>
  </conditionalFormatting>
  <conditionalFormatting sqref="AP58:AP59">
    <cfRule type="containsBlanks" dxfId="13815" priority="6921">
      <formula>LEN(TRIM(AP58))=0</formula>
    </cfRule>
  </conditionalFormatting>
  <conditionalFormatting sqref="AP60:AP61">
    <cfRule type="containsBlanks" dxfId="13814" priority="6920">
      <formula>LEN(TRIM(AP60))=0</formula>
    </cfRule>
  </conditionalFormatting>
  <conditionalFormatting sqref="AP62">
    <cfRule type="containsBlanks" dxfId="13813" priority="6919">
      <formula>LEN(TRIM(AP62))=0</formula>
    </cfRule>
  </conditionalFormatting>
  <conditionalFormatting sqref="AP63">
    <cfRule type="containsBlanks" dxfId="13812" priority="6918">
      <formula>LEN(TRIM(AP63))=0</formula>
    </cfRule>
  </conditionalFormatting>
  <conditionalFormatting sqref="AP64:AP65">
    <cfRule type="containsBlanks" dxfId="13811" priority="6917">
      <formula>LEN(TRIM(AP64))=0</formula>
    </cfRule>
  </conditionalFormatting>
  <conditionalFormatting sqref="AP66:AP68">
    <cfRule type="containsBlanks" dxfId="13810" priority="6916">
      <formula>LEN(TRIM(AP66))=0</formula>
    </cfRule>
  </conditionalFormatting>
  <conditionalFormatting sqref="AP69:AP70">
    <cfRule type="containsBlanks" dxfId="13809" priority="6915">
      <formula>LEN(TRIM(AP69))=0</formula>
    </cfRule>
  </conditionalFormatting>
  <conditionalFormatting sqref="AP71">
    <cfRule type="containsBlanks" dxfId="13808" priority="6914">
      <formula>LEN(TRIM(AP71))=0</formula>
    </cfRule>
  </conditionalFormatting>
  <conditionalFormatting sqref="AP72">
    <cfRule type="containsBlanks" dxfId="13807" priority="6913">
      <formula>LEN(TRIM(AP72))=0</formula>
    </cfRule>
  </conditionalFormatting>
  <conditionalFormatting sqref="AP73">
    <cfRule type="containsBlanks" dxfId="13806" priority="6912">
      <formula>LEN(TRIM(AP73))=0</formula>
    </cfRule>
  </conditionalFormatting>
  <conditionalFormatting sqref="AP74">
    <cfRule type="containsBlanks" dxfId="13805" priority="6911">
      <formula>LEN(TRIM(AP74))=0</formula>
    </cfRule>
  </conditionalFormatting>
  <conditionalFormatting sqref="AP75">
    <cfRule type="containsBlanks" dxfId="13804" priority="6910">
      <formula>LEN(TRIM(AP75))=0</formula>
    </cfRule>
  </conditionalFormatting>
  <conditionalFormatting sqref="AP76">
    <cfRule type="containsBlanks" dxfId="13803" priority="6909">
      <formula>LEN(TRIM(AP76))=0</formula>
    </cfRule>
  </conditionalFormatting>
  <conditionalFormatting sqref="AP77">
    <cfRule type="containsBlanks" dxfId="13802" priority="6908">
      <formula>LEN(TRIM(AP77))=0</formula>
    </cfRule>
  </conditionalFormatting>
  <conditionalFormatting sqref="AP78">
    <cfRule type="containsBlanks" dxfId="13801" priority="6907">
      <formula>LEN(TRIM(AP78))=0</formula>
    </cfRule>
  </conditionalFormatting>
  <conditionalFormatting sqref="AP79">
    <cfRule type="containsBlanks" dxfId="13800" priority="6906">
      <formula>LEN(TRIM(AP79))=0</formula>
    </cfRule>
  </conditionalFormatting>
  <conditionalFormatting sqref="AP80">
    <cfRule type="containsBlanks" dxfId="13799" priority="6905">
      <formula>LEN(TRIM(AP80))=0</formula>
    </cfRule>
  </conditionalFormatting>
  <conditionalFormatting sqref="AP81">
    <cfRule type="containsBlanks" dxfId="13798" priority="6904">
      <formula>LEN(TRIM(AP81))=0</formula>
    </cfRule>
  </conditionalFormatting>
  <conditionalFormatting sqref="AP82:AP85">
    <cfRule type="containsBlanks" dxfId="13797" priority="6903">
      <formula>LEN(TRIM(AP82))=0</formula>
    </cfRule>
  </conditionalFormatting>
  <conditionalFormatting sqref="AP86">
    <cfRule type="containsBlanks" dxfId="13796" priority="6902">
      <formula>LEN(TRIM(AP86))=0</formula>
    </cfRule>
  </conditionalFormatting>
  <conditionalFormatting sqref="AP87">
    <cfRule type="containsBlanks" dxfId="13795" priority="6901">
      <formula>LEN(TRIM(AP87))=0</formula>
    </cfRule>
  </conditionalFormatting>
  <conditionalFormatting sqref="AP88">
    <cfRule type="containsBlanks" dxfId="13794" priority="6900">
      <formula>LEN(TRIM(AP88))=0</formula>
    </cfRule>
  </conditionalFormatting>
  <conditionalFormatting sqref="AP89:AP92">
    <cfRule type="containsBlanks" dxfId="13793" priority="6899">
      <formula>LEN(TRIM(AP89))=0</formula>
    </cfRule>
  </conditionalFormatting>
  <conditionalFormatting sqref="AP93">
    <cfRule type="containsBlanks" dxfId="13792" priority="6898">
      <formula>LEN(TRIM(AP93))=0</formula>
    </cfRule>
  </conditionalFormatting>
  <conditionalFormatting sqref="AP94">
    <cfRule type="containsBlanks" dxfId="13791" priority="6897">
      <formula>LEN(TRIM(AP94))=0</formula>
    </cfRule>
  </conditionalFormatting>
  <conditionalFormatting sqref="AP95">
    <cfRule type="containsBlanks" dxfId="13790" priority="6896">
      <formula>LEN(TRIM(AP95))=0</formula>
    </cfRule>
  </conditionalFormatting>
  <conditionalFormatting sqref="AP96">
    <cfRule type="containsBlanks" dxfId="13789" priority="6895">
      <formula>LEN(TRIM(AP96))=0</formula>
    </cfRule>
  </conditionalFormatting>
  <conditionalFormatting sqref="AP97">
    <cfRule type="containsBlanks" dxfId="13788" priority="6894">
      <formula>LEN(TRIM(AP97))=0</formula>
    </cfRule>
  </conditionalFormatting>
  <conditionalFormatting sqref="AP98:AP100">
    <cfRule type="containsBlanks" dxfId="13787" priority="6893">
      <formula>LEN(TRIM(AP98))=0</formula>
    </cfRule>
  </conditionalFormatting>
  <conditionalFormatting sqref="AP101:AP103">
    <cfRule type="containsBlanks" dxfId="13786" priority="6892">
      <formula>LEN(TRIM(AP101))=0</formula>
    </cfRule>
  </conditionalFormatting>
  <conditionalFormatting sqref="AP104">
    <cfRule type="containsBlanks" dxfId="13785" priority="6891">
      <formula>LEN(TRIM(AP104))=0</formula>
    </cfRule>
  </conditionalFormatting>
  <conditionalFormatting sqref="AP105:AP106">
    <cfRule type="containsBlanks" dxfId="13784" priority="6890">
      <formula>LEN(TRIM(AP105))=0</formula>
    </cfRule>
  </conditionalFormatting>
  <conditionalFormatting sqref="AP107">
    <cfRule type="containsBlanks" dxfId="13783" priority="6889">
      <formula>LEN(TRIM(AP107))=0</formula>
    </cfRule>
  </conditionalFormatting>
  <conditionalFormatting sqref="AP108">
    <cfRule type="containsBlanks" dxfId="13782" priority="6888">
      <formula>LEN(TRIM(AP108))=0</formula>
    </cfRule>
  </conditionalFormatting>
  <conditionalFormatting sqref="AP109:AP121">
    <cfRule type="containsBlanks" dxfId="13781" priority="6887">
      <formula>LEN(TRIM(AP109))=0</formula>
    </cfRule>
  </conditionalFormatting>
  <conditionalFormatting sqref="AP122">
    <cfRule type="containsBlanks" dxfId="13780" priority="6886">
      <formula>LEN(TRIM(AP122))=0</formula>
    </cfRule>
  </conditionalFormatting>
  <conditionalFormatting sqref="AP123">
    <cfRule type="containsBlanks" dxfId="13779" priority="6885">
      <formula>LEN(TRIM(AP123))=0</formula>
    </cfRule>
  </conditionalFormatting>
  <conditionalFormatting sqref="AP127:AP128">
    <cfRule type="containsBlanks" dxfId="13778" priority="6884">
      <formula>LEN(TRIM(AP127))=0</formula>
    </cfRule>
  </conditionalFormatting>
  <conditionalFormatting sqref="AP124">
    <cfRule type="containsBlanks" dxfId="13777" priority="6883">
      <formula>LEN(TRIM(AP124))=0</formula>
    </cfRule>
  </conditionalFormatting>
  <conditionalFormatting sqref="AP125">
    <cfRule type="containsBlanks" dxfId="13776" priority="6882">
      <formula>LEN(TRIM(AP125))=0</formula>
    </cfRule>
  </conditionalFormatting>
  <conditionalFormatting sqref="AP126">
    <cfRule type="containsBlanks" dxfId="13775" priority="6881">
      <formula>LEN(TRIM(AP126))=0</formula>
    </cfRule>
  </conditionalFormatting>
  <conditionalFormatting sqref="AP129:AP130">
    <cfRule type="containsBlanks" dxfId="13774" priority="6880">
      <formula>LEN(TRIM(AP129))=0</formula>
    </cfRule>
  </conditionalFormatting>
  <conditionalFormatting sqref="AP131:AP132">
    <cfRule type="containsBlanks" dxfId="13773" priority="6879">
      <formula>LEN(TRIM(AP131))=0</formula>
    </cfRule>
  </conditionalFormatting>
  <conditionalFormatting sqref="AP134">
    <cfRule type="containsBlanks" dxfId="13772" priority="6878">
      <formula>LEN(TRIM(AP134))=0</formula>
    </cfRule>
  </conditionalFormatting>
  <conditionalFormatting sqref="AP133">
    <cfRule type="containsBlanks" dxfId="13771" priority="6877">
      <formula>LEN(TRIM(AP133))=0</formula>
    </cfRule>
  </conditionalFormatting>
  <conditionalFormatting sqref="AP135:AP136">
    <cfRule type="containsBlanks" dxfId="13770" priority="6876">
      <formula>LEN(TRIM(AP135))=0</formula>
    </cfRule>
  </conditionalFormatting>
  <conditionalFormatting sqref="AP137">
    <cfRule type="containsBlanks" dxfId="13769" priority="6875">
      <formula>LEN(TRIM(AP137))=0</formula>
    </cfRule>
  </conditionalFormatting>
  <conditionalFormatting sqref="AP138">
    <cfRule type="containsBlanks" dxfId="13768" priority="6874">
      <formula>LEN(TRIM(AP138))=0</formula>
    </cfRule>
  </conditionalFormatting>
  <conditionalFormatting sqref="AP139">
    <cfRule type="containsBlanks" dxfId="13767" priority="6873">
      <formula>LEN(TRIM(AP139))=0</formula>
    </cfRule>
  </conditionalFormatting>
  <conditionalFormatting sqref="AP143">
    <cfRule type="containsBlanks" dxfId="13766" priority="6872">
      <formula>LEN(TRIM(AP143))=0</formula>
    </cfRule>
  </conditionalFormatting>
  <conditionalFormatting sqref="AP140">
    <cfRule type="containsBlanks" dxfId="13765" priority="6871">
      <formula>LEN(TRIM(AP140))=0</formula>
    </cfRule>
  </conditionalFormatting>
  <conditionalFormatting sqref="AP141">
    <cfRule type="containsBlanks" dxfId="13764" priority="6870">
      <formula>LEN(TRIM(AP141))=0</formula>
    </cfRule>
  </conditionalFormatting>
  <conditionalFormatting sqref="AP142">
    <cfRule type="containsBlanks" dxfId="13763" priority="6869">
      <formula>LEN(TRIM(AP142))=0</formula>
    </cfRule>
  </conditionalFormatting>
  <conditionalFormatting sqref="AP144">
    <cfRule type="containsBlanks" dxfId="13762" priority="6868">
      <formula>LEN(TRIM(AP144))=0</formula>
    </cfRule>
  </conditionalFormatting>
  <conditionalFormatting sqref="AP146">
    <cfRule type="containsBlanks" dxfId="13761" priority="6867">
      <formula>LEN(TRIM(AP146))=0</formula>
    </cfRule>
  </conditionalFormatting>
  <conditionalFormatting sqref="AP145">
    <cfRule type="containsBlanks" dxfId="13760" priority="6866">
      <formula>LEN(TRIM(AP145))=0</formula>
    </cfRule>
  </conditionalFormatting>
  <conditionalFormatting sqref="AP147">
    <cfRule type="containsBlanks" dxfId="13759" priority="6865">
      <formula>LEN(TRIM(AP147))=0</formula>
    </cfRule>
  </conditionalFormatting>
  <conditionalFormatting sqref="AP148">
    <cfRule type="containsBlanks" dxfId="13758" priority="6864">
      <formula>LEN(TRIM(AP148))=0</formula>
    </cfRule>
  </conditionalFormatting>
  <conditionalFormatting sqref="AP149">
    <cfRule type="containsBlanks" dxfId="13757" priority="6863">
      <formula>LEN(TRIM(AP149))=0</formula>
    </cfRule>
  </conditionalFormatting>
  <conditionalFormatting sqref="AP150">
    <cfRule type="containsBlanks" dxfId="13756" priority="6862">
      <formula>LEN(TRIM(AP150))=0</formula>
    </cfRule>
  </conditionalFormatting>
  <conditionalFormatting sqref="AP151">
    <cfRule type="containsBlanks" dxfId="13755" priority="6861">
      <formula>LEN(TRIM(AP151))=0</formula>
    </cfRule>
  </conditionalFormatting>
  <conditionalFormatting sqref="AP152:AP153">
    <cfRule type="containsBlanks" dxfId="13754" priority="6860">
      <formula>LEN(TRIM(AP152))=0</formula>
    </cfRule>
  </conditionalFormatting>
  <conditionalFormatting sqref="AP154:AP156">
    <cfRule type="containsBlanks" dxfId="13753" priority="6859">
      <formula>LEN(TRIM(AP154))=0</formula>
    </cfRule>
  </conditionalFormatting>
  <conditionalFormatting sqref="AP158">
    <cfRule type="containsBlanks" dxfId="13752" priority="6858">
      <formula>LEN(TRIM(AP158))=0</formula>
    </cfRule>
  </conditionalFormatting>
  <conditionalFormatting sqref="AP159">
    <cfRule type="containsBlanks" dxfId="13751" priority="6857">
      <formula>LEN(TRIM(AP159))=0</formula>
    </cfRule>
  </conditionalFormatting>
  <conditionalFormatting sqref="AX161:AY161">
    <cfRule type="containsBlanks" dxfId="13750" priority="6855">
      <formula>LEN(TRIM(AX161))=0</formula>
    </cfRule>
  </conditionalFormatting>
  <conditionalFormatting sqref="AP162:AP163">
    <cfRule type="containsBlanks" dxfId="13749" priority="6854">
      <formula>LEN(TRIM(AP162))=0</formula>
    </cfRule>
  </conditionalFormatting>
  <conditionalFormatting sqref="AX162:AY163">
    <cfRule type="containsBlanks" dxfId="13748" priority="6853">
      <formula>LEN(TRIM(AX162))=0</formula>
    </cfRule>
  </conditionalFormatting>
  <conditionalFormatting sqref="F165:K165 U165:Y165 M165:N165 P165:S165">
    <cfRule type="containsBlanks" dxfId="13747" priority="6852">
      <formula>LEN(TRIM(F165))=0</formula>
    </cfRule>
  </conditionalFormatting>
  <conditionalFormatting sqref="AP165">
    <cfRule type="containsBlanks" dxfId="13746" priority="6843">
      <formula>LEN(TRIM(AP165))=0</formula>
    </cfRule>
  </conditionalFormatting>
  <conditionalFormatting sqref="T164:T165">
    <cfRule type="containsBlanks" dxfId="13745" priority="6851">
      <formula>LEN(TRIM(T164))=0</formula>
    </cfRule>
  </conditionalFormatting>
  <conditionalFormatting sqref="BP164">
    <cfRule type="containsBlanks" dxfId="13744" priority="6850">
      <formula>LEN(TRIM(BP164))=0</formula>
    </cfRule>
  </conditionalFormatting>
  <conditionalFormatting sqref="AS164:AS165">
    <cfRule type="containsBlanks" dxfId="13743" priority="6849">
      <formula>LEN(TRIM(AS164))=0</formula>
    </cfRule>
  </conditionalFormatting>
  <conditionalFormatting sqref="AN164">
    <cfRule type="containsBlanks" dxfId="13742" priority="6848">
      <formula>LEN(TRIM(AN164))=0</formula>
    </cfRule>
  </conditionalFormatting>
  <conditionalFormatting sqref="AN165">
    <cfRule type="containsBlanks" dxfId="13741" priority="6847">
      <formula>LEN(TRIM(AN165))=0</formula>
    </cfRule>
  </conditionalFormatting>
  <conditionalFormatting sqref="AO164:AO165">
    <cfRule type="containsBlanks" dxfId="13740" priority="6846">
      <formula>LEN(TRIM(AO164))=0</formula>
    </cfRule>
  </conditionalFormatting>
  <conditionalFormatting sqref="AQ164:AQ165">
    <cfRule type="containsBlanks" dxfId="13739" priority="6845">
      <formula>LEN(TRIM(AQ164))=0</formula>
    </cfRule>
  </conditionalFormatting>
  <conditionalFormatting sqref="AP164">
    <cfRule type="containsBlanks" dxfId="13738" priority="6844">
      <formula>LEN(TRIM(AP164))=0</formula>
    </cfRule>
  </conditionalFormatting>
  <conditionalFormatting sqref="AX164:AY165">
    <cfRule type="containsBlanks" dxfId="13737" priority="6842">
      <formula>LEN(TRIM(AX164))=0</formula>
    </cfRule>
  </conditionalFormatting>
  <conditionalFormatting sqref="AV164:AW165">
    <cfRule type="containsBlanks" dxfId="13736" priority="6841">
      <formula>LEN(TRIM(AV164))=0</formula>
    </cfRule>
  </conditionalFormatting>
  <conditionalFormatting sqref="K177:M177">
    <cfRule type="containsBlanks" dxfId="13735" priority="6747">
      <formula>LEN(TRIM(K177))=0</formula>
    </cfRule>
  </conditionalFormatting>
  <conditionalFormatting sqref="I166:J166">
    <cfRule type="containsBlanks" dxfId="13734" priority="6839">
      <formula>LEN(TRIM(I166))=0</formula>
    </cfRule>
  </conditionalFormatting>
  <conditionalFormatting sqref="AD166:AE166">
    <cfRule type="containsBlanks" dxfId="13733" priority="6838">
      <formula>LEN(TRIM(AD166))=0</formula>
    </cfRule>
  </conditionalFormatting>
  <conditionalFormatting sqref="AP166">
    <cfRule type="containsBlanks" dxfId="13732" priority="6834">
      <formula>LEN(TRIM(AP166))=0</formula>
    </cfRule>
  </conditionalFormatting>
  <conditionalFormatting sqref="AN166">
    <cfRule type="containsBlanks" dxfId="13731" priority="6837">
      <formula>LEN(TRIM(AN166))=0</formula>
    </cfRule>
  </conditionalFormatting>
  <conditionalFormatting sqref="AO166">
    <cfRule type="containsBlanks" dxfId="13730" priority="6836">
      <formula>LEN(TRIM(AO166))=0</formula>
    </cfRule>
  </conditionalFormatting>
  <conditionalFormatting sqref="AQ166">
    <cfRule type="containsBlanks" dxfId="13729" priority="6835">
      <formula>LEN(TRIM(AQ166))=0</formula>
    </cfRule>
  </conditionalFormatting>
  <conditionalFormatting sqref="AX166:AY166">
    <cfRule type="containsBlanks" dxfId="13728" priority="6833">
      <formula>LEN(TRIM(AX166))=0</formula>
    </cfRule>
  </conditionalFormatting>
  <conditionalFormatting sqref="AV166:AW166">
    <cfRule type="containsBlanks" dxfId="13727" priority="6832">
      <formula>LEN(TRIM(AV166))=0</formula>
    </cfRule>
  </conditionalFormatting>
  <conditionalFormatting sqref="T166">
    <cfRule type="containsBlanks" dxfId="13726" priority="6831">
      <formula>LEN(TRIM(T166))=0</formula>
    </cfRule>
  </conditionalFormatting>
  <conditionalFormatting sqref="K167:M167">
    <cfRule type="containsBlanks" dxfId="13725" priority="6829">
      <formula>LEN(TRIM(K167))=0</formula>
    </cfRule>
  </conditionalFormatting>
  <conditionalFormatting sqref="I167:J167">
    <cfRule type="containsBlanks" dxfId="13724" priority="6828">
      <formula>LEN(TRIM(I167))=0</formula>
    </cfRule>
  </conditionalFormatting>
  <conditionalFormatting sqref="X57:X59">
    <cfRule type="containsBlanks" dxfId="13723" priority="6827">
      <formula>LEN(TRIM(X57))=0</formula>
    </cfRule>
  </conditionalFormatting>
  <conditionalFormatting sqref="AX167:AY167">
    <cfRule type="containsBlanks" dxfId="13722" priority="6825">
      <formula>LEN(TRIM(AX167))=0</formula>
    </cfRule>
  </conditionalFormatting>
  <conditionalFormatting sqref="M168">
    <cfRule type="containsBlanks" dxfId="13721" priority="6824">
      <formula>LEN(TRIM(M168))=0</formula>
    </cfRule>
  </conditionalFormatting>
  <conditionalFormatting sqref="K168">
    <cfRule type="containsBlanks" dxfId="13720" priority="6823">
      <formula>LEN(TRIM(K168))=0</formula>
    </cfRule>
  </conditionalFormatting>
  <conditionalFormatting sqref="I168:J168">
    <cfRule type="containsBlanks" dxfId="13719" priority="6822">
      <formula>LEN(TRIM(I168))=0</formula>
    </cfRule>
  </conditionalFormatting>
  <conditionalFormatting sqref="T168">
    <cfRule type="containsBlanks" dxfId="13718" priority="6821">
      <formula>LEN(TRIM(T168))=0</formula>
    </cfRule>
  </conditionalFormatting>
  <conditionalFormatting sqref="AD176:AE176">
    <cfRule type="containsBlanks" dxfId="13717" priority="6751">
      <formula>LEN(TRIM(AD176))=0</formula>
    </cfRule>
  </conditionalFormatting>
  <conditionalFormatting sqref="AX176:AY176">
    <cfRule type="containsBlanks" dxfId="13716" priority="6750">
      <formula>LEN(TRIM(AX176))=0</formula>
    </cfRule>
  </conditionalFormatting>
  <conditionalFormatting sqref="G177:H177">
    <cfRule type="containsBlanks" dxfId="13715" priority="6749">
      <formula>LEN(TRIM(G177))=0</formula>
    </cfRule>
  </conditionalFormatting>
  <conditionalFormatting sqref="I177:J177">
    <cfRule type="containsBlanks" dxfId="13714" priority="6748">
      <formula>LEN(TRIM(I177))=0</formula>
    </cfRule>
  </conditionalFormatting>
  <conditionalFormatting sqref="AL168:AM168">
    <cfRule type="containsBlanks" dxfId="13713" priority="6820">
      <formula>LEN(TRIM(AL168))=0</formula>
    </cfRule>
  </conditionalFormatting>
  <conditionalFormatting sqref="AP168">
    <cfRule type="containsBlanks" dxfId="13712" priority="6816">
      <formula>LEN(TRIM(AP168))=0</formula>
    </cfRule>
  </conditionalFormatting>
  <conditionalFormatting sqref="AN168">
    <cfRule type="containsBlanks" dxfId="13711" priority="6819">
      <formula>LEN(TRIM(AN168))=0</formula>
    </cfRule>
  </conditionalFormatting>
  <conditionalFormatting sqref="AO168">
    <cfRule type="containsBlanks" dxfId="13710" priority="6818">
      <formula>LEN(TRIM(AO168))=0</formula>
    </cfRule>
  </conditionalFormatting>
  <conditionalFormatting sqref="AQ168">
    <cfRule type="containsBlanks" dxfId="13709" priority="6817">
      <formula>LEN(TRIM(AQ168))=0</formula>
    </cfRule>
  </conditionalFormatting>
  <conditionalFormatting sqref="AX168:AY168">
    <cfRule type="containsBlanks" dxfId="13708" priority="6815">
      <formula>LEN(TRIM(AX168))=0</formula>
    </cfRule>
  </conditionalFormatting>
  <conditionalFormatting sqref="AV168:AW168">
    <cfRule type="containsBlanks" dxfId="13707" priority="6814">
      <formula>LEN(TRIM(AV168))=0</formula>
    </cfRule>
  </conditionalFormatting>
  <conditionalFormatting sqref="L169">
    <cfRule type="containsBlanks" dxfId="13706" priority="6813">
      <formula>LEN(TRIM(L169))=0</formula>
    </cfRule>
  </conditionalFormatting>
  <conditionalFormatting sqref="I169:J169">
    <cfRule type="containsBlanks" dxfId="13705" priority="6812">
      <formula>LEN(TRIM(I169))=0</formula>
    </cfRule>
  </conditionalFormatting>
  <conditionalFormatting sqref="N169:P169">
    <cfRule type="containsBlanks" dxfId="13704" priority="6811">
      <formula>LEN(TRIM(N169))=0</formula>
    </cfRule>
  </conditionalFormatting>
  <conditionalFormatting sqref="AD169:AE169">
    <cfRule type="containsBlanks" dxfId="13703" priority="6809">
      <formula>LEN(TRIM(AD169))=0</formula>
    </cfRule>
  </conditionalFormatting>
  <conditionalFormatting sqref="AN169">
    <cfRule type="containsBlanks" dxfId="13702" priority="6808">
      <formula>LEN(TRIM(AN169))=0</formula>
    </cfRule>
  </conditionalFormatting>
  <conditionalFormatting sqref="AO169">
    <cfRule type="containsBlanks" dxfId="13701" priority="6807">
      <formula>LEN(TRIM(AO169))=0</formula>
    </cfRule>
  </conditionalFormatting>
  <conditionalFormatting sqref="AX169:AY169">
    <cfRule type="containsBlanks" dxfId="13700" priority="6806">
      <formula>LEN(TRIM(AX169))=0</formula>
    </cfRule>
  </conditionalFormatting>
  <conditionalFormatting sqref="I170:J170">
    <cfRule type="containsBlanks" dxfId="13699" priority="6805">
      <formula>LEN(TRIM(I170))=0</formula>
    </cfRule>
  </conditionalFormatting>
  <conditionalFormatting sqref="K170:M170">
    <cfRule type="containsBlanks" dxfId="13698" priority="6804">
      <formula>LEN(TRIM(K170))=0</formula>
    </cfRule>
  </conditionalFormatting>
  <conditionalFormatting sqref="O170:O171">
    <cfRule type="containsBlanks" dxfId="13697" priority="6803">
      <formula>LEN(TRIM(O170))=0</formula>
    </cfRule>
  </conditionalFormatting>
  <conditionalFormatting sqref="AD170:AE170">
    <cfRule type="containsBlanks" dxfId="13696" priority="6802">
      <formula>LEN(TRIM(AD170))=0</formula>
    </cfRule>
  </conditionalFormatting>
  <conditionalFormatting sqref="AX170:AY170">
    <cfRule type="containsBlanks" dxfId="13695" priority="6801">
      <formula>LEN(TRIM(AX170))=0</formula>
    </cfRule>
  </conditionalFormatting>
  <conditionalFormatting sqref="L171:L173">
    <cfRule type="containsBlanks" dxfId="13694" priority="6799">
      <formula>LEN(TRIM(L171))=0</formula>
    </cfRule>
  </conditionalFormatting>
  <conditionalFormatting sqref="I171:J171">
    <cfRule type="containsBlanks" dxfId="13693" priority="6798">
      <formula>LEN(TRIM(I171))=0</formula>
    </cfRule>
  </conditionalFormatting>
  <conditionalFormatting sqref="T171">
    <cfRule type="containsBlanks" dxfId="13692" priority="6797">
      <formula>LEN(TRIM(T171))=0</formula>
    </cfRule>
  </conditionalFormatting>
  <conditionalFormatting sqref="AL171:AM171">
    <cfRule type="containsBlanks" dxfId="13691" priority="6796">
      <formula>LEN(TRIM(AL171))=0</formula>
    </cfRule>
  </conditionalFormatting>
  <conditionalFormatting sqref="AP171">
    <cfRule type="containsBlanks" dxfId="13690" priority="6792">
      <formula>LEN(TRIM(AP171))=0</formula>
    </cfRule>
  </conditionalFormatting>
  <conditionalFormatting sqref="AN171">
    <cfRule type="containsBlanks" dxfId="13689" priority="6795">
      <formula>LEN(TRIM(AN171))=0</formula>
    </cfRule>
  </conditionalFormatting>
  <conditionalFormatting sqref="AO171">
    <cfRule type="containsBlanks" dxfId="13688" priority="6794">
      <formula>LEN(TRIM(AO171))=0</formula>
    </cfRule>
  </conditionalFormatting>
  <conditionalFormatting sqref="AQ171">
    <cfRule type="containsBlanks" dxfId="13687" priority="6793">
      <formula>LEN(TRIM(AQ171))=0</formula>
    </cfRule>
  </conditionalFormatting>
  <conditionalFormatting sqref="AX171:AY171">
    <cfRule type="containsBlanks" dxfId="13686" priority="6791">
      <formula>LEN(TRIM(AX171))=0</formula>
    </cfRule>
  </conditionalFormatting>
  <conditionalFormatting sqref="AV171:AW171">
    <cfRule type="containsBlanks" dxfId="13685" priority="6790">
      <formula>LEN(TRIM(AV171))=0</formula>
    </cfRule>
  </conditionalFormatting>
  <conditionalFormatting sqref="I172:J172">
    <cfRule type="containsBlanks" dxfId="13684" priority="6788">
      <formula>LEN(TRIM(I172))=0</formula>
    </cfRule>
  </conditionalFormatting>
  <conditionalFormatting sqref="N172:P172">
    <cfRule type="containsBlanks" dxfId="13683" priority="6786">
      <formula>LEN(TRIM(N172))=0</formula>
    </cfRule>
  </conditionalFormatting>
  <conditionalFormatting sqref="T172:T173">
    <cfRule type="containsBlanks" dxfId="13682" priority="6785">
      <formula>LEN(TRIM(T172))=0</formula>
    </cfRule>
  </conditionalFormatting>
  <conditionalFormatting sqref="F173:H173 K173 M173">
    <cfRule type="containsBlanks" dxfId="13681" priority="6784">
      <formula>LEN(TRIM(F173))=0</formula>
    </cfRule>
  </conditionalFormatting>
  <conditionalFormatting sqref="I173:J173">
    <cfRule type="containsBlanks" dxfId="13680" priority="6783">
      <formula>LEN(TRIM(I173))=0</formula>
    </cfRule>
  </conditionalFormatting>
  <conditionalFormatting sqref="N173:P173">
    <cfRule type="containsBlanks" dxfId="13679" priority="6781">
      <formula>LEN(TRIM(N173))=0</formula>
    </cfRule>
  </conditionalFormatting>
  <conditionalFormatting sqref="AL172:AM173">
    <cfRule type="containsBlanks" dxfId="13678" priority="6779">
      <formula>LEN(TRIM(AL172))=0</formula>
    </cfRule>
  </conditionalFormatting>
  <conditionalFormatting sqref="AP172:AP173">
    <cfRule type="containsBlanks" dxfId="13677" priority="6775">
      <formula>LEN(TRIM(AP172))=0</formula>
    </cfRule>
  </conditionalFormatting>
  <conditionalFormatting sqref="AN172:AN173">
    <cfRule type="containsBlanks" dxfId="13676" priority="6778">
      <formula>LEN(TRIM(AN172))=0</formula>
    </cfRule>
  </conditionalFormatting>
  <conditionalFormatting sqref="AO172:AO173">
    <cfRule type="containsBlanks" dxfId="13675" priority="6777">
      <formula>LEN(TRIM(AO172))=0</formula>
    </cfRule>
  </conditionalFormatting>
  <conditionalFormatting sqref="AQ172:AQ173">
    <cfRule type="containsBlanks" dxfId="13674" priority="6776">
      <formula>LEN(TRIM(AQ172))=0</formula>
    </cfRule>
  </conditionalFormatting>
  <conditionalFormatting sqref="AX172:AY173">
    <cfRule type="containsBlanks" dxfId="13673" priority="6774">
      <formula>LEN(TRIM(AX172))=0</formula>
    </cfRule>
  </conditionalFormatting>
  <conditionalFormatting sqref="AV172:AW173">
    <cfRule type="containsBlanks" dxfId="13672" priority="6773">
      <formula>LEN(TRIM(AV172))=0</formula>
    </cfRule>
  </conditionalFormatting>
  <conditionalFormatting sqref="O174:O180">
    <cfRule type="containsBlanks" dxfId="13671" priority="6772">
      <formula>LEN(TRIM(O174))=0</formula>
    </cfRule>
  </conditionalFormatting>
  <conditionalFormatting sqref="I174:J174">
    <cfRule type="containsBlanks" dxfId="13670" priority="6771">
      <formula>LEN(TRIM(I174))=0</formula>
    </cfRule>
  </conditionalFormatting>
  <conditionalFormatting sqref="AD174:AE174">
    <cfRule type="containsBlanks" dxfId="13669" priority="6770">
      <formula>LEN(TRIM(AD174))=0</formula>
    </cfRule>
  </conditionalFormatting>
  <conditionalFormatting sqref="T174">
    <cfRule type="containsBlanks" dxfId="13668" priority="6769">
      <formula>LEN(TRIM(T174))=0</formula>
    </cfRule>
  </conditionalFormatting>
  <conditionalFormatting sqref="AL174:AM174">
    <cfRule type="containsBlanks" dxfId="13667" priority="6768">
      <formula>LEN(TRIM(AL174))=0</formula>
    </cfRule>
  </conditionalFormatting>
  <conditionalFormatting sqref="AP174">
    <cfRule type="containsBlanks" dxfId="13666" priority="6764">
      <formula>LEN(TRIM(AP174))=0</formula>
    </cfRule>
  </conditionalFormatting>
  <conditionalFormatting sqref="AN174">
    <cfRule type="containsBlanks" dxfId="13665" priority="6767">
      <formula>LEN(TRIM(AN174))=0</formula>
    </cfRule>
  </conditionalFormatting>
  <conditionalFormatting sqref="AO174">
    <cfRule type="containsBlanks" dxfId="13664" priority="6766">
      <formula>LEN(TRIM(AO174))=0</formula>
    </cfRule>
  </conditionalFormatting>
  <conditionalFormatting sqref="AQ174">
    <cfRule type="containsBlanks" dxfId="13663" priority="6765">
      <formula>LEN(TRIM(AQ174))=0</formula>
    </cfRule>
  </conditionalFormatting>
  <conditionalFormatting sqref="AX174:AY174">
    <cfRule type="containsBlanks" dxfId="13662" priority="6763">
      <formula>LEN(TRIM(AX174))=0</formula>
    </cfRule>
  </conditionalFormatting>
  <conditionalFormatting sqref="AV174:AW174">
    <cfRule type="containsBlanks" dxfId="13661" priority="6762">
      <formula>LEN(TRIM(AV174))=0</formula>
    </cfRule>
  </conditionalFormatting>
  <conditionalFormatting sqref="G175:H175">
    <cfRule type="containsBlanks" dxfId="13660" priority="6761">
      <formula>LEN(TRIM(G175))=0</formula>
    </cfRule>
  </conditionalFormatting>
  <conditionalFormatting sqref="I175:J175">
    <cfRule type="containsBlanks" dxfId="13659" priority="6760">
      <formula>LEN(TRIM(I175))=0</formula>
    </cfRule>
  </conditionalFormatting>
  <conditionalFormatting sqref="BP173">
    <cfRule type="containsBlanks" dxfId="13658" priority="6758">
      <formula>LEN(TRIM(BP173))=0</formula>
    </cfRule>
  </conditionalFormatting>
  <conditionalFormatting sqref="AD175:AE175">
    <cfRule type="containsBlanks" dxfId="13657" priority="6757">
      <formula>LEN(TRIM(AD175))=0</formula>
    </cfRule>
  </conditionalFormatting>
  <conditionalFormatting sqref="AX175:AY175">
    <cfRule type="containsBlanks" dxfId="13656" priority="6756">
      <formula>LEN(TRIM(AX175))=0</formula>
    </cfRule>
  </conditionalFormatting>
  <conditionalFormatting sqref="F176 K176:N176 P176:Z176 AZ176:BA176 AB176">
    <cfRule type="containsBlanks" dxfId="13655" priority="6755">
      <formula>LEN(TRIM(F176))=0</formula>
    </cfRule>
  </conditionalFormatting>
  <conditionalFormatting sqref="G176:H176">
    <cfRule type="containsBlanks" dxfId="13654" priority="6754">
      <formula>LEN(TRIM(G176))=0</formula>
    </cfRule>
  </conditionalFormatting>
  <conditionalFormatting sqref="I176:J176">
    <cfRule type="containsBlanks" dxfId="13653" priority="6753">
      <formula>LEN(TRIM(I176))=0</formula>
    </cfRule>
  </conditionalFormatting>
  <conditionalFormatting sqref="AX177:AY177">
    <cfRule type="containsBlanks" dxfId="13652" priority="6746">
      <formula>LEN(TRIM(AX177))=0</formula>
    </cfRule>
  </conditionalFormatting>
  <conditionalFormatting sqref="F178">
    <cfRule type="containsBlanks" dxfId="13651" priority="6745">
      <formula>LEN(TRIM(F178))=0</formula>
    </cfRule>
  </conditionalFormatting>
  <conditionalFormatting sqref="G178:H178">
    <cfRule type="containsBlanks" dxfId="13650" priority="6744">
      <formula>LEN(TRIM(G178))=0</formula>
    </cfRule>
  </conditionalFormatting>
  <conditionalFormatting sqref="I178:J178">
    <cfRule type="containsBlanks" dxfId="13649" priority="6743">
      <formula>LEN(TRIM(I178))=0</formula>
    </cfRule>
  </conditionalFormatting>
  <conditionalFormatting sqref="AD177:AE177">
    <cfRule type="containsBlanks" dxfId="13648" priority="6742">
      <formula>LEN(TRIM(AD177))=0</formula>
    </cfRule>
  </conditionalFormatting>
  <conditionalFormatting sqref="AX178:AY178">
    <cfRule type="containsBlanks" dxfId="13647" priority="6741">
      <formula>LEN(TRIM(AX178))=0</formula>
    </cfRule>
  </conditionalFormatting>
  <conditionalFormatting sqref="I179:J179">
    <cfRule type="containsBlanks" dxfId="13646" priority="6740">
      <formula>LEN(TRIM(I179))=0</formula>
    </cfRule>
  </conditionalFormatting>
  <conditionalFormatting sqref="AX180:AY180">
    <cfRule type="containsBlanks" dxfId="13645" priority="6721">
      <formula>LEN(TRIM(AX180))=0</formula>
    </cfRule>
  </conditionalFormatting>
  <conditionalFormatting sqref="AD179:AE179">
    <cfRule type="containsBlanks" dxfId="13644" priority="6739">
      <formula>LEN(TRIM(AD179))=0</formula>
    </cfRule>
  </conditionalFormatting>
  <conditionalFormatting sqref="AX179:AY179">
    <cfRule type="containsBlanks" dxfId="13643" priority="6737">
      <formula>LEN(TRIM(AX179))=0</formula>
    </cfRule>
  </conditionalFormatting>
  <conditionalFormatting sqref="AV179:AW179">
    <cfRule type="containsBlanks" dxfId="13642" priority="6738">
      <formula>LEN(TRIM(AV179))=0</formula>
    </cfRule>
  </conditionalFormatting>
  <conditionalFormatting sqref="AL179:AM179">
    <cfRule type="containsBlanks" dxfId="13641" priority="6736">
      <formula>LEN(TRIM(AL179))=0</formula>
    </cfRule>
  </conditionalFormatting>
  <conditionalFormatting sqref="AP179">
    <cfRule type="containsBlanks" dxfId="13640" priority="6732">
      <formula>LEN(TRIM(AP179))=0</formula>
    </cfRule>
  </conditionalFormatting>
  <conditionalFormatting sqref="AN179">
    <cfRule type="containsBlanks" dxfId="13639" priority="6735">
      <formula>LEN(TRIM(AN179))=0</formula>
    </cfRule>
  </conditionalFormatting>
  <conditionalFormatting sqref="AO179">
    <cfRule type="containsBlanks" dxfId="13638" priority="6734">
      <formula>LEN(TRIM(AO179))=0</formula>
    </cfRule>
  </conditionalFormatting>
  <conditionalFormatting sqref="AQ179">
    <cfRule type="containsBlanks" dxfId="13637" priority="6733">
      <formula>LEN(TRIM(AQ179))=0</formula>
    </cfRule>
  </conditionalFormatting>
  <conditionalFormatting sqref="F180:H180 K180 M180:N180 P180:Q180">
    <cfRule type="containsBlanks" dxfId="13636" priority="6731">
      <formula>LEN(TRIM(F180))=0</formula>
    </cfRule>
  </conditionalFormatting>
  <conditionalFormatting sqref="I180:J180">
    <cfRule type="containsBlanks" dxfId="13635" priority="6730">
      <formula>LEN(TRIM(I180))=0</formula>
    </cfRule>
  </conditionalFormatting>
  <conditionalFormatting sqref="W180:Z180 AG180:AH180 AB180 AJ180:AK180">
    <cfRule type="containsBlanks" dxfId="13634" priority="6729">
      <formula>LEN(TRIM(W180))=0</formula>
    </cfRule>
  </conditionalFormatting>
  <conditionalFormatting sqref="AD180:AE180">
    <cfRule type="containsBlanks" dxfId="13633" priority="6728">
      <formula>LEN(TRIM(AD180))=0</formula>
    </cfRule>
  </conditionalFormatting>
  <conditionalFormatting sqref="AL180:AM180">
    <cfRule type="containsBlanks" dxfId="13632" priority="6727">
      <formula>LEN(TRIM(AL180))=0</formula>
    </cfRule>
  </conditionalFormatting>
  <conditionalFormatting sqref="AP180">
    <cfRule type="containsBlanks" dxfId="13631" priority="6723">
      <formula>LEN(TRIM(AP180))=0</formula>
    </cfRule>
  </conditionalFormatting>
  <conditionalFormatting sqref="AN180">
    <cfRule type="containsBlanks" dxfId="13630" priority="6726">
      <formula>LEN(TRIM(AN180))=0</formula>
    </cfRule>
  </conditionalFormatting>
  <conditionalFormatting sqref="AO180">
    <cfRule type="containsBlanks" dxfId="13629" priority="6725">
      <formula>LEN(TRIM(AO180))=0</formula>
    </cfRule>
  </conditionalFormatting>
  <conditionalFormatting sqref="AQ180">
    <cfRule type="containsBlanks" dxfId="13628" priority="6724">
      <formula>LEN(TRIM(AQ180))=0</formula>
    </cfRule>
  </conditionalFormatting>
  <conditionalFormatting sqref="AR180:AW180 AZ180:BA180">
    <cfRule type="containsBlanks" dxfId="13627" priority="6722">
      <formula>LEN(TRIM(AR180))=0</formula>
    </cfRule>
  </conditionalFormatting>
  <conditionalFormatting sqref="BG179:BM179 BP179">
    <cfRule type="containsBlanks" dxfId="13626" priority="6720">
      <formula>LEN(TRIM(BG179))=0</formula>
    </cfRule>
  </conditionalFormatting>
  <conditionalFormatting sqref="BN179">
    <cfRule type="containsBlanks" dxfId="13625" priority="6719">
      <formula>LEN(TRIM(BN179))=0</formula>
    </cfRule>
  </conditionalFormatting>
  <conditionalFormatting sqref="BO179">
    <cfRule type="containsBlanks" dxfId="13624" priority="6718">
      <formula>LEN(TRIM(BO179))=0</formula>
    </cfRule>
  </conditionalFormatting>
  <conditionalFormatting sqref="H181:H182">
    <cfRule type="containsBlanks" dxfId="13623" priority="6717">
      <formula>LEN(TRIM(H181))=0</formula>
    </cfRule>
  </conditionalFormatting>
  <conditionalFormatting sqref="I181:J182">
    <cfRule type="containsBlanks" dxfId="13622" priority="6716">
      <formula>LEN(TRIM(I181))=0</formula>
    </cfRule>
  </conditionalFormatting>
  <conditionalFormatting sqref="N181:P181">
    <cfRule type="containsBlanks" dxfId="13621" priority="6714">
      <formula>LEN(TRIM(N181))=0</formula>
    </cfRule>
  </conditionalFormatting>
  <conditionalFormatting sqref="K182 M182">
    <cfRule type="containsBlanks" dxfId="13620" priority="6713">
      <formula>LEN(TRIM(K182))=0</formula>
    </cfRule>
  </conditionalFormatting>
  <conditionalFormatting sqref="N182:P182">
    <cfRule type="containsBlanks" dxfId="13619" priority="6711">
      <formula>LEN(TRIM(N182))=0</formula>
    </cfRule>
  </conditionalFormatting>
  <conditionalFormatting sqref="AD181:AE181">
    <cfRule type="containsBlanks" dxfId="13618" priority="6710">
      <formula>LEN(TRIM(AD181))=0</formula>
    </cfRule>
  </conditionalFormatting>
  <conditionalFormatting sqref="AJ181">
    <cfRule type="containsBlanks" dxfId="13617" priority="6708">
      <formula>LEN(TRIM(AJ181))=0</formula>
    </cfRule>
  </conditionalFormatting>
  <conditionalFormatting sqref="W182:Z182 AK182 AG182:AH182 AB182">
    <cfRule type="containsBlanks" dxfId="13616" priority="6707">
      <formula>LEN(TRIM(W182))=0</formula>
    </cfRule>
  </conditionalFormatting>
  <conditionalFormatting sqref="AD182:AE182">
    <cfRule type="containsBlanks" dxfId="13615" priority="6706">
      <formula>LEN(TRIM(AD182))=0</formula>
    </cfRule>
  </conditionalFormatting>
  <conditionalFormatting sqref="AJ182">
    <cfRule type="containsBlanks" dxfId="13614" priority="6704">
      <formula>LEN(TRIM(AJ182))=0</formula>
    </cfRule>
  </conditionalFormatting>
  <conditionalFormatting sqref="AL181:AM182">
    <cfRule type="containsBlanks" dxfId="13613" priority="6703">
      <formula>LEN(TRIM(AL181))=0</formula>
    </cfRule>
  </conditionalFormatting>
  <conditionalFormatting sqref="AP181:AP182">
    <cfRule type="containsBlanks" dxfId="13612" priority="6699">
      <formula>LEN(TRIM(AP181))=0</formula>
    </cfRule>
  </conditionalFormatting>
  <conditionalFormatting sqref="AN181:AN182">
    <cfRule type="containsBlanks" dxfId="13611" priority="6702">
      <formula>LEN(TRIM(AN181))=0</formula>
    </cfRule>
  </conditionalFormatting>
  <conditionalFormatting sqref="AO181:AO182">
    <cfRule type="containsBlanks" dxfId="13610" priority="6701">
      <formula>LEN(TRIM(AO181))=0</formula>
    </cfRule>
  </conditionalFormatting>
  <conditionalFormatting sqref="AQ181:AQ182">
    <cfRule type="containsBlanks" dxfId="13609" priority="6700">
      <formula>LEN(TRIM(AQ181))=0</formula>
    </cfRule>
  </conditionalFormatting>
  <conditionalFormatting sqref="BN181:BN182">
    <cfRule type="containsBlanks" dxfId="13608" priority="6695">
      <formula>LEN(TRIM(BN181))=0</formula>
    </cfRule>
  </conditionalFormatting>
  <conditionalFormatting sqref="AX181:AY182">
    <cfRule type="containsBlanks" dxfId="13607" priority="6697">
      <formula>LEN(TRIM(AX181))=0</formula>
    </cfRule>
  </conditionalFormatting>
  <conditionalFormatting sqref="AV181:AW182">
    <cfRule type="containsBlanks" dxfId="13606" priority="6698">
      <formula>LEN(TRIM(AV181))=0</formula>
    </cfRule>
  </conditionalFormatting>
  <conditionalFormatting sqref="BG181:BM182">
    <cfRule type="containsBlanks" dxfId="13605" priority="6696">
      <formula>LEN(TRIM(BG181))=0</formula>
    </cfRule>
  </conditionalFormatting>
  <conditionalFormatting sqref="G159:G160">
    <cfRule type="containsBlanks" dxfId="13604" priority="6694">
      <formula>LEN(TRIM(G159))=0</formula>
    </cfRule>
  </conditionalFormatting>
  <conditionalFormatting sqref="G142">
    <cfRule type="containsBlanks" dxfId="13603" priority="6693">
      <formula>LEN(TRIM(G142))=0</formula>
    </cfRule>
  </conditionalFormatting>
  <conditionalFormatting sqref="G107">
    <cfRule type="containsBlanks" dxfId="13602" priority="6692">
      <formula>LEN(TRIM(G107))=0</formula>
    </cfRule>
  </conditionalFormatting>
  <conditionalFormatting sqref="G35">
    <cfRule type="containsBlanks" dxfId="13601" priority="6691">
      <formula>LEN(TRIM(G35))=0</formula>
    </cfRule>
  </conditionalFormatting>
  <conditionalFormatting sqref="G57:G59">
    <cfRule type="containsBlanks" dxfId="13600" priority="6690">
      <formula>LEN(TRIM(G57))=0</formula>
    </cfRule>
  </conditionalFormatting>
  <conditionalFormatting sqref="G78">
    <cfRule type="containsBlanks" dxfId="13599" priority="6689">
      <formula>LEN(TRIM(G78))=0</formula>
    </cfRule>
  </conditionalFormatting>
  <conditionalFormatting sqref="G101:G103">
    <cfRule type="containsBlanks" dxfId="13598" priority="6688">
      <formula>LEN(TRIM(G101))=0</formula>
    </cfRule>
  </conditionalFormatting>
  <conditionalFormatting sqref="G105:G106">
    <cfRule type="containsBlanks" dxfId="13597" priority="6687">
      <formula>LEN(TRIM(G105))=0</formula>
    </cfRule>
  </conditionalFormatting>
  <conditionalFormatting sqref="G140:G141">
    <cfRule type="containsBlanks" dxfId="13596" priority="6686">
      <formula>LEN(TRIM(G140))=0</formula>
    </cfRule>
  </conditionalFormatting>
  <conditionalFormatting sqref="I183:J183">
    <cfRule type="containsBlanks" dxfId="13595" priority="6685">
      <formula>LEN(TRIM(I183))=0</formula>
    </cfRule>
  </conditionalFormatting>
  <conditionalFormatting sqref="N183:P183">
    <cfRule type="containsBlanks" dxfId="13594" priority="6684">
      <formula>LEN(TRIM(N183))=0</formula>
    </cfRule>
  </conditionalFormatting>
  <conditionalFormatting sqref="BG183:BM184">
    <cfRule type="containsBlanks" dxfId="13593" priority="6683">
      <formula>LEN(TRIM(BG183))=0</formula>
    </cfRule>
  </conditionalFormatting>
  <conditionalFormatting sqref="F184:H184 K184 M184">
    <cfRule type="containsBlanks" dxfId="13592" priority="6682">
      <formula>LEN(TRIM(F184))=0</formula>
    </cfRule>
  </conditionalFormatting>
  <conditionalFormatting sqref="I184:J184">
    <cfRule type="containsBlanks" dxfId="13591" priority="6681">
      <formula>LEN(TRIM(I184))=0</formula>
    </cfRule>
  </conditionalFormatting>
  <conditionalFormatting sqref="N184:P184">
    <cfRule type="containsBlanks" dxfId="13590" priority="6680">
      <formula>LEN(TRIM(N184))=0</formula>
    </cfRule>
  </conditionalFormatting>
  <conditionalFormatting sqref="O185">
    <cfRule type="containsBlanks" dxfId="13589" priority="6679">
      <formula>LEN(TRIM(O185))=0</formula>
    </cfRule>
  </conditionalFormatting>
  <conditionalFormatting sqref="I185:J185">
    <cfRule type="containsBlanks" dxfId="13588" priority="6678">
      <formula>LEN(TRIM(I185))=0</formula>
    </cfRule>
  </conditionalFormatting>
  <conditionalFormatting sqref="AB185">
    <cfRule type="containsBlanks" dxfId="13587" priority="6677">
      <formula>LEN(TRIM(AB185))=0</formula>
    </cfRule>
  </conditionalFormatting>
  <conditionalFormatting sqref="AD185:AE185">
    <cfRule type="containsBlanks" dxfId="13586" priority="6676">
      <formula>LEN(TRIM(AD185))=0</formula>
    </cfRule>
  </conditionalFormatting>
  <conditionalFormatting sqref="AL185:AM185">
    <cfRule type="containsBlanks" dxfId="13585" priority="6675">
      <formula>LEN(TRIM(AL185))=0</formula>
    </cfRule>
  </conditionalFormatting>
  <conditionalFormatting sqref="AP185">
    <cfRule type="containsBlanks" dxfId="13584" priority="6671">
      <formula>LEN(TRIM(AP185))=0</formula>
    </cfRule>
  </conditionalFormatting>
  <conditionalFormatting sqref="AN185">
    <cfRule type="containsBlanks" dxfId="13583" priority="6674">
      <formula>LEN(TRIM(AN185))=0</formula>
    </cfRule>
  </conditionalFormatting>
  <conditionalFormatting sqref="AO185">
    <cfRule type="containsBlanks" dxfId="13582" priority="6673">
      <formula>LEN(TRIM(AO185))=0</formula>
    </cfRule>
  </conditionalFormatting>
  <conditionalFormatting sqref="AQ185">
    <cfRule type="containsBlanks" dxfId="13581" priority="6672">
      <formula>LEN(TRIM(AQ185))=0</formula>
    </cfRule>
  </conditionalFormatting>
  <conditionalFormatting sqref="AX185:AY185">
    <cfRule type="containsBlanks" dxfId="13580" priority="6669">
      <formula>LEN(TRIM(AX185))=0</formula>
    </cfRule>
  </conditionalFormatting>
  <conditionalFormatting sqref="AV185:AW185">
    <cfRule type="containsBlanks" dxfId="13579" priority="6670">
      <formula>LEN(TRIM(AV185))=0</formula>
    </cfRule>
  </conditionalFormatting>
  <conditionalFormatting sqref="BG185:BM185">
    <cfRule type="containsBlanks" dxfId="13578" priority="6668">
      <formula>LEN(TRIM(BG185))=0</formula>
    </cfRule>
  </conditionalFormatting>
  <conditionalFormatting sqref="I186:J187">
    <cfRule type="containsBlanks" dxfId="13577" priority="6667">
      <formula>LEN(TRIM(I186))=0</formula>
    </cfRule>
  </conditionalFormatting>
  <conditionalFormatting sqref="P186 N186">
    <cfRule type="containsBlanks" dxfId="13576" priority="6666">
      <formula>LEN(TRIM(N186))=0</formula>
    </cfRule>
  </conditionalFormatting>
  <conditionalFormatting sqref="O186">
    <cfRule type="containsBlanks" dxfId="13575" priority="6665">
      <formula>LEN(TRIM(O186))=0</formula>
    </cfRule>
  </conditionalFormatting>
  <conditionalFormatting sqref="K187 M187">
    <cfRule type="containsBlanks" dxfId="13574" priority="6664">
      <formula>LEN(TRIM(K187))=0</formula>
    </cfRule>
  </conditionalFormatting>
  <conditionalFormatting sqref="P187 N187">
    <cfRule type="containsBlanks" dxfId="13573" priority="6663">
      <formula>LEN(TRIM(N187))=0</formula>
    </cfRule>
  </conditionalFormatting>
  <conditionalFormatting sqref="O187">
    <cfRule type="containsBlanks" dxfId="13572" priority="6662">
      <formula>LEN(TRIM(O187))=0</formula>
    </cfRule>
  </conditionalFormatting>
  <conditionalFormatting sqref="AD186:AE187">
    <cfRule type="containsBlanks" dxfId="13571" priority="6661">
      <formula>LEN(TRIM(AD186))=0</formula>
    </cfRule>
  </conditionalFormatting>
  <conditionalFormatting sqref="AX186:AY187">
    <cfRule type="containsBlanks" dxfId="13570" priority="6660">
      <formula>LEN(TRIM(AX186))=0</formula>
    </cfRule>
  </conditionalFormatting>
  <conditionalFormatting sqref="BG186:BM187 BP186">
    <cfRule type="containsBlanks" dxfId="13569" priority="6659">
      <formula>LEN(TRIM(BG186))=0</formula>
    </cfRule>
  </conditionalFormatting>
  <conditionalFormatting sqref="BP187:BP189 BP192:BP194 BP196:BP199">
    <cfRule type="containsBlanks" dxfId="13568" priority="6658">
      <formula>LEN(TRIM(BP187))=0</formula>
    </cfRule>
  </conditionalFormatting>
  <conditionalFormatting sqref="O188:O193">
    <cfRule type="containsBlanks" dxfId="13567" priority="6657">
      <formula>LEN(TRIM(O188))=0</formula>
    </cfRule>
  </conditionalFormatting>
  <conditionalFormatting sqref="M188">
    <cfRule type="containsBlanks" dxfId="13566" priority="6656">
      <formula>LEN(TRIM(M188))=0</formula>
    </cfRule>
  </conditionalFormatting>
  <conditionalFormatting sqref="K188">
    <cfRule type="containsBlanks" dxfId="13565" priority="6655">
      <formula>LEN(TRIM(K188))=0</formula>
    </cfRule>
  </conditionalFormatting>
  <conditionalFormatting sqref="I188:J188">
    <cfRule type="containsBlanks" dxfId="13564" priority="6654">
      <formula>LEN(TRIM(I188))=0</formula>
    </cfRule>
  </conditionalFormatting>
  <conditionalFormatting sqref="AJ188">
    <cfRule type="containsBlanks" dxfId="13563" priority="6652">
      <formula>LEN(TRIM(AJ188))=0</formula>
    </cfRule>
  </conditionalFormatting>
  <conditionalFormatting sqref="AX188:AY188">
    <cfRule type="containsBlanks" dxfId="13562" priority="6651">
      <formula>LEN(TRIM(AX188))=0</formula>
    </cfRule>
  </conditionalFormatting>
  <conditionalFormatting sqref="BG188:BM188">
    <cfRule type="containsBlanks" dxfId="13561" priority="6650">
      <formula>LEN(TRIM(BG188))=0</formula>
    </cfRule>
  </conditionalFormatting>
  <conditionalFormatting sqref="K189:M189">
    <cfRule type="containsBlanks" dxfId="13560" priority="6648">
      <formula>LEN(TRIM(K189))=0</formula>
    </cfRule>
  </conditionalFormatting>
  <conditionalFormatting sqref="I189:J189">
    <cfRule type="containsBlanks" dxfId="13559" priority="6647">
      <formula>LEN(TRIM(I189))=0</formula>
    </cfRule>
  </conditionalFormatting>
  <conditionalFormatting sqref="AX189:AY189">
    <cfRule type="containsBlanks" dxfId="13558" priority="6646">
      <formula>LEN(TRIM(AX189))=0</formula>
    </cfRule>
  </conditionalFormatting>
  <conditionalFormatting sqref="BG189:BM189">
    <cfRule type="containsBlanks" dxfId="13557" priority="6645">
      <formula>LEN(TRIM(BG189))=0</formula>
    </cfRule>
  </conditionalFormatting>
  <conditionalFormatting sqref="AD189">
    <cfRule type="containsBlanks" dxfId="13556" priority="6644">
      <formula>LEN(TRIM(AD189))=0</formula>
    </cfRule>
  </conditionalFormatting>
  <conditionalFormatting sqref="AJ189">
    <cfRule type="containsBlanks" dxfId="13555" priority="6642">
      <formula>LEN(TRIM(AJ189))=0</formula>
    </cfRule>
  </conditionalFormatting>
  <conditionalFormatting sqref="I190:J190">
    <cfRule type="containsBlanks" dxfId="13554" priority="6641">
      <formula>LEN(TRIM(I190))=0</formula>
    </cfRule>
  </conditionalFormatting>
  <conditionalFormatting sqref="K190:M190">
    <cfRule type="containsBlanks" dxfId="13553" priority="6639">
      <formula>LEN(TRIM(K190))=0</formula>
    </cfRule>
  </conditionalFormatting>
  <conditionalFormatting sqref="AE190">
    <cfRule type="containsBlanks" dxfId="13552" priority="6638">
      <formula>LEN(TRIM(AE190))=0</formula>
    </cfRule>
  </conditionalFormatting>
  <conditionalFormatting sqref="AD190">
    <cfRule type="containsBlanks" dxfId="13551" priority="6637">
      <formula>LEN(TRIM(AD190))=0</formula>
    </cfRule>
  </conditionalFormatting>
  <conditionalFormatting sqref="AX190:AY190">
    <cfRule type="containsBlanks" dxfId="13550" priority="6635">
      <formula>LEN(TRIM(AX190))=0</formula>
    </cfRule>
  </conditionalFormatting>
  <conditionalFormatting sqref="BG190:BM190">
    <cfRule type="containsBlanks" dxfId="13549" priority="6634">
      <formula>LEN(TRIM(BG190))=0</formula>
    </cfRule>
  </conditionalFormatting>
  <conditionalFormatting sqref="AX191:AY191">
    <cfRule type="containsBlanks" dxfId="13548" priority="6632">
      <formula>LEN(TRIM(AX191))=0</formula>
    </cfRule>
  </conditionalFormatting>
  <conditionalFormatting sqref="AV191:AW191">
    <cfRule type="containsBlanks" dxfId="13547" priority="6633">
      <formula>LEN(TRIM(AV191))=0</formula>
    </cfRule>
  </conditionalFormatting>
  <conditionalFormatting sqref="G191:H191">
    <cfRule type="containsBlanks" dxfId="13546" priority="6631">
      <formula>LEN(TRIM(G191))=0</formula>
    </cfRule>
  </conditionalFormatting>
  <conditionalFormatting sqref="I191:J191">
    <cfRule type="containsBlanks" dxfId="13545" priority="6630">
      <formula>LEN(TRIM(I191))=0</formula>
    </cfRule>
  </conditionalFormatting>
  <conditionalFormatting sqref="K191">
    <cfRule type="containsBlanks" dxfId="13544" priority="6629">
      <formula>LEN(TRIM(K191))=0</formula>
    </cfRule>
  </conditionalFormatting>
  <conditionalFormatting sqref="M191">
    <cfRule type="containsBlanks" dxfId="13543" priority="6628">
      <formula>LEN(TRIM(M191))=0</formula>
    </cfRule>
  </conditionalFormatting>
  <conditionalFormatting sqref="N191 P191">
    <cfRule type="containsBlanks" dxfId="13542" priority="6627">
      <formula>LEN(TRIM(N191))=0</formula>
    </cfRule>
  </conditionalFormatting>
  <conditionalFormatting sqref="AL191:AM191">
    <cfRule type="containsBlanks" dxfId="13541" priority="6626">
      <formula>LEN(TRIM(AL191))=0</formula>
    </cfRule>
  </conditionalFormatting>
  <conditionalFormatting sqref="AP191">
    <cfRule type="containsBlanks" dxfId="13540" priority="6622">
      <formula>LEN(TRIM(AP191))=0</formula>
    </cfRule>
  </conditionalFormatting>
  <conditionalFormatting sqref="AN191">
    <cfRule type="containsBlanks" dxfId="13539" priority="6625">
      <formula>LEN(TRIM(AN191))=0</formula>
    </cfRule>
  </conditionalFormatting>
  <conditionalFormatting sqref="AO191">
    <cfRule type="containsBlanks" dxfId="13538" priority="6624">
      <formula>LEN(TRIM(AO191))=0</formula>
    </cfRule>
  </conditionalFormatting>
  <conditionalFormatting sqref="AQ191">
    <cfRule type="containsBlanks" dxfId="13537" priority="6623">
      <formula>LEN(TRIM(AQ191))=0</formula>
    </cfRule>
  </conditionalFormatting>
  <conditionalFormatting sqref="AJ191">
    <cfRule type="containsBlanks" dxfId="13536" priority="6621">
      <formula>LEN(TRIM(AJ191))=0</formula>
    </cfRule>
  </conditionalFormatting>
  <conditionalFormatting sqref="AE191">
    <cfRule type="containsBlanks" dxfId="13535" priority="6620">
      <formula>LEN(TRIM(AE191))=0</formula>
    </cfRule>
  </conditionalFormatting>
  <conditionalFormatting sqref="AD191">
    <cfRule type="containsBlanks" dxfId="13534" priority="6619">
      <formula>LEN(TRIM(AD191))=0</formula>
    </cfRule>
  </conditionalFormatting>
  <conditionalFormatting sqref="BG191:BM191">
    <cfRule type="containsBlanks" dxfId="13533" priority="6618">
      <formula>LEN(TRIM(BG191))=0</formula>
    </cfRule>
  </conditionalFormatting>
  <conditionalFormatting sqref="I192:J192">
    <cfRule type="containsBlanks" dxfId="13532" priority="6616">
      <formula>LEN(TRIM(I192))=0</formula>
    </cfRule>
  </conditionalFormatting>
  <conditionalFormatting sqref="K192:M192">
    <cfRule type="containsBlanks" dxfId="13531" priority="6615">
      <formula>LEN(TRIM(K192))=0</formula>
    </cfRule>
  </conditionalFormatting>
  <conditionalFormatting sqref="AE192">
    <cfRule type="containsBlanks" dxfId="13530" priority="6614">
      <formula>LEN(TRIM(AE192))=0</formula>
    </cfRule>
  </conditionalFormatting>
  <conditionalFormatting sqref="AD192">
    <cfRule type="containsBlanks" dxfId="13529" priority="6613">
      <formula>LEN(TRIM(AD192))=0</formula>
    </cfRule>
  </conditionalFormatting>
  <conditionalFormatting sqref="AX192:AY192">
    <cfRule type="containsBlanks" dxfId="13528" priority="6612">
      <formula>LEN(TRIM(AX192))=0</formula>
    </cfRule>
  </conditionalFormatting>
  <conditionalFormatting sqref="N193 P193">
    <cfRule type="containsBlanks" dxfId="13527" priority="6611">
      <formula>LEN(TRIM(N193))=0</formula>
    </cfRule>
  </conditionalFormatting>
  <conditionalFormatting sqref="M193">
    <cfRule type="containsBlanks" dxfId="13526" priority="6609">
      <formula>LEN(TRIM(M193))=0</formula>
    </cfRule>
  </conditionalFormatting>
  <conditionalFormatting sqref="K193">
    <cfRule type="containsBlanks" dxfId="13525" priority="6608">
      <formula>LEN(TRIM(K193))=0</formula>
    </cfRule>
  </conditionalFormatting>
  <conditionalFormatting sqref="I193:J193">
    <cfRule type="containsBlanks" dxfId="13524" priority="6607">
      <formula>LEN(TRIM(I193))=0</formula>
    </cfRule>
  </conditionalFormatting>
  <conditionalFormatting sqref="AE193">
    <cfRule type="containsBlanks" dxfId="13523" priority="6606">
      <formula>LEN(TRIM(AE193))=0</formula>
    </cfRule>
  </conditionalFormatting>
  <conditionalFormatting sqref="AD193">
    <cfRule type="containsBlanks" dxfId="13522" priority="6605">
      <formula>LEN(TRIM(AD193))=0</formula>
    </cfRule>
  </conditionalFormatting>
  <conditionalFormatting sqref="AL193:AM193">
    <cfRule type="containsBlanks" dxfId="13521" priority="6604">
      <formula>LEN(TRIM(AL193))=0</formula>
    </cfRule>
  </conditionalFormatting>
  <conditionalFormatting sqref="AP193">
    <cfRule type="containsBlanks" dxfId="13520" priority="6600">
      <formula>LEN(TRIM(AP193))=0</formula>
    </cfRule>
  </conditionalFormatting>
  <conditionalFormatting sqref="AN193">
    <cfRule type="containsBlanks" dxfId="13519" priority="6603">
      <formula>LEN(TRIM(AN193))=0</formula>
    </cfRule>
  </conditionalFormatting>
  <conditionalFormatting sqref="AO193">
    <cfRule type="containsBlanks" dxfId="13518" priority="6602">
      <formula>LEN(TRIM(AO193))=0</formula>
    </cfRule>
  </conditionalFormatting>
  <conditionalFormatting sqref="AQ193">
    <cfRule type="containsBlanks" dxfId="13517" priority="6601">
      <formula>LEN(TRIM(AQ193))=0</formula>
    </cfRule>
  </conditionalFormatting>
  <conditionalFormatting sqref="AX193:AY193">
    <cfRule type="containsBlanks" dxfId="13516" priority="6598">
      <formula>LEN(TRIM(AX193))=0</formula>
    </cfRule>
  </conditionalFormatting>
  <conditionalFormatting sqref="AV193:AW193">
    <cfRule type="containsBlanks" dxfId="13515" priority="6599">
      <formula>LEN(TRIM(AV193))=0</formula>
    </cfRule>
  </conditionalFormatting>
  <conditionalFormatting sqref="BJ193:BK193">
    <cfRule type="containsBlanks" dxfId="13514" priority="6597">
      <formula>LEN(TRIM(BJ193))=0</formula>
    </cfRule>
  </conditionalFormatting>
  <conditionalFormatting sqref="F194:H194 L194">
    <cfRule type="containsBlanks" dxfId="13513" priority="6596">
      <formula>LEN(TRIM(F194))=0</formula>
    </cfRule>
  </conditionalFormatting>
  <conditionalFormatting sqref="M194">
    <cfRule type="containsBlanks" dxfId="13512" priority="6595">
      <formula>LEN(TRIM(M194))=0</formula>
    </cfRule>
  </conditionalFormatting>
  <conditionalFormatting sqref="K194">
    <cfRule type="containsBlanks" dxfId="13511" priority="6594">
      <formula>LEN(TRIM(K194))=0</formula>
    </cfRule>
  </conditionalFormatting>
  <conditionalFormatting sqref="I194:J194">
    <cfRule type="containsBlanks" dxfId="13510" priority="6593">
      <formula>LEN(TRIM(I194))=0</formula>
    </cfRule>
  </conditionalFormatting>
  <conditionalFormatting sqref="N194:P194">
    <cfRule type="containsBlanks" dxfId="13509" priority="6592">
      <formula>LEN(TRIM(N194))=0</formula>
    </cfRule>
  </conditionalFormatting>
  <conditionalFormatting sqref="AE194">
    <cfRule type="containsBlanks" dxfId="13508" priority="6591">
      <formula>LEN(TRIM(AE194))=0</formula>
    </cfRule>
  </conditionalFormatting>
  <conditionalFormatting sqref="AD194">
    <cfRule type="containsBlanks" dxfId="13507" priority="6590">
      <formula>LEN(TRIM(AD194))=0</formula>
    </cfRule>
  </conditionalFormatting>
  <conditionalFormatting sqref="AX194:AY194">
    <cfRule type="containsBlanks" dxfId="13506" priority="6589">
      <formula>LEN(TRIM(AX194))=0</formula>
    </cfRule>
  </conditionalFormatting>
  <conditionalFormatting sqref="O195:O198">
    <cfRule type="containsBlanks" dxfId="13505" priority="6588">
      <formula>LEN(TRIM(O195))=0</formula>
    </cfRule>
  </conditionalFormatting>
  <conditionalFormatting sqref="K195">
    <cfRule type="containsBlanks" dxfId="13504" priority="6587">
      <formula>LEN(TRIM(K195))=0</formula>
    </cfRule>
  </conditionalFormatting>
  <conditionalFormatting sqref="I195:J195">
    <cfRule type="containsBlanks" dxfId="13503" priority="6586">
      <formula>LEN(TRIM(I195))=0</formula>
    </cfRule>
  </conditionalFormatting>
  <conditionalFormatting sqref="L195:M195">
    <cfRule type="containsBlanks" dxfId="13502" priority="6585">
      <formula>LEN(TRIM(L195))=0</formula>
    </cfRule>
  </conditionalFormatting>
  <conditionalFormatting sqref="AE195">
    <cfRule type="containsBlanks" dxfId="13501" priority="6584">
      <formula>LEN(TRIM(AE195))=0</formula>
    </cfRule>
  </conditionalFormatting>
  <conditionalFormatting sqref="AD195">
    <cfRule type="containsBlanks" dxfId="13500" priority="6583">
      <formula>LEN(TRIM(AD195))=0</formula>
    </cfRule>
  </conditionalFormatting>
  <conditionalFormatting sqref="AX195:AY195">
    <cfRule type="containsBlanks" dxfId="13499" priority="6582">
      <formula>LEN(TRIM(AX195))=0</formula>
    </cfRule>
  </conditionalFormatting>
  <conditionalFormatting sqref="G196:H196">
    <cfRule type="containsBlanks" dxfId="13498" priority="6581">
      <formula>LEN(TRIM(G196))=0</formula>
    </cfRule>
  </conditionalFormatting>
  <conditionalFormatting sqref="I196:J196">
    <cfRule type="containsBlanks" dxfId="13497" priority="6580">
      <formula>LEN(TRIM(I196))=0</formula>
    </cfRule>
  </conditionalFormatting>
  <conditionalFormatting sqref="K196">
    <cfRule type="containsBlanks" dxfId="13496" priority="6579">
      <formula>LEN(TRIM(K196))=0</formula>
    </cfRule>
  </conditionalFormatting>
  <conditionalFormatting sqref="L196:M196">
    <cfRule type="containsBlanks" dxfId="13495" priority="6578">
      <formula>LEN(TRIM(L196))=0</formula>
    </cfRule>
  </conditionalFormatting>
  <conditionalFormatting sqref="AX196:AY196">
    <cfRule type="containsBlanks" dxfId="13494" priority="6576">
      <formula>LEN(TRIM(AX196))=0</formula>
    </cfRule>
  </conditionalFormatting>
  <conditionalFormatting sqref="BG196:BM196">
    <cfRule type="containsBlanks" dxfId="13493" priority="6575">
      <formula>LEN(TRIM(BG196))=0</formula>
    </cfRule>
  </conditionalFormatting>
  <conditionalFormatting sqref="F197:H197">
    <cfRule type="containsBlanks" dxfId="13492" priority="6574">
      <formula>LEN(TRIM(F197))=0</formula>
    </cfRule>
  </conditionalFormatting>
  <conditionalFormatting sqref="I197:J197">
    <cfRule type="containsBlanks" dxfId="13491" priority="6573">
      <formula>LEN(TRIM(I197))=0</formula>
    </cfRule>
  </conditionalFormatting>
  <conditionalFormatting sqref="K197">
    <cfRule type="containsBlanks" dxfId="13490" priority="6571">
      <formula>LEN(TRIM(K197))=0</formula>
    </cfRule>
  </conditionalFormatting>
  <conditionalFormatting sqref="L197:M197">
    <cfRule type="containsBlanks" dxfId="13489" priority="6570">
      <formula>LEN(TRIM(L197))=0</formula>
    </cfRule>
  </conditionalFormatting>
  <conditionalFormatting sqref="AX197:AY197">
    <cfRule type="containsBlanks" dxfId="13488" priority="6569">
      <formula>LEN(TRIM(AX197))=0</formula>
    </cfRule>
  </conditionalFormatting>
  <conditionalFormatting sqref="BN197">
    <cfRule type="containsBlanks" dxfId="13487" priority="6568">
      <formula>LEN(TRIM(BN197))=0</formula>
    </cfRule>
  </conditionalFormatting>
  <conditionalFormatting sqref="BG197:BM197">
    <cfRule type="containsBlanks" dxfId="13486" priority="6567">
      <formula>LEN(TRIM(BG197))=0</formula>
    </cfRule>
  </conditionalFormatting>
  <conditionalFormatting sqref="BG202:BM202">
    <cfRule type="containsBlanks" dxfId="13485" priority="6544">
      <formula>LEN(TRIM(BG202))=0</formula>
    </cfRule>
  </conditionalFormatting>
  <conditionalFormatting sqref="L198">
    <cfRule type="containsBlanks" dxfId="13484" priority="6566">
      <formula>LEN(TRIM(L198))=0</formula>
    </cfRule>
  </conditionalFormatting>
  <conditionalFormatting sqref="AX198:AY198">
    <cfRule type="containsBlanks" dxfId="13483" priority="6564">
      <formula>LEN(TRIM(AX198))=0</formula>
    </cfRule>
  </conditionalFormatting>
  <conditionalFormatting sqref="BG198:BM198">
    <cfRule type="containsBlanks" dxfId="13482" priority="6563">
      <formula>LEN(TRIM(BG198))=0</formula>
    </cfRule>
  </conditionalFormatting>
  <conditionalFormatting sqref="K199">
    <cfRule type="containsBlanks" dxfId="13481" priority="6562">
      <formula>LEN(TRIM(K199))=0</formula>
    </cfRule>
  </conditionalFormatting>
  <conditionalFormatting sqref="M199">
    <cfRule type="containsBlanks" dxfId="13480" priority="6561">
      <formula>LEN(TRIM(M199))=0</formula>
    </cfRule>
  </conditionalFormatting>
  <conditionalFormatting sqref="F200:J201 L200:L201 N200:P201">
    <cfRule type="containsBlanks" dxfId="13479" priority="6560">
      <formula>LEN(TRIM(F200))=0</formula>
    </cfRule>
  </conditionalFormatting>
  <conditionalFormatting sqref="K200:K201">
    <cfRule type="containsBlanks" dxfId="13478" priority="6559">
      <formula>LEN(TRIM(K200))=0</formula>
    </cfRule>
  </conditionalFormatting>
  <conditionalFormatting sqref="M200:M201">
    <cfRule type="containsBlanks" dxfId="13477" priority="6558">
      <formula>LEN(TRIM(M200))=0</formula>
    </cfRule>
  </conditionalFormatting>
  <conditionalFormatting sqref="W199:X200">
    <cfRule type="containsBlanks" dxfId="13476" priority="6557">
      <formula>LEN(TRIM(W199))=0</formula>
    </cfRule>
  </conditionalFormatting>
  <conditionalFormatting sqref="AY202">
    <cfRule type="containsBlanks" dxfId="13475" priority="6545">
      <formula>LEN(TRIM(AY202))=0</formula>
    </cfRule>
  </conditionalFormatting>
  <conditionalFormatting sqref="W201:X201">
    <cfRule type="containsBlanks" dxfId="13474" priority="6555">
      <formula>LEN(TRIM(W201))=0</formula>
    </cfRule>
  </conditionalFormatting>
  <conditionalFormatting sqref="AO199:AO201">
    <cfRule type="containsBlanks" dxfId="13473" priority="6554">
      <formula>LEN(TRIM(AO199))=0</formula>
    </cfRule>
  </conditionalFormatting>
  <conditionalFormatting sqref="AX199:AY199">
    <cfRule type="containsBlanks" dxfId="13472" priority="6553">
      <formula>LEN(TRIM(AX199))=0</formula>
    </cfRule>
  </conditionalFormatting>
  <conditionalFormatting sqref="AX200:AY201">
    <cfRule type="containsBlanks" dxfId="13471" priority="6552">
      <formula>LEN(TRIM(AX200))=0</formula>
    </cfRule>
  </conditionalFormatting>
  <conditionalFormatting sqref="BG199:BM201">
    <cfRule type="containsBlanks" dxfId="13470" priority="6551">
      <formula>LEN(TRIM(BG199))=0</formula>
    </cfRule>
  </conditionalFormatting>
  <conditionalFormatting sqref="L202">
    <cfRule type="containsBlanks" dxfId="13469" priority="6550">
      <formula>LEN(TRIM(L202))=0</formula>
    </cfRule>
  </conditionalFormatting>
  <conditionalFormatting sqref="O202">
    <cfRule type="containsBlanks" dxfId="13468" priority="6549">
      <formula>LEN(TRIM(O202))=0</formula>
    </cfRule>
  </conditionalFormatting>
  <conditionalFormatting sqref="Y202">
    <cfRule type="containsBlanks" dxfId="13467" priority="6548">
      <formula>LEN(TRIM(Y202))=0</formula>
    </cfRule>
  </conditionalFormatting>
  <conditionalFormatting sqref="AE202">
    <cfRule type="containsBlanks" dxfId="13466" priority="6547">
      <formula>LEN(TRIM(AE202))=0</formula>
    </cfRule>
  </conditionalFormatting>
  <conditionalFormatting sqref="AD202">
    <cfRule type="containsBlanks" dxfId="13465" priority="6546">
      <formula>LEN(TRIM(AD202))=0</formula>
    </cfRule>
  </conditionalFormatting>
  <conditionalFormatting sqref="K203:N203">
    <cfRule type="containsBlanks" dxfId="13464" priority="6543">
      <formula>LEN(TRIM(K203))=0</formula>
    </cfRule>
  </conditionalFormatting>
  <conditionalFormatting sqref="P203">
    <cfRule type="containsBlanks" dxfId="13463" priority="6542">
      <formula>LEN(TRIM(P203))=0</formula>
    </cfRule>
  </conditionalFormatting>
  <conditionalFormatting sqref="AE203">
    <cfRule type="containsBlanks" dxfId="13462" priority="6540">
      <formula>LEN(TRIM(AE203))=0</formula>
    </cfRule>
  </conditionalFormatting>
  <conditionalFormatting sqref="AD203">
    <cfRule type="containsBlanks" dxfId="13461" priority="6539">
      <formula>LEN(TRIM(AD203))=0</formula>
    </cfRule>
  </conditionalFormatting>
  <conditionalFormatting sqref="AX203:AY203">
    <cfRule type="containsBlanks" dxfId="13460" priority="6538">
      <formula>LEN(TRIM(AX203))=0</formula>
    </cfRule>
  </conditionalFormatting>
  <conditionalFormatting sqref="BG203:BM203">
    <cfRule type="containsBlanks" dxfId="13459" priority="6537">
      <formula>LEN(TRIM(BG203))=0</formula>
    </cfRule>
  </conditionalFormatting>
  <conditionalFormatting sqref="I204:J204">
    <cfRule type="containsBlanks" dxfId="13458" priority="6536">
      <formula>LEN(TRIM(I204))=0</formula>
    </cfRule>
  </conditionalFormatting>
  <conditionalFormatting sqref="K204:N204">
    <cfRule type="containsBlanks" dxfId="13457" priority="6535">
      <formula>LEN(TRIM(K204))=0</formula>
    </cfRule>
  </conditionalFormatting>
  <conditionalFormatting sqref="P204">
    <cfRule type="containsBlanks" dxfId="13456" priority="6534">
      <formula>LEN(TRIM(P204))=0</formula>
    </cfRule>
  </conditionalFormatting>
  <conditionalFormatting sqref="AE204">
    <cfRule type="containsBlanks" dxfId="13455" priority="6533">
      <formula>LEN(TRIM(AE204))=0</formula>
    </cfRule>
  </conditionalFormatting>
  <conditionalFormatting sqref="AD204">
    <cfRule type="containsBlanks" dxfId="13454" priority="6532">
      <formula>LEN(TRIM(AD204))=0</formula>
    </cfRule>
  </conditionalFormatting>
  <conditionalFormatting sqref="BG204:BM204">
    <cfRule type="containsBlanks" dxfId="13453" priority="6531">
      <formula>LEN(TRIM(BG204))=0</formula>
    </cfRule>
  </conditionalFormatting>
  <conditionalFormatting sqref="I205:J206">
    <cfRule type="containsBlanks" dxfId="13452" priority="6530">
      <formula>LEN(TRIM(I205))=0</formula>
    </cfRule>
  </conditionalFormatting>
  <conditionalFormatting sqref="K205:K206">
    <cfRule type="containsBlanks" dxfId="13451" priority="6529">
      <formula>LEN(TRIM(K205))=0</formula>
    </cfRule>
  </conditionalFormatting>
  <conditionalFormatting sqref="M205:M206">
    <cfRule type="containsBlanks" dxfId="13450" priority="6528">
      <formula>LEN(TRIM(M205))=0</formula>
    </cfRule>
  </conditionalFormatting>
  <conditionalFormatting sqref="N205:P206">
    <cfRule type="containsBlanks" dxfId="13449" priority="6527">
      <formula>LEN(TRIM(N205))=0</formula>
    </cfRule>
  </conditionalFormatting>
  <conditionalFormatting sqref="AE205">
    <cfRule type="containsBlanks" dxfId="13448" priority="6526">
      <formula>LEN(TRIM(AE205))=0</formula>
    </cfRule>
  </conditionalFormatting>
  <conditionalFormatting sqref="AD205">
    <cfRule type="containsBlanks" dxfId="13447" priority="6525">
      <formula>LEN(TRIM(AD205))=0</formula>
    </cfRule>
  </conditionalFormatting>
  <conditionalFormatting sqref="W206:Z206 AG206:AH206 AB206 AJ206:AK206">
    <cfRule type="containsBlanks" dxfId="13446" priority="6524">
      <formula>LEN(TRIM(W206))=0</formula>
    </cfRule>
  </conditionalFormatting>
  <conditionalFormatting sqref="AE206">
    <cfRule type="containsBlanks" dxfId="13445" priority="6523">
      <formula>LEN(TRIM(AE206))=0</formula>
    </cfRule>
  </conditionalFormatting>
  <conditionalFormatting sqref="AD206">
    <cfRule type="containsBlanks" dxfId="13444" priority="6522">
      <formula>LEN(TRIM(AD206))=0</formula>
    </cfRule>
  </conditionalFormatting>
  <conditionalFormatting sqref="BG205:BM206">
    <cfRule type="containsBlanks" dxfId="13443" priority="6520">
      <formula>LEN(TRIM(BG205))=0</formula>
    </cfRule>
  </conditionalFormatting>
  <conditionalFormatting sqref="I207:J207">
    <cfRule type="containsBlanks" dxfId="13442" priority="6519">
      <formula>LEN(TRIM(I207))=0</formula>
    </cfRule>
  </conditionalFormatting>
  <conditionalFormatting sqref="O207:O208">
    <cfRule type="containsBlanks" dxfId="13441" priority="6518">
      <formula>LEN(TRIM(O207))=0</formula>
    </cfRule>
  </conditionalFormatting>
  <conditionalFormatting sqref="K207:M207">
    <cfRule type="containsBlanks" dxfId="13440" priority="6517">
      <formula>LEN(TRIM(K207))=0</formula>
    </cfRule>
  </conditionalFormatting>
  <conditionalFormatting sqref="AE207">
    <cfRule type="containsBlanks" dxfId="13439" priority="6516">
      <formula>LEN(TRIM(AE207))=0</formula>
    </cfRule>
  </conditionalFormatting>
  <conditionalFormatting sqref="AD207">
    <cfRule type="containsBlanks" dxfId="13438" priority="6515">
      <formula>LEN(TRIM(AD207))=0</formula>
    </cfRule>
  </conditionalFormatting>
  <conditionalFormatting sqref="L208">
    <cfRule type="containsBlanks" dxfId="13437" priority="6514">
      <formula>LEN(TRIM(L208))=0</formula>
    </cfRule>
  </conditionalFormatting>
  <conditionalFormatting sqref="I208:J208">
    <cfRule type="containsBlanks" dxfId="13436" priority="6512">
      <formula>LEN(TRIM(I208))=0</formula>
    </cfRule>
  </conditionalFormatting>
  <conditionalFormatting sqref="AE208">
    <cfRule type="containsBlanks" dxfId="13435" priority="6511">
      <formula>LEN(TRIM(AE208))=0</formula>
    </cfRule>
  </conditionalFormatting>
  <conditionalFormatting sqref="AD208">
    <cfRule type="containsBlanks" dxfId="13434" priority="6510">
      <formula>LEN(TRIM(AD208))=0</formula>
    </cfRule>
  </conditionalFormatting>
  <conditionalFormatting sqref="BG208:BM208">
    <cfRule type="containsBlanks" dxfId="13433" priority="6509">
      <formula>LEN(TRIM(BG208))=0</formula>
    </cfRule>
  </conditionalFormatting>
  <conditionalFormatting sqref="K209">
    <cfRule type="containsBlanks" dxfId="13432" priority="6508">
      <formula>LEN(TRIM(K209))=0</formula>
    </cfRule>
  </conditionalFormatting>
  <conditionalFormatting sqref="M209:P209">
    <cfRule type="containsBlanks" dxfId="13431" priority="6507">
      <formula>LEN(TRIM(M209))=0</formula>
    </cfRule>
  </conditionalFormatting>
  <conditionalFormatting sqref="I209:J209">
    <cfRule type="containsBlanks" dxfId="13430" priority="6506">
      <formula>LEN(TRIM(I209))=0</formula>
    </cfRule>
  </conditionalFormatting>
  <conditionalFormatting sqref="BJ209:BK209">
    <cfRule type="containsBlanks" dxfId="13429" priority="6505">
      <formula>LEN(TRIM(BJ209))=0</formula>
    </cfRule>
  </conditionalFormatting>
  <conditionalFormatting sqref="I210:J210">
    <cfRule type="containsBlanks" dxfId="13428" priority="6504">
      <formula>LEN(TRIM(I210))=0</formula>
    </cfRule>
  </conditionalFormatting>
  <conditionalFormatting sqref="O210">
    <cfRule type="containsBlanks" dxfId="13427" priority="6503">
      <formula>LEN(TRIM(O210))=0</formula>
    </cfRule>
  </conditionalFormatting>
  <conditionalFormatting sqref="K210:M210">
    <cfRule type="containsBlanks" dxfId="13426" priority="6502">
      <formula>LEN(TRIM(K210))=0</formula>
    </cfRule>
  </conditionalFormatting>
  <conditionalFormatting sqref="AE210">
    <cfRule type="containsBlanks" dxfId="13425" priority="6501">
      <formula>LEN(TRIM(AE210))=0</formula>
    </cfRule>
  </conditionalFormatting>
  <conditionalFormatting sqref="AD210">
    <cfRule type="containsBlanks" dxfId="13424" priority="6500">
      <formula>LEN(TRIM(AD210))=0</formula>
    </cfRule>
  </conditionalFormatting>
  <conditionalFormatting sqref="BG210:BM210 BP210">
    <cfRule type="containsBlanks" dxfId="13423" priority="6499">
      <formula>LEN(TRIM(BG210))=0</formula>
    </cfRule>
  </conditionalFormatting>
  <conditionalFormatting sqref="L211">
    <cfRule type="containsBlanks" dxfId="13422" priority="6498">
      <formula>LEN(TRIM(L211))=0</formula>
    </cfRule>
  </conditionalFormatting>
  <conditionalFormatting sqref="N211:P211">
    <cfRule type="containsBlanks" dxfId="13421" priority="6497">
      <formula>LEN(TRIM(N211))=0</formula>
    </cfRule>
  </conditionalFormatting>
  <conditionalFormatting sqref="I211:J211">
    <cfRule type="containsBlanks" dxfId="13420" priority="6496">
      <formula>LEN(TRIM(I211))=0</formula>
    </cfRule>
  </conditionalFormatting>
  <conditionalFormatting sqref="AE211">
    <cfRule type="containsBlanks" dxfId="13419" priority="6495">
      <formula>LEN(TRIM(AE211))=0</formula>
    </cfRule>
  </conditionalFormatting>
  <conditionalFormatting sqref="AD211">
    <cfRule type="containsBlanks" dxfId="13418" priority="6494">
      <formula>LEN(TRIM(AD211))=0</formula>
    </cfRule>
  </conditionalFormatting>
  <conditionalFormatting sqref="BG211:BM211">
    <cfRule type="containsBlanks" dxfId="13417" priority="6493">
      <formula>LEN(TRIM(BG211))=0</formula>
    </cfRule>
  </conditionalFormatting>
  <conditionalFormatting sqref="G212:H212">
    <cfRule type="containsBlanks" dxfId="13416" priority="6492">
      <formula>LEN(TRIM(G212))=0</formula>
    </cfRule>
  </conditionalFormatting>
  <conditionalFormatting sqref="I212:J212">
    <cfRule type="containsBlanks" dxfId="13415" priority="6491">
      <formula>LEN(TRIM(I212))=0</formula>
    </cfRule>
  </conditionalFormatting>
  <conditionalFormatting sqref="K212:M212">
    <cfRule type="containsBlanks" dxfId="13414" priority="6490">
      <formula>LEN(TRIM(K212))=0</formula>
    </cfRule>
  </conditionalFormatting>
  <conditionalFormatting sqref="BG212:BM212">
    <cfRule type="containsBlanks" dxfId="13413" priority="6489">
      <formula>LEN(TRIM(BG212))=0</formula>
    </cfRule>
  </conditionalFormatting>
  <conditionalFormatting sqref="F213">
    <cfRule type="containsBlanks" dxfId="13412" priority="6488">
      <formula>LEN(TRIM(F213))=0</formula>
    </cfRule>
  </conditionalFormatting>
  <conditionalFormatting sqref="G213:H213">
    <cfRule type="containsBlanks" dxfId="13411" priority="6487">
      <formula>LEN(TRIM(G213))=0</formula>
    </cfRule>
  </conditionalFormatting>
  <conditionalFormatting sqref="I213:J213">
    <cfRule type="containsBlanks" dxfId="13410" priority="6486">
      <formula>LEN(TRIM(I213))=0</formula>
    </cfRule>
  </conditionalFormatting>
  <conditionalFormatting sqref="K213:M213">
    <cfRule type="containsBlanks" dxfId="13409" priority="6485">
      <formula>LEN(TRIM(K213))=0</formula>
    </cfRule>
  </conditionalFormatting>
  <conditionalFormatting sqref="O213:O217">
    <cfRule type="containsBlanks" dxfId="13408" priority="6484">
      <formula>LEN(TRIM(O213))=0</formula>
    </cfRule>
  </conditionalFormatting>
  <conditionalFormatting sqref="AE213">
    <cfRule type="containsBlanks" dxfId="13407" priority="6483">
      <formula>LEN(TRIM(AE213))=0</formula>
    </cfRule>
  </conditionalFormatting>
  <conditionalFormatting sqref="AD213">
    <cfRule type="containsBlanks" dxfId="13406" priority="6482">
      <formula>LEN(TRIM(AD213))=0</formula>
    </cfRule>
  </conditionalFormatting>
  <conditionalFormatting sqref="BG213:BM213">
    <cfRule type="containsBlanks" dxfId="13405" priority="6481">
      <formula>LEN(TRIM(BG213))=0</formula>
    </cfRule>
  </conditionalFormatting>
  <conditionalFormatting sqref="I214:J214">
    <cfRule type="containsBlanks" dxfId="13404" priority="6479">
      <formula>LEN(TRIM(I214))=0</formula>
    </cfRule>
  </conditionalFormatting>
  <conditionalFormatting sqref="K214:M214">
    <cfRule type="containsBlanks" dxfId="13403" priority="6478">
      <formula>LEN(TRIM(K214))=0</formula>
    </cfRule>
  </conditionalFormatting>
  <conditionalFormatting sqref="AE214">
    <cfRule type="containsBlanks" dxfId="13402" priority="6477">
      <formula>LEN(TRIM(AE214))=0</formula>
    </cfRule>
  </conditionalFormatting>
  <conditionalFormatting sqref="AD214">
    <cfRule type="containsBlanks" dxfId="13401" priority="6476">
      <formula>LEN(TRIM(AD214))=0</formula>
    </cfRule>
  </conditionalFormatting>
  <conditionalFormatting sqref="F215:H215 N215 P215:T215">
    <cfRule type="containsBlanks" dxfId="13400" priority="6475">
      <formula>LEN(TRIM(F215))=0</formula>
    </cfRule>
  </conditionalFormatting>
  <conditionalFormatting sqref="I215:J215">
    <cfRule type="containsBlanks" dxfId="13399" priority="6473">
      <formula>LEN(TRIM(I215))=0</formula>
    </cfRule>
  </conditionalFormatting>
  <conditionalFormatting sqref="K215:M215">
    <cfRule type="containsBlanks" dxfId="13398" priority="6472">
      <formula>LEN(TRIM(K215))=0</formula>
    </cfRule>
  </conditionalFormatting>
  <conditionalFormatting sqref="W215:Z215 BO215 BG215 BM215 BJ215:BK215 AV215:AW215 AP215:AS215 AB215">
    <cfRule type="containsBlanks" dxfId="13397" priority="6471">
      <formula>LEN(TRIM(W215))=0</formula>
    </cfRule>
  </conditionalFormatting>
  <conditionalFormatting sqref="AE215">
    <cfRule type="containsBlanks" dxfId="13396" priority="6470">
      <formula>LEN(TRIM(AE215))=0</formula>
    </cfRule>
  </conditionalFormatting>
  <conditionalFormatting sqref="AD215">
    <cfRule type="containsBlanks" dxfId="13395" priority="6469">
      <formula>LEN(TRIM(AD215))=0</formula>
    </cfRule>
  </conditionalFormatting>
  <conditionalFormatting sqref="BN214:BN215">
    <cfRule type="containsBlanks" dxfId="13394" priority="6468">
      <formula>LEN(TRIM(BN214))=0</formula>
    </cfRule>
  </conditionalFormatting>
  <conditionalFormatting sqref="BA214:BA215">
    <cfRule type="containsBlanks" dxfId="13393" priority="6467">
      <formula>LEN(TRIM(BA214))=0</formula>
    </cfRule>
  </conditionalFormatting>
  <conditionalFormatting sqref="BL215">
    <cfRule type="containsBlanks" dxfId="13392" priority="6466">
      <formula>LEN(TRIM(BL215))=0</formula>
    </cfRule>
  </conditionalFormatting>
  <conditionalFormatting sqref="BH215:BI215">
    <cfRule type="containsBlanks" dxfId="13391" priority="6465">
      <formula>LEN(TRIM(BH215))=0</formula>
    </cfRule>
  </conditionalFormatting>
  <conditionalFormatting sqref="AX214:AY215">
    <cfRule type="containsBlanks" dxfId="13390" priority="6464">
      <formula>LEN(TRIM(AX214))=0</formula>
    </cfRule>
  </conditionalFormatting>
  <conditionalFormatting sqref="AT215:AU215">
    <cfRule type="containsBlanks" dxfId="13389" priority="6463">
      <formula>LEN(TRIM(AT215))=0</formula>
    </cfRule>
  </conditionalFormatting>
  <conditionalFormatting sqref="K216:M216">
    <cfRule type="containsBlanks" dxfId="13388" priority="6461">
      <formula>LEN(TRIM(K216))=0</formula>
    </cfRule>
  </conditionalFormatting>
  <conditionalFormatting sqref="I216:J216">
    <cfRule type="containsBlanks" dxfId="13387" priority="6460">
      <formula>LEN(TRIM(I216))=0</formula>
    </cfRule>
  </conditionalFormatting>
  <conditionalFormatting sqref="AE216">
    <cfRule type="containsBlanks" dxfId="13386" priority="6459">
      <formula>LEN(TRIM(AE216))=0</formula>
    </cfRule>
  </conditionalFormatting>
  <conditionalFormatting sqref="AD216">
    <cfRule type="containsBlanks" dxfId="13385" priority="6458">
      <formula>LEN(TRIM(AD216))=0</formula>
    </cfRule>
  </conditionalFormatting>
  <conditionalFormatting sqref="AX216:AY216">
    <cfRule type="containsBlanks" dxfId="13384" priority="6457">
      <formula>LEN(TRIM(AX216))=0</formula>
    </cfRule>
  </conditionalFormatting>
  <conditionalFormatting sqref="K217:M217">
    <cfRule type="containsBlanks" dxfId="13383" priority="6455">
      <formula>LEN(TRIM(K217))=0</formula>
    </cfRule>
  </conditionalFormatting>
  <conditionalFormatting sqref="I217:J217">
    <cfRule type="containsBlanks" dxfId="13382" priority="6454">
      <formula>LEN(TRIM(I217))=0</formula>
    </cfRule>
  </conditionalFormatting>
  <conditionalFormatting sqref="AX233:AY234">
    <cfRule type="containsBlanks" dxfId="13381" priority="6345">
      <formula>LEN(TRIM(AX233))=0</formula>
    </cfRule>
  </conditionalFormatting>
  <conditionalFormatting sqref="BP231:BP232">
    <cfRule type="containsBlanks" dxfId="13380" priority="6346">
      <formula>LEN(TRIM(BP231))=0</formula>
    </cfRule>
  </conditionalFormatting>
  <conditionalFormatting sqref="AX217:AY217">
    <cfRule type="containsBlanks" dxfId="13379" priority="6452">
      <formula>LEN(TRIM(AX217))=0</formula>
    </cfRule>
  </conditionalFormatting>
  <conditionalFormatting sqref="AR217:AW217 AZ217:BA217">
    <cfRule type="containsBlanks" dxfId="13378" priority="6453">
      <formula>LEN(TRIM(AR217))=0</formula>
    </cfRule>
  </conditionalFormatting>
  <conditionalFormatting sqref="I218:J218">
    <cfRule type="containsBlanks" dxfId="13377" priority="6451">
      <formula>LEN(TRIM(I218))=0</formula>
    </cfRule>
  </conditionalFormatting>
  <conditionalFormatting sqref="K218:M218">
    <cfRule type="containsBlanks" dxfId="13376" priority="6450">
      <formula>LEN(TRIM(K218))=0</formula>
    </cfRule>
  </conditionalFormatting>
  <conditionalFormatting sqref="N218:P218">
    <cfRule type="containsBlanks" dxfId="13375" priority="6449">
      <formula>LEN(TRIM(N218))=0</formula>
    </cfRule>
  </conditionalFormatting>
  <conditionalFormatting sqref="AX218:AY218">
    <cfRule type="containsBlanks" dxfId="13374" priority="6447">
      <formula>LEN(TRIM(AX218))=0</formula>
    </cfRule>
  </conditionalFormatting>
  <conditionalFormatting sqref="AV218:AW218">
    <cfRule type="containsBlanks" dxfId="13373" priority="6448">
      <formula>LEN(TRIM(AV218))=0</formula>
    </cfRule>
  </conditionalFormatting>
  <conditionalFormatting sqref="BG218:BM218">
    <cfRule type="containsBlanks" dxfId="13372" priority="6446">
      <formula>LEN(TRIM(BG218))=0</formula>
    </cfRule>
  </conditionalFormatting>
  <conditionalFormatting sqref="I219:J219">
    <cfRule type="containsBlanks" dxfId="13371" priority="6445">
      <formula>LEN(TRIM(I219))=0</formula>
    </cfRule>
  </conditionalFormatting>
  <conditionalFormatting sqref="K219:M219">
    <cfRule type="containsBlanks" dxfId="13370" priority="6444">
      <formula>LEN(TRIM(K219))=0</formula>
    </cfRule>
  </conditionalFormatting>
  <conditionalFormatting sqref="O219:O223">
    <cfRule type="containsBlanks" dxfId="13369" priority="6443">
      <formula>LEN(TRIM(O219))=0</formula>
    </cfRule>
  </conditionalFormatting>
  <conditionalFormatting sqref="S219:T223">
    <cfRule type="containsBlanks" dxfId="13368" priority="6442">
      <formula>LEN(TRIM(S219))=0</formula>
    </cfRule>
  </conditionalFormatting>
  <conditionalFormatting sqref="F220:H223 N220:N223 P220:P223">
    <cfRule type="containsBlanks" dxfId="13367" priority="6441">
      <formula>LEN(TRIM(F220))=0</formula>
    </cfRule>
  </conditionalFormatting>
  <conditionalFormatting sqref="I220:J223">
    <cfRule type="containsBlanks" dxfId="13366" priority="6440">
      <formula>LEN(TRIM(I220))=0</formula>
    </cfRule>
  </conditionalFormatting>
  <conditionalFormatting sqref="K220:M223">
    <cfRule type="containsBlanks" dxfId="13365" priority="6439">
      <formula>LEN(TRIM(K220))=0</formula>
    </cfRule>
  </conditionalFormatting>
  <conditionalFormatting sqref="AX219:AY223">
    <cfRule type="containsBlanks" dxfId="13364" priority="6436">
      <formula>LEN(TRIM(AX219))=0</formula>
    </cfRule>
  </conditionalFormatting>
  <conditionalFormatting sqref="AV219:AW223">
    <cfRule type="containsBlanks" dxfId="13363" priority="6437">
      <formula>LEN(TRIM(AV219))=0</formula>
    </cfRule>
  </conditionalFormatting>
  <conditionalFormatting sqref="BG219:BM223 BP219">
    <cfRule type="containsBlanks" dxfId="13362" priority="6435">
      <formula>LEN(TRIM(BG219))=0</formula>
    </cfRule>
  </conditionalFormatting>
  <conditionalFormatting sqref="BP220:BP223 BP226:BP229">
    <cfRule type="containsBlanks" dxfId="13361" priority="6434">
      <formula>LEN(TRIM(BP220))=0</formula>
    </cfRule>
  </conditionalFormatting>
  <conditionalFormatting sqref="H224">
    <cfRule type="containsBlanks" dxfId="13360" priority="6433">
      <formula>LEN(TRIM(H224))=0</formula>
    </cfRule>
  </conditionalFormatting>
  <conditionalFormatting sqref="I224">
    <cfRule type="containsBlanks" dxfId="13359" priority="6432">
      <formula>LEN(TRIM(I224))=0</formula>
    </cfRule>
  </conditionalFormatting>
  <conditionalFormatting sqref="J224">
    <cfRule type="containsBlanks" dxfId="13358" priority="6431">
      <formula>LEN(TRIM(J224))=0</formula>
    </cfRule>
  </conditionalFormatting>
  <conditionalFormatting sqref="K224">
    <cfRule type="containsBlanks" dxfId="13357" priority="6430">
      <formula>LEN(TRIM(K224))=0</formula>
    </cfRule>
  </conditionalFormatting>
  <conditionalFormatting sqref="L225:L227">
    <cfRule type="containsBlanks" dxfId="13356" priority="6429">
      <formula>LEN(TRIM(L225))=0</formula>
    </cfRule>
  </conditionalFormatting>
  <conditionalFormatting sqref="M224">
    <cfRule type="containsBlanks" dxfId="13355" priority="6428">
      <formula>LEN(TRIM(M224))=0</formula>
    </cfRule>
  </conditionalFormatting>
  <conditionalFormatting sqref="N224:P225">
    <cfRule type="containsBlanks" dxfId="13354" priority="6427">
      <formula>LEN(TRIM(N224))=0</formula>
    </cfRule>
  </conditionalFormatting>
  <conditionalFormatting sqref="S224:T225">
    <cfRule type="containsBlanks" dxfId="13353" priority="6426">
      <formula>LEN(TRIM(S224))=0</formula>
    </cfRule>
  </conditionalFormatting>
  <conditionalFormatting sqref="AX224:AY225">
    <cfRule type="containsBlanks" dxfId="13352" priority="6424">
      <formula>LEN(TRIM(AX224))=0</formula>
    </cfRule>
  </conditionalFormatting>
  <conditionalFormatting sqref="AV224:AW225">
    <cfRule type="containsBlanks" dxfId="13351" priority="6425">
      <formula>LEN(TRIM(AV224))=0</formula>
    </cfRule>
  </conditionalFormatting>
  <conditionalFormatting sqref="BA225:BA227">
    <cfRule type="containsBlanks" dxfId="13350" priority="6423">
      <formula>LEN(TRIM(BA225))=0</formula>
    </cfRule>
  </conditionalFormatting>
  <conditionalFormatting sqref="BG224:BM227">
    <cfRule type="containsBlanks" dxfId="13349" priority="6422">
      <formula>LEN(TRIM(BG224))=0</formula>
    </cfRule>
  </conditionalFormatting>
  <conditionalFormatting sqref="F226:K227 M226:M227">
    <cfRule type="containsBlanks" dxfId="13348" priority="6421">
      <formula>LEN(TRIM(F226))=0</formula>
    </cfRule>
  </conditionalFormatting>
  <conditionalFormatting sqref="N226:P227">
    <cfRule type="containsBlanks" dxfId="13347" priority="6419">
      <formula>LEN(TRIM(N226))=0</formula>
    </cfRule>
  </conditionalFormatting>
  <conditionalFormatting sqref="AX226:AY226">
    <cfRule type="containsBlanks" dxfId="13346" priority="6418">
      <formula>LEN(TRIM(AX226))=0</formula>
    </cfRule>
  </conditionalFormatting>
  <conditionalFormatting sqref="AX227:AY227">
    <cfRule type="containsBlanks" dxfId="13345" priority="6417">
      <formula>LEN(TRIM(AX227))=0</formula>
    </cfRule>
  </conditionalFormatting>
  <conditionalFormatting sqref="I228">
    <cfRule type="containsBlanks" dxfId="13344" priority="6416">
      <formula>LEN(TRIM(I228))=0</formula>
    </cfRule>
  </conditionalFormatting>
  <conditionalFormatting sqref="J228">
    <cfRule type="containsBlanks" dxfId="13343" priority="6415">
      <formula>LEN(TRIM(J228))=0</formula>
    </cfRule>
  </conditionalFormatting>
  <conditionalFormatting sqref="K228">
    <cfRule type="containsBlanks" dxfId="13342" priority="6414">
      <formula>LEN(TRIM(K228))=0</formula>
    </cfRule>
  </conditionalFormatting>
  <conditionalFormatting sqref="M228">
    <cfRule type="containsBlanks" dxfId="13341" priority="6413">
      <formula>LEN(TRIM(M228))=0</formula>
    </cfRule>
  </conditionalFormatting>
  <conditionalFormatting sqref="O228">
    <cfRule type="containsBlanks" dxfId="13340" priority="6412">
      <formula>LEN(TRIM(O228))=0</formula>
    </cfRule>
  </conditionalFormatting>
  <conditionalFormatting sqref="T228">
    <cfRule type="containsBlanks" dxfId="13339" priority="6411">
      <formula>LEN(TRIM(T228))=0</formula>
    </cfRule>
  </conditionalFormatting>
  <conditionalFormatting sqref="AX228:AY228">
    <cfRule type="containsBlanks" dxfId="13338" priority="6409">
      <formula>LEN(TRIM(AX228))=0</formula>
    </cfRule>
  </conditionalFormatting>
  <conditionalFormatting sqref="AV228:AW228">
    <cfRule type="containsBlanks" dxfId="13337" priority="6410">
      <formula>LEN(TRIM(AV228))=0</formula>
    </cfRule>
  </conditionalFormatting>
  <conditionalFormatting sqref="BG228:BM228">
    <cfRule type="containsBlanks" dxfId="13336" priority="6408">
      <formula>LEN(TRIM(BG228))=0</formula>
    </cfRule>
  </conditionalFormatting>
  <conditionalFormatting sqref="F230">
    <cfRule type="containsBlanks" dxfId="13335" priority="6407">
      <formula>LEN(TRIM(F230))=0</formula>
    </cfRule>
  </conditionalFormatting>
  <conditionalFormatting sqref="I229:I230">
    <cfRule type="containsBlanks" dxfId="13334" priority="6406">
      <formula>LEN(TRIM(I229))=0</formula>
    </cfRule>
  </conditionalFormatting>
  <conditionalFormatting sqref="J229:J230">
    <cfRule type="containsBlanks" dxfId="13333" priority="6405">
      <formula>LEN(TRIM(J229))=0</formula>
    </cfRule>
  </conditionalFormatting>
  <conditionalFormatting sqref="K229:K230">
    <cfRule type="containsBlanks" dxfId="13332" priority="6404">
      <formula>LEN(TRIM(K229))=0</formula>
    </cfRule>
  </conditionalFormatting>
  <conditionalFormatting sqref="M229:M230">
    <cfRule type="containsBlanks" dxfId="13331" priority="6403">
      <formula>LEN(TRIM(M229))=0</formula>
    </cfRule>
  </conditionalFormatting>
  <conditionalFormatting sqref="N229:P230">
    <cfRule type="containsBlanks" dxfId="13330" priority="6402">
      <formula>LEN(TRIM(N229))=0</formula>
    </cfRule>
  </conditionalFormatting>
  <conditionalFormatting sqref="S229:S230">
    <cfRule type="containsBlanks" dxfId="13329" priority="6401">
      <formula>LEN(TRIM(S229))=0</formula>
    </cfRule>
  </conditionalFormatting>
  <conditionalFormatting sqref="T229:T230">
    <cfRule type="containsBlanks" dxfId="13328" priority="6400">
      <formula>LEN(TRIM(T229))=0</formula>
    </cfRule>
  </conditionalFormatting>
  <conditionalFormatting sqref="BP230">
    <cfRule type="containsBlanks" dxfId="13327" priority="6399">
      <formula>LEN(TRIM(BP230))=0</formula>
    </cfRule>
  </conditionalFormatting>
  <conditionalFormatting sqref="AX229:AY230">
    <cfRule type="containsBlanks" dxfId="13326" priority="6397">
      <formula>LEN(TRIM(AX229))=0</formula>
    </cfRule>
  </conditionalFormatting>
  <conditionalFormatting sqref="AV229:AW230">
    <cfRule type="containsBlanks" dxfId="13325" priority="6398">
      <formula>LEN(TRIM(AV229))=0</formula>
    </cfRule>
  </conditionalFormatting>
  <conditionalFormatting sqref="BG229:BM230">
    <cfRule type="containsBlanks" dxfId="13324" priority="6396">
      <formula>LEN(TRIM(BG229))=0</formula>
    </cfRule>
  </conditionalFormatting>
  <conditionalFormatting sqref="H231">
    <cfRule type="containsBlanks" dxfId="13323" priority="6395">
      <formula>LEN(TRIM(H231))=0</formula>
    </cfRule>
  </conditionalFormatting>
  <conditionalFormatting sqref="I231">
    <cfRule type="containsBlanks" dxfId="13322" priority="6394">
      <formula>LEN(TRIM(I231))=0</formula>
    </cfRule>
  </conditionalFormatting>
  <conditionalFormatting sqref="J231">
    <cfRule type="containsBlanks" dxfId="13321" priority="6393">
      <formula>LEN(TRIM(J231))=0</formula>
    </cfRule>
  </conditionalFormatting>
  <conditionalFormatting sqref="O231">
    <cfRule type="containsBlanks" dxfId="13320" priority="6392">
      <formula>LEN(TRIM(O231))=0</formula>
    </cfRule>
  </conditionalFormatting>
  <conditionalFormatting sqref="F232:G232 K232 M232:N232">
    <cfRule type="containsBlanks" dxfId="13319" priority="6390">
      <formula>LEN(TRIM(F232))=0</formula>
    </cfRule>
  </conditionalFormatting>
  <conditionalFormatting sqref="H232">
    <cfRule type="containsBlanks" dxfId="13318" priority="6389">
      <formula>LEN(TRIM(H232))=0</formula>
    </cfRule>
  </conditionalFormatting>
  <conditionalFormatting sqref="I232">
    <cfRule type="containsBlanks" dxfId="13317" priority="6388">
      <formula>LEN(TRIM(I232))=0</formula>
    </cfRule>
  </conditionalFormatting>
  <conditionalFormatting sqref="J232">
    <cfRule type="containsBlanks" dxfId="13316" priority="6387">
      <formula>LEN(TRIM(J232))=0</formula>
    </cfRule>
  </conditionalFormatting>
  <conditionalFormatting sqref="O232">
    <cfRule type="containsBlanks" dxfId="13315" priority="6386">
      <formula>LEN(TRIM(O232))=0</formula>
    </cfRule>
  </conditionalFormatting>
  <conditionalFormatting sqref="AS232">
    <cfRule type="containsBlanks" dxfId="13314" priority="6376">
      <formula>LEN(TRIM(AS232))=0</formula>
    </cfRule>
  </conditionalFormatting>
  <conditionalFormatting sqref="BG231:BM232">
    <cfRule type="containsBlanks" dxfId="13313" priority="6374">
      <formula>LEN(TRIM(BG231))=0</formula>
    </cfRule>
  </conditionalFormatting>
  <conditionalFormatting sqref="AX231:AY232">
    <cfRule type="containsBlanks" dxfId="13312" priority="6373">
      <formula>LEN(TRIM(AX231))=0</formula>
    </cfRule>
  </conditionalFormatting>
  <conditionalFormatting sqref="F233:G233">
    <cfRule type="containsBlanks" dxfId="13311" priority="6372">
      <formula>LEN(TRIM(F233))=0</formula>
    </cfRule>
  </conditionalFormatting>
  <conditionalFormatting sqref="H233">
    <cfRule type="containsBlanks" dxfId="13310" priority="6371">
      <formula>LEN(TRIM(H233))=0</formula>
    </cfRule>
  </conditionalFormatting>
  <conditionalFormatting sqref="I233">
    <cfRule type="containsBlanks" dxfId="13309" priority="6370">
      <formula>LEN(TRIM(I233))=0</formula>
    </cfRule>
  </conditionalFormatting>
  <conditionalFormatting sqref="J233">
    <cfRule type="containsBlanks" dxfId="13308" priority="6369">
      <formula>LEN(TRIM(J233))=0</formula>
    </cfRule>
  </conditionalFormatting>
  <conditionalFormatting sqref="W233:X233">
    <cfRule type="containsBlanks" dxfId="13307" priority="6367">
      <formula>LEN(TRIM(W233))=0</formula>
    </cfRule>
  </conditionalFormatting>
  <conditionalFormatting sqref="Z233">
    <cfRule type="containsBlanks" dxfId="13306" priority="6366">
      <formula>LEN(TRIM(Z233))=0</formula>
    </cfRule>
  </conditionalFormatting>
  <conditionalFormatting sqref="AB233">
    <cfRule type="containsBlanks" dxfId="13305" priority="6365">
      <formula>LEN(TRIM(AB233))=0</formula>
    </cfRule>
  </conditionalFormatting>
  <conditionalFormatting sqref="AP233:AQ233">
    <cfRule type="containsBlanks" dxfId="13304" priority="6363">
      <formula>LEN(TRIM(AP233))=0</formula>
    </cfRule>
  </conditionalFormatting>
  <conditionalFormatting sqref="AO233">
    <cfRule type="containsBlanks" dxfId="13303" priority="6362">
      <formula>LEN(TRIM(AO233))=0</formula>
    </cfRule>
  </conditionalFormatting>
  <conditionalFormatting sqref="AN234">
    <cfRule type="containsBlanks" dxfId="13302" priority="6361">
      <formula>LEN(TRIM(AN234))=0</formula>
    </cfRule>
  </conditionalFormatting>
  <conditionalFormatting sqref="AP234:AQ234">
    <cfRule type="containsBlanks" dxfId="13301" priority="6360">
      <formula>LEN(TRIM(AP234))=0</formula>
    </cfRule>
  </conditionalFormatting>
  <conditionalFormatting sqref="AO234">
    <cfRule type="containsBlanks" dxfId="13300" priority="6359">
      <formula>LEN(TRIM(AO234))=0</formula>
    </cfRule>
  </conditionalFormatting>
  <conditionalFormatting sqref="Y234">
    <cfRule type="containsBlanks" dxfId="13299" priority="6358">
      <formula>LEN(TRIM(Y234))=0</formula>
    </cfRule>
  </conditionalFormatting>
  <conditionalFormatting sqref="W234:X234">
    <cfRule type="containsBlanks" dxfId="13298" priority="6357">
      <formula>LEN(TRIM(W234))=0</formula>
    </cfRule>
  </conditionalFormatting>
  <conditionalFormatting sqref="Z234">
    <cfRule type="containsBlanks" dxfId="13297" priority="6356">
      <formula>LEN(TRIM(Z234))=0</formula>
    </cfRule>
  </conditionalFormatting>
  <conditionalFormatting sqref="AB234">
    <cfRule type="containsBlanks" dxfId="13296" priority="6355">
      <formula>LEN(TRIM(AB234))=0</formula>
    </cfRule>
  </conditionalFormatting>
  <conditionalFormatting sqref="K234 M234:P234">
    <cfRule type="containsBlanks" dxfId="13295" priority="6353">
      <formula>LEN(TRIM(K234))=0</formula>
    </cfRule>
  </conditionalFormatting>
  <conditionalFormatting sqref="F234:G234">
    <cfRule type="containsBlanks" dxfId="13294" priority="6352">
      <formula>LEN(TRIM(F234))=0</formula>
    </cfRule>
  </conditionalFormatting>
  <conditionalFormatting sqref="H234">
    <cfRule type="containsBlanks" dxfId="13293" priority="6351">
      <formula>LEN(TRIM(H234))=0</formula>
    </cfRule>
  </conditionalFormatting>
  <conditionalFormatting sqref="I234">
    <cfRule type="containsBlanks" dxfId="13292" priority="6350">
      <formula>LEN(TRIM(I234))=0</formula>
    </cfRule>
  </conditionalFormatting>
  <conditionalFormatting sqref="J234">
    <cfRule type="containsBlanks" dxfId="13291" priority="6349">
      <formula>LEN(TRIM(J234))=0</formula>
    </cfRule>
  </conditionalFormatting>
  <conditionalFormatting sqref="AS233:AS234">
    <cfRule type="containsBlanks" dxfId="13290" priority="6347">
      <formula>LEN(TRIM(AS233))=0</formula>
    </cfRule>
  </conditionalFormatting>
  <conditionalFormatting sqref="I235">
    <cfRule type="containsBlanks" dxfId="13289" priority="6344">
      <formula>LEN(TRIM(I235))=0</formula>
    </cfRule>
  </conditionalFormatting>
  <conditionalFormatting sqref="J235">
    <cfRule type="containsBlanks" dxfId="13288" priority="6343">
      <formula>LEN(TRIM(J235))=0</formula>
    </cfRule>
  </conditionalFormatting>
  <conditionalFormatting sqref="K235:M235">
    <cfRule type="containsBlanks" dxfId="13287" priority="6342">
      <formula>LEN(TRIM(K235))=0</formula>
    </cfRule>
  </conditionalFormatting>
  <conditionalFormatting sqref="O235:O248">
    <cfRule type="containsBlanks" dxfId="13286" priority="6341">
      <formula>LEN(TRIM(O235))=0</formula>
    </cfRule>
  </conditionalFormatting>
  <conditionalFormatting sqref="X235">
    <cfRule type="containsBlanks" dxfId="13285" priority="6340">
      <formula>LEN(TRIM(X235))=0</formula>
    </cfRule>
  </conditionalFormatting>
  <conditionalFormatting sqref="AG235:AH235">
    <cfRule type="containsBlanks" dxfId="13284" priority="6339">
      <formula>LEN(TRIM(AG235))=0</formula>
    </cfRule>
  </conditionalFormatting>
  <conditionalFormatting sqref="AX235:AY235">
    <cfRule type="containsBlanks" dxfId="13283" priority="6337">
      <formula>LEN(TRIM(AX235))=0</formula>
    </cfRule>
  </conditionalFormatting>
  <conditionalFormatting sqref="AV235:AW235">
    <cfRule type="containsBlanks" dxfId="13282" priority="6338">
      <formula>LEN(TRIM(AV235))=0</formula>
    </cfRule>
  </conditionalFormatting>
  <conditionalFormatting sqref="BG235:BM235">
    <cfRule type="containsBlanks" dxfId="13281" priority="6336">
      <formula>LEN(TRIM(BG235))=0</formula>
    </cfRule>
  </conditionalFormatting>
  <conditionalFormatting sqref="I236:I239">
    <cfRule type="containsBlanks" dxfId="13280" priority="6335">
      <formula>LEN(TRIM(I236))=0</formula>
    </cfRule>
  </conditionalFormatting>
  <conditionalFormatting sqref="J236:J239">
    <cfRule type="containsBlanks" dxfId="13279" priority="6334">
      <formula>LEN(TRIM(J236))=0</formula>
    </cfRule>
  </conditionalFormatting>
  <conditionalFormatting sqref="K236:M236">
    <cfRule type="containsBlanks" dxfId="13278" priority="6332">
      <formula>LEN(TRIM(K236))=0</formula>
    </cfRule>
  </conditionalFormatting>
  <conditionalFormatting sqref="N237:N239 P237:P239">
    <cfRule type="containsBlanks" dxfId="13277" priority="6331">
      <formula>LEN(TRIM(N237))=0</formula>
    </cfRule>
  </conditionalFormatting>
  <conditionalFormatting sqref="K237:M239">
    <cfRule type="containsBlanks" dxfId="13276" priority="6329">
      <formula>LEN(TRIM(K237))=0</formula>
    </cfRule>
  </conditionalFormatting>
  <conditionalFormatting sqref="T236:T239">
    <cfRule type="containsBlanks" dxfId="13275" priority="6328">
      <formula>LEN(TRIM(T236))=0</formula>
    </cfRule>
  </conditionalFormatting>
  <conditionalFormatting sqref="BG236:BM239">
    <cfRule type="containsBlanks" dxfId="13274" priority="6321">
      <formula>LEN(TRIM(BG236))=0</formula>
    </cfRule>
  </conditionalFormatting>
  <conditionalFormatting sqref="AG236:AH236">
    <cfRule type="containsBlanks" dxfId="13273" priority="6327">
      <formula>LEN(TRIM(AG236))=0</formula>
    </cfRule>
  </conditionalFormatting>
  <conditionalFormatting sqref="AJ237:AJ239 W237:Z239 AD237:AE239 AB237:AB239">
    <cfRule type="containsBlanks" dxfId="13272" priority="6326">
      <formula>LEN(TRIM(W237))=0</formula>
    </cfRule>
  </conditionalFormatting>
  <conditionalFormatting sqref="AG237:AH239">
    <cfRule type="containsBlanks" dxfId="13271" priority="6325">
      <formula>LEN(TRIM(AG237))=0</formula>
    </cfRule>
  </conditionalFormatting>
  <conditionalFormatting sqref="AX236:AY239">
    <cfRule type="containsBlanks" dxfId="13270" priority="6322">
      <formula>LEN(TRIM(AX236))=0</formula>
    </cfRule>
  </conditionalFormatting>
  <conditionalFormatting sqref="AV236:AW239">
    <cfRule type="containsBlanks" dxfId="13269" priority="6323">
      <formula>LEN(TRIM(AV236))=0</formula>
    </cfRule>
  </conditionalFormatting>
  <conditionalFormatting sqref="F240:H242">
    <cfRule type="containsBlanks" dxfId="13268" priority="6320">
      <formula>LEN(TRIM(F240))=0</formula>
    </cfRule>
  </conditionalFormatting>
  <conditionalFormatting sqref="I240:I242">
    <cfRule type="containsBlanks" dxfId="13267" priority="6319">
      <formula>LEN(TRIM(I240))=0</formula>
    </cfRule>
  </conditionalFormatting>
  <conditionalFormatting sqref="J240:J242">
    <cfRule type="containsBlanks" dxfId="13266" priority="6318">
      <formula>LEN(TRIM(J240))=0</formula>
    </cfRule>
  </conditionalFormatting>
  <conditionalFormatting sqref="N240:N242 P240:P242">
    <cfRule type="containsBlanks" dxfId="13265" priority="6317">
      <formula>LEN(TRIM(N240))=0</formula>
    </cfRule>
  </conditionalFormatting>
  <conditionalFormatting sqref="K240:M242">
    <cfRule type="containsBlanks" dxfId="13264" priority="6315">
      <formula>LEN(TRIM(K240))=0</formula>
    </cfRule>
  </conditionalFormatting>
  <conditionalFormatting sqref="W240:X242">
    <cfRule type="containsBlanks" dxfId="13263" priority="6314">
      <formula>LEN(TRIM(W240))=0</formula>
    </cfRule>
  </conditionalFormatting>
  <conditionalFormatting sqref="Y240:Y242">
    <cfRule type="containsBlanks" dxfId="13262" priority="6313">
      <formula>LEN(TRIM(Y240))=0</formula>
    </cfRule>
  </conditionalFormatting>
  <conditionalFormatting sqref="AG240:AH242">
    <cfRule type="containsBlanks" dxfId="13261" priority="6311">
      <formula>LEN(TRIM(AG240))=0</formula>
    </cfRule>
  </conditionalFormatting>
  <conditionalFormatting sqref="AJ240:AJ242">
    <cfRule type="containsBlanks" dxfId="13260" priority="6310">
      <formula>LEN(TRIM(AJ240))=0</formula>
    </cfRule>
  </conditionalFormatting>
  <conditionalFormatting sqref="AD240:AE242">
    <cfRule type="containsBlanks" dxfId="13259" priority="6309">
      <formula>LEN(TRIM(AD240))=0</formula>
    </cfRule>
  </conditionalFormatting>
  <conditionalFormatting sqref="AB240:AB242">
    <cfRule type="containsBlanks" dxfId="13258" priority="6308">
      <formula>LEN(TRIM(AB240))=0</formula>
    </cfRule>
  </conditionalFormatting>
  <conditionalFormatting sqref="AX240:AY242">
    <cfRule type="containsBlanks" dxfId="13257" priority="6307">
      <formula>LEN(TRIM(AX240))=0</formula>
    </cfRule>
  </conditionalFormatting>
  <conditionalFormatting sqref="BL240">
    <cfRule type="containsBlanks" dxfId="13256" priority="6306">
      <formula>LEN(TRIM(BL240))=0</formula>
    </cfRule>
  </conditionalFormatting>
  <conditionalFormatting sqref="BG241:BK242 BM241:BM242">
    <cfRule type="containsBlanks" dxfId="13255" priority="6305">
      <formula>LEN(TRIM(BG241))=0</formula>
    </cfRule>
  </conditionalFormatting>
  <conditionalFormatting sqref="BL241:BL242">
    <cfRule type="containsBlanks" dxfId="13254" priority="6304">
      <formula>LEN(TRIM(BL241))=0</formula>
    </cfRule>
  </conditionalFormatting>
  <conditionalFormatting sqref="BP241:BP242">
    <cfRule type="containsBlanks" dxfId="13253" priority="6303">
      <formula>LEN(TRIM(BP241))=0</formula>
    </cfRule>
  </conditionalFormatting>
  <conditionalFormatting sqref="BP243:BP246">
    <cfRule type="containsBlanks" dxfId="13252" priority="6281">
      <formula>LEN(TRIM(BP243))=0</formula>
    </cfRule>
  </conditionalFormatting>
  <conditionalFormatting sqref="BN240:BN242">
    <cfRule type="containsBlanks" dxfId="13251" priority="6302">
      <formula>LEN(TRIM(BN240))=0</formula>
    </cfRule>
  </conditionalFormatting>
  <conditionalFormatting sqref="H243">
    <cfRule type="containsBlanks" dxfId="13250" priority="6301">
      <formula>LEN(TRIM(H243))=0</formula>
    </cfRule>
  </conditionalFormatting>
  <conditionalFormatting sqref="I243">
    <cfRule type="containsBlanks" dxfId="13249" priority="6300">
      <formula>LEN(TRIM(I243))=0</formula>
    </cfRule>
  </conditionalFormatting>
  <conditionalFormatting sqref="J243">
    <cfRule type="containsBlanks" dxfId="13248" priority="6299">
      <formula>LEN(TRIM(J243))=0</formula>
    </cfRule>
  </conditionalFormatting>
  <conditionalFormatting sqref="K243:M243">
    <cfRule type="containsBlanks" dxfId="13247" priority="6298">
      <formula>LEN(TRIM(K243))=0</formula>
    </cfRule>
  </conditionalFormatting>
  <conditionalFormatting sqref="F244:G245 N244:N245 P244:P245">
    <cfRule type="containsBlanks" dxfId="13246" priority="6296">
      <formula>LEN(TRIM(F244))=0</formula>
    </cfRule>
  </conditionalFormatting>
  <conditionalFormatting sqref="H244:H245">
    <cfRule type="containsBlanks" dxfId="13245" priority="6295">
      <formula>LEN(TRIM(H244))=0</formula>
    </cfRule>
  </conditionalFormatting>
  <conditionalFormatting sqref="I244:I245">
    <cfRule type="containsBlanks" dxfId="13244" priority="6294">
      <formula>LEN(TRIM(I244))=0</formula>
    </cfRule>
  </conditionalFormatting>
  <conditionalFormatting sqref="J244:J245">
    <cfRule type="containsBlanks" dxfId="13243" priority="6293">
      <formula>LEN(TRIM(J244))=0</formula>
    </cfRule>
  </conditionalFormatting>
  <conditionalFormatting sqref="K244:M245">
    <cfRule type="containsBlanks" dxfId="13242" priority="6292">
      <formula>LEN(TRIM(K244))=0</formula>
    </cfRule>
  </conditionalFormatting>
  <conditionalFormatting sqref="W243:X245">
    <cfRule type="containsBlanks" dxfId="13241" priority="6290">
      <formula>LEN(TRIM(W243))=0</formula>
    </cfRule>
  </conditionalFormatting>
  <conditionalFormatting sqref="AG243:AH245">
    <cfRule type="containsBlanks" dxfId="13240" priority="6288">
      <formula>LEN(TRIM(AG243))=0</formula>
    </cfRule>
  </conditionalFormatting>
  <conditionalFormatting sqref="AJ243:AJ245">
    <cfRule type="containsBlanks" dxfId="13239" priority="6287">
      <formula>LEN(TRIM(AJ243))=0</formula>
    </cfRule>
  </conditionalFormatting>
  <conditionalFormatting sqref="AB243:AB245">
    <cfRule type="containsBlanks" dxfId="13238" priority="6286">
      <formula>LEN(TRIM(AB243))=0</formula>
    </cfRule>
  </conditionalFormatting>
  <conditionalFormatting sqref="AX243:AY245">
    <cfRule type="containsBlanks" dxfId="13237" priority="6285">
      <formula>LEN(TRIM(AX243))=0</formula>
    </cfRule>
  </conditionalFormatting>
  <conditionalFormatting sqref="BM243:BM245 BG243:BK245">
    <cfRule type="containsBlanks" dxfId="13236" priority="6284">
      <formula>LEN(TRIM(BG243))=0</formula>
    </cfRule>
  </conditionalFormatting>
  <conditionalFormatting sqref="BL243:BL245">
    <cfRule type="containsBlanks" dxfId="13235" priority="6283">
      <formula>LEN(TRIM(BL243))=0</formula>
    </cfRule>
  </conditionalFormatting>
  <conditionalFormatting sqref="BN243:BN245">
    <cfRule type="containsBlanks" dxfId="13234" priority="6282">
      <formula>LEN(TRIM(BN243))=0</formula>
    </cfRule>
  </conditionalFormatting>
  <conditionalFormatting sqref="H246">
    <cfRule type="containsBlanks" dxfId="13233" priority="6280">
      <formula>LEN(TRIM(H246))=0</formula>
    </cfRule>
  </conditionalFormatting>
  <conditionalFormatting sqref="I246">
    <cfRule type="containsBlanks" dxfId="13232" priority="6279">
      <formula>LEN(TRIM(I246))=0</formula>
    </cfRule>
  </conditionalFormatting>
  <conditionalFormatting sqref="J246">
    <cfRule type="containsBlanks" dxfId="13231" priority="6278">
      <formula>LEN(TRIM(J246))=0</formula>
    </cfRule>
  </conditionalFormatting>
  <conditionalFormatting sqref="K246">
    <cfRule type="containsBlanks" dxfId="13230" priority="6277">
      <formula>LEN(TRIM(K246))=0</formula>
    </cfRule>
  </conditionalFormatting>
  <conditionalFormatting sqref="M246">
    <cfRule type="containsBlanks" dxfId="13229" priority="6276">
      <formula>LEN(TRIM(M246))=0</formula>
    </cfRule>
  </conditionalFormatting>
  <conditionalFormatting sqref="F247:G247 L247 N247 P247:R247">
    <cfRule type="containsBlanks" dxfId="13228" priority="6274">
      <formula>LEN(TRIM(F247))=0</formula>
    </cfRule>
  </conditionalFormatting>
  <conditionalFormatting sqref="H247">
    <cfRule type="containsBlanks" dxfId="13227" priority="6273">
      <formula>LEN(TRIM(H247))=0</formula>
    </cfRule>
  </conditionalFormatting>
  <conditionalFormatting sqref="I247">
    <cfRule type="containsBlanks" dxfId="13226" priority="6272">
      <formula>LEN(TRIM(I247))=0</formula>
    </cfRule>
  </conditionalFormatting>
  <conditionalFormatting sqref="J247">
    <cfRule type="containsBlanks" dxfId="13225" priority="6271">
      <formula>LEN(TRIM(J247))=0</formula>
    </cfRule>
  </conditionalFormatting>
  <conditionalFormatting sqref="K247">
    <cfRule type="containsBlanks" dxfId="13224" priority="6270">
      <formula>LEN(TRIM(K247))=0</formula>
    </cfRule>
  </conditionalFormatting>
  <conditionalFormatting sqref="M247">
    <cfRule type="containsBlanks" dxfId="13223" priority="6269">
      <formula>LEN(TRIM(M247))=0</formula>
    </cfRule>
  </conditionalFormatting>
  <conditionalFormatting sqref="AQ246:AQ247">
    <cfRule type="containsBlanks" dxfId="13222" priority="6267">
      <formula>LEN(TRIM(AQ246))=0</formula>
    </cfRule>
  </conditionalFormatting>
  <conditionalFormatting sqref="BP247">
    <cfRule type="containsBlanks" dxfId="13221" priority="6266">
      <formula>LEN(TRIM(BP247))=0</formula>
    </cfRule>
  </conditionalFormatting>
  <conditionalFormatting sqref="AX246:AY247">
    <cfRule type="containsBlanks" dxfId="13220" priority="6265">
      <formula>LEN(TRIM(AX246))=0</formula>
    </cfRule>
  </conditionalFormatting>
  <conditionalFormatting sqref="BG246:BM246">
    <cfRule type="containsBlanks" dxfId="13219" priority="6264">
      <formula>LEN(TRIM(BG246))=0</formula>
    </cfRule>
  </conditionalFormatting>
  <conditionalFormatting sqref="BG247:BM247">
    <cfRule type="containsBlanks" dxfId="13218" priority="6263">
      <formula>LEN(TRIM(BG247))=0</formula>
    </cfRule>
  </conditionalFormatting>
  <conditionalFormatting sqref="F248:G248">
    <cfRule type="containsBlanks" dxfId="13217" priority="6262">
      <formula>LEN(TRIM(F248))=0</formula>
    </cfRule>
  </conditionalFormatting>
  <conditionalFormatting sqref="H248">
    <cfRule type="containsBlanks" dxfId="13216" priority="6261">
      <formula>LEN(TRIM(H248))=0</formula>
    </cfRule>
  </conditionalFormatting>
  <conditionalFormatting sqref="I248">
    <cfRule type="containsBlanks" dxfId="13215" priority="6260">
      <formula>LEN(TRIM(I248))=0</formula>
    </cfRule>
  </conditionalFormatting>
  <conditionalFormatting sqref="J248">
    <cfRule type="containsBlanks" dxfId="13214" priority="6259">
      <formula>LEN(TRIM(J248))=0</formula>
    </cfRule>
  </conditionalFormatting>
  <conditionalFormatting sqref="L248:L250">
    <cfRule type="containsBlanks" dxfId="13213" priority="6258">
      <formula>LEN(TRIM(L248))=0</formula>
    </cfRule>
  </conditionalFormatting>
  <conditionalFormatting sqref="W248:X248">
    <cfRule type="containsBlanks" dxfId="13212" priority="6256">
      <formula>LEN(TRIM(W248))=0</formula>
    </cfRule>
  </conditionalFormatting>
  <conditionalFormatting sqref="BP248:BP250">
    <cfRule type="containsBlanks" dxfId="13211" priority="6255">
      <formula>LEN(TRIM(BP248))=0</formula>
    </cfRule>
  </conditionalFormatting>
  <conditionalFormatting sqref="AX248:AY248">
    <cfRule type="containsBlanks" dxfId="13210" priority="6254">
      <formula>LEN(TRIM(AX248))=0</formula>
    </cfRule>
  </conditionalFormatting>
  <conditionalFormatting sqref="BG248:BM250">
    <cfRule type="containsBlanks" dxfId="13209" priority="6253">
      <formula>LEN(TRIM(BG248))=0</formula>
    </cfRule>
  </conditionalFormatting>
  <conditionalFormatting sqref="I251">
    <cfRule type="containsBlanks" dxfId="13208" priority="6252">
      <formula>LEN(TRIM(I251))=0</formula>
    </cfRule>
  </conditionalFormatting>
  <conditionalFormatting sqref="J251">
    <cfRule type="containsBlanks" dxfId="13207" priority="6251">
      <formula>LEN(TRIM(J251))=0</formula>
    </cfRule>
  </conditionalFormatting>
  <conditionalFormatting sqref="K251:M251">
    <cfRule type="containsBlanks" dxfId="13206" priority="6250">
      <formula>LEN(TRIM(K251))=0</formula>
    </cfRule>
  </conditionalFormatting>
  <conditionalFormatting sqref="O251">
    <cfRule type="containsBlanks" dxfId="13205" priority="6249">
      <formula>LEN(TRIM(O251))=0</formula>
    </cfRule>
  </conditionalFormatting>
  <conditionalFormatting sqref="AX251:AY251">
    <cfRule type="containsBlanks" dxfId="13204" priority="6248">
      <formula>LEN(TRIM(AX251))=0</formula>
    </cfRule>
  </conditionalFormatting>
  <conditionalFormatting sqref="BG251:BM251">
    <cfRule type="containsBlanks" dxfId="13203" priority="6247">
      <formula>LEN(TRIM(BG251))=0</formula>
    </cfRule>
  </conditionalFormatting>
  <conditionalFormatting sqref="J252">
    <cfRule type="containsBlanks" dxfId="13202" priority="6246">
      <formula>LEN(TRIM(J252))=0</formula>
    </cfRule>
  </conditionalFormatting>
  <conditionalFormatting sqref="F253:G254">
    <cfRule type="containsBlanks" dxfId="13201" priority="6245">
      <formula>LEN(TRIM(F253))=0</formula>
    </cfRule>
  </conditionalFormatting>
  <conditionalFormatting sqref="K252:K254">
    <cfRule type="containsBlanks" dxfId="13200" priority="6244">
      <formula>LEN(TRIM(K252))=0</formula>
    </cfRule>
  </conditionalFormatting>
  <conditionalFormatting sqref="M252:M254">
    <cfRule type="containsBlanks" dxfId="13199" priority="6243">
      <formula>LEN(TRIM(M252))=0</formula>
    </cfRule>
  </conditionalFormatting>
  <conditionalFormatting sqref="N252:P254">
    <cfRule type="containsBlanks" dxfId="13198" priority="6242">
      <formula>LEN(TRIM(N252))=0</formula>
    </cfRule>
  </conditionalFormatting>
  <conditionalFormatting sqref="BG252:BM254">
    <cfRule type="containsBlanks" dxfId="13197" priority="6240">
      <formula>LEN(TRIM(BG252))=0</formula>
    </cfRule>
  </conditionalFormatting>
  <conditionalFormatting sqref="AV252:AY254">
    <cfRule type="containsBlanks" dxfId="13196" priority="6239">
      <formula>LEN(TRIM(AV252))=0</formula>
    </cfRule>
  </conditionalFormatting>
  <conditionalFormatting sqref="F255">
    <cfRule type="containsBlanks" dxfId="13195" priority="6238">
      <formula>LEN(TRIM(F255))=0</formula>
    </cfRule>
  </conditionalFormatting>
  <conditionalFormatting sqref="I255">
    <cfRule type="containsBlanks" dxfId="13194" priority="6237">
      <formula>LEN(TRIM(I255))=0</formula>
    </cfRule>
  </conditionalFormatting>
  <conditionalFormatting sqref="J255">
    <cfRule type="containsBlanks" dxfId="13193" priority="6236">
      <formula>LEN(TRIM(J255))=0</formula>
    </cfRule>
  </conditionalFormatting>
  <conditionalFormatting sqref="K255:P255">
    <cfRule type="containsBlanks" dxfId="13192" priority="6235">
      <formula>LEN(TRIM(K255))=0</formula>
    </cfRule>
  </conditionalFormatting>
  <conditionalFormatting sqref="G256:H256">
    <cfRule type="containsBlanks" dxfId="13191" priority="6234">
      <formula>LEN(TRIM(G256))=0</formula>
    </cfRule>
  </conditionalFormatting>
  <conditionalFormatting sqref="F256">
    <cfRule type="containsBlanks" dxfId="13190" priority="6233">
      <formula>LEN(TRIM(F256))=0</formula>
    </cfRule>
  </conditionalFormatting>
  <conditionalFormatting sqref="I256">
    <cfRule type="containsBlanks" dxfId="13189" priority="6232">
      <formula>LEN(TRIM(I256))=0</formula>
    </cfRule>
  </conditionalFormatting>
  <conditionalFormatting sqref="J256">
    <cfRule type="containsBlanks" dxfId="13188" priority="6231">
      <formula>LEN(TRIM(J256))=0</formula>
    </cfRule>
  </conditionalFormatting>
  <conditionalFormatting sqref="K256:P256">
    <cfRule type="containsBlanks" dxfId="13187" priority="6230">
      <formula>LEN(TRIM(K256))=0</formula>
    </cfRule>
  </conditionalFormatting>
  <conditionalFormatting sqref="BG255:BM256">
    <cfRule type="containsBlanks" dxfId="13186" priority="6229">
      <formula>LEN(TRIM(BG255))=0</formula>
    </cfRule>
  </conditionalFormatting>
  <conditionalFormatting sqref="AX255:AY256">
    <cfRule type="containsBlanks" dxfId="13185" priority="6228">
      <formula>LEN(TRIM(AX255))=0</formula>
    </cfRule>
  </conditionalFormatting>
  <conditionalFormatting sqref="F249:H249">
    <cfRule type="containsBlanks" dxfId="13184" priority="6227">
      <formula>LEN(TRIM(F249))=0</formula>
    </cfRule>
  </conditionalFormatting>
  <conditionalFormatting sqref="I249">
    <cfRule type="containsBlanks" dxfId="13183" priority="6226">
      <formula>LEN(TRIM(I249))=0</formula>
    </cfRule>
  </conditionalFormatting>
  <conditionalFormatting sqref="J249">
    <cfRule type="containsBlanks" dxfId="13182" priority="6225">
      <formula>LEN(TRIM(J249))=0</formula>
    </cfRule>
  </conditionalFormatting>
  <conditionalFormatting sqref="N249:P249">
    <cfRule type="containsBlanks" dxfId="13181" priority="6224">
      <formula>LEN(TRIM(N249))=0</formula>
    </cfRule>
  </conditionalFormatting>
  <conditionalFormatting sqref="Q250:T250">
    <cfRule type="containsBlanks" dxfId="13180" priority="6222">
      <formula>LEN(TRIM(Q250))=0</formula>
    </cfRule>
  </conditionalFormatting>
  <conditionalFormatting sqref="F250:H250">
    <cfRule type="containsBlanks" dxfId="13179" priority="6221">
      <formula>LEN(TRIM(F250))=0</formula>
    </cfRule>
  </conditionalFormatting>
  <conditionalFormatting sqref="J250">
    <cfRule type="containsBlanks" dxfId="13178" priority="6220">
      <formula>LEN(TRIM(J250))=0</formula>
    </cfRule>
  </conditionalFormatting>
  <conditionalFormatting sqref="N250:P250">
    <cfRule type="containsBlanks" dxfId="13177" priority="6219">
      <formula>LEN(TRIM(N250))=0</formula>
    </cfRule>
  </conditionalFormatting>
  <conditionalFormatting sqref="AV249:AY249">
    <cfRule type="containsBlanks" dxfId="13176" priority="6217">
      <formula>LEN(TRIM(AV249))=0</formula>
    </cfRule>
  </conditionalFormatting>
  <conditionalFormatting sqref="AV250:AY250">
    <cfRule type="containsBlanks" dxfId="13175" priority="6216">
      <formula>LEN(TRIM(AV250))=0</formula>
    </cfRule>
  </conditionalFormatting>
  <conditionalFormatting sqref="K250">
    <cfRule type="containsBlanks" dxfId="13174" priority="6215">
      <formula>LEN(TRIM(K250))=0</formula>
    </cfRule>
  </conditionalFormatting>
  <conditionalFormatting sqref="M250">
    <cfRule type="containsBlanks" dxfId="13173" priority="6214">
      <formula>LEN(TRIM(M250))=0</formula>
    </cfRule>
  </conditionalFormatting>
  <conditionalFormatting sqref="I250">
    <cfRule type="containsBlanks" dxfId="13172" priority="6212">
      <formula>LEN(TRIM(I250))=0</formula>
    </cfRule>
  </conditionalFormatting>
  <conditionalFormatting sqref="M257">
    <cfRule type="containsBlanks" dxfId="13171" priority="6211">
      <formula>LEN(TRIM(M257))=0</formula>
    </cfRule>
  </conditionalFormatting>
  <conditionalFormatting sqref="K257">
    <cfRule type="containsBlanks" dxfId="13170" priority="6210">
      <formula>LEN(TRIM(K257))=0</formula>
    </cfRule>
  </conditionalFormatting>
  <conditionalFormatting sqref="I257">
    <cfRule type="containsBlanks" dxfId="13169" priority="6209">
      <formula>LEN(TRIM(I257))=0</formula>
    </cfRule>
  </conditionalFormatting>
  <conditionalFormatting sqref="J257">
    <cfRule type="containsBlanks" dxfId="13168" priority="6208">
      <formula>LEN(TRIM(J257))=0</formula>
    </cfRule>
  </conditionalFormatting>
  <conditionalFormatting sqref="N257:P257">
    <cfRule type="containsBlanks" dxfId="13167" priority="6207">
      <formula>LEN(TRIM(N257))=0</formula>
    </cfRule>
  </conditionalFormatting>
  <conditionalFormatting sqref="AV257:AY257">
    <cfRule type="containsBlanks" dxfId="13166" priority="6205">
      <formula>LEN(TRIM(AV257))=0</formula>
    </cfRule>
  </conditionalFormatting>
  <conditionalFormatting sqref="BG257:BM257">
    <cfRule type="containsBlanks" dxfId="13165" priority="6204">
      <formula>LEN(TRIM(BG257))=0</formula>
    </cfRule>
  </conditionalFormatting>
  <conditionalFormatting sqref="O258">
    <cfRule type="containsBlanks" dxfId="13164" priority="6203">
      <formula>LEN(TRIM(O258))=0</formula>
    </cfRule>
  </conditionalFormatting>
  <conditionalFormatting sqref="M258">
    <cfRule type="containsBlanks" dxfId="13163" priority="6202">
      <formula>LEN(TRIM(M258))=0</formula>
    </cfRule>
  </conditionalFormatting>
  <conditionalFormatting sqref="K258">
    <cfRule type="containsBlanks" dxfId="13162" priority="6201">
      <formula>LEN(TRIM(K258))=0</formula>
    </cfRule>
  </conditionalFormatting>
  <conditionalFormatting sqref="I258">
    <cfRule type="containsBlanks" dxfId="13161" priority="6200">
      <formula>LEN(TRIM(I258))=0</formula>
    </cfRule>
  </conditionalFormatting>
  <conditionalFormatting sqref="J258">
    <cfRule type="containsBlanks" dxfId="13160" priority="6199">
      <formula>LEN(TRIM(J258))=0</formula>
    </cfRule>
  </conditionalFormatting>
  <conditionalFormatting sqref="T258">
    <cfRule type="containsBlanks" dxfId="13159" priority="6198">
      <formula>LEN(TRIM(T258))=0</formula>
    </cfRule>
  </conditionalFormatting>
  <conditionalFormatting sqref="AS258">
    <cfRule type="containsBlanks" dxfId="13158" priority="6197">
      <formula>LEN(TRIM(AS258))=0</formula>
    </cfRule>
  </conditionalFormatting>
  <conditionalFormatting sqref="AX258:AY258">
    <cfRule type="containsBlanks" dxfId="13157" priority="6196">
      <formula>LEN(TRIM(AX258))=0</formula>
    </cfRule>
  </conditionalFormatting>
  <conditionalFormatting sqref="BG258:BM258">
    <cfRule type="containsBlanks" dxfId="13156" priority="6195">
      <formula>LEN(TRIM(BG258))=0</formula>
    </cfRule>
  </conditionalFormatting>
  <conditionalFormatting sqref="L259">
    <cfRule type="containsBlanks" dxfId="13155" priority="6194">
      <formula>LEN(TRIM(L259))=0</formula>
    </cfRule>
  </conditionalFormatting>
  <conditionalFormatting sqref="N259:P259">
    <cfRule type="containsBlanks" dxfId="13154" priority="6193">
      <formula>LEN(TRIM(N259))=0</formula>
    </cfRule>
  </conditionalFormatting>
  <conditionalFormatting sqref="I259">
    <cfRule type="containsBlanks" dxfId="13153" priority="6192">
      <formula>LEN(TRIM(I259))=0</formula>
    </cfRule>
  </conditionalFormatting>
  <conditionalFormatting sqref="J259">
    <cfRule type="containsBlanks" dxfId="13152" priority="6191">
      <formula>LEN(TRIM(J259))=0</formula>
    </cfRule>
  </conditionalFormatting>
  <conditionalFormatting sqref="AV259:AY259">
    <cfRule type="containsBlanks" dxfId="13151" priority="6190">
      <formula>LEN(TRIM(AV259))=0</formula>
    </cfRule>
  </conditionalFormatting>
  <conditionalFormatting sqref="BG259:BM259">
    <cfRule type="containsBlanks" dxfId="13150" priority="6189">
      <formula>LEN(TRIM(BG259))=0</formula>
    </cfRule>
  </conditionalFormatting>
  <conditionalFormatting sqref="K260:M260">
    <cfRule type="containsBlanks" dxfId="13149" priority="6187">
      <formula>LEN(TRIM(K260))=0</formula>
    </cfRule>
  </conditionalFormatting>
  <conditionalFormatting sqref="O260:O261">
    <cfRule type="containsBlanks" dxfId="13148" priority="6186">
      <formula>LEN(TRIM(O260))=0</formula>
    </cfRule>
  </conditionalFormatting>
  <conditionalFormatting sqref="I260">
    <cfRule type="containsBlanks" dxfId="13147" priority="6185">
      <formula>LEN(TRIM(I260))=0</formula>
    </cfRule>
  </conditionalFormatting>
  <conditionalFormatting sqref="J260">
    <cfRule type="containsBlanks" dxfId="13146" priority="6184">
      <formula>LEN(TRIM(J260))=0</formula>
    </cfRule>
  </conditionalFormatting>
  <conditionalFormatting sqref="K261:M261">
    <cfRule type="containsBlanks" dxfId="13145" priority="6182">
      <formula>LEN(TRIM(K261))=0</formula>
    </cfRule>
  </conditionalFormatting>
  <conditionalFormatting sqref="I261">
    <cfRule type="containsBlanks" dxfId="13144" priority="6181">
      <formula>LEN(TRIM(I261))=0</formula>
    </cfRule>
  </conditionalFormatting>
  <conditionalFormatting sqref="J261">
    <cfRule type="containsBlanks" dxfId="13143" priority="6180">
      <formula>LEN(TRIM(J261))=0</formula>
    </cfRule>
  </conditionalFormatting>
  <conditionalFormatting sqref="F262:H262">
    <cfRule type="containsBlanks" dxfId="13142" priority="6179">
      <formula>LEN(TRIM(F262))=0</formula>
    </cfRule>
  </conditionalFormatting>
  <conditionalFormatting sqref="F275:G275">
    <cfRule type="containsBlanks" dxfId="13141" priority="6077">
      <formula>LEN(TRIM(F275))=0</formula>
    </cfRule>
  </conditionalFormatting>
  <conditionalFormatting sqref="J275">
    <cfRule type="containsBlanks" dxfId="13140" priority="6073">
      <formula>LEN(TRIM(J275))=0</formula>
    </cfRule>
  </conditionalFormatting>
  <conditionalFormatting sqref="K275:M275">
    <cfRule type="containsBlanks" dxfId="13139" priority="6072">
      <formula>LEN(TRIM(K275))=0</formula>
    </cfRule>
  </conditionalFormatting>
  <conditionalFormatting sqref="AG275:AH275">
    <cfRule type="containsBlanks" dxfId="13138" priority="6071">
      <formula>LEN(TRIM(AG275))=0</formula>
    </cfRule>
  </conditionalFormatting>
  <conditionalFormatting sqref="AD261:AE262">
    <cfRule type="containsBlanks" dxfId="13137" priority="6177">
      <formula>LEN(TRIM(AD261))=0</formula>
    </cfRule>
  </conditionalFormatting>
  <conditionalFormatting sqref="K262:M262">
    <cfRule type="containsBlanks" dxfId="13136" priority="6176">
      <formula>LEN(TRIM(K262))=0</formula>
    </cfRule>
  </conditionalFormatting>
  <conditionalFormatting sqref="I262">
    <cfRule type="containsBlanks" dxfId="13135" priority="6175">
      <formula>LEN(TRIM(I262))=0</formula>
    </cfRule>
  </conditionalFormatting>
  <conditionalFormatting sqref="J262">
    <cfRule type="containsBlanks" dxfId="13134" priority="6174">
      <formula>LEN(TRIM(J262))=0</formula>
    </cfRule>
  </conditionalFormatting>
  <conditionalFormatting sqref="N262:P262">
    <cfRule type="containsBlanks" dxfId="13133" priority="6173">
      <formula>LEN(TRIM(N262))=0</formula>
    </cfRule>
  </conditionalFormatting>
  <conditionalFormatting sqref="F263:H263">
    <cfRule type="containsBlanks" dxfId="13132" priority="6172">
      <formula>LEN(TRIM(F263))=0</formula>
    </cfRule>
  </conditionalFormatting>
  <conditionalFormatting sqref="K263:M263">
    <cfRule type="containsBlanks" dxfId="13131" priority="6171">
      <formula>LEN(TRIM(K263))=0</formula>
    </cfRule>
  </conditionalFormatting>
  <conditionalFormatting sqref="I263">
    <cfRule type="containsBlanks" dxfId="13130" priority="6170">
      <formula>LEN(TRIM(I263))=0</formula>
    </cfRule>
  </conditionalFormatting>
  <conditionalFormatting sqref="J263">
    <cfRule type="containsBlanks" dxfId="13129" priority="6169">
      <formula>LEN(TRIM(J263))=0</formula>
    </cfRule>
  </conditionalFormatting>
  <conditionalFormatting sqref="N263:P263">
    <cfRule type="containsBlanks" dxfId="13128" priority="6168">
      <formula>LEN(TRIM(N263))=0</formula>
    </cfRule>
  </conditionalFormatting>
  <conditionalFormatting sqref="BP263">
    <cfRule type="containsBlanks" dxfId="13127" priority="6167">
      <formula>LEN(TRIM(BP263))=0</formula>
    </cfRule>
  </conditionalFormatting>
  <conditionalFormatting sqref="W263:Z263 AJ263:AK263 AG263:AH263 AB263">
    <cfRule type="containsBlanks" dxfId="13126" priority="6166">
      <formula>LEN(TRIM(W263))=0</formula>
    </cfRule>
  </conditionalFormatting>
  <conditionalFormatting sqref="AD263:AE263">
    <cfRule type="containsBlanks" dxfId="13125" priority="6164">
      <formula>LEN(TRIM(AD263))=0</formula>
    </cfRule>
  </conditionalFormatting>
  <conditionalFormatting sqref="AX262:AY263">
    <cfRule type="containsBlanks" dxfId="13124" priority="6163">
      <formula>LEN(TRIM(AX262))=0</formula>
    </cfRule>
  </conditionalFormatting>
  <conditionalFormatting sqref="BN262:BN263">
    <cfRule type="containsBlanks" dxfId="13123" priority="6162">
      <formula>LEN(TRIM(BN262))=0</formula>
    </cfRule>
  </conditionalFormatting>
  <conditionalFormatting sqref="BO262:BO263">
    <cfRule type="containsBlanks" dxfId="13122" priority="6161">
      <formula>LEN(TRIM(BO262))=0</formula>
    </cfRule>
  </conditionalFormatting>
  <conditionalFormatting sqref="O264:O275">
    <cfRule type="containsBlanks" dxfId="13121" priority="6160">
      <formula>LEN(TRIM(O264))=0</formula>
    </cfRule>
  </conditionalFormatting>
  <conditionalFormatting sqref="K264:M264">
    <cfRule type="containsBlanks" dxfId="13120" priority="6159">
      <formula>LEN(TRIM(K264))=0</formula>
    </cfRule>
  </conditionalFormatting>
  <conditionalFormatting sqref="I264">
    <cfRule type="containsBlanks" dxfId="13119" priority="6158">
      <formula>LEN(TRIM(I264))=0</formula>
    </cfRule>
  </conditionalFormatting>
  <conditionalFormatting sqref="J264">
    <cfRule type="containsBlanks" dxfId="13118" priority="6157">
      <formula>LEN(TRIM(J264))=0</formula>
    </cfRule>
  </conditionalFormatting>
  <conditionalFormatting sqref="AX264:AY264">
    <cfRule type="containsBlanks" dxfId="13117" priority="6156">
      <formula>LEN(TRIM(AX264))=0</formula>
    </cfRule>
  </conditionalFormatting>
  <conditionalFormatting sqref="BG264:BM264">
    <cfRule type="containsBlanks" dxfId="13116" priority="6155">
      <formula>LEN(TRIM(BG264))=0</formula>
    </cfRule>
  </conditionalFormatting>
  <conditionalFormatting sqref="BN264">
    <cfRule type="containsBlanks" dxfId="13115" priority="6154">
      <formula>LEN(TRIM(BN264))=0</formula>
    </cfRule>
  </conditionalFormatting>
  <conditionalFormatting sqref="L265">
    <cfRule type="containsBlanks" dxfId="13114" priority="6153">
      <formula>LEN(TRIM(L265))=0</formula>
    </cfRule>
  </conditionalFormatting>
  <conditionalFormatting sqref="AJ265">
    <cfRule type="containsBlanks" dxfId="13113" priority="6151">
      <formula>LEN(TRIM(AJ265))=0</formula>
    </cfRule>
  </conditionalFormatting>
  <conditionalFormatting sqref="AX265:AY265">
    <cfRule type="containsBlanks" dxfId="13112" priority="6150">
      <formula>LEN(TRIM(AX265))=0</formula>
    </cfRule>
  </conditionalFormatting>
  <conditionalFormatting sqref="BG265:BM265">
    <cfRule type="containsBlanks" dxfId="13111" priority="6149">
      <formula>LEN(TRIM(BG265))=0</formula>
    </cfRule>
  </conditionalFormatting>
  <conditionalFormatting sqref="BO265">
    <cfRule type="containsBlanks" dxfId="13110" priority="6148">
      <formula>LEN(TRIM(BO265))=0</formula>
    </cfRule>
  </conditionalFormatting>
  <conditionalFormatting sqref="BN265">
    <cfRule type="containsBlanks" dxfId="13109" priority="6147">
      <formula>LEN(TRIM(BN265))=0</formula>
    </cfRule>
  </conditionalFormatting>
  <conditionalFormatting sqref="I266">
    <cfRule type="containsBlanks" dxfId="13108" priority="6146">
      <formula>LEN(TRIM(I266))=0</formula>
    </cfRule>
  </conditionalFormatting>
  <conditionalFormatting sqref="J266">
    <cfRule type="containsBlanks" dxfId="13107" priority="6145">
      <formula>LEN(TRIM(J266))=0</formula>
    </cfRule>
  </conditionalFormatting>
  <conditionalFormatting sqref="K266:M266">
    <cfRule type="containsBlanks" dxfId="13106" priority="6144">
      <formula>LEN(TRIM(K266))=0</formula>
    </cfRule>
  </conditionalFormatting>
  <conditionalFormatting sqref="AJ266">
    <cfRule type="containsBlanks" dxfId="13105" priority="6142">
      <formula>LEN(TRIM(AJ266))=0</formula>
    </cfRule>
  </conditionalFormatting>
  <conditionalFormatting sqref="AD266:AE266">
    <cfRule type="containsBlanks" dxfId="13104" priority="6140">
      <formula>LEN(TRIM(AD266))=0</formula>
    </cfRule>
  </conditionalFormatting>
  <conditionalFormatting sqref="BG266:BM266">
    <cfRule type="containsBlanks" dxfId="13103" priority="6138">
      <formula>LEN(TRIM(BG266))=0</formula>
    </cfRule>
  </conditionalFormatting>
  <conditionalFormatting sqref="I267">
    <cfRule type="containsBlanks" dxfId="13102" priority="6137">
      <formula>LEN(TRIM(I267))=0</formula>
    </cfRule>
  </conditionalFormatting>
  <conditionalFormatting sqref="J267">
    <cfRule type="containsBlanks" dxfId="13101" priority="6136">
      <formula>LEN(TRIM(J267))=0</formula>
    </cfRule>
  </conditionalFormatting>
  <conditionalFormatting sqref="K267:M267">
    <cfRule type="containsBlanks" dxfId="13100" priority="6134">
      <formula>LEN(TRIM(K267))=0</formula>
    </cfRule>
  </conditionalFormatting>
  <conditionalFormatting sqref="F268:F269 N268:N269 P268:P269 H268:H269">
    <cfRule type="containsBlanks" dxfId="13099" priority="6133">
      <formula>LEN(TRIM(F268))=0</formula>
    </cfRule>
  </conditionalFormatting>
  <conditionalFormatting sqref="I268:I269">
    <cfRule type="containsBlanks" dxfId="13098" priority="6132">
      <formula>LEN(TRIM(I268))=0</formula>
    </cfRule>
  </conditionalFormatting>
  <conditionalFormatting sqref="J268:J269">
    <cfRule type="containsBlanks" dxfId="13097" priority="6131">
      <formula>LEN(TRIM(J268))=0</formula>
    </cfRule>
  </conditionalFormatting>
  <conditionalFormatting sqref="K268:M269">
    <cfRule type="containsBlanks" dxfId="13096" priority="6129">
      <formula>LEN(TRIM(K268))=0</formula>
    </cfRule>
  </conditionalFormatting>
  <conditionalFormatting sqref="AJ267">
    <cfRule type="containsBlanks" dxfId="13095" priority="6128">
      <formula>LEN(TRIM(AJ267))=0</formula>
    </cfRule>
  </conditionalFormatting>
  <conditionalFormatting sqref="AD275:AE275">
    <cfRule type="containsBlanks" dxfId="13094" priority="6069">
      <formula>LEN(TRIM(AD275))=0</formula>
    </cfRule>
  </conditionalFormatting>
  <conditionalFormatting sqref="AD267:AE267">
    <cfRule type="containsBlanks" dxfId="13093" priority="6126">
      <formula>LEN(TRIM(AD267))=0</formula>
    </cfRule>
  </conditionalFormatting>
  <conditionalFormatting sqref="W268:Z269 AK268:AK269 AG268:AH269 AB268:AB269">
    <cfRule type="containsBlanks" dxfId="13092" priority="6125">
      <formula>LEN(TRIM(W268))=0</formula>
    </cfRule>
  </conditionalFormatting>
  <conditionalFormatting sqref="AJ268:AJ269">
    <cfRule type="containsBlanks" dxfId="13091" priority="6124">
      <formula>LEN(TRIM(AJ268))=0</formula>
    </cfRule>
  </conditionalFormatting>
  <conditionalFormatting sqref="AD268:AE269">
    <cfRule type="containsBlanks" dxfId="13090" priority="6122">
      <formula>LEN(TRIM(AD268))=0</formula>
    </cfRule>
  </conditionalFormatting>
  <conditionalFormatting sqref="AS267:AS269">
    <cfRule type="containsBlanks" dxfId="13089" priority="6121">
      <formula>LEN(TRIM(AS267))=0</formula>
    </cfRule>
  </conditionalFormatting>
  <conditionalFormatting sqref="BG267:BM269">
    <cfRule type="containsBlanks" dxfId="13088" priority="6120">
      <formula>LEN(TRIM(BG267))=0</formula>
    </cfRule>
  </conditionalFormatting>
  <conditionalFormatting sqref="H270">
    <cfRule type="containsBlanks" dxfId="13087" priority="6119">
      <formula>LEN(TRIM(H270))=0</formula>
    </cfRule>
  </conditionalFormatting>
  <conditionalFormatting sqref="G268:G269">
    <cfRule type="containsBlanks" dxfId="13086" priority="6118">
      <formula>LEN(TRIM(G268))=0</formula>
    </cfRule>
  </conditionalFormatting>
  <conditionalFormatting sqref="I270">
    <cfRule type="containsBlanks" dxfId="13085" priority="6116">
      <formula>LEN(TRIM(I270))=0</formula>
    </cfRule>
  </conditionalFormatting>
  <conditionalFormatting sqref="J270">
    <cfRule type="containsBlanks" dxfId="13084" priority="6115">
      <formula>LEN(TRIM(J270))=0</formula>
    </cfRule>
  </conditionalFormatting>
  <conditionalFormatting sqref="K270:M270">
    <cfRule type="containsBlanks" dxfId="13083" priority="6114">
      <formula>LEN(TRIM(K270))=0</formula>
    </cfRule>
  </conditionalFormatting>
  <conditionalFormatting sqref="Y270">
    <cfRule type="containsBlanks" dxfId="13082" priority="6113">
      <formula>LEN(TRIM(Y270))=0</formula>
    </cfRule>
  </conditionalFormatting>
  <conditionalFormatting sqref="AG270:AH270">
    <cfRule type="containsBlanks" dxfId="13081" priority="6112">
      <formula>LEN(TRIM(AG270))=0</formula>
    </cfRule>
  </conditionalFormatting>
  <conditionalFormatting sqref="AK270">
    <cfRule type="containsBlanks" dxfId="13080" priority="6111">
      <formula>LEN(TRIM(AK270))=0</formula>
    </cfRule>
  </conditionalFormatting>
  <conditionalFormatting sqref="Z270">
    <cfRule type="containsBlanks" dxfId="13079" priority="6110">
      <formula>LEN(TRIM(Z270))=0</formula>
    </cfRule>
  </conditionalFormatting>
  <conditionalFormatting sqref="AD270:AE270">
    <cfRule type="containsBlanks" dxfId="13078" priority="6109">
      <formula>LEN(TRIM(AD270))=0</formula>
    </cfRule>
  </conditionalFormatting>
  <conditionalFormatting sqref="AJ270">
    <cfRule type="containsBlanks" dxfId="13077" priority="6108">
      <formula>LEN(TRIM(AJ270))=0</formula>
    </cfRule>
  </conditionalFormatting>
  <conditionalFormatting sqref="AS270">
    <cfRule type="containsBlanks" dxfId="13076" priority="6105">
      <formula>LEN(TRIM(AS270))=0</formula>
    </cfRule>
  </conditionalFormatting>
  <conditionalFormatting sqref="BG270:BM270">
    <cfRule type="containsBlanks" dxfId="13075" priority="6104">
      <formula>LEN(TRIM(BG270))=0</formula>
    </cfRule>
  </conditionalFormatting>
  <conditionalFormatting sqref="F271:G271">
    <cfRule type="containsBlanks" dxfId="13074" priority="6103">
      <formula>LEN(TRIM(F271))=0</formula>
    </cfRule>
  </conditionalFormatting>
  <conditionalFormatting sqref="H271">
    <cfRule type="containsBlanks" dxfId="13073" priority="6102">
      <formula>LEN(TRIM(H271))=0</formula>
    </cfRule>
  </conditionalFormatting>
  <conditionalFormatting sqref="I271">
    <cfRule type="containsBlanks" dxfId="13072" priority="6101">
      <formula>LEN(TRIM(I271))=0</formula>
    </cfRule>
  </conditionalFormatting>
  <conditionalFormatting sqref="J271">
    <cfRule type="containsBlanks" dxfId="13071" priority="6100">
      <formula>LEN(TRIM(J271))=0</formula>
    </cfRule>
  </conditionalFormatting>
  <conditionalFormatting sqref="L271:L272">
    <cfRule type="containsBlanks" dxfId="13070" priority="6098">
      <formula>LEN(TRIM(L271))=0</formula>
    </cfRule>
  </conditionalFormatting>
  <conditionalFormatting sqref="W271:X271">
    <cfRule type="containsBlanks" dxfId="13069" priority="6097">
      <formula>LEN(TRIM(W271))=0</formula>
    </cfRule>
  </conditionalFormatting>
  <conditionalFormatting sqref="AG271:AH271">
    <cfRule type="containsBlanks" dxfId="13068" priority="6096">
      <formula>LEN(TRIM(AG271))=0</formula>
    </cfRule>
  </conditionalFormatting>
  <conditionalFormatting sqref="AJ271">
    <cfRule type="containsBlanks" dxfId="13067" priority="6095">
      <formula>LEN(TRIM(AJ271))=0</formula>
    </cfRule>
  </conditionalFormatting>
  <conditionalFormatting sqref="AD271:AE271">
    <cfRule type="containsBlanks" dxfId="13066" priority="6093">
      <formula>LEN(TRIM(AD271))=0</formula>
    </cfRule>
  </conditionalFormatting>
  <conditionalFormatting sqref="K272 P272:V272 M272:N272 Y272:Z272 AK272 Q273:S274 U273:V274 AB272">
    <cfRule type="containsBlanks" dxfId="13065" priority="6092">
      <formula>LEN(TRIM(K272))=0</formula>
    </cfRule>
  </conditionalFormatting>
  <conditionalFormatting sqref="F272:G272">
    <cfRule type="containsBlanks" dxfId="13064" priority="6091">
      <formula>LEN(TRIM(F272))=0</formula>
    </cfRule>
  </conditionalFormatting>
  <conditionalFormatting sqref="H272">
    <cfRule type="containsBlanks" dxfId="13063" priority="6090">
      <formula>LEN(TRIM(H272))=0</formula>
    </cfRule>
  </conditionalFormatting>
  <conditionalFormatting sqref="I272">
    <cfRule type="containsBlanks" dxfId="13062" priority="6089">
      <formula>LEN(TRIM(I272))=0</formula>
    </cfRule>
  </conditionalFormatting>
  <conditionalFormatting sqref="J272">
    <cfRule type="containsBlanks" dxfId="13061" priority="6088">
      <formula>LEN(TRIM(J272))=0</formula>
    </cfRule>
  </conditionalFormatting>
  <conditionalFormatting sqref="W272:X272">
    <cfRule type="containsBlanks" dxfId="13060" priority="6085">
      <formula>LEN(TRIM(W272))=0</formula>
    </cfRule>
  </conditionalFormatting>
  <conditionalFormatting sqref="AG272:AH272">
    <cfRule type="containsBlanks" dxfId="13059" priority="6084">
      <formula>LEN(TRIM(AG272))=0</formula>
    </cfRule>
  </conditionalFormatting>
  <conditionalFormatting sqref="AJ272">
    <cfRule type="containsBlanks" dxfId="13058" priority="6083">
      <formula>LEN(TRIM(AJ272))=0</formula>
    </cfRule>
  </conditionalFormatting>
  <conditionalFormatting sqref="AD272:AE272">
    <cfRule type="containsBlanks" dxfId="13057" priority="6081">
      <formula>LEN(TRIM(AD272))=0</formula>
    </cfRule>
  </conditionalFormatting>
  <conditionalFormatting sqref="BG271:BM272 BP271 BH274:BI274 BH273 BM273:BM274">
    <cfRule type="containsBlanks" dxfId="13056" priority="6080">
      <formula>LEN(TRIM(BG271))=0</formula>
    </cfRule>
  </conditionalFormatting>
  <conditionalFormatting sqref="AQ271:AQ272">
    <cfRule type="containsBlanks" dxfId="13055" priority="6079">
      <formula>LEN(TRIM(AQ271))=0</formula>
    </cfRule>
  </conditionalFormatting>
  <conditionalFormatting sqref="BP272">
    <cfRule type="containsBlanks" dxfId="13054" priority="6078">
      <formula>LEN(TRIM(BP272))=0</formula>
    </cfRule>
  </conditionalFormatting>
  <conditionalFormatting sqref="M279">
    <cfRule type="containsBlanks" dxfId="13053" priority="6029">
      <formula>LEN(TRIM(M279))=0</formula>
    </cfRule>
  </conditionalFormatting>
  <conditionalFormatting sqref="H275">
    <cfRule type="containsBlanks" dxfId="13052" priority="6076">
      <formula>LEN(TRIM(H275))=0</formula>
    </cfRule>
  </conditionalFormatting>
  <conditionalFormatting sqref="I275">
    <cfRule type="containsBlanks" dxfId="13051" priority="6074">
      <formula>LEN(TRIM(I275))=0</formula>
    </cfRule>
  </conditionalFormatting>
  <conditionalFormatting sqref="BG278:BM279">
    <cfRule type="containsBlanks" dxfId="13050" priority="6024">
      <formula>LEN(TRIM(BG278))=0</formula>
    </cfRule>
  </conditionalFormatting>
  <conditionalFormatting sqref="N273:N274 P273:P274">
    <cfRule type="containsBlanks" dxfId="13049" priority="6068">
      <formula>LEN(TRIM(N273))=0</formula>
    </cfRule>
  </conditionalFormatting>
  <conditionalFormatting sqref="F273:G274">
    <cfRule type="containsBlanks" dxfId="13048" priority="6067">
      <formula>LEN(TRIM(F273))=0</formula>
    </cfRule>
  </conditionalFormatting>
  <conditionalFormatting sqref="J273:J274">
    <cfRule type="containsBlanks" dxfId="13047" priority="6063">
      <formula>LEN(TRIM(J273))=0</formula>
    </cfRule>
  </conditionalFormatting>
  <conditionalFormatting sqref="K273:M274">
    <cfRule type="containsBlanks" dxfId="13046" priority="6062">
      <formula>LEN(TRIM(K273))=0</formula>
    </cfRule>
  </conditionalFormatting>
  <conditionalFormatting sqref="H273:H274">
    <cfRule type="containsBlanks" dxfId="13045" priority="6066">
      <formula>LEN(TRIM(H273))=0</formula>
    </cfRule>
  </conditionalFormatting>
  <conditionalFormatting sqref="I273:I274">
    <cfRule type="containsBlanks" dxfId="13044" priority="6064">
      <formula>LEN(TRIM(I273))=0</formula>
    </cfRule>
  </conditionalFormatting>
  <conditionalFormatting sqref="T273:T274">
    <cfRule type="containsBlanks" dxfId="13043" priority="6061">
      <formula>LEN(TRIM(T273))=0</formula>
    </cfRule>
  </conditionalFormatting>
  <conditionalFormatting sqref="AJ273:AK274 Y273:Z274 AB273:AB274">
    <cfRule type="containsBlanks" dxfId="13042" priority="6060">
      <formula>LEN(TRIM(Y273))=0</formula>
    </cfRule>
  </conditionalFormatting>
  <conditionalFormatting sqref="AG273:AH274">
    <cfRule type="containsBlanks" dxfId="13041" priority="6059">
      <formula>LEN(TRIM(AG273))=0</formula>
    </cfRule>
  </conditionalFormatting>
  <conditionalFormatting sqref="AD273:AE274">
    <cfRule type="containsBlanks" dxfId="13040" priority="6057">
      <formula>LEN(TRIM(AD273))=0</formula>
    </cfRule>
  </conditionalFormatting>
  <conditionalFormatting sqref="W273:X274">
    <cfRule type="containsBlanks" dxfId="13039" priority="6056">
      <formula>LEN(TRIM(W273))=0</formula>
    </cfRule>
  </conditionalFormatting>
  <conditionalFormatting sqref="BG273:BG274">
    <cfRule type="containsBlanks" dxfId="13038" priority="6054">
      <formula>LEN(TRIM(BG273))=0</formula>
    </cfRule>
  </conditionalFormatting>
  <conditionalFormatting sqref="BI273">
    <cfRule type="containsBlanks" dxfId="13037" priority="6053">
      <formula>LEN(TRIM(BI273))=0</formula>
    </cfRule>
  </conditionalFormatting>
  <conditionalFormatting sqref="BJ273:BK274">
    <cfRule type="containsBlanks" dxfId="13036" priority="6052">
      <formula>LEN(TRIM(BJ273))=0</formula>
    </cfRule>
  </conditionalFormatting>
  <conditionalFormatting sqref="BL273:BL274">
    <cfRule type="containsBlanks" dxfId="13035" priority="6051">
      <formula>LEN(TRIM(BL273))=0</formula>
    </cfRule>
  </conditionalFormatting>
  <conditionalFormatting sqref="F276:F277">
    <cfRule type="containsBlanks" dxfId="13034" priority="6050">
      <formula>LEN(TRIM(F276))=0</formula>
    </cfRule>
  </conditionalFormatting>
  <conditionalFormatting sqref="H276:H277">
    <cfRule type="containsBlanks" dxfId="13033" priority="6049">
      <formula>LEN(TRIM(H276))=0</formula>
    </cfRule>
  </conditionalFormatting>
  <conditionalFormatting sqref="J276:J277">
    <cfRule type="containsBlanks" dxfId="13032" priority="6047">
      <formula>LEN(TRIM(J276))=0</formula>
    </cfRule>
  </conditionalFormatting>
  <conditionalFormatting sqref="K276:K277">
    <cfRule type="containsBlanks" dxfId="13031" priority="6046">
      <formula>LEN(TRIM(K276))=0</formula>
    </cfRule>
  </conditionalFormatting>
  <conditionalFormatting sqref="I276:I277">
    <cfRule type="containsBlanks" dxfId="13030" priority="6048">
      <formula>LEN(TRIM(I276))=0</formula>
    </cfRule>
  </conditionalFormatting>
  <conditionalFormatting sqref="M276:P277">
    <cfRule type="containsBlanks" dxfId="13029" priority="6045">
      <formula>LEN(TRIM(M276))=0</formula>
    </cfRule>
  </conditionalFormatting>
  <conditionalFormatting sqref="BG276:BM277">
    <cfRule type="containsBlanks" dxfId="13028" priority="6044">
      <formula>LEN(TRIM(BG276))=0</formula>
    </cfRule>
  </conditionalFormatting>
  <conditionalFormatting sqref="F278:G278">
    <cfRule type="containsBlanks" dxfId="13027" priority="6043">
      <formula>LEN(TRIM(F278))=0</formula>
    </cfRule>
  </conditionalFormatting>
  <conditionalFormatting sqref="J278">
    <cfRule type="containsBlanks" dxfId="13026" priority="6040">
      <formula>LEN(TRIM(J278))=0</formula>
    </cfRule>
  </conditionalFormatting>
  <conditionalFormatting sqref="H278">
    <cfRule type="containsBlanks" dxfId="13025" priority="6042">
      <formula>LEN(TRIM(H278))=0</formula>
    </cfRule>
  </conditionalFormatting>
  <conditionalFormatting sqref="I278">
    <cfRule type="containsBlanks" dxfId="13024" priority="6041">
      <formula>LEN(TRIM(I278))=0</formula>
    </cfRule>
  </conditionalFormatting>
  <conditionalFormatting sqref="K278">
    <cfRule type="containsBlanks" dxfId="13023" priority="6039">
      <formula>LEN(TRIM(K278))=0</formula>
    </cfRule>
  </conditionalFormatting>
  <conditionalFormatting sqref="M278">
    <cfRule type="containsBlanks" dxfId="13022" priority="6038">
      <formula>LEN(TRIM(M278))=0</formula>
    </cfRule>
  </conditionalFormatting>
  <conditionalFormatting sqref="O278:O279">
    <cfRule type="containsBlanks" dxfId="13021" priority="6037">
      <formula>LEN(TRIM(O278))=0</formula>
    </cfRule>
  </conditionalFormatting>
  <conditionalFormatting sqref="T278:T279">
    <cfRule type="containsBlanks" dxfId="13020" priority="6036">
      <formula>LEN(TRIM(T278))=0</formula>
    </cfRule>
  </conditionalFormatting>
  <conditionalFormatting sqref="L279 N279 P279">
    <cfRule type="containsBlanks" dxfId="13019" priority="6035">
      <formula>LEN(TRIM(L279))=0</formula>
    </cfRule>
  </conditionalFormatting>
  <conditionalFormatting sqref="F279:G279">
    <cfRule type="containsBlanks" dxfId="13018" priority="6034">
      <formula>LEN(TRIM(F279))=0</formula>
    </cfRule>
  </conditionalFormatting>
  <conditionalFormatting sqref="J279">
    <cfRule type="containsBlanks" dxfId="13017" priority="6031">
      <formula>LEN(TRIM(J279))=0</formula>
    </cfRule>
  </conditionalFormatting>
  <conditionalFormatting sqref="H279">
    <cfRule type="containsBlanks" dxfId="13016" priority="6033">
      <formula>LEN(TRIM(H279))=0</formula>
    </cfRule>
  </conditionalFormatting>
  <conditionalFormatting sqref="I279">
    <cfRule type="containsBlanks" dxfId="13015" priority="6032">
      <formula>LEN(TRIM(I279))=0</formula>
    </cfRule>
  </conditionalFormatting>
  <conditionalFormatting sqref="K279">
    <cfRule type="containsBlanks" dxfId="13014" priority="6030">
      <formula>LEN(TRIM(K279))=0</formula>
    </cfRule>
  </conditionalFormatting>
  <conditionalFormatting sqref="AS305:AS306">
    <cfRule type="containsBlanks" dxfId="13013" priority="5708">
      <formula>LEN(TRIM(AS305))=0</formula>
    </cfRule>
  </conditionalFormatting>
  <conditionalFormatting sqref="F280">
    <cfRule type="containsBlanks" dxfId="13012" priority="6002">
      <formula>LEN(TRIM(F280))=0</formula>
    </cfRule>
  </conditionalFormatting>
  <conditionalFormatting sqref="H280">
    <cfRule type="containsBlanks" dxfId="13011" priority="6001">
      <formula>LEN(TRIM(H280))=0</formula>
    </cfRule>
  </conditionalFormatting>
  <conditionalFormatting sqref="J280">
    <cfRule type="containsBlanks" dxfId="13010" priority="5999">
      <formula>LEN(TRIM(J280))=0</formula>
    </cfRule>
  </conditionalFormatting>
  <conditionalFormatting sqref="I280">
    <cfRule type="containsBlanks" dxfId="13009" priority="6000">
      <formula>LEN(TRIM(I280))=0</formula>
    </cfRule>
  </conditionalFormatting>
  <conditionalFormatting sqref="K280:P280">
    <cfRule type="containsBlanks" dxfId="13008" priority="5998">
      <formula>LEN(TRIM(K280))=0</formula>
    </cfRule>
  </conditionalFormatting>
  <conditionalFormatting sqref="S280">
    <cfRule type="containsBlanks" dxfId="13007" priority="5997">
      <formula>LEN(TRIM(S280))=0</formula>
    </cfRule>
  </conditionalFormatting>
  <conditionalFormatting sqref="T280">
    <cfRule type="containsBlanks" dxfId="13006" priority="5996">
      <formula>LEN(TRIM(T280))=0</formula>
    </cfRule>
  </conditionalFormatting>
  <conditionalFormatting sqref="AD280:AE280">
    <cfRule type="containsBlanks" dxfId="13005" priority="5995">
      <formula>LEN(TRIM(AD280))=0</formula>
    </cfRule>
  </conditionalFormatting>
  <conditionalFormatting sqref="AR281:AS282">
    <cfRule type="containsBlanks" dxfId="13004" priority="5992">
      <formula>LEN(TRIM(AR281))=0</formula>
    </cfRule>
  </conditionalFormatting>
  <conditionalFormatting sqref="W281:Z282 AG281:AH282 AB281:AB282">
    <cfRule type="containsBlanks" dxfId="13003" priority="5990">
      <formula>LEN(TRIM(W281))=0</formula>
    </cfRule>
  </conditionalFormatting>
  <conditionalFormatting sqref="AD281:AE282">
    <cfRule type="containsBlanks" dxfId="13002" priority="5989">
      <formula>LEN(TRIM(AD281))=0</formula>
    </cfRule>
  </conditionalFormatting>
  <conditionalFormatting sqref="G281:G282 Q281:Q282">
    <cfRule type="containsBlanks" dxfId="13001" priority="5987">
      <formula>LEN(TRIM(G281))=0</formula>
    </cfRule>
  </conditionalFormatting>
  <conditionalFormatting sqref="F281:F282">
    <cfRule type="containsBlanks" dxfId="13000" priority="5986">
      <formula>LEN(TRIM(F281))=0</formula>
    </cfRule>
  </conditionalFormatting>
  <conditionalFormatting sqref="H281:H282">
    <cfRule type="containsBlanks" dxfId="12999" priority="5985">
      <formula>LEN(TRIM(H281))=0</formula>
    </cfRule>
  </conditionalFormatting>
  <conditionalFormatting sqref="J281:J282">
    <cfRule type="containsBlanks" dxfId="12998" priority="5983">
      <formula>LEN(TRIM(J281))=0</formula>
    </cfRule>
  </conditionalFormatting>
  <conditionalFormatting sqref="I281:I282">
    <cfRule type="containsBlanks" dxfId="12997" priority="5984">
      <formula>LEN(TRIM(I281))=0</formula>
    </cfRule>
  </conditionalFormatting>
  <conditionalFormatting sqref="K281:P282">
    <cfRule type="containsBlanks" dxfId="12996" priority="5982">
      <formula>LEN(TRIM(K281))=0</formula>
    </cfRule>
  </conditionalFormatting>
  <conditionalFormatting sqref="S281:S282">
    <cfRule type="containsBlanks" dxfId="12995" priority="5981">
      <formula>LEN(TRIM(S281))=0</formula>
    </cfRule>
  </conditionalFormatting>
  <conditionalFormatting sqref="T281:T282">
    <cfRule type="containsBlanks" dxfId="12994" priority="5980">
      <formula>LEN(TRIM(T281))=0</formula>
    </cfRule>
  </conditionalFormatting>
  <conditionalFormatting sqref="R281:R282">
    <cfRule type="containsBlanks" dxfId="12993" priority="5979">
      <formula>LEN(TRIM(R281))=0</formula>
    </cfRule>
  </conditionalFormatting>
  <conditionalFormatting sqref="BN280:BN282">
    <cfRule type="containsBlanks" dxfId="12992" priority="5978">
      <formula>LEN(TRIM(BN280))=0</formula>
    </cfRule>
  </conditionalFormatting>
  <conditionalFormatting sqref="BG280:BL282">
    <cfRule type="containsBlanks" dxfId="12991" priority="5977">
      <formula>LEN(TRIM(BG280))=0</formula>
    </cfRule>
  </conditionalFormatting>
  <conditionalFormatting sqref="BM280:BM282">
    <cfRule type="containsBlanks" dxfId="12990" priority="5976">
      <formula>LEN(TRIM(BM280))=0</formula>
    </cfRule>
  </conditionalFormatting>
  <conditionalFormatting sqref="G283">
    <cfRule type="containsBlanks" dxfId="12989" priority="5975">
      <formula>LEN(TRIM(G283))=0</formula>
    </cfRule>
  </conditionalFormatting>
  <conditionalFormatting sqref="F283">
    <cfRule type="containsBlanks" dxfId="12988" priority="5974">
      <formula>LEN(TRIM(F283))=0</formula>
    </cfRule>
  </conditionalFormatting>
  <conditionalFormatting sqref="H283">
    <cfRule type="containsBlanks" dxfId="12987" priority="5973">
      <formula>LEN(TRIM(H283))=0</formula>
    </cfRule>
  </conditionalFormatting>
  <conditionalFormatting sqref="O283:O287">
    <cfRule type="containsBlanks" dxfId="12986" priority="5972">
      <formula>LEN(TRIM(O283))=0</formula>
    </cfRule>
  </conditionalFormatting>
  <conditionalFormatting sqref="J283">
    <cfRule type="containsBlanks" dxfId="12985" priority="5970">
      <formula>LEN(TRIM(J283))=0</formula>
    </cfRule>
  </conditionalFormatting>
  <conditionalFormatting sqref="I283">
    <cfRule type="containsBlanks" dxfId="12984" priority="5971">
      <formula>LEN(TRIM(I283))=0</formula>
    </cfRule>
  </conditionalFormatting>
  <conditionalFormatting sqref="K283:M283">
    <cfRule type="containsBlanks" dxfId="12983" priority="5969">
      <formula>LEN(TRIM(K283))=0</formula>
    </cfRule>
  </conditionalFormatting>
  <conditionalFormatting sqref="W283:X283">
    <cfRule type="containsBlanks" dxfId="12982" priority="5968">
      <formula>LEN(TRIM(W283))=0</formula>
    </cfRule>
  </conditionalFormatting>
  <conditionalFormatting sqref="AD298:AE299">
    <cfRule type="containsBlanks" dxfId="12981" priority="5775">
      <formula>LEN(TRIM(AD298))=0</formula>
    </cfRule>
  </conditionalFormatting>
  <conditionalFormatting sqref="S283">
    <cfRule type="containsBlanks" dxfId="12980" priority="5967">
      <formula>LEN(TRIM(S283))=0</formula>
    </cfRule>
  </conditionalFormatting>
  <conditionalFormatting sqref="T283">
    <cfRule type="containsBlanks" dxfId="12979" priority="5966">
      <formula>LEN(TRIM(T283))=0</formula>
    </cfRule>
  </conditionalFormatting>
  <conditionalFormatting sqref="N284 P284">
    <cfRule type="containsBlanks" dxfId="12978" priority="5965">
      <formula>LEN(TRIM(N284))=0</formula>
    </cfRule>
  </conditionalFormatting>
  <conditionalFormatting sqref="G284">
    <cfRule type="containsBlanks" dxfId="12977" priority="5964">
      <formula>LEN(TRIM(G284))=0</formula>
    </cfRule>
  </conditionalFormatting>
  <conditionalFormatting sqref="F284">
    <cfRule type="containsBlanks" dxfId="12976" priority="5963">
      <formula>LEN(TRIM(F284))=0</formula>
    </cfRule>
  </conditionalFormatting>
  <conditionalFormatting sqref="H284">
    <cfRule type="containsBlanks" dxfId="12975" priority="5962">
      <formula>LEN(TRIM(H284))=0</formula>
    </cfRule>
  </conditionalFormatting>
  <conditionalFormatting sqref="J284">
    <cfRule type="containsBlanks" dxfId="12974" priority="5959">
      <formula>LEN(TRIM(J284))=0</formula>
    </cfRule>
  </conditionalFormatting>
  <conditionalFormatting sqref="I284">
    <cfRule type="containsBlanks" dxfId="12973" priority="5960">
      <formula>LEN(TRIM(I284))=0</formula>
    </cfRule>
  </conditionalFormatting>
  <conditionalFormatting sqref="K284:M284">
    <cfRule type="containsBlanks" dxfId="12972" priority="5958">
      <formula>LEN(TRIM(K284))=0</formula>
    </cfRule>
  </conditionalFormatting>
  <conditionalFormatting sqref="S284">
    <cfRule type="containsBlanks" dxfId="12971" priority="5957">
      <formula>LEN(TRIM(S284))=0</formula>
    </cfRule>
  </conditionalFormatting>
  <conditionalFormatting sqref="T284">
    <cfRule type="containsBlanks" dxfId="12970" priority="5956">
      <formula>LEN(TRIM(T284))=0</formula>
    </cfRule>
  </conditionalFormatting>
  <conditionalFormatting sqref="AD306:AE306">
    <cfRule type="containsBlanks" dxfId="12969" priority="5709">
      <formula>LEN(TRIM(AD306))=0</formula>
    </cfRule>
  </conditionalFormatting>
  <conditionalFormatting sqref="Y284:Z284 AB284">
    <cfRule type="containsBlanks" dxfId="12968" priority="5955">
      <formula>LEN(TRIM(Y284))=0</formula>
    </cfRule>
  </conditionalFormatting>
  <conditionalFormatting sqref="W284:X284">
    <cfRule type="containsBlanks" dxfId="12967" priority="5954">
      <formula>LEN(TRIM(W284))=0</formula>
    </cfRule>
  </conditionalFormatting>
  <conditionalFormatting sqref="W285:X285">
    <cfRule type="containsBlanks" dxfId="12966" priority="5952">
      <formula>LEN(TRIM(W285))=0</formula>
    </cfRule>
  </conditionalFormatting>
  <conditionalFormatting sqref="Q285:R285">
    <cfRule type="containsBlanks" dxfId="12965" priority="5951">
      <formula>LEN(TRIM(Q285))=0</formula>
    </cfRule>
  </conditionalFormatting>
  <conditionalFormatting sqref="N285 P285">
    <cfRule type="containsBlanks" dxfId="12964" priority="5950">
      <formula>LEN(TRIM(N285))=0</formula>
    </cfRule>
  </conditionalFormatting>
  <conditionalFormatting sqref="G285">
    <cfRule type="containsBlanks" dxfId="12963" priority="5949">
      <formula>LEN(TRIM(G285))=0</formula>
    </cfRule>
  </conditionalFormatting>
  <conditionalFormatting sqref="F285">
    <cfRule type="containsBlanks" dxfId="12962" priority="5948">
      <formula>LEN(TRIM(F285))=0</formula>
    </cfRule>
  </conditionalFormatting>
  <conditionalFormatting sqref="H285">
    <cfRule type="containsBlanks" dxfId="12961" priority="5947">
      <formula>LEN(TRIM(H285))=0</formula>
    </cfRule>
  </conditionalFormatting>
  <conditionalFormatting sqref="J285">
    <cfRule type="containsBlanks" dxfId="12960" priority="5944">
      <formula>LEN(TRIM(J285))=0</formula>
    </cfRule>
  </conditionalFormatting>
  <conditionalFormatting sqref="I285">
    <cfRule type="containsBlanks" dxfId="12959" priority="5945">
      <formula>LEN(TRIM(I285))=0</formula>
    </cfRule>
  </conditionalFormatting>
  <conditionalFormatting sqref="K285:M285">
    <cfRule type="containsBlanks" dxfId="12958" priority="5943">
      <formula>LEN(TRIM(K285))=0</formula>
    </cfRule>
  </conditionalFormatting>
  <conditionalFormatting sqref="S285">
    <cfRule type="containsBlanks" dxfId="12957" priority="5942">
      <formula>LEN(TRIM(S285))=0</formula>
    </cfRule>
  </conditionalFormatting>
  <conditionalFormatting sqref="T285">
    <cfRule type="containsBlanks" dxfId="12956" priority="5941">
      <formula>LEN(TRIM(T285))=0</formula>
    </cfRule>
  </conditionalFormatting>
  <conditionalFormatting sqref="BN284:BN285">
    <cfRule type="containsBlanks" dxfId="12955" priority="5940">
      <formula>LEN(TRIM(BN284))=0</formula>
    </cfRule>
  </conditionalFormatting>
  <conditionalFormatting sqref="BG283:BL285">
    <cfRule type="containsBlanks" dxfId="12954" priority="5939">
      <formula>LEN(TRIM(BG283))=0</formula>
    </cfRule>
  </conditionalFormatting>
  <conditionalFormatting sqref="BM283:BM285">
    <cfRule type="containsBlanks" dxfId="12953" priority="5938">
      <formula>LEN(TRIM(BM283))=0</formula>
    </cfRule>
  </conditionalFormatting>
  <conditionalFormatting sqref="AV283:AY285">
    <cfRule type="containsBlanks" dxfId="12952" priority="5937">
      <formula>LEN(TRIM(AV283))=0</formula>
    </cfRule>
  </conditionalFormatting>
  <conditionalFormatting sqref="AS283:AS285">
    <cfRule type="containsBlanks" dxfId="12951" priority="5936">
      <formula>LEN(TRIM(AS283))=0</formula>
    </cfRule>
  </conditionalFormatting>
  <conditionalFormatting sqref="Y286:Z287 AB286:AB287">
    <cfRule type="containsBlanks" dxfId="12950" priority="5934">
      <formula>LEN(TRIM(Y286))=0</formula>
    </cfRule>
  </conditionalFormatting>
  <conditionalFormatting sqref="W286:X287">
    <cfRule type="containsBlanks" dxfId="12949" priority="5933">
      <formula>LEN(TRIM(W286))=0</formula>
    </cfRule>
  </conditionalFormatting>
  <conditionalFormatting sqref="N286:N287 P286:P287">
    <cfRule type="containsBlanks" dxfId="12948" priority="5932">
      <formula>LEN(TRIM(N286))=0</formula>
    </cfRule>
  </conditionalFormatting>
  <conditionalFormatting sqref="G286:G287">
    <cfRule type="containsBlanks" dxfId="12947" priority="5931">
      <formula>LEN(TRIM(G286))=0</formula>
    </cfRule>
  </conditionalFormatting>
  <conditionalFormatting sqref="F286:F287">
    <cfRule type="containsBlanks" dxfId="12946" priority="5930">
      <formula>LEN(TRIM(F286))=0</formula>
    </cfRule>
  </conditionalFormatting>
  <conditionalFormatting sqref="H286:H287">
    <cfRule type="containsBlanks" dxfId="12945" priority="5929">
      <formula>LEN(TRIM(H286))=0</formula>
    </cfRule>
  </conditionalFormatting>
  <conditionalFormatting sqref="J286:J287">
    <cfRule type="containsBlanks" dxfId="12944" priority="5926">
      <formula>LEN(TRIM(J286))=0</formula>
    </cfRule>
  </conditionalFormatting>
  <conditionalFormatting sqref="I286:I287">
    <cfRule type="containsBlanks" dxfId="12943" priority="5927">
      <formula>LEN(TRIM(I286))=0</formula>
    </cfRule>
  </conditionalFormatting>
  <conditionalFormatting sqref="K286:M287">
    <cfRule type="containsBlanks" dxfId="12942" priority="5925">
      <formula>LEN(TRIM(K286))=0</formula>
    </cfRule>
  </conditionalFormatting>
  <conditionalFormatting sqref="AS286:AS287">
    <cfRule type="containsBlanks" dxfId="12941" priority="5924">
      <formula>LEN(TRIM(AS286))=0</formula>
    </cfRule>
  </conditionalFormatting>
  <conditionalFormatting sqref="BG286:BL287">
    <cfRule type="containsBlanks" dxfId="12940" priority="5923">
      <formula>LEN(TRIM(BG286))=0</formula>
    </cfRule>
  </conditionalFormatting>
  <conditionalFormatting sqref="BM286:BM287">
    <cfRule type="containsBlanks" dxfId="12939" priority="5922">
      <formula>LEN(TRIM(BM286))=0</formula>
    </cfRule>
  </conditionalFormatting>
  <conditionalFormatting sqref="BN286:BN287">
    <cfRule type="containsBlanks" dxfId="12938" priority="5921">
      <formula>LEN(TRIM(BN286))=0</formula>
    </cfRule>
  </conditionalFormatting>
  <conditionalFormatting sqref="BO283:BO287">
    <cfRule type="containsBlanks" dxfId="12937" priority="5920">
      <formula>LEN(TRIM(BO283))=0</formula>
    </cfRule>
  </conditionalFormatting>
  <conditionalFormatting sqref="AX286:AY287">
    <cfRule type="containsBlanks" dxfId="12936" priority="5919">
      <formula>LEN(TRIM(AX286))=0</formula>
    </cfRule>
  </conditionalFormatting>
  <conditionalFormatting sqref="G288">
    <cfRule type="containsBlanks" dxfId="12935" priority="5918">
      <formula>LEN(TRIM(G288))=0</formula>
    </cfRule>
  </conditionalFormatting>
  <conditionalFormatting sqref="F288">
    <cfRule type="containsBlanks" dxfId="12934" priority="5917">
      <formula>LEN(TRIM(F288))=0</formula>
    </cfRule>
  </conditionalFormatting>
  <conditionalFormatting sqref="H288">
    <cfRule type="containsBlanks" dxfId="12933" priority="5916">
      <formula>LEN(TRIM(H288))=0</formula>
    </cfRule>
  </conditionalFormatting>
  <conditionalFormatting sqref="I288">
    <cfRule type="containsBlanks" dxfId="12932" priority="5915">
      <formula>LEN(TRIM(I288))=0</formula>
    </cfRule>
  </conditionalFormatting>
  <conditionalFormatting sqref="J288">
    <cfRule type="containsBlanks" dxfId="12931" priority="5914">
      <formula>LEN(TRIM(J288))=0</formula>
    </cfRule>
  </conditionalFormatting>
  <conditionalFormatting sqref="K288">
    <cfRule type="containsBlanks" dxfId="12930" priority="5913">
      <formula>LEN(TRIM(K288))=0</formula>
    </cfRule>
  </conditionalFormatting>
  <conditionalFormatting sqref="M288">
    <cfRule type="containsBlanks" dxfId="12929" priority="5912">
      <formula>LEN(TRIM(M288))=0</formula>
    </cfRule>
  </conditionalFormatting>
  <conditionalFormatting sqref="BN288">
    <cfRule type="containsBlanks" dxfId="12928" priority="5911">
      <formula>LEN(TRIM(BN288))=0</formula>
    </cfRule>
  </conditionalFormatting>
  <conditionalFormatting sqref="AS288">
    <cfRule type="containsBlanks" dxfId="12927" priority="5910">
      <formula>LEN(TRIM(AS288))=0</formula>
    </cfRule>
  </conditionalFormatting>
  <conditionalFormatting sqref="AX288:AY288">
    <cfRule type="containsBlanks" dxfId="12926" priority="5909">
      <formula>LEN(TRIM(AX288))=0</formula>
    </cfRule>
  </conditionalFormatting>
  <conditionalFormatting sqref="AN288:AO288">
    <cfRule type="containsBlanks" dxfId="12925" priority="5908">
      <formula>LEN(TRIM(AN288))=0</formula>
    </cfRule>
  </conditionalFormatting>
  <conditionalFormatting sqref="BG288:BL288">
    <cfRule type="containsBlanks" dxfId="12924" priority="5907">
      <formula>LEN(TRIM(BG288))=0</formula>
    </cfRule>
  </conditionalFormatting>
  <conditionalFormatting sqref="BM288">
    <cfRule type="containsBlanks" dxfId="12923" priority="5906">
      <formula>LEN(TRIM(BM288))=0</formula>
    </cfRule>
  </conditionalFormatting>
  <conditionalFormatting sqref="F289:G289">
    <cfRule type="containsBlanks" dxfId="12922" priority="5905">
      <formula>LEN(TRIM(F289))=0</formula>
    </cfRule>
  </conditionalFormatting>
  <conditionalFormatting sqref="J289">
    <cfRule type="containsBlanks" dxfId="12921" priority="5902">
      <formula>LEN(TRIM(J289))=0</formula>
    </cfRule>
  </conditionalFormatting>
  <conditionalFormatting sqref="H289">
    <cfRule type="containsBlanks" dxfId="12920" priority="5904">
      <formula>LEN(TRIM(H289))=0</formula>
    </cfRule>
  </conditionalFormatting>
  <conditionalFormatting sqref="I289">
    <cfRule type="containsBlanks" dxfId="12919" priority="5903">
      <formula>LEN(TRIM(I289))=0</formula>
    </cfRule>
  </conditionalFormatting>
  <conditionalFormatting sqref="K289:M289">
    <cfRule type="containsBlanks" dxfId="12918" priority="5901">
      <formula>LEN(TRIM(K289))=0</formula>
    </cfRule>
  </conditionalFormatting>
  <conditionalFormatting sqref="O289:O292">
    <cfRule type="containsBlanks" dxfId="12917" priority="5900">
      <formula>LEN(TRIM(O289))=0</formula>
    </cfRule>
  </conditionalFormatting>
  <conditionalFormatting sqref="AX289:AY289">
    <cfRule type="containsBlanks" dxfId="12916" priority="5898">
      <formula>LEN(TRIM(AX289))=0</formula>
    </cfRule>
  </conditionalFormatting>
  <conditionalFormatting sqref="BG289:BL289">
    <cfRule type="containsBlanks" dxfId="12915" priority="5897">
      <formula>LEN(TRIM(BG289))=0</formula>
    </cfRule>
  </conditionalFormatting>
  <conditionalFormatting sqref="BM289">
    <cfRule type="containsBlanks" dxfId="12914" priority="5896">
      <formula>LEN(TRIM(BM289))=0</formula>
    </cfRule>
  </conditionalFormatting>
  <conditionalFormatting sqref="BN289">
    <cfRule type="containsBlanks" dxfId="12913" priority="5895">
      <formula>LEN(TRIM(BN289))=0</formula>
    </cfRule>
  </conditionalFormatting>
  <conditionalFormatting sqref="BO289">
    <cfRule type="containsBlanks" dxfId="12912" priority="5894">
      <formula>LEN(TRIM(BO289))=0</formula>
    </cfRule>
  </conditionalFormatting>
  <conditionalFormatting sqref="F290">
    <cfRule type="containsBlanks" dxfId="12911" priority="5893">
      <formula>LEN(TRIM(F290))=0</formula>
    </cfRule>
  </conditionalFormatting>
  <conditionalFormatting sqref="J290">
    <cfRule type="containsBlanks" dxfId="12910" priority="5890">
      <formula>LEN(TRIM(J290))=0</formula>
    </cfRule>
  </conditionalFormatting>
  <conditionalFormatting sqref="H290">
    <cfRule type="containsBlanks" dxfId="12909" priority="5892">
      <formula>LEN(TRIM(H290))=0</formula>
    </cfRule>
  </conditionalFormatting>
  <conditionalFormatting sqref="I290">
    <cfRule type="containsBlanks" dxfId="12908" priority="5891">
      <formula>LEN(TRIM(I290))=0</formula>
    </cfRule>
  </conditionalFormatting>
  <conditionalFormatting sqref="K290:M290">
    <cfRule type="containsBlanks" dxfId="12907" priority="5889">
      <formula>LEN(TRIM(K290))=0</formula>
    </cfRule>
  </conditionalFormatting>
  <conditionalFormatting sqref="AX290:AY290">
    <cfRule type="containsBlanks" dxfId="12906" priority="5886">
      <formula>LEN(TRIM(AX290))=0</formula>
    </cfRule>
  </conditionalFormatting>
  <conditionalFormatting sqref="BG290:BL290">
    <cfRule type="containsBlanks" dxfId="12905" priority="5885">
      <formula>LEN(TRIM(BG290))=0</formula>
    </cfRule>
  </conditionalFormatting>
  <conditionalFormatting sqref="BM290">
    <cfRule type="containsBlanks" dxfId="12904" priority="5884">
      <formula>LEN(TRIM(BM290))=0</formula>
    </cfRule>
  </conditionalFormatting>
  <conditionalFormatting sqref="BN290">
    <cfRule type="containsBlanks" dxfId="12903" priority="5883">
      <formula>LEN(TRIM(BN290))=0</formula>
    </cfRule>
  </conditionalFormatting>
  <conditionalFormatting sqref="BO290">
    <cfRule type="containsBlanks" dxfId="12902" priority="5882">
      <formula>LEN(TRIM(BO290))=0</formula>
    </cfRule>
  </conditionalFormatting>
  <conditionalFormatting sqref="J291">
    <cfRule type="containsBlanks" dxfId="12901" priority="5879">
      <formula>LEN(TRIM(J291))=0</formula>
    </cfRule>
  </conditionalFormatting>
  <conditionalFormatting sqref="H291">
    <cfRule type="containsBlanks" dxfId="12900" priority="5881">
      <formula>LEN(TRIM(H291))=0</formula>
    </cfRule>
  </conditionalFormatting>
  <conditionalFormatting sqref="I291">
    <cfRule type="containsBlanks" dxfId="12899" priority="5880">
      <formula>LEN(TRIM(I291))=0</formula>
    </cfRule>
  </conditionalFormatting>
  <conditionalFormatting sqref="L291">
    <cfRule type="containsBlanks" dxfId="12898" priority="5877">
      <formula>LEN(TRIM(L291))=0</formula>
    </cfRule>
  </conditionalFormatting>
  <conditionalFormatting sqref="T291">
    <cfRule type="containsBlanks" dxfId="12897" priority="5876">
      <formula>LEN(TRIM(T291))=0</formula>
    </cfRule>
  </conditionalFormatting>
  <conditionalFormatting sqref="Y291">
    <cfRule type="containsBlanks" dxfId="12896" priority="5875">
      <formula>LEN(TRIM(Y291))=0</formula>
    </cfRule>
  </conditionalFormatting>
  <conditionalFormatting sqref="AD291:AE291">
    <cfRule type="containsBlanks" dxfId="12895" priority="5874">
      <formula>LEN(TRIM(AD291))=0</formula>
    </cfRule>
  </conditionalFormatting>
  <conditionalFormatting sqref="AX291:AY291">
    <cfRule type="containsBlanks" dxfId="12894" priority="5871">
      <formula>LEN(TRIM(AX291))=0</formula>
    </cfRule>
  </conditionalFormatting>
  <conditionalFormatting sqref="AV291:AW291">
    <cfRule type="containsBlanks" dxfId="12893" priority="5870">
      <formula>LEN(TRIM(AV291))=0</formula>
    </cfRule>
  </conditionalFormatting>
  <conditionalFormatting sqref="BG291:BL291">
    <cfRule type="containsBlanks" dxfId="12892" priority="5869">
      <formula>LEN(TRIM(BG291))=0</formula>
    </cfRule>
  </conditionalFormatting>
  <conditionalFormatting sqref="BM291">
    <cfRule type="containsBlanks" dxfId="12891" priority="5868">
      <formula>LEN(TRIM(BM291))=0</formula>
    </cfRule>
  </conditionalFormatting>
  <conditionalFormatting sqref="BN291">
    <cfRule type="containsBlanks" dxfId="12890" priority="5867">
      <formula>LEN(TRIM(BN291))=0</formula>
    </cfRule>
  </conditionalFormatting>
  <conditionalFormatting sqref="BO291">
    <cfRule type="containsBlanks" dxfId="12889" priority="5866">
      <formula>LEN(TRIM(BO291))=0</formula>
    </cfRule>
  </conditionalFormatting>
  <conditionalFormatting sqref="F292:G292">
    <cfRule type="containsBlanks" dxfId="12888" priority="5865">
      <formula>LEN(TRIM(F292))=0</formula>
    </cfRule>
  </conditionalFormatting>
  <conditionalFormatting sqref="J292">
    <cfRule type="containsBlanks" dxfId="12887" priority="5863">
      <formula>LEN(TRIM(J292))=0</formula>
    </cfRule>
  </conditionalFormatting>
  <conditionalFormatting sqref="I292">
    <cfRule type="containsBlanks" dxfId="12886" priority="5864">
      <formula>LEN(TRIM(I292))=0</formula>
    </cfRule>
  </conditionalFormatting>
  <conditionalFormatting sqref="K292:M292">
    <cfRule type="containsBlanks" dxfId="12885" priority="5862">
      <formula>LEN(TRIM(K292))=0</formula>
    </cfRule>
  </conditionalFormatting>
  <conditionalFormatting sqref="S292">
    <cfRule type="containsBlanks" dxfId="12884" priority="5860">
      <formula>LEN(TRIM(S292))=0</formula>
    </cfRule>
  </conditionalFormatting>
  <conditionalFormatting sqref="T292">
    <cfRule type="containsBlanks" dxfId="12883" priority="5859">
      <formula>LEN(TRIM(T292))=0</formula>
    </cfRule>
  </conditionalFormatting>
  <conditionalFormatting sqref="Y292">
    <cfRule type="containsBlanks" dxfId="12882" priority="5858">
      <formula>LEN(TRIM(Y292))=0</formula>
    </cfRule>
  </conditionalFormatting>
  <conditionalFormatting sqref="AX292:AY292">
    <cfRule type="containsBlanks" dxfId="12881" priority="5855">
      <formula>LEN(TRIM(AX292))=0</formula>
    </cfRule>
  </conditionalFormatting>
  <conditionalFormatting sqref="AV292:AW292">
    <cfRule type="containsBlanks" dxfId="12880" priority="5854">
      <formula>LEN(TRIM(AV292))=0</formula>
    </cfRule>
  </conditionalFormatting>
  <conditionalFormatting sqref="BG292:BL292">
    <cfRule type="containsBlanks" dxfId="12879" priority="5853">
      <formula>LEN(TRIM(BG292))=0</formula>
    </cfRule>
  </conditionalFormatting>
  <conditionalFormatting sqref="BM292">
    <cfRule type="containsBlanks" dxfId="12878" priority="5852">
      <formula>LEN(TRIM(BM292))=0</formula>
    </cfRule>
  </conditionalFormatting>
  <conditionalFormatting sqref="BO292">
    <cfRule type="containsBlanks" dxfId="12877" priority="5851">
      <formula>LEN(TRIM(BO292))=0</formula>
    </cfRule>
  </conditionalFormatting>
  <conditionalFormatting sqref="F293:G293">
    <cfRule type="containsBlanks" dxfId="12876" priority="5850">
      <formula>LEN(TRIM(F293))=0</formula>
    </cfRule>
  </conditionalFormatting>
  <conditionalFormatting sqref="J293">
    <cfRule type="containsBlanks" dxfId="12875" priority="5847">
      <formula>LEN(TRIM(J293))=0</formula>
    </cfRule>
  </conditionalFormatting>
  <conditionalFormatting sqref="H293">
    <cfRule type="containsBlanks" dxfId="12874" priority="5849">
      <formula>LEN(TRIM(H293))=0</formula>
    </cfRule>
  </conditionalFormatting>
  <conditionalFormatting sqref="I293">
    <cfRule type="containsBlanks" dxfId="12873" priority="5848">
      <formula>LEN(TRIM(I293))=0</formula>
    </cfRule>
  </conditionalFormatting>
  <conditionalFormatting sqref="K293">
    <cfRule type="containsBlanks" dxfId="12872" priority="5846">
      <formula>LEN(TRIM(K293))=0</formula>
    </cfRule>
  </conditionalFormatting>
  <conditionalFormatting sqref="M293">
    <cfRule type="containsBlanks" dxfId="12871" priority="5845">
      <formula>LEN(TRIM(M293))=0</formula>
    </cfRule>
  </conditionalFormatting>
  <conditionalFormatting sqref="N293:P293">
    <cfRule type="containsBlanks" dxfId="12870" priority="5844">
      <formula>LEN(TRIM(N293))=0</formula>
    </cfRule>
  </conditionalFormatting>
  <conditionalFormatting sqref="S293">
    <cfRule type="containsBlanks" dxfId="12869" priority="5843">
      <formula>LEN(TRIM(S293))=0</formula>
    </cfRule>
  </conditionalFormatting>
  <conditionalFormatting sqref="T293">
    <cfRule type="containsBlanks" dxfId="12868" priority="5842">
      <formula>LEN(TRIM(T293))=0</formula>
    </cfRule>
  </conditionalFormatting>
  <conditionalFormatting sqref="AX293:AY293">
    <cfRule type="containsBlanks" dxfId="12867" priority="5839">
      <formula>LEN(TRIM(AX293))=0</formula>
    </cfRule>
  </conditionalFormatting>
  <conditionalFormatting sqref="AV293:AW293">
    <cfRule type="containsBlanks" dxfId="12866" priority="5838">
      <formula>LEN(TRIM(AV293))=0</formula>
    </cfRule>
  </conditionalFormatting>
  <conditionalFormatting sqref="BG293:BL293">
    <cfRule type="containsBlanks" dxfId="12865" priority="5837">
      <formula>LEN(TRIM(BG293))=0</formula>
    </cfRule>
  </conditionalFormatting>
  <conditionalFormatting sqref="BM293">
    <cfRule type="containsBlanks" dxfId="12864" priority="5836">
      <formula>LEN(TRIM(BM293))=0</formula>
    </cfRule>
  </conditionalFormatting>
  <conditionalFormatting sqref="BN293:BO293">
    <cfRule type="containsBlanks" dxfId="12863" priority="5835">
      <formula>LEN(TRIM(BN293))=0</formula>
    </cfRule>
  </conditionalFormatting>
  <conditionalFormatting sqref="F294:G294">
    <cfRule type="containsBlanks" dxfId="12862" priority="5834">
      <formula>LEN(TRIM(F294))=0</formula>
    </cfRule>
  </conditionalFormatting>
  <conditionalFormatting sqref="H294">
    <cfRule type="containsBlanks" dxfId="12861" priority="5833">
      <formula>LEN(TRIM(H294))=0</formula>
    </cfRule>
  </conditionalFormatting>
  <conditionalFormatting sqref="I294">
    <cfRule type="containsBlanks" dxfId="12860" priority="5832">
      <formula>LEN(TRIM(I294))=0</formula>
    </cfRule>
  </conditionalFormatting>
  <conditionalFormatting sqref="J294">
    <cfRule type="containsBlanks" dxfId="12859" priority="5831">
      <formula>LEN(TRIM(J294))=0</formula>
    </cfRule>
  </conditionalFormatting>
  <conditionalFormatting sqref="K294:M294">
    <cfRule type="containsBlanks" dxfId="12858" priority="5830">
      <formula>LEN(TRIM(K294))=0</formula>
    </cfRule>
  </conditionalFormatting>
  <conditionalFormatting sqref="O294:O300">
    <cfRule type="containsBlanks" dxfId="12857" priority="5829">
      <formula>LEN(TRIM(O294))=0</formula>
    </cfRule>
  </conditionalFormatting>
  <conditionalFormatting sqref="AD294:AE294">
    <cfRule type="containsBlanks" dxfId="12856" priority="5828">
      <formula>LEN(TRIM(AD294))=0</formula>
    </cfRule>
  </conditionalFormatting>
  <conditionalFormatting sqref="AX294:AY294">
    <cfRule type="containsBlanks" dxfId="12855" priority="5826">
      <formula>LEN(TRIM(AX294))=0</formula>
    </cfRule>
  </conditionalFormatting>
  <conditionalFormatting sqref="BN294:BO294">
    <cfRule type="containsBlanks" dxfId="12854" priority="5825">
      <formula>LEN(TRIM(BN294))=0</formula>
    </cfRule>
  </conditionalFormatting>
  <conditionalFormatting sqref="F295:G295">
    <cfRule type="containsBlanks" dxfId="12853" priority="5824">
      <formula>LEN(TRIM(F295))=0</formula>
    </cfRule>
  </conditionalFormatting>
  <conditionalFormatting sqref="H295">
    <cfRule type="containsBlanks" dxfId="12852" priority="5823">
      <formula>LEN(TRIM(H295))=0</formula>
    </cfRule>
  </conditionalFormatting>
  <conditionalFormatting sqref="I295">
    <cfRule type="containsBlanks" dxfId="12851" priority="5822">
      <formula>LEN(TRIM(I295))=0</formula>
    </cfRule>
  </conditionalFormatting>
  <conditionalFormatting sqref="J295">
    <cfRule type="containsBlanks" dxfId="12850" priority="5821">
      <formula>LEN(TRIM(J295))=0</formula>
    </cfRule>
  </conditionalFormatting>
  <conditionalFormatting sqref="L295">
    <cfRule type="containsBlanks" dxfId="12849" priority="5820">
      <formula>LEN(TRIM(L295))=0</formula>
    </cfRule>
  </conditionalFormatting>
  <conditionalFormatting sqref="AD295:AE295">
    <cfRule type="containsBlanks" dxfId="12848" priority="5818">
      <formula>LEN(TRIM(AD295))=0</formula>
    </cfRule>
  </conditionalFormatting>
  <conditionalFormatting sqref="S295">
    <cfRule type="containsBlanks" dxfId="12847" priority="5815">
      <formula>LEN(TRIM(S295))=0</formula>
    </cfRule>
  </conditionalFormatting>
  <conditionalFormatting sqref="T295">
    <cfRule type="containsBlanks" dxfId="12846" priority="5814">
      <formula>LEN(TRIM(T295))=0</formula>
    </cfRule>
  </conditionalFormatting>
  <conditionalFormatting sqref="AX295:AY295">
    <cfRule type="containsBlanks" dxfId="12845" priority="5813">
      <formula>LEN(TRIM(AX295))=0</formula>
    </cfRule>
  </conditionalFormatting>
  <conditionalFormatting sqref="AV295:AW295">
    <cfRule type="containsBlanks" dxfId="12844" priority="5812">
      <formula>LEN(TRIM(AV295))=0</formula>
    </cfRule>
  </conditionalFormatting>
  <conditionalFormatting sqref="BG295:BL295">
    <cfRule type="containsBlanks" dxfId="12843" priority="5811">
      <formula>LEN(TRIM(BG295))=0</formula>
    </cfRule>
  </conditionalFormatting>
  <conditionalFormatting sqref="BM295">
    <cfRule type="containsBlanks" dxfId="12842" priority="5810">
      <formula>LEN(TRIM(BM295))=0</formula>
    </cfRule>
  </conditionalFormatting>
  <conditionalFormatting sqref="BN295:BO295">
    <cfRule type="containsBlanks" dxfId="12841" priority="5809">
      <formula>LEN(TRIM(BN295))=0</formula>
    </cfRule>
  </conditionalFormatting>
  <conditionalFormatting sqref="H296">
    <cfRule type="containsBlanks" dxfId="12840" priority="5808">
      <formula>LEN(TRIM(H296))=0</formula>
    </cfRule>
  </conditionalFormatting>
  <conditionalFormatting sqref="I296">
    <cfRule type="containsBlanks" dxfId="12839" priority="5807">
      <formula>LEN(TRIM(I296))=0</formula>
    </cfRule>
  </conditionalFormatting>
  <conditionalFormatting sqref="J296">
    <cfRule type="containsBlanks" dxfId="12838" priority="5806">
      <formula>LEN(TRIM(J296))=0</formula>
    </cfRule>
  </conditionalFormatting>
  <conditionalFormatting sqref="K296:M296">
    <cfRule type="containsBlanks" dxfId="12837" priority="5805">
      <formula>LEN(TRIM(K296))=0</formula>
    </cfRule>
  </conditionalFormatting>
  <conditionalFormatting sqref="S296">
    <cfRule type="containsBlanks" dxfId="12836" priority="5803">
      <formula>LEN(TRIM(S296))=0</formula>
    </cfRule>
  </conditionalFormatting>
  <conditionalFormatting sqref="T296">
    <cfRule type="containsBlanks" dxfId="12835" priority="5802">
      <formula>LEN(TRIM(T296))=0</formula>
    </cfRule>
  </conditionalFormatting>
  <conditionalFormatting sqref="AD296:AE296">
    <cfRule type="containsBlanks" dxfId="12834" priority="5800">
      <formula>LEN(TRIM(AD296))=0</formula>
    </cfRule>
  </conditionalFormatting>
  <conditionalFormatting sqref="AX296:AY296">
    <cfRule type="containsBlanks" dxfId="12833" priority="5798">
      <formula>LEN(TRIM(AX296))=0</formula>
    </cfRule>
  </conditionalFormatting>
  <conditionalFormatting sqref="AV296:AW296">
    <cfRule type="containsBlanks" dxfId="12832" priority="5797">
      <formula>LEN(TRIM(AV296))=0</formula>
    </cfRule>
  </conditionalFormatting>
  <conditionalFormatting sqref="BO296">
    <cfRule type="containsBlanks" dxfId="12831" priority="5796">
      <formula>LEN(TRIM(BO296))=0</formula>
    </cfRule>
  </conditionalFormatting>
  <conditionalFormatting sqref="BG296:BL296">
    <cfRule type="containsBlanks" dxfId="12830" priority="5795">
      <formula>LEN(TRIM(BG296))=0</formula>
    </cfRule>
  </conditionalFormatting>
  <conditionalFormatting sqref="BM296">
    <cfRule type="containsBlanks" dxfId="12829" priority="5794">
      <formula>LEN(TRIM(BM296))=0</formula>
    </cfRule>
  </conditionalFormatting>
  <conditionalFormatting sqref="N297 P297">
    <cfRule type="containsBlanks" dxfId="12828" priority="5793">
      <formula>LEN(TRIM(N297))=0</formula>
    </cfRule>
  </conditionalFormatting>
  <conditionalFormatting sqref="F297:G297">
    <cfRule type="containsBlanks" dxfId="12827" priority="5792">
      <formula>LEN(TRIM(F297))=0</formula>
    </cfRule>
  </conditionalFormatting>
  <conditionalFormatting sqref="H297">
    <cfRule type="containsBlanks" dxfId="12826" priority="5791">
      <formula>LEN(TRIM(H297))=0</formula>
    </cfRule>
  </conditionalFormatting>
  <conditionalFormatting sqref="I297">
    <cfRule type="containsBlanks" dxfId="12825" priority="5790">
      <formula>LEN(TRIM(I297))=0</formula>
    </cfRule>
  </conditionalFormatting>
  <conditionalFormatting sqref="J297">
    <cfRule type="containsBlanks" dxfId="12824" priority="5789">
      <formula>LEN(TRIM(J297))=0</formula>
    </cfRule>
  </conditionalFormatting>
  <conditionalFormatting sqref="K297:M297">
    <cfRule type="containsBlanks" dxfId="12823" priority="5788">
      <formula>LEN(TRIM(K297))=0</formula>
    </cfRule>
  </conditionalFormatting>
  <conditionalFormatting sqref="AD297:AE297">
    <cfRule type="containsBlanks" dxfId="12822" priority="5786">
      <formula>LEN(TRIM(AD297))=0</formula>
    </cfRule>
  </conditionalFormatting>
  <conditionalFormatting sqref="AX297:AY297">
    <cfRule type="containsBlanks" dxfId="12821" priority="5784">
      <formula>LEN(TRIM(AX297))=0</formula>
    </cfRule>
  </conditionalFormatting>
  <conditionalFormatting sqref="N298:N299 P298:P299">
    <cfRule type="containsBlanks" dxfId="12820" priority="5783">
      <formula>LEN(TRIM(N298))=0</formula>
    </cfRule>
  </conditionalFormatting>
  <conditionalFormatting sqref="F298:G299">
    <cfRule type="containsBlanks" dxfId="12819" priority="5782">
      <formula>LEN(TRIM(F298))=0</formula>
    </cfRule>
  </conditionalFormatting>
  <conditionalFormatting sqref="H298:H299">
    <cfRule type="containsBlanks" dxfId="12818" priority="5781">
      <formula>LEN(TRIM(H298))=0</formula>
    </cfRule>
  </conditionalFormatting>
  <conditionalFormatting sqref="I298:I299">
    <cfRule type="containsBlanks" dxfId="12817" priority="5780">
      <formula>LEN(TRIM(I298))=0</formula>
    </cfRule>
  </conditionalFormatting>
  <conditionalFormatting sqref="J298:J299">
    <cfRule type="containsBlanks" dxfId="12816" priority="5779">
      <formula>LEN(TRIM(J298))=0</formula>
    </cfRule>
  </conditionalFormatting>
  <conditionalFormatting sqref="K298:M299">
    <cfRule type="containsBlanks" dxfId="12815" priority="5778">
      <formula>LEN(TRIM(K298))=0</formula>
    </cfRule>
  </conditionalFormatting>
  <conditionalFormatting sqref="W298:Z299 AJ298:AK299 AG298:AH299 AB298:AB299">
    <cfRule type="containsBlanks" dxfId="12814" priority="5776">
      <formula>LEN(TRIM(W298))=0</formula>
    </cfRule>
  </conditionalFormatting>
  <conditionalFormatting sqref="AX298:AY299">
    <cfRule type="containsBlanks" dxfId="12813" priority="5773">
      <formula>LEN(TRIM(AX298))=0</formula>
    </cfRule>
  </conditionalFormatting>
  <conditionalFormatting sqref="H300">
    <cfRule type="containsBlanks" dxfId="12812" priority="5772">
      <formula>LEN(TRIM(H300))=0</formula>
    </cfRule>
  </conditionalFormatting>
  <conditionalFormatting sqref="I300">
    <cfRule type="containsBlanks" dxfId="12811" priority="5771">
      <formula>LEN(TRIM(I300))=0</formula>
    </cfRule>
  </conditionalFormatting>
  <conditionalFormatting sqref="J300">
    <cfRule type="containsBlanks" dxfId="12810" priority="5770">
      <formula>LEN(TRIM(J300))=0</formula>
    </cfRule>
  </conditionalFormatting>
  <conditionalFormatting sqref="K300:M300">
    <cfRule type="containsBlanks" dxfId="12809" priority="5769">
      <formula>LEN(TRIM(K300))=0</formula>
    </cfRule>
  </conditionalFormatting>
  <conditionalFormatting sqref="W300">
    <cfRule type="containsBlanks" dxfId="12808" priority="5767">
      <formula>LEN(TRIM(W300))=0</formula>
    </cfRule>
  </conditionalFormatting>
  <conditionalFormatting sqref="Y300">
    <cfRule type="containsBlanks" dxfId="12807" priority="5766">
      <formula>LEN(TRIM(Y300))=0</formula>
    </cfRule>
  </conditionalFormatting>
  <conditionalFormatting sqref="AB300">
    <cfRule type="containsBlanks" dxfId="12806" priority="5765">
      <formula>LEN(TRIM(AB300))=0</formula>
    </cfRule>
  </conditionalFormatting>
  <conditionalFormatting sqref="AD300:AE300">
    <cfRule type="containsBlanks" dxfId="12805" priority="5764">
      <formula>LEN(TRIM(AD300))=0</formula>
    </cfRule>
  </conditionalFormatting>
  <conditionalFormatting sqref="AZ300">
    <cfRule type="containsBlanks" dxfId="12804" priority="5763">
      <formula>LEN(TRIM(AZ300))=0</formula>
    </cfRule>
  </conditionalFormatting>
  <conditionalFormatting sqref="AX300:AY300">
    <cfRule type="containsBlanks" dxfId="12803" priority="5762">
      <formula>LEN(TRIM(AX300))=0</formula>
    </cfRule>
  </conditionalFormatting>
  <conditionalFormatting sqref="BG300:BL300">
    <cfRule type="containsBlanks" dxfId="12802" priority="5761">
      <formula>LEN(TRIM(BG300))=0</formula>
    </cfRule>
  </conditionalFormatting>
  <conditionalFormatting sqref="BM300">
    <cfRule type="containsBlanks" dxfId="12801" priority="5760">
      <formula>LEN(TRIM(BM300))=0</formula>
    </cfRule>
  </conditionalFormatting>
  <conditionalFormatting sqref="W301:X301">
    <cfRule type="containsBlanks" dxfId="12800" priority="5759">
      <formula>LEN(TRIM(W301))=0</formula>
    </cfRule>
  </conditionalFormatting>
  <conditionalFormatting sqref="Y301">
    <cfRule type="containsBlanks" dxfId="12799" priority="5758">
      <formula>LEN(TRIM(Y301))=0</formula>
    </cfRule>
  </conditionalFormatting>
  <conditionalFormatting sqref="AB301">
    <cfRule type="containsBlanks" dxfId="12798" priority="5757">
      <formula>LEN(TRIM(AB301))=0</formula>
    </cfRule>
  </conditionalFormatting>
  <conditionalFormatting sqref="BG301:BL301">
    <cfRule type="containsBlanks" dxfId="12797" priority="5754">
      <formula>LEN(TRIM(BG301))=0</formula>
    </cfRule>
  </conditionalFormatting>
  <conditionalFormatting sqref="BM301">
    <cfRule type="containsBlanks" dxfId="12796" priority="5753">
      <formula>LEN(TRIM(BM301))=0</formula>
    </cfRule>
  </conditionalFormatting>
  <conditionalFormatting sqref="AX301:AY301">
    <cfRule type="containsBlanks" dxfId="12795" priority="5752">
      <formula>LEN(TRIM(AX301))=0</formula>
    </cfRule>
  </conditionalFormatting>
  <conditionalFormatting sqref="AV301:AW301">
    <cfRule type="containsBlanks" dxfId="12794" priority="5751">
      <formula>LEN(TRIM(AV301))=0</formula>
    </cfRule>
  </conditionalFormatting>
  <conditionalFormatting sqref="I301">
    <cfRule type="containsBlanks" dxfId="12793" priority="5750">
      <formula>LEN(TRIM(I301))=0</formula>
    </cfRule>
  </conditionalFormatting>
  <conditionalFormatting sqref="J301">
    <cfRule type="containsBlanks" dxfId="12792" priority="5749">
      <formula>LEN(TRIM(J301))=0</formula>
    </cfRule>
  </conditionalFormatting>
  <conditionalFormatting sqref="L301:L306">
    <cfRule type="containsBlanks" dxfId="12791" priority="5748">
      <formula>LEN(TRIM(L301))=0</formula>
    </cfRule>
  </conditionalFormatting>
  <conditionalFormatting sqref="N301:P301">
    <cfRule type="containsBlanks" dxfId="12790" priority="5747">
      <formula>LEN(TRIM(N301))=0</formula>
    </cfRule>
  </conditionalFormatting>
  <conditionalFormatting sqref="F302:G302">
    <cfRule type="containsBlanks" dxfId="12789" priority="5746">
      <formula>LEN(TRIM(F302))=0</formula>
    </cfRule>
  </conditionalFormatting>
  <conditionalFormatting sqref="F303">
    <cfRule type="containsBlanks" dxfId="12788" priority="5745">
      <formula>LEN(TRIM(F303))=0</formula>
    </cfRule>
  </conditionalFormatting>
  <conditionalFormatting sqref="F304">
    <cfRule type="containsBlanks" dxfId="12787" priority="5744">
      <formula>LEN(TRIM(F304))=0</formula>
    </cfRule>
  </conditionalFormatting>
  <conditionalFormatting sqref="H303:H304">
    <cfRule type="containsBlanks" dxfId="12786" priority="5743">
      <formula>LEN(TRIM(H303))=0</formula>
    </cfRule>
  </conditionalFormatting>
  <conditionalFormatting sqref="K302:K304 M302:M304">
    <cfRule type="containsBlanks" dxfId="12785" priority="5742">
      <formula>LEN(TRIM(K302))=0</formula>
    </cfRule>
  </conditionalFormatting>
  <conditionalFormatting sqref="I302:I304">
    <cfRule type="containsBlanks" dxfId="12784" priority="5741">
      <formula>LEN(TRIM(I302))=0</formula>
    </cfRule>
  </conditionalFormatting>
  <conditionalFormatting sqref="J302:J304">
    <cfRule type="containsBlanks" dxfId="12783" priority="5740">
      <formula>LEN(TRIM(J302))=0</formula>
    </cfRule>
  </conditionalFormatting>
  <conditionalFormatting sqref="N302:P304">
    <cfRule type="containsBlanks" dxfId="12782" priority="5738">
      <formula>LEN(TRIM(N302))=0</formula>
    </cfRule>
  </conditionalFormatting>
  <conditionalFormatting sqref="S301:S304">
    <cfRule type="containsBlanks" dxfId="12781" priority="5737">
      <formula>LEN(TRIM(S301))=0</formula>
    </cfRule>
  </conditionalFormatting>
  <conditionalFormatting sqref="T301:T304">
    <cfRule type="containsBlanks" dxfId="12780" priority="5736">
      <formula>LEN(TRIM(T301))=0</formula>
    </cfRule>
  </conditionalFormatting>
  <conditionalFormatting sqref="Z302:Z304 AJ302:AK304">
    <cfRule type="containsBlanks" dxfId="12779" priority="5735">
      <formula>LEN(TRIM(Z302))=0</formula>
    </cfRule>
  </conditionalFormatting>
  <conditionalFormatting sqref="W302:X304">
    <cfRule type="containsBlanks" dxfId="12778" priority="5734">
      <formula>LEN(TRIM(W302))=0</formula>
    </cfRule>
  </conditionalFormatting>
  <conditionalFormatting sqref="Y302:Y304">
    <cfRule type="containsBlanks" dxfId="12777" priority="5733">
      <formula>LEN(TRIM(Y302))=0</formula>
    </cfRule>
  </conditionalFormatting>
  <conditionalFormatting sqref="AB302:AB304">
    <cfRule type="containsBlanks" dxfId="12776" priority="5732">
      <formula>LEN(TRIM(AB302))=0</formula>
    </cfRule>
  </conditionalFormatting>
  <conditionalFormatting sqref="AX302:AY304">
    <cfRule type="containsBlanks" dxfId="12775" priority="5729">
      <formula>LEN(TRIM(AX302))=0</formula>
    </cfRule>
  </conditionalFormatting>
  <conditionalFormatting sqref="AV302:AW304">
    <cfRule type="containsBlanks" dxfId="12774" priority="5728">
      <formula>LEN(TRIM(AV302))=0</formula>
    </cfRule>
  </conditionalFormatting>
  <conditionalFormatting sqref="BN302:BO304">
    <cfRule type="containsBlanks" dxfId="12773" priority="5727">
      <formula>LEN(TRIM(BN302))=0</formula>
    </cfRule>
  </conditionalFormatting>
  <conditionalFormatting sqref="BG302:BL304">
    <cfRule type="containsBlanks" dxfId="12772" priority="5726">
      <formula>LEN(TRIM(BG302))=0</formula>
    </cfRule>
  </conditionalFormatting>
  <conditionalFormatting sqref="BM302:BM304">
    <cfRule type="containsBlanks" dxfId="12771" priority="5725">
      <formula>LEN(TRIM(BM302))=0</formula>
    </cfRule>
  </conditionalFormatting>
  <conditionalFormatting sqref="AZ301:AZ304">
    <cfRule type="containsBlanks" dxfId="12770" priority="5724">
      <formula>LEN(TRIM(AZ301))=0</formula>
    </cfRule>
  </conditionalFormatting>
  <conditionalFormatting sqref="F305">
    <cfRule type="containsBlanks" dxfId="12769" priority="5723">
      <formula>LEN(TRIM(F305))=0</formula>
    </cfRule>
  </conditionalFormatting>
  <conditionalFormatting sqref="I305">
    <cfRule type="containsBlanks" dxfId="12768" priority="5722">
      <formula>LEN(TRIM(I305))=0</formula>
    </cfRule>
  </conditionalFormatting>
  <conditionalFormatting sqref="J305">
    <cfRule type="containsBlanks" dxfId="12767" priority="5721">
      <formula>LEN(TRIM(J305))=0</formula>
    </cfRule>
  </conditionalFormatting>
  <conditionalFormatting sqref="N305:P305">
    <cfRule type="containsBlanks" dxfId="12766" priority="5719">
      <formula>LEN(TRIM(N305))=0</formula>
    </cfRule>
  </conditionalFormatting>
  <conditionalFormatting sqref="Y305">
    <cfRule type="containsBlanks" dxfId="12765" priority="5718">
      <formula>LEN(TRIM(Y305))=0</formula>
    </cfRule>
  </conditionalFormatting>
  <conditionalFormatting sqref="AD305:AE305">
    <cfRule type="containsBlanks" dxfId="12764" priority="5717">
      <formula>LEN(TRIM(AD305))=0</formula>
    </cfRule>
  </conditionalFormatting>
  <conditionalFormatting sqref="G306:H306 K306 M306 Q306:X306 Z306 AG306:AH306 AB306 AJ306:AK306">
    <cfRule type="containsBlanks" dxfId="12763" priority="5716">
      <formula>LEN(TRIM(G306))=0</formula>
    </cfRule>
  </conditionalFormatting>
  <conditionalFormatting sqref="F306">
    <cfRule type="containsBlanks" dxfId="12762" priority="5715">
      <formula>LEN(TRIM(F306))=0</formula>
    </cfRule>
  </conditionalFormatting>
  <conditionalFormatting sqref="I306">
    <cfRule type="containsBlanks" dxfId="12761" priority="5714">
      <formula>LEN(TRIM(I306))=0</formula>
    </cfRule>
  </conditionalFormatting>
  <conditionalFormatting sqref="J306">
    <cfRule type="containsBlanks" dxfId="12760" priority="5713">
      <formula>LEN(TRIM(J306))=0</formula>
    </cfRule>
  </conditionalFormatting>
  <conditionalFormatting sqref="N306:P306">
    <cfRule type="containsBlanks" dxfId="12759" priority="5711">
      <formula>LEN(TRIM(N306))=0</formula>
    </cfRule>
  </conditionalFormatting>
  <conditionalFormatting sqref="Y306">
    <cfRule type="containsBlanks" dxfId="12758" priority="5710">
      <formula>LEN(TRIM(Y306))=0</formula>
    </cfRule>
  </conditionalFormatting>
  <conditionalFormatting sqref="AX306:AY306">
    <cfRule type="containsBlanks" dxfId="12757" priority="5707">
      <formula>LEN(TRIM(AX306))=0</formula>
    </cfRule>
  </conditionalFormatting>
  <conditionalFormatting sqref="AX305:AY305">
    <cfRule type="containsBlanks" dxfId="12756" priority="5706">
      <formula>LEN(TRIM(AX305))=0</formula>
    </cfRule>
  </conditionalFormatting>
  <conditionalFormatting sqref="BG305:BL306">
    <cfRule type="containsBlanks" dxfId="12755" priority="5705">
      <formula>LEN(TRIM(BG305))=0</formula>
    </cfRule>
  </conditionalFormatting>
  <conditionalFormatting sqref="BM305:BM306">
    <cfRule type="containsBlanks" dxfId="12754" priority="5704">
      <formula>LEN(TRIM(BM305))=0</formula>
    </cfRule>
  </conditionalFormatting>
  <conditionalFormatting sqref="BN305:BO306">
    <cfRule type="containsBlanks" dxfId="12753" priority="5703">
      <formula>LEN(TRIM(BN305))=0</formula>
    </cfRule>
  </conditionalFormatting>
  <conditionalFormatting sqref="BQ302:BQ304">
    <cfRule type="notContainsBlanks" dxfId="12752" priority="5702">
      <formula>LEN(TRIM(BQ302))&gt;0</formula>
    </cfRule>
  </conditionalFormatting>
  <conditionalFormatting sqref="H307">
    <cfRule type="containsBlanks" dxfId="12751" priority="5701">
      <formula>LEN(TRIM(H307))=0</formula>
    </cfRule>
  </conditionalFormatting>
  <conditionalFormatting sqref="I307">
    <cfRule type="containsBlanks" dxfId="12750" priority="5700">
      <formula>LEN(TRIM(I307))=0</formula>
    </cfRule>
  </conditionalFormatting>
  <conditionalFormatting sqref="J307">
    <cfRule type="containsBlanks" dxfId="12749" priority="5699">
      <formula>LEN(TRIM(J307))=0</formula>
    </cfRule>
  </conditionalFormatting>
  <conditionalFormatting sqref="K307:M307">
    <cfRule type="containsBlanks" dxfId="12748" priority="5698">
      <formula>LEN(TRIM(K307))=0</formula>
    </cfRule>
  </conditionalFormatting>
  <conditionalFormatting sqref="O307">
    <cfRule type="containsBlanks" dxfId="12747" priority="5697">
      <formula>LEN(TRIM(O307))=0</formula>
    </cfRule>
  </conditionalFormatting>
  <conditionalFormatting sqref="BG307:BL307">
    <cfRule type="containsBlanks" dxfId="12746" priority="5696">
      <formula>LEN(TRIM(BG307))=0</formula>
    </cfRule>
  </conditionalFormatting>
  <conditionalFormatting sqref="BM307">
    <cfRule type="containsBlanks" dxfId="12745" priority="5695">
      <formula>LEN(TRIM(BM307))=0</formula>
    </cfRule>
  </conditionalFormatting>
  <conditionalFormatting sqref="AX307:AY307">
    <cfRule type="containsBlanks" dxfId="12744" priority="5694">
      <formula>LEN(TRIM(AX307))=0</formula>
    </cfRule>
  </conditionalFormatting>
  <conditionalFormatting sqref="W307:X307">
    <cfRule type="containsBlanks" dxfId="12743" priority="5693">
      <formula>LEN(TRIM(W307))=0</formula>
    </cfRule>
  </conditionalFormatting>
  <conditionalFormatting sqref="AD307:AE307">
    <cfRule type="containsBlanks" dxfId="12742" priority="5692">
      <formula>LEN(TRIM(AD307))=0</formula>
    </cfRule>
  </conditionalFormatting>
  <conditionalFormatting sqref="F308:G308">
    <cfRule type="containsBlanks" dxfId="12741" priority="5691">
      <formula>LEN(TRIM(F308))=0</formula>
    </cfRule>
  </conditionalFormatting>
  <conditionalFormatting sqref="H308">
    <cfRule type="containsBlanks" dxfId="12740" priority="5690">
      <formula>LEN(TRIM(H308))=0</formula>
    </cfRule>
  </conditionalFormatting>
  <conditionalFormatting sqref="I308">
    <cfRule type="containsBlanks" dxfId="12739" priority="5689">
      <formula>LEN(TRIM(I308))=0</formula>
    </cfRule>
  </conditionalFormatting>
  <conditionalFormatting sqref="J308">
    <cfRule type="containsBlanks" dxfId="12738" priority="5688">
      <formula>LEN(TRIM(J308))=0</formula>
    </cfRule>
  </conditionalFormatting>
  <conditionalFormatting sqref="K308:M308">
    <cfRule type="containsBlanks" dxfId="12737" priority="5687">
      <formula>LEN(TRIM(K308))=0</formula>
    </cfRule>
  </conditionalFormatting>
  <conditionalFormatting sqref="AD308:AE308">
    <cfRule type="containsBlanks" dxfId="12736" priority="5686">
      <formula>LEN(TRIM(AD308))=0</formula>
    </cfRule>
  </conditionalFormatting>
  <conditionalFormatting sqref="AG308:AH308">
    <cfRule type="containsBlanks" dxfId="12735" priority="5685">
      <formula>LEN(TRIM(AG308))=0</formula>
    </cfRule>
  </conditionalFormatting>
  <conditionalFormatting sqref="AX308:AY308">
    <cfRule type="containsBlanks" dxfId="12734" priority="5684">
      <formula>LEN(TRIM(AX308))=0</formula>
    </cfRule>
  </conditionalFormatting>
  <conditionalFormatting sqref="BG308:BL308">
    <cfRule type="containsBlanks" dxfId="12733" priority="5683">
      <formula>LEN(TRIM(BG308))=0</formula>
    </cfRule>
  </conditionalFormatting>
  <conditionalFormatting sqref="BM308">
    <cfRule type="containsBlanks" dxfId="12732" priority="5682">
      <formula>LEN(TRIM(BM308))=0</formula>
    </cfRule>
  </conditionalFormatting>
  <conditionalFormatting sqref="BN308:BO308">
    <cfRule type="containsBlanks" dxfId="12731" priority="5681">
      <formula>LEN(TRIM(BN308))=0</formula>
    </cfRule>
  </conditionalFormatting>
  <conditionalFormatting sqref="F310">
    <cfRule type="containsBlanks" dxfId="12730" priority="5680">
      <formula>LEN(TRIM(F310))=0</formula>
    </cfRule>
  </conditionalFormatting>
  <conditionalFormatting sqref="I309">
    <cfRule type="containsBlanks" dxfId="12729" priority="5679">
      <formula>LEN(TRIM(I309))=0</formula>
    </cfRule>
  </conditionalFormatting>
  <conditionalFormatting sqref="J309">
    <cfRule type="containsBlanks" dxfId="12728" priority="5678">
      <formula>LEN(TRIM(J309))=0</formula>
    </cfRule>
  </conditionalFormatting>
  <conditionalFormatting sqref="L309:L313">
    <cfRule type="containsBlanks" dxfId="12727" priority="5677">
      <formula>LEN(TRIM(L309))=0</formula>
    </cfRule>
  </conditionalFormatting>
  <conditionalFormatting sqref="N309:P309">
    <cfRule type="containsBlanks" dxfId="12726" priority="5676">
      <formula>LEN(TRIM(N309))=0</formula>
    </cfRule>
  </conditionalFormatting>
  <conditionalFormatting sqref="H310 K310 M310">
    <cfRule type="containsBlanks" dxfId="12725" priority="5675">
      <formula>LEN(TRIM(H310))=0</formula>
    </cfRule>
  </conditionalFormatting>
  <conditionalFormatting sqref="I310">
    <cfRule type="containsBlanks" dxfId="12724" priority="5674">
      <formula>LEN(TRIM(I310))=0</formula>
    </cfRule>
  </conditionalFormatting>
  <conditionalFormatting sqref="J310">
    <cfRule type="containsBlanks" dxfId="12723" priority="5673">
      <formula>LEN(TRIM(J310))=0</formula>
    </cfRule>
  </conditionalFormatting>
  <conditionalFormatting sqref="N310:P310">
    <cfRule type="containsBlanks" dxfId="12722" priority="5671">
      <formula>LEN(TRIM(N310))=0</formula>
    </cfRule>
  </conditionalFormatting>
  <conditionalFormatting sqref="T309:T310">
    <cfRule type="containsBlanks" dxfId="12721" priority="5670">
      <formula>LEN(TRIM(T309))=0</formula>
    </cfRule>
  </conditionalFormatting>
  <conditionalFormatting sqref="W309:X309">
    <cfRule type="containsBlanks" dxfId="12720" priority="5669">
      <formula>LEN(TRIM(W309))=0</formula>
    </cfRule>
  </conditionalFormatting>
  <conditionalFormatting sqref="W310:X310">
    <cfRule type="containsBlanks" dxfId="12719" priority="5665">
      <formula>LEN(TRIM(W310))=0</formula>
    </cfRule>
  </conditionalFormatting>
  <conditionalFormatting sqref="BO309:BO310">
    <cfRule type="containsBlanks" dxfId="12718" priority="5664">
      <formula>LEN(TRIM(BO309))=0</formula>
    </cfRule>
  </conditionalFormatting>
  <conditionalFormatting sqref="BG309:BL310">
    <cfRule type="containsBlanks" dxfId="12717" priority="5663">
      <formula>LEN(TRIM(BG309))=0</formula>
    </cfRule>
  </conditionalFormatting>
  <conditionalFormatting sqref="BM309:BM310">
    <cfRule type="containsBlanks" dxfId="12716" priority="5662">
      <formula>LEN(TRIM(BM309))=0</formula>
    </cfRule>
  </conditionalFormatting>
  <conditionalFormatting sqref="AX309:AY310">
    <cfRule type="containsBlanks" dxfId="12715" priority="5661">
      <formula>LEN(TRIM(AX309))=0</formula>
    </cfRule>
  </conditionalFormatting>
  <conditionalFormatting sqref="AV309:AW310">
    <cfRule type="containsBlanks" dxfId="12714" priority="5660">
      <formula>LEN(TRIM(AV309))=0</formula>
    </cfRule>
  </conditionalFormatting>
  <conditionalFormatting sqref="K311 M311">
    <cfRule type="containsBlanks" dxfId="12713" priority="5659">
      <formula>LEN(TRIM(K311))=0</formula>
    </cfRule>
  </conditionalFormatting>
  <conditionalFormatting sqref="I311">
    <cfRule type="containsBlanks" dxfId="12712" priority="5658">
      <formula>LEN(TRIM(I311))=0</formula>
    </cfRule>
  </conditionalFormatting>
  <conditionalFormatting sqref="J311">
    <cfRule type="containsBlanks" dxfId="12711" priority="5657">
      <formula>LEN(TRIM(J311))=0</formula>
    </cfRule>
  </conditionalFormatting>
  <conditionalFormatting sqref="N311:P311">
    <cfRule type="containsBlanks" dxfId="12710" priority="5655">
      <formula>LEN(TRIM(N311))=0</formula>
    </cfRule>
  </conditionalFormatting>
  <conditionalFormatting sqref="W311:X311">
    <cfRule type="containsBlanks" dxfId="12709" priority="5654">
      <formula>LEN(TRIM(W311))=0</formula>
    </cfRule>
  </conditionalFormatting>
  <conditionalFormatting sqref="AB311">
    <cfRule type="containsBlanks" dxfId="12708" priority="5653">
      <formula>LEN(TRIM(AB311))=0</formula>
    </cfRule>
  </conditionalFormatting>
  <conditionalFormatting sqref="AJ311:AK311">
    <cfRule type="containsBlanks" dxfId="12707" priority="5652">
      <formula>LEN(TRIM(AJ311))=0</formula>
    </cfRule>
  </conditionalFormatting>
  <conditionalFormatting sqref="Y311">
    <cfRule type="containsBlanks" dxfId="12706" priority="5650">
      <formula>LEN(TRIM(Y311))=0</formula>
    </cfRule>
  </conditionalFormatting>
  <conditionalFormatting sqref="AG311:AH311">
    <cfRule type="containsBlanks" dxfId="12705" priority="5649">
      <formula>LEN(TRIM(AG311))=0</formula>
    </cfRule>
  </conditionalFormatting>
  <conditionalFormatting sqref="AD311:AE311">
    <cfRule type="containsBlanks" dxfId="12704" priority="5648">
      <formula>LEN(TRIM(AD311))=0</formula>
    </cfRule>
  </conditionalFormatting>
  <conditionalFormatting sqref="AQ311:AQ313">
    <cfRule type="containsBlanks" dxfId="12703" priority="5647">
      <formula>LEN(TRIM(AQ311))=0</formula>
    </cfRule>
  </conditionalFormatting>
  <conditionalFormatting sqref="F312:H313 Q312:Q313 Z312:Z313 S312:V313">
    <cfRule type="containsBlanks" dxfId="12702" priority="5646">
      <formula>LEN(TRIM(F312))=0</formula>
    </cfRule>
  </conditionalFormatting>
  <conditionalFormatting sqref="K312:K313 M312:M313">
    <cfRule type="containsBlanks" dxfId="12701" priority="5645">
      <formula>LEN(TRIM(K312))=0</formula>
    </cfRule>
  </conditionalFormatting>
  <conditionalFormatting sqref="I312:I313">
    <cfRule type="containsBlanks" dxfId="12700" priority="5644">
      <formula>LEN(TRIM(I312))=0</formula>
    </cfRule>
  </conditionalFormatting>
  <conditionalFormatting sqref="J312:J313">
    <cfRule type="containsBlanks" dxfId="12699" priority="5643">
      <formula>LEN(TRIM(J312))=0</formula>
    </cfRule>
  </conditionalFormatting>
  <conditionalFormatting sqref="N312:P313">
    <cfRule type="containsBlanks" dxfId="12698" priority="5641">
      <formula>LEN(TRIM(N312))=0</formula>
    </cfRule>
  </conditionalFormatting>
  <conditionalFormatting sqref="W312:X313">
    <cfRule type="containsBlanks" dxfId="12697" priority="5640">
      <formula>LEN(TRIM(W312))=0</formula>
    </cfRule>
  </conditionalFormatting>
  <conditionalFormatting sqref="AB312:AB313">
    <cfRule type="containsBlanks" dxfId="12696" priority="5639">
      <formula>LEN(TRIM(AB312))=0</formula>
    </cfRule>
  </conditionalFormatting>
  <conditionalFormatting sqref="AJ312:AK313">
    <cfRule type="containsBlanks" dxfId="12695" priority="5638">
      <formula>LEN(TRIM(AJ312))=0</formula>
    </cfRule>
  </conditionalFormatting>
  <conditionalFormatting sqref="Y312:Y313">
    <cfRule type="containsBlanks" dxfId="12694" priority="5636">
      <formula>LEN(TRIM(Y312))=0</formula>
    </cfRule>
  </conditionalFormatting>
  <conditionalFormatting sqref="AG312:AH313">
    <cfRule type="containsBlanks" dxfId="12693" priority="5635">
      <formula>LEN(TRIM(AG312))=0</formula>
    </cfRule>
  </conditionalFormatting>
  <conditionalFormatting sqref="AD312:AE313">
    <cfRule type="containsBlanks" dxfId="12692" priority="5634">
      <formula>LEN(TRIM(AD312))=0</formula>
    </cfRule>
  </conditionalFormatting>
  <conditionalFormatting sqref="AX311:AY312">
    <cfRule type="containsBlanks" dxfId="12691" priority="5633">
      <formula>LEN(TRIM(AX311))=0</formula>
    </cfRule>
  </conditionalFormatting>
  <conditionalFormatting sqref="BG311:BL313">
    <cfRule type="containsBlanks" dxfId="12690" priority="5632">
      <formula>LEN(TRIM(BG311))=0</formula>
    </cfRule>
  </conditionalFormatting>
  <conditionalFormatting sqref="BM311:BM313">
    <cfRule type="containsBlanks" dxfId="12689" priority="5631">
      <formula>LEN(TRIM(BM311))=0</formula>
    </cfRule>
  </conditionalFormatting>
  <conditionalFormatting sqref="AZ313">
    <cfRule type="containsBlanks" dxfId="12688" priority="5630">
      <formula>LEN(TRIM(AZ313))=0</formula>
    </cfRule>
  </conditionalFormatting>
  <conditionalFormatting sqref="AX313:AY313">
    <cfRule type="containsBlanks" dxfId="12687" priority="5629">
      <formula>LEN(TRIM(AX313))=0</formula>
    </cfRule>
  </conditionalFormatting>
  <conditionalFormatting sqref="R312:R313">
    <cfRule type="containsBlanks" dxfId="12686" priority="5628">
      <formula>LEN(TRIM(R312))=0</formula>
    </cfRule>
  </conditionalFormatting>
  <conditionalFormatting sqref="F314:H314">
    <cfRule type="containsBlanks" dxfId="12685" priority="5627">
      <formula>LEN(TRIM(F314))=0</formula>
    </cfRule>
  </conditionalFormatting>
  <conditionalFormatting sqref="I314">
    <cfRule type="containsBlanks" dxfId="12684" priority="5626">
      <formula>LEN(TRIM(I314))=0</formula>
    </cfRule>
  </conditionalFormatting>
  <conditionalFormatting sqref="J314">
    <cfRule type="containsBlanks" dxfId="12683" priority="5625">
      <formula>LEN(TRIM(J314))=0</formula>
    </cfRule>
  </conditionalFormatting>
  <conditionalFormatting sqref="K314">
    <cfRule type="containsBlanks" dxfId="12682" priority="5624">
      <formula>LEN(TRIM(K314))=0</formula>
    </cfRule>
  </conditionalFormatting>
  <conditionalFormatting sqref="M314:P314">
    <cfRule type="containsBlanks" dxfId="12681" priority="5623">
      <formula>LEN(TRIM(M314))=0</formula>
    </cfRule>
  </conditionalFormatting>
  <conditionalFormatting sqref="W314:X314">
    <cfRule type="containsBlanks" dxfId="12680" priority="5622">
      <formula>LEN(TRIM(W314))=0</formula>
    </cfRule>
  </conditionalFormatting>
  <conditionalFormatting sqref="AB314">
    <cfRule type="containsBlanks" dxfId="12679" priority="5621">
      <formula>LEN(TRIM(AB314))=0</formula>
    </cfRule>
  </conditionalFormatting>
  <conditionalFormatting sqref="AJ314:AK314">
    <cfRule type="containsBlanks" dxfId="12678" priority="5620">
      <formula>LEN(TRIM(AJ314))=0</formula>
    </cfRule>
  </conditionalFormatting>
  <conditionalFormatting sqref="AG314:AH314">
    <cfRule type="containsBlanks" dxfId="12677" priority="5618">
      <formula>LEN(TRIM(AG314))=0</formula>
    </cfRule>
  </conditionalFormatting>
  <conditionalFormatting sqref="AD314:AE314">
    <cfRule type="containsBlanks" dxfId="12676" priority="5617">
      <formula>LEN(TRIM(AD314))=0</formula>
    </cfRule>
  </conditionalFormatting>
  <conditionalFormatting sqref="Z314">
    <cfRule type="containsBlanks" dxfId="12675" priority="5616">
      <formula>LEN(TRIM(Z314))=0</formula>
    </cfRule>
  </conditionalFormatting>
  <conditionalFormatting sqref="Y314">
    <cfRule type="containsBlanks" dxfId="12674" priority="5615">
      <formula>LEN(TRIM(Y314))=0</formula>
    </cfRule>
  </conditionalFormatting>
  <conditionalFormatting sqref="S314">
    <cfRule type="containsBlanks" dxfId="12673" priority="5613">
      <formula>LEN(TRIM(S314))=0</formula>
    </cfRule>
  </conditionalFormatting>
  <conditionalFormatting sqref="T314">
    <cfRule type="containsBlanks" dxfId="12672" priority="5612">
      <formula>LEN(TRIM(T314))=0</formula>
    </cfRule>
  </conditionalFormatting>
  <conditionalFormatting sqref="BO314">
    <cfRule type="containsBlanks" dxfId="12671" priority="5611">
      <formula>LEN(TRIM(BO314))=0</formula>
    </cfRule>
  </conditionalFormatting>
  <conditionalFormatting sqref="BG314:BL314">
    <cfRule type="containsBlanks" dxfId="12670" priority="5610">
      <formula>LEN(TRIM(BG314))=0</formula>
    </cfRule>
  </conditionalFormatting>
  <conditionalFormatting sqref="BM314">
    <cfRule type="containsBlanks" dxfId="12669" priority="5609">
      <formula>LEN(TRIM(BM314))=0</formula>
    </cfRule>
  </conditionalFormatting>
  <conditionalFormatting sqref="AX314:AY314">
    <cfRule type="containsBlanks" dxfId="12668" priority="5608">
      <formula>LEN(TRIM(AX314))=0</formula>
    </cfRule>
  </conditionalFormatting>
  <conditionalFormatting sqref="AV314:AW314">
    <cfRule type="containsBlanks" dxfId="12667" priority="5607">
      <formula>LEN(TRIM(AV314))=0</formula>
    </cfRule>
  </conditionalFormatting>
  <conditionalFormatting sqref="AZ314">
    <cfRule type="containsBlanks" dxfId="12666" priority="5606">
      <formula>LEN(TRIM(AZ314))=0</formula>
    </cfRule>
  </conditionalFormatting>
  <conditionalFormatting sqref="O315:O327">
    <cfRule type="containsBlanks" dxfId="12665" priority="5605">
      <formula>LEN(TRIM(O315))=0</formula>
    </cfRule>
  </conditionalFormatting>
  <conditionalFormatting sqref="BM332">
    <cfRule type="containsBlanks" dxfId="12664" priority="5407">
      <formula>LEN(TRIM(BM332))=0</formula>
    </cfRule>
  </conditionalFormatting>
  <conditionalFormatting sqref="L315">
    <cfRule type="containsBlanks" dxfId="12663" priority="5604">
      <formula>LEN(TRIM(L315))=0</formula>
    </cfRule>
  </conditionalFormatting>
  <conditionalFormatting sqref="I315">
    <cfRule type="containsBlanks" dxfId="12662" priority="5603">
      <formula>LEN(TRIM(I315))=0</formula>
    </cfRule>
  </conditionalFormatting>
  <conditionalFormatting sqref="J315">
    <cfRule type="containsBlanks" dxfId="12661" priority="5602">
      <formula>LEN(TRIM(J315))=0</formula>
    </cfRule>
  </conditionalFormatting>
  <conditionalFormatting sqref="W315">
    <cfRule type="containsBlanks" dxfId="12660" priority="5601">
      <formula>LEN(TRIM(W315))=0</formula>
    </cfRule>
  </conditionalFormatting>
  <conditionalFormatting sqref="AB315">
    <cfRule type="containsBlanks" dxfId="12659" priority="5600">
      <formula>LEN(TRIM(AB315))=0</formula>
    </cfRule>
  </conditionalFormatting>
  <conditionalFormatting sqref="AD315:AE315">
    <cfRule type="containsBlanks" dxfId="12658" priority="5599">
      <formula>LEN(TRIM(AD315))=0</formula>
    </cfRule>
  </conditionalFormatting>
  <conditionalFormatting sqref="AX315:AY315">
    <cfRule type="containsBlanks" dxfId="12657" priority="5597">
      <formula>LEN(TRIM(AX315))=0</formula>
    </cfRule>
  </conditionalFormatting>
  <conditionalFormatting sqref="BL315">
    <cfRule type="containsBlanks" dxfId="12656" priority="5596">
      <formula>LEN(TRIM(BL315))=0</formula>
    </cfRule>
  </conditionalFormatting>
  <conditionalFormatting sqref="F316:H316">
    <cfRule type="containsBlanks" dxfId="12655" priority="5595">
      <formula>LEN(TRIM(F316))=0</formula>
    </cfRule>
  </conditionalFormatting>
  <conditionalFormatting sqref="I316">
    <cfRule type="containsBlanks" dxfId="12654" priority="5594">
      <formula>LEN(TRIM(I316))=0</formula>
    </cfRule>
  </conditionalFormatting>
  <conditionalFormatting sqref="J316">
    <cfRule type="containsBlanks" dxfId="12653" priority="5593">
      <formula>LEN(TRIM(J316))=0</formula>
    </cfRule>
  </conditionalFormatting>
  <conditionalFormatting sqref="AS333:AS334">
    <cfRule type="containsBlanks" dxfId="12652" priority="5393">
      <formula>LEN(TRIM(AS333))=0</formula>
    </cfRule>
  </conditionalFormatting>
  <conditionalFormatting sqref="K316:M316">
    <cfRule type="containsBlanks" dxfId="12651" priority="5591">
      <formula>LEN(TRIM(K316))=0</formula>
    </cfRule>
  </conditionalFormatting>
  <conditionalFormatting sqref="AD316:AE316">
    <cfRule type="containsBlanks" dxfId="12650" priority="5590">
      <formula>LEN(TRIM(AD316))=0</formula>
    </cfRule>
  </conditionalFormatting>
  <conditionalFormatting sqref="N317 P317:Z317 AJ317:AK317 AG317:AH317 AB317">
    <cfRule type="containsBlanks" dxfId="12649" priority="5588">
      <formula>LEN(TRIM(N317))=0</formula>
    </cfRule>
  </conditionalFormatting>
  <conditionalFormatting sqref="F317:H317">
    <cfRule type="containsBlanks" dxfId="12648" priority="5587">
      <formula>LEN(TRIM(F317))=0</formula>
    </cfRule>
  </conditionalFormatting>
  <conditionalFormatting sqref="I317">
    <cfRule type="containsBlanks" dxfId="12647" priority="5586">
      <formula>LEN(TRIM(I317))=0</formula>
    </cfRule>
  </conditionalFormatting>
  <conditionalFormatting sqref="J317">
    <cfRule type="containsBlanks" dxfId="12646" priority="5585">
      <formula>LEN(TRIM(J317))=0</formula>
    </cfRule>
  </conditionalFormatting>
  <conditionalFormatting sqref="K317:M317">
    <cfRule type="containsBlanks" dxfId="12645" priority="5583">
      <formula>LEN(TRIM(K317))=0</formula>
    </cfRule>
  </conditionalFormatting>
  <conditionalFormatting sqref="AD317:AE317">
    <cfRule type="containsBlanks" dxfId="12644" priority="5582">
      <formula>LEN(TRIM(AD317))=0</formula>
    </cfRule>
  </conditionalFormatting>
  <conditionalFormatting sqref="AP316:AQ317">
    <cfRule type="containsBlanks" dxfId="12643" priority="5580">
      <formula>LEN(TRIM(AP316))=0</formula>
    </cfRule>
  </conditionalFormatting>
  <conditionalFormatting sqref="AX316:AY317">
    <cfRule type="containsBlanks" dxfId="12642" priority="5579">
      <formula>LEN(TRIM(AX316))=0</formula>
    </cfRule>
  </conditionalFormatting>
  <conditionalFormatting sqref="BG316:BL317">
    <cfRule type="containsBlanks" dxfId="12641" priority="5578">
      <formula>LEN(TRIM(BG316))=0</formula>
    </cfRule>
  </conditionalFormatting>
  <conditionalFormatting sqref="BM316:BM317">
    <cfRule type="containsBlanks" dxfId="12640" priority="5577">
      <formula>LEN(TRIM(BM316))=0</formula>
    </cfRule>
  </conditionalFormatting>
  <conditionalFormatting sqref="BO316">
    <cfRule type="containsBlanks" dxfId="12639" priority="5576">
      <formula>LEN(TRIM(BO316))=0</formula>
    </cfRule>
  </conditionalFormatting>
  <conditionalFormatting sqref="BN317">
    <cfRule type="containsBlanks" dxfId="12638" priority="5575">
      <formula>LEN(TRIM(BN317))=0</formula>
    </cfRule>
  </conditionalFormatting>
  <conditionalFormatting sqref="BO317">
    <cfRule type="containsBlanks" dxfId="12637" priority="5574">
      <formula>LEN(TRIM(BO317))=0</formula>
    </cfRule>
  </conditionalFormatting>
  <conditionalFormatting sqref="F318:H318">
    <cfRule type="containsBlanks" dxfId="12636" priority="5573">
      <formula>LEN(TRIM(F318))=0</formula>
    </cfRule>
  </conditionalFormatting>
  <conditionalFormatting sqref="I318">
    <cfRule type="containsBlanks" dxfId="12635" priority="5572">
      <formula>LEN(TRIM(I318))=0</formula>
    </cfRule>
  </conditionalFormatting>
  <conditionalFormatting sqref="J318">
    <cfRule type="containsBlanks" dxfId="12634" priority="5571">
      <formula>LEN(TRIM(J318))=0</formula>
    </cfRule>
  </conditionalFormatting>
  <conditionalFormatting sqref="L318:L319">
    <cfRule type="containsBlanks" dxfId="12633" priority="5569">
      <formula>LEN(TRIM(L318))=0</formula>
    </cfRule>
  </conditionalFormatting>
  <conditionalFormatting sqref="W318:X318">
    <cfRule type="containsBlanks" dxfId="12632" priority="5568">
      <formula>LEN(TRIM(W318))=0</formula>
    </cfRule>
  </conditionalFormatting>
  <conditionalFormatting sqref="Y318">
    <cfRule type="containsBlanks" dxfId="12631" priority="5567">
      <formula>LEN(TRIM(Y318))=0</formula>
    </cfRule>
  </conditionalFormatting>
  <conditionalFormatting sqref="AD318:AE318">
    <cfRule type="containsBlanks" dxfId="12630" priority="5566">
      <formula>LEN(TRIM(AD318))=0</formula>
    </cfRule>
  </conditionalFormatting>
  <conditionalFormatting sqref="AQ318">
    <cfRule type="containsBlanks" dxfId="12629" priority="5564">
      <formula>LEN(TRIM(AQ318))=0</formula>
    </cfRule>
  </conditionalFormatting>
  <conditionalFormatting sqref="BN318">
    <cfRule type="containsBlanks" dxfId="12628" priority="5563">
      <formula>LEN(TRIM(BN318))=0</formula>
    </cfRule>
  </conditionalFormatting>
  <conditionalFormatting sqref="AX318:AY318">
    <cfRule type="containsBlanks" dxfId="12627" priority="5562">
      <formula>LEN(TRIM(AX318))=0</formula>
    </cfRule>
  </conditionalFormatting>
  <conditionalFormatting sqref="BG318:BL318">
    <cfRule type="containsBlanks" dxfId="12626" priority="5561">
      <formula>LEN(TRIM(BG318))=0</formula>
    </cfRule>
  </conditionalFormatting>
  <conditionalFormatting sqref="BM318">
    <cfRule type="containsBlanks" dxfId="12625" priority="5560">
      <formula>LEN(TRIM(BM318))=0</formula>
    </cfRule>
  </conditionalFormatting>
  <conditionalFormatting sqref="F319">
    <cfRule type="containsBlanks" dxfId="12624" priority="5559">
      <formula>LEN(TRIM(F319))=0</formula>
    </cfRule>
  </conditionalFormatting>
  <conditionalFormatting sqref="I319">
    <cfRule type="containsBlanks" dxfId="12623" priority="5558">
      <formula>LEN(TRIM(I319))=0</formula>
    </cfRule>
  </conditionalFormatting>
  <conditionalFormatting sqref="J319">
    <cfRule type="containsBlanks" dxfId="12622" priority="5557">
      <formula>LEN(TRIM(J319))=0</formula>
    </cfRule>
  </conditionalFormatting>
  <conditionalFormatting sqref="X319">
    <cfRule type="containsBlanks" dxfId="12621" priority="5554">
      <formula>LEN(TRIM(X319))=0</formula>
    </cfRule>
  </conditionalFormatting>
  <conditionalFormatting sqref="Y319">
    <cfRule type="containsBlanks" dxfId="12620" priority="5553">
      <formula>LEN(TRIM(Y319))=0</formula>
    </cfRule>
  </conditionalFormatting>
  <conditionalFormatting sqref="AX319:AY319">
    <cfRule type="containsBlanks" dxfId="12619" priority="5552">
      <formula>LEN(TRIM(AX319))=0</formula>
    </cfRule>
  </conditionalFormatting>
  <conditionalFormatting sqref="I320">
    <cfRule type="containsBlanks" dxfId="12618" priority="5551">
      <formula>LEN(TRIM(I320))=0</formula>
    </cfRule>
  </conditionalFormatting>
  <conditionalFormatting sqref="J320">
    <cfRule type="containsBlanks" dxfId="12617" priority="5550">
      <formula>LEN(TRIM(J320))=0</formula>
    </cfRule>
  </conditionalFormatting>
  <conditionalFormatting sqref="K320:M320">
    <cfRule type="containsBlanks" dxfId="12616" priority="5549">
      <formula>LEN(TRIM(K320))=0</formula>
    </cfRule>
  </conditionalFormatting>
  <conditionalFormatting sqref="Y320">
    <cfRule type="containsBlanks" dxfId="12615" priority="5547">
      <formula>LEN(TRIM(Y320))=0</formula>
    </cfRule>
  </conditionalFormatting>
  <conditionalFormatting sqref="X320">
    <cfRule type="containsBlanks" dxfId="12614" priority="5546">
      <formula>LEN(TRIM(X320))=0</formula>
    </cfRule>
  </conditionalFormatting>
  <conditionalFormatting sqref="AX320:AY320">
    <cfRule type="containsBlanks" dxfId="12613" priority="5545">
      <formula>LEN(TRIM(AX320))=0</formula>
    </cfRule>
  </conditionalFormatting>
  <conditionalFormatting sqref="BG320:BL320">
    <cfRule type="containsBlanks" dxfId="12612" priority="5544">
      <formula>LEN(TRIM(BG320))=0</formula>
    </cfRule>
  </conditionalFormatting>
  <conditionalFormatting sqref="BM320">
    <cfRule type="containsBlanks" dxfId="12611" priority="5543">
      <formula>LEN(TRIM(BM320))=0</formula>
    </cfRule>
  </conditionalFormatting>
  <conditionalFormatting sqref="F321:H321">
    <cfRule type="containsBlanks" dxfId="12610" priority="5542">
      <formula>LEN(TRIM(F321))=0</formula>
    </cfRule>
  </conditionalFormatting>
  <conditionalFormatting sqref="I321">
    <cfRule type="containsBlanks" dxfId="12609" priority="5541">
      <formula>LEN(TRIM(I321))=0</formula>
    </cfRule>
  </conditionalFormatting>
  <conditionalFormatting sqref="J321">
    <cfRule type="containsBlanks" dxfId="12608" priority="5540">
      <formula>LEN(TRIM(J321))=0</formula>
    </cfRule>
  </conditionalFormatting>
  <conditionalFormatting sqref="K321:L321">
    <cfRule type="containsBlanks" dxfId="12607" priority="5539">
      <formula>LEN(TRIM(K321))=0</formula>
    </cfRule>
  </conditionalFormatting>
  <conditionalFormatting sqref="M321">
    <cfRule type="containsBlanks" dxfId="12606" priority="5538">
      <formula>LEN(TRIM(M321))=0</formula>
    </cfRule>
  </conditionalFormatting>
  <conditionalFormatting sqref="X321">
    <cfRule type="containsBlanks" dxfId="12605" priority="5536">
      <formula>LEN(TRIM(X321))=0</formula>
    </cfRule>
  </conditionalFormatting>
  <conditionalFormatting sqref="AX321:AY321">
    <cfRule type="containsBlanks" dxfId="12604" priority="5535">
      <formula>LEN(TRIM(AX321))=0</formula>
    </cfRule>
  </conditionalFormatting>
  <conditionalFormatting sqref="BG321:BL321">
    <cfRule type="containsBlanks" dxfId="12603" priority="5534">
      <formula>LEN(TRIM(BG321))=0</formula>
    </cfRule>
  </conditionalFormatting>
  <conditionalFormatting sqref="BM321">
    <cfRule type="containsBlanks" dxfId="12602" priority="5533">
      <formula>LEN(TRIM(BM321))=0</formula>
    </cfRule>
  </conditionalFormatting>
  <conditionalFormatting sqref="F322:H322">
    <cfRule type="containsBlanks" dxfId="12601" priority="5532">
      <formula>LEN(TRIM(F322))=0</formula>
    </cfRule>
  </conditionalFormatting>
  <conditionalFormatting sqref="I322">
    <cfRule type="containsBlanks" dxfId="12600" priority="5531">
      <formula>LEN(TRIM(I322))=0</formula>
    </cfRule>
  </conditionalFormatting>
  <conditionalFormatting sqref="J322">
    <cfRule type="containsBlanks" dxfId="12599" priority="5530">
      <formula>LEN(TRIM(J322))=0</formula>
    </cfRule>
  </conditionalFormatting>
  <conditionalFormatting sqref="M322">
    <cfRule type="containsBlanks" dxfId="12598" priority="5529">
      <formula>LEN(TRIM(M322))=0</formula>
    </cfRule>
  </conditionalFormatting>
  <conditionalFormatting sqref="L322:L325">
    <cfRule type="containsBlanks" dxfId="12597" priority="5528">
      <formula>LEN(TRIM(L322))=0</formula>
    </cfRule>
  </conditionalFormatting>
  <conditionalFormatting sqref="W322:X322">
    <cfRule type="containsBlanks" dxfId="12596" priority="5526">
      <formula>LEN(TRIM(W322))=0</formula>
    </cfRule>
  </conditionalFormatting>
  <conditionalFormatting sqref="AD322:AE322">
    <cfRule type="containsBlanks" dxfId="12595" priority="5525">
      <formula>LEN(TRIM(AD322))=0</formula>
    </cfRule>
  </conditionalFormatting>
  <conditionalFormatting sqref="BG322:BL322">
    <cfRule type="containsBlanks" dxfId="12594" priority="5523">
      <formula>LEN(TRIM(BG322))=0</formula>
    </cfRule>
  </conditionalFormatting>
  <conditionalFormatting sqref="BM322">
    <cfRule type="containsBlanks" dxfId="12593" priority="5522">
      <formula>LEN(TRIM(BM322))=0</formula>
    </cfRule>
  </conditionalFormatting>
  <conditionalFormatting sqref="AX322:AY322">
    <cfRule type="containsBlanks" dxfId="12592" priority="5521">
      <formula>LEN(TRIM(AX322))=0</formula>
    </cfRule>
  </conditionalFormatting>
  <conditionalFormatting sqref="K323">
    <cfRule type="containsBlanks" dxfId="12591" priority="5520">
      <formula>LEN(TRIM(K323))=0</formula>
    </cfRule>
  </conditionalFormatting>
  <conditionalFormatting sqref="F323:H323">
    <cfRule type="containsBlanks" dxfId="12590" priority="5519">
      <formula>LEN(TRIM(F323))=0</formula>
    </cfRule>
  </conditionalFormatting>
  <conditionalFormatting sqref="I323">
    <cfRule type="containsBlanks" dxfId="12589" priority="5518">
      <formula>LEN(TRIM(I323))=0</formula>
    </cfRule>
  </conditionalFormatting>
  <conditionalFormatting sqref="J323">
    <cfRule type="containsBlanks" dxfId="12588" priority="5517">
      <formula>LEN(TRIM(J323))=0</formula>
    </cfRule>
  </conditionalFormatting>
  <conditionalFormatting sqref="M323">
    <cfRule type="containsBlanks" dxfId="12587" priority="5516">
      <formula>LEN(TRIM(M323))=0</formula>
    </cfRule>
  </conditionalFormatting>
  <conditionalFormatting sqref="W323:X323">
    <cfRule type="containsBlanks" dxfId="12586" priority="5513">
      <formula>LEN(TRIM(W323))=0</formula>
    </cfRule>
  </conditionalFormatting>
  <conditionalFormatting sqref="AD323:AE323">
    <cfRule type="containsBlanks" dxfId="12585" priority="5512">
      <formula>LEN(TRIM(AD323))=0</formula>
    </cfRule>
  </conditionalFormatting>
  <conditionalFormatting sqref="N324:N325 P324:V325 AJ324:AK325 Y324:Z325 AG324:AH325 AB324:AB325">
    <cfRule type="containsBlanks" dxfId="12584" priority="5510">
      <formula>LEN(TRIM(N324))=0</formula>
    </cfRule>
  </conditionalFormatting>
  <conditionalFormatting sqref="K324:K325">
    <cfRule type="containsBlanks" dxfId="12583" priority="5509">
      <formula>LEN(TRIM(K324))=0</formula>
    </cfRule>
  </conditionalFormatting>
  <conditionalFormatting sqref="F324:H325">
    <cfRule type="containsBlanks" dxfId="12582" priority="5508">
      <formula>LEN(TRIM(F324))=0</formula>
    </cfRule>
  </conditionalFormatting>
  <conditionalFormatting sqref="I324:I325">
    <cfRule type="containsBlanks" dxfId="12581" priority="5507">
      <formula>LEN(TRIM(I324))=0</formula>
    </cfRule>
  </conditionalFormatting>
  <conditionalFormatting sqref="J324:J325">
    <cfRule type="containsBlanks" dxfId="12580" priority="5506">
      <formula>LEN(TRIM(J324))=0</formula>
    </cfRule>
  </conditionalFormatting>
  <conditionalFormatting sqref="M324:M325">
    <cfRule type="containsBlanks" dxfId="12579" priority="5505">
      <formula>LEN(TRIM(M324))=0</formula>
    </cfRule>
  </conditionalFormatting>
  <conditionalFormatting sqref="W324:X325">
    <cfRule type="containsBlanks" dxfId="12578" priority="5502">
      <formula>LEN(TRIM(W324))=0</formula>
    </cfRule>
  </conditionalFormatting>
  <conditionalFormatting sqref="AD324:AE325">
    <cfRule type="containsBlanks" dxfId="12577" priority="5501">
      <formula>LEN(TRIM(AD324))=0</formula>
    </cfRule>
  </conditionalFormatting>
  <conditionalFormatting sqref="AQ323:AQ325">
    <cfRule type="containsBlanks" dxfId="12576" priority="5499">
      <formula>LEN(TRIM(AQ323))=0</formula>
    </cfRule>
  </conditionalFormatting>
  <conditionalFormatting sqref="AZ323">
    <cfRule type="containsBlanks" dxfId="12575" priority="5498">
      <formula>LEN(TRIM(AZ323))=0</formula>
    </cfRule>
  </conditionalFormatting>
  <conditionalFormatting sqref="AX323:AY323">
    <cfRule type="containsBlanks" dxfId="12574" priority="5497">
      <formula>LEN(TRIM(AX323))=0</formula>
    </cfRule>
  </conditionalFormatting>
  <conditionalFormatting sqref="BA324:BA325">
    <cfRule type="containsBlanks" dxfId="12573" priority="5496">
      <formula>LEN(TRIM(BA324))=0</formula>
    </cfRule>
  </conditionalFormatting>
  <conditionalFormatting sqref="AZ324:AZ325">
    <cfRule type="containsBlanks" dxfId="12572" priority="5495">
      <formula>LEN(TRIM(AZ324))=0</formula>
    </cfRule>
  </conditionalFormatting>
  <conditionalFormatting sqref="AX324:AY325">
    <cfRule type="containsBlanks" dxfId="12571" priority="5494">
      <formula>LEN(TRIM(AX324))=0</formula>
    </cfRule>
  </conditionalFormatting>
  <conditionalFormatting sqref="BG323:BL325">
    <cfRule type="containsBlanks" dxfId="12570" priority="5493">
      <formula>LEN(TRIM(BG323))=0</formula>
    </cfRule>
  </conditionalFormatting>
  <conditionalFormatting sqref="BM323:BM325">
    <cfRule type="containsBlanks" dxfId="12569" priority="5492">
      <formula>LEN(TRIM(BM323))=0</formula>
    </cfRule>
  </conditionalFormatting>
  <conditionalFormatting sqref="F326:H326">
    <cfRule type="containsBlanks" dxfId="12568" priority="5491">
      <formula>LEN(TRIM(F326))=0</formula>
    </cfRule>
  </conditionalFormatting>
  <conditionalFormatting sqref="I326">
    <cfRule type="containsBlanks" dxfId="12567" priority="5490">
      <formula>LEN(TRIM(I326))=0</formula>
    </cfRule>
  </conditionalFormatting>
  <conditionalFormatting sqref="J326">
    <cfRule type="containsBlanks" dxfId="12566" priority="5489">
      <formula>LEN(TRIM(J326))=0</formula>
    </cfRule>
  </conditionalFormatting>
  <conditionalFormatting sqref="L326">
    <cfRule type="containsBlanks" dxfId="12565" priority="5488">
      <formula>LEN(TRIM(L326))=0</formula>
    </cfRule>
  </conditionalFormatting>
  <conditionalFormatting sqref="K326">
    <cfRule type="containsBlanks" dxfId="12564" priority="5487">
      <formula>LEN(TRIM(K326))=0</formula>
    </cfRule>
  </conditionalFormatting>
  <conditionalFormatting sqref="M326">
    <cfRule type="containsBlanks" dxfId="12563" priority="5486">
      <formula>LEN(TRIM(M326))=0</formula>
    </cfRule>
  </conditionalFormatting>
  <conditionalFormatting sqref="AD326:AE326">
    <cfRule type="containsBlanks" dxfId="12562" priority="5484">
      <formula>LEN(TRIM(AD326))=0</formula>
    </cfRule>
  </conditionalFormatting>
  <conditionalFormatting sqref="BG326:BL327">
    <cfRule type="containsBlanks" dxfId="12561" priority="5482">
      <formula>LEN(TRIM(BG326))=0</formula>
    </cfRule>
  </conditionalFormatting>
  <conditionalFormatting sqref="BM326:BM327">
    <cfRule type="containsBlanks" dxfId="12560" priority="5481">
      <formula>LEN(TRIM(BM326))=0</formula>
    </cfRule>
  </conditionalFormatting>
  <conditionalFormatting sqref="N327 P327:Z327 AJ327:AK327 AG327:AH327 AB327">
    <cfRule type="containsBlanks" dxfId="12559" priority="5480">
      <formula>LEN(TRIM(N327))=0</formula>
    </cfRule>
  </conditionalFormatting>
  <conditionalFormatting sqref="F327:H327">
    <cfRule type="containsBlanks" dxfId="12558" priority="5479">
      <formula>LEN(TRIM(F327))=0</formula>
    </cfRule>
  </conditionalFormatting>
  <conditionalFormatting sqref="I327">
    <cfRule type="containsBlanks" dxfId="12557" priority="5478">
      <formula>LEN(TRIM(I327))=0</formula>
    </cfRule>
  </conditionalFormatting>
  <conditionalFormatting sqref="J327">
    <cfRule type="containsBlanks" dxfId="12556" priority="5477">
      <formula>LEN(TRIM(J327))=0</formula>
    </cfRule>
  </conditionalFormatting>
  <conditionalFormatting sqref="L327">
    <cfRule type="containsBlanks" dxfId="12555" priority="5476">
      <formula>LEN(TRIM(L327))=0</formula>
    </cfRule>
  </conditionalFormatting>
  <conditionalFormatting sqref="K327">
    <cfRule type="containsBlanks" dxfId="12554" priority="5475">
      <formula>LEN(TRIM(K327))=0</formula>
    </cfRule>
  </conditionalFormatting>
  <conditionalFormatting sqref="M327">
    <cfRule type="containsBlanks" dxfId="12553" priority="5474">
      <formula>LEN(TRIM(M327))=0</formula>
    </cfRule>
  </conditionalFormatting>
  <conditionalFormatting sqref="AD327:AE327">
    <cfRule type="containsBlanks" dxfId="12552" priority="5472">
      <formula>LEN(TRIM(AD327))=0</formula>
    </cfRule>
  </conditionalFormatting>
  <conditionalFormatting sqref="AO326:AO327">
    <cfRule type="containsBlanks" dxfId="12551" priority="5470">
      <formula>LEN(TRIM(AO326))=0</formula>
    </cfRule>
  </conditionalFormatting>
  <conditionalFormatting sqref="AX326:AY327">
    <cfRule type="containsBlanks" dxfId="12550" priority="5469">
      <formula>LEN(TRIM(AX326))=0</formula>
    </cfRule>
  </conditionalFormatting>
  <conditionalFormatting sqref="BA326:BA327">
    <cfRule type="containsBlanks" dxfId="12549" priority="5468">
      <formula>LEN(TRIM(BA326))=0</formula>
    </cfRule>
  </conditionalFormatting>
  <conditionalFormatting sqref="AZ326:AZ327">
    <cfRule type="containsBlanks" dxfId="12548" priority="5467">
      <formula>LEN(TRIM(AZ326))=0</formula>
    </cfRule>
  </conditionalFormatting>
  <conditionalFormatting sqref="F328:G328">
    <cfRule type="containsBlanks" dxfId="12547" priority="5466">
      <formula>LEN(TRIM(F328))=0</formula>
    </cfRule>
  </conditionalFormatting>
  <conditionalFormatting sqref="I328">
    <cfRule type="containsBlanks" dxfId="12546" priority="5465">
      <formula>LEN(TRIM(I328))=0</formula>
    </cfRule>
  </conditionalFormatting>
  <conditionalFormatting sqref="J328">
    <cfRule type="containsBlanks" dxfId="12545" priority="5464">
      <formula>LEN(TRIM(J328))=0</formula>
    </cfRule>
  </conditionalFormatting>
  <conditionalFormatting sqref="L328">
    <cfRule type="containsBlanks" dxfId="12544" priority="5463">
      <formula>LEN(TRIM(L328))=0</formula>
    </cfRule>
  </conditionalFormatting>
  <conditionalFormatting sqref="N328:P328">
    <cfRule type="containsBlanks" dxfId="12543" priority="5462">
      <formula>LEN(TRIM(N328))=0</formula>
    </cfRule>
  </conditionalFormatting>
  <conditionalFormatting sqref="W328:X328">
    <cfRule type="containsBlanks" dxfId="12542" priority="5461">
      <formula>LEN(TRIM(W328))=0</formula>
    </cfRule>
  </conditionalFormatting>
  <conditionalFormatting sqref="AG328:AH328">
    <cfRule type="containsBlanks" dxfId="12541" priority="5460">
      <formula>LEN(TRIM(AG328))=0</formula>
    </cfRule>
  </conditionalFormatting>
  <conditionalFormatting sqref="AB328">
    <cfRule type="containsBlanks" dxfId="12540" priority="5459">
      <formula>LEN(TRIM(AB328))=0</formula>
    </cfRule>
  </conditionalFormatting>
  <conditionalFormatting sqref="AX328:AY328">
    <cfRule type="containsBlanks" dxfId="12539" priority="5457">
      <formula>LEN(TRIM(AX328))=0</formula>
    </cfRule>
  </conditionalFormatting>
  <conditionalFormatting sqref="AV328:AW328">
    <cfRule type="containsBlanks" dxfId="12538" priority="5456">
      <formula>LEN(TRIM(AV328))=0</formula>
    </cfRule>
  </conditionalFormatting>
  <conditionalFormatting sqref="BG328:BL328">
    <cfRule type="containsBlanks" dxfId="12537" priority="5455">
      <formula>LEN(TRIM(BG328))=0</formula>
    </cfRule>
  </conditionalFormatting>
  <conditionalFormatting sqref="BM328">
    <cfRule type="containsBlanks" dxfId="12536" priority="5454">
      <formula>LEN(TRIM(BM328))=0</formula>
    </cfRule>
  </conditionalFormatting>
  <conditionalFormatting sqref="F329:G329">
    <cfRule type="containsBlanks" dxfId="12535" priority="5453">
      <formula>LEN(TRIM(F329))=0</formula>
    </cfRule>
  </conditionalFormatting>
  <conditionalFormatting sqref="K329">
    <cfRule type="containsBlanks" dxfId="12534" priority="5452">
      <formula>LEN(TRIM(K329))=0</formula>
    </cfRule>
  </conditionalFormatting>
  <conditionalFormatting sqref="M329">
    <cfRule type="containsBlanks" dxfId="12533" priority="5451">
      <formula>LEN(TRIM(M329))=0</formula>
    </cfRule>
  </conditionalFormatting>
  <conditionalFormatting sqref="N329:P329">
    <cfRule type="containsBlanks" dxfId="12532" priority="5450">
      <formula>LEN(TRIM(N329))=0</formula>
    </cfRule>
  </conditionalFormatting>
  <conditionalFormatting sqref="W329:X329">
    <cfRule type="containsBlanks" dxfId="12531" priority="5449">
      <formula>LEN(TRIM(W329))=0</formula>
    </cfRule>
  </conditionalFormatting>
  <conditionalFormatting sqref="AG329:AH329">
    <cfRule type="containsBlanks" dxfId="12530" priority="5448">
      <formula>LEN(TRIM(AG329))=0</formula>
    </cfRule>
  </conditionalFormatting>
  <conditionalFormatting sqref="AB329">
    <cfRule type="containsBlanks" dxfId="12529" priority="5446">
      <formula>LEN(TRIM(AB329))=0</formula>
    </cfRule>
  </conditionalFormatting>
  <conditionalFormatting sqref="AX329:AY329">
    <cfRule type="containsBlanks" dxfId="12528" priority="5445">
      <formula>LEN(TRIM(AX329))=0</formula>
    </cfRule>
  </conditionalFormatting>
  <conditionalFormatting sqref="BG329:BL329">
    <cfRule type="containsBlanks" dxfId="12527" priority="5444">
      <formula>LEN(TRIM(BG329))=0</formula>
    </cfRule>
  </conditionalFormatting>
  <conditionalFormatting sqref="BM329">
    <cfRule type="containsBlanks" dxfId="12526" priority="5443">
      <formula>LEN(TRIM(BM329))=0</formula>
    </cfRule>
  </conditionalFormatting>
  <conditionalFormatting sqref="F330:H330">
    <cfRule type="containsBlanks" dxfId="12525" priority="5442">
      <formula>LEN(TRIM(F330))=0</formula>
    </cfRule>
  </conditionalFormatting>
  <conditionalFormatting sqref="I330">
    <cfRule type="containsBlanks" dxfId="12524" priority="5441">
      <formula>LEN(TRIM(I330))=0</formula>
    </cfRule>
  </conditionalFormatting>
  <conditionalFormatting sqref="J330">
    <cfRule type="containsBlanks" dxfId="12523" priority="5440">
      <formula>LEN(TRIM(J330))=0</formula>
    </cfRule>
  </conditionalFormatting>
  <conditionalFormatting sqref="L330">
    <cfRule type="containsBlanks" dxfId="12522" priority="5439">
      <formula>LEN(TRIM(L330))=0</formula>
    </cfRule>
  </conditionalFormatting>
  <conditionalFormatting sqref="N330:P330">
    <cfRule type="containsBlanks" dxfId="12521" priority="5438">
      <formula>LEN(TRIM(N330))=0</formula>
    </cfRule>
  </conditionalFormatting>
  <conditionalFormatting sqref="W330:X330">
    <cfRule type="containsBlanks" dxfId="12520" priority="5437">
      <formula>LEN(TRIM(W330))=0</formula>
    </cfRule>
  </conditionalFormatting>
  <conditionalFormatting sqref="AX330:AY330">
    <cfRule type="containsBlanks" dxfId="12519" priority="5435">
      <formula>LEN(TRIM(AX330))=0</formula>
    </cfRule>
  </conditionalFormatting>
  <conditionalFormatting sqref="BA330">
    <cfRule type="containsBlanks" dxfId="12518" priority="5434">
      <formula>LEN(TRIM(BA330))=0</formula>
    </cfRule>
  </conditionalFormatting>
  <conditionalFormatting sqref="BG330:BL330">
    <cfRule type="containsBlanks" dxfId="12517" priority="5433">
      <formula>LEN(TRIM(BG330))=0</formula>
    </cfRule>
  </conditionalFormatting>
  <conditionalFormatting sqref="BM330">
    <cfRule type="containsBlanks" dxfId="12516" priority="5432">
      <formula>LEN(TRIM(BM330))=0</formula>
    </cfRule>
  </conditionalFormatting>
  <conditionalFormatting sqref="K331">
    <cfRule type="containsBlanks" dxfId="12515" priority="5431">
      <formula>LEN(TRIM(K331))=0</formula>
    </cfRule>
  </conditionalFormatting>
  <conditionalFormatting sqref="L331">
    <cfRule type="containsBlanks" dxfId="12514" priority="5430">
      <formula>LEN(TRIM(L331))=0</formula>
    </cfRule>
  </conditionalFormatting>
  <conditionalFormatting sqref="I331">
    <cfRule type="containsBlanks" dxfId="12513" priority="5429">
      <formula>LEN(TRIM(I331))=0</formula>
    </cfRule>
  </conditionalFormatting>
  <conditionalFormatting sqref="J331">
    <cfRule type="containsBlanks" dxfId="12512" priority="5428">
      <formula>LEN(TRIM(J331))=0</formula>
    </cfRule>
  </conditionalFormatting>
  <conditionalFormatting sqref="O331">
    <cfRule type="containsBlanks" dxfId="12511" priority="5427">
      <formula>LEN(TRIM(O331))=0</formula>
    </cfRule>
  </conditionalFormatting>
  <conditionalFormatting sqref="BA331">
    <cfRule type="containsBlanks" dxfId="12510" priority="5425">
      <formula>LEN(TRIM(BA331))=0</formula>
    </cfRule>
  </conditionalFormatting>
  <conditionalFormatting sqref="AX331:AY331">
    <cfRule type="containsBlanks" dxfId="12509" priority="5424">
      <formula>LEN(TRIM(AX331))=0</formula>
    </cfRule>
  </conditionalFormatting>
  <conditionalFormatting sqref="BG331:BL331">
    <cfRule type="containsBlanks" dxfId="12508" priority="5423">
      <formula>LEN(TRIM(BG331))=0</formula>
    </cfRule>
  </conditionalFormatting>
  <conditionalFormatting sqref="BM331">
    <cfRule type="containsBlanks" dxfId="12507" priority="5422">
      <formula>LEN(TRIM(BM331))=0</formula>
    </cfRule>
  </conditionalFormatting>
  <conditionalFormatting sqref="I332">
    <cfRule type="containsBlanks" dxfId="12506" priority="5421">
      <formula>LEN(TRIM(I332))=0</formula>
    </cfRule>
  </conditionalFormatting>
  <conditionalFormatting sqref="J332">
    <cfRule type="containsBlanks" dxfId="12505" priority="5420">
      <formula>LEN(TRIM(J332))=0</formula>
    </cfRule>
  </conditionalFormatting>
  <conditionalFormatting sqref="N332">
    <cfRule type="containsBlanks" dxfId="12504" priority="5419">
      <formula>LEN(TRIM(N332))=0</formula>
    </cfRule>
  </conditionalFormatting>
  <conditionalFormatting sqref="P332">
    <cfRule type="containsBlanks" dxfId="12503" priority="5418">
      <formula>LEN(TRIM(P332))=0</formula>
    </cfRule>
  </conditionalFormatting>
  <conditionalFormatting sqref="K332:M332">
    <cfRule type="containsBlanks" dxfId="12502" priority="5417">
      <formula>LEN(TRIM(K332))=0</formula>
    </cfRule>
  </conditionalFormatting>
  <conditionalFormatting sqref="X332">
    <cfRule type="containsBlanks" dxfId="12501" priority="5416">
      <formula>LEN(TRIM(X332))=0</formula>
    </cfRule>
  </conditionalFormatting>
  <conditionalFormatting sqref="AL332:AM332">
    <cfRule type="containsBlanks" dxfId="12500" priority="5414">
      <formula>LEN(TRIM(AL332))=0</formula>
    </cfRule>
  </conditionalFormatting>
  <conditionalFormatting sqref="AX332:AY332">
    <cfRule type="containsBlanks" dxfId="12499" priority="5412">
      <formula>LEN(TRIM(AX332))=0</formula>
    </cfRule>
  </conditionalFormatting>
  <conditionalFormatting sqref="AV332:AW332">
    <cfRule type="containsBlanks" dxfId="12498" priority="5411">
      <formula>LEN(TRIM(AV332))=0</formula>
    </cfRule>
  </conditionalFormatting>
  <conditionalFormatting sqref="AZ332">
    <cfRule type="containsBlanks" dxfId="12497" priority="5410">
      <formula>LEN(TRIM(AZ332))=0</formula>
    </cfRule>
  </conditionalFormatting>
  <conditionalFormatting sqref="BA332">
    <cfRule type="containsBlanks" dxfId="12496" priority="5409">
      <formula>LEN(TRIM(BA332))=0</formula>
    </cfRule>
  </conditionalFormatting>
  <conditionalFormatting sqref="BG332:BL332">
    <cfRule type="containsBlanks" dxfId="12495" priority="5408">
      <formula>LEN(TRIM(BG332))=0</formula>
    </cfRule>
  </conditionalFormatting>
  <conditionalFormatting sqref="K333">
    <cfRule type="containsBlanks" dxfId="12494" priority="5406">
      <formula>LEN(TRIM(K333))=0</formula>
    </cfRule>
  </conditionalFormatting>
  <conditionalFormatting sqref="L333:L334">
    <cfRule type="containsBlanks" dxfId="12493" priority="5405">
      <formula>LEN(TRIM(L333))=0</formula>
    </cfRule>
  </conditionalFormatting>
  <conditionalFormatting sqref="O333:O334">
    <cfRule type="containsBlanks" dxfId="12492" priority="5404">
      <formula>LEN(TRIM(O333))=0</formula>
    </cfRule>
  </conditionalFormatting>
  <conditionalFormatting sqref="AD333:AE333">
    <cfRule type="containsBlanks" dxfId="12491" priority="5402">
      <formula>LEN(TRIM(AD333))=0</formula>
    </cfRule>
  </conditionalFormatting>
  <conditionalFormatting sqref="AO333">
    <cfRule type="containsBlanks" dxfId="12490" priority="5401">
      <formula>LEN(TRIM(AO333))=0</formula>
    </cfRule>
  </conditionalFormatting>
  <conditionalFormatting sqref="F334:J334 M334:N334 P334:Z334 AP334:AQ334 AG334:AH334 AB334">
    <cfRule type="containsBlanks" dxfId="12489" priority="5400">
      <formula>LEN(TRIM(F334))=0</formula>
    </cfRule>
  </conditionalFormatting>
  <conditionalFormatting sqref="K334">
    <cfRule type="containsBlanks" dxfId="12488" priority="5399">
      <formula>LEN(TRIM(K334))=0</formula>
    </cfRule>
  </conditionalFormatting>
  <conditionalFormatting sqref="AD334:AE334">
    <cfRule type="containsBlanks" dxfId="12487" priority="5395">
      <formula>LEN(TRIM(AD334))=0</formula>
    </cfRule>
  </conditionalFormatting>
  <conditionalFormatting sqref="AO334">
    <cfRule type="containsBlanks" dxfId="12486" priority="5394">
      <formula>LEN(TRIM(AO334))=0</formula>
    </cfRule>
  </conditionalFormatting>
  <conditionalFormatting sqref="AX333:AY333">
    <cfRule type="containsBlanks" dxfId="12485" priority="5392">
      <formula>LEN(TRIM(AX333))=0</formula>
    </cfRule>
  </conditionalFormatting>
  <conditionalFormatting sqref="AX334:AY334">
    <cfRule type="containsBlanks" dxfId="12484" priority="5391">
      <formula>LEN(TRIM(AX334))=0</formula>
    </cfRule>
  </conditionalFormatting>
  <conditionalFormatting sqref="AZ333:AZ334">
    <cfRule type="containsBlanks" dxfId="12483" priority="5390">
      <formula>LEN(TRIM(AZ333))=0</formula>
    </cfRule>
  </conditionalFormatting>
  <conditionalFormatting sqref="BA333:BA334">
    <cfRule type="containsBlanks" dxfId="12482" priority="5389">
      <formula>LEN(TRIM(BA333))=0</formula>
    </cfRule>
  </conditionalFormatting>
  <conditionalFormatting sqref="BM333:BM334">
    <cfRule type="containsBlanks" dxfId="12481" priority="5387">
      <formula>LEN(TRIM(BM333))=0</formula>
    </cfRule>
  </conditionalFormatting>
  <conditionalFormatting sqref="BG333:BL334">
    <cfRule type="containsBlanks" dxfId="12480" priority="5388">
      <formula>LEN(TRIM(BG333))=0</formula>
    </cfRule>
  </conditionalFormatting>
  <conditionalFormatting sqref="I335">
    <cfRule type="containsBlanks" dxfId="12479" priority="5386">
      <formula>LEN(TRIM(I335))=0</formula>
    </cfRule>
  </conditionalFormatting>
  <conditionalFormatting sqref="J335">
    <cfRule type="containsBlanks" dxfId="12478" priority="5385">
      <formula>LEN(TRIM(J335))=0</formula>
    </cfRule>
  </conditionalFormatting>
  <conditionalFormatting sqref="K335">
    <cfRule type="containsBlanks" dxfId="12477" priority="5384">
      <formula>LEN(TRIM(K335))=0</formula>
    </cfRule>
  </conditionalFormatting>
  <conditionalFormatting sqref="M335:P335">
    <cfRule type="containsBlanks" dxfId="12476" priority="5383">
      <formula>LEN(TRIM(M335))=0</formula>
    </cfRule>
  </conditionalFormatting>
  <conditionalFormatting sqref="AD335:AE335">
    <cfRule type="containsBlanks" dxfId="12475" priority="5382">
      <formula>LEN(TRIM(AD335))=0</formula>
    </cfRule>
  </conditionalFormatting>
  <conditionalFormatting sqref="BA335">
    <cfRule type="containsBlanks" dxfId="12474" priority="5381">
      <formula>LEN(TRIM(BA335))=0</formula>
    </cfRule>
  </conditionalFormatting>
  <conditionalFormatting sqref="AL335:AM335">
    <cfRule type="containsBlanks" dxfId="12473" priority="5380">
      <formula>LEN(TRIM(AL335))=0</formula>
    </cfRule>
  </conditionalFormatting>
  <conditionalFormatting sqref="AX335:AY335">
    <cfRule type="containsBlanks" dxfId="12472" priority="5378">
      <formula>LEN(TRIM(AX335))=0</formula>
    </cfRule>
  </conditionalFormatting>
  <conditionalFormatting sqref="AV335:AW335">
    <cfRule type="containsBlanks" dxfId="12471" priority="5377">
      <formula>LEN(TRIM(AV335))=0</formula>
    </cfRule>
  </conditionalFormatting>
  <conditionalFormatting sqref="BM335">
    <cfRule type="containsBlanks" dxfId="12470" priority="5375">
      <formula>LEN(TRIM(BM335))=0</formula>
    </cfRule>
  </conditionalFormatting>
  <conditionalFormatting sqref="BG335:BL335">
    <cfRule type="containsBlanks" dxfId="12469" priority="5376">
      <formula>LEN(TRIM(BG335))=0</formula>
    </cfRule>
  </conditionalFormatting>
  <conditionalFormatting sqref="F336:H336">
    <cfRule type="containsBlanks" dxfId="12468" priority="5374">
      <formula>LEN(TRIM(F336))=0</formula>
    </cfRule>
  </conditionalFormatting>
  <conditionalFormatting sqref="I336">
    <cfRule type="containsBlanks" dxfId="12467" priority="5373">
      <formula>LEN(TRIM(I336))=0</formula>
    </cfRule>
  </conditionalFormatting>
  <conditionalFormatting sqref="J336">
    <cfRule type="containsBlanks" dxfId="12466" priority="5372">
      <formula>LEN(TRIM(J336))=0</formula>
    </cfRule>
  </conditionalFormatting>
  <conditionalFormatting sqref="K336:M336">
    <cfRule type="containsBlanks" dxfId="12465" priority="5371">
      <formula>LEN(TRIM(K336))=0</formula>
    </cfRule>
  </conditionalFormatting>
  <conditionalFormatting sqref="O336:O342">
    <cfRule type="containsBlanks" dxfId="12464" priority="5370">
      <formula>LEN(TRIM(O336))=0</formula>
    </cfRule>
  </conditionalFormatting>
  <conditionalFormatting sqref="AG336:AH336">
    <cfRule type="containsBlanks" dxfId="12463" priority="5369">
      <formula>LEN(TRIM(AG336))=0</formula>
    </cfRule>
  </conditionalFormatting>
  <conditionalFormatting sqref="Y336">
    <cfRule type="containsBlanks" dxfId="12462" priority="5368">
      <formula>LEN(TRIM(Y336))=0</formula>
    </cfRule>
  </conditionalFormatting>
  <conditionalFormatting sqref="AO336">
    <cfRule type="containsBlanks" dxfId="12461" priority="5366">
      <formula>LEN(TRIM(AO336))=0</formula>
    </cfRule>
  </conditionalFormatting>
  <conditionalFormatting sqref="AX336:AY336">
    <cfRule type="containsBlanks" dxfId="12460" priority="5365">
      <formula>LEN(TRIM(AX336))=0</formula>
    </cfRule>
  </conditionalFormatting>
  <conditionalFormatting sqref="BM336">
    <cfRule type="containsBlanks" dxfId="12459" priority="5363">
      <formula>LEN(TRIM(BM336))=0</formula>
    </cfRule>
  </conditionalFormatting>
  <conditionalFormatting sqref="BG336:BL336">
    <cfRule type="containsBlanks" dxfId="12458" priority="5364">
      <formula>LEN(TRIM(BG336))=0</formula>
    </cfRule>
  </conditionalFormatting>
  <conditionalFormatting sqref="F337:H337">
    <cfRule type="containsBlanks" dxfId="12457" priority="5362">
      <formula>LEN(TRIM(F337))=0</formula>
    </cfRule>
  </conditionalFormatting>
  <conditionalFormatting sqref="I337">
    <cfRule type="containsBlanks" dxfId="12456" priority="5361">
      <formula>LEN(TRIM(I337))=0</formula>
    </cfRule>
  </conditionalFormatting>
  <conditionalFormatting sqref="J337">
    <cfRule type="containsBlanks" dxfId="12455" priority="5360">
      <formula>LEN(TRIM(J337))=0</formula>
    </cfRule>
  </conditionalFormatting>
  <conditionalFormatting sqref="N337 P337">
    <cfRule type="containsBlanks" dxfId="12454" priority="5359">
      <formula>LEN(TRIM(N337))=0</formula>
    </cfRule>
  </conditionalFormatting>
  <conditionalFormatting sqref="K337:M337">
    <cfRule type="containsBlanks" dxfId="12453" priority="5357">
      <formula>LEN(TRIM(K337))=0</formula>
    </cfRule>
  </conditionalFormatting>
  <conditionalFormatting sqref="AG337:AH337">
    <cfRule type="containsBlanks" dxfId="12452" priority="5356">
      <formula>LEN(TRIM(AG337))=0</formula>
    </cfRule>
  </conditionalFormatting>
  <conditionalFormatting sqref="Y337">
    <cfRule type="containsBlanks" dxfId="12451" priority="5354">
      <formula>LEN(TRIM(Y337))=0</formula>
    </cfRule>
  </conditionalFormatting>
  <conditionalFormatting sqref="AX337:AY337">
    <cfRule type="containsBlanks" dxfId="12450" priority="5353">
      <formula>LEN(TRIM(AX337))=0</formula>
    </cfRule>
  </conditionalFormatting>
  <conditionalFormatting sqref="AO337">
    <cfRule type="containsBlanks" dxfId="12449" priority="5352">
      <formula>LEN(TRIM(AO337))=0</formula>
    </cfRule>
  </conditionalFormatting>
  <conditionalFormatting sqref="BM337">
    <cfRule type="containsBlanks" dxfId="12448" priority="5350">
      <formula>LEN(TRIM(BM337))=0</formula>
    </cfRule>
  </conditionalFormatting>
  <conditionalFormatting sqref="BG337:BL337">
    <cfRule type="containsBlanks" dxfId="12447" priority="5351">
      <formula>LEN(TRIM(BG337))=0</formula>
    </cfRule>
  </conditionalFormatting>
  <conditionalFormatting sqref="F338:H338">
    <cfRule type="containsBlanks" dxfId="12446" priority="5349">
      <formula>LEN(TRIM(F338))=0</formula>
    </cfRule>
  </conditionalFormatting>
  <conditionalFormatting sqref="I338">
    <cfRule type="containsBlanks" dxfId="12445" priority="5348">
      <formula>LEN(TRIM(I338))=0</formula>
    </cfRule>
  </conditionalFormatting>
  <conditionalFormatting sqref="J338">
    <cfRule type="containsBlanks" dxfId="12444" priority="5347">
      <formula>LEN(TRIM(J338))=0</formula>
    </cfRule>
  </conditionalFormatting>
  <conditionalFormatting sqref="K338:M338">
    <cfRule type="containsBlanks" dxfId="12443" priority="5345">
      <formula>LEN(TRIM(K338))=0</formula>
    </cfRule>
  </conditionalFormatting>
  <conditionalFormatting sqref="BA338">
    <cfRule type="containsBlanks" dxfId="12442" priority="5344">
      <formula>LEN(TRIM(BA338))=0</formula>
    </cfRule>
  </conditionalFormatting>
  <conditionalFormatting sqref="BM338">
    <cfRule type="containsBlanks" dxfId="12441" priority="5342">
      <formula>LEN(TRIM(BM338))=0</formula>
    </cfRule>
  </conditionalFormatting>
  <conditionalFormatting sqref="BG338:BL338">
    <cfRule type="containsBlanks" dxfId="12440" priority="5343">
      <formula>LEN(TRIM(BG338))=0</formula>
    </cfRule>
  </conditionalFormatting>
  <conditionalFormatting sqref="AX338:AY338">
    <cfRule type="containsBlanks" dxfId="12439" priority="5341">
      <formula>LEN(TRIM(AX338))=0</formula>
    </cfRule>
  </conditionalFormatting>
  <conditionalFormatting sqref="F339:H339">
    <cfRule type="containsBlanks" dxfId="12438" priority="5340">
      <formula>LEN(TRIM(F339))=0</formula>
    </cfRule>
  </conditionalFormatting>
  <conditionalFormatting sqref="I339">
    <cfRule type="containsBlanks" dxfId="12437" priority="5339">
      <formula>LEN(TRIM(I339))=0</formula>
    </cfRule>
  </conditionalFormatting>
  <conditionalFormatting sqref="J339">
    <cfRule type="containsBlanks" dxfId="12436" priority="5338">
      <formula>LEN(TRIM(J339))=0</formula>
    </cfRule>
  </conditionalFormatting>
  <conditionalFormatting sqref="K339:M339">
    <cfRule type="containsBlanks" dxfId="12435" priority="5337">
      <formula>LEN(TRIM(K339))=0</formula>
    </cfRule>
  </conditionalFormatting>
  <conditionalFormatting sqref="AD339:AE339">
    <cfRule type="containsBlanks" dxfId="12434" priority="5335">
      <formula>LEN(TRIM(AD339))=0</formula>
    </cfRule>
  </conditionalFormatting>
  <conditionalFormatting sqref="AL339:AM339">
    <cfRule type="containsBlanks" dxfId="12433" priority="5333">
      <formula>LEN(TRIM(AL339))=0</formula>
    </cfRule>
  </conditionalFormatting>
  <conditionalFormatting sqref="AX339:AY339">
    <cfRule type="containsBlanks" dxfId="12432" priority="5331">
      <formula>LEN(TRIM(AX339))=0</formula>
    </cfRule>
  </conditionalFormatting>
  <conditionalFormatting sqref="BA339">
    <cfRule type="containsBlanks" dxfId="12431" priority="5330">
      <formula>LEN(TRIM(BA339))=0</formula>
    </cfRule>
  </conditionalFormatting>
  <conditionalFormatting sqref="BM339">
    <cfRule type="containsBlanks" dxfId="12430" priority="5328">
      <formula>LEN(TRIM(BM339))=0</formula>
    </cfRule>
  </conditionalFormatting>
  <conditionalFormatting sqref="BG339:BL339">
    <cfRule type="containsBlanks" dxfId="12429" priority="5329">
      <formula>LEN(TRIM(BG339))=0</formula>
    </cfRule>
  </conditionalFormatting>
  <conditionalFormatting sqref="AV339:AW339">
    <cfRule type="containsBlanks" dxfId="12428" priority="5327">
      <formula>LEN(TRIM(AV339))=0</formula>
    </cfRule>
  </conditionalFormatting>
  <conditionalFormatting sqref="F340:H340">
    <cfRule type="containsBlanks" dxfId="12427" priority="5326">
      <formula>LEN(TRIM(F340))=0</formula>
    </cfRule>
  </conditionalFormatting>
  <conditionalFormatting sqref="I340">
    <cfRule type="containsBlanks" dxfId="12426" priority="5325">
      <formula>LEN(TRIM(I340))=0</formula>
    </cfRule>
  </conditionalFormatting>
  <conditionalFormatting sqref="J340">
    <cfRule type="containsBlanks" dxfId="12425" priority="5324">
      <formula>LEN(TRIM(J340))=0</formula>
    </cfRule>
  </conditionalFormatting>
  <conditionalFormatting sqref="K340:M340">
    <cfRule type="containsBlanks" dxfId="12424" priority="5322">
      <formula>LEN(TRIM(K340))=0</formula>
    </cfRule>
  </conditionalFormatting>
  <conditionalFormatting sqref="F341:F342">
    <cfRule type="containsBlanks" dxfId="12423" priority="5321">
      <formula>LEN(TRIM(F341))=0</formula>
    </cfRule>
  </conditionalFormatting>
  <conditionalFormatting sqref="L341:L343">
    <cfRule type="containsBlanks" dxfId="12422" priority="5319">
      <formula>LEN(TRIM(L341))=0</formula>
    </cfRule>
  </conditionalFormatting>
  <conditionalFormatting sqref="H341">
    <cfRule type="containsBlanks" dxfId="12421" priority="5318">
      <formula>LEN(TRIM(H341))=0</formula>
    </cfRule>
  </conditionalFormatting>
  <conditionalFormatting sqref="I341">
    <cfRule type="containsBlanks" dxfId="12420" priority="5317">
      <formula>LEN(TRIM(I341))=0</formula>
    </cfRule>
  </conditionalFormatting>
  <conditionalFormatting sqref="J341">
    <cfRule type="containsBlanks" dxfId="12419" priority="5316">
      <formula>LEN(TRIM(J341))=0</formula>
    </cfRule>
  </conditionalFormatting>
  <conditionalFormatting sqref="P342 M342:N342 K342">
    <cfRule type="containsBlanks" dxfId="12418" priority="5315">
      <formula>LEN(TRIM(K342))=0</formula>
    </cfRule>
  </conditionalFormatting>
  <conditionalFormatting sqref="H342">
    <cfRule type="containsBlanks" dxfId="12417" priority="5312">
      <formula>LEN(TRIM(H342))=0</formula>
    </cfRule>
  </conditionalFormatting>
  <conditionalFormatting sqref="I342">
    <cfRule type="containsBlanks" dxfId="12416" priority="5311">
      <formula>LEN(TRIM(I342))=0</formula>
    </cfRule>
  </conditionalFormatting>
  <conditionalFormatting sqref="J342">
    <cfRule type="containsBlanks" dxfId="12415" priority="5310">
      <formula>LEN(TRIM(J342))=0</formula>
    </cfRule>
  </conditionalFormatting>
  <conditionalFormatting sqref="Q341:Q342">
    <cfRule type="containsBlanks" dxfId="12414" priority="5309">
      <formula>LEN(TRIM(Q341))=0</formula>
    </cfRule>
  </conditionalFormatting>
  <conditionalFormatting sqref="AD341:AE341">
    <cfRule type="containsBlanks" dxfId="12413" priority="5308">
      <formula>LEN(TRIM(AD341))=0</formula>
    </cfRule>
  </conditionalFormatting>
  <conditionalFormatting sqref="AL341">
    <cfRule type="containsBlanks" dxfId="12412" priority="5306">
      <formula>LEN(TRIM(AL341))=0</formula>
    </cfRule>
  </conditionalFormatting>
  <conditionalFormatting sqref="W342:Z342 AJ342:AK342 AG342:AH342 AB342">
    <cfRule type="containsBlanks" dxfId="12411" priority="5304">
      <formula>LEN(TRIM(W342))=0</formula>
    </cfRule>
  </conditionalFormatting>
  <conditionalFormatting sqref="AD342:AE342">
    <cfRule type="containsBlanks" dxfId="12410" priority="5303">
      <formula>LEN(TRIM(AD342))=0</formula>
    </cfRule>
  </conditionalFormatting>
  <conditionalFormatting sqref="AL342">
    <cfRule type="containsBlanks" dxfId="12409" priority="5301">
      <formula>LEN(TRIM(AL342))=0</formula>
    </cfRule>
  </conditionalFormatting>
  <conditionalFormatting sqref="BA341:BA342">
    <cfRule type="containsBlanks" dxfId="12408" priority="5299">
      <formula>LEN(TRIM(BA341))=0</formula>
    </cfRule>
  </conditionalFormatting>
  <conditionalFormatting sqref="BM341:BM342">
    <cfRule type="containsBlanks" dxfId="12407" priority="5297">
      <formula>LEN(TRIM(BM341))=0</formula>
    </cfRule>
  </conditionalFormatting>
  <conditionalFormatting sqref="BG341:BL342">
    <cfRule type="containsBlanks" dxfId="12406" priority="5298">
      <formula>LEN(TRIM(BG341))=0</formula>
    </cfRule>
  </conditionalFormatting>
  <conditionalFormatting sqref="AG343:AH343">
    <cfRule type="containsBlanks" dxfId="12405" priority="5296">
      <formula>LEN(TRIM(AG343))=0</formula>
    </cfRule>
  </conditionalFormatting>
  <conditionalFormatting sqref="AD343:AE343">
    <cfRule type="containsBlanks" dxfId="12404" priority="5295">
      <formula>LEN(TRIM(AD343))=0</formula>
    </cfRule>
  </conditionalFormatting>
  <conditionalFormatting sqref="Y343">
    <cfRule type="containsBlanks" dxfId="12403" priority="5294">
      <formula>LEN(TRIM(Y343))=0</formula>
    </cfRule>
  </conditionalFormatting>
  <conditionalFormatting sqref="W343">
    <cfRule type="containsBlanks" dxfId="12402" priority="5293">
      <formula>LEN(TRIM(W343))=0</formula>
    </cfRule>
  </conditionalFormatting>
  <conditionalFormatting sqref="X343">
    <cfRule type="containsBlanks" dxfId="12401" priority="5292">
      <formula>LEN(TRIM(X343))=0</formula>
    </cfRule>
  </conditionalFormatting>
  <conditionalFormatting sqref="F343:G343 K343 M343">
    <cfRule type="containsBlanks" dxfId="12400" priority="5291">
      <formula>LEN(TRIM(F343))=0</formula>
    </cfRule>
  </conditionalFormatting>
  <conditionalFormatting sqref="H343">
    <cfRule type="containsBlanks" dxfId="12399" priority="5290">
      <formula>LEN(TRIM(H343))=0</formula>
    </cfRule>
  </conditionalFormatting>
  <conditionalFormatting sqref="I343">
    <cfRule type="containsBlanks" dxfId="12398" priority="5289">
      <formula>LEN(TRIM(I343))=0</formula>
    </cfRule>
  </conditionalFormatting>
  <conditionalFormatting sqref="J343">
    <cfRule type="containsBlanks" dxfId="12397" priority="5288">
      <formula>LEN(TRIM(J343))=0</formula>
    </cfRule>
  </conditionalFormatting>
  <conditionalFormatting sqref="N343:P343">
    <cfRule type="containsBlanks" dxfId="12396" priority="5286">
      <formula>LEN(TRIM(N343))=0</formula>
    </cfRule>
  </conditionalFormatting>
  <conditionalFormatting sqref="BA343">
    <cfRule type="containsBlanks" dxfId="12395" priority="5285">
      <formula>LEN(TRIM(BA343))=0</formula>
    </cfRule>
  </conditionalFormatting>
  <conditionalFormatting sqref="F344">
    <cfRule type="containsBlanks" dxfId="12394" priority="5284">
      <formula>LEN(TRIM(F344))=0</formula>
    </cfRule>
  </conditionalFormatting>
  <conditionalFormatting sqref="I344">
    <cfRule type="containsBlanks" dxfId="12393" priority="5283">
      <formula>LEN(TRIM(I344))=0</formula>
    </cfRule>
  </conditionalFormatting>
  <conditionalFormatting sqref="J344">
    <cfRule type="containsBlanks" dxfId="12392" priority="5282">
      <formula>LEN(TRIM(J344))=0</formula>
    </cfRule>
  </conditionalFormatting>
  <conditionalFormatting sqref="K344:P344">
    <cfRule type="containsBlanks" dxfId="12391" priority="5281">
      <formula>LEN(TRIM(K344))=0</formula>
    </cfRule>
  </conditionalFormatting>
  <conditionalFormatting sqref="W344:X344">
    <cfRule type="containsBlanks" dxfId="12390" priority="5280">
      <formula>LEN(TRIM(W344))=0</formula>
    </cfRule>
  </conditionalFormatting>
  <conditionalFormatting sqref="AJ344">
    <cfRule type="containsBlanks" dxfId="12389" priority="5279">
      <formula>LEN(TRIM(AJ344))=0</formula>
    </cfRule>
  </conditionalFormatting>
  <conditionalFormatting sqref="AV344:AY345">
    <cfRule type="containsBlanks" dxfId="12388" priority="5278">
      <formula>LEN(TRIM(AV344))=0</formula>
    </cfRule>
  </conditionalFormatting>
  <conditionalFormatting sqref="G345:H345 Q345:S345 AK345 U345:V345">
    <cfRule type="containsBlanks" dxfId="12387" priority="5276">
      <formula>LEN(TRIM(G345))=0</formula>
    </cfRule>
  </conditionalFormatting>
  <conditionalFormatting sqref="F345">
    <cfRule type="containsBlanks" dxfId="12386" priority="5275">
      <formula>LEN(TRIM(F345))=0</formula>
    </cfRule>
  </conditionalFormatting>
  <conditionalFormatting sqref="I345">
    <cfRule type="containsBlanks" dxfId="12385" priority="5274">
      <formula>LEN(TRIM(I345))=0</formula>
    </cfRule>
  </conditionalFormatting>
  <conditionalFormatting sqref="J345">
    <cfRule type="containsBlanks" dxfId="12384" priority="5273">
      <formula>LEN(TRIM(J345))=0</formula>
    </cfRule>
  </conditionalFormatting>
  <conditionalFormatting sqref="K345:P345">
    <cfRule type="containsBlanks" dxfId="12383" priority="5272">
      <formula>LEN(TRIM(K345))=0</formula>
    </cfRule>
  </conditionalFormatting>
  <conditionalFormatting sqref="W345:X345">
    <cfRule type="containsBlanks" dxfId="12382" priority="5271">
      <formula>LEN(TRIM(W345))=0</formula>
    </cfRule>
  </conditionalFormatting>
  <conditionalFormatting sqref="AJ345">
    <cfRule type="containsBlanks" dxfId="12381" priority="5270">
      <formula>LEN(TRIM(AJ345))=0</formula>
    </cfRule>
  </conditionalFormatting>
  <conditionalFormatting sqref="T344:T345">
    <cfRule type="containsBlanks" dxfId="12380" priority="5269">
      <formula>LEN(TRIM(T344))=0</formula>
    </cfRule>
  </conditionalFormatting>
  <conditionalFormatting sqref="BP345">
    <cfRule type="containsBlanks" dxfId="12379" priority="5268">
      <formula>LEN(TRIM(BP345))=0</formula>
    </cfRule>
  </conditionalFormatting>
  <conditionalFormatting sqref="F346">
    <cfRule type="containsBlanks" dxfId="12378" priority="5267">
      <formula>LEN(TRIM(F346))=0</formula>
    </cfRule>
  </conditionalFormatting>
  <conditionalFormatting sqref="I346">
    <cfRule type="containsBlanks" dxfId="12377" priority="5266">
      <formula>LEN(TRIM(I346))=0</formula>
    </cfRule>
  </conditionalFormatting>
  <conditionalFormatting sqref="J346">
    <cfRule type="containsBlanks" dxfId="12376" priority="5265">
      <formula>LEN(TRIM(J346))=0</formula>
    </cfRule>
  </conditionalFormatting>
  <conditionalFormatting sqref="K346:M346">
    <cfRule type="containsBlanks" dxfId="12375" priority="5264">
      <formula>LEN(TRIM(K346))=0</formula>
    </cfRule>
  </conditionalFormatting>
  <conditionalFormatting sqref="O346:O350">
    <cfRule type="containsBlanks" dxfId="12374" priority="5263">
      <formula>LEN(TRIM(O346))=0</formula>
    </cfRule>
  </conditionalFormatting>
  <conditionalFormatting sqref="AB346">
    <cfRule type="containsBlanks" dxfId="12373" priority="5262">
      <formula>LEN(TRIM(AB346))=0</formula>
    </cfRule>
  </conditionalFormatting>
  <conditionalFormatting sqref="AD346:AE346">
    <cfRule type="containsBlanks" dxfId="12372" priority="5260">
      <formula>LEN(TRIM(AD346))=0</formula>
    </cfRule>
  </conditionalFormatting>
  <conditionalFormatting sqref="Z346">
    <cfRule type="containsBlanks" dxfId="12371" priority="5259">
      <formula>LEN(TRIM(Z346))=0</formula>
    </cfRule>
  </conditionalFormatting>
  <conditionalFormatting sqref="AX346:AY346">
    <cfRule type="containsBlanks" dxfId="12370" priority="5258">
      <formula>LEN(TRIM(AX346))=0</formula>
    </cfRule>
  </conditionalFormatting>
  <conditionalFormatting sqref="X346">
    <cfRule type="containsBlanks" dxfId="12369" priority="5257">
      <formula>LEN(TRIM(X346))=0</formula>
    </cfRule>
  </conditionalFormatting>
  <conditionalFormatting sqref="F347">
    <cfRule type="containsBlanks" dxfId="12368" priority="5256">
      <formula>LEN(TRIM(F347))=0</formula>
    </cfRule>
  </conditionalFormatting>
  <conditionalFormatting sqref="I347">
    <cfRule type="containsBlanks" dxfId="12367" priority="5255">
      <formula>LEN(TRIM(I347))=0</formula>
    </cfRule>
  </conditionalFormatting>
  <conditionalFormatting sqref="J347">
    <cfRule type="containsBlanks" dxfId="12366" priority="5254">
      <formula>LEN(TRIM(J347))=0</formula>
    </cfRule>
  </conditionalFormatting>
  <conditionalFormatting sqref="K347:M347 L348:L349">
    <cfRule type="containsBlanks" dxfId="12365" priority="5252">
      <formula>LEN(TRIM(K347))=0</formula>
    </cfRule>
  </conditionalFormatting>
  <conditionalFormatting sqref="W347:X347">
    <cfRule type="containsBlanks" dxfId="12364" priority="5251">
      <formula>LEN(TRIM(W347))=0</formula>
    </cfRule>
  </conditionalFormatting>
  <conditionalFormatting sqref="AD347:AE347">
    <cfRule type="containsBlanks" dxfId="12363" priority="5250">
      <formula>LEN(TRIM(AD347))=0</formula>
    </cfRule>
  </conditionalFormatting>
  <conditionalFormatting sqref="Z347">
    <cfRule type="containsBlanks" dxfId="12362" priority="5248">
      <formula>LEN(TRIM(Z347))=0</formula>
    </cfRule>
  </conditionalFormatting>
  <conditionalFormatting sqref="G348:H348 N348 P348:V348 Y348 AJ348:AK348 AB348 AG348:AH348">
    <cfRule type="containsBlanks" dxfId="12361" priority="5247">
      <formula>LEN(TRIM(G348))=0</formula>
    </cfRule>
  </conditionalFormatting>
  <conditionalFormatting sqref="F348">
    <cfRule type="containsBlanks" dxfId="12360" priority="5246">
      <formula>LEN(TRIM(F348))=0</formula>
    </cfRule>
  </conditionalFormatting>
  <conditionalFormatting sqref="I348">
    <cfRule type="containsBlanks" dxfId="12359" priority="5245">
      <formula>LEN(TRIM(I348))=0</formula>
    </cfRule>
  </conditionalFormatting>
  <conditionalFormatting sqref="J348">
    <cfRule type="containsBlanks" dxfId="12358" priority="5244">
      <formula>LEN(TRIM(J348))=0</formula>
    </cfRule>
  </conditionalFormatting>
  <conditionalFormatting sqref="K348 M348">
    <cfRule type="containsBlanks" dxfId="12357" priority="5242">
      <formula>LEN(TRIM(K348))=0</formula>
    </cfRule>
  </conditionalFormatting>
  <conditionalFormatting sqref="W348:X348">
    <cfRule type="containsBlanks" dxfId="12356" priority="5241">
      <formula>LEN(TRIM(W348))=0</formula>
    </cfRule>
  </conditionalFormatting>
  <conditionalFormatting sqref="AD348:AE348">
    <cfRule type="containsBlanks" dxfId="12355" priority="5240">
      <formula>LEN(TRIM(AD348))=0</formula>
    </cfRule>
  </conditionalFormatting>
  <conditionalFormatting sqref="Z348">
    <cfRule type="containsBlanks" dxfId="12354" priority="5238">
      <formula>LEN(TRIM(Z348))=0</formula>
    </cfRule>
  </conditionalFormatting>
  <conditionalFormatting sqref="G349:H349 N349 P349:V349 Y349 AJ349:AK349 AB349 AG349:AH349">
    <cfRule type="containsBlanks" dxfId="12353" priority="5237">
      <formula>LEN(TRIM(G349))=0</formula>
    </cfRule>
  </conditionalFormatting>
  <conditionalFormatting sqref="F349">
    <cfRule type="containsBlanks" dxfId="12352" priority="5236">
      <formula>LEN(TRIM(F349))=0</formula>
    </cfRule>
  </conditionalFormatting>
  <conditionalFormatting sqref="I349">
    <cfRule type="containsBlanks" dxfId="12351" priority="5235">
      <formula>LEN(TRIM(I349))=0</formula>
    </cfRule>
  </conditionalFormatting>
  <conditionalFormatting sqref="J349">
    <cfRule type="containsBlanks" dxfId="12350" priority="5234">
      <formula>LEN(TRIM(J349))=0</formula>
    </cfRule>
  </conditionalFormatting>
  <conditionalFormatting sqref="K349 M349">
    <cfRule type="containsBlanks" dxfId="12349" priority="5232">
      <formula>LEN(TRIM(K349))=0</formula>
    </cfRule>
  </conditionalFormatting>
  <conditionalFormatting sqref="W349:X349">
    <cfRule type="containsBlanks" dxfId="12348" priority="5231">
      <formula>LEN(TRIM(W349))=0</formula>
    </cfRule>
  </conditionalFormatting>
  <conditionalFormatting sqref="AD349:AE349">
    <cfRule type="containsBlanks" dxfId="12347" priority="5230">
      <formula>LEN(TRIM(AD349))=0</formula>
    </cfRule>
  </conditionalFormatting>
  <conditionalFormatting sqref="Z349">
    <cfRule type="containsBlanks" dxfId="12346" priority="5228">
      <formula>LEN(TRIM(Z349))=0</formula>
    </cfRule>
  </conditionalFormatting>
  <conditionalFormatting sqref="BN347:BN349">
    <cfRule type="containsBlanks" dxfId="12345" priority="5227">
      <formula>LEN(TRIM(BN347))=0</formula>
    </cfRule>
  </conditionalFormatting>
  <conditionalFormatting sqref="R362">
    <cfRule type="containsBlanks" dxfId="12344" priority="5051">
      <formula>LEN(TRIM(R362))=0</formula>
    </cfRule>
  </conditionalFormatting>
  <conditionalFormatting sqref="AX347:AY349">
    <cfRule type="containsBlanks" dxfId="12343" priority="5226">
      <formula>LEN(TRIM(AX347))=0</formula>
    </cfRule>
  </conditionalFormatting>
  <conditionalFormatting sqref="BA347:BA349">
    <cfRule type="containsBlanks" dxfId="12342" priority="5225">
      <formula>LEN(TRIM(BA347))=0</formula>
    </cfRule>
  </conditionalFormatting>
  <conditionalFormatting sqref="H350">
    <cfRule type="containsBlanks" dxfId="12341" priority="5224">
      <formula>LEN(TRIM(H350))=0</formula>
    </cfRule>
  </conditionalFormatting>
  <conditionalFormatting sqref="I350">
    <cfRule type="containsBlanks" dxfId="12340" priority="5223">
      <formula>LEN(TRIM(I350))=0</formula>
    </cfRule>
  </conditionalFormatting>
  <conditionalFormatting sqref="J350">
    <cfRule type="containsBlanks" dxfId="12339" priority="5222">
      <formula>LEN(TRIM(J350))=0</formula>
    </cfRule>
  </conditionalFormatting>
  <conditionalFormatting sqref="K350:M350">
    <cfRule type="containsBlanks" dxfId="12338" priority="5221">
      <formula>LEN(TRIM(K350))=0</formula>
    </cfRule>
  </conditionalFormatting>
  <conditionalFormatting sqref="Y350">
    <cfRule type="containsBlanks" dxfId="12337" priority="5219">
      <formula>LEN(TRIM(Y350))=0</formula>
    </cfRule>
  </conditionalFormatting>
  <conditionalFormatting sqref="T361:T362">
    <cfRule type="containsBlanks" dxfId="12336" priority="5050">
      <formula>LEN(TRIM(T361))=0</formula>
    </cfRule>
  </conditionalFormatting>
  <conditionalFormatting sqref="AV350:AY350">
    <cfRule type="containsBlanks" dxfId="12335" priority="5216">
      <formula>LEN(TRIM(AV350))=0</formula>
    </cfRule>
  </conditionalFormatting>
  <conditionalFormatting sqref="AE380">
    <cfRule type="containsBlanks" dxfId="12334" priority="4900">
      <formula>LEN(TRIM(AE380))=0</formula>
    </cfRule>
  </conditionalFormatting>
  <conditionalFormatting sqref="BA350">
    <cfRule type="containsBlanks" dxfId="12333" priority="5215">
      <formula>LEN(TRIM(BA350))=0</formula>
    </cfRule>
  </conditionalFormatting>
  <conditionalFormatting sqref="S350">
    <cfRule type="containsBlanks" dxfId="12332" priority="5214">
      <formula>LEN(TRIM(S350))=0</formula>
    </cfRule>
  </conditionalFormatting>
  <conditionalFormatting sqref="T350">
    <cfRule type="containsBlanks" dxfId="12331" priority="5213">
      <formula>LEN(TRIM(T350))=0</formula>
    </cfRule>
  </conditionalFormatting>
  <conditionalFormatting sqref="H351">
    <cfRule type="containsBlanks" dxfId="12330" priority="5212">
      <formula>LEN(TRIM(H351))=0</formula>
    </cfRule>
  </conditionalFormatting>
  <conditionalFormatting sqref="I351">
    <cfRule type="containsBlanks" dxfId="12329" priority="5211">
      <formula>LEN(TRIM(I351))=0</formula>
    </cfRule>
  </conditionalFormatting>
  <conditionalFormatting sqref="J351">
    <cfRule type="containsBlanks" dxfId="12328" priority="5210">
      <formula>LEN(TRIM(J351))=0</formula>
    </cfRule>
  </conditionalFormatting>
  <conditionalFormatting sqref="K351">
    <cfRule type="containsBlanks" dxfId="12327" priority="5209">
      <formula>LEN(TRIM(K351))=0</formula>
    </cfRule>
  </conditionalFormatting>
  <conditionalFormatting sqref="M351">
    <cfRule type="containsBlanks" dxfId="12326" priority="5208">
      <formula>LEN(TRIM(M351))=0</formula>
    </cfRule>
  </conditionalFormatting>
  <conditionalFormatting sqref="T351">
    <cfRule type="containsBlanks" dxfId="12325" priority="5207">
      <formula>LEN(TRIM(T351))=0</formula>
    </cfRule>
  </conditionalFormatting>
  <conditionalFormatting sqref="X351">
    <cfRule type="containsBlanks" dxfId="12324" priority="5206">
      <formula>LEN(TRIM(X351))=0</formula>
    </cfRule>
  </conditionalFormatting>
  <conditionalFormatting sqref="AV351:AY351">
    <cfRule type="containsBlanks" dxfId="12323" priority="5204">
      <formula>LEN(TRIM(AV351))=0</formula>
    </cfRule>
  </conditionalFormatting>
  <conditionalFormatting sqref="BA351">
    <cfRule type="containsBlanks" dxfId="12322" priority="5203">
      <formula>LEN(TRIM(BA351))=0</formula>
    </cfRule>
  </conditionalFormatting>
  <conditionalFormatting sqref="BN351">
    <cfRule type="containsBlanks" dxfId="12321" priority="5202">
      <formula>LEN(TRIM(BN351))=0</formula>
    </cfRule>
  </conditionalFormatting>
  <conditionalFormatting sqref="F352:G353">
    <cfRule type="containsBlanks" dxfId="12320" priority="5201">
      <formula>LEN(TRIM(F352))=0</formula>
    </cfRule>
  </conditionalFormatting>
  <conditionalFormatting sqref="H352:H353">
    <cfRule type="containsBlanks" dxfId="12319" priority="5200">
      <formula>LEN(TRIM(H352))=0</formula>
    </cfRule>
  </conditionalFormatting>
  <conditionalFormatting sqref="I352:I353">
    <cfRule type="containsBlanks" dxfId="12318" priority="5199">
      <formula>LEN(TRIM(I352))=0</formula>
    </cfRule>
  </conditionalFormatting>
  <conditionalFormatting sqref="J352:J353">
    <cfRule type="containsBlanks" dxfId="12317" priority="5198">
      <formula>LEN(TRIM(J352))=0</formula>
    </cfRule>
  </conditionalFormatting>
  <conditionalFormatting sqref="L352:L353">
    <cfRule type="containsBlanks" dxfId="12316" priority="5197">
      <formula>LEN(TRIM(L352))=0</formula>
    </cfRule>
  </conditionalFormatting>
  <conditionalFormatting sqref="K352:K353">
    <cfRule type="containsBlanks" dxfId="12315" priority="5196">
      <formula>LEN(TRIM(K352))=0</formula>
    </cfRule>
  </conditionalFormatting>
  <conditionalFormatting sqref="M352:M353">
    <cfRule type="containsBlanks" dxfId="12314" priority="5195">
      <formula>LEN(TRIM(M352))=0</formula>
    </cfRule>
  </conditionalFormatting>
  <conditionalFormatting sqref="S352:S353">
    <cfRule type="containsBlanks" dxfId="12313" priority="5194">
      <formula>LEN(TRIM(S352))=0</formula>
    </cfRule>
  </conditionalFormatting>
  <conditionalFormatting sqref="T352:T353">
    <cfRule type="containsBlanks" dxfId="12312" priority="5193">
      <formula>LEN(TRIM(T352))=0</formula>
    </cfRule>
  </conditionalFormatting>
  <conditionalFormatting sqref="X352">
    <cfRule type="containsBlanks" dxfId="12311" priority="5192">
      <formula>LEN(TRIM(X352))=0</formula>
    </cfRule>
  </conditionalFormatting>
  <conditionalFormatting sqref="AB352:AB353">
    <cfRule type="containsBlanks" dxfId="12310" priority="5191">
      <formula>LEN(TRIM(AB352))=0</formula>
    </cfRule>
  </conditionalFormatting>
  <conditionalFormatting sqref="Z352:Z353">
    <cfRule type="containsBlanks" dxfId="12309" priority="5190">
      <formula>LEN(TRIM(Z352))=0</formula>
    </cfRule>
  </conditionalFormatting>
  <conditionalFormatting sqref="X353">
    <cfRule type="containsBlanks" dxfId="12308" priority="5189">
      <formula>LEN(TRIM(X353))=0</formula>
    </cfRule>
  </conditionalFormatting>
  <conditionalFormatting sqref="AV352:AY353">
    <cfRule type="containsBlanks" dxfId="12307" priority="5187">
      <formula>LEN(TRIM(AV352))=0</formula>
    </cfRule>
  </conditionalFormatting>
  <conditionalFormatting sqref="BA352">
    <cfRule type="containsBlanks" dxfId="12306" priority="5186">
      <formula>LEN(TRIM(BA352))=0</formula>
    </cfRule>
  </conditionalFormatting>
  <conditionalFormatting sqref="BA353">
    <cfRule type="containsBlanks" dxfId="12305" priority="5185">
      <formula>LEN(TRIM(BA353))=0</formula>
    </cfRule>
  </conditionalFormatting>
  <conditionalFormatting sqref="BP353:BP357 BP359 BP361">
    <cfRule type="containsBlanks" dxfId="12304" priority="5184">
      <formula>LEN(TRIM(BP353))=0</formula>
    </cfRule>
  </conditionalFormatting>
  <conditionalFormatting sqref="F354">
    <cfRule type="containsBlanks" dxfId="12303" priority="5183">
      <formula>LEN(TRIM(F354))=0</formula>
    </cfRule>
  </conditionalFormatting>
  <conditionalFormatting sqref="H354">
    <cfRule type="containsBlanks" dxfId="12302" priority="5182">
      <formula>LEN(TRIM(H354))=0</formula>
    </cfRule>
  </conditionalFormatting>
  <conditionalFormatting sqref="O354:O356">
    <cfRule type="containsBlanks" dxfId="12301" priority="5181">
      <formula>LEN(TRIM(O354))=0</formula>
    </cfRule>
  </conditionalFormatting>
  <conditionalFormatting sqref="L354">
    <cfRule type="containsBlanks" dxfId="12300" priority="5180">
      <formula>LEN(TRIM(L354))=0</formula>
    </cfRule>
  </conditionalFormatting>
  <conditionalFormatting sqref="I354">
    <cfRule type="containsBlanks" dxfId="12299" priority="5179">
      <formula>LEN(TRIM(I354))=0</formula>
    </cfRule>
  </conditionalFormatting>
  <conditionalFormatting sqref="J354">
    <cfRule type="containsBlanks" dxfId="12298" priority="5178">
      <formula>LEN(TRIM(J354))=0</formula>
    </cfRule>
  </conditionalFormatting>
  <conditionalFormatting sqref="AB354">
    <cfRule type="containsBlanks" dxfId="12297" priority="5177">
      <formula>LEN(TRIM(AB354))=0</formula>
    </cfRule>
  </conditionalFormatting>
  <conditionalFormatting sqref="AD354:AE354">
    <cfRule type="containsBlanks" dxfId="12296" priority="5176">
      <formula>LEN(TRIM(AD354))=0</formula>
    </cfRule>
  </conditionalFormatting>
  <conditionalFormatting sqref="AJ354">
    <cfRule type="containsBlanks" dxfId="12295" priority="5174">
      <formula>LEN(TRIM(AJ354))=0</formula>
    </cfRule>
  </conditionalFormatting>
  <conditionalFormatting sqref="S354">
    <cfRule type="containsBlanks" dxfId="12294" priority="5173">
      <formula>LEN(TRIM(S354))=0</formula>
    </cfRule>
  </conditionalFormatting>
  <conditionalFormatting sqref="T354">
    <cfRule type="containsBlanks" dxfId="12293" priority="5172">
      <formula>LEN(TRIM(T354))=0</formula>
    </cfRule>
  </conditionalFormatting>
  <conditionalFormatting sqref="AV354:AY354">
    <cfRule type="containsBlanks" dxfId="12292" priority="5171">
      <formula>LEN(TRIM(AV354))=0</formula>
    </cfRule>
  </conditionalFormatting>
  <conditionalFormatting sqref="G355">
    <cfRule type="containsBlanks" dxfId="12291" priority="5169">
      <formula>LEN(TRIM(G355))=0</formula>
    </cfRule>
  </conditionalFormatting>
  <conditionalFormatting sqref="F355">
    <cfRule type="containsBlanks" dxfId="12290" priority="5168">
      <formula>LEN(TRIM(F355))=0</formula>
    </cfRule>
  </conditionalFormatting>
  <conditionalFormatting sqref="H355">
    <cfRule type="containsBlanks" dxfId="12289" priority="5167">
      <formula>LEN(TRIM(H355))=0</formula>
    </cfRule>
  </conditionalFormatting>
  <conditionalFormatting sqref="I355">
    <cfRule type="containsBlanks" dxfId="12288" priority="5166">
      <formula>LEN(TRIM(I355))=0</formula>
    </cfRule>
  </conditionalFormatting>
  <conditionalFormatting sqref="J355">
    <cfRule type="containsBlanks" dxfId="12287" priority="5165">
      <formula>LEN(TRIM(J355))=0</formula>
    </cfRule>
  </conditionalFormatting>
  <conditionalFormatting sqref="K355:L355">
    <cfRule type="containsBlanks" dxfId="12286" priority="5163">
      <formula>LEN(TRIM(K355))=0</formula>
    </cfRule>
  </conditionalFormatting>
  <conditionalFormatting sqref="M355">
    <cfRule type="containsBlanks" dxfId="12285" priority="5162">
      <formula>LEN(TRIM(M355))=0</formula>
    </cfRule>
  </conditionalFormatting>
  <conditionalFormatting sqref="AB355">
    <cfRule type="containsBlanks" dxfId="12284" priority="5161">
      <formula>LEN(TRIM(AB355))=0</formula>
    </cfRule>
  </conditionalFormatting>
  <conditionalFormatting sqref="AJ355">
    <cfRule type="containsBlanks" dxfId="12283" priority="5159">
      <formula>LEN(TRIM(AJ355))=0</formula>
    </cfRule>
  </conditionalFormatting>
  <conditionalFormatting sqref="AD355:AE355">
    <cfRule type="containsBlanks" dxfId="12282" priority="5158">
      <formula>LEN(TRIM(AD355))=0</formula>
    </cfRule>
  </conditionalFormatting>
  <conditionalFormatting sqref="BA355">
    <cfRule type="containsBlanks" dxfId="12281" priority="5157">
      <formula>LEN(TRIM(BA355))=0</formula>
    </cfRule>
  </conditionalFormatting>
  <conditionalFormatting sqref="AX355:AY355">
    <cfRule type="containsBlanks" dxfId="12280" priority="5156">
      <formula>LEN(TRIM(AX355))=0</formula>
    </cfRule>
  </conditionalFormatting>
  <conditionalFormatting sqref="F356:G356">
    <cfRule type="containsBlanks" dxfId="12279" priority="5155">
      <formula>LEN(TRIM(F356))=0</formula>
    </cfRule>
  </conditionalFormatting>
  <conditionalFormatting sqref="H356">
    <cfRule type="containsBlanks" dxfId="12278" priority="5154">
      <formula>LEN(TRIM(H356))=0</formula>
    </cfRule>
  </conditionalFormatting>
  <conditionalFormatting sqref="I356">
    <cfRule type="containsBlanks" dxfId="12277" priority="5153">
      <formula>LEN(TRIM(I356))=0</formula>
    </cfRule>
  </conditionalFormatting>
  <conditionalFormatting sqref="J356">
    <cfRule type="containsBlanks" dxfId="12276" priority="5152">
      <formula>LEN(TRIM(J356))=0</formula>
    </cfRule>
  </conditionalFormatting>
  <conditionalFormatting sqref="K356:L356">
    <cfRule type="containsBlanks" dxfId="12275" priority="5150">
      <formula>LEN(TRIM(K356))=0</formula>
    </cfRule>
  </conditionalFormatting>
  <conditionalFormatting sqref="M356">
    <cfRule type="containsBlanks" dxfId="12274" priority="5149">
      <formula>LEN(TRIM(M356))=0</formula>
    </cfRule>
  </conditionalFormatting>
  <conditionalFormatting sqref="AB356">
    <cfRule type="containsBlanks" dxfId="12273" priority="5148">
      <formula>LEN(TRIM(AB356))=0</formula>
    </cfRule>
  </conditionalFormatting>
  <conditionalFormatting sqref="X356">
    <cfRule type="containsBlanks" dxfId="12272" priority="5147">
      <formula>LEN(TRIM(X356))=0</formula>
    </cfRule>
  </conditionalFormatting>
  <conditionalFormatting sqref="BA356">
    <cfRule type="containsBlanks" dxfId="12271" priority="5146">
      <formula>LEN(TRIM(BA356))=0</formula>
    </cfRule>
  </conditionalFormatting>
  <conditionalFormatting sqref="AX356:AY356">
    <cfRule type="containsBlanks" dxfId="12270" priority="5145">
      <formula>LEN(TRIM(AX356))=0</formula>
    </cfRule>
  </conditionalFormatting>
  <conditionalFormatting sqref="F357">
    <cfRule type="containsBlanks" dxfId="12269" priority="5144">
      <formula>LEN(TRIM(F357))=0</formula>
    </cfRule>
  </conditionalFormatting>
  <conditionalFormatting sqref="H357">
    <cfRule type="containsBlanks" dxfId="12268" priority="5143">
      <formula>LEN(TRIM(H357))=0</formula>
    </cfRule>
  </conditionalFormatting>
  <conditionalFormatting sqref="I357">
    <cfRule type="containsBlanks" dxfId="12267" priority="5142">
      <formula>LEN(TRIM(I357))=0</formula>
    </cfRule>
  </conditionalFormatting>
  <conditionalFormatting sqref="J357">
    <cfRule type="containsBlanks" dxfId="12266" priority="5141">
      <formula>LEN(TRIM(J357))=0</formula>
    </cfRule>
  </conditionalFormatting>
  <conditionalFormatting sqref="K357">
    <cfRule type="containsBlanks" dxfId="12265" priority="5140">
      <formula>LEN(TRIM(K357))=0</formula>
    </cfRule>
  </conditionalFormatting>
  <conditionalFormatting sqref="M357">
    <cfRule type="containsBlanks" dxfId="12264" priority="5139">
      <formula>LEN(TRIM(M357))=0</formula>
    </cfRule>
  </conditionalFormatting>
  <conditionalFormatting sqref="N357:P357">
    <cfRule type="containsBlanks" dxfId="12263" priority="5138">
      <formula>LEN(TRIM(N357))=0</formula>
    </cfRule>
  </conditionalFormatting>
  <conditionalFormatting sqref="X357">
    <cfRule type="containsBlanks" dxfId="12262" priority="5137">
      <formula>LEN(TRIM(X357))=0</formula>
    </cfRule>
  </conditionalFormatting>
  <conditionalFormatting sqref="AD357:AE357">
    <cfRule type="containsBlanks" dxfId="12261" priority="5136">
      <formula>LEN(TRIM(AD357))=0</formula>
    </cfRule>
  </conditionalFormatting>
  <conditionalFormatting sqref="AX357:AY357">
    <cfRule type="containsBlanks" dxfId="12260" priority="5134">
      <formula>LEN(TRIM(AX357))=0</formula>
    </cfRule>
  </conditionalFormatting>
  <conditionalFormatting sqref="BA357">
    <cfRule type="containsBlanks" dxfId="12259" priority="5133">
      <formula>LEN(TRIM(BA357))=0</formula>
    </cfRule>
  </conditionalFormatting>
  <conditionalFormatting sqref="AN357:AO357">
    <cfRule type="containsBlanks" dxfId="12258" priority="5132">
      <formula>LEN(TRIM(AN357))=0</formula>
    </cfRule>
  </conditionalFormatting>
  <conditionalFormatting sqref="G358">
    <cfRule type="containsBlanks" dxfId="12257" priority="5131">
      <formula>LEN(TRIM(G358))=0</formula>
    </cfRule>
  </conditionalFormatting>
  <conditionalFormatting sqref="F358">
    <cfRule type="containsBlanks" dxfId="12256" priority="5130">
      <formula>LEN(TRIM(F358))=0</formula>
    </cfRule>
  </conditionalFormatting>
  <conditionalFormatting sqref="H358">
    <cfRule type="containsBlanks" dxfId="12255" priority="5129">
      <formula>LEN(TRIM(H358))=0</formula>
    </cfRule>
  </conditionalFormatting>
  <conditionalFormatting sqref="I358">
    <cfRule type="containsBlanks" dxfId="12254" priority="5128">
      <formula>LEN(TRIM(I358))=0</formula>
    </cfRule>
  </conditionalFormatting>
  <conditionalFormatting sqref="J358">
    <cfRule type="containsBlanks" dxfId="12253" priority="5127">
      <formula>LEN(TRIM(J358))=0</formula>
    </cfRule>
  </conditionalFormatting>
  <conditionalFormatting sqref="L358">
    <cfRule type="containsBlanks" dxfId="12252" priority="5126">
      <formula>LEN(TRIM(L358))=0</formula>
    </cfRule>
  </conditionalFormatting>
  <conditionalFormatting sqref="K358">
    <cfRule type="containsBlanks" dxfId="12251" priority="5125">
      <formula>LEN(TRIM(K358))=0</formula>
    </cfRule>
  </conditionalFormatting>
  <conditionalFormatting sqref="M358">
    <cfRule type="containsBlanks" dxfId="12250" priority="5124">
      <formula>LEN(TRIM(M358))=0</formula>
    </cfRule>
  </conditionalFormatting>
  <conditionalFormatting sqref="N358:P358">
    <cfRule type="containsBlanks" dxfId="12249" priority="5123">
      <formula>LEN(TRIM(N358))=0</formula>
    </cfRule>
  </conditionalFormatting>
  <conditionalFormatting sqref="W358">
    <cfRule type="containsBlanks" dxfId="12248" priority="5122">
      <formula>LEN(TRIM(W358))=0</formula>
    </cfRule>
  </conditionalFormatting>
  <conditionalFormatting sqref="X358">
    <cfRule type="containsBlanks" dxfId="12247" priority="5121">
      <formula>LEN(TRIM(X358))=0</formula>
    </cfRule>
  </conditionalFormatting>
  <conditionalFormatting sqref="AD358:AE358">
    <cfRule type="containsBlanks" dxfId="12246" priority="5120">
      <formula>LEN(TRIM(AD358))=0</formula>
    </cfRule>
  </conditionalFormatting>
  <conditionalFormatting sqref="BA358">
    <cfRule type="containsBlanks" dxfId="12245" priority="5118">
      <formula>LEN(TRIM(BA358))=0</formula>
    </cfRule>
  </conditionalFormatting>
  <conditionalFormatting sqref="AZ358">
    <cfRule type="containsBlanks" dxfId="12244" priority="5117">
      <formula>LEN(TRIM(AZ358))=0</formula>
    </cfRule>
  </conditionalFormatting>
  <conditionalFormatting sqref="AX358:AY358">
    <cfRule type="containsBlanks" dxfId="12243" priority="5116">
      <formula>LEN(TRIM(AX358))=0</formula>
    </cfRule>
  </conditionalFormatting>
  <conditionalFormatting sqref="G359">
    <cfRule type="containsBlanks" dxfId="12242" priority="5115">
      <formula>LEN(TRIM(G359))=0</formula>
    </cfRule>
  </conditionalFormatting>
  <conditionalFormatting sqref="F359">
    <cfRule type="containsBlanks" dxfId="12241" priority="5114">
      <formula>LEN(TRIM(F359))=0</formula>
    </cfRule>
  </conditionalFormatting>
  <conditionalFormatting sqref="H359">
    <cfRule type="containsBlanks" dxfId="12240" priority="5113">
      <formula>LEN(TRIM(H359))=0</formula>
    </cfRule>
  </conditionalFormatting>
  <conditionalFormatting sqref="I359">
    <cfRule type="containsBlanks" dxfId="12239" priority="5112">
      <formula>LEN(TRIM(I359))=0</formula>
    </cfRule>
  </conditionalFormatting>
  <conditionalFormatting sqref="J359">
    <cfRule type="containsBlanks" dxfId="12238" priority="5111">
      <formula>LEN(TRIM(J359))=0</formula>
    </cfRule>
  </conditionalFormatting>
  <conditionalFormatting sqref="L359:L363">
    <cfRule type="containsBlanks" dxfId="12237" priority="5110">
      <formula>LEN(TRIM(L359))=0</formula>
    </cfRule>
  </conditionalFormatting>
  <conditionalFormatting sqref="N359:P359">
    <cfRule type="containsBlanks" dxfId="12236" priority="5109">
      <formula>LEN(TRIM(N359))=0</formula>
    </cfRule>
  </conditionalFormatting>
  <conditionalFormatting sqref="X359">
    <cfRule type="containsBlanks" dxfId="12235" priority="5108">
      <formula>LEN(TRIM(X359))=0</formula>
    </cfRule>
  </conditionalFormatting>
  <conditionalFormatting sqref="AB359">
    <cfRule type="containsBlanks" dxfId="12234" priority="5107">
      <formula>LEN(TRIM(AB359))=0</formula>
    </cfRule>
  </conditionalFormatting>
  <conditionalFormatting sqref="AD359:AE359">
    <cfRule type="containsBlanks" dxfId="12233" priority="5106">
      <formula>LEN(TRIM(AD359))=0</formula>
    </cfRule>
  </conditionalFormatting>
  <conditionalFormatting sqref="K360 M360 Q360:W360 Y360:Z360 AG360:AH360 AJ360:AK360">
    <cfRule type="containsBlanks" dxfId="12232" priority="5105">
      <formula>LEN(TRIM(K360))=0</formula>
    </cfRule>
  </conditionalFormatting>
  <conditionalFormatting sqref="G360">
    <cfRule type="containsBlanks" dxfId="12231" priority="5104">
      <formula>LEN(TRIM(G360))=0</formula>
    </cfRule>
  </conditionalFormatting>
  <conditionalFormatting sqref="F360">
    <cfRule type="containsBlanks" dxfId="12230" priority="5103">
      <formula>LEN(TRIM(F360))=0</formula>
    </cfRule>
  </conditionalFormatting>
  <conditionalFormatting sqref="H360">
    <cfRule type="containsBlanks" dxfId="12229" priority="5102">
      <formula>LEN(TRIM(H360))=0</formula>
    </cfRule>
  </conditionalFormatting>
  <conditionalFormatting sqref="I360">
    <cfRule type="containsBlanks" dxfId="12228" priority="5101">
      <formula>LEN(TRIM(I360))=0</formula>
    </cfRule>
  </conditionalFormatting>
  <conditionalFormatting sqref="J360">
    <cfRule type="containsBlanks" dxfId="12227" priority="5100">
      <formula>LEN(TRIM(J360))=0</formula>
    </cfRule>
  </conditionalFormatting>
  <conditionalFormatting sqref="N360:P360">
    <cfRule type="containsBlanks" dxfId="12226" priority="5098">
      <formula>LEN(TRIM(N360))=0</formula>
    </cfRule>
  </conditionalFormatting>
  <conditionalFormatting sqref="X360">
    <cfRule type="containsBlanks" dxfId="12225" priority="5097">
      <formula>LEN(TRIM(X360))=0</formula>
    </cfRule>
  </conditionalFormatting>
  <conditionalFormatting sqref="AB360">
    <cfRule type="containsBlanks" dxfId="12224" priority="5096">
      <formula>LEN(TRIM(AB360))=0</formula>
    </cfRule>
  </conditionalFormatting>
  <conditionalFormatting sqref="AD360:AE360">
    <cfRule type="containsBlanks" dxfId="12223" priority="5095">
      <formula>LEN(TRIM(AD360))=0</formula>
    </cfRule>
  </conditionalFormatting>
  <conditionalFormatting sqref="AZ359">
    <cfRule type="containsBlanks" dxfId="12222" priority="5094">
      <formula>LEN(TRIM(AZ359))=0</formula>
    </cfRule>
  </conditionalFormatting>
  <conditionalFormatting sqref="AX359:AY359">
    <cfRule type="containsBlanks" dxfId="12221" priority="5093">
      <formula>LEN(TRIM(AX359))=0</formula>
    </cfRule>
  </conditionalFormatting>
  <conditionalFormatting sqref="BA359:BA360">
    <cfRule type="containsBlanks" dxfId="12220" priority="5092">
      <formula>LEN(TRIM(BA359))=0</formula>
    </cfRule>
  </conditionalFormatting>
  <conditionalFormatting sqref="AX360:AY360">
    <cfRule type="containsBlanks" dxfId="12219" priority="5091">
      <formula>LEN(TRIM(AX360))=0</formula>
    </cfRule>
  </conditionalFormatting>
  <conditionalFormatting sqref="BP360">
    <cfRule type="containsBlanks" dxfId="12218" priority="5090">
      <formula>LEN(TRIM(BP360))=0</formula>
    </cfRule>
  </conditionalFormatting>
  <conditionalFormatting sqref="F361">
    <cfRule type="containsBlanks" dxfId="12217" priority="5089">
      <formula>LEN(TRIM(F361))=0</formula>
    </cfRule>
  </conditionalFormatting>
  <conditionalFormatting sqref="H361">
    <cfRule type="containsBlanks" dxfId="12216" priority="5088">
      <formula>LEN(TRIM(H361))=0</formula>
    </cfRule>
  </conditionalFormatting>
  <conditionalFormatting sqref="N361:P361">
    <cfRule type="containsBlanks" dxfId="12215" priority="5086">
      <formula>LEN(TRIM(N361))=0</formula>
    </cfRule>
  </conditionalFormatting>
  <conditionalFormatting sqref="AQ361:AQ362">
    <cfRule type="containsBlanks" dxfId="12214" priority="5085">
      <formula>LEN(TRIM(AQ361))=0</formula>
    </cfRule>
  </conditionalFormatting>
  <conditionalFormatting sqref="AO361:AO362">
    <cfRule type="containsBlanks" dxfId="12213" priority="5084">
      <formula>LEN(TRIM(AO361))=0</formula>
    </cfRule>
  </conditionalFormatting>
  <conditionalFormatting sqref="W361">
    <cfRule type="containsBlanks" dxfId="12212" priority="5083">
      <formula>LEN(TRIM(W361))=0</formula>
    </cfRule>
  </conditionalFormatting>
  <conditionalFormatting sqref="X361">
    <cfRule type="containsBlanks" dxfId="12211" priority="5082">
      <formula>LEN(TRIM(X361))=0</formula>
    </cfRule>
  </conditionalFormatting>
  <conditionalFormatting sqref="Y361">
    <cfRule type="containsBlanks" dxfId="12210" priority="5081">
      <formula>LEN(TRIM(Y361))=0</formula>
    </cfRule>
  </conditionalFormatting>
  <conditionalFormatting sqref="Z361">
    <cfRule type="containsBlanks" dxfId="12209" priority="5080">
      <formula>LEN(TRIM(Z361))=0</formula>
    </cfRule>
  </conditionalFormatting>
  <conditionalFormatting sqref="AG361:AH361">
    <cfRule type="containsBlanks" dxfId="12208" priority="5079">
      <formula>LEN(TRIM(AG361))=0</formula>
    </cfRule>
  </conditionalFormatting>
  <conditionalFormatting sqref="AB361">
    <cfRule type="containsBlanks" dxfId="12207" priority="5076">
      <formula>LEN(TRIM(AB361))=0</formula>
    </cfRule>
  </conditionalFormatting>
  <conditionalFormatting sqref="AJ361">
    <cfRule type="containsBlanks" dxfId="12206" priority="5075">
      <formula>LEN(TRIM(AJ361))=0</formula>
    </cfRule>
  </conditionalFormatting>
  <conditionalFormatting sqref="AK361">
    <cfRule type="containsBlanks" dxfId="12205" priority="5074">
      <formula>LEN(TRIM(AK361))=0</formula>
    </cfRule>
  </conditionalFormatting>
  <conditionalFormatting sqref="AD361:AE361">
    <cfRule type="containsBlanks" dxfId="12204" priority="5073">
      <formula>LEN(TRIM(AD361))=0</formula>
    </cfRule>
  </conditionalFormatting>
  <conditionalFormatting sqref="G362 I362:K362 M362 Q362 S362 U362:V362">
    <cfRule type="containsBlanks" dxfId="12203" priority="5072">
      <formula>LEN(TRIM(G362))=0</formula>
    </cfRule>
  </conditionalFormatting>
  <conditionalFormatting sqref="F362">
    <cfRule type="containsBlanks" dxfId="12202" priority="5071">
      <formula>LEN(TRIM(F362))=0</formula>
    </cfRule>
  </conditionalFormatting>
  <conditionalFormatting sqref="H362">
    <cfRule type="containsBlanks" dxfId="12201" priority="5070">
      <formula>LEN(TRIM(H362))=0</formula>
    </cfRule>
  </conditionalFormatting>
  <conditionalFormatting sqref="N362:P362">
    <cfRule type="containsBlanks" dxfId="12200" priority="5068">
      <formula>LEN(TRIM(N362))=0</formula>
    </cfRule>
  </conditionalFormatting>
  <conditionalFormatting sqref="W362">
    <cfRule type="containsBlanks" dxfId="12199" priority="5067">
      <formula>LEN(TRIM(W362))=0</formula>
    </cfRule>
  </conditionalFormatting>
  <conditionalFormatting sqref="X362">
    <cfRule type="containsBlanks" dxfId="12198" priority="5066">
      <formula>LEN(TRIM(X362))=0</formula>
    </cfRule>
  </conditionalFormatting>
  <conditionalFormatting sqref="Y362">
    <cfRule type="containsBlanks" dxfId="12197" priority="5065">
      <formula>LEN(TRIM(Y362))=0</formula>
    </cfRule>
  </conditionalFormatting>
  <conditionalFormatting sqref="Z362">
    <cfRule type="containsBlanks" dxfId="12196" priority="5064">
      <formula>LEN(TRIM(Z362))=0</formula>
    </cfRule>
  </conditionalFormatting>
  <conditionalFormatting sqref="AG362:AH362">
    <cfRule type="containsBlanks" dxfId="12195" priority="5063">
      <formula>LEN(TRIM(AG362))=0</formula>
    </cfRule>
  </conditionalFormatting>
  <conditionalFormatting sqref="AB362">
    <cfRule type="containsBlanks" dxfId="12194" priority="5060">
      <formula>LEN(TRIM(AB362))=0</formula>
    </cfRule>
  </conditionalFormatting>
  <conditionalFormatting sqref="AJ362">
    <cfRule type="containsBlanks" dxfId="12193" priority="5059">
      <formula>LEN(TRIM(AJ362))=0</formula>
    </cfRule>
  </conditionalFormatting>
  <conditionalFormatting sqref="AK362">
    <cfRule type="containsBlanks" dxfId="12192" priority="5058">
      <formula>LEN(TRIM(AK362))=0</formula>
    </cfRule>
  </conditionalFormatting>
  <conditionalFormatting sqref="AD362:AE362">
    <cfRule type="containsBlanks" dxfId="12191" priority="5057">
      <formula>LEN(TRIM(AD362))=0</formula>
    </cfRule>
  </conditionalFormatting>
  <conditionalFormatting sqref="BA361:BA362">
    <cfRule type="containsBlanks" dxfId="12190" priority="5056">
      <formula>LEN(TRIM(BA361))=0</formula>
    </cfRule>
  </conditionalFormatting>
  <conditionalFormatting sqref="BP362">
    <cfRule type="containsBlanks" dxfId="12189" priority="5052">
      <formula>LEN(TRIM(BP362))=0</formula>
    </cfRule>
  </conditionalFormatting>
  <conditionalFormatting sqref="AX361:AY361">
    <cfRule type="containsBlanks" dxfId="12188" priority="5055">
      <formula>LEN(TRIM(AX361))=0</formula>
    </cfRule>
  </conditionalFormatting>
  <conditionalFormatting sqref="AX362:AY362">
    <cfRule type="containsBlanks" dxfId="12187" priority="5054">
      <formula>LEN(TRIM(AX362))=0</formula>
    </cfRule>
  </conditionalFormatting>
  <conditionalFormatting sqref="AZ361:AZ362">
    <cfRule type="containsBlanks" dxfId="12186" priority="5053">
      <formula>LEN(TRIM(AZ361))=0</formula>
    </cfRule>
  </conditionalFormatting>
  <conditionalFormatting sqref="AE379">
    <cfRule type="containsBlanks" dxfId="12185" priority="4902">
      <formula>LEN(TRIM(AE379))=0</formula>
    </cfRule>
  </conditionalFormatting>
  <conditionalFormatting sqref="AD380">
    <cfRule type="containsBlanks" dxfId="12184" priority="4901">
      <formula>LEN(TRIM(AD380))=0</formula>
    </cfRule>
  </conditionalFormatting>
  <conditionalFormatting sqref="H363">
    <cfRule type="containsBlanks" dxfId="12183" priority="5049">
      <formula>LEN(TRIM(H363))=0</formula>
    </cfRule>
  </conditionalFormatting>
  <conditionalFormatting sqref="I363">
    <cfRule type="containsBlanks" dxfId="12182" priority="5048">
      <formula>LEN(TRIM(I363))=0</formula>
    </cfRule>
  </conditionalFormatting>
  <conditionalFormatting sqref="J363">
    <cfRule type="containsBlanks" dxfId="12181" priority="5047">
      <formula>LEN(TRIM(J363))=0</formula>
    </cfRule>
  </conditionalFormatting>
  <conditionalFormatting sqref="O363:O372">
    <cfRule type="containsBlanks" dxfId="12180" priority="5045">
      <formula>LEN(TRIM(O363))=0</formula>
    </cfRule>
  </conditionalFormatting>
  <conditionalFormatting sqref="X363">
    <cfRule type="containsBlanks" dxfId="12179" priority="5044">
      <formula>LEN(TRIM(X363))=0</formula>
    </cfRule>
  </conditionalFormatting>
  <conditionalFormatting sqref="Z363">
    <cfRule type="containsBlanks" dxfId="12178" priority="5043">
      <formula>LEN(TRIM(Z363))=0</formula>
    </cfRule>
  </conditionalFormatting>
  <conditionalFormatting sqref="AG363:AH363">
    <cfRule type="containsBlanks" dxfId="12177" priority="5042">
      <formula>LEN(TRIM(AG363))=0</formula>
    </cfRule>
  </conditionalFormatting>
  <conditionalFormatting sqref="AB363">
    <cfRule type="containsBlanks" dxfId="12176" priority="5041">
      <formula>LEN(TRIM(AB363))=0</formula>
    </cfRule>
  </conditionalFormatting>
  <conditionalFormatting sqref="AJ363">
    <cfRule type="containsBlanks" dxfId="12175" priority="5040">
      <formula>LEN(TRIM(AJ363))=0</formula>
    </cfRule>
  </conditionalFormatting>
  <conditionalFormatting sqref="AV363:AY363">
    <cfRule type="containsBlanks" dxfId="12174" priority="5038">
      <formula>LEN(TRIM(AV363))=0</formula>
    </cfRule>
  </conditionalFormatting>
  <conditionalFormatting sqref="BA363">
    <cfRule type="containsBlanks" dxfId="12173" priority="5037">
      <formula>LEN(TRIM(BA363))=0</formula>
    </cfRule>
  </conditionalFormatting>
  <conditionalFormatting sqref="AZ363">
    <cfRule type="containsBlanks" dxfId="12172" priority="5036">
      <formula>LEN(TRIM(AZ363))=0</formula>
    </cfRule>
  </conditionalFormatting>
  <conditionalFormatting sqref="S363">
    <cfRule type="containsBlanks" dxfId="12171" priority="5035">
      <formula>LEN(TRIM(S363))=0</formula>
    </cfRule>
  </conditionalFormatting>
  <conditionalFormatting sqref="T363">
    <cfRule type="containsBlanks" dxfId="12170" priority="5034">
      <formula>LEN(TRIM(T363))=0</formula>
    </cfRule>
  </conditionalFormatting>
  <conditionalFormatting sqref="H364">
    <cfRule type="containsBlanks" dxfId="12169" priority="5033">
      <formula>LEN(TRIM(H364))=0</formula>
    </cfRule>
  </conditionalFormatting>
  <conditionalFormatting sqref="I364">
    <cfRule type="containsBlanks" dxfId="12168" priority="5032">
      <formula>LEN(TRIM(I364))=0</formula>
    </cfRule>
  </conditionalFormatting>
  <conditionalFormatting sqref="J364">
    <cfRule type="containsBlanks" dxfId="12167" priority="5031">
      <formula>LEN(TRIM(J364))=0</formula>
    </cfRule>
  </conditionalFormatting>
  <conditionalFormatting sqref="M364">
    <cfRule type="containsBlanks" dxfId="12166" priority="5029">
      <formula>LEN(TRIM(M364))=0</formula>
    </cfRule>
  </conditionalFormatting>
  <conditionalFormatting sqref="K364">
    <cfRule type="containsBlanks" dxfId="12165" priority="5028">
      <formula>LEN(TRIM(K364))=0</formula>
    </cfRule>
  </conditionalFormatting>
  <conditionalFormatting sqref="X364">
    <cfRule type="containsBlanks" dxfId="12164" priority="5027">
      <formula>LEN(TRIM(X364))=0</formula>
    </cfRule>
  </conditionalFormatting>
  <conditionalFormatting sqref="Z364">
    <cfRule type="containsBlanks" dxfId="12163" priority="5026">
      <formula>LEN(TRIM(Z364))=0</formula>
    </cfRule>
  </conditionalFormatting>
  <conditionalFormatting sqref="AB364">
    <cfRule type="containsBlanks" dxfId="12162" priority="5024">
      <formula>LEN(TRIM(AB364))=0</formula>
    </cfRule>
  </conditionalFormatting>
  <conditionalFormatting sqref="AJ364">
    <cfRule type="containsBlanks" dxfId="12161" priority="5023">
      <formula>LEN(TRIM(AJ364))=0</formula>
    </cfRule>
  </conditionalFormatting>
  <conditionalFormatting sqref="AO364">
    <cfRule type="containsBlanks" dxfId="12160" priority="5022">
      <formula>LEN(TRIM(AO364))=0</formula>
    </cfRule>
  </conditionalFormatting>
  <conditionalFormatting sqref="AX364:AY364">
    <cfRule type="containsBlanks" dxfId="12159" priority="5021">
      <formula>LEN(TRIM(AX364))=0</formula>
    </cfRule>
  </conditionalFormatting>
  <conditionalFormatting sqref="BA364">
    <cfRule type="containsBlanks" dxfId="12158" priority="5020">
      <formula>LEN(TRIM(BA364))=0</formula>
    </cfRule>
  </conditionalFormatting>
  <conditionalFormatting sqref="AZ364">
    <cfRule type="containsBlanks" dxfId="12157" priority="5019">
      <formula>LEN(TRIM(AZ364))=0</formula>
    </cfRule>
  </conditionalFormatting>
  <conditionalFormatting sqref="I365">
    <cfRule type="containsBlanks" dxfId="12156" priority="5018">
      <formula>LEN(TRIM(I365))=0</formula>
    </cfRule>
  </conditionalFormatting>
  <conditionalFormatting sqref="J365">
    <cfRule type="containsBlanks" dxfId="12155" priority="5017">
      <formula>LEN(TRIM(J365))=0</formula>
    </cfRule>
  </conditionalFormatting>
  <conditionalFormatting sqref="K365:M365">
    <cfRule type="containsBlanks" dxfId="12154" priority="5015">
      <formula>LEN(TRIM(K365))=0</formula>
    </cfRule>
  </conditionalFormatting>
  <conditionalFormatting sqref="X365">
    <cfRule type="containsBlanks" dxfId="12153" priority="5014">
      <formula>LEN(TRIM(X365))=0</formula>
    </cfRule>
  </conditionalFormatting>
  <conditionalFormatting sqref="AJ365">
    <cfRule type="containsBlanks" dxfId="12152" priority="5013">
      <formula>LEN(TRIM(AJ365))=0</formula>
    </cfRule>
  </conditionalFormatting>
  <conditionalFormatting sqref="BA365">
    <cfRule type="containsBlanks" dxfId="12151" priority="5012">
      <formula>LEN(TRIM(BA365))=0</formula>
    </cfRule>
  </conditionalFormatting>
  <conditionalFormatting sqref="AX365:AY365">
    <cfRule type="containsBlanks" dxfId="12150" priority="5011">
      <formula>LEN(TRIM(AX365))=0</formula>
    </cfRule>
  </conditionalFormatting>
  <conditionalFormatting sqref="I366">
    <cfRule type="containsBlanks" dxfId="12149" priority="5010">
      <formula>LEN(TRIM(I366))=0</formula>
    </cfRule>
  </conditionalFormatting>
  <conditionalFormatting sqref="J366">
    <cfRule type="containsBlanks" dxfId="12148" priority="5009">
      <formula>LEN(TRIM(J366))=0</formula>
    </cfRule>
  </conditionalFormatting>
  <conditionalFormatting sqref="K366:M366">
    <cfRule type="containsBlanks" dxfId="12147" priority="5007">
      <formula>LEN(TRIM(K366))=0</formula>
    </cfRule>
  </conditionalFormatting>
  <conditionalFormatting sqref="W366">
    <cfRule type="containsBlanks" dxfId="12146" priority="5006">
      <formula>LEN(TRIM(W366))=0</formula>
    </cfRule>
  </conditionalFormatting>
  <conditionalFormatting sqref="X366">
    <cfRule type="containsBlanks" dxfId="12145" priority="5005">
      <formula>LEN(TRIM(X366))=0</formula>
    </cfRule>
  </conditionalFormatting>
  <conditionalFormatting sqref="Z366">
    <cfRule type="containsBlanks" dxfId="12144" priority="5004">
      <formula>LEN(TRIM(Z366))=0</formula>
    </cfRule>
  </conditionalFormatting>
  <conditionalFormatting sqref="AB366">
    <cfRule type="containsBlanks" dxfId="12143" priority="5003">
      <formula>LEN(TRIM(AB366))=0</formula>
    </cfRule>
  </conditionalFormatting>
  <conditionalFormatting sqref="AG366:AH366">
    <cfRule type="containsBlanks" dxfId="12142" priority="5002">
      <formula>LEN(TRIM(AG366))=0</formula>
    </cfRule>
  </conditionalFormatting>
  <conditionalFormatting sqref="AJ366">
    <cfRule type="containsBlanks" dxfId="12141" priority="5001">
      <formula>LEN(TRIM(AJ366))=0</formula>
    </cfRule>
  </conditionalFormatting>
  <conditionalFormatting sqref="AD366:AE366">
    <cfRule type="containsBlanks" dxfId="12140" priority="5000">
      <formula>LEN(TRIM(AD366))=0</formula>
    </cfRule>
  </conditionalFormatting>
  <conditionalFormatting sqref="AO366:AO368">
    <cfRule type="containsBlanks" dxfId="12139" priority="4999">
      <formula>LEN(TRIM(AO366))=0</formula>
    </cfRule>
  </conditionalFormatting>
  <conditionalFormatting sqref="AQ366:AQ368">
    <cfRule type="containsBlanks" dxfId="12138" priority="4998">
      <formula>LEN(TRIM(AQ366))=0</formula>
    </cfRule>
  </conditionalFormatting>
  <conditionalFormatting sqref="AO369:AO370">
    <cfRule type="containsBlanks" dxfId="12137" priority="4997">
      <formula>LEN(TRIM(AO369))=0</formula>
    </cfRule>
  </conditionalFormatting>
  <conditionalFormatting sqref="AQ369:AQ370">
    <cfRule type="containsBlanks" dxfId="12136" priority="4996">
      <formula>LEN(TRIM(AQ369))=0</formula>
    </cfRule>
  </conditionalFormatting>
  <conditionalFormatting sqref="AO371">
    <cfRule type="containsBlanks" dxfId="12135" priority="4995">
      <formula>LEN(TRIM(AO371))=0</formula>
    </cfRule>
  </conditionalFormatting>
  <conditionalFormatting sqref="AP371">
    <cfRule type="containsBlanks" dxfId="12134" priority="4994">
      <formula>LEN(TRIM(AP371))=0</formula>
    </cfRule>
  </conditionalFormatting>
  <conditionalFormatting sqref="AQ371">
    <cfRule type="containsBlanks" dxfId="12133" priority="4993">
      <formula>LEN(TRIM(AQ371))=0</formula>
    </cfRule>
  </conditionalFormatting>
  <conditionalFormatting sqref="F367:H371 N367:N371 P367:Q371 Y367:Y371 AK367:AK371 U367:V371">
    <cfRule type="containsBlanks" dxfId="12132" priority="4992">
      <formula>LEN(TRIM(F367))=0</formula>
    </cfRule>
  </conditionalFormatting>
  <conditionalFormatting sqref="I367:I371">
    <cfRule type="containsBlanks" dxfId="12131" priority="4991">
      <formula>LEN(TRIM(I367))=0</formula>
    </cfRule>
  </conditionalFormatting>
  <conditionalFormatting sqref="J367:J371">
    <cfRule type="containsBlanks" dxfId="12130" priority="4990">
      <formula>LEN(TRIM(J367))=0</formula>
    </cfRule>
  </conditionalFormatting>
  <conditionalFormatting sqref="K367:M371">
    <cfRule type="containsBlanks" dxfId="12129" priority="4988">
      <formula>LEN(TRIM(K367))=0</formula>
    </cfRule>
  </conditionalFormatting>
  <conditionalFormatting sqref="W367:W371">
    <cfRule type="containsBlanks" dxfId="12128" priority="4987">
      <formula>LEN(TRIM(W367))=0</formula>
    </cfRule>
  </conditionalFormatting>
  <conditionalFormatting sqref="X367:X371">
    <cfRule type="containsBlanks" dxfId="12127" priority="4986">
      <formula>LEN(TRIM(X367))=0</formula>
    </cfRule>
  </conditionalFormatting>
  <conditionalFormatting sqref="Z367:Z371">
    <cfRule type="containsBlanks" dxfId="12126" priority="4985">
      <formula>LEN(TRIM(Z367))=0</formula>
    </cfRule>
  </conditionalFormatting>
  <conditionalFormatting sqref="AB367:AB371">
    <cfRule type="containsBlanks" dxfId="12125" priority="4984">
      <formula>LEN(TRIM(AB367))=0</formula>
    </cfRule>
  </conditionalFormatting>
  <conditionalFormatting sqref="AG367:AH371">
    <cfRule type="containsBlanks" dxfId="12124" priority="4983">
      <formula>LEN(TRIM(AG367))=0</formula>
    </cfRule>
  </conditionalFormatting>
  <conditionalFormatting sqref="AJ367:AJ371">
    <cfRule type="containsBlanks" dxfId="12123" priority="4982">
      <formula>LEN(TRIM(AJ367))=0</formula>
    </cfRule>
  </conditionalFormatting>
  <conditionalFormatting sqref="AD367:AE371">
    <cfRule type="containsBlanks" dxfId="12122" priority="4981">
      <formula>LEN(TRIM(AD367))=0</formula>
    </cfRule>
  </conditionalFormatting>
  <conditionalFormatting sqref="S367:S371">
    <cfRule type="containsBlanks" dxfId="12121" priority="4980">
      <formula>LEN(TRIM(S367))=0</formula>
    </cfRule>
  </conditionalFormatting>
  <conditionalFormatting sqref="R367:R371">
    <cfRule type="containsBlanks" dxfId="12120" priority="4979">
      <formula>LEN(TRIM(R367))=0</formula>
    </cfRule>
  </conditionalFormatting>
  <conditionalFormatting sqref="T366:T371">
    <cfRule type="containsBlanks" dxfId="12119" priority="4978">
      <formula>LEN(TRIM(T366))=0</formula>
    </cfRule>
  </conditionalFormatting>
  <conditionalFormatting sqref="AX366:AY371">
    <cfRule type="containsBlanks" dxfId="12118" priority="4977">
      <formula>LEN(TRIM(AX366))=0</formula>
    </cfRule>
  </conditionalFormatting>
  <conditionalFormatting sqref="AZ366:AZ371">
    <cfRule type="containsBlanks" dxfId="12117" priority="4976">
      <formula>LEN(TRIM(AZ366))=0</formula>
    </cfRule>
  </conditionalFormatting>
  <conditionalFormatting sqref="H372">
    <cfRule type="containsBlanks" dxfId="12116" priority="4975">
      <formula>LEN(TRIM(H372))=0</formula>
    </cfRule>
  </conditionalFormatting>
  <conditionalFormatting sqref="I372">
    <cfRule type="containsBlanks" dxfId="12115" priority="4974">
      <formula>LEN(TRIM(I372))=0</formula>
    </cfRule>
  </conditionalFormatting>
  <conditionalFormatting sqref="J372">
    <cfRule type="containsBlanks" dxfId="12114" priority="4973">
      <formula>LEN(TRIM(J372))=0</formula>
    </cfRule>
  </conditionalFormatting>
  <conditionalFormatting sqref="K372:M372">
    <cfRule type="containsBlanks" dxfId="12113" priority="4971">
      <formula>LEN(TRIM(K372))=0</formula>
    </cfRule>
  </conditionalFormatting>
  <conditionalFormatting sqref="X372">
    <cfRule type="containsBlanks" dxfId="12112" priority="4970">
      <formula>LEN(TRIM(X372))=0</formula>
    </cfRule>
  </conditionalFormatting>
  <conditionalFormatting sqref="Z372">
    <cfRule type="containsBlanks" dxfId="12111" priority="4969">
      <formula>LEN(TRIM(Z372))=0</formula>
    </cfRule>
  </conditionalFormatting>
  <conditionalFormatting sqref="AB372">
    <cfRule type="containsBlanks" dxfId="12110" priority="4967">
      <formula>LEN(TRIM(AB372))=0</formula>
    </cfRule>
  </conditionalFormatting>
  <conditionalFormatting sqref="AG372:AH372">
    <cfRule type="containsBlanks" dxfId="12109" priority="4966">
      <formula>LEN(TRIM(AG372))=0</formula>
    </cfRule>
  </conditionalFormatting>
  <conditionalFormatting sqref="AD372:AE372">
    <cfRule type="containsBlanks" dxfId="12108" priority="4965">
      <formula>LEN(TRIM(AD372))=0</formula>
    </cfRule>
  </conditionalFormatting>
  <conditionalFormatting sqref="BA372">
    <cfRule type="containsBlanks" dxfId="12107" priority="4964">
      <formula>LEN(TRIM(BA372))=0</formula>
    </cfRule>
  </conditionalFormatting>
  <conditionalFormatting sqref="AQ372">
    <cfRule type="containsBlanks" dxfId="12106" priority="4963">
      <formula>LEN(TRIM(AQ372))=0</formula>
    </cfRule>
  </conditionalFormatting>
  <conditionalFormatting sqref="AO372">
    <cfRule type="containsBlanks" dxfId="12105" priority="4962">
      <formula>LEN(TRIM(AO372))=0</formula>
    </cfRule>
  </conditionalFormatting>
  <conditionalFormatting sqref="AX372:AY372">
    <cfRule type="containsBlanks" dxfId="12104" priority="4961">
      <formula>LEN(TRIM(AX372))=0</formula>
    </cfRule>
  </conditionalFormatting>
  <conditionalFormatting sqref="I373">
    <cfRule type="containsBlanks" dxfId="12103" priority="4960">
      <formula>LEN(TRIM(I373))=0</formula>
    </cfRule>
  </conditionalFormatting>
  <conditionalFormatting sqref="J373">
    <cfRule type="containsBlanks" dxfId="12102" priority="4959">
      <formula>LEN(TRIM(J373))=0</formula>
    </cfRule>
  </conditionalFormatting>
  <conditionalFormatting sqref="K373">
    <cfRule type="containsBlanks" dxfId="12101" priority="4958">
      <formula>LEN(TRIM(K373))=0</formula>
    </cfRule>
  </conditionalFormatting>
  <conditionalFormatting sqref="M373">
    <cfRule type="containsBlanks" dxfId="12100" priority="4957">
      <formula>LEN(TRIM(M373))=0</formula>
    </cfRule>
  </conditionalFormatting>
  <conditionalFormatting sqref="N373:P373">
    <cfRule type="containsBlanks" dxfId="12099" priority="4956">
      <formula>LEN(TRIM(N373))=0</formula>
    </cfRule>
  </conditionalFormatting>
  <conditionalFormatting sqref="S373">
    <cfRule type="containsBlanks" dxfId="12098" priority="4955">
      <formula>LEN(TRIM(S373))=0</formula>
    </cfRule>
  </conditionalFormatting>
  <conditionalFormatting sqref="T373">
    <cfRule type="containsBlanks" dxfId="12097" priority="4954">
      <formula>LEN(TRIM(T373))=0</formula>
    </cfRule>
  </conditionalFormatting>
  <conditionalFormatting sqref="W373">
    <cfRule type="containsBlanks" dxfId="12096" priority="4953">
      <formula>LEN(TRIM(W373))=0</formula>
    </cfRule>
  </conditionalFormatting>
  <conditionalFormatting sqref="X373">
    <cfRule type="containsBlanks" dxfId="12095" priority="4952">
      <formula>LEN(TRIM(X373))=0</formula>
    </cfRule>
  </conditionalFormatting>
  <conditionalFormatting sqref="L374:L375 Q374:R375 U374:V375 Y374:Y375 AB374 F374:G375 AD374:AE374">
    <cfRule type="containsBlanks" dxfId="12094" priority="4951">
      <formula>LEN(TRIM(F374))=0</formula>
    </cfRule>
  </conditionalFormatting>
  <conditionalFormatting sqref="I374:I375">
    <cfRule type="containsBlanks" dxfId="12093" priority="4950">
      <formula>LEN(TRIM(I374))=0</formula>
    </cfRule>
  </conditionalFormatting>
  <conditionalFormatting sqref="J374:J375">
    <cfRule type="containsBlanks" dxfId="12092" priority="4949">
      <formula>LEN(TRIM(J374))=0</formula>
    </cfRule>
  </conditionalFormatting>
  <conditionalFormatting sqref="K374:K375">
    <cfRule type="containsBlanks" dxfId="12091" priority="4948">
      <formula>LEN(TRIM(K374))=0</formula>
    </cfRule>
  </conditionalFormatting>
  <conditionalFormatting sqref="M374:M375">
    <cfRule type="containsBlanks" dxfId="12090" priority="4947">
      <formula>LEN(TRIM(M374))=0</formula>
    </cfRule>
  </conditionalFormatting>
  <conditionalFormatting sqref="N374:P375">
    <cfRule type="containsBlanks" dxfId="12089" priority="4946">
      <formula>LEN(TRIM(N374))=0</formula>
    </cfRule>
  </conditionalFormatting>
  <conditionalFormatting sqref="S374:S375">
    <cfRule type="containsBlanks" dxfId="12088" priority="4945">
      <formula>LEN(TRIM(S374))=0</formula>
    </cfRule>
  </conditionalFormatting>
  <conditionalFormatting sqref="T374:T375">
    <cfRule type="containsBlanks" dxfId="12087" priority="4944">
      <formula>LEN(TRIM(T374))=0</formula>
    </cfRule>
  </conditionalFormatting>
  <conditionalFormatting sqref="W374:W375">
    <cfRule type="containsBlanks" dxfId="12086" priority="4943">
      <formula>LEN(TRIM(W374))=0</formula>
    </cfRule>
  </conditionalFormatting>
  <conditionalFormatting sqref="X374:X375">
    <cfRule type="containsBlanks" dxfId="12085" priority="4942">
      <formula>LEN(TRIM(X374))=0</formula>
    </cfRule>
  </conditionalFormatting>
  <conditionalFormatting sqref="Z374:Z375">
    <cfRule type="containsBlanks" dxfId="12084" priority="4941">
      <formula>LEN(TRIM(Z374))=0</formula>
    </cfRule>
  </conditionalFormatting>
  <conditionalFormatting sqref="AJ374:AJ375">
    <cfRule type="containsBlanks" dxfId="12083" priority="4940">
      <formula>LEN(TRIM(AJ374))=0</formula>
    </cfRule>
  </conditionalFormatting>
  <conditionalFormatting sqref="AV373:AY375">
    <cfRule type="containsBlanks" dxfId="12082" priority="4938">
      <formula>LEN(TRIM(AV373))=0</formula>
    </cfRule>
  </conditionalFormatting>
  <conditionalFormatting sqref="AZ373:AZ375">
    <cfRule type="containsBlanks" dxfId="12081" priority="4937">
      <formula>LEN(TRIM(AZ373))=0</formula>
    </cfRule>
  </conditionalFormatting>
  <conditionalFormatting sqref="I376">
    <cfRule type="containsBlanks" dxfId="12080" priority="4936">
      <formula>LEN(TRIM(I376))=0</formula>
    </cfRule>
  </conditionalFormatting>
  <conditionalFormatting sqref="J376">
    <cfRule type="containsBlanks" dxfId="12079" priority="4935">
      <formula>LEN(TRIM(J376))=0</formula>
    </cfRule>
  </conditionalFormatting>
  <conditionalFormatting sqref="K376">
    <cfRule type="containsBlanks" dxfId="12078" priority="4934">
      <formula>LEN(TRIM(K376))=0</formula>
    </cfRule>
  </conditionalFormatting>
  <conditionalFormatting sqref="M376">
    <cfRule type="containsBlanks" dxfId="12077" priority="4933">
      <formula>LEN(TRIM(M376))=0</formula>
    </cfRule>
  </conditionalFormatting>
  <conditionalFormatting sqref="O376:O378">
    <cfRule type="containsBlanks" dxfId="12076" priority="4932">
      <formula>LEN(TRIM(O376))=0</formula>
    </cfRule>
  </conditionalFormatting>
  <conditionalFormatting sqref="X376">
    <cfRule type="containsBlanks" dxfId="12075" priority="4931">
      <formula>LEN(TRIM(X376))=0</formula>
    </cfRule>
  </conditionalFormatting>
  <conditionalFormatting sqref="AD376:AE376">
    <cfRule type="containsBlanks" dxfId="12074" priority="4930">
      <formula>LEN(TRIM(AD376))=0</formula>
    </cfRule>
  </conditionalFormatting>
  <conditionalFormatting sqref="AV376:AY376">
    <cfRule type="containsBlanks" dxfId="12073" priority="4928">
      <formula>LEN(TRIM(AV376))=0</formula>
    </cfRule>
  </conditionalFormatting>
  <conditionalFormatting sqref="AZ376">
    <cfRule type="containsBlanks" dxfId="12072" priority="4927">
      <formula>LEN(TRIM(AZ376))=0</formula>
    </cfRule>
  </conditionalFormatting>
  <conditionalFormatting sqref="S376">
    <cfRule type="containsBlanks" dxfId="12071" priority="4926">
      <formula>LEN(TRIM(S376))=0</formula>
    </cfRule>
  </conditionalFormatting>
  <conditionalFormatting sqref="T376">
    <cfRule type="containsBlanks" dxfId="12070" priority="4925">
      <formula>LEN(TRIM(T376))=0</formula>
    </cfRule>
  </conditionalFormatting>
  <conditionalFormatting sqref="K377:M377">
    <cfRule type="containsBlanks" dxfId="12069" priority="4923">
      <formula>LEN(TRIM(K377))=0</formula>
    </cfRule>
  </conditionalFormatting>
  <conditionalFormatting sqref="F378:J378 P378:S378 N378">
    <cfRule type="containsBlanks" dxfId="12068" priority="4922">
      <formula>LEN(TRIM(F378))=0</formula>
    </cfRule>
  </conditionalFormatting>
  <conditionalFormatting sqref="K378:M378">
    <cfRule type="containsBlanks" dxfId="12067" priority="4920">
      <formula>LEN(TRIM(K378))=0</formula>
    </cfRule>
  </conditionalFormatting>
  <conditionalFormatting sqref="W377:W378">
    <cfRule type="containsBlanks" dxfId="12066" priority="4919">
      <formula>LEN(TRIM(W377))=0</formula>
    </cfRule>
  </conditionalFormatting>
  <conditionalFormatting sqref="X377:X378">
    <cfRule type="containsBlanks" dxfId="12065" priority="4918">
      <formula>LEN(TRIM(X377))=0</formula>
    </cfRule>
  </conditionalFormatting>
  <conditionalFormatting sqref="AO377">
    <cfRule type="containsBlanks" dxfId="12064" priority="4917">
      <formula>LEN(TRIM(AO377))=0</formula>
    </cfRule>
  </conditionalFormatting>
  <conditionalFormatting sqref="AO378">
    <cfRule type="containsBlanks" dxfId="12063" priority="4916">
      <formula>LEN(TRIM(AO378))=0</formula>
    </cfRule>
  </conditionalFormatting>
  <conditionalFormatting sqref="AQ377:AQ378">
    <cfRule type="containsBlanks" dxfId="12062" priority="4915">
      <formula>LEN(TRIM(AQ377))=0</formula>
    </cfRule>
  </conditionalFormatting>
  <conditionalFormatting sqref="AB377:AB378">
    <cfRule type="containsBlanks" dxfId="12061" priority="4914">
      <formula>LEN(TRIM(AB377))=0</formula>
    </cfRule>
  </conditionalFormatting>
  <conditionalFormatting sqref="AX377:AY378">
    <cfRule type="containsBlanks" dxfId="12060" priority="4913">
      <formula>LEN(TRIM(AX377))=0</formula>
    </cfRule>
  </conditionalFormatting>
  <conditionalFormatting sqref="AZ377:AZ378">
    <cfRule type="containsBlanks" dxfId="12059" priority="4912">
      <formula>LEN(TRIM(AZ377))=0</formula>
    </cfRule>
  </conditionalFormatting>
  <conditionalFormatting sqref="F379:F380">
    <cfRule type="containsBlanks" dxfId="12058" priority="4911">
      <formula>LEN(TRIM(F379))=0</formula>
    </cfRule>
  </conditionalFormatting>
  <conditionalFormatting sqref="H379:H380">
    <cfRule type="containsBlanks" dxfId="12057" priority="4910">
      <formula>LEN(TRIM(H379))=0</formula>
    </cfRule>
  </conditionalFormatting>
  <conditionalFormatting sqref="I379:I380">
    <cfRule type="containsBlanks" dxfId="12056" priority="4909">
      <formula>LEN(TRIM(I379))=0</formula>
    </cfRule>
  </conditionalFormatting>
  <conditionalFormatting sqref="J379:J380">
    <cfRule type="containsBlanks" dxfId="12055" priority="4908">
      <formula>LEN(TRIM(J379))=0</formula>
    </cfRule>
  </conditionalFormatting>
  <conditionalFormatting sqref="X379:X380">
    <cfRule type="containsBlanks" dxfId="12054" priority="4907">
      <formula>LEN(TRIM(X379))=0</formula>
    </cfRule>
  </conditionalFormatting>
  <conditionalFormatting sqref="K379:P380">
    <cfRule type="containsBlanks" dxfId="12053" priority="4906">
      <formula>LEN(TRIM(K379))=0</formula>
    </cfRule>
  </conditionalFormatting>
  <conditionalFormatting sqref="AB379:AB380">
    <cfRule type="containsBlanks" dxfId="12052" priority="4904">
      <formula>LEN(TRIM(AB379))=0</formula>
    </cfRule>
  </conditionalFormatting>
  <conditionalFormatting sqref="AG373:AH374">
    <cfRule type="containsBlanks" dxfId="12051" priority="4903">
      <formula>LEN(TRIM(AG373))=0</formula>
    </cfRule>
  </conditionalFormatting>
  <conditionalFormatting sqref="AO379">
    <cfRule type="containsBlanks" dxfId="12050" priority="4899">
      <formula>LEN(TRIM(AO379))=0</formula>
    </cfRule>
  </conditionalFormatting>
  <conditionalFormatting sqref="AQ379">
    <cfRule type="containsBlanks" dxfId="12049" priority="4898">
      <formula>LEN(TRIM(AQ379))=0</formula>
    </cfRule>
  </conditionalFormatting>
  <conditionalFormatting sqref="AP380">
    <cfRule type="containsBlanks" dxfId="12048" priority="4897">
      <formula>LEN(TRIM(AP380))=0</formula>
    </cfRule>
  </conditionalFormatting>
  <conditionalFormatting sqref="AQ380">
    <cfRule type="containsBlanks" dxfId="12047" priority="4896">
      <formula>LEN(TRIM(AQ380))=0</formula>
    </cfRule>
  </conditionalFormatting>
  <conditionalFormatting sqref="AX379:AY380">
    <cfRule type="containsBlanks" dxfId="12046" priority="4895">
      <formula>LEN(TRIM(AX379))=0</formula>
    </cfRule>
  </conditionalFormatting>
  <conditionalFormatting sqref="AZ379:AZ380">
    <cfRule type="containsBlanks" dxfId="12045" priority="4894">
      <formula>LEN(TRIM(AZ379))=0</formula>
    </cfRule>
  </conditionalFormatting>
  <conditionalFormatting sqref="AJ379:AK380">
    <cfRule type="containsBlanks" dxfId="12044" priority="4893">
      <formula>LEN(TRIM(AJ379))=0</formula>
    </cfRule>
  </conditionalFormatting>
  <conditionalFormatting sqref="G381">
    <cfRule type="containsBlanks" dxfId="12043" priority="4892">
      <formula>LEN(TRIM(G381))=0</formula>
    </cfRule>
  </conditionalFormatting>
  <conditionalFormatting sqref="F381">
    <cfRule type="containsBlanks" dxfId="12042" priority="4891">
      <formula>LEN(TRIM(F381))=0</formula>
    </cfRule>
  </conditionalFormatting>
  <conditionalFormatting sqref="H381">
    <cfRule type="containsBlanks" dxfId="12041" priority="4890">
      <formula>LEN(TRIM(H381))=0</formula>
    </cfRule>
  </conditionalFormatting>
  <conditionalFormatting sqref="I381">
    <cfRule type="containsBlanks" dxfId="12040" priority="4889">
      <formula>LEN(TRIM(I381))=0</formula>
    </cfRule>
  </conditionalFormatting>
  <conditionalFormatting sqref="J381">
    <cfRule type="containsBlanks" dxfId="12039" priority="4888">
      <formula>LEN(TRIM(J381))=0</formula>
    </cfRule>
  </conditionalFormatting>
  <conditionalFormatting sqref="O381:O386">
    <cfRule type="containsBlanks" dxfId="12038" priority="4887">
      <formula>LEN(TRIM(O381))=0</formula>
    </cfRule>
  </conditionalFormatting>
  <conditionalFormatting sqref="K381:M381">
    <cfRule type="containsBlanks" dxfId="12037" priority="4886">
      <formula>LEN(TRIM(K381))=0</formula>
    </cfRule>
  </conditionalFormatting>
  <conditionalFormatting sqref="X381">
    <cfRule type="containsBlanks" dxfId="12036" priority="4885">
      <formula>LEN(TRIM(X381))=0</formula>
    </cfRule>
  </conditionalFormatting>
  <conditionalFormatting sqref="AB381">
    <cfRule type="containsBlanks" dxfId="12035" priority="4883">
      <formula>LEN(TRIM(AB381))=0</formula>
    </cfRule>
  </conditionalFormatting>
  <conditionalFormatting sqref="AE381">
    <cfRule type="containsBlanks" dxfId="12034" priority="4882">
      <formula>LEN(TRIM(AE381))=0</formula>
    </cfRule>
  </conditionalFormatting>
  <conditionalFormatting sqref="AO381">
    <cfRule type="containsBlanks" dxfId="12033" priority="4881">
      <formula>LEN(TRIM(AO381))=0</formula>
    </cfRule>
  </conditionalFormatting>
  <conditionalFormatting sqref="AQ381">
    <cfRule type="containsBlanks" dxfId="12032" priority="4880">
      <formula>LEN(TRIM(AQ381))=0</formula>
    </cfRule>
  </conditionalFormatting>
  <conditionalFormatting sqref="BA381">
    <cfRule type="containsBlanks" dxfId="12031" priority="4879">
      <formula>LEN(TRIM(BA381))=0</formula>
    </cfRule>
  </conditionalFormatting>
  <conditionalFormatting sqref="AZ381">
    <cfRule type="containsBlanks" dxfId="12030" priority="4878">
      <formula>LEN(TRIM(AZ381))=0</formula>
    </cfRule>
  </conditionalFormatting>
  <conditionalFormatting sqref="AX381:AY381">
    <cfRule type="containsBlanks" dxfId="12029" priority="4877">
      <formula>LEN(TRIM(AX381))=0</formula>
    </cfRule>
  </conditionalFormatting>
  <conditionalFormatting sqref="G382">
    <cfRule type="containsBlanks" dxfId="12028" priority="4876">
      <formula>LEN(TRIM(G382))=0</formula>
    </cfRule>
  </conditionalFormatting>
  <conditionalFormatting sqref="I382">
    <cfRule type="containsBlanks" dxfId="12027" priority="4875">
      <formula>LEN(TRIM(I382))=0</formula>
    </cfRule>
  </conditionalFormatting>
  <conditionalFormatting sqref="J382">
    <cfRule type="containsBlanks" dxfId="12026" priority="4874">
      <formula>LEN(TRIM(J382))=0</formula>
    </cfRule>
  </conditionalFormatting>
  <conditionalFormatting sqref="F382">
    <cfRule type="containsBlanks" dxfId="12025" priority="4873">
      <formula>LEN(TRIM(F382))=0</formula>
    </cfRule>
  </conditionalFormatting>
  <conditionalFormatting sqref="H382">
    <cfRule type="containsBlanks" dxfId="12024" priority="4872">
      <formula>LEN(TRIM(H382))=0</formula>
    </cfRule>
  </conditionalFormatting>
  <conditionalFormatting sqref="K382:M382">
    <cfRule type="containsBlanks" dxfId="12023" priority="4870">
      <formula>LEN(TRIM(K382))=0</formula>
    </cfRule>
  </conditionalFormatting>
  <conditionalFormatting sqref="W382">
    <cfRule type="containsBlanks" dxfId="12022" priority="4869">
      <formula>LEN(TRIM(W382))=0</formula>
    </cfRule>
  </conditionalFormatting>
  <conditionalFormatting sqref="X382">
    <cfRule type="containsBlanks" dxfId="12021" priority="4868">
      <formula>LEN(TRIM(X382))=0</formula>
    </cfRule>
  </conditionalFormatting>
  <conditionalFormatting sqref="AE382">
    <cfRule type="containsBlanks" dxfId="12020" priority="4867">
      <formula>LEN(TRIM(AE382))=0</formula>
    </cfRule>
  </conditionalFormatting>
  <conditionalFormatting sqref="AB382">
    <cfRule type="containsBlanks" dxfId="12019" priority="4866">
      <formula>LEN(TRIM(AB382))=0</formula>
    </cfRule>
  </conditionalFormatting>
  <conditionalFormatting sqref="AO382">
    <cfRule type="containsBlanks" dxfId="12018" priority="4865">
      <formula>LEN(TRIM(AO382))=0</formula>
    </cfRule>
  </conditionalFormatting>
  <conditionalFormatting sqref="AN383">
    <cfRule type="containsBlanks" dxfId="12017" priority="4864">
      <formula>LEN(TRIM(AN383))=0</formula>
    </cfRule>
  </conditionalFormatting>
  <conditionalFormatting sqref="AO383">
    <cfRule type="containsBlanks" dxfId="12016" priority="4863">
      <formula>LEN(TRIM(AO383))=0</formula>
    </cfRule>
  </conditionalFormatting>
  <conditionalFormatting sqref="AQ382:AQ383">
    <cfRule type="containsBlanks" dxfId="12015" priority="4862">
      <formula>LEN(TRIM(AQ382))=0</formula>
    </cfRule>
  </conditionalFormatting>
  <conditionalFormatting sqref="N383 P383:V383 Y383:Z383 AD383 AG383:AH383 AJ383:AK383">
    <cfRule type="containsBlanks" dxfId="12014" priority="4861">
      <formula>LEN(TRIM(N383))=0</formula>
    </cfRule>
  </conditionalFormatting>
  <conditionalFormatting sqref="G383">
    <cfRule type="containsBlanks" dxfId="12013" priority="4860">
      <formula>LEN(TRIM(G383))=0</formula>
    </cfRule>
  </conditionalFormatting>
  <conditionalFormatting sqref="I383">
    <cfRule type="containsBlanks" dxfId="12012" priority="4859">
      <formula>LEN(TRIM(I383))=0</formula>
    </cfRule>
  </conditionalFormatting>
  <conditionalFormatting sqref="J383">
    <cfRule type="containsBlanks" dxfId="12011" priority="4858">
      <formula>LEN(TRIM(J383))=0</formula>
    </cfRule>
  </conditionalFormatting>
  <conditionalFormatting sqref="F383">
    <cfRule type="containsBlanks" dxfId="12010" priority="4857">
      <formula>LEN(TRIM(F383))=0</formula>
    </cfRule>
  </conditionalFormatting>
  <conditionalFormatting sqref="H383">
    <cfRule type="containsBlanks" dxfId="12009" priority="4856">
      <formula>LEN(TRIM(H383))=0</formula>
    </cfRule>
  </conditionalFormatting>
  <conditionalFormatting sqref="K383:M383">
    <cfRule type="containsBlanks" dxfId="12008" priority="4854">
      <formula>LEN(TRIM(K383))=0</formula>
    </cfRule>
  </conditionalFormatting>
  <conditionalFormatting sqref="W383">
    <cfRule type="containsBlanks" dxfId="12007" priority="4853">
      <formula>LEN(TRIM(W383))=0</formula>
    </cfRule>
  </conditionalFormatting>
  <conditionalFormatting sqref="X383">
    <cfRule type="containsBlanks" dxfId="12006" priority="4852">
      <formula>LEN(TRIM(X383))=0</formula>
    </cfRule>
  </conditionalFormatting>
  <conditionalFormatting sqref="AE383">
    <cfRule type="containsBlanks" dxfId="12005" priority="4851">
      <formula>LEN(TRIM(AE383))=0</formula>
    </cfRule>
  </conditionalFormatting>
  <conditionalFormatting sqref="AB383">
    <cfRule type="containsBlanks" dxfId="12004" priority="4850">
      <formula>LEN(TRIM(AB383))=0</formula>
    </cfRule>
  </conditionalFormatting>
  <conditionalFormatting sqref="BA382:BA383">
    <cfRule type="containsBlanks" dxfId="12003" priority="4849">
      <formula>LEN(TRIM(BA382))=0</formula>
    </cfRule>
  </conditionalFormatting>
  <conditionalFormatting sqref="AX382:AY383">
    <cfRule type="containsBlanks" dxfId="12002" priority="4848">
      <formula>LEN(TRIM(AX382))=0</formula>
    </cfRule>
  </conditionalFormatting>
  <conditionalFormatting sqref="AZ382:AZ383">
    <cfRule type="containsBlanks" dxfId="12001" priority="4847">
      <formula>LEN(TRIM(AZ382))=0</formula>
    </cfRule>
  </conditionalFormatting>
  <conditionalFormatting sqref="G384">
    <cfRule type="containsBlanks" dxfId="12000" priority="4846">
      <formula>LEN(TRIM(G384))=0</formula>
    </cfRule>
  </conditionalFormatting>
  <conditionalFormatting sqref="F384">
    <cfRule type="containsBlanks" dxfId="11999" priority="4845">
      <formula>LEN(TRIM(F384))=0</formula>
    </cfRule>
  </conditionalFormatting>
  <conditionalFormatting sqref="H384">
    <cfRule type="containsBlanks" dxfId="11998" priority="4844">
      <formula>LEN(TRIM(H384))=0</formula>
    </cfRule>
  </conditionalFormatting>
  <conditionalFormatting sqref="I384">
    <cfRule type="containsBlanks" dxfId="11997" priority="4843">
      <formula>LEN(TRIM(I384))=0</formula>
    </cfRule>
  </conditionalFormatting>
  <conditionalFormatting sqref="J384">
    <cfRule type="containsBlanks" dxfId="11996" priority="4842">
      <formula>LEN(TRIM(J384))=0</formula>
    </cfRule>
  </conditionalFormatting>
  <conditionalFormatting sqref="K384:M384">
    <cfRule type="containsBlanks" dxfId="11995" priority="4841">
      <formula>LEN(TRIM(K384))=0</formula>
    </cfRule>
  </conditionalFormatting>
  <conditionalFormatting sqref="S384">
    <cfRule type="containsBlanks" dxfId="11994" priority="4839">
      <formula>LEN(TRIM(S384))=0</formula>
    </cfRule>
  </conditionalFormatting>
  <conditionalFormatting sqref="T384">
    <cfRule type="containsBlanks" dxfId="11993" priority="4838">
      <formula>LEN(TRIM(T384))=0</formula>
    </cfRule>
  </conditionalFormatting>
  <conditionalFormatting sqref="X384">
    <cfRule type="containsBlanks" dxfId="11992" priority="4837">
      <formula>LEN(TRIM(X384))=0</formula>
    </cfRule>
  </conditionalFormatting>
  <conditionalFormatting sqref="Z384">
    <cfRule type="containsBlanks" dxfId="11991" priority="4836">
      <formula>LEN(TRIM(Z384))=0</formula>
    </cfRule>
  </conditionalFormatting>
  <conditionalFormatting sqref="Y384">
    <cfRule type="containsBlanks" dxfId="11990" priority="4835">
      <formula>LEN(TRIM(Y384))=0</formula>
    </cfRule>
  </conditionalFormatting>
  <conditionalFormatting sqref="AG384:AH384">
    <cfRule type="containsBlanks" dxfId="11989" priority="4834">
      <formula>LEN(TRIM(AG384))=0</formula>
    </cfRule>
  </conditionalFormatting>
  <conditionalFormatting sqref="AB384">
    <cfRule type="containsBlanks" dxfId="11988" priority="4833">
      <formula>LEN(TRIM(AB384))=0</formula>
    </cfRule>
  </conditionalFormatting>
  <conditionalFormatting sqref="AD384:AE384">
    <cfRule type="containsBlanks" dxfId="11987" priority="4832">
      <formula>LEN(TRIM(AD384))=0</formula>
    </cfRule>
  </conditionalFormatting>
  <conditionalFormatting sqref="AO384">
    <cfRule type="containsBlanks" dxfId="11986" priority="4831">
      <formula>LEN(TRIM(AO384))=0</formula>
    </cfRule>
  </conditionalFormatting>
  <conditionalFormatting sqref="AQ384">
    <cfRule type="containsBlanks" dxfId="11985" priority="4830">
      <formula>LEN(TRIM(AQ384))=0</formula>
    </cfRule>
  </conditionalFormatting>
  <conditionalFormatting sqref="AX384:AY384">
    <cfRule type="containsBlanks" dxfId="11984" priority="4829">
      <formula>LEN(TRIM(AX384))=0</formula>
    </cfRule>
  </conditionalFormatting>
  <conditionalFormatting sqref="F385">
    <cfRule type="containsBlanks" dxfId="11983" priority="4828">
      <formula>LEN(TRIM(F385))=0</formula>
    </cfRule>
  </conditionalFormatting>
  <conditionalFormatting sqref="H385">
    <cfRule type="containsBlanks" dxfId="11982" priority="4827">
      <formula>LEN(TRIM(H385))=0</formula>
    </cfRule>
  </conditionalFormatting>
  <conditionalFormatting sqref="I385">
    <cfRule type="containsBlanks" dxfId="11981" priority="4826">
      <formula>LEN(TRIM(I385))=0</formula>
    </cfRule>
  </conditionalFormatting>
  <conditionalFormatting sqref="J385">
    <cfRule type="containsBlanks" dxfId="11980" priority="4825">
      <formula>LEN(TRIM(J385))=0</formula>
    </cfRule>
  </conditionalFormatting>
  <conditionalFormatting sqref="K385:M385">
    <cfRule type="containsBlanks" dxfId="11979" priority="4823">
      <formula>LEN(TRIM(K385))=0</formula>
    </cfRule>
  </conditionalFormatting>
  <conditionalFormatting sqref="BO385:BO386">
    <cfRule type="containsBlanks" dxfId="11978" priority="4822">
      <formula>LEN(TRIM(BO385))=0</formula>
    </cfRule>
  </conditionalFormatting>
  <conditionalFormatting sqref="G386 N386 P386">
    <cfRule type="containsBlanks" dxfId="11977" priority="4821">
      <formula>LEN(TRIM(G386))=0</formula>
    </cfRule>
  </conditionalFormatting>
  <conditionalFormatting sqref="F386">
    <cfRule type="containsBlanks" dxfId="11976" priority="4820">
      <formula>LEN(TRIM(F386))=0</formula>
    </cfRule>
  </conditionalFormatting>
  <conditionalFormatting sqref="H386">
    <cfRule type="containsBlanks" dxfId="11975" priority="4819">
      <formula>LEN(TRIM(H386))=0</formula>
    </cfRule>
  </conditionalFormatting>
  <conditionalFormatting sqref="I386">
    <cfRule type="containsBlanks" dxfId="11974" priority="4818">
      <formula>LEN(TRIM(I386))=0</formula>
    </cfRule>
  </conditionalFormatting>
  <conditionalFormatting sqref="J386">
    <cfRule type="containsBlanks" dxfId="11973" priority="4817">
      <formula>LEN(TRIM(J386))=0</formula>
    </cfRule>
  </conditionalFormatting>
  <conditionalFormatting sqref="K386:M386">
    <cfRule type="containsBlanks" dxfId="11972" priority="4815">
      <formula>LEN(TRIM(K386))=0</formula>
    </cfRule>
  </conditionalFormatting>
  <conditionalFormatting sqref="W385:W386">
    <cfRule type="containsBlanks" dxfId="11971" priority="4814">
      <formula>LEN(TRIM(W385))=0</formula>
    </cfRule>
  </conditionalFormatting>
  <conditionalFormatting sqref="X385:X386">
    <cfRule type="containsBlanks" dxfId="11970" priority="4813">
      <formula>LEN(TRIM(X385))=0</formula>
    </cfRule>
  </conditionalFormatting>
  <conditionalFormatting sqref="AB385">
    <cfRule type="containsBlanks" dxfId="11969" priority="4812">
      <formula>LEN(TRIM(AB385))=0</formula>
    </cfRule>
  </conditionalFormatting>
  <conditionalFormatting sqref="AB386">
    <cfRule type="containsBlanks" dxfId="11968" priority="4810">
      <formula>LEN(TRIM(AB386))=0</formula>
    </cfRule>
  </conditionalFormatting>
  <conditionalFormatting sqref="AD385:AE386">
    <cfRule type="containsBlanks" dxfId="11967" priority="4809">
      <formula>LEN(TRIM(AD385))=0</formula>
    </cfRule>
  </conditionalFormatting>
  <conditionalFormatting sqref="AQ385:AQ386">
    <cfRule type="containsBlanks" dxfId="11966" priority="4808">
      <formula>LEN(TRIM(AQ385))=0</formula>
    </cfRule>
  </conditionalFormatting>
  <conditionalFormatting sqref="AX385:AY386">
    <cfRule type="containsBlanks" dxfId="11965" priority="4807">
      <formula>LEN(TRIM(AX385))=0</formula>
    </cfRule>
  </conditionalFormatting>
  <conditionalFormatting sqref="F387">
    <cfRule type="containsBlanks" dxfId="11964" priority="4806">
      <formula>LEN(TRIM(F387))=0</formula>
    </cfRule>
  </conditionalFormatting>
  <conditionalFormatting sqref="F388">
    <cfRule type="containsBlanks" dxfId="11963" priority="4805">
      <formula>LEN(TRIM(F388))=0</formula>
    </cfRule>
  </conditionalFormatting>
  <conditionalFormatting sqref="Z412:Z414">
    <cfRule type="containsBlanks" dxfId="11962" priority="4563">
      <formula>LEN(TRIM(Z412))=0</formula>
    </cfRule>
  </conditionalFormatting>
  <conditionalFormatting sqref="AG412:AH414">
    <cfRule type="containsBlanks" dxfId="11961" priority="4560">
      <formula>LEN(TRIM(AG412))=0</formula>
    </cfRule>
  </conditionalFormatting>
  <conditionalFormatting sqref="AJ412:AJ414">
    <cfRule type="containsBlanks" dxfId="11960" priority="4559">
      <formula>LEN(TRIM(AJ412))=0</formula>
    </cfRule>
  </conditionalFormatting>
  <conditionalFormatting sqref="L387:L388">
    <cfRule type="containsBlanks" dxfId="11959" priority="4804">
      <formula>LEN(TRIM(L387))=0</formula>
    </cfRule>
  </conditionalFormatting>
  <conditionalFormatting sqref="K388 M388">
    <cfRule type="containsBlanks" dxfId="11958" priority="4803">
      <formula>LEN(TRIM(K388))=0</formula>
    </cfRule>
  </conditionalFormatting>
  <conditionalFormatting sqref="G388">
    <cfRule type="containsBlanks" dxfId="11957" priority="4801">
      <formula>LEN(TRIM(G388))=0</formula>
    </cfRule>
  </conditionalFormatting>
  <conditionalFormatting sqref="I388:J388">
    <cfRule type="containsBlanks" dxfId="11956" priority="4800">
      <formula>LEN(TRIM(I388))=0</formula>
    </cfRule>
  </conditionalFormatting>
  <conditionalFormatting sqref="I387">
    <cfRule type="containsBlanks" dxfId="11955" priority="4799">
      <formula>LEN(TRIM(I387))=0</formula>
    </cfRule>
  </conditionalFormatting>
  <conditionalFormatting sqref="J387">
    <cfRule type="containsBlanks" dxfId="11954" priority="4798">
      <formula>LEN(TRIM(J387))=0</formula>
    </cfRule>
  </conditionalFormatting>
  <conditionalFormatting sqref="N387:P388">
    <cfRule type="containsBlanks" dxfId="11953" priority="4797">
      <formula>LEN(TRIM(N387))=0</formula>
    </cfRule>
  </conditionalFormatting>
  <conditionalFormatting sqref="H388">
    <cfRule type="containsBlanks" dxfId="11952" priority="4796">
      <formula>LEN(TRIM(H388))=0</formula>
    </cfRule>
  </conditionalFormatting>
  <conditionalFormatting sqref="S387:S388">
    <cfRule type="containsBlanks" dxfId="11951" priority="4795">
      <formula>LEN(TRIM(S387))=0</formula>
    </cfRule>
  </conditionalFormatting>
  <conditionalFormatting sqref="T387:T388">
    <cfRule type="containsBlanks" dxfId="11950" priority="4794">
      <formula>LEN(TRIM(T387))=0</formula>
    </cfRule>
  </conditionalFormatting>
  <conditionalFormatting sqref="W387:W388">
    <cfRule type="containsBlanks" dxfId="11949" priority="4793">
      <formula>LEN(TRIM(W387))=0</formula>
    </cfRule>
  </conditionalFormatting>
  <conditionalFormatting sqref="X387:X388">
    <cfRule type="containsBlanks" dxfId="11948" priority="4792">
      <formula>LEN(TRIM(X387))=0</formula>
    </cfRule>
  </conditionalFormatting>
  <conditionalFormatting sqref="AD387:AE388">
    <cfRule type="containsBlanks" dxfId="11947" priority="4791">
      <formula>LEN(TRIM(AD387))=0</formula>
    </cfRule>
  </conditionalFormatting>
  <conditionalFormatting sqref="AV387:AY388">
    <cfRule type="containsBlanks" dxfId="11946" priority="4789">
      <formula>LEN(TRIM(AV387))=0</formula>
    </cfRule>
  </conditionalFormatting>
  <conditionalFormatting sqref="F389">
    <cfRule type="containsBlanks" dxfId="11945" priority="4788">
      <formula>LEN(TRIM(F389))=0</formula>
    </cfRule>
  </conditionalFormatting>
  <conditionalFormatting sqref="G389">
    <cfRule type="containsBlanks" dxfId="11944" priority="4787">
      <formula>LEN(TRIM(G389))=0</formula>
    </cfRule>
  </conditionalFormatting>
  <conditionalFormatting sqref="H389">
    <cfRule type="containsBlanks" dxfId="11943" priority="4786">
      <formula>LEN(TRIM(H389))=0</formula>
    </cfRule>
  </conditionalFormatting>
  <conditionalFormatting sqref="I389">
    <cfRule type="containsBlanks" dxfId="11942" priority="4785">
      <formula>LEN(TRIM(I389))=0</formula>
    </cfRule>
  </conditionalFormatting>
  <conditionalFormatting sqref="J389">
    <cfRule type="containsBlanks" dxfId="11941" priority="4784">
      <formula>LEN(TRIM(J389))=0</formula>
    </cfRule>
  </conditionalFormatting>
  <conditionalFormatting sqref="O389">
    <cfRule type="containsBlanks" dxfId="11940" priority="4783">
      <formula>LEN(TRIM(O389))=0</formula>
    </cfRule>
  </conditionalFormatting>
  <conditionalFormatting sqref="K389">
    <cfRule type="containsBlanks" dxfId="11939" priority="4782">
      <formula>LEN(TRIM(K389))=0</formula>
    </cfRule>
  </conditionalFormatting>
  <conditionalFormatting sqref="M389">
    <cfRule type="containsBlanks" dxfId="11938" priority="4781">
      <formula>LEN(TRIM(M389))=0</formula>
    </cfRule>
  </conditionalFormatting>
  <conditionalFormatting sqref="W389">
    <cfRule type="containsBlanks" dxfId="11937" priority="4780">
      <formula>LEN(TRIM(W389))=0</formula>
    </cfRule>
  </conditionalFormatting>
  <conditionalFormatting sqref="X389">
    <cfRule type="containsBlanks" dxfId="11936" priority="4779">
      <formula>LEN(TRIM(X389))=0</formula>
    </cfRule>
  </conditionalFormatting>
  <conditionalFormatting sqref="AB389">
    <cfRule type="containsBlanks" dxfId="11935" priority="4778">
      <formula>LEN(TRIM(AB389))=0</formula>
    </cfRule>
  </conditionalFormatting>
  <conditionalFormatting sqref="AD389:AE389">
    <cfRule type="containsBlanks" dxfId="11934" priority="4777">
      <formula>LEN(TRIM(AD389))=0</formula>
    </cfRule>
  </conditionalFormatting>
  <conditionalFormatting sqref="AX389:AY389">
    <cfRule type="containsBlanks" dxfId="11933" priority="4776">
      <formula>LEN(TRIM(AX389))=0</formula>
    </cfRule>
  </conditionalFormatting>
  <conditionalFormatting sqref="F390">
    <cfRule type="containsBlanks" dxfId="11932" priority="4775">
      <formula>LEN(TRIM(F390))=0</formula>
    </cfRule>
  </conditionalFormatting>
  <conditionalFormatting sqref="I390">
    <cfRule type="containsBlanks" dxfId="11931" priority="4774">
      <formula>LEN(TRIM(I390))=0</formula>
    </cfRule>
  </conditionalFormatting>
  <conditionalFormatting sqref="J390">
    <cfRule type="containsBlanks" dxfId="11930" priority="4773">
      <formula>LEN(TRIM(J390))=0</formula>
    </cfRule>
  </conditionalFormatting>
  <conditionalFormatting sqref="L390">
    <cfRule type="containsBlanks" dxfId="11929" priority="4772">
      <formula>LEN(TRIM(L390))=0</formula>
    </cfRule>
  </conditionalFormatting>
  <conditionalFormatting sqref="N390:P390">
    <cfRule type="containsBlanks" dxfId="11928" priority="4771">
      <formula>LEN(TRIM(N390))=0</formula>
    </cfRule>
  </conditionalFormatting>
  <conditionalFormatting sqref="X390">
    <cfRule type="containsBlanks" dxfId="11927" priority="4770">
      <formula>LEN(TRIM(X390))=0</formula>
    </cfRule>
  </conditionalFormatting>
  <conditionalFormatting sqref="AB390">
    <cfRule type="containsBlanks" dxfId="11926" priority="4769">
      <formula>LEN(TRIM(AB390))=0</formula>
    </cfRule>
  </conditionalFormatting>
  <conditionalFormatting sqref="T390">
    <cfRule type="containsBlanks" dxfId="11925" priority="4768">
      <formula>LEN(TRIM(T390))=0</formula>
    </cfRule>
  </conditionalFormatting>
  <conditionalFormatting sqref="AV390:AY390">
    <cfRule type="containsBlanks" dxfId="11924" priority="4766">
      <formula>LEN(TRIM(AV390))=0</formula>
    </cfRule>
  </conditionalFormatting>
  <conditionalFormatting sqref="F391">
    <cfRule type="containsBlanks" dxfId="11923" priority="4765">
      <formula>LEN(TRIM(F391))=0</formula>
    </cfRule>
  </conditionalFormatting>
  <conditionalFormatting sqref="G391">
    <cfRule type="containsBlanks" dxfId="11922" priority="4764">
      <formula>LEN(TRIM(G391))=0</formula>
    </cfRule>
  </conditionalFormatting>
  <conditionalFormatting sqref="H391">
    <cfRule type="containsBlanks" dxfId="11921" priority="4763">
      <formula>LEN(TRIM(H391))=0</formula>
    </cfRule>
  </conditionalFormatting>
  <conditionalFormatting sqref="I391">
    <cfRule type="containsBlanks" dxfId="11920" priority="4762">
      <formula>LEN(TRIM(I391))=0</formula>
    </cfRule>
  </conditionalFormatting>
  <conditionalFormatting sqref="J391">
    <cfRule type="containsBlanks" dxfId="11919" priority="4761">
      <formula>LEN(TRIM(J391))=0</formula>
    </cfRule>
  </conditionalFormatting>
  <conditionalFormatting sqref="K391:M391">
    <cfRule type="containsBlanks" dxfId="11918" priority="4760">
      <formula>LEN(TRIM(K391))=0</formula>
    </cfRule>
  </conditionalFormatting>
  <conditionalFormatting sqref="O391:O405">
    <cfRule type="containsBlanks" dxfId="11917" priority="4759">
      <formula>LEN(TRIM(O391))=0</formula>
    </cfRule>
  </conditionalFormatting>
  <conditionalFormatting sqref="H412">
    <cfRule type="containsBlanks" dxfId="11916" priority="4574">
      <formula>LEN(TRIM(H412))=0</formula>
    </cfRule>
  </conditionalFormatting>
  <conditionalFormatting sqref="I412">
    <cfRule type="containsBlanks" dxfId="11915" priority="4573">
      <formula>LEN(TRIM(I412))=0</formula>
    </cfRule>
  </conditionalFormatting>
  <conditionalFormatting sqref="N392 P392">
    <cfRule type="containsBlanks" dxfId="11914" priority="4758">
      <formula>LEN(TRIM(N392))=0</formula>
    </cfRule>
  </conditionalFormatting>
  <conditionalFormatting sqref="F392">
    <cfRule type="containsBlanks" dxfId="11913" priority="4757">
      <formula>LEN(TRIM(F392))=0</formula>
    </cfRule>
  </conditionalFormatting>
  <conditionalFormatting sqref="G392">
    <cfRule type="containsBlanks" dxfId="11912" priority="4756">
      <formula>LEN(TRIM(G392))=0</formula>
    </cfRule>
  </conditionalFormatting>
  <conditionalFormatting sqref="H392">
    <cfRule type="containsBlanks" dxfId="11911" priority="4755">
      <formula>LEN(TRIM(H392))=0</formula>
    </cfRule>
  </conditionalFormatting>
  <conditionalFormatting sqref="I392">
    <cfRule type="containsBlanks" dxfId="11910" priority="4754">
      <formula>LEN(TRIM(I392))=0</formula>
    </cfRule>
  </conditionalFormatting>
  <conditionalFormatting sqref="J392">
    <cfRule type="containsBlanks" dxfId="11909" priority="4753">
      <formula>LEN(TRIM(J392))=0</formula>
    </cfRule>
  </conditionalFormatting>
  <conditionalFormatting sqref="K392:M392">
    <cfRule type="containsBlanks" dxfId="11908" priority="4752">
      <formula>LEN(TRIM(K392))=0</formula>
    </cfRule>
  </conditionalFormatting>
  <conditionalFormatting sqref="BO391:BO392">
    <cfRule type="containsBlanks" dxfId="11907" priority="4750">
      <formula>LEN(TRIM(BO391))=0</formula>
    </cfRule>
  </conditionalFormatting>
  <conditionalFormatting sqref="AB391">
    <cfRule type="containsBlanks" dxfId="11906" priority="4749">
      <formula>LEN(TRIM(AB391))=0</formula>
    </cfRule>
  </conditionalFormatting>
  <conditionalFormatting sqref="AB392">
    <cfRule type="containsBlanks" dxfId="11905" priority="4747">
      <formula>LEN(TRIM(AB392))=0</formula>
    </cfRule>
  </conditionalFormatting>
  <conditionalFormatting sqref="AD391:AE392">
    <cfRule type="containsBlanks" dxfId="11904" priority="4746">
      <formula>LEN(TRIM(AD391))=0</formula>
    </cfRule>
  </conditionalFormatting>
  <conditionalFormatting sqref="AB412:AB414">
    <cfRule type="containsBlanks" dxfId="11903" priority="4558">
      <formula>LEN(TRIM(AB412))=0</formula>
    </cfRule>
  </conditionalFormatting>
  <conditionalFormatting sqref="AV391:AY392">
    <cfRule type="containsBlanks" dxfId="11902" priority="4745">
      <formula>LEN(TRIM(AV391))=0</formula>
    </cfRule>
  </conditionalFormatting>
  <conditionalFormatting sqref="BP392:BP393">
    <cfRule type="containsBlanks" dxfId="11901" priority="4744">
      <formula>LEN(TRIM(BP392))=0</formula>
    </cfRule>
  </conditionalFormatting>
  <conditionalFormatting sqref="S391:S392">
    <cfRule type="containsBlanks" dxfId="11900" priority="4742">
      <formula>LEN(TRIM(S391))=0</formula>
    </cfRule>
  </conditionalFormatting>
  <conditionalFormatting sqref="T391:T392">
    <cfRule type="containsBlanks" dxfId="11899" priority="4741">
      <formula>LEN(TRIM(T391))=0</formula>
    </cfRule>
  </conditionalFormatting>
  <conditionalFormatting sqref="H393:H395">
    <cfRule type="containsBlanks" dxfId="11898" priority="4740">
      <formula>LEN(TRIM(H393))=0</formula>
    </cfRule>
  </conditionalFormatting>
  <conditionalFormatting sqref="I393:I395">
    <cfRule type="containsBlanks" dxfId="11897" priority="4739">
      <formula>LEN(TRIM(I393))=0</formula>
    </cfRule>
  </conditionalFormatting>
  <conditionalFormatting sqref="J393:J395">
    <cfRule type="containsBlanks" dxfId="11896" priority="4738">
      <formula>LEN(TRIM(J393))=0</formula>
    </cfRule>
  </conditionalFormatting>
  <conditionalFormatting sqref="N394:N395 P394:P395">
    <cfRule type="containsBlanks" dxfId="11895" priority="4736">
      <formula>LEN(TRIM(N394))=0</formula>
    </cfRule>
  </conditionalFormatting>
  <conditionalFormatting sqref="K393:M395">
    <cfRule type="containsBlanks" dxfId="11894" priority="4734">
      <formula>LEN(TRIM(K393))=0</formula>
    </cfRule>
  </conditionalFormatting>
  <conditionalFormatting sqref="Z393:Z395">
    <cfRule type="containsBlanks" dxfId="11893" priority="4733">
      <formula>LEN(TRIM(Z393))=0</formula>
    </cfRule>
  </conditionalFormatting>
  <conditionalFormatting sqref="W393:W395">
    <cfRule type="containsBlanks" dxfId="11892" priority="4732">
      <formula>LEN(TRIM(W393))=0</formula>
    </cfRule>
  </conditionalFormatting>
  <conditionalFormatting sqref="X393:X395">
    <cfRule type="containsBlanks" dxfId="11891" priority="4731">
      <formula>LEN(TRIM(X393))=0</formula>
    </cfRule>
  </conditionalFormatting>
  <conditionalFormatting sqref="Y393:Y395">
    <cfRule type="containsBlanks" dxfId="11890" priority="4730">
      <formula>LEN(TRIM(Y393))=0</formula>
    </cfRule>
  </conditionalFormatting>
  <conditionalFormatting sqref="AG393:AH395">
    <cfRule type="containsBlanks" dxfId="11889" priority="4729">
      <formula>LEN(TRIM(AG393))=0</formula>
    </cfRule>
  </conditionalFormatting>
  <conditionalFormatting sqref="AB393:AB395">
    <cfRule type="containsBlanks" dxfId="11888" priority="4727">
      <formula>LEN(TRIM(AB393))=0</formula>
    </cfRule>
  </conditionalFormatting>
  <conditionalFormatting sqref="BO393:BO394">
    <cfRule type="containsBlanks" dxfId="11887" priority="4726">
      <formula>LEN(TRIM(BO393))=0</formula>
    </cfRule>
  </conditionalFormatting>
  <conditionalFormatting sqref="AX393:AY395">
    <cfRule type="containsBlanks" dxfId="11886" priority="4725">
      <formula>LEN(TRIM(AX393))=0</formula>
    </cfRule>
  </conditionalFormatting>
  <conditionalFormatting sqref="BO395">
    <cfRule type="containsBlanks" dxfId="11885" priority="4724">
      <formula>LEN(TRIM(BO395))=0</formula>
    </cfRule>
  </conditionalFormatting>
  <conditionalFormatting sqref="T393:T395">
    <cfRule type="containsBlanks" dxfId="11884" priority="4723">
      <formula>LEN(TRIM(T393))=0</formula>
    </cfRule>
  </conditionalFormatting>
  <conditionalFormatting sqref="F396:G396">
    <cfRule type="containsBlanks" dxfId="11883" priority="4722">
      <formula>LEN(TRIM(F396))=0</formula>
    </cfRule>
  </conditionalFormatting>
  <conditionalFormatting sqref="H396">
    <cfRule type="containsBlanks" dxfId="11882" priority="4721">
      <formula>LEN(TRIM(H396))=0</formula>
    </cfRule>
  </conditionalFormatting>
  <conditionalFormatting sqref="I396">
    <cfRule type="containsBlanks" dxfId="11881" priority="4720">
      <formula>LEN(TRIM(I396))=0</formula>
    </cfRule>
  </conditionalFormatting>
  <conditionalFormatting sqref="J396">
    <cfRule type="containsBlanks" dxfId="11880" priority="4719">
      <formula>LEN(TRIM(J396))=0</formula>
    </cfRule>
  </conditionalFormatting>
  <conditionalFormatting sqref="F397:G401">
    <cfRule type="containsBlanks" dxfId="11879" priority="4718">
      <formula>LEN(TRIM(F397))=0</formula>
    </cfRule>
  </conditionalFormatting>
  <conditionalFormatting sqref="H397:H401">
    <cfRule type="containsBlanks" dxfId="11878" priority="4717">
      <formula>LEN(TRIM(H397))=0</formula>
    </cfRule>
  </conditionalFormatting>
  <conditionalFormatting sqref="I397:I401">
    <cfRule type="containsBlanks" dxfId="11877" priority="4716">
      <formula>LEN(TRIM(I397))=0</formula>
    </cfRule>
  </conditionalFormatting>
  <conditionalFormatting sqref="J397:J401">
    <cfRule type="containsBlanks" dxfId="11876" priority="4715">
      <formula>LEN(TRIM(J397))=0</formula>
    </cfRule>
  </conditionalFormatting>
  <conditionalFormatting sqref="K396:M396">
    <cfRule type="containsBlanks" dxfId="11875" priority="4714">
      <formula>LEN(TRIM(K396))=0</formula>
    </cfRule>
  </conditionalFormatting>
  <conditionalFormatting sqref="N397:N401 P397:P401">
    <cfRule type="containsBlanks" dxfId="11874" priority="4712">
      <formula>LEN(TRIM(N397))=0</formula>
    </cfRule>
  </conditionalFormatting>
  <conditionalFormatting sqref="K397:M401">
    <cfRule type="containsBlanks" dxfId="11873" priority="4711">
      <formula>LEN(TRIM(K397))=0</formula>
    </cfRule>
  </conditionalFormatting>
  <conditionalFormatting sqref="Z396:Z401">
    <cfRule type="containsBlanks" dxfId="11872" priority="4709">
      <formula>LEN(TRIM(Z396))=0</formula>
    </cfRule>
  </conditionalFormatting>
  <conditionalFormatting sqref="W396:W401">
    <cfRule type="containsBlanks" dxfId="11871" priority="4708">
      <formula>LEN(TRIM(W396))=0</formula>
    </cfRule>
  </conditionalFormatting>
  <conditionalFormatting sqref="X396:X401">
    <cfRule type="containsBlanks" dxfId="11870" priority="4707">
      <formula>LEN(TRIM(X396))=0</formula>
    </cfRule>
  </conditionalFormatting>
  <conditionalFormatting sqref="Y396:Y401">
    <cfRule type="containsBlanks" dxfId="11869" priority="4706">
      <formula>LEN(TRIM(Y396))=0</formula>
    </cfRule>
  </conditionalFormatting>
  <conditionalFormatting sqref="AG396:AH401">
    <cfRule type="containsBlanks" dxfId="11868" priority="4705">
      <formula>LEN(TRIM(AG396))=0</formula>
    </cfRule>
  </conditionalFormatting>
  <conditionalFormatting sqref="AB396:AB401">
    <cfRule type="containsBlanks" dxfId="11867" priority="4703">
      <formula>LEN(TRIM(AB396))=0</formula>
    </cfRule>
  </conditionalFormatting>
  <conditionalFormatting sqref="AX396:AY401">
    <cfRule type="containsBlanks" dxfId="11866" priority="4702">
      <formula>LEN(TRIM(AX396))=0</formula>
    </cfRule>
  </conditionalFormatting>
  <conditionalFormatting sqref="T396:T401">
    <cfRule type="containsBlanks" dxfId="11865" priority="4701">
      <formula>LEN(TRIM(T396))=0</formula>
    </cfRule>
  </conditionalFormatting>
  <conditionalFormatting sqref="BO396:BO397">
    <cfRule type="containsBlanks" dxfId="11864" priority="4700">
      <formula>LEN(TRIM(BO396))=0</formula>
    </cfRule>
  </conditionalFormatting>
  <conditionalFormatting sqref="BO398:BO401">
    <cfRule type="containsBlanks" dxfId="11863" priority="4699">
      <formula>LEN(TRIM(BO398))=0</formula>
    </cfRule>
  </conditionalFormatting>
  <conditionalFormatting sqref="F402:G402">
    <cfRule type="containsBlanks" dxfId="11862" priority="4698">
      <formula>LEN(TRIM(F402))=0</formula>
    </cfRule>
  </conditionalFormatting>
  <conditionalFormatting sqref="H402">
    <cfRule type="containsBlanks" dxfId="11861" priority="4697">
      <formula>LEN(TRIM(H402))=0</formula>
    </cfRule>
  </conditionalFormatting>
  <conditionalFormatting sqref="I402">
    <cfRule type="containsBlanks" dxfId="11860" priority="4696">
      <formula>LEN(TRIM(I402))=0</formula>
    </cfRule>
  </conditionalFormatting>
  <conditionalFormatting sqref="J402">
    <cfRule type="containsBlanks" dxfId="11859" priority="4695">
      <formula>LEN(TRIM(J402))=0</formula>
    </cfRule>
  </conditionalFormatting>
  <conditionalFormatting sqref="F403:G403">
    <cfRule type="containsBlanks" dxfId="11858" priority="4694">
      <formula>LEN(TRIM(F403))=0</formula>
    </cfRule>
  </conditionalFormatting>
  <conditionalFormatting sqref="H403">
    <cfRule type="containsBlanks" dxfId="11857" priority="4693">
      <formula>LEN(TRIM(H403))=0</formula>
    </cfRule>
  </conditionalFormatting>
  <conditionalFormatting sqref="I403">
    <cfRule type="containsBlanks" dxfId="11856" priority="4692">
      <formula>LEN(TRIM(I403))=0</formula>
    </cfRule>
  </conditionalFormatting>
  <conditionalFormatting sqref="J403">
    <cfRule type="containsBlanks" dxfId="11855" priority="4691">
      <formula>LEN(TRIM(J403))=0</formula>
    </cfRule>
  </conditionalFormatting>
  <conditionalFormatting sqref="K402:M402">
    <cfRule type="containsBlanks" dxfId="11854" priority="4689">
      <formula>LEN(TRIM(K402))=0</formula>
    </cfRule>
  </conditionalFormatting>
  <conditionalFormatting sqref="N403 P403">
    <cfRule type="containsBlanks" dxfId="11853" priority="4688">
      <formula>LEN(TRIM(N403))=0</formula>
    </cfRule>
  </conditionalFormatting>
  <conditionalFormatting sqref="K403:M403">
    <cfRule type="containsBlanks" dxfId="11852" priority="4686">
      <formula>LEN(TRIM(K403))=0</formula>
    </cfRule>
  </conditionalFormatting>
  <conditionalFormatting sqref="W402:W403">
    <cfRule type="containsBlanks" dxfId="11851" priority="4685">
      <formula>LEN(TRIM(W402))=0</formula>
    </cfRule>
  </conditionalFormatting>
  <conditionalFormatting sqref="X402:X403">
    <cfRule type="containsBlanks" dxfId="11850" priority="4684">
      <formula>LEN(TRIM(X402))=0</formula>
    </cfRule>
  </conditionalFormatting>
  <conditionalFormatting sqref="Z402:Z403">
    <cfRule type="containsBlanks" dxfId="11849" priority="4683">
      <formula>LEN(TRIM(Z402))=0</formula>
    </cfRule>
  </conditionalFormatting>
  <conditionalFormatting sqref="Y402">
    <cfRule type="containsBlanks" dxfId="11848" priority="4682">
      <formula>LEN(TRIM(Y402))=0</formula>
    </cfRule>
  </conditionalFormatting>
  <conditionalFormatting sqref="Y403">
    <cfRule type="containsBlanks" dxfId="11847" priority="4681">
      <formula>LEN(TRIM(Y403))=0</formula>
    </cfRule>
  </conditionalFormatting>
  <conditionalFormatting sqref="AG402:AH403">
    <cfRule type="containsBlanks" dxfId="11846" priority="4680">
      <formula>LEN(TRIM(AG402))=0</formula>
    </cfRule>
  </conditionalFormatting>
  <conditionalFormatting sqref="AB402:AB403">
    <cfRule type="containsBlanks" dxfId="11845" priority="4678">
      <formula>LEN(TRIM(AB402))=0</formula>
    </cfRule>
  </conditionalFormatting>
  <conditionalFormatting sqref="BO402:BO403">
    <cfRule type="containsBlanks" dxfId="11844" priority="4677">
      <formula>LEN(TRIM(BO402))=0</formula>
    </cfRule>
  </conditionalFormatting>
  <conditionalFormatting sqref="AX402:AY403">
    <cfRule type="containsBlanks" dxfId="11843" priority="4676">
      <formula>LEN(TRIM(AX402))=0</formula>
    </cfRule>
  </conditionalFormatting>
  <conditionalFormatting sqref="T402:T403">
    <cfRule type="containsBlanks" dxfId="11842" priority="4675">
      <formula>LEN(TRIM(T402))=0</formula>
    </cfRule>
  </conditionalFormatting>
  <conditionalFormatting sqref="I404">
    <cfRule type="containsBlanks" dxfId="11841" priority="4674">
      <formula>LEN(TRIM(I404))=0</formula>
    </cfRule>
  </conditionalFormatting>
  <conditionalFormatting sqref="J404">
    <cfRule type="containsBlanks" dxfId="11840" priority="4673">
      <formula>LEN(TRIM(J404))=0</formula>
    </cfRule>
  </conditionalFormatting>
  <conditionalFormatting sqref="K404:M404">
    <cfRule type="containsBlanks" dxfId="11839" priority="4671">
      <formula>LEN(TRIM(K404))=0</formula>
    </cfRule>
  </conditionalFormatting>
  <conditionalFormatting sqref="F405:H405 N405 P405:V405 AJ405:AK405">
    <cfRule type="containsBlanks" dxfId="11838" priority="4670">
      <formula>LEN(TRIM(F405))=0</formula>
    </cfRule>
  </conditionalFormatting>
  <conditionalFormatting sqref="I405">
    <cfRule type="containsBlanks" dxfId="11837" priority="4669">
      <formula>LEN(TRIM(I405))=0</formula>
    </cfRule>
  </conditionalFormatting>
  <conditionalFormatting sqref="J405">
    <cfRule type="containsBlanks" dxfId="11836" priority="4668">
      <formula>LEN(TRIM(J405))=0</formula>
    </cfRule>
  </conditionalFormatting>
  <conditionalFormatting sqref="K405:M405">
    <cfRule type="containsBlanks" dxfId="11835" priority="4666">
      <formula>LEN(TRIM(K405))=0</formula>
    </cfRule>
  </conditionalFormatting>
  <conditionalFormatting sqref="BO404:BO405">
    <cfRule type="containsBlanks" dxfId="11834" priority="4665">
      <formula>LEN(TRIM(BO404))=0</formula>
    </cfRule>
  </conditionalFormatting>
  <conditionalFormatting sqref="W405:X405">
    <cfRule type="containsBlanks" dxfId="11833" priority="4664">
      <formula>LEN(TRIM(W405))=0</formula>
    </cfRule>
  </conditionalFormatting>
  <conditionalFormatting sqref="Z405">
    <cfRule type="containsBlanks" dxfId="11832" priority="4663">
      <formula>LEN(TRIM(Z405))=0</formula>
    </cfRule>
  </conditionalFormatting>
  <conditionalFormatting sqref="Y405">
    <cfRule type="containsBlanks" dxfId="11831" priority="4662">
      <formula>LEN(TRIM(Y405))=0</formula>
    </cfRule>
  </conditionalFormatting>
  <conditionalFormatting sqref="AD405:AE405">
    <cfRule type="containsBlanks" dxfId="11830" priority="4661">
      <formula>LEN(TRIM(AD405))=0</formula>
    </cfRule>
  </conditionalFormatting>
  <conditionalFormatting sqref="AG405:AH405">
    <cfRule type="containsBlanks" dxfId="11829" priority="4660">
      <formula>LEN(TRIM(AG405))=0</formula>
    </cfRule>
  </conditionalFormatting>
  <conditionalFormatting sqref="AB405">
    <cfRule type="containsBlanks" dxfId="11828" priority="4659">
      <formula>LEN(TRIM(AB405))=0</formula>
    </cfRule>
  </conditionalFormatting>
  <conditionalFormatting sqref="BL404:BL405">
    <cfRule type="containsBlanks" dxfId="11827" priority="4656">
      <formula>LEN(TRIM(BL404))=0</formula>
    </cfRule>
  </conditionalFormatting>
  <conditionalFormatting sqref="AX404:AY405">
    <cfRule type="containsBlanks" dxfId="11826" priority="4655">
      <formula>LEN(TRIM(AX404))=0</formula>
    </cfRule>
  </conditionalFormatting>
  <conditionalFormatting sqref="F406">
    <cfRule type="containsBlanks" dxfId="11825" priority="4654">
      <formula>LEN(TRIM(F406))=0</formula>
    </cfRule>
  </conditionalFormatting>
  <conditionalFormatting sqref="H406">
    <cfRule type="containsBlanks" dxfId="11824" priority="4653">
      <formula>LEN(TRIM(H406))=0</formula>
    </cfRule>
  </conditionalFormatting>
  <conditionalFormatting sqref="I406">
    <cfRule type="containsBlanks" dxfId="11823" priority="4652">
      <formula>LEN(TRIM(I406))=0</formula>
    </cfRule>
  </conditionalFormatting>
  <conditionalFormatting sqref="J406">
    <cfRule type="containsBlanks" dxfId="11822" priority="4651">
      <formula>LEN(TRIM(J406))=0</formula>
    </cfRule>
  </conditionalFormatting>
  <conditionalFormatting sqref="I413">
    <cfRule type="containsBlanks" dxfId="11821" priority="4570">
      <formula>LEN(TRIM(I413))=0</formula>
    </cfRule>
  </conditionalFormatting>
  <conditionalFormatting sqref="F407">
    <cfRule type="containsBlanks" dxfId="11820" priority="4650">
      <formula>LEN(TRIM(F407))=0</formula>
    </cfRule>
  </conditionalFormatting>
  <conditionalFormatting sqref="K406:K407">
    <cfRule type="containsBlanks" dxfId="11819" priority="4649">
      <formula>LEN(TRIM(K406))=0</formula>
    </cfRule>
  </conditionalFormatting>
  <conditionalFormatting sqref="M406:M407">
    <cfRule type="containsBlanks" dxfId="11818" priority="4648">
      <formula>LEN(TRIM(M406))=0</formula>
    </cfRule>
  </conditionalFormatting>
  <conditionalFormatting sqref="N406:P407">
    <cfRule type="containsBlanks" dxfId="11817" priority="4647">
      <formula>LEN(TRIM(N406))=0</formula>
    </cfRule>
  </conditionalFormatting>
  <conditionalFormatting sqref="X406">
    <cfRule type="containsBlanks" dxfId="11816" priority="4646">
      <formula>LEN(TRIM(X406))=0</formula>
    </cfRule>
  </conditionalFormatting>
  <conditionalFormatting sqref="W407">
    <cfRule type="containsBlanks" dxfId="11815" priority="4645">
      <formula>LEN(TRIM(W407))=0</formula>
    </cfRule>
  </conditionalFormatting>
  <conditionalFormatting sqref="X407">
    <cfRule type="containsBlanks" dxfId="11814" priority="4644">
      <formula>LEN(TRIM(X407))=0</formula>
    </cfRule>
  </conditionalFormatting>
  <conditionalFormatting sqref="Y406:Y407">
    <cfRule type="containsBlanks" dxfId="11813" priority="4643">
      <formula>LEN(TRIM(Y406))=0</formula>
    </cfRule>
  </conditionalFormatting>
  <conditionalFormatting sqref="Z406:Z407">
    <cfRule type="containsBlanks" dxfId="11812" priority="4642">
      <formula>LEN(TRIM(Z406))=0</formula>
    </cfRule>
  </conditionalFormatting>
  <conditionalFormatting sqref="AG406:AH407">
    <cfRule type="containsBlanks" dxfId="11811" priority="4641">
      <formula>LEN(TRIM(AG406))=0</formula>
    </cfRule>
  </conditionalFormatting>
  <conditionalFormatting sqref="AB406:AB407">
    <cfRule type="containsBlanks" dxfId="11810" priority="4639">
      <formula>LEN(TRIM(AB406))=0</formula>
    </cfRule>
  </conditionalFormatting>
  <conditionalFormatting sqref="AD406:AE407">
    <cfRule type="containsBlanks" dxfId="11809" priority="4638">
      <formula>LEN(TRIM(AD406))=0</formula>
    </cfRule>
  </conditionalFormatting>
  <conditionalFormatting sqref="BO406">
    <cfRule type="containsBlanks" dxfId="11808" priority="4637">
      <formula>LEN(TRIM(BO406))=0</formula>
    </cfRule>
  </conditionalFormatting>
  <conditionalFormatting sqref="G407">
    <cfRule type="containsBlanks" dxfId="11807" priority="4636">
      <formula>LEN(TRIM(G407))=0</formula>
    </cfRule>
  </conditionalFormatting>
  <conditionalFormatting sqref="H407">
    <cfRule type="containsBlanks" dxfId="11806" priority="4635">
      <formula>LEN(TRIM(H407))=0</formula>
    </cfRule>
  </conditionalFormatting>
  <conditionalFormatting sqref="I407">
    <cfRule type="containsBlanks" dxfId="11805" priority="4634">
      <formula>LEN(TRIM(I407))=0</formula>
    </cfRule>
  </conditionalFormatting>
  <conditionalFormatting sqref="J407">
    <cfRule type="containsBlanks" dxfId="11804" priority="4633">
      <formula>LEN(TRIM(J407))=0</formula>
    </cfRule>
  </conditionalFormatting>
  <conditionalFormatting sqref="BG407:BN407">
    <cfRule type="containsBlanks" dxfId="11803" priority="4632">
      <formula>LEN(TRIM(BG407))=0</formula>
    </cfRule>
  </conditionalFormatting>
  <conditionalFormatting sqref="BO407">
    <cfRule type="containsBlanks" dxfId="11802" priority="4631">
      <formula>LEN(TRIM(BO407))=0</formula>
    </cfRule>
  </conditionalFormatting>
  <conditionalFormatting sqref="H408">
    <cfRule type="containsBlanks" dxfId="11801" priority="4630">
      <formula>LEN(TRIM(H408))=0</formula>
    </cfRule>
  </conditionalFormatting>
  <conditionalFormatting sqref="I408">
    <cfRule type="containsBlanks" dxfId="11800" priority="4629">
      <formula>LEN(TRIM(I408))=0</formula>
    </cfRule>
  </conditionalFormatting>
  <conditionalFormatting sqref="J408">
    <cfRule type="containsBlanks" dxfId="11799" priority="4628">
      <formula>LEN(TRIM(J408))=0</formula>
    </cfRule>
  </conditionalFormatting>
  <conditionalFormatting sqref="F409:G409">
    <cfRule type="containsBlanks" dxfId="11798" priority="4627">
      <formula>LEN(TRIM(F409))=0</formula>
    </cfRule>
  </conditionalFormatting>
  <conditionalFormatting sqref="H409">
    <cfRule type="containsBlanks" dxfId="11797" priority="4626">
      <formula>LEN(TRIM(H409))=0</formula>
    </cfRule>
  </conditionalFormatting>
  <conditionalFormatting sqref="I409">
    <cfRule type="containsBlanks" dxfId="11796" priority="4625">
      <formula>LEN(TRIM(I409))=0</formula>
    </cfRule>
  </conditionalFormatting>
  <conditionalFormatting sqref="J409">
    <cfRule type="containsBlanks" dxfId="11795" priority="4624">
      <formula>LEN(TRIM(J409))=0</formula>
    </cfRule>
  </conditionalFormatting>
  <conditionalFormatting sqref="O408:O413">
    <cfRule type="containsBlanks" dxfId="11794" priority="4623">
      <formula>LEN(TRIM(O408))=0</formula>
    </cfRule>
  </conditionalFormatting>
  <conditionalFormatting sqref="K408:M409">
    <cfRule type="containsBlanks" dxfId="11793" priority="4622">
      <formula>LEN(TRIM(K408))=0</formula>
    </cfRule>
  </conditionalFormatting>
  <conditionalFormatting sqref="N409 P409">
    <cfRule type="containsBlanks" dxfId="11792" priority="4621">
      <formula>LEN(TRIM(N409))=0</formula>
    </cfRule>
  </conditionalFormatting>
  <conditionalFormatting sqref="W408:W409">
    <cfRule type="containsBlanks" dxfId="11791" priority="4619">
      <formula>LEN(TRIM(W408))=0</formula>
    </cfRule>
  </conditionalFormatting>
  <conditionalFormatting sqref="X408:X409">
    <cfRule type="containsBlanks" dxfId="11790" priority="4618">
      <formula>LEN(TRIM(X408))=0</formula>
    </cfRule>
  </conditionalFormatting>
  <conditionalFormatting sqref="AB408:AB409">
    <cfRule type="containsBlanks" dxfId="11789" priority="4616">
      <formula>LEN(TRIM(AB408))=0</formula>
    </cfRule>
  </conditionalFormatting>
  <conditionalFormatting sqref="Y408:Y409">
    <cfRule type="containsBlanks" dxfId="11788" priority="4615">
      <formula>LEN(TRIM(Y408))=0</formula>
    </cfRule>
  </conditionalFormatting>
  <conditionalFormatting sqref="AV408:AY409">
    <cfRule type="containsBlanks" dxfId="11787" priority="4613">
      <formula>LEN(TRIM(AV408))=0</formula>
    </cfRule>
  </conditionalFormatting>
  <conditionalFormatting sqref="Q410 AR410:AS410 Z410 U410:V410">
    <cfRule type="containsBlanks" dxfId="11786" priority="4612">
      <formula>LEN(TRIM(Q410))=0</formula>
    </cfRule>
  </conditionalFormatting>
  <conditionalFormatting sqref="F410:G410">
    <cfRule type="containsBlanks" dxfId="11785" priority="4611">
      <formula>LEN(TRIM(F410))=0</formula>
    </cfRule>
  </conditionalFormatting>
  <conditionalFormatting sqref="H410">
    <cfRule type="containsBlanks" dxfId="11784" priority="4610">
      <formula>LEN(TRIM(H410))=0</formula>
    </cfRule>
  </conditionalFormatting>
  <conditionalFormatting sqref="I410">
    <cfRule type="containsBlanks" dxfId="11783" priority="4609">
      <formula>LEN(TRIM(I410))=0</formula>
    </cfRule>
  </conditionalFormatting>
  <conditionalFormatting sqref="J410">
    <cfRule type="containsBlanks" dxfId="11782" priority="4608">
      <formula>LEN(TRIM(J410))=0</formula>
    </cfRule>
  </conditionalFormatting>
  <conditionalFormatting sqref="K410:M410">
    <cfRule type="containsBlanks" dxfId="11781" priority="4607">
      <formula>LEN(TRIM(K410))=0</formula>
    </cfRule>
  </conditionalFormatting>
  <conditionalFormatting sqref="N410 P410">
    <cfRule type="containsBlanks" dxfId="11780" priority="4606">
      <formula>LEN(TRIM(N410))=0</formula>
    </cfRule>
  </conditionalFormatting>
  <conditionalFormatting sqref="W410">
    <cfRule type="containsBlanks" dxfId="11779" priority="4604">
      <formula>LEN(TRIM(W410))=0</formula>
    </cfRule>
  </conditionalFormatting>
  <conditionalFormatting sqref="X410">
    <cfRule type="containsBlanks" dxfId="11778" priority="4603">
      <formula>LEN(TRIM(X410))=0</formula>
    </cfRule>
  </conditionalFormatting>
  <conditionalFormatting sqref="AB410">
    <cfRule type="containsBlanks" dxfId="11777" priority="4601">
      <formula>LEN(TRIM(AB410))=0</formula>
    </cfRule>
  </conditionalFormatting>
  <conditionalFormatting sqref="Y410">
    <cfRule type="containsBlanks" dxfId="11776" priority="4600">
      <formula>LEN(TRIM(Y410))=0</formula>
    </cfRule>
  </conditionalFormatting>
  <conditionalFormatting sqref="S408:S410">
    <cfRule type="containsBlanks" dxfId="11775" priority="4598">
      <formula>LEN(TRIM(S408))=0</formula>
    </cfRule>
  </conditionalFormatting>
  <conditionalFormatting sqref="T408:T410">
    <cfRule type="containsBlanks" dxfId="11774" priority="4597">
      <formula>LEN(TRIM(T408))=0</formula>
    </cfRule>
  </conditionalFormatting>
  <conditionalFormatting sqref="R409:R410">
    <cfRule type="containsBlanks" dxfId="11773" priority="4596">
      <formula>LEN(TRIM(R409))=0</formula>
    </cfRule>
  </conditionalFormatting>
  <conditionalFormatting sqref="AV410:AY410">
    <cfRule type="containsBlanks" dxfId="11772" priority="4595">
      <formula>LEN(TRIM(AV410))=0</formula>
    </cfRule>
  </conditionalFormatting>
  <conditionalFormatting sqref="BG408:BM410">
    <cfRule type="containsBlanks" dxfId="11771" priority="4594">
      <formula>LEN(TRIM(BG408))=0</formula>
    </cfRule>
  </conditionalFormatting>
  <conditionalFormatting sqref="BO408:BO410">
    <cfRule type="containsBlanks" dxfId="11770" priority="4593">
      <formula>LEN(TRIM(BO408))=0</formula>
    </cfRule>
  </conditionalFormatting>
  <conditionalFormatting sqref="F411:G411">
    <cfRule type="containsBlanks" dxfId="11769" priority="4592">
      <formula>LEN(TRIM(F411))=0</formula>
    </cfRule>
  </conditionalFormatting>
  <conditionalFormatting sqref="H411">
    <cfRule type="containsBlanks" dxfId="11768" priority="4591">
      <formula>LEN(TRIM(H411))=0</formula>
    </cfRule>
  </conditionalFormatting>
  <conditionalFormatting sqref="I411">
    <cfRule type="containsBlanks" dxfId="11767" priority="4590">
      <formula>LEN(TRIM(I411))=0</formula>
    </cfRule>
  </conditionalFormatting>
  <conditionalFormatting sqref="J411">
    <cfRule type="containsBlanks" dxfId="11766" priority="4589">
      <formula>LEN(TRIM(J411))=0</formula>
    </cfRule>
  </conditionalFormatting>
  <conditionalFormatting sqref="N411 P411">
    <cfRule type="containsBlanks" dxfId="11765" priority="4588">
      <formula>LEN(TRIM(N411))=0</formula>
    </cfRule>
  </conditionalFormatting>
  <conditionalFormatting sqref="K411:M411">
    <cfRule type="containsBlanks" dxfId="11764" priority="4586">
      <formula>LEN(TRIM(K411))=0</formula>
    </cfRule>
  </conditionalFormatting>
  <conditionalFormatting sqref="Z411">
    <cfRule type="containsBlanks" dxfId="11763" priority="4585">
      <formula>LEN(TRIM(Z411))=0</formula>
    </cfRule>
  </conditionalFormatting>
  <conditionalFormatting sqref="W411">
    <cfRule type="containsBlanks" dxfId="11762" priority="4584">
      <formula>LEN(TRIM(W411))=0</formula>
    </cfRule>
  </conditionalFormatting>
  <conditionalFormatting sqref="X411">
    <cfRule type="containsBlanks" dxfId="11761" priority="4583">
      <formula>LEN(TRIM(X411))=0</formula>
    </cfRule>
  </conditionalFormatting>
  <conditionalFormatting sqref="AB411">
    <cfRule type="containsBlanks" dxfId="11760" priority="4581">
      <formula>LEN(TRIM(AB411))=0</formula>
    </cfRule>
  </conditionalFormatting>
  <conditionalFormatting sqref="Y411">
    <cfRule type="containsBlanks" dxfId="11759" priority="4580">
      <formula>LEN(TRIM(Y411))=0</formula>
    </cfRule>
  </conditionalFormatting>
  <conditionalFormatting sqref="BN411">
    <cfRule type="containsBlanks" dxfId="11758" priority="4579">
      <formula>LEN(TRIM(BN411))=0</formula>
    </cfRule>
  </conditionalFormatting>
  <conditionalFormatting sqref="BO411">
    <cfRule type="containsBlanks" dxfId="11757" priority="4578">
      <formula>LEN(TRIM(BO411))=0</formula>
    </cfRule>
  </conditionalFormatting>
  <conditionalFormatting sqref="AX411:AY411">
    <cfRule type="containsBlanks" dxfId="11756" priority="4577">
      <formula>LEN(TRIM(AX411))=0</formula>
    </cfRule>
  </conditionalFormatting>
  <conditionalFormatting sqref="BG411:BM411">
    <cfRule type="containsBlanks" dxfId="11755" priority="4576">
      <formula>LEN(TRIM(BG411))=0</formula>
    </cfRule>
  </conditionalFormatting>
  <conditionalFormatting sqref="F412:G412">
    <cfRule type="containsBlanks" dxfId="11754" priority="4575">
      <formula>LEN(TRIM(F412))=0</formula>
    </cfRule>
  </conditionalFormatting>
  <conditionalFormatting sqref="J412">
    <cfRule type="containsBlanks" dxfId="11753" priority="4572">
      <formula>LEN(TRIM(J412))=0</formula>
    </cfRule>
  </conditionalFormatting>
  <conditionalFormatting sqref="H413">
    <cfRule type="containsBlanks" dxfId="11752" priority="4571">
      <formula>LEN(TRIM(H413))=0</formula>
    </cfRule>
  </conditionalFormatting>
  <conditionalFormatting sqref="J413">
    <cfRule type="containsBlanks" dxfId="11751" priority="4569">
      <formula>LEN(TRIM(J413))=0</formula>
    </cfRule>
  </conditionalFormatting>
  <conditionalFormatting sqref="F413">
    <cfRule type="containsBlanks" dxfId="11750" priority="4568">
      <formula>LEN(TRIM(F413))=0</formula>
    </cfRule>
  </conditionalFormatting>
  <conditionalFormatting sqref="H414">
    <cfRule type="containsBlanks" dxfId="11749" priority="4567">
      <formula>LEN(TRIM(H414))=0</formula>
    </cfRule>
  </conditionalFormatting>
  <conditionalFormatting sqref="F414">
    <cfRule type="containsBlanks" dxfId="11748" priority="4566">
      <formula>LEN(TRIM(F414))=0</formula>
    </cfRule>
  </conditionalFormatting>
  <conditionalFormatting sqref="W412:W414">
    <cfRule type="containsBlanks" dxfId="11747" priority="4565">
      <formula>LEN(TRIM(W412))=0</formula>
    </cfRule>
  </conditionalFormatting>
  <conditionalFormatting sqref="X412:X414">
    <cfRule type="containsBlanks" dxfId="11746" priority="4564">
      <formula>LEN(TRIM(X412))=0</formula>
    </cfRule>
  </conditionalFormatting>
  <conditionalFormatting sqref="Y412:Y414">
    <cfRule type="containsBlanks" dxfId="11745" priority="4562">
      <formula>LEN(TRIM(Y412))=0</formula>
    </cfRule>
  </conditionalFormatting>
  <conditionalFormatting sqref="AK412:AK414">
    <cfRule type="containsBlanks" dxfId="11744" priority="4557">
      <formula>LEN(TRIM(AK412))=0</formula>
    </cfRule>
  </conditionalFormatting>
  <conditionalFormatting sqref="AD412:AE414">
    <cfRule type="containsBlanks" dxfId="11743" priority="4556">
      <formula>LEN(TRIM(AD412))=0</formula>
    </cfRule>
  </conditionalFormatting>
  <conditionalFormatting sqref="AP412:AP413">
    <cfRule type="containsBlanks" dxfId="11742" priority="4555">
      <formula>LEN(TRIM(AP412))=0</formula>
    </cfRule>
  </conditionalFormatting>
  <conditionalFormatting sqref="AX412:AY414">
    <cfRule type="containsBlanks" dxfId="11741" priority="4554">
      <formula>LEN(TRIM(AX412))=0</formula>
    </cfRule>
  </conditionalFormatting>
  <conditionalFormatting sqref="AV414:AW414">
    <cfRule type="containsBlanks" dxfId="11740" priority="4552">
      <formula>LEN(TRIM(AV414))=0</formula>
    </cfRule>
  </conditionalFormatting>
  <conditionalFormatting sqref="K412:K414">
    <cfRule type="containsBlanks" dxfId="11739" priority="4551">
      <formula>LEN(TRIM(K412))=0</formula>
    </cfRule>
  </conditionalFormatting>
  <conditionalFormatting sqref="M412:M414">
    <cfRule type="containsBlanks" dxfId="11738" priority="4550">
      <formula>LEN(TRIM(M412))=0</formula>
    </cfRule>
  </conditionalFormatting>
  <conditionalFormatting sqref="S414">
    <cfRule type="containsBlanks" dxfId="11737" priority="4549">
      <formula>LEN(TRIM(S414))=0</formula>
    </cfRule>
  </conditionalFormatting>
  <conditionalFormatting sqref="T414">
    <cfRule type="containsBlanks" dxfId="11736" priority="4548">
      <formula>LEN(TRIM(T414))=0</formula>
    </cfRule>
  </conditionalFormatting>
  <conditionalFormatting sqref="N414">
    <cfRule type="containsBlanks" dxfId="11735" priority="4546">
      <formula>LEN(TRIM(N414))=0</formula>
    </cfRule>
  </conditionalFormatting>
  <conditionalFormatting sqref="P414">
    <cfRule type="containsBlanks" dxfId="11734" priority="4545">
      <formula>LEN(TRIM(P414))=0</formula>
    </cfRule>
  </conditionalFormatting>
  <conditionalFormatting sqref="BG412:BM414">
    <cfRule type="containsBlanks" dxfId="11733" priority="4544">
      <formula>LEN(TRIM(BG412))=0</formula>
    </cfRule>
  </conditionalFormatting>
  <conditionalFormatting sqref="BN412:BN414">
    <cfRule type="containsBlanks" dxfId="11732" priority="4543">
      <formula>LEN(TRIM(BN412))=0</formula>
    </cfRule>
  </conditionalFormatting>
  <conditionalFormatting sqref="BO412:BO414">
    <cfRule type="containsBlanks" dxfId="11731" priority="4542">
      <formula>LEN(TRIM(BO412))=0</formula>
    </cfRule>
  </conditionalFormatting>
  <conditionalFormatting sqref="O415:O421">
    <cfRule type="containsBlanks" dxfId="11730" priority="4541">
      <formula>LEN(TRIM(O415))=0</formula>
    </cfRule>
  </conditionalFormatting>
  <conditionalFormatting sqref="F415:F420">
    <cfRule type="containsBlanks" dxfId="11729" priority="4540">
      <formula>LEN(TRIM(F415))=0</formula>
    </cfRule>
  </conditionalFormatting>
  <conditionalFormatting sqref="I415">
    <cfRule type="containsBlanks" dxfId="11728" priority="4539">
      <formula>LEN(TRIM(I415))=0</formula>
    </cfRule>
  </conditionalFormatting>
  <conditionalFormatting sqref="J415">
    <cfRule type="containsBlanks" dxfId="11727" priority="4538">
      <formula>LEN(TRIM(J415))=0</formula>
    </cfRule>
  </conditionalFormatting>
  <conditionalFormatting sqref="K415">
    <cfRule type="containsBlanks" dxfId="11726" priority="4537">
      <formula>LEN(TRIM(K415))=0</formula>
    </cfRule>
  </conditionalFormatting>
  <conditionalFormatting sqref="L415:M415">
    <cfRule type="containsBlanks" dxfId="11725" priority="4536">
      <formula>LEN(TRIM(L415))=0</formula>
    </cfRule>
  </conditionalFormatting>
  <conditionalFormatting sqref="Y415">
    <cfRule type="containsBlanks" dxfId="11724" priority="4535">
      <formula>LEN(TRIM(Y415))=0</formula>
    </cfRule>
  </conditionalFormatting>
  <conditionalFormatting sqref="X415">
    <cfRule type="containsBlanks" dxfId="11723" priority="4534">
      <formula>LEN(TRIM(X415))=0</formula>
    </cfRule>
  </conditionalFormatting>
  <conditionalFormatting sqref="Z415">
    <cfRule type="containsBlanks" dxfId="11722" priority="4533">
      <formula>LEN(TRIM(Z415))=0</formula>
    </cfRule>
  </conditionalFormatting>
  <conditionalFormatting sqref="AB415">
    <cfRule type="containsBlanks" dxfId="11721" priority="4530">
      <formula>LEN(TRIM(AB415))=0</formula>
    </cfRule>
  </conditionalFormatting>
  <conditionalFormatting sqref="AE415">
    <cfRule type="containsBlanks" dxfId="11720" priority="4529">
      <formula>LEN(TRIM(AE415))=0</formula>
    </cfRule>
  </conditionalFormatting>
  <conditionalFormatting sqref="AD416">
    <cfRule type="containsBlanks" dxfId="11719" priority="4528">
      <formula>LEN(TRIM(AD416))=0</formula>
    </cfRule>
  </conditionalFormatting>
  <conditionalFormatting sqref="AB416">
    <cfRule type="containsBlanks" dxfId="11718" priority="4526">
      <formula>LEN(TRIM(AB416))=0</formula>
    </cfRule>
  </conditionalFormatting>
  <conditionalFormatting sqref="AE416">
    <cfRule type="containsBlanks" dxfId="11717" priority="4525">
      <formula>LEN(TRIM(AE416))=0</formula>
    </cfRule>
  </conditionalFormatting>
  <conditionalFormatting sqref="AB417">
    <cfRule type="containsBlanks" dxfId="11716" priority="4524">
      <formula>LEN(TRIM(AB417))=0</formula>
    </cfRule>
  </conditionalFormatting>
  <conditionalFormatting sqref="AE417">
    <cfRule type="containsBlanks" dxfId="11715" priority="4523">
      <formula>LEN(TRIM(AE417))=0</formula>
    </cfRule>
  </conditionalFormatting>
  <conditionalFormatting sqref="AD418">
    <cfRule type="containsBlanks" dxfId="11714" priority="4522">
      <formula>LEN(TRIM(AD418))=0</formula>
    </cfRule>
  </conditionalFormatting>
  <conditionalFormatting sqref="AB418">
    <cfRule type="containsBlanks" dxfId="11713" priority="4521">
      <formula>LEN(TRIM(AB418))=0</formula>
    </cfRule>
  </conditionalFormatting>
  <conditionalFormatting sqref="AE418">
    <cfRule type="containsBlanks" dxfId="11712" priority="4520">
      <formula>LEN(TRIM(AE418))=0</formula>
    </cfRule>
  </conditionalFormatting>
  <conditionalFormatting sqref="AB419">
    <cfRule type="containsBlanks" dxfId="11711" priority="4519">
      <formula>LEN(TRIM(AB419))=0</formula>
    </cfRule>
  </conditionalFormatting>
  <conditionalFormatting sqref="AE419">
    <cfRule type="containsBlanks" dxfId="11710" priority="4518">
      <formula>LEN(TRIM(AE419))=0</formula>
    </cfRule>
  </conditionalFormatting>
  <conditionalFormatting sqref="AD420">
    <cfRule type="containsBlanks" dxfId="11709" priority="4517">
      <formula>LEN(TRIM(AD420))=0</formula>
    </cfRule>
  </conditionalFormatting>
  <conditionalFormatting sqref="AB420">
    <cfRule type="containsBlanks" dxfId="11708" priority="4516">
      <formula>LEN(TRIM(AB420))=0</formula>
    </cfRule>
  </conditionalFormatting>
  <conditionalFormatting sqref="AE420">
    <cfRule type="containsBlanks" dxfId="11707" priority="4515">
      <formula>LEN(TRIM(AE420))=0</formula>
    </cfRule>
  </conditionalFormatting>
  <conditionalFormatting sqref="W416:W420">
    <cfRule type="containsBlanks" dxfId="11706" priority="4514">
      <formula>LEN(TRIM(W416))=0</formula>
    </cfRule>
  </conditionalFormatting>
  <conditionalFormatting sqref="Y416:Y420">
    <cfRule type="containsBlanks" dxfId="11705" priority="4513">
      <formula>LEN(TRIM(Y416))=0</formula>
    </cfRule>
  </conditionalFormatting>
  <conditionalFormatting sqref="X416:X420">
    <cfRule type="containsBlanks" dxfId="11704" priority="4512">
      <formula>LEN(TRIM(X416))=0</formula>
    </cfRule>
  </conditionalFormatting>
  <conditionalFormatting sqref="Z416:Z420">
    <cfRule type="containsBlanks" dxfId="11703" priority="4511">
      <formula>LEN(TRIM(Z416))=0</formula>
    </cfRule>
  </conditionalFormatting>
  <conditionalFormatting sqref="AJ416:AK420 AG416:AH420">
    <cfRule type="containsBlanks" dxfId="11702" priority="4510">
      <formula>LEN(TRIM(AG416))=0</formula>
    </cfRule>
  </conditionalFormatting>
  <conditionalFormatting sqref="H416 P416 N416">
    <cfRule type="containsBlanks" dxfId="11701" priority="4508">
      <formula>LEN(TRIM(H416))=0</formula>
    </cfRule>
  </conditionalFormatting>
  <conditionalFormatting sqref="I416">
    <cfRule type="containsBlanks" dxfId="11700" priority="4506">
      <formula>LEN(TRIM(I416))=0</formula>
    </cfRule>
  </conditionalFormatting>
  <conditionalFormatting sqref="J416">
    <cfRule type="containsBlanks" dxfId="11699" priority="4505">
      <formula>LEN(TRIM(J416))=0</formula>
    </cfRule>
  </conditionalFormatting>
  <conditionalFormatting sqref="K416">
    <cfRule type="containsBlanks" dxfId="11698" priority="4504">
      <formula>LEN(TRIM(K416))=0</formula>
    </cfRule>
  </conditionalFormatting>
  <conditionalFormatting sqref="L416:M416">
    <cfRule type="containsBlanks" dxfId="11697" priority="4503">
      <formula>LEN(TRIM(L416))=0</formula>
    </cfRule>
  </conditionalFormatting>
  <conditionalFormatting sqref="G417:H417 P417 N417 G418">
    <cfRule type="containsBlanks" dxfId="11696" priority="4502">
      <formula>LEN(TRIM(G417))=0</formula>
    </cfRule>
  </conditionalFormatting>
  <conditionalFormatting sqref="I417">
    <cfRule type="containsBlanks" dxfId="11695" priority="4500">
      <formula>LEN(TRIM(I417))=0</formula>
    </cfRule>
  </conditionalFormatting>
  <conditionalFormatting sqref="J417">
    <cfRule type="containsBlanks" dxfId="11694" priority="4499">
      <formula>LEN(TRIM(J417))=0</formula>
    </cfRule>
  </conditionalFormatting>
  <conditionalFormatting sqref="K417">
    <cfRule type="containsBlanks" dxfId="11693" priority="4498">
      <formula>LEN(TRIM(K417))=0</formula>
    </cfRule>
  </conditionalFormatting>
  <conditionalFormatting sqref="L417:M417">
    <cfRule type="containsBlanks" dxfId="11692" priority="4497">
      <formula>LEN(TRIM(L417))=0</formula>
    </cfRule>
  </conditionalFormatting>
  <conditionalFormatting sqref="H418 P418 N418">
    <cfRule type="containsBlanks" dxfId="11691" priority="4496">
      <formula>LEN(TRIM(H418))=0</formula>
    </cfRule>
  </conditionalFormatting>
  <conditionalFormatting sqref="I418">
    <cfRule type="containsBlanks" dxfId="11690" priority="4494">
      <formula>LEN(TRIM(I418))=0</formula>
    </cfRule>
  </conditionalFormatting>
  <conditionalFormatting sqref="J418">
    <cfRule type="containsBlanks" dxfId="11689" priority="4493">
      <formula>LEN(TRIM(J418))=0</formula>
    </cfRule>
  </conditionalFormatting>
  <conditionalFormatting sqref="K418">
    <cfRule type="containsBlanks" dxfId="11688" priority="4492">
      <formula>LEN(TRIM(K418))=0</formula>
    </cfRule>
  </conditionalFormatting>
  <conditionalFormatting sqref="L418:M418">
    <cfRule type="containsBlanks" dxfId="11687" priority="4491">
      <formula>LEN(TRIM(L418))=0</formula>
    </cfRule>
  </conditionalFormatting>
  <conditionalFormatting sqref="G419:H419 P419 N419 G420">
    <cfRule type="containsBlanks" dxfId="11686" priority="4490">
      <formula>LEN(TRIM(G419))=0</formula>
    </cfRule>
  </conditionalFormatting>
  <conditionalFormatting sqref="I419">
    <cfRule type="containsBlanks" dxfId="11685" priority="4488">
      <formula>LEN(TRIM(I419))=0</formula>
    </cfRule>
  </conditionalFormatting>
  <conditionalFormatting sqref="J419">
    <cfRule type="containsBlanks" dxfId="11684" priority="4487">
      <formula>LEN(TRIM(J419))=0</formula>
    </cfRule>
  </conditionalFormatting>
  <conditionalFormatting sqref="K419">
    <cfRule type="containsBlanks" dxfId="11683" priority="4486">
      <formula>LEN(TRIM(K419))=0</formula>
    </cfRule>
  </conditionalFormatting>
  <conditionalFormatting sqref="L419:M419">
    <cfRule type="containsBlanks" dxfId="11682" priority="4485">
      <formula>LEN(TRIM(L419))=0</formula>
    </cfRule>
  </conditionalFormatting>
  <conditionalFormatting sqref="H420 P420 N420">
    <cfRule type="containsBlanks" dxfId="11681" priority="4484">
      <formula>LEN(TRIM(H420))=0</formula>
    </cfRule>
  </conditionalFormatting>
  <conditionalFormatting sqref="I420">
    <cfRule type="containsBlanks" dxfId="11680" priority="4482">
      <formula>LEN(TRIM(I420))=0</formula>
    </cfRule>
  </conditionalFormatting>
  <conditionalFormatting sqref="J420">
    <cfRule type="containsBlanks" dxfId="11679" priority="4481">
      <formula>LEN(TRIM(J420))=0</formula>
    </cfRule>
  </conditionalFormatting>
  <conditionalFormatting sqref="K420">
    <cfRule type="containsBlanks" dxfId="11678" priority="4480">
      <formula>LEN(TRIM(K420))=0</formula>
    </cfRule>
  </conditionalFormatting>
  <conditionalFormatting sqref="L420:M420">
    <cfRule type="containsBlanks" dxfId="11677" priority="4479">
      <formula>LEN(TRIM(L420))=0</formula>
    </cfRule>
  </conditionalFormatting>
  <conditionalFormatting sqref="S415:S420">
    <cfRule type="containsBlanks" dxfId="11676" priority="4478">
      <formula>LEN(TRIM(S415))=0</formula>
    </cfRule>
  </conditionalFormatting>
  <conditionalFormatting sqref="T415:T420">
    <cfRule type="containsBlanks" dxfId="11675" priority="4477">
      <formula>LEN(TRIM(T415))=0</formula>
    </cfRule>
  </conditionalFormatting>
  <conditionalFormatting sqref="AX415:AY420">
    <cfRule type="containsBlanks" dxfId="11674" priority="4475">
      <formula>LEN(TRIM(AX415))=0</formula>
    </cfRule>
  </conditionalFormatting>
  <conditionalFormatting sqref="AV415:AW420">
    <cfRule type="containsBlanks" dxfId="11673" priority="4474">
      <formula>LEN(TRIM(AV415))=0</formula>
    </cfRule>
  </conditionalFormatting>
  <conditionalFormatting sqref="BG415:BM420">
    <cfRule type="containsBlanks" dxfId="11672" priority="4473">
      <formula>LEN(TRIM(BG415))=0</formula>
    </cfRule>
  </conditionalFormatting>
  <conditionalFormatting sqref="BN415:BN420">
    <cfRule type="containsBlanks" dxfId="11671" priority="4472">
      <formula>LEN(TRIM(BN415))=0</formula>
    </cfRule>
  </conditionalFormatting>
  <conditionalFormatting sqref="BO415:BO420">
    <cfRule type="containsBlanks" dxfId="11670" priority="4471">
      <formula>LEN(TRIM(BO415))=0</formula>
    </cfRule>
  </conditionalFormatting>
  <conditionalFormatting sqref="I421">
    <cfRule type="containsBlanks" dxfId="11669" priority="4470">
      <formula>LEN(TRIM(I421))=0</formula>
    </cfRule>
  </conditionalFormatting>
  <conditionalFormatting sqref="J421">
    <cfRule type="containsBlanks" dxfId="11668" priority="4469">
      <formula>LEN(TRIM(J421))=0</formula>
    </cfRule>
  </conditionalFormatting>
  <conditionalFormatting sqref="K421">
    <cfRule type="containsBlanks" dxfId="11667" priority="4468">
      <formula>LEN(TRIM(K421))=0</formula>
    </cfRule>
  </conditionalFormatting>
  <conditionalFormatting sqref="L421:M421">
    <cfRule type="containsBlanks" dxfId="11666" priority="4467">
      <formula>LEN(TRIM(L421))=0</formula>
    </cfRule>
  </conditionalFormatting>
  <conditionalFormatting sqref="X421">
    <cfRule type="containsBlanks" dxfId="11665" priority="4465">
      <formula>LEN(TRIM(X421))=0</formula>
    </cfRule>
  </conditionalFormatting>
  <conditionalFormatting sqref="AX421:AY421">
    <cfRule type="containsBlanks" dxfId="11664" priority="4464">
      <formula>LEN(TRIM(AX421))=0</formula>
    </cfRule>
  </conditionalFormatting>
  <conditionalFormatting sqref="BG421:BM421">
    <cfRule type="containsBlanks" dxfId="11663" priority="4463">
      <formula>LEN(TRIM(BG421))=0</formula>
    </cfRule>
  </conditionalFormatting>
  <conditionalFormatting sqref="BN421">
    <cfRule type="containsBlanks" dxfId="11662" priority="4462">
      <formula>LEN(TRIM(BN421))=0</formula>
    </cfRule>
  </conditionalFormatting>
  <conditionalFormatting sqref="BO421">
    <cfRule type="containsBlanks" dxfId="11661" priority="4461">
      <formula>LEN(TRIM(BO421))=0</formula>
    </cfRule>
  </conditionalFormatting>
  <conditionalFormatting sqref="I422">
    <cfRule type="containsBlanks" dxfId="11660" priority="4460">
      <formula>LEN(TRIM(I422))=0</formula>
    </cfRule>
  </conditionalFormatting>
  <conditionalFormatting sqref="J422">
    <cfRule type="containsBlanks" dxfId="11659" priority="4459">
      <formula>LEN(TRIM(J422))=0</formula>
    </cfRule>
  </conditionalFormatting>
  <conditionalFormatting sqref="L422">
    <cfRule type="containsBlanks" dxfId="11658" priority="4458">
      <formula>LEN(TRIM(L422))=0</formula>
    </cfRule>
  </conditionalFormatting>
  <conditionalFormatting sqref="M423">
    <cfRule type="containsBlanks" dxfId="11657" priority="4457">
      <formula>LEN(TRIM(M423))=0</formula>
    </cfRule>
  </conditionalFormatting>
  <conditionalFormatting sqref="K423">
    <cfRule type="containsBlanks" dxfId="11656" priority="4456">
      <formula>LEN(TRIM(K423))=0</formula>
    </cfRule>
  </conditionalFormatting>
  <conditionalFormatting sqref="J423">
    <cfRule type="containsBlanks" dxfId="11655" priority="4455">
      <formula>LEN(TRIM(J423))=0</formula>
    </cfRule>
  </conditionalFormatting>
  <conditionalFormatting sqref="F423:H423">
    <cfRule type="containsBlanks" dxfId="11654" priority="4454">
      <formula>LEN(TRIM(F423))=0</formula>
    </cfRule>
  </conditionalFormatting>
  <conditionalFormatting sqref="N422:P423">
    <cfRule type="containsBlanks" dxfId="11653" priority="4453">
      <formula>LEN(TRIM(N422))=0</formula>
    </cfRule>
  </conditionalFormatting>
  <conditionalFormatting sqref="W422">
    <cfRule type="containsBlanks" dxfId="11652" priority="4452">
      <formula>LEN(TRIM(W422))=0</formula>
    </cfRule>
  </conditionalFormatting>
  <conditionalFormatting sqref="X422">
    <cfRule type="containsBlanks" dxfId="11651" priority="4451">
      <formula>LEN(TRIM(X422))=0</formula>
    </cfRule>
  </conditionalFormatting>
  <conditionalFormatting sqref="AX431:AY431">
    <cfRule type="containsBlanks" dxfId="11650" priority="4328">
      <formula>LEN(TRIM(AX431))=0</formula>
    </cfRule>
  </conditionalFormatting>
  <conditionalFormatting sqref="AO431">
    <cfRule type="containsBlanks" dxfId="11649" priority="4327">
      <formula>LEN(TRIM(AO431))=0</formula>
    </cfRule>
  </conditionalFormatting>
  <conditionalFormatting sqref="AQ431">
    <cfRule type="containsBlanks" dxfId="11648" priority="4326">
      <formula>LEN(TRIM(AQ431))=0</formula>
    </cfRule>
  </conditionalFormatting>
  <conditionalFormatting sqref="W423">
    <cfRule type="containsBlanks" dxfId="11647" priority="4449">
      <formula>LEN(TRIM(W423))=0</formula>
    </cfRule>
  </conditionalFormatting>
  <conditionalFormatting sqref="X423">
    <cfRule type="containsBlanks" dxfId="11646" priority="4448">
      <formula>LEN(TRIM(X423))=0</formula>
    </cfRule>
  </conditionalFormatting>
  <conditionalFormatting sqref="BO422">
    <cfRule type="containsBlanks" dxfId="11645" priority="4447">
      <formula>LEN(TRIM(BO422))=0</formula>
    </cfRule>
  </conditionalFormatting>
  <conditionalFormatting sqref="S422:S423">
    <cfRule type="containsBlanks" dxfId="11644" priority="4444">
      <formula>LEN(TRIM(S422))=0</formula>
    </cfRule>
  </conditionalFormatting>
  <conditionalFormatting sqref="T422:T423">
    <cfRule type="containsBlanks" dxfId="11643" priority="4443">
      <formula>LEN(TRIM(T422))=0</formula>
    </cfRule>
  </conditionalFormatting>
  <conditionalFormatting sqref="AX422:AY423">
    <cfRule type="containsBlanks" dxfId="11642" priority="4442">
      <formula>LEN(TRIM(AX422))=0</formula>
    </cfRule>
  </conditionalFormatting>
  <conditionalFormatting sqref="AV422:AW423">
    <cfRule type="containsBlanks" dxfId="11641" priority="4441">
      <formula>LEN(TRIM(AV422))=0</formula>
    </cfRule>
  </conditionalFormatting>
  <conditionalFormatting sqref="BA422:BA423">
    <cfRule type="containsBlanks" dxfId="11640" priority="4440">
      <formula>LEN(TRIM(BA422))=0</formula>
    </cfRule>
  </conditionalFormatting>
  <conditionalFormatting sqref="BG422:BM423 BP422">
    <cfRule type="containsBlanks" dxfId="11639" priority="4439">
      <formula>LEN(TRIM(BG422))=0</formula>
    </cfRule>
  </conditionalFormatting>
  <conditionalFormatting sqref="BN423">
    <cfRule type="containsBlanks" dxfId="11638" priority="4438">
      <formula>LEN(TRIM(BN423))=0</formula>
    </cfRule>
  </conditionalFormatting>
  <conditionalFormatting sqref="BO423">
    <cfRule type="containsBlanks" dxfId="11637" priority="4437">
      <formula>LEN(TRIM(BO423))=0</formula>
    </cfRule>
  </conditionalFormatting>
  <conditionalFormatting sqref="BP423">
    <cfRule type="containsBlanks" dxfId="11636" priority="4436">
      <formula>LEN(TRIM(BP423))=0</formula>
    </cfRule>
  </conditionalFormatting>
  <conditionalFormatting sqref="F424:H424">
    <cfRule type="containsBlanks" dxfId="11635" priority="4435">
      <formula>LEN(TRIM(F424))=0</formula>
    </cfRule>
  </conditionalFormatting>
  <conditionalFormatting sqref="I424">
    <cfRule type="containsBlanks" dxfId="11634" priority="4434">
      <formula>LEN(TRIM(I424))=0</formula>
    </cfRule>
  </conditionalFormatting>
  <conditionalFormatting sqref="J424">
    <cfRule type="containsBlanks" dxfId="11633" priority="4433">
      <formula>LEN(TRIM(J424))=0</formula>
    </cfRule>
  </conditionalFormatting>
  <conditionalFormatting sqref="F425:H425">
    <cfRule type="containsBlanks" dxfId="11632" priority="4432">
      <formula>LEN(TRIM(F425))=0</formula>
    </cfRule>
  </conditionalFormatting>
  <conditionalFormatting sqref="I425">
    <cfRule type="containsBlanks" dxfId="11631" priority="4431">
      <formula>LEN(TRIM(I425))=0</formula>
    </cfRule>
  </conditionalFormatting>
  <conditionalFormatting sqref="J425">
    <cfRule type="containsBlanks" dxfId="11630" priority="4430">
      <formula>LEN(TRIM(J425))=0</formula>
    </cfRule>
  </conditionalFormatting>
  <conditionalFormatting sqref="K424:M425">
    <cfRule type="containsBlanks" dxfId="11629" priority="4429">
      <formula>LEN(TRIM(K424))=0</formula>
    </cfRule>
  </conditionalFormatting>
  <conditionalFormatting sqref="BO424:BO425">
    <cfRule type="containsBlanks" dxfId="11628" priority="4428">
      <formula>LEN(TRIM(BO424))=0</formula>
    </cfRule>
  </conditionalFormatting>
  <conditionalFormatting sqref="X424">
    <cfRule type="containsBlanks" dxfId="11627" priority="4427">
      <formula>LEN(TRIM(X424))=0</formula>
    </cfRule>
  </conditionalFormatting>
  <conditionalFormatting sqref="AB424">
    <cfRule type="containsBlanks" dxfId="11626" priority="4426">
      <formula>LEN(TRIM(AB424))=0</formula>
    </cfRule>
  </conditionalFormatting>
  <conditionalFormatting sqref="Y425:Z425">
    <cfRule type="containsBlanks" dxfId="11625" priority="4425">
      <formula>LEN(TRIM(Y425))=0</formula>
    </cfRule>
  </conditionalFormatting>
  <conditionalFormatting sqref="AB425">
    <cfRule type="containsBlanks" dxfId="11624" priority="4424">
      <formula>LEN(TRIM(AB425))=0</formula>
    </cfRule>
  </conditionalFormatting>
  <conditionalFormatting sqref="W425">
    <cfRule type="containsBlanks" dxfId="11623" priority="4423">
      <formula>LEN(TRIM(W425))=0</formula>
    </cfRule>
  </conditionalFormatting>
  <conditionalFormatting sqref="X425">
    <cfRule type="containsBlanks" dxfId="11622" priority="4422">
      <formula>LEN(TRIM(X425))=0</formula>
    </cfRule>
  </conditionalFormatting>
  <conditionalFormatting sqref="AQ424:AQ425">
    <cfRule type="containsBlanks" dxfId="11621" priority="4421">
      <formula>LEN(TRIM(AQ424))=0</formula>
    </cfRule>
  </conditionalFormatting>
  <conditionalFormatting sqref="BA424:BA425">
    <cfRule type="containsBlanks" dxfId="11620" priority="4420">
      <formula>LEN(TRIM(BA424))=0</formula>
    </cfRule>
  </conditionalFormatting>
  <conditionalFormatting sqref="AX424:AY425">
    <cfRule type="containsBlanks" dxfId="11619" priority="4419">
      <formula>LEN(TRIM(AX424))=0</formula>
    </cfRule>
  </conditionalFormatting>
  <conditionalFormatting sqref="BG424:BM425">
    <cfRule type="containsBlanks" dxfId="11618" priority="4418">
      <formula>LEN(TRIM(BG424))=0</formula>
    </cfRule>
  </conditionalFormatting>
  <conditionalFormatting sqref="BN424:BN425">
    <cfRule type="containsBlanks" dxfId="11617" priority="4417">
      <formula>LEN(TRIM(BN424))=0</formula>
    </cfRule>
  </conditionalFormatting>
  <conditionalFormatting sqref="F426:H426">
    <cfRule type="containsBlanks" dxfId="11616" priority="4416">
      <formula>LEN(TRIM(F426))=0</formula>
    </cfRule>
  </conditionalFormatting>
  <conditionalFormatting sqref="I426">
    <cfRule type="containsBlanks" dxfId="11615" priority="4415">
      <formula>LEN(TRIM(I426))=0</formula>
    </cfRule>
  </conditionalFormatting>
  <conditionalFormatting sqref="J426">
    <cfRule type="containsBlanks" dxfId="11614" priority="4414">
      <formula>LEN(TRIM(J426))=0</formula>
    </cfRule>
  </conditionalFormatting>
  <conditionalFormatting sqref="K426">
    <cfRule type="containsBlanks" dxfId="11613" priority="4413">
      <formula>LEN(TRIM(K426))=0</formula>
    </cfRule>
  </conditionalFormatting>
  <conditionalFormatting sqref="M426">
    <cfRule type="containsBlanks" dxfId="11612" priority="4412">
      <formula>LEN(TRIM(M426))=0</formula>
    </cfRule>
  </conditionalFormatting>
  <conditionalFormatting sqref="O426:O437">
    <cfRule type="containsBlanks" dxfId="11611" priority="4411">
      <formula>LEN(TRIM(O426))=0</formula>
    </cfRule>
  </conditionalFormatting>
  <conditionalFormatting sqref="AB426:AB427">
    <cfRule type="containsBlanks" dxfId="11610" priority="4410">
      <formula>LEN(TRIM(AB426))=0</formula>
    </cfRule>
  </conditionalFormatting>
  <conditionalFormatting sqref="AG426:AH426">
    <cfRule type="containsBlanks" dxfId="11609" priority="4409">
      <formula>LEN(TRIM(AG426))=0</formula>
    </cfRule>
  </conditionalFormatting>
  <conditionalFormatting sqref="Z426">
    <cfRule type="containsBlanks" dxfId="11608" priority="4407">
      <formula>LEN(TRIM(Z426))=0</formula>
    </cfRule>
  </conditionalFormatting>
  <conditionalFormatting sqref="X426">
    <cfRule type="containsBlanks" dxfId="11607" priority="4406">
      <formula>LEN(TRIM(X426))=0</formula>
    </cfRule>
  </conditionalFormatting>
  <conditionalFormatting sqref="AJ426">
    <cfRule type="containsBlanks" dxfId="11606" priority="4405">
      <formula>LEN(TRIM(AJ426))=0</formula>
    </cfRule>
  </conditionalFormatting>
  <conditionalFormatting sqref="AX426:AY426">
    <cfRule type="containsBlanks" dxfId="11605" priority="4404">
      <formula>LEN(TRIM(AX426))=0</formula>
    </cfRule>
  </conditionalFormatting>
  <conditionalFormatting sqref="BO426">
    <cfRule type="containsBlanks" dxfId="11604" priority="4403">
      <formula>LEN(TRIM(BO426))=0</formula>
    </cfRule>
  </conditionalFormatting>
  <conditionalFormatting sqref="BN426">
    <cfRule type="containsBlanks" dxfId="11603" priority="4402">
      <formula>LEN(TRIM(BN426))=0</formula>
    </cfRule>
  </conditionalFormatting>
  <conditionalFormatting sqref="BG426:BM426">
    <cfRule type="containsBlanks" dxfId="11602" priority="4401">
      <formula>LEN(TRIM(BG426))=0</formula>
    </cfRule>
  </conditionalFormatting>
  <conditionalFormatting sqref="F427:H427">
    <cfRule type="containsBlanks" dxfId="11601" priority="4400">
      <formula>LEN(TRIM(F427))=0</formula>
    </cfRule>
  </conditionalFormatting>
  <conditionalFormatting sqref="I427">
    <cfRule type="containsBlanks" dxfId="11600" priority="4399">
      <formula>LEN(TRIM(I427))=0</formula>
    </cfRule>
  </conditionalFormatting>
  <conditionalFormatting sqref="J427">
    <cfRule type="containsBlanks" dxfId="11599" priority="4398">
      <formula>LEN(TRIM(J427))=0</formula>
    </cfRule>
  </conditionalFormatting>
  <conditionalFormatting sqref="K427:M427">
    <cfRule type="containsBlanks" dxfId="11598" priority="4396">
      <formula>LEN(TRIM(K427))=0</formula>
    </cfRule>
  </conditionalFormatting>
  <conditionalFormatting sqref="S427">
    <cfRule type="containsBlanks" dxfId="11597" priority="4395">
      <formula>LEN(TRIM(S427))=0</formula>
    </cfRule>
  </conditionalFormatting>
  <conditionalFormatting sqref="T427">
    <cfRule type="containsBlanks" dxfId="11596" priority="4394">
      <formula>LEN(TRIM(T427))=0</formula>
    </cfRule>
  </conditionalFormatting>
  <conditionalFormatting sqref="Y427">
    <cfRule type="containsBlanks" dxfId="11595" priority="4392">
      <formula>LEN(TRIM(Y427))=0</formula>
    </cfRule>
  </conditionalFormatting>
  <conditionalFormatting sqref="Z427">
    <cfRule type="containsBlanks" dxfId="11594" priority="4391">
      <formula>LEN(TRIM(Z427))=0</formula>
    </cfRule>
  </conditionalFormatting>
  <conditionalFormatting sqref="AJ427">
    <cfRule type="containsBlanks" dxfId="11593" priority="4390">
      <formula>LEN(TRIM(AJ427))=0</formula>
    </cfRule>
  </conditionalFormatting>
  <conditionalFormatting sqref="AK425">
    <cfRule type="containsBlanks" dxfId="11592" priority="4389">
      <formula>LEN(TRIM(AK425))=0</formula>
    </cfRule>
  </conditionalFormatting>
  <conditionalFormatting sqref="AX427:AY427">
    <cfRule type="containsBlanks" dxfId="11591" priority="4388">
      <formula>LEN(TRIM(AX427))=0</formula>
    </cfRule>
  </conditionalFormatting>
  <conditionalFormatting sqref="BG427:BM427">
    <cfRule type="containsBlanks" dxfId="11590" priority="4387">
      <formula>LEN(TRIM(BG427))=0</formula>
    </cfRule>
  </conditionalFormatting>
  <conditionalFormatting sqref="BN427:BO427">
    <cfRule type="containsBlanks" dxfId="11589" priority="4386">
      <formula>LEN(TRIM(BN427))=0</formula>
    </cfRule>
  </conditionalFormatting>
  <conditionalFormatting sqref="AV427:AW427">
    <cfRule type="containsBlanks" dxfId="11588" priority="4385">
      <formula>LEN(TRIM(AV427))=0</formula>
    </cfRule>
  </conditionalFormatting>
  <conditionalFormatting sqref="F428:H428">
    <cfRule type="containsBlanks" dxfId="11587" priority="4384">
      <formula>LEN(TRIM(F428))=0</formula>
    </cfRule>
  </conditionalFormatting>
  <conditionalFormatting sqref="I428">
    <cfRule type="containsBlanks" dxfId="11586" priority="4383">
      <formula>LEN(TRIM(I428))=0</formula>
    </cfRule>
  </conditionalFormatting>
  <conditionalFormatting sqref="J428">
    <cfRule type="containsBlanks" dxfId="11585" priority="4382">
      <formula>LEN(TRIM(J428))=0</formula>
    </cfRule>
  </conditionalFormatting>
  <conditionalFormatting sqref="K428:M428">
    <cfRule type="containsBlanks" dxfId="11584" priority="4380">
      <formula>LEN(TRIM(K428))=0</formula>
    </cfRule>
  </conditionalFormatting>
  <conditionalFormatting sqref="W428">
    <cfRule type="containsBlanks" dxfId="11583" priority="4379">
      <formula>LEN(TRIM(W428))=0</formula>
    </cfRule>
  </conditionalFormatting>
  <conditionalFormatting sqref="X428">
    <cfRule type="containsBlanks" dxfId="11582" priority="4378">
      <formula>LEN(TRIM(X428))=0</formula>
    </cfRule>
  </conditionalFormatting>
  <conditionalFormatting sqref="Y428">
    <cfRule type="containsBlanks" dxfId="11581" priority="4377">
      <formula>LEN(TRIM(Y428))=0</formula>
    </cfRule>
  </conditionalFormatting>
  <conditionalFormatting sqref="AJ428">
    <cfRule type="containsBlanks" dxfId="11580" priority="4376">
      <formula>LEN(TRIM(AJ428))=0</formula>
    </cfRule>
  </conditionalFormatting>
  <conditionalFormatting sqref="AB428">
    <cfRule type="containsBlanks" dxfId="11579" priority="4375">
      <formula>LEN(TRIM(AB428))=0</formula>
    </cfRule>
  </conditionalFormatting>
  <conditionalFormatting sqref="S428">
    <cfRule type="containsBlanks" dxfId="11578" priority="4374">
      <formula>LEN(TRIM(S428))=0</formula>
    </cfRule>
  </conditionalFormatting>
  <conditionalFormatting sqref="T428">
    <cfRule type="containsBlanks" dxfId="11577" priority="4373">
      <formula>LEN(TRIM(T428))=0</formula>
    </cfRule>
  </conditionalFormatting>
  <conditionalFormatting sqref="AX428:AY428">
    <cfRule type="containsBlanks" dxfId="11576" priority="4371">
      <formula>LEN(TRIM(AX428))=0</formula>
    </cfRule>
  </conditionalFormatting>
  <conditionalFormatting sqref="AV428:AW428">
    <cfRule type="containsBlanks" dxfId="11575" priority="4370">
      <formula>LEN(TRIM(AV428))=0</formula>
    </cfRule>
  </conditionalFormatting>
  <conditionalFormatting sqref="BG428:BM428">
    <cfRule type="containsBlanks" dxfId="11574" priority="4369">
      <formula>LEN(TRIM(BG428))=0</formula>
    </cfRule>
  </conditionalFormatting>
  <conditionalFormatting sqref="BN428">
    <cfRule type="containsBlanks" dxfId="11573" priority="4368">
      <formula>LEN(TRIM(BN428))=0</formula>
    </cfRule>
  </conditionalFormatting>
  <conditionalFormatting sqref="BO428">
    <cfRule type="containsBlanks" dxfId="11572" priority="4367">
      <formula>LEN(TRIM(BO428))=0</formula>
    </cfRule>
  </conditionalFormatting>
  <conditionalFormatting sqref="F429">
    <cfRule type="containsBlanks" dxfId="11571" priority="4366">
      <formula>LEN(TRIM(F429))=0</formula>
    </cfRule>
  </conditionalFormatting>
  <conditionalFormatting sqref="H429">
    <cfRule type="containsBlanks" dxfId="11570" priority="4365">
      <formula>LEN(TRIM(H429))=0</formula>
    </cfRule>
  </conditionalFormatting>
  <conditionalFormatting sqref="I429">
    <cfRule type="containsBlanks" dxfId="11569" priority="4364">
      <formula>LEN(TRIM(I429))=0</formula>
    </cfRule>
  </conditionalFormatting>
  <conditionalFormatting sqref="J429">
    <cfRule type="containsBlanks" dxfId="11568" priority="4363">
      <formula>LEN(TRIM(J429))=0</formula>
    </cfRule>
  </conditionalFormatting>
  <conditionalFormatting sqref="K429:M429">
    <cfRule type="containsBlanks" dxfId="11567" priority="4361">
      <formula>LEN(TRIM(K429))=0</formula>
    </cfRule>
  </conditionalFormatting>
  <conditionalFormatting sqref="Y429">
    <cfRule type="containsBlanks" dxfId="11566" priority="4360">
      <formula>LEN(TRIM(Y429))=0</formula>
    </cfRule>
  </conditionalFormatting>
  <conditionalFormatting sqref="Z429">
    <cfRule type="containsBlanks" dxfId="11565" priority="4359">
      <formula>LEN(TRIM(Z429))=0</formula>
    </cfRule>
  </conditionalFormatting>
  <conditionalFormatting sqref="AB429">
    <cfRule type="containsBlanks" dxfId="11564" priority="4358">
      <formula>LEN(TRIM(AB429))=0</formula>
    </cfRule>
  </conditionalFormatting>
  <conditionalFormatting sqref="BO429">
    <cfRule type="containsBlanks" dxfId="11563" priority="4357">
      <formula>LEN(TRIM(BO429))=0</formula>
    </cfRule>
  </conditionalFormatting>
  <conditionalFormatting sqref="BN429">
    <cfRule type="containsBlanks" dxfId="11562" priority="4356">
      <formula>LEN(TRIM(BN429))=0</formula>
    </cfRule>
  </conditionalFormatting>
  <conditionalFormatting sqref="BG429:BM429">
    <cfRule type="containsBlanks" dxfId="11561" priority="4355">
      <formula>LEN(TRIM(BG429))=0</formula>
    </cfRule>
  </conditionalFormatting>
  <conditionalFormatting sqref="AX429:AY429">
    <cfRule type="containsBlanks" dxfId="11560" priority="4354">
      <formula>LEN(TRIM(AX429))=0</formula>
    </cfRule>
  </conditionalFormatting>
  <conditionalFormatting sqref="H430">
    <cfRule type="containsBlanks" dxfId="11559" priority="4353">
      <formula>LEN(TRIM(H430))=0</formula>
    </cfRule>
  </conditionalFormatting>
  <conditionalFormatting sqref="I430">
    <cfRule type="containsBlanks" dxfId="11558" priority="4352">
      <formula>LEN(TRIM(I430))=0</formula>
    </cfRule>
  </conditionalFormatting>
  <conditionalFormatting sqref="J430">
    <cfRule type="containsBlanks" dxfId="11557" priority="4351">
      <formula>LEN(TRIM(J430))=0</formula>
    </cfRule>
  </conditionalFormatting>
  <conditionalFormatting sqref="G430">
    <cfRule type="containsBlanks" dxfId="11556" priority="4350">
      <formula>LEN(TRIM(G430))=0</formula>
    </cfRule>
  </conditionalFormatting>
  <conditionalFormatting sqref="S430">
    <cfRule type="containsBlanks" dxfId="11555" priority="4346">
      <formula>LEN(TRIM(S430))=0</formula>
    </cfRule>
  </conditionalFormatting>
  <conditionalFormatting sqref="T430">
    <cfRule type="containsBlanks" dxfId="11554" priority="4345">
      <formula>LEN(TRIM(T430))=0</formula>
    </cfRule>
  </conditionalFormatting>
  <conditionalFormatting sqref="AX430:AY430">
    <cfRule type="containsBlanks" dxfId="11553" priority="4344">
      <formula>LEN(TRIM(AX430))=0</formula>
    </cfRule>
  </conditionalFormatting>
  <conditionalFormatting sqref="AV430:AW430">
    <cfRule type="containsBlanks" dxfId="11552" priority="4343">
      <formula>LEN(TRIM(AV430))=0</formula>
    </cfRule>
  </conditionalFormatting>
  <conditionalFormatting sqref="BG430:BM430">
    <cfRule type="containsBlanks" dxfId="11551" priority="4342">
      <formula>LEN(TRIM(BG430))=0</formula>
    </cfRule>
  </conditionalFormatting>
  <conditionalFormatting sqref="BN430:BO430">
    <cfRule type="containsBlanks" dxfId="11550" priority="4341">
      <formula>LEN(TRIM(BN430))=0</formula>
    </cfRule>
  </conditionalFormatting>
  <conditionalFormatting sqref="G431">
    <cfRule type="containsBlanks" dxfId="11549" priority="4340">
      <formula>LEN(TRIM(G431))=0</formula>
    </cfRule>
  </conditionalFormatting>
  <conditionalFormatting sqref="F431">
    <cfRule type="containsBlanks" dxfId="11548" priority="4339">
      <formula>LEN(TRIM(F431))=0</formula>
    </cfRule>
  </conditionalFormatting>
  <conditionalFormatting sqref="H431">
    <cfRule type="containsBlanks" dxfId="11547" priority="4338">
      <formula>LEN(TRIM(H431))=0</formula>
    </cfRule>
  </conditionalFormatting>
  <conditionalFormatting sqref="I431">
    <cfRule type="containsBlanks" dxfId="11546" priority="4337">
      <formula>LEN(TRIM(I431))=0</formula>
    </cfRule>
  </conditionalFormatting>
  <conditionalFormatting sqref="J431">
    <cfRule type="containsBlanks" dxfId="11545" priority="4336">
      <formula>LEN(TRIM(J431))=0</formula>
    </cfRule>
  </conditionalFormatting>
  <conditionalFormatting sqref="K431:M431">
    <cfRule type="containsBlanks" dxfId="11544" priority="4334">
      <formula>LEN(TRIM(K431))=0</formula>
    </cfRule>
  </conditionalFormatting>
  <conditionalFormatting sqref="BO431">
    <cfRule type="containsBlanks" dxfId="11543" priority="4333">
      <formula>LEN(TRIM(BO431))=0</formula>
    </cfRule>
  </conditionalFormatting>
  <conditionalFormatting sqref="W431">
    <cfRule type="containsBlanks" dxfId="11542" priority="4332">
      <formula>LEN(TRIM(W431))=0</formula>
    </cfRule>
  </conditionalFormatting>
  <conditionalFormatting sqref="X431">
    <cfRule type="containsBlanks" dxfId="11541" priority="4331">
      <formula>LEN(TRIM(X431))=0</formula>
    </cfRule>
  </conditionalFormatting>
  <conditionalFormatting sqref="AB431">
    <cfRule type="containsBlanks" dxfId="11540" priority="4330">
      <formula>LEN(TRIM(AB431))=0</formula>
    </cfRule>
  </conditionalFormatting>
  <conditionalFormatting sqref="BA431">
    <cfRule type="containsBlanks" dxfId="11539" priority="4329">
      <formula>LEN(TRIM(BA431))=0</formula>
    </cfRule>
  </conditionalFormatting>
  <conditionalFormatting sqref="F432">
    <cfRule type="containsBlanks" dxfId="11538" priority="4325">
      <formula>LEN(TRIM(F432))=0</formula>
    </cfRule>
  </conditionalFormatting>
  <conditionalFormatting sqref="H432">
    <cfRule type="containsBlanks" dxfId="11537" priority="4324">
      <formula>LEN(TRIM(H432))=0</formula>
    </cfRule>
  </conditionalFormatting>
  <conditionalFormatting sqref="I432">
    <cfRule type="containsBlanks" dxfId="11536" priority="4323">
      <formula>LEN(TRIM(I432))=0</formula>
    </cfRule>
  </conditionalFormatting>
  <conditionalFormatting sqref="J432">
    <cfRule type="containsBlanks" dxfId="11535" priority="4322">
      <formula>LEN(TRIM(J432))=0</formula>
    </cfRule>
  </conditionalFormatting>
  <conditionalFormatting sqref="G432">
    <cfRule type="containsBlanks" dxfId="11534" priority="4321">
      <formula>LEN(TRIM(G432))=0</formula>
    </cfRule>
  </conditionalFormatting>
  <conditionalFormatting sqref="K432:M432">
    <cfRule type="containsBlanks" dxfId="11533" priority="4320">
      <formula>LEN(TRIM(K432))=0</formula>
    </cfRule>
  </conditionalFormatting>
  <conditionalFormatting sqref="N432 P432">
    <cfRule type="containsBlanks" dxfId="11532" priority="4319">
      <formula>LEN(TRIM(N432))=0</formula>
    </cfRule>
  </conditionalFormatting>
  <conditionalFormatting sqref="S432">
    <cfRule type="containsBlanks" dxfId="11531" priority="4318">
      <formula>LEN(TRIM(S432))=0</formula>
    </cfRule>
  </conditionalFormatting>
  <conditionalFormatting sqref="T432">
    <cfRule type="containsBlanks" dxfId="11530" priority="4317">
      <formula>LEN(TRIM(T432))=0</formula>
    </cfRule>
  </conditionalFormatting>
  <conditionalFormatting sqref="BA432">
    <cfRule type="containsBlanks" dxfId="11529" priority="4316">
      <formula>LEN(TRIM(BA432))=0</formula>
    </cfRule>
  </conditionalFormatting>
  <conditionalFormatting sqref="AX432:AY432">
    <cfRule type="containsBlanks" dxfId="11528" priority="4315">
      <formula>LEN(TRIM(AX432))=0</formula>
    </cfRule>
  </conditionalFormatting>
  <conditionalFormatting sqref="AV432:AW432">
    <cfRule type="containsBlanks" dxfId="11527" priority="4314">
      <formula>LEN(TRIM(AV432))=0</formula>
    </cfRule>
  </conditionalFormatting>
  <conditionalFormatting sqref="G433">
    <cfRule type="containsBlanks" dxfId="11526" priority="4312">
      <formula>LEN(TRIM(G433))=0</formula>
    </cfRule>
  </conditionalFormatting>
  <conditionalFormatting sqref="F433">
    <cfRule type="containsBlanks" dxfId="11525" priority="4311">
      <formula>LEN(TRIM(F433))=0</formula>
    </cfRule>
  </conditionalFormatting>
  <conditionalFormatting sqref="H433">
    <cfRule type="containsBlanks" dxfId="11524" priority="4310">
      <formula>LEN(TRIM(H433))=0</formula>
    </cfRule>
  </conditionalFormatting>
  <conditionalFormatting sqref="I433">
    <cfRule type="containsBlanks" dxfId="11523" priority="4309">
      <formula>LEN(TRIM(I433))=0</formula>
    </cfRule>
  </conditionalFormatting>
  <conditionalFormatting sqref="J433">
    <cfRule type="containsBlanks" dxfId="11522" priority="4308">
      <formula>LEN(TRIM(J433))=0</formula>
    </cfRule>
  </conditionalFormatting>
  <conditionalFormatting sqref="K433:M433">
    <cfRule type="containsBlanks" dxfId="11521" priority="4306">
      <formula>LEN(TRIM(K433))=0</formula>
    </cfRule>
  </conditionalFormatting>
  <conditionalFormatting sqref="X433">
    <cfRule type="containsBlanks" dxfId="11520" priority="4305">
      <formula>LEN(TRIM(X433))=0</formula>
    </cfRule>
  </conditionalFormatting>
  <conditionalFormatting sqref="Z433">
    <cfRule type="containsBlanks" dxfId="11519" priority="4304">
      <formula>LEN(TRIM(Z433))=0</formula>
    </cfRule>
  </conditionalFormatting>
  <conditionalFormatting sqref="AG433:AH433">
    <cfRule type="containsBlanks" dxfId="11518" priority="4303">
      <formula>LEN(TRIM(AG433))=0</formula>
    </cfRule>
  </conditionalFormatting>
  <conditionalFormatting sqref="AB433">
    <cfRule type="containsBlanks" dxfId="11517" priority="4302">
      <formula>LEN(TRIM(AB433))=0</formula>
    </cfRule>
  </conditionalFormatting>
  <conditionalFormatting sqref="BA433">
    <cfRule type="containsBlanks" dxfId="11516" priority="4301">
      <formula>LEN(TRIM(BA433))=0</formula>
    </cfRule>
  </conditionalFormatting>
  <conditionalFormatting sqref="AX433:AY433">
    <cfRule type="containsBlanks" dxfId="11515" priority="4300">
      <formula>LEN(TRIM(AX433))=0</formula>
    </cfRule>
  </conditionalFormatting>
  <conditionalFormatting sqref="N434 P434:W434 Y434 AB434 AR434:AS434 AP434 AD434:AE434">
    <cfRule type="containsBlanks" dxfId="11514" priority="4299">
      <formula>LEN(TRIM(N434))=0</formula>
    </cfRule>
  </conditionalFormatting>
  <conditionalFormatting sqref="G434">
    <cfRule type="containsBlanks" dxfId="11513" priority="4298">
      <formula>LEN(TRIM(G434))=0</formula>
    </cfRule>
  </conditionalFormatting>
  <conditionalFormatting sqref="F434">
    <cfRule type="containsBlanks" dxfId="11512" priority="4297">
      <formula>LEN(TRIM(F434))=0</formula>
    </cfRule>
  </conditionalFormatting>
  <conditionalFormatting sqref="H434">
    <cfRule type="containsBlanks" dxfId="11511" priority="4296">
      <formula>LEN(TRIM(H434))=0</formula>
    </cfRule>
  </conditionalFormatting>
  <conditionalFormatting sqref="I434">
    <cfRule type="containsBlanks" dxfId="11510" priority="4295">
      <formula>LEN(TRIM(I434))=0</formula>
    </cfRule>
  </conditionalFormatting>
  <conditionalFormatting sqref="J434">
    <cfRule type="containsBlanks" dxfId="11509" priority="4294">
      <formula>LEN(TRIM(J434))=0</formula>
    </cfRule>
  </conditionalFormatting>
  <conditionalFormatting sqref="K434:M434">
    <cfRule type="containsBlanks" dxfId="11508" priority="4292">
      <formula>LEN(TRIM(K434))=0</formula>
    </cfRule>
  </conditionalFormatting>
  <conditionalFormatting sqref="X434">
    <cfRule type="containsBlanks" dxfId="11507" priority="4291">
      <formula>LEN(TRIM(X434))=0</formula>
    </cfRule>
  </conditionalFormatting>
  <conditionalFormatting sqref="Z434">
    <cfRule type="containsBlanks" dxfId="11506" priority="4290">
      <formula>LEN(TRIM(Z434))=0</formula>
    </cfRule>
  </conditionalFormatting>
  <conditionalFormatting sqref="AG434:AH434">
    <cfRule type="containsBlanks" dxfId="11505" priority="4289">
      <formula>LEN(TRIM(AG434))=0</formula>
    </cfRule>
  </conditionalFormatting>
  <conditionalFormatting sqref="AB434">
    <cfRule type="containsBlanks" dxfId="11504" priority="4288">
      <formula>LEN(TRIM(AB434))=0</formula>
    </cfRule>
  </conditionalFormatting>
  <conditionalFormatting sqref="BO433">
    <cfRule type="containsBlanks" dxfId="11503" priority="4287">
      <formula>LEN(TRIM(BO433))=0</formula>
    </cfRule>
  </conditionalFormatting>
  <conditionalFormatting sqref="BN433:BN434">
    <cfRule type="containsBlanks" dxfId="11502" priority="4286">
      <formula>LEN(TRIM(BN433))=0</formula>
    </cfRule>
  </conditionalFormatting>
  <conditionalFormatting sqref="AQ433:AQ434">
    <cfRule type="containsBlanks" dxfId="11501" priority="4285">
      <formula>LEN(TRIM(AQ433))=0</formula>
    </cfRule>
  </conditionalFormatting>
  <conditionalFormatting sqref="AO434">
    <cfRule type="containsBlanks" dxfId="11500" priority="4284">
      <formula>LEN(TRIM(AO434))=0</formula>
    </cfRule>
  </conditionalFormatting>
  <conditionalFormatting sqref="AZ434">
    <cfRule type="containsBlanks" dxfId="11499" priority="4283">
      <formula>LEN(TRIM(AZ434))=0</formula>
    </cfRule>
  </conditionalFormatting>
  <conditionalFormatting sqref="BA434">
    <cfRule type="containsBlanks" dxfId="11498" priority="4282">
      <formula>LEN(TRIM(BA434))=0</formula>
    </cfRule>
  </conditionalFormatting>
  <conditionalFormatting sqref="AX434:AY434">
    <cfRule type="containsBlanks" dxfId="11497" priority="4281">
      <formula>LEN(TRIM(AX434))=0</formula>
    </cfRule>
  </conditionalFormatting>
  <conditionalFormatting sqref="BG432:BM434">
    <cfRule type="containsBlanks" dxfId="11496" priority="4280">
      <formula>LEN(TRIM(BG432))=0</formula>
    </cfRule>
  </conditionalFormatting>
  <conditionalFormatting sqref="BO433">
    <cfRule type="containsBlanks" dxfId="11495" priority="4279">
      <formula>LEN(TRIM(BO433))=0</formula>
    </cfRule>
  </conditionalFormatting>
  <conditionalFormatting sqref="BO434">
    <cfRule type="containsBlanks" dxfId="11494" priority="4278">
      <formula>LEN(TRIM(BO434))=0</formula>
    </cfRule>
  </conditionalFormatting>
  <conditionalFormatting sqref="BN432:BO432">
    <cfRule type="containsBlanks" dxfId="11493" priority="4277">
      <formula>LEN(TRIM(BN432))=0</formula>
    </cfRule>
  </conditionalFormatting>
  <conditionalFormatting sqref="H435">
    <cfRule type="containsBlanks" dxfId="11492" priority="4276">
      <formula>LEN(TRIM(H435))=0</formula>
    </cfRule>
  </conditionalFormatting>
  <conditionalFormatting sqref="I435">
    <cfRule type="containsBlanks" dxfId="11491" priority="4275">
      <formula>LEN(TRIM(I435))=0</formula>
    </cfRule>
  </conditionalFormatting>
  <conditionalFormatting sqref="J435">
    <cfRule type="containsBlanks" dxfId="11490" priority="4274">
      <formula>LEN(TRIM(J435))=0</formula>
    </cfRule>
  </conditionalFormatting>
  <conditionalFormatting sqref="K435:M435">
    <cfRule type="containsBlanks" dxfId="11489" priority="4272">
      <formula>LEN(TRIM(K435))=0</formula>
    </cfRule>
  </conditionalFormatting>
  <conditionalFormatting sqref="AB435">
    <cfRule type="containsBlanks" dxfId="11488" priority="4271">
      <formula>LEN(TRIM(AB435))=0</formula>
    </cfRule>
  </conditionalFormatting>
  <conditionalFormatting sqref="AB435">
    <cfRule type="containsBlanks" dxfId="11487" priority="4270">
      <formula>LEN(TRIM(AB435))=0</formula>
    </cfRule>
  </conditionalFormatting>
  <conditionalFormatting sqref="BO435">
    <cfRule type="containsBlanks" dxfId="11486" priority="4268">
      <formula>LEN(TRIM(BO435))=0</formula>
    </cfRule>
  </conditionalFormatting>
  <conditionalFormatting sqref="BG435:BM435">
    <cfRule type="containsBlanks" dxfId="11485" priority="4267">
      <formula>LEN(TRIM(BG435))=0</formula>
    </cfRule>
  </conditionalFormatting>
  <conditionalFormatting sqref="AX435:AY435">
    <cfRule type="containsBlanks" dxfId="11484" priority="4266">
      <formula>LEN(TRIM(AX435))=0</formula>
    </cfRule>
  </conditionalFormatting>
  <conditionalFormatting sqref="AV435:AW435">
    <cfRule type="containsBlanks" dxfId="11483" priority="4265">
      <formula>LEN(TRIM(AV435))=0</formula>
    </cfRule>
  </conditionalFormatting>
  <conditionalFormatting sqref="S435">
    <cfRule type="containsBlanks" dxfId="11482" priority="4264">
      <formula>LEN(TRIM(S435))=0</formula>
    </cfRule>
  </conditionalFormatting>
  <conditionalFormatting sqref="T435">
    <cfRule type="containsBlanks" dxfId="11481" priority="4263">
      <formula>LEN(TRIM(T435))=0</formula>
    </cfRule>
  </conditionalFormatting>
  <conditionalFormatting sqref="F436">
    <cfRule type="containsBlanks" dxfId="11480" priority="4262">
      <formula>LEN(TRIM(F436))=0</formula>
    </cfRule>
  </conditionalFormatting>
  <conditionalFormatting sqref="H436">
    <cfRule type="containsBlanks" dxfId="11479" priority="4261">
      <formula>LEN(TRIM(H436))=0</formula>
    </cfRule>
  </conditionalFormatting>
  <conditionalFormatting sqref="I436">
    <cfRule type="containsBlanks" dxfId="11478" priority="4260">
      <formula>LEN(TRIM(I436))=0</formula>
    </cfRule>
  </conditionalFormatting>
  <conditionalFormatting sqref="J436">
    <cfRule type="containsBlanks" dxfId="11477" priority="4259">
      <formula>LEN(TRIM(J436))=0</formula>
    </cfRule>
  </conditionalFormatting>
  <conditionalFormatting sqref="K436">
    <cfRule type="containsBlanks" dxfId="11476" priority="4258">
      <formula>LEN(TRIM(K436))=0</formula>
    </cfRule>
  </conditionalFormatting>
  <conditionalFormatting sqref="M436">
    <cfRule type="containsBlanks" dxfId="11475" priority="4257">
      <formula>LEN(TRIM(M436))=0</formula>
    </cfRule>
  </conditionalFormatting>
  <conditionalFormatting sqref="BG437:BM437">
    <cfRule type="containsBlanks" dxfId="11474" priority="4230">
      <formula>LEN(TRIM(BG437))=0</formula>
    </cfRule>
  </conditionalFormatting>
  <conditionalFormatting sqref="AB436">
    <cfRule type="containsBlanks" dxfId="11473" priority="4255">
      <formula>LEN(TRIM(AB436))=0</formula>
    </cfRule>
  </conditionalFormatting>
  <conditionalFormatting sqref="AB436">
    <cfRule type="containsBlanks" dxfId="11472" priority="4254">
      <formula>LEN(TRIM(AB436))=0</formula>
    </cfRule>
  </conditionalFormatting>
  <conditionalFormatting sqref="BA436">
    <cfRule type="containsBlanks" dxfId="11471" priority="4253">
      <formula>LEN(TRIM(BA436))=0</formula>
    </cfRule>
  </conditionalFormatting>
  <conditionalFormatting sqref="AX436:AY436">
    <cfRule type="containsBlanks" dxfId="11470" priority="4252">
      <formula>LEN(TRIM(AX436))=0</formula>
    </cfRule>
  </conditionalFormatting>
  <conditionalFormatting sqref="BG436:BM436">
    <cfRule type="containsBlanks" dxfId="11469" priority="4251">
      <formula>LEN(TRIM(BG436))=0</formula>
    </cfRule>
  </conditionalFormatting>
  <conditionalFormatting sqref="BN436">
    <cfRule type="containsBlanks" dxfId="11468" priority="4250">
      <formula>LEN(TRIM(BN436))=0</formula>
    </cfRule>
  </conditionalFormatting>
  <conditionalFormatting sqref="G437">
    <cfRule type="containsBlanks" dxfId="11467" priority="4249">
      <formula>LEN(TRIM(G437))=0</formula>
    </cfRule>
  </conditionalFormatting>
  <conditionalFormatting sqref="F437">
    <cfRule type="containsBlanks" dxfId="11466" priority="4248">
      <formula>LEN(TRIM(F437))=0</formula>
    </cfRule>
  </conditionalFormatting>
  <conditionalFormatting sqref="H437">
    <cfRule type="containsBlanks" dxfId="11465" priority="4247">
      <formula>LEN(TRIM(H437))=0</formula>
    </cfRule>
  </conditionalFormatting>
  <conditionalFormatting sqref="I437">
    <cfRule type="containsBlanks" dxfId="11464" priority="4246">
      <formula>LEN(TRIM(I437))=0</formula>
    </cfRule>
  </conditionalFormatting>
  <conditionalFormatting sqref="J437">
    <cfRule type="containsBlanks" dxfId="11463" priority="4245">
      <formula>LEN(TRIM(J437))=0</formula>
    </cfRule>
  </conditionalFormatting>
  <conditionalFormatting sqref="L437 N437 P437">
    <cfRule type="containsBlanks" dxfId="11462" priority="4244">
      <formula>LEN(TRIM(L437))=0</formula>
    </cfRule>
  </conditionalFormatting>
  <conditionalFormatting sqref="K437">
    <cfRule type="containsBlanks" dxfId="11461" priority="4243">
      <formula>LEN(TRIM(K437))=0</formula>
    </cfRule>
  </conditionalFormatting>
  <conditionalFormatting sqref="M437">
    <cfRule type="containsBlanks" dxfId="11460" priority="4242">
      <formula>LEN(TRIM(M437))=0</formula>
    </cfRule>
  </conditionalFormatting>
  <conditionalFormatting sqref="AB437">
    <cfRule type="containsBlanks" dxfId="11459" priority="4235">
      <formula>LEN(TRIM(AB437))=0</formula>
    </cfRule>
  </conditionalFormatting>
  <conditionalFormatting sqref="W437:X437">
    <cfRule type="containsBlanks" dxfId="11458" priority="4240">
      <formula>LEN(TRIM(W437))=0</formula>
    </cfRule>
  </conditionalFormatting>
  <conditionalFormatting sqref="Y437">
    <cfRule type="containsBlanks" dxfId="11457" priority="4239">
      <formula>LEN(TRIM(Y437))=0</formula>
    </cfRule>
  </conditionalFormatting>
  <conditionalFormatting sqref="AG437:AH437">
    <cfRule type="containsBlanks" dxfId="11456" priority="4238">
      <formula>LEN(TRIM(AG437))=0</formula>
    </cfRule>
  </conditionalFormatting>
  <conditionalFormatting sqref="AB437">
    <cfRule type="containsBlanks" dxfId="11455" priority="4236">
      <formula>LEN(TRIM(AB437))=0</formula>
    </cfRule>
  </conditionalFormatting>
  <conditionalFormatting sqref="M438:P438">
    <cfRule type="containsBlanks" dxfId="11454" priority="4223">
      <formula>LEN(TRIM(M438))=0</formula>
    </cfRule>
  </conditionalFormatting>
  <conditionalFormatting sqref="AS437">
    <cfRule type="containsBlanks" dxfId="11453" priority="4234">
      <formula>LEN(TRIM(AS437))=0</formula>
    </cfRule>
  </conditionalFormatting>
  <conditionalFormatting sqref="AX437:AY437">
    <cfRule type="containsBlanks" dxfId="11452" priority="4233">
      <formula>LEN(TRIM(AX437))=0</formula>
    </cfRule>
  </conditionalFormatting>
  <conditionalFormatting sqref="AV437:AW437">
    <cfRule type="containsBlanks" dxfId="11451" priority="4232">
      <formula>LEN(TRIM(AV437))=0</formula>
    </cfRule>
  </conditionalFormatting>
  <conditionalFormatting sqref="BA437">
    <cfRule type="containsBlanks" dxfId="11450" priority="4231">
      <formula>LEN(TRIM(BA437))=0</formula>
    </cfRule>
  </conditionalFormatting>
  <conditionalFormatting sqref="F438:G438">
    <cfRule type="containsBlanks" dxfId="11449" priority="4228">
      <formula>LEN(TRIM(F438))=0</formula>
    </cfRule>
  </conditionalFormatting>
  <conditionalFormatting sqref="H438">
    <cfRule type="containsBlanks" dxfId="11448" priority="4227">
      <formula>LEN(TRIM(H438))=0</formula>
    </cfRule>
  </conditionalFormatting>
  <conditionalFormatting sqref="I438">
    <cfRule type="containsBlanks" dxfId="11447" priority="4226">
      <formula>LEN(TRIM(I438))=0</formula>
    </cfRule>
  </conditionalFormatting>
  <conditionalFormatting sqref="J438">
    <cfRule type="containsBlanks" dxfId="11446" priority="4225">
      <formula>LEN(TRIM(J438))=0</formula>
    </cfRule>
  </conditionalFormatting>
  <conditionalFormatting sqref="K438">
    <cfRule type="containsBlanks" dxfId="11445" priority="4224">
      <formula>LEN(TRIM(K438))=0</formula>
    </cfRule>
  </conditionalFormatting>
  <conditionalFormatting sqref="W438">
    <cfRule type="containsBlanks" dxfId="11444" priority="4222">
      <formula>LEN(TRIM(W438))=0</formula>
    </cfRule>
  </conditionalFormatting>
  <conditionalFormatting sqref="X438">
    <cfRule type="containsBlanks" dxfId="11443" priority="4221">
      <formula>LEN(TRIM(X438))=0</formula>
    </cfRule>
  </conditionalFormatting>
  <conditionalFormatting sqref="AS438">
    <cfRule type="containsBlanks" dxfId="11442" priority="4220">
      <formula>LEN(TRIM(AS438))=0</formula>
    </cfRule>
  </conditionalFormatting>
  <conditionalFormatting sqref="BA438">
    <cfRule type="containsBlanks" dxfId="11441" priority="4219">
      <formula>LEN(TRIM(BA438))=0</formula>
    </cfRule>
  </conditionalFormatting>
  <conditionalFormatting sqref="AX438:AY438">
    <cfRule type="containsBlanks" dxfId="11440" priority="4218">
      <formula>LEN(TRIM(AX438))=0</formula>
    </cfRule>
  </conditionalFormatting>
  <conditionalFormatting sqref="BG438:BM438">
    <cfRule type="containsBlanks" dxfId="11439" priority="4217">
      <formula>LEN(TRIM(BG438))=0</formula>
    </cfRule>
  </conditionalFormatting>
  <conditionalFormatting sqref="BN438">
    <cfRule type="containsBlanks" dxfId="11438" priority="4216">
      <formula>LEN(TRIM(BN438))=0</formula>
    </cfRule>
  </conditionalFormatting>
  <conditionalFormatting sqref="BO438">
    <cfRule type="containsBlanks" dxfId="11437" priority="4215">
      <formula>LEN(TRIM(BO438))=0</formula>
    </cfRule>
  </conditionalFormatting>
  <conditionalFormatting sqref="F439:H439">
    <cfRule type="containsBlanks" dxfId="11436" priority="4214">
      <formula>LEN(TRIM(F439))=0</formula>
    </cfRule>
  </conditionalFormatting>
  <conditionalFormatting sqref="I439">
    <cfRule type="containsBlanks" dxfId="11435" priority="4213">
      <formula>LEN(TRIM(I439))=0</formula>
    </cfRule>
  </conditionalFormatting>
  <conditionalFormatting sqref="J439">
    <cfRule type="containsBlanks" dxfId="11434" priority="4212">
      <formula>LEN(TRIM(J439))=0</formula>
    </cfRule>
  </conditionalFormatting>
  <conditionalFormatting sqref="O439:O441">
    <cfRule type="containsBlanks" dxfId="11433" priority="4211">
      <formula>LEN(TRIM(O439))=0</formula>
    </cfRule>
  </conditionalFormatting>
  <conditionalFormatting sqref="K439:M439">
    <cfRule type="containsBlanks" dxfId="11432" priority="4210">
      <formula>LEN(TRIM(K439))=0</formula>
    </cfRule>
  </conditionalFormatting>
  <conditionalFormatting sqref="AO439">
    <cfRule type="containsBlanks" dxfId="11431" priority="4209">
      <formula>LEN(TRIM(AO439))=0</formula>
    </cfRule>
  </conditionalFormatting>
  <conditionalFormatting sqref="BN439:BO439">
    <cfRule type="containsBlanks" dxfId="11430" priority="4208">
      <formula>LEN(TRIM(BN439))=0</formula>
    </cfRule>
  </conditionalFormatting>
  <conditionalFormatting sqref="W439">
    <cfRule type="containsBlanks" dxfId="11429" priority="4207">
      <formula>LEN(TRIM(W439))=0</formula>
    </cfRule>
  </conditionalFormatting>
  <conditionalFormatting sqref="X439">
    <cfRule type="containsBlanks" dxfId="11428" priority="4206">
      <formula>LEN(TRIM(X439))=0</formula>
    </cfRule>
  </conditionalFormatting>
  <conditionalFormatting sqref="AB439">
    <cfRule type="containsBlanks" dxfId="11427" priority="4204">
      <formula>LEN(TRIM(AB439))=0</formula>
    </cfRule>
  </conditionalFormatting>
  <conditionalFormatting sqref="AB439">
    <cfRule type="containsBlanks" dxfId="11426" priority="4205">
      <formula>LEN(TRIM(AB439))=0</formula>
    </cfRule>
  </conditionalFormatting>
  <conditionalFormatting sqref="AS439">
    <cfRule type="containsBlanks" dxfId="11425" priority="4203">
      <formula>LEN(TRIM(AS439))=0</formula>
    </cfRule>
  </conditionalFormatting>
  <conditionalFormatting sqref="BA439">
    <cfRule type="containsBlanks" dxfId="11424" priority="4202">
      <formula>LEN(TRIM(BA439))=0</formula>
    </cfRule>
  </conditionalFormatting>
  <conditionalFormatting sqref="AX439:AY439">
    <cfRule type="containsBlanks" dxfId="11423" priority="4201">
      <formula>LEN(TRIM(AX439))=0</formula>
    </cfRule>
  </conditionalFormatting>
  <conditionalFormatting sqref="BG439:BM439">
    <cfRule type="containsBlanks" dxfId="11422" priority="4200">
      <formula>LEN(TRIM(BG439))=0</formula>
    </cfRule>
  </conditionalFormatting>
  <conditionalFormatting sqref="F440:H440">
    <cfRule type="containsBlanks" dxfId="11421" priority="4199">
      <formula>LEN(TRIM(F440))=0</formula>
    </cfRule>
  </conditionalFormatting>
  <conditionalFormatting sqref="I440">
    <cfRule type="containsBlanks" dxfId="11420" priority="4198">
      <formula>LEN(TRIM(I440))=0</formula>
    </cfRule>
  </conditionalFormatting>
  <conditionalFormatting sqref="J440">
    <cfRule type="containsBlanks" dxfId="11419" priority="4197">
      <formula>LEN(TRIM(J440))=0</formula>
    </cfRule>
  </conditionalFormatting>
  <conditionalFormatting sqref="F441:H441">
    <cfRule type="containsBlanks" dxfId="11418" priority="4196">
      <formula>LEN(TRIM(F441))=0</formula>
    </cfRule>
  </conditionalFormatting>
  <conditionalFormatting sqref="L440:L441">
    <cfRule type="containsBlanks" dxfId="11417" priority="4195">
      <formula>LEN(TRIM(L440))=0</formula>
    </cfRule>
  </conditionalFormatting>
  <conditionalFormatting sqref="S440:S441">
    <cfRule type="containsBlanks" dxfId="11416" priority="4193">
      <formula>LEN(TRIM(S440))=0</formula>
    </cfRule>
  </conditionalFormatting>
  <conditionalFormatting sqref="T440:T441">
    <cfRule type="containsBlanks" dxfId="11415" priority="4192">
      <formula>LEN(TRIM(T440))=0</formula>
    </cfRule>
  </conditionalFormatting>
  <conditionalFormatting sqref="W440:W441">
    <cfRule type="containsBlanks" dxfId="11414" priority="4191">
      <formula>LEN(TRIM(W440))=0</formula>
    </cfRule>
  </conditionalFormatting>
  <conditionalFormatting sqref="X440:X441">
    <cfRule type="containsBlanks" dxfId="11413" priority="4190">
      <formula>LEN(TRIM(X440))=0</formula>
    </cfRule>
  </conditionalFormatting>
  <conditionalFormatting sqref="Y440:Y441">
    <cfRule type="containsBlanks" dxfId="11412" priority="4189">
      <formula>LEN(TRIM(Y440))=0</formula>
    </cfRule>
  </conditionalFormatting>
  <conditionalFormatting sqref="AB440:AB441">
    <cfRule type="containsBlanks" dxfId="11411" priority="4187">
      <formula>LEN(TRIM(AB440))=0</formula>
    </cfRule>
  </conditionalFormatting>
  <conditionalFormatting sqref="AB440:AB441">
    <cfRule type="containsBlanks" dxfId="11410" priority="4188">
      <formula>LEN(TRIM(AB440))=0</formula>
    </cfRule>
  </conditionalFormatting>
  <conditionalFormatting sqref="AS440:AS441">
    <cfRule type="containsBlanks" dxfId="11409" priority="4185">
      <formula>LEN(TRIM(AS440))=0</formula>
    </cfRule>
  </conditionalFormatting>
  <conditionalFormatting sqref="AX440:AY441">
    <cfRule type="containsBlanks" dxfId="11408" priority="4184">
      <formula>LEN(TRIM(AX440))=0</formula>
    </cfRule>
  </conditionalFormatting>
  <conditionalFormatting sqref="AV440:AW441">
    <cfRule type="containsBlanks" dxfId="11407" priority="4183">
      <formula>LEN(TRIM(AV440))=0</formula>
    </cfRule>
  </conditionalFormatting>
  <conditionalFormatting sqref="BG440:BM441">
    <cfRule type="containsBlanks" dxfId="11406" priority="4182">
      <formula>LEN(TRIM(BG440))=0</formula>
    </cfRule>
  </conditionalFormatting>
  <conditionalFormatting sqref="BN440:BO441">
    <cfRule type="containsBlanks" dxfId="11405" priority="4181">
      <formula>LEN(TRIM(BN440))=0</formula>
    </cfRule>
  </conditionalFormatting>
  <conditionalFormatting sqref="F442:H442">
    <cfRule type="containsBlanks" dxfId="11404" priority="4180">
      <formula>LEN(TRIM(F442))=0</formula>
    </cfRule>
  </conditionalFormatting>
  <conditionalFormatting sqref="I442">
    <cfRule type="containsBlanks" dxfId="11403" priority="4179">
      <formula>LEN(TRIM(I442))=0</formula>
    </cfRule>
  </conditionalFormatting>
  <conditionalFormatting sqref="J442">
    <cfRule type="containsBlanks" dxfId="11402" priority="4178">
      <formula>LEN(TRIM(J442))=0</formula>
    </cfRule>
  </conditionalFormatting>
  <conditionalFormatting sqref="K442:M442">
    <cfRule type="containsBlanks" dxfId="11401" priority="4177">
      <formula>LEN(TRIM(K442))=0</formula>
    </cfRule>
  </conditionalFormatting>
  <conditionalFormatting sqref="W442">
    <cfRule type="containsBlanks" dxfId="11400" priority="4176">
      <formula>LEN(TRIM(W442))=0</formula>
    </cfRule>
  </conditionalFormatting>
  <conditionalFormatting sqref="AB442">
    <cfRule type="containsBlanks" dxfId="11399" priority="4173">
      <formula>LEN(TRIM(AB442))=0</formula>
    </cfRule>
  </conditionalFormatting>
  <conditionalFormatting sqref="AB442">
    <cfRule type="containsBlanks" dxfId="11398" priority="4174">
      <formula>LEN(TRIM(AB442))=0</formula>
    </cfRule>
  </conditionalFormatting>
  <conditionalFormatting sqref="AO442">
    <cfRule type="containsBlanks" dxfId="11397" priority="4172">
      <formula>LEN(TRIM(AO442))=0</formula>
    </cfRule>
  </conditionalFormatting>
  <conditionalFormatting sqref="AS442">
    <cfRule type="containsBlanks" dxfId="11396" priority="4171">
      <formula>LEN(TRIM(AS442))=0</formula>
    </cfRule>
  </conditionalFormatting>
  <conditionalFormatting sqref="AX442:AY442">
    <cfRule type="containsBlanks" dxfId="11395" priority="4170">
      <formula>LEN(TRIM(AX442))=0</formula>
    </cfRule>
  </conditionalFormatting>
  <conditionalFormatting sqref="BG442:BM442">
    <cfRule type="containsBlanks" dxfId="11394" priority="4169">
      <formula>LEN(TRIM(BG442))=0</formula>
    </cfRule>
  </conditionalFormatting>
  <conditionalFormatting sqref="BN442">
    <cfRule type="containsBlanks" dxfId="11393" priority="4168">
      <formula>LEN(TRIM(BN442))=0</formula>
    </cfRule>
  </conditionalFormatting>
  <conditionalFormatting sqref="F443">
    <cfRule type="containsBlanks" dxfId="11392" priority="4167">
      <formula>LEN(TRIM(F443))=0</formula>
    </cfRule>
  </conditionalFormatting>
  <conditionalFormatting sqref="H443">
    <cfRule type="containsBlanks" dxfId="11391" priority="4166">
      <formula>LEN(TRIM(H443))=0</formula>
    </cfRule>
  </conditionalFormatting>
  <conditionalFormatting sqref="I443">
    <cfRule type="containsBlanks" dxfId="11390" priority="4165">
      <formula>LEN(TRIM(I443))=0</formula>
    </cfRule>
  </conditionalFormatting>
  <conditionalFormatting sqref="J443">
    <cfRule type="containsBlanks" dxfId="11389" priority="4164">
      <formula>LEN(TRIM(J443))=0</formula>
    </cfRule>
  </conditionalFormatting>
  <conditionalFormatting sqref="O443">
    <cfRule type="containsBlanks" dxfId="11388" priority="4163">
      <formula>LEN(TRIM(O443))=0</formula>
    </cfRule>
  </conditionalFormatting>
  <conditionalFormatting sqref="K443:M443">
    <cfRule type="containsBlanks" dxfId="11387" priority="4162">
      <formula>LEN(TRIM(K443))=0</formula>
    </cfRule>
  </conditionalFormatting>
  <conditionalFormatting sqref="X443">
    <cfRule type="containsBlanks" dxfId="11386" priority="4161">
      <formula>LEN(TRIM(X443))=0</formula>
    </cfRule>
  </conditionalFormatting>
  <conditionalFormatting sqref="AB443">
    <cfRule type="containsBlanks" dxfId="11385" priority="4159">
      <formula>LEN(TRIM(AB443))=0</formula>
    </cfRule>
  </conditionalFormatting>
  <conditionalFormatting sqref="AB443">
    <cfRule type="containsBlanks" dxfId="11384" priority="4160">
      <formula>LEN(TRIM(AB443))=0</formula>
    </cfRule>
  </conditionalFormatting>
  <conditionalFormatting sqref="AS443">
    <cfRule type="containsBlanks" dxfId="11383" priority="4158">
      <formula>LEN(TRIM(AS443))=0</formula>
    </cfRule>
  </conditionalFormatting>
  <conditionalFormatting sqref="AX443:AY443">
    <cfRule type="containsBlanks" dxfId="11382" priority="4157">
      <formula>LEN(TRIM(AX443))=0</formula>
    </cfRule>
  </conditionalFormatting>
  <conditionalFormatting sqref="BA443">
    <cfRule type="containsBlanks" dxfId="11381" priority="4156">
      <formula>LEN(TRIM(BA443))=0</formula>
    </cfRule>
  </conditionalFormatting>
  <conditionalFormatting sqref="BG443:BM443">
    <cfRule type="containsBlanks" dxfId="11380" priority="4155">
      <formula>LEN(TRIM(BG443))=0</formula>
    </cfRule>
  </conditionalFormatting>
  <conditionalFormatting sqref="BN443">
    <cfRule type="containsBlanks" dxfId="11379" priority="4154">
      <formula>LEN(TRIM(BN443))=0</formula>
    </cfRule>
  </conditionalFormatting>
  <conditionalFormatting sqref="F444:G444">
    <cfRule type="containsBlanks" dxfId="11378" priority="4153">
      <formula>LEN(TRIM(F444))=0</formula>
    </cfRule>
  </conditionalFormatting>
  <conditionalFormatting sqref="H444">
    <cfRule type="containsBlanks" dxfId="11377" priority="4152">
      <formula>LEN(TRIM(H444))=0</formula>
    </cfRule>
  </conditionalFormatting>
  <conditionalFormatting sqref="I444">
    <cfRule type="containsBlanks" dxfId="11376" priority="4151">
      <formula>LEN(TRIM(I444))=0</formula>
    </cfRule>
  </conditionalFormatting>
  <conditionalFormatting sqref="J444">
    <cfRule type="containsBlanks" dxfId="11375" priority="4150">
      <formula>LEN(TRIM(J444))=0</formula>
    </cfRule>
  </conditionalFormatting>
  <conditionalFormatting sqref="K444:P444">
    <cfRule type="containsBlanks" dxfId="11374" priority="4149">
      <formula>LEN(TRIM(K444))=0</formula>
    </cfRule>
  </conditionalFormatting>
  <conditionalFormatting sqref="X444">
    <cfRule type="containsBlanks" dxfId="11373" priority="4148">
      <formula>LEN(TRIM(X444))=0</formula>
    </cfRule>
  </conditionalFormatting>
  <conditionalFormatting sqref="AO444">
    <cfRule type="containsBlanks" dxfId="11372" priority="4147">
      <formula>LEN(TRIM(AO444))=0</formula>
    </cfRule>
  </conditionalFormatting>
  <conditionalFormatting sqref="AX444:AY444">
    <cfRule type="containsBlanks" dxfId="11371" priority="4146">
      <formula>LEN(TRIM(AX444))=0</formula>
    </cfRule>
  </conditionalFormatting>
  <conditionalFormatting sqref="BA444">
    <cfRule type="containsBlanks" dxfId="11370" priority="4145">
      <formula>LEN(TRIM(BA444))=0</formula>
    </cfRule>
  </conditionalFormatting>
  <conditionalFormatting sqref="J445:J446">
    <cfRule type="containsBlanks" dxfId="11369" priority="4122">
      <formula>LEN(TRIM(J445))=0</formula>
    </cfRule>
  </conditionalFormatting>
  <conditionalFormatting sqref="BG444:BM444">
    <cfRule type="containsBlanks" dxfId="11368" priority="4144">
      <formula>LEN(TRIM(BG444))=0</formula>
    </cfRule>
  </conditionalFormatting>
  <conditionalFormatting sqref="BN444:BN446">
    <cfRule type="containsBlanks" dxfId="11367" priority="4143">
      <formula>LEN(TRIM(BN444))=0</formula>
    </cfRule>
  </conditionalFormatting>
  <conditionalFormatting sqref="F445">
    <cfRule type="containsBlanks" dxfId="11366" priority="4142">
      <formula>LEN(TRIM(F445))=0</formula>
    </cfRule>
  </conditionalFormatting>
  <conditionalFormatting sqref="W445">
    <cfRule type="containsBlanks" dxfId="11365" priority="4141">
      <formula>LEN(TRIM(W445))=0</formula>
    </cfRule>
  </conditionalFormatting>
  <conditionalFormatting sqref="X445">
    <cfRule type="containsBlanks" dxfId="11364" priority="4140">
      <formula>LEN(TRIM(X445))=0</formula>
    </cfRule>
  </conditionalFormatting>
  <conditionalFormatting sqref="AO445">
    <cfRule type="containsBlanks" dxfId="11363" priority="4139">
      <formula>LEN(TRIM(AO445))=0</formula>
    </cfRule>
  </conditionalFormatting>
  <conditionalFormatting sqref="AN446">
    <cfRule type="containsBlanks" dxfId="11362" priority="4138">
      <formula>LEN(TRIM(AN446))=0</formula>
    </cfRule>
  </conditionalFormatting>
  <conditionalFormatting sqref="AO446">
    <cfRule type="containsBlanks" dxfId="11361" priority="4137">
      <formula>LEN(TRIM(AO446))=0</formula>
    </cfRule>
  </conditionalFormatting>
  <conditionalFormatting sqref="BA445:BA446">
    <cfRule type="containsBlanks" dxfId="11360" priority="4136">
      <formula>LEN(TRIM(BA445))=0</formula>
    </cfRule>
  </conditionalFormatting>
  <conditionalFormatting sqref="AX445:AY446">
    <cfRule type="containsBlanks" dxfId="11359" priority="4135">
      <formula>LEN(TRIM(AX445))=0</formula>
    </cfRule>
  </conditionalFormatting>
  <conditionalFormatting sqref="BG445:BM446">
    <cfRule type="containsBlanks" dxfId="11358" priority="4134">
      <formula>LEN(TRIM(BG445))=0</formula>
    </cfRule>
  </conditionalFormatting>
  <conditionalFormatting sqref="W446">
    <cfRule type="containsBlanks" dxfId="11357" priority="4132">
      <formula>LEN(TRIM(W446))=0</formula>
    </cfRule>
  </conditionalFormatting>
  <conditionalFormatting sqref="X446">
    <cfRule type="containsBlanks" dxfId="11356" priority="4131">
      <formula>LEN(TRIM(X446))=0</formula>
    </cfRule>
  </conditionalFormatting>
  <conditionalFormatting sqref="F446">
    <cfRule type="containsBlanks" dxfId="11355" priority="4130">
      <formula>LEN(TRIM(F446))=0</formula>
    </cfRule>
  </conditionalFormatting>
  <conditionalFormatting sqref="L445:L446">
    <cfRule type="containsBlanks" dxfId="11354" priority="4129">
      <formula>LEN(TRIM(L445))=0</formula>
    </cfRule>
  </conditionalFormatting>
  <conditionalFormatting sqref="N445:P445">
    <cfRule type="containsBlanks" dxfId="11353" priority="4128">
      <formula>LEN(TRIM(N445))=0</formula>
    </cfRule>
  </conditionalFormatting>
  <conditionalFormatting sqref="K446 M446">
    <cfRule type="containsBlanks" dxfId="11352" priority="4127">
      <formula>LEN(TRIM(K446))=0</formula>
    </cfRule>
  </conditionalFormatting>
  <conditionalFormatting sqref="N446:P446">
    <cfRule type="containsBlanks" dxfId="11351" priority="4125">
      <formula>LEN(TRIM(N446))=0</formula>
    </cfRule>
  </conditionalFormatting>
  <conditionalFormatting sqref="H445:H446">
    <cfRule type="containsBlanks" dxfId="11350" priority="4124">
      <formula>LEN(TRIM(H445))=0</formula>
    </cfRule>
  </conditionalFormatting>
  <conditionalFormatting sqref="I445:I446">
    <cfRule type="containsBlanks" dxfId="11349" priority="4123">
      <formula>LEN(TRIM(I445))=0</formula>
    </cfRule>
  </conditionalFormatting>
  <conditionalFormatting sqref="F447:F448">
    <cfRule type="containsBlanks" dxfId="11348" priority="4121">
      <formula>LEN(TRIM(F447))=0</formula>
    </cfRule>
  </conditionalFormatting>
  <conditionalFormatting sqref="G447:G448">
    <cfRule type="containsBlanks" dxfId="11347" priority="4120">
      <formula>LEN(TRIM(G447))=0</formula>
    </cfRule>
  </conditionalFormatting>
  <conditionalFormatting sqref="H447:H448">
    <cfRule type="containsBlanks" dxfId="11346" priority="4119">
      <formula>LEN(TRIM(H447))=0</formula>
    </cfRule>
  </conditionalFormatting>
  <conditionalFormatting sqref="I447:I448">
    <cfRule type="containsBlanks" dxfId="11345" priority="4118">
      <formula>LEN(TRIM(I447))=0</formula>
    </cfRule>
  </conditionalFormatting>
  <conditionalFormatting sqref="J447:J448">
    <cfRule type="containsBlanks" dxfId="11344" priority="4117">
      <formula>LEN(TRIM(J447))=0</formula>
    </cfRule>
  </conditionalFormatting>
  <conditionalFormatting sqref="O447:O453">
    <cfRule type="containsBlanks" dxfId="11343" priority="4116">
      <formula>LEN(TRIM(O447))=0</formula>
    </cfRule>
  </conditionalFormatting>
  <conditionalFormatting sqref="K447:M447">
    <cfRule type="containsBlanks" dxfId="11342" priority="4115">
      <formula>LEN(TRIM(K447))=0</formula>
    </cfRule>
  </conditionalFormatting>
  <conditionalFormatting sqref="N448 P448">
    <cfRule type="containsBlanks" dxfId="11341" priority="4114">
      <formula>LEN(TRIM(N448))=0</formula>
    </cfRule>
  </conditionalFormatting>
  <conditionalFormatting sqref="K448:M448">
    <cfRule type="containsBlanks" dxfId="11340" priority="4112">
      <formula>LEN(TRIM(K448))=0</formula>
    </cfRule>
  </conditionalFormatting>
  <conditionalFormatting sqref="W447:W448">
    <cfRule type="containsBlanks" dxfId="11339" priority="4111">
      <formula>LEN(TRIM(W447))=0</formula>
    </cfRule>
  </conditionalFormatting>
  <conditionalFormatting sqref="X447:X448">
    <cfRule type="containsBlanks" dxfId="11338" priority="4110">
      <formula>LEN(TRIM(X447))=0</formula>
    </cfRule>
  </conditionalFormatting>
  <conditionalFormatting sqref="Y447:Y448">
    <cfRule type="containsBlanks" dxfId="11337" priority="4109">
      <formula>LEN(TRIM(Y447))=0</formula>
    </cfRule>
  </conditionalFormatting>
  <conditionalFormatting sqref="AG447:AH448">
    <cfRule type="containsBlanks" dxfId="11336" priority="4108">
      <formula>LEN(TRIM(AG447))=0</formula>
    </cfRule>
  </conditionalFormatting>
  <conditionalFormatting sqref="AD447:AE448">
    <cfRule type="containsBlanks" dxfId="11335" priority="4106">
      <formula>LEN(TRIM(AD447))=0</formula>
    </cfRule>
  </conditionalFormatting>
  <conditionalFormatting sqref="BG447:BM448 BP447">
    <cfRule type="containsBlanks" dxfId="11334" priority="4105">
      <formula>LEN(TRIM(BG447))=0</formula>
    </cfRule>
  </conditionalFormatting>
  <conditionalFormatting sqref="BA447:BA448">
    <cfRule type="containsBlanks" dxfId="11333" priority="4104">
      <formula>LEN(TRIM(BA447))=0</formula>
    </cfRule>
  </conditionalFormatting>
  <conditionalFormatting sqref="BO447:BO448">
    <cfRule type="containsBlanks" dxfId="11332" priority="4103">
      <formula>LEN(TRIM(BO447))=0</formula>
    </cfRule>
  </conditionalFormatting>
  <conditionalFormatting sqref="BN447:BN448">
    <cfRule type="containsBlanks" dxfId="11331" priority="4102">
      <formula>LEN(TRIM(BN447))=0</formula>
    </cfRule>
  </conditionalFormatting>
  <conditionalFormatting sqref="AO447:AO448">
    <cfRule type="containsBlanks" dxfId="11330" priority="4101">
      <formula>LEN(TRIM(AO447))=0</formula>
    </cfRule>
  </conditionalFormatting>
  <conditionalFormatting sqref="AR447:AR448">
    <cfRule type="containsBlanks" dxfId="11329" priority="4100">
      <formula>LEN(TRIM(AR447))=0</formula>
    </cfRule>
  </conditionalFormatting>
  <conditionalFormatting sqref="AX447:AY448">
    <cfRule type="containsBlanks" dxfId="11328" priority="4099">
      <formula>LEN(TRIM(AX447))=0</formula>
    </cfRule>
  </conditionalFormatting>
  <conditionalFormatting sqref="BP448">
    <cfRule type="containsBlanks" dxfId="11327" priority="4098">
      <formula>LEN(TRIM(BP448))=0</formula>
    </cfRule>
  </conditionalFormatting>
  <conditionalFormatting sqref="F449">
    <cfRule type="containsBlanks" dxfId="11326" priority="4097">
      <formula>LEN(TRIM(F449))=0</formula>
    </cfRule>
  </conditionalFormatting>
  <conditionalFormatting sqref="G449">
    <cfRule type="containsBlanks" dxfId="11325" priority="4096">
      <formula>LEN(TRIM(G449))=0</formula>
    </cfRule>
  </conditionalFormatting>
  <conditionalFormatting sqref="H449">
    <cfRule type="containsBlanks" dxfId="11324" priority="4095">
      <formula>LEN(TRIM(H449))=0</formula>
    </cfRule>
  </conditionalFormatting>
  <conditionalFormatting sqref="I449">
    <cfRule type="containsBlanks" dxfId="11323" priority="4094">
      <formula>LEN(TRIM(I449))=0</formula>
    </cfRule>
  </conditionalFormatting>
  <conditionalFormatting sqref="J449">
    <cfRule type="containsBlanks" dxfId="11322" priority="4093">
      <formula>LEN(TRIM(J449))=0</formula>
    </cfRule>
  </conditionalFormatting>
  <conditionalFormatting sqref="F450:F451">
    <cfRule type="containsBlanks" dxfId="11321" priority="4092">
      <formula>LEN(TRIM(F450))=0</formula>
    </cfRule>
  </conditionalFormatting>
  <conditionalFormatting sqref="G450:G451">
    <cfRule type="containsBlanks" dxfId="11320" priority="4091">
      <formula>LEN(TRIM(G450))=0</formula>
    </cfRule>
  </conditionalFormatting>
  <conditionalFormatting sqref="H450:H451">
    <cfRule type="containsBlanks" dxfId="11319" priority="4090">
      <formula>LEN(TRIM(H450))=0</formula>
    </cfRule>
  </conditionalFormatting>
  <conditionalFormatting sqref="I450:I451">
    <cfRule type="containsBlanks" dxfId="11318" priority="4089">
      <formula>LEN(TRIM(I450))=0</formula>
    </cfRule>
  </conditionalFormatting>
  <conditionalFormatting sqref="J450:J451">
    <cfRule type="containsBlanks" dxfId="11317" priority="4088">
      <formula>LEN(TRIM(J450))=0</formula>
    </cfRule>
  </conditionalFormatting>
  <conditionalFormatting sqref="K449:M449">
    <cfRule type="containsBlanks" dxfId="11316" priority="4086">
      <formula>LEN(TRIM(K449))=0</formula>
    </cfRule>
  </conditionalFormatting>
  <conditionalFormatting sqref="N450:N451 P450:P451">
    <cfRule type="containsBlanks" dxfId="11315" priority="4085">
      <formula>LEN(TRIM(N450))=0</formula>
    </cfRule>
  </conditionalFormatting>
  <conditionalFormatting sqref="K450:M451">
    <cfRule type="containsBlanks" dxfId="11314" priority="4083">
      <formula>LEN(TRIM(K450))=0</formula>
    </cfRule>
  </conditionalFormatting>
  <conditionalFormatting sqref="AP449:AQ450">
    <cfRule type="containsBlanks" dxfId="11313" priority="4082">
      <formula>LEN(TRIM(AP449))=0</formula>
    </cfRule>
  </conditionalFormatting>
  <conditionalFormatting sqref="AP451:AQ451">
    <cfRule type="containsBlanks" dxfId="11312" priority="4081">
      <formula>LEN(TRIM(AP451))=0</formula>
    </cfRule>
  </conditionalFormatting>
  <conditionalFormatting sqref="AO449">
    <cfRule type="containsBlanks" dxfId="11311" priority="4080">
      <formula>LEN(TRIM(AO449))=0</formula>
    </cfRule>
  </conditionalFormatting>
  <conditionalFormatting sqref="AN450:AN451">
    <cfRule type="containsBlanks" dxfId="11310" priority="4079">
      <formula>LEN(TRIM(AN450))=0</formula>
    </cfRule>
  </conditionalFormatting>
  <conditionalFormatting sqref="AO450:AO451">
    <cfRule type="containsBlanks" dxfId="11309" priority="4078">
      <formula>LEN(TRIM(AO450))=0</formula>
    </cfRule>
  </conditionalFormatting>
  <conditionalFormatting sqref="AB449:AB451">
    <cfRule type="containsBlanks" dxfId="11308" priority="4077">
      <formula>LEN(TRIM(AB449))=0</formula>
    </cfRule>
  </conditionalFormatting>
  <conditionalFormatting sqref="Y449:Y451">
    <cfRule type="containsBlanks" dxfId="11307" priority="4076">
      <formula>LEN(TRIM(Y449))=0</formula>
    </cfRule>
  </conditionalFormatting>
  <conditionalFormatting sqref="AJ449:AJ451">
    <cfRule type="containsBlanks" dxfId="11306" priority="4075">
      <formula>LEN(TRIM(AJ449))=0</formula>
    </cfRule>
  </conditionalFormatting>
  <conditionalFormatting sqref="AG449:AH451">
    <cfRule type="containsBlanks" dxfId="11305" priority="4074">
      <formula>LEN(TRIM(AG449))=0</formula>
    </cfRule>
  </conditionalFormatting>
  <conditionalFormatting sqref="AK449:AK451">
    <cfRule type="containsBlanks" dxfId="11304" priority="4073">
      <formula>LEN(TRIM(AK449))=0</formula>
    </cfRule>
  </conditionalFormatting>
  <conditionalFormatting sqref="AD449:AE451">
    <cfRule type="containsBlanks" dxfId="11303" priority="4071">
      <formula>LEN(TRIM(AD449))=0</formula>
    </cfRule>
  </conditionalFormatting>
  <conditionalFormatting sqref="AR449:AR451">
    <cfRule type="containsBlanks" dxfId="11302" priority="4070">
      <formula>LEN(TRIM(AR449))=0</formula>
    </cfRule>
  </conditionalFormatting>
  <conditionalFormatting sqref="BA449:BA451">
    <cfRule type="containsBlanks" dxfId="11301" priority="4069">
      <formula>LEN(TRIM(BA449))=0</formula>
    </cfRule>
  </conditionalFormatting>
  <conditionalFormatting sqref="AX449:AY451">
    <cfRule type="containsBlanks" dxfId="11300" priority="4068">
      <formula>LEN(TRIM(AX449))=0</formula>
    </cfRule>
  </conditionalFormatting>
  <conditionalFormatting sqref="BO450:BO451">
    <cfRule type="containsBlanks" dxfId="11299" priority="4067">
      <formula>LEN(TRIM(BO450))=0</formula>
    </cfRule>
  </conditionalFormatting>
  <conditionalFormatting sqref="BN449:BN451">
    <cfRule type="containsBlanks" dxfId="11298" priority="4066">
      <formula>LEN(TRIM(BN449))=0</formula>
    </cfRule>
  </conditionalFormatting>
  <conditionalFormatting sqref="F452">
    <cfRule type="containsBlanks" dxfId="11297" priority="4065">
      <formula>LEN(TRIM(F452))=0</formula>
    </cfRule>
  </conditionalFormatting>
  <conditionalFormatting sqref="G452">
    <cfRule type="containsBlanks" dxfId="11296" priority="4064">
      <formula>LEN(TRIM(G452))=0</formula>
    </cfRule>
  </conditionalFormatting>
  <conditionalFormatting sqref="J452:J453">
    <cfRule type="containsBlanks" dxfId="11295" priority="4063">
      <formula>LEN(TRIM(J452))=0</formula>
    </cfRule>
  </conditionalFormatting>
  <conditionalFormatting sqref="H452">
    <cfRule type="containsBlanks" dxfId="11294" priority="4062">
      <formula>LEN(TRIM(H452))=0</formula>
    </cfRule>
  </conditionalFormatting>
  <conditionalFormatting sqref="I452">
    <cfRule type="containsBlanks" dxfId="11293" priority="4061">
      <formula>LEN(TRIM(I452))=0</formula>
    </cfRule>
  </conditionalFormatting>
  <conditionalFormatting sqref="F453">
    <cfRule type="containsBlanks" dxfId="11292" priority="4060">
      <formula>LEN(TRIM(F453))=0</formula>
    </cfRule>
  </conditionalFormatting>
  <conditionalFormatting sqref="G453">
    <cfRule type="containsBlanks" dxfId="11291" priority="4059">
      <formula>LEN(TRIM(G453))=0</formula>
    </cfRule>
  </conditionalFormatting>
  <conditionalFormatting sqref="H453">
    <cfRule type="containsBlanks" dxfId="11290" priority="4058">
      <formula>LEN(TRIM(H453))=0</formula>
    </cfRule>
  </conditionalFormatting>
  <conditionalFormatting sqref="L452:L453">
    <cfRule type="containsBlanks" dxfId="11289" priority="4057">
      <formula>LEN(TRIM(L452))=0</formula>
    </cfRule>
  </conditionalFormatting>
  <conditionalFormatting sqref="N452:N453 P452:P453">
    <cfRule type="containsBlanks" dxfId="11288" priority="4056">
      <formula>LEN(TRIM(N452))=0</formula>
    </cfRule>
  </conditionalFormatting>
  <conditionalFormatting sqref="W452:W453">
    <cfRule type="containsBlanks" dxfId="11287" priority="4055">
      <formula>LEN(TRIM(W452))=0</formula>
    </cfRule>
  </conditionalFormatting>
  <conditionalFormatting sqref="X452:X453">
    <cfRule type="containsBlanks" dxfId="11286" priority="4054">
      <formula>LEN(TRIM(X452))=0</formula>
    </cfRule>
  </conditionalFormatting>
  <conditionalFormatting sqref="Y452:Y453">
    <cfRule type="containsBlanks" dxfId="11285" priority="4053">
      <formula>LEN(TRIM(Y452))=0</formula>
    </cfRule>
  </conditionalFormatting>
  <conditionalFormatting sqref="AG452:AH453">
    <cfRule type="containsBlanks" dxfId="11284" priority="4052">
      <formula>LEN(TRIM(AG452))=0</formula>
    </cfRule>
  </conditionalFormatting>
  <conditionalFormatting sqref="AD452:AE453">
    <cfRule type="containsBlanks" dxfId="11283" priority="4050">
      <formula>LEN(TRIM(AD452))=0</formula>
    </cfRule>
  </conditionalFormatting>
  <conditionalFormatting sqref="AO452:AO453">
    <cfRule type="containsBlanks" dxfId="11282" priority="4049">
      <formula>LEN(TRIM(AO452))=0</formula>
    </cfRule>
  </conditionalFormatting>
  <conditionalFormatting sqref="AS452:AS453">
    <cfRule type="containsBlanks" dxfId="11281" priority="4048">
      <formula>LEN(TRIM(AS452))=0</formula>
    </cfRule>
  </conditionalFormatting>
  <conditionalFormatting sqref="BA452:BA453">
    <cfRule type="containsBlanks" dxfId="11280" priority="4047">
      <formula>LEN(TRIM(BA452))=0</formula>
    </cfRule>
  </conditionalFormatting>
  <conditionalFormatting sqref="AZ452:AZ453">
    <cfRule type="containsBlanks" dxfId="11279" priority="4046">
      <formula>LEN(TRIM(AZ452))=0</formula>
    </cfRule>
  </conditionalFormatting>
  <conditionalFormatting sqref="AX452:AY453">
    <cfRule type="containsBlanks" dxfId="11278" priority="4045">
      <formula>LEN(TRIM(AX452))=0</formula>
    </cfRule>
  </conditionalFormatting>
  <conditionalFormatting sqref="BG452:BM453">
    <cfRule type="containsBlanks" dxfId="11277" priority="4044">
      <formula>LEN(TRIM(BG452))=0</formula>
    </cfRule>
  </conditionalFormatting>
  <conditionalFormatting sqref="BN452:BN453">
    <cfRule type="containsBlanks" dxfId="11276" priority="4043">
      <formula>LEN(TRIM(BN452))=0</formula>
    </cfRule>
  </conditionalFormatting>
  <conditionalFormatting sqref="G454">
    <cfRule type="containsBlanks" dxfId="11275" priority="4042">
      <formula>LEN(TRIM(G454))=0</formula>
    </cfRule>
  </conditionalFormatting>
  <conditionalFormatting sqref="F454">
    <cfRule type="containsBlanks" dxfId="11274" priority="4041">
      <formula>LEN(TRIM(F454))=0</formula>
    </cfRule>
  </conditionalFormatting>
  <conditionalFormatting sqref="J454">
    <cfRule type="containsBlanks" dxfId="11273" priority="4040">
      <formula>LEN(TRIM(J454))=0</formula>
    </cfRule>
  </conditionalFormatting>
  <conditionalFormatting sqref="I454">
    <cfRule type="containsBlanks" dxfId="11272" priority="4039">
      <formula>LEN(TRIM(I454))=0</formula>
    </cfRule>
  </conditionalFormatting>
  <conditionalFormatting sqref="K454">
    <cfRule type="containsBlanks" dxfId="11271" priority="4038">
      <formula>LEN(TRIM(K454))=0</formula>
    </cfRule>
  </conditionalFormatting>
  <conditionalFormatting sqref="M454:O454">
    <cfRule type="containsBlanks" dxfId="11270" priority="4037">
      <formula>LEN(TRIM(M454))=0</formula>
    </cfRule>
  </conditionalFormatting>
  <conditionalFormatting sqref="H454">
    <cfRule type="containsBlanks" dxfId="11269" priority="4036">
      <formula>LEN(TRIM(H454))=0</formula>
    </cfRule>
  </conditionalFormatting>
  <conditionalFormatting sqref="L455">
    <cfRule type="containsBlanks" dxfId="11268" priority="4035">
      <formula>LEN(TRIM(L455))=0</formula>
    </cfRule>
  </conditionalFormatting>
  <conditionalFormatting sqref="G455">
    <cfRule type="containsBlanks" dxfId="11267" priority="4034">
      <formula>LEN(TRIM(G455))=0</formula>
    </cfRule>
  </conditionalFormatting>
  <conditionalFormatting sqref="F455">
    <cfRule type="containsBlanks" dxfId="11266" priority="4033">
      <formula>LEN(TRIM(F455))=0</formula>
    </cfRule>
  </conditionalFormatting>
  <conditionalFormatting sqref="J455">
    <cfRule type="containsBlanks" dxfId="11265" priority="4032">
      <formula>LEN(TRIM(J455))=0</formula>
    </cfRule>
  </conditionalFormatting>
  <conditionalFormatting sqref="I455">
    <cfRule type="containsBlanks" dxfId="11264" priority="4031">
      <formula>LEN(TRIM(I455))=0</formula>
    </cfRule>
  </conditionalFormatting>
  <conditionalFormatting sqref="K455">
    <cfRule type="containsBlanks" dxfId="11263" priority="4030">
      <formula>LEN(TRIM(K455))=0</formula>
    </cfRule>
  </conditionalFormatting>
  <conditionalFormatting sqref="M455:O455">
    <cfRule type="containsBlanks" dxfId="11262" priority="4029">
      <formula>LEN(TRIM(M455))=0</formula>
    </cfRule>
  </conditionalFormatting>
  <conditionalFormatting sqref="H455">
    <cfRule type="containsBlanks" dxfId="11261" priority="4028">
      <formula>LEN(TRIM(H455))=0</formula>
    </cfRule>
  </conditionalFormatting>
  <conditionalFormatting sqref="P454">
    <cfRule type="containsBlanks" dxfId="11260" priority="4027">
      <formula>LEN(TRIM(P454))=0</formula>
    </cfRule>
  </conditionalFormatting>
  <conditionalFormatting sqref="P455">
    <cfRule type="containsBlanks" dxfId="11259" priority="4026">
      <formula>LEN(TRIM(P455))=0</formula>
    </cfRule>
  </conditionalFormatting>
  <conditionalFormatting sqref="AB454">
    <cfRule type="containsBlanks" dxfId="11258" priority="4024">
      <formula>LEN(TRIM(AB454))=0</formula>
    </cfRule>
  </conditionalFormatting>
  <conditionalFormatting sqref="AB454">
    <cfRule type="containsBlanks" dxfId="11257" priority="4025">
      <formula>LEN(TRIM(AB454))=0</formula>
    </cfRule>
  </conditionalFormatting>
  <conditionalFormatting sqref="AB455">
    <cfRule type="containsBlanks" dxfId="11256" priority="4021">
      <formula>LEN(TRIM(AB455))=0</formula>
    </cfRule>
  </conditionalFormatting>
  <conditionalFormatting sqref="AB455">
    <cfRule type="containsBlanks" dxfId="11255" priority="4022">
      <formula>LEN(TRIM(AB455))=0</formula>
    </cfRule>
  </conditionalFormatting>
  <conditionalFormatting sqref="AQ454:AQ455">
    <cfRule type="containsBlanks" dxfId="11254" priority="4020">
      <formula>LEN(TRIM(AQ454))=0</formula>
    </cfRule>
  </conditionalFormatting>
  <conditionalFormatting sqref="BA454:BA455">
    <cfRule type="containsBlanks" dxfId="11253" priority="4019">
      <formula>LEN(TRIM(BA454))=0</formula>
    </cfRule>
  </conditionalFormatting>
  <conditionalFormatting sqref="AZ454:AZ455">
    <cfRule type="containsBlanks" dxfId="11252" priority="4018">
      <formula>LEN(TRIM(AZ454))=0</formula>
    </cfRule>
  </conditionalFormatting>
  <conditionalFormatting sqref="AX454:AY455">
    <cfRule type="containsBlanks" dxfId="11251" priority="4017">
      <formula>LEN(TRIM(AX454))=0</formula>
    </cfRule>
  </conditionalFormatting>
  <conditionalFormatting sqref="BN454:BN455">
    <cfRule type="containsBlanks" dxfId="11250" priority="4016">
      <formula>LEN(TRIM(BN454))=0</formula>
    </cfRule>
  </conditionalFormatting>
  <conditionalFormatting sqref="G456">
    <cfRule type="containsBlanks" dxfId="11249" priority="4015">
      <formula>LEN(TRIM(G456))=0</formula>
    </cfRule>
  </conditionalFormatting>
  <conditionalFormatting sqref="F456">
    <cfRule type="containsBlanks" dxfId="11248" priority="4014">
      <formula>LEN(TRIM(F456))=0</formula>
    </cfRule>
  </conditionalFormatting>
  <conditionalFormatting sqref="H456">
    <cfRule type="containsBlanks" dxfId="11247" priority="4013">
      <formula>LEN(TRIM(H456))=0</formula>
    </cfRule>
  </conditionalFormatting>
  <conditionalFormatting sqref="J456">
    <cfRule type="containsBlanks" dxfId="11246" priority="4012">
      <formula>LEN(TRIM(J456))=0</formula>
    </cfRule>
  </conditionalFormatting>
  <conditionalFormatting sqref="I456">
    <cfRule type="containsBlanks" dxfId="11245" priority="4011">
      <formula>LEN(TRIM(I456))=0</formula>
    </cfRule>
  </conditionalFormatting>
  <conditionalFormatting sqref="K456:P456">
    <cfRule type="containsBlanks" dxfId="11244" priority="4010">
      <formula>LEN(TRIM(K456))=0</formula>
    </cfRule>
  </conditionalFormatting>
  <conditionalFormatting sqref="W456">
    <cfRule type="containsBlanks" dxfId="11243" priority="4009">
      <formula>LEN(TRIM(W456))=0</formula>
    </cfRule>
  </conditionalFormatting>
  <conditionalFormatting sqref="X456">
    <cfRule type="containsBlanks" dxfId="11242" priority="4008">
      <formula>LEN(TRIM(X456))=0</formula>
    </cfRule>
  </conditionalFormatting>
  <conditionalFormatting sqref="Y456">
    <cfRule type="containsBlanks" dxfId="11241" priority="4007">
      <formula>LEN(TRIM(Y456))=0</formula>
    </cfRule>
  </conditionalFormatting>
  <conditionalFormatting sqref="AB456">
    <cfRule type="containsBlanks" dxfId="11240" priority="4006">
      <formula>LEN(TRIM(AB456))=0</formula>
    </cfRule>
  </conditionalFormatting>
  <conditionalFormatting sqref="AD456:AE456">
    <cfRule type="containsBlanks" dxfId="11239" priority="4004">
      <formula>LEN(TRIM(AD456))=0</formula>
    </cfRule>
  </conditionalFormatting>
  <conditionalFormatting sqref="AS456">
    <cfRule type="containsBlanks" dxfId="11238" priority="4003">
      <formula>LEN(TRIM(AS456))=0</formula>
    </cfRule>
  </conditionalFormatting>
  <conditionalFormatting sqref="BA456">
    <cfRule type="containsBlanks" dxfId="11237" priority="4002">
      <formula>LEN(TRIM(BA456))=0</formula>
    </cfRule>
  </conditionalFormatting>
  <conditionalFormatting sqref="BN456:BO456">
    <cfRule type="containsBlanks" dxfId="11236" priority="4000">
      <formula>LEN(TRIM(BN456))=0</formula>
    </cfRule>
  </conditionalFormatting>
  <conditionalFormatting sqref="BG456:BM456">
    <cfRule type="containsBlanks" dxfId="11235" priority="3999">
      <formula>LEN(TRIM(BG456))=0</formula>
    </cfRule>
  </conditionalFormatting>
  <conditionalFormatting sqref="AZ456">
    <cfRule type="containsBlanks" dxfId="11234" priority="3998">
      <formula>LEN(TRIM(AZ456))=0</formula>
    </cfRule>
  </conditionalFormatting>
  <conditionalFormatting sqref="AV456:AY456">
    <cfRule type="containsBlanks" dxfId="11233" priority="3997">
      <formula>LEN(TRIM(AV456))=0</formula>
    </cfRule>
  </conditionalFormatting>
  <conditionalFormatting sqref="G457">
    <cfRule type="containsBlanks" dxfId="11232" priority="3996">
      <formula>LEN(TRIM(G457))=0</formula>
    </cfRule>
  </conditionalFormatting>
  <conditionalFormatting sqref="F457">
    <cfRule type="containsBlanks" dxfId="11231" priority="3995">
      <formula>LEN(TRIM(F457))=0</formula>
    </cfRule>
  </conditionalFormatting>
  <conditionalFormatting sqref="J457">
    <cfRule type="containsBlanks" dxfId="11230" priority="3994">
      <formula>LEN(TRIM(J457))=0</formula>
    </cfRule>
  </conditionalFormatting>
  <conditionalFormatting sqref="I457">
    <cfRule type="containsBlanks" dxfId="11229" priority="3993">
      <formula>LEN(TRIM(I457))=0</formula>
    </cfRule>
  </conditionalFormatting>
  <conditionalFormatting sqref="H457">
    <cfRule type="containsBlanks" dxfId="11228" priority="3992">
      <formula>LEN(TRIM(H457))=0</formula>
    </cfRule>
  </conditionalFormatting>
  <conditionalFormatting sqref="K457:M457">
    <cfRule type="containsBlanks" dxfId="11227" priority="3991">
      <formula>LEN(TRIM(K457))=0</formula>
    </cfRule>
  </conditionalFormatting>
  <conditionalFormatting sqref="BM457">
    <cfRule type="containsBlanks" dxfId="11226" priority="3978">
      <formula>LEN(TRIM(BM457))=0</formula>
    </cfRule>
  </conditionalFormatting>
  <conditionalFormatting sqref="N457">
    <cfRule type="containsBlanks" dxfId="11225" priority="3990">
      <formula>LEN(TRIM(N457))=0</formula>
    </cfRule>
  </conditionalFormatting>
  <conditionalFormatting sqref="AZ467">
    <cfRule type="containsBlanks" dxfId="11224" priority="3831">
      <formula>LEN(TRIM(AZ467))=0</formula>
    </cfRule>
  </conditionalFormatting>
  <conditionalFormatting sqref="P457">
    <cfRule type="containsBlanks" dxfId="11223" priority="3989">
      <formula>LEN(TRIM(P457))=0</formula>
    </cfRule>
  </conditionalFormatting>
  <conditionalFormatting sqref="W457">
    <cfRule type="containsBlanks" dxfId="11222" priority="3988">
      <formula>LEN(TRIM(W457))=0</formula>
    </cfRule>
  </conditionalFormatting>
  <conditionalFormatting sqref="X457">
    <cfRule type="containsBlanks" dxfId="11221" priority="3987">
      <formula>LEN(TRIM(X457))=0</formula>
    </cfRule>
  </conditionalFormatting>
  <conditionalFormatting sqref="Y457">
    <cfRule type="containsBlanks" dxfId="11220" priority="3986">
      <formula>LEN(TRIM(Y457))=0</formula>
    </cfRule>
  </conditionalFormatting>
  <conditionalFormatting sqref="AB457">
    <cfRule type="containsBlanks" dxfId="11219" priority="3984">
      <formula>LEN(TRIM(AB457))=0</formula>
    </cfRule>
  </conditionalFormatting>
  <conditionalFormatting sqref="AO457">
    <cfRule type="containsBlanks" dxfId="11218" priority="3983">
      <formula>LEN(TRIM(AO457))=0</formula>
    </cfRule>
  </conditionalFormatting>
  <conditionalFormatting sqref="AS457">
    <cfRule type="containsBlanks" dxfId="11217" priority="3982">
      <formula>LEN(TRIM(AS457))=0</formula>
    </cfRule>
  </conditionalFormatting>
  <conditionalFormatting sqref="AX457:AY457">
    <cfRule type="containsBlanks" dxfId="11216" priority="3981">
      <formula>LEN(TRIM(AX457))=0</formula>
    </cfRule>
  </conditionalFormatting>
  <conditionalFormatting sqref="AZ457">
    <cfRule type="containsBlanks" dxfId="11215" priority="3980">
      <formula>LEN(TRIM(AZ457))=0</formula>
    </cfRule>
  </conditionalFormatting>
  <conditionalFormatting sqref="BG457:BL457">
    <cfRule type="containsBlanks" dxfId="11214" priority="3979">
      <formula>LEN(TRIM(BG457))=0</formula>
    </cfRule>
  </conditionalFormatting>
  <conditionalFormatting sqref="H458">
    <cfRule type="containsBlanks" dxfId="11213" priority="3977">
      <formula>LEN(TRIM(H458))=0</formula>
    </cfRule>
  </conditionalFormatting>
  <conditionalFormatting sqref="K458:M458">
    <cfRule type="containsBlanks" dxfId="11212" priority="3976">
      <formula>LEN(TRIM(K458))=0</formula>
    </cfRule>
  </conditionalFormatting>
  <conditionalFormatting sqref="O458:O464">
    <cfRule type="containsBlanks" dxfId="11211" priority="3975">
      <formula>LEN(TRIM(O458))=0</formula>
    </cfRule>
  </conditionalFormatting>
  <conditionalFormatting sqref="AO458">
    <cfRule type="containsBlanks" dxfId="11210" priority="3974">
      <formula>LEN(TRIM(AO458))=0</formula>
    </cfRule>
  </conditionalFormatting>
  <conditionalFormatting sqref="AQ458">
    <cfRule type="containsBlanks" dxfId="11209" priority="3973">
      <formula>LEN(TRIM(AQ458))=0</formula>
    </cfRule>
  </conditionalFormatting>
  <conditionalFormatting sqref="AO467">
    <cfRule type="containsBlanks" dxfId="11208" priority="3843">
      <formula>LEN(TRIM(AO467))=0</formula>
    </cfRule>
  </conditionalFormatting>
  <conditionalFormatting sqref="AS458">
    <cfRule type="containsBlanks" dxfId="11207" priority="3972">
      <formula>LEN(TRIM(AS458))=0</formula>
    </cfRule>
  </conditionalFormatting>
  <conditionalFormatting sqref="AX458:AY458">
    <cfRule type="containsBlanks" dxfId="11206" priority="3971">
      <formula>LEN(TRIM(AX458))=0</formula>
    </cfRule>
  </conditionalFormatting>
  <conditionalFormatting sqref="BA458">
    <cfRule type="containsBlanks" dxfId="11205" priority="3970">
      <formula>LEN(TRIM(BA458))=0</formula>
    </cfRule>
  </conditionalFormatting>
  <conditionalFormatting sqref="AZ458">
    <cfRule type="containsBlanks" dxfId="11204" priority="3969">
      <formula>LEN(TRIM(AZ458))=0</formula>
    </cfRule>
  </conditionalFormatting>
  <conditionalFormatting sqref="BM458">
    <cfRule type="containsBlanks" dxfId="11203" priority="3967">
      <formula>LEN(TRIM(BM458))=0</formula>
    </cfRule>
  </conditionalFormatting>
  <conditionalFormatting sqref="BG458:BL458">
    <cfRule type="containsBlanks" dxfId="11202" priority="3968">
      <formula>LEN(TRIM(BG458))=0</formula>
    </cfRule>
  </conditionalFormatting>
  <conditionalFormatting sqref="BN458:BO458">
    <cfRule type="containsBlanks" dxfId="11201" priority="3966">
      <formula>LEN(TRIM(BN458))=0</formula>
    </cfRule>
  </conditionalFormatting>
  <conditionalFormatting sqref="G459">
    <cfRule type="containsBlanks" dxfId="11200" priority="3965">
      <formula>LEN(TRIM(G459))=0</formula>
    </cfRule>
  </conditionalFormatting>
  <conditionalFormatting sqref="F459">
    <cfRule type="containsBlanks" dxfId="11199" priority="3964">
      <formula>LEN(TRIM(F459))=0</formula>
    </cfRule>
  </conditionalFormatting>
  <conditionalFormatting sqref="J459">
    <cfRule type="containsBlanks" dxfId="11198" priority="3963">
      <formula>LEN(TRIM(J459))=0</formula>
    </cfRule>
  </conditionalFormatting>
  <conditionalFormatting sqref="I459">
    <cfRule type="containsBlanks" dxfId="11197" priority="3962">
      <formula>LEN(TRIM(I459))=0</formula>
    </cfRule>
  </conditionalFormatting>
  <conditionalFormatting sqref="H459">
    <cfRule type="containsBlanks" dxfId="11196" priority="3961">
      <formula>LEN(TRIM(H459))=0</formula>
    </cfRule>
  </conditionalFormatting>
  <conditionalFormatting sqref="K459:M459">
    <cfRule type="containsBlanks" dxfId="11195" priority="3960">
      <formula>LEN(TRIM(K459))=0</formula>
    </cfRule>
  </conditionalFormatting>
  <conditionalFormatting sqref="X459">
    <cfRule type="containsBlanks" dxfId="11194" priority="3959">
      <formula>LEN(TRIM(X459))=0</formula>
    </cfRule>
  </conditionalFormatting>
  <conditionalFormatting sqref="AB459">
    <cfRule type="containsBlanks" dxfId="11193" priority="3957">
      <formula>LEN(TRIM(AB459))=0</formula>
    </cfRule>
  </conditionalFormatting>
  <conditionalFormatting sqref="AB459">
    <cfRule type="containsBlanks" dxfId="11192" priority="3958">
      <formula>LEN(TRIM(AB459))=0</formula>
    </cfRule>
  </conditionalFormatting>
  <conditionalFormatting sqref="AB458">
    <cfRule type="containsBlanks" dxfId="11191" priority="3955">
      <formula>LEN(TRIM(AB458))=0</formula>
    </cfRule>
  </conditionalFormatting>
  <conditionalFormatting sqref="AB458">
    <cfRule type="containsBlanks" dxfId="11190" priority="3956">
      <formula>LEN(TRIM(AB458))=0</formula>
    </cfRule>
  </conditionalFormatting>
  <conditionalFormatting sqref="BA459">
    <cfRule type="containsBlanks" dxfId="11189" priority="3953">
      <formula>LEN(TRIM(BA459))=0</formula>
    </cfRule>
  </conditionalFormatting>
  <conditionalFormatting sqref="AV459:AY459">
    <cfRule type="containsBlanks" dxfId="11188" priority="3952">
      <formula>LEN(TRIM(AV459))=0</formula>
    </cfRule>
  </conditionalFormatting>
  <conditionalFormatting sqref="BO459">
    <cfRule type="containsBlanks" dxfId="11187" priority="3951">
      <formula>LEN(TRIM(BO459))=0</formula>
    </cfRule>
  </conditionalFormatting>
  <conditionalFormatting sqref="BJ459:BK459">
    <cfRule type="containsBlanks" dxfId="11186" priority="3950">
      <formula>LEN(TRIM(BJ459))=0</formula>
    </cfRule>
  </conditionalFormatting>
  <conditionalFormatting sqref="G460">
    <cfRule type="containsBlanks" dxfId="11185" priority="3949">
      <formula>LEN(TRIM(G460))=0</formula>
    </cfRule>
  </conditionalFormatting>
  <conditionalFormatting sqref="F460">
    <cfRule type="containsBlanks" dxfId="11184" priority="3948">
      <formula>LEN(TRIM(F460))=0</formula>
    </cfRule>
  </conditionalFormatting>
  <conditionalFormatting sqref="J460">
    <cfRule type="containsBlanks" dxfId="11183" priority="3947">
      <formula>LEN(TRIM(J460))=0</formula>
    </cfRule>
  </conditionalFormatting>
  <conditionalFormatting sqref="I460">
    <cfRule type="containsBlanks" dxfId="11182" priority="3946">
      <formula>LEN(TRIM(I460))=0</formula>
    </cfRule>
  </conditionalFormatting>
  <conditionalFormatting sqref="H460">
    <cfRule type="containsBlanks" dxfId="11181" priority="3945">
      <formula>LEN(TRIM(H460))=0</formula>
    </cfRule>
  </conditionalFormatting>
  <conditionalFormatting sqref="L460">
    <cfRule type="containsBlanks" dxfId="11180" priority="3943">
      <formula>LEN(TRIM(L460))=0</formula>
    </cfRule>
  </conditionalFormatting>
  <conditionalFormatting sqref="X460">
    <cfRule type="containsBlanks" dxfId="11179" priority="3942">
      <formula>LEN(TRIM(X460))=0</formula>
    </cfRule>
  </conditionalFormatting>
  <conditionalFormatting sqref="Y460">
    <cfRule type="containsBlanks" dxfId="11178" priority="3941">
      <formula>LEN(TRIM(Y460))=0</formula>
    </cfRule>
  </conditionalFormatting>
  <conditionalFormatting sqref="AB460">
    <cfRule type="containsBlanks" dxfId="11177" priority="3939">
      <formula>LEN(TRIM(AB460))=0</formula>
    </cfRule>
  </conditionalFormatting>
  <conditionalFormatting sqref="AB460">
    <cfRule type="containsBlanks" dxfId="11176" priority="3940">
      <formula>LEN(TRIM(AB460))=0</formula>
    </cfRule>
  </conditionalFormatting>
  <conditionalFormatting sqref="BO460">
    <cfRule type="containsBlanks" dxfId="11175" priority="3938">
      <formula>LEN(TRIM(BO460))=0</formula>
    </cfRule>
  </conditionalFormatting>
  <conditionalFormatting sqref="BM460">
    <cfRule type="containsBlanks" dxfId="11174" priority="3936">
      <formula>LEN(TRIM(BM460))=0</formula>
    </cfRule>
  </conditionalFormatting>
  <conditionalFormatting sqref="BG460:BL460">
    <cfRule type="containsBlanks" dxfId="11173" priority="3937">
      <formula>LEN(TRIM(BG460))=0</formula>
    </cfRule>
  </conditionalFormatting>
  <conditionalFormatting sqref="AV460:AY460">
    <cfRule type="containsBlanks" dxfId="11172" priority="3935">
      <formula>LEN(TRIM(AV460))=0</formula>
    </cfRule>
  </conditionalFormatting>
  <conditionalFormatting sqref="AS460">
    <cfRule type="containsBlanks" dxfId="11171" priority="3933">
      <formula>LEN(TRIM(AS460))=0</formula>
    </cfRule>
  </conditionalFormatting>
  <conditionalFormatting sqref="AZ460">
    <cfRule type="containsBlanks" dxfId="11170" priority="3932">
      <formula>LEN(TRIM(AZ460))=0</formula>
    </cfRule>
  </conditionalFormatting>
  <conditionalFormatting sqref="J461">
    <cfRule type="containsBlanks" dxfId="11169" priority="3931">
      <formula>LEN(TRIM(J461))=0</formula>
    </cfRule>
  </conditionalFormatting>
  <conditionalFormatting sqref="I461">
    <cfRule type="containsBlanks" dxfId="11168" priority="3930">
      <formula>LEN(TRIM(I461))=0</formula>
    </cfRule>
  </conditionalFormatting>
  <conditionalFormatting sqref="H461">
    <cfRule type="containsBlanks" dxfId="11167" priority="3929">
      <formula>LEN(TRIM(H461))=0</formula>
    </cfRule>
  </conditionalFormatting>
  <conditionalFormatting sqref="K461:M461">
    <cfRule type="containsBlanks" dxfId="11166" priority="3927">
      <formula>LEN(TRIM(K461))=0</formula>
    </cfRule>
  </conditionalFormatting>
  <conditionalFormatting sqref="Y461">
    <cfRule type="containsBlanks" dxfId="11165" priority="3926">
      <formula>LEN(TRIM(Y461))=0</formula>
    </cfRule>
  </conditionalFormatting>
  <conditionalFormatting sqref="AB461">
    <cfRule type="containsBlanks" dxfId="11164" priority="3924">
      <formula>LEN(TRIM(AB461))=0</formula>
    </cfRule>
  </conditionalFormatting>
  <conditionalFormatting sqref="AB461">
    <cfRule type="containsBlanks" dxfId="11163" priority="3925">
      <formula>LEN(TRIM(AB461))=0</formula>
    </cfRule>
  </conditionalFormatting>
  <conditionalFormatting sqref="BO461">
    <cfRule type="containsBlanks" dxfId="11162" priority="3923">
      <formula>LEN(TRIM(BO461))=0</formula>
    </cfRule>
  </conditionalFormatting>
  <conditionalFormatting sqref="F462">
    <cfRule type="containsBlanks" dxfId="11161" priority="3922">
      <formula>LEN(TRIM(F462))=0</formula>
    </cfRule>
  </conditionalFormatting>
  <conditionalFormatting sqref="H462">
    <cfRule type="containsBlanks" dxfId="11160" priority="3921">
      <formula>LEN(TRIM(H462))=0</formula>
    </cfRule>
  </conditionalFormatting>
  <conditionalFormatting sqref="J462">
    <cfRule type="containsBlanks" dxfId="11159" priority="3920">
      <formula>LEN(TRIM(J462))=0</formula>
    </cfRule>
  </conditionalFormatting>
  <conditionalFormatting sqref="I462">
    <cfRule type="containsBlanks" dxfId="11158" priority="3919">
      <formula>LEN(TRIM(I462))=0</formula>
    </cfRule>
  </conditionalFormatting>
  <conditionalFormatting sqref="L462:L467">
    <cfRule type="containsBlanks" dxfId="11157" priority="3917">
      <formula>LEN(TRIM(L462))=0</formula>
    </cfRule>
  </conditionalFormatting>
  <conditionalFormatting sqref="W462">
    <cfRule type="containsBlanks" dxfId="11156" priority="3916">
      <formula>LEN(TRIM(W462))=0</formula>
    </cfRule>
  </conditionalFormatting>
  <conditionalFormatting sqref="X462">
    <cfRule type="containsBlanks" dxfId="11155" priority="3915">
      <formula>LEN(TRIM(X462))=0</formula>
    </cfRule>
  </conditionalFormatting>
  <conditionalFormatting sqref="Y462">
    <cfRule type="containsBlanks" dxfId="11154" priority="3914">
      <formula>LEN(TRIM(Y462))=0</formula>
    </cfRule>
  </conditionalFormatting>
  <conditionalFormatting sqref="AD462:AE462">
    <cfRule type="containsBlanks" dxfId="11153" priority="3912">
      <formula>LEN(TRIM(AD462))=0</formula>
    </cfRule>
  </conditionalFormatting>
  <conditionalFormatting sqref="AS462">
    <cfRule type="containsBlanks" dxfId="11152" priority="3911">
      <formula>LEN(TRIM(AS462))=0</formula>
    </cfRule>
  </conditionalFormatting>
  <conditionalFormatting sqref="BA462">
    <cfRule type="containsBlanks" dxfId="11151" priority="3910">
      <formula>LEN(TRIM(BA462))=0</formula>
    </cfRule>
  </conditionalFormatting>
  <conditionalFormatting sqref="AZ462">
    <cfRule type="containsBlanks" dxfId="11150" priority="3909">
      <formula>LEN(TRIM(AZ462))=0</formula>
    </cfRule>
  </conditionalFormatting>
  <conditionalFormatting sqref="AX467:AY467">
    <cfRule type="containsBlanks" dxfId="11149" priority="3832">
      <formula>LEN(TRIM(AX467))=0</formula>
    </cfRule>
  </conditionalFormatting>
  <conditionalFormatting sqref="BG462:BL462">
    <cfRule type="containsBlanks" dxfId="11148" priority="3908">
      <formula>LEN(TRIM(BG462))=0</formula>
    </cfRule>
  </conditionalFormatting>
  <conditionalFormatting sqref="BN462:BO462">
    <cfRule type="containsBlanks" dxfId="11147" priority="3907">
      <formula>LEN(TRIM(BN462))=0</formula>
    </cfRule>
  </conditionalFormatting>
  <conditionalFormatting sqref="BM462">
    <cfRule type="containsBlanks" dxfId="11146" priority="3906">
      <formula>LEN(TRIM(BM462))=0</formula>
    </cfRule>
  </conditionalFormatting>
  <conditionalFormatting sqref="F463:F464">
    <cfRule type="containsBlanks" dxfId="11145" priority="3905">
      <formula>LEN(TRIM(F463))=0</formula>
    </cfRule>
  </conditionalFormatting>
  <conditionalFormatting sqref="J463:J464">
    <cfRule type="containsBlanks" dxfId="11144" priority="3904">
      <formula>LEN(TRIM(J463))=0</formula>
    </cfRule>
  </conditionalFormatting>
  <conditionalFormatting sqref="I463:I464">
    <cfRule type="containsBlanks" dxfId="11143" priority="3903">
      <formula>LEN(TRIM(I463))=0</formula>
    </cfRule>
  </conditionalFormatting>
  <conditionalFormatting sqref="W463">
    <cfRule type="containsBlanks" dxfId="11142" priority="3900">
      <formula>LEN(TRIM(W463))=0</formula>
    </cfRule>
  </conditionalFormatting>
  <conditionalFormatting sqref="X463">
    <cfRule type="containsBlanks" dxfId="11141" priority="3899">
      <formula>LEN(TRIM(X463))=0</formula>
    </cfRule>
  </conditionalFormatting>
  <conditionalFormatting sqref="W464">
    <cfRule type="containsBlanks" dxfId="11140" priority="3898">
      <formula>LEN(TRIM(W464))=0</formula>
    </cfRule>
  </conditionalFormatting>
  <conditionalFormatting sqref="X464">
    <cfRule type="containsBlanks" dxfId="11139" priority="3897">
      <formula>LEN(TRIM(X464))=0</formula>
    </cfRule>
  </conditionalFormatting>
  <conditionalFormatting sqref="Y463:Y464">
    <cfRule type="containsBlanks" dxfId="11138" priority="3895">
      <formula>LEN(TRIM(Y463))=0</formula>
    </cfRule>
  </conditionalFormatting>
  <conditionalFormatting sqref="BG463:BG464">
    <cfRule type="containsBlanks" dxfId="11137" priority="3894">
      <formula>LEN(TRIM(BG463))=0</formula>
    </cfRule>
  </conditionalFormatting>
  <conditionalFormatting sqref="BO463:BO464">
    <cfRule type="containsBlanks" dxfId="11136" priority="3892">
      <formula>LEN(TRIM(BO463))=0</formula>
    </cfRule>
  </conditionalFormatting>
  <conditionalFormatting sqref="AV463:AY464">
    <cfRule type="containsBlanks" dxfId="11135" priority="3891">
      <formula>LEN(TRIM(AV463))=0</formula>
    </cfRule>
  </conditionalFormatting>
  <conditionalFormatting sqref="AS463:AS464">
    <cfRule type="containsBlanks" dxfId="11134" priority="3890">
      <formula>LEN(TRIM(AS463))=0</formula>
    </cfRule>
  </conditionalFormatting>
  <conditionalFormatting sqref="BA463:BA464">
    <cfRule type="containsBlanks" dxfId="11133" priority="3889">
      <formula>LEN(TRIM(BA463))=0</formula>
    </cfRule>
  </conditionalFormatting>
  <conditionalFormatting sqref="AZ463:AZ464">
    <cfRule type="containsBlanks" dxfId="11132" priority="3888">
      <formula>LEN(TRIM(AZ463))=0</formula>
    </cfRule>
  </conditionalFormatting>
  <conditionalFormatting sqref="BL463:BL464">
    <cfRule type="containsBlanks" dxfId="11131" priority="3887">
      <formula>LEN(TRIM(BL463))=0</formula>
    </cfRule>
  </conditionalFormatting>
  <conditionalFormatting sqref="BJ463:BK464">
    <cfRule type="containsBlanks" dxfId="11130" priority="3886">
      <formula>LEN(TRIM(BJ463))=0</formula>
    </cfRule>
  </conditionalFormatting>
  <conditionalFormatting sqref="J465">
    <cfRule type="containsBlanks" dxfId="11129" priority="3885">
      <formula>LEN(TRIM(J465))=0</formula>
    </cfRule>
  </conditionalFormatting>
  <conditionalFormatting sqref="I465">
    <cfRule type="containsBlanks" dxfId="11128" priority="3884">
      <formula>LEN(TRIM(I465))=0</formula>
    </cfRule>
  </conditionalFormatting>
  <conditionalFormatting sqref="H465">
    <cfRule type="containsBlanks" dxfId="11127" priority="3883">
      <formula>LEN(TRIM(H465))=0</formula>
    </cfRule>
  </conditionalFormatting>
  <conditionalFormatting sqref="N465:P465">
    <cfRule type="containsBlanks" dxfId="11126" priority="3881">
      <formula>LEN(TRIM(N465))=0</formula>
    </cfRule>
  </conditionalFormatting>
  <conditionalFormatting sqref="W465">
    <cfRule type="containsBlanks" dxfId="11125" priority="3880">
      <formula>LEN(TRIM(W465))=0</formula>
    </cfRule>
  </conditionalFormatting>
  <conditionalFormatting sqref="X465">
    <cfRule type="containsBlanks" dxfId="11124" priority="3879">
      <formula>LEN(TRIM(X465))=0</formula>
    </cfRule>
  </conditionalFormatting>
  <conditionalFormatting sqref="AB464:AB465">
    <cfRule type="containsBlanks" dxfId="11123" priority="3878">
      <formula>LEN(TRIM(AB464))=0</formula>
    </cfRule>
  </conditionalFormatting>
  <conditionalFormatting sqref="Y465">
    <cfRule type="containsBlanks" dxfId="11122" priority="3877">
      <formula>LEN(TRIM(Y465))=0</formula>
    </cfRule>
  </conditionalFormatting>
  <conditionalFormatting sqref="AD465:AE465">
    <cfRule type="containsBlanks" dxfId="11121" priority="3875">
      <formula>LEN(TRIM(AD465))=0</formula>
    </cfRule>
  </conditionalFormatting>
  <conditionalFormatting sqref="AS465">
    <cfRule type="containsBlanks" dxfId="11120" priority="3874">
      <formula>LEN(TRIM(AS465))=0</formula>
    </cfRule>
  </conditionalFormatting>
  <conditionalFormatting sqref="AX465:AY465">
    <cfRule type="containsBlanks" dxfId="11119" priority="3873">
      <formula>LEN(TRIM(AX465))=0</formula>
    </cfRule>
  </conditionalFormatting>
  <conditionalFormatting sqref="BA465">
    <cfRule type="containsBlanks" dxfId="11118" priority="3872">
      <formula>LEN(TRIM(BA465))=0</formula>
    </cfRule>
  </conditionalFormatting>
  <conditionalFormatting sqref="AZ465">
    <cfRule type="containsBlanks" dxfId="11117" priority="3871">
      <formula>LEN(TRIM(AZ465))=0</formula>
    </cfRule>
  </conditionalFormatting>
  <conditionalFormatting sqref="BG465">
    <cfRule type="containsBlanks" dxfId="11116" priority="3870">
      <formula>LEN(TRIM(BG465))=0</formula>
    </cfRule>
  </conditionalFormatting>
  <conditionalFormatting sqref="BL465">
    <cfRule type="containsBlanks" dxfId="11115" priority="3869">
      <formula>LEN(TRIM(BL465))=0</formula>
    </cfRule>
  </conditionalFormatting>
  <conditionalFormatting sqref="BN465:BO465">
    <cfRule type="containsBlanks" dxfId="11114" priority="3868">
      <formula>LEN(TRIM(BN465))=0</formula>
    </cfRule>
  </conditionalFormatting>
  <conditionalFormatting sqref="O466:O481">
    <cfRule type="containsBlanks" dxfId="11113" priority="3866">
      <formula>LEN(TRIM(O466))=0</formula>
    </cfRule>
  </conditionalFormatting>
  <conditionalFormatting sqref="J466">
    <cfRule type="containsBlanks" dxfId="11112" priority="3865">
      <formula>LEN(TRIM(J466))=0</formula>
    </cfRule>
  </conditionalFormatting>
  <conditionalFormatting sqref="I466">
    <cfRule type="containsBlanks" dxfId="11111" priority="3864">
      <formula>LEN(TRIM(I466))=0</formula>
    </cfRule>
  </conditionalFormatting>
  <conditionalFormatting sqref="BO466">
    <cfRule type="containsBlanks" dxfId="11110" priority="3863">
      <formula>LEN(TRIM(BO466))=0</formula>
    </cfRule>
  </conditionalFormatting>
  <conditionalFormatting sqref="W466">
    <cfRule type="containsBlanks" dxfId="11109" priority="3862">
      <formula>LEN(TRIM(W466))=0</formula>
    </cfRule>
  </conditionalFormatting>
  <conditionalFormatting sqref="X466">
    <cfRule type="containsBlanks" dxfId="11108" priority="3861">
      <formula>LEN(TRIM(X466))=0</formula>
    </cfRule>
  </conditionalFormatting>
  <conditionalFormatting sqref="AB466">
    <cfRule type="containsBlanks" dxfId="11107" priority="3859">
      <formula>LEN(TRIM(AB466))=0</formula>
    </cfRule>
  </conditionalFormatting>
  <conditionalFormatting sqref="AB466">
    <cfRule type="containsBlanks" dxfId="11106" priority="3860">
      <formula>LEN(TRIM(AB466))=0</formula>
    </cfRule>
  </conditionalFormatting>
  <conditionalFormatting sqref="Y466">
    <cfRule type="containsBlanks" dxfId="11105" priority="3858">
      <formula>LEN(TRIM(Y466))=0</formula>
    </cfRule>
  </conditionalFormatting>
  <conditionalFormatting sqref="AV466:AY466">
    <cfRule type="containsBlanks" dxfId="11104" priority="3855">
      <formula>LEN(TRIM(AV466))=0</formula>
    </cfRule>
  </conditionalFormatting>
  <conditionalFormatting sqref="BA466">
    <cfRule type="containsBlanks" dxfId="11103" priority="3854">
      <formula>LEN(TRIM(BA466))=0</formula>
    </cfRule>
  </conditionalFormatting>
  <conditionalFormatting sqref="AZ466">
    <cfRule type="containsBlanks" dxfId="11102" priority="3853">
      <formula>LEN(TRIM(AZ466))=0</formula>
    </cfRule>
  </conditionalFormatting>
  <conditionalFormatting sqref="BM466">
    <cfRule type="containsBlanks" dxfId="11101" priority="3851">
      <formula>LEN(TRIM(BM466))=0</formula>
    </cfRule>
  </conditionalFormatting>
  <conditionalFormatting sqref="BG466:BL466">
    <cfRule type="containsBlanks" dxfId="11100" priority="3852">
      <formula>LEN(TRIM(BG466))=0</formula>
    </cfRule>
  </conditionalFormatting>
  <conditionalFormatting sqref="H467">
    <cfRule type="containsBlanks" dxfId="11099" priority="3850">
      <formula>LEN(TRIM(H467))=0</formula>
    </cfRule>
  </conditionalFormatting>
  <conditionalFormatting sqref="G467">
    <cfRule type="containsBlanks" dxfId="11098" priority="3849">
      <formula>LEN(TRIM(G467))=0</formula>
    </cfRule>
  </conditionalFormatting>
  <conditionalFormatting sqref="F467">
    <cfRule type="containsBlanks" dxfId="11097" priority="3848">
      <formula>LEN(TRIM(F467))=0</formula>
    </cfRule>
  </conditionalFormatting>
  <conditionalFormatting sqref="J467">
    <cfRule type="containsBlanks" dxfId="11096" priority="3847">
      <formula>LEN(TRIM(J467))=0</formula>
    </cfRule>
  </conditionalFormatting>
  <conditionalFormatting sqref="I467">
    <cfRule type="containsBlanks" dxfId="11095" priority="3846">
      <formula>LEN(TRIM(I467))=0</formula>
    </cfRule>
  </conditionalFormatting>
  <conditionalFormatting sqref="AB467">
    <cfRule type="containsBlanks" dxfId="11094" priority="3842">
      <formula>LEN(TRIM(AB467))=0</formula>
    </cfRule>
  </conditionalFormatting>
  <conditionalFormatting sqref="Y467">
    <cfRule type="containsBlanks" dxfId="11093" priority="3841">
      <formula>LEN(TRIM(Y467))=0</formula>
    </cfRule>
  </conditionalFormatting>
  <conditionalFormatting sqref="AJ467">
    <cfRule type="containsBlanks" dxfId="11092" priority="3840">
      <formula>LEN(TRIM(AJ467))=0</formula>
    </cfRule>
  </conditionalFormatting>
  <conditionalFormatting sqref="AD467:AE467">
    <cfRule type="containsBlanks" dxfId="11091" priority="3838">
      <formula>LEN(TRIM(AD467))=0</formula>
    </cfRule>
  </conditionalFormatting>
  <conditionalFormatting sqref="Z467">
    <cfRule type="containsBlanks" dxfId="11090" priority="3837">
      <formula>LEN(TRIM(Z467))=0</formula>
    </cfRule>
  </conditionalFormatting>
  <conditionalFormatting sqref="AS467">
    <cfRule type="containsBlanks" dxfId="11089" priority="3836">
      <formula>LEN(TRIM(AS467))=0</formula>
    </cfRule>
  </conditionalFormatting>
  <conditionalFormatting sqref="BA467">
    <cfRule type="containsBlanks" dxfId="11088" priority="3835">
      <formula>LEN(TRIM(BA467))=0</formula>
    </cfRule>
  </conditionalFormatting>
  <conditionalFormatting sqref="BL467">
    <cfRule type="containsBlanks" dxfId="11087" priority="3834">
      <formula>LEN(TRIM(BL467))=0</formula>
    </cfRule>
  </conditionalFormatting>
  <conditionalFormatting sqref="AQ467">
    <cfRule type="containsBlanks" dxfId="11086" priority="3833">
      <formula>LEN(TRIM(AQ467))=0</formula>
    </cfRule>
  </conditionalFormatting>
  <conditionalFormatting sqref="BN467">
    <cfRule type="containsBlanks" dxfId="11085" priority="3830">
      <formula>LEN(TRIM(BN467))=0</formula>
    </cfRule>
  </conditionalFormatting>
  <conditionalFormatting sqref="H468">
    <cfRule type="containsBlanks" dxfId="11084" priority="3829">
      <formula>LEN(TRIM(H468))=0</formula>
    </cfRule>
  </conditionalFormatting>
  <conditionalFormatting sqref="J468">
    <cfRule type="containsBlanks" dxfId="11083" priority="3828">
      <formula>LEN(TRIM(J468))=0</formula>
    </cfRule>
  </conditionalFormatting>
  <conditionalFormatting sqref="I468">
    <cfRule type="containsBlanks" dxfId="11082" priority="3827">
      <formula>LEN(TRIM(I468))=0</formula>
    </cfRule>
  </conditionalFormatting>
  <conditionalFormatting sqref="K468:M468">
    <cfRule type="containsBlanks" dxfId="11081" priority="3825">
      <formula>LEN(TRIM(K468))=0</formula>
    </cfRule>
  </conditionalFormatting>
  <conditionalFormatting sqref="X468">
    <cfRule type="containsBlanks" dxfId="11080" priority="3824">
      <formula>LEN(TRIM(X468))=0</formula>
    </cfRule>
  </conditionalFormatting>
  <conditionalFormatting sqref="AB468">
    <cfRule type="containsBlanks" dxfId="11079" priority="3823">
      <formula>LEN(TRIM(AB468))=0</formula>
    </cfRule>
  </conditionalFormatting>
  <conditionalFormatting sqref="Y468">
    <cfRule type="containsBlanks" dxfId="11078" priority="3822">
      <formula>LEN(TRIM(Y468))=0</formula>
    </cfRule>
  </conditionalFormatting>
  <conditionalFormatting sqref="Z468">
    <cfRule type="containsBlanks" dxfId="11077" priority="3820">
      <formula>LEN(TRIM(Z468))=0</formula>
    </cfRule>
  </conditionalFormatting>
  <conditionalFormatting sqref="AP468">
    <cfRule type="containsBlanks" dxfId="11076" priority="3819">
      <formula>LEN(TRIM(AP468))=0</formula>
    </cfRule>
  </conditionalFormatting>
  <conditionalFormatting sqref="AS468">
    <cfRule type="containsBlanks" dxfId="11075" priority="3818">
      <formula>LEN(TRIM(AS468))=0</formula>
    </cfRule>
  </conditionalFormatting>
  <conditionalFormatting sqref="AV468:AY468">
    <cfRule type="containsBlanks" dxfId="11074" priority="3817">
      <formula>LEN(TRIM(AV468))=0</formula>
    </cfRule>
  </conditionalFormatting>
  <conditionalFormatting sqref="AZ468">
    <cfRule type="containsBlanks" dxfId="11073" priority="3816">
      <formula>LEN(TRIM(AZ468))=0</formula>
    </cfRule>
  </conditionalFormatting>
  <conditionalFormatting sqref="AT468:AU468">
    <cfRule type="containsBlanks" dxfId="11072" priority="3815">
      <formula>LEN(TRIM(AT468))=0</formula>
    </cfRule>
  </conditionalFormatting>
  <conditionalFormatting sqref="AO468">
    <cfRule type="containsBlanks" dxfId="11071" priority="3814">
      <formula>LEN(TRIM(AO468))=0</formula>
    </cfRule>
  </conditionalFormatting>
  <conditionalFormatting sqref="AQ468">
    <cfRule type="containsBlanks" dxfId="11070" priority="3813">
      <formula>LEN(TRIM(AQ468))=0</formula>
    </cfRule>
  </conditionalFormatting>
  <conditionalFormatting sqref="BA468">
    <cfRule type="containsBlanks" dxfId="11069" priority="3812">
      <formula>LEN(TRIM(BA468))=0</formula>
    </cfRule>
  </conditionalFormatting>
  <conditionalFormatting sqref="BM468">
    <cfRule type="containsBlanks" dxfId="11068" priority="3810">
      <formula>LEN(TRIM(BM468))=0</formula>
    </cfRule>
  </conditionalFormatting>
  <conditionalFormatting sqref="BG468:BL468">
    <cfRule type="containsBlanks" dxfId="11067" priority="3811">
      <formula>LEN(TRIM(BG468))=0</formula>
    </cfRule>
  </conditionalFormatting>
  <conditionalFormatting sqref="BN468">
    <cfRule type="containsBlanks" dxfId="11066" priority="3809">
      <formula>LEN(TRIM(BN468))=0</formula>
    </cfRule>
  </conditionalFormatting>
  <conditionalFormatting sqref="H469">
    <cfRule type="containsBlanks" dxfId="11065" priority="3808">
      <formula>LEN(TRIM(H469))=0</formula>
    </cfRule>
  </conditionalFormatting>
  <conditionalFormatting sqref="J469">
    <cfRule type="containsBlanks" dxfId="11064" priority="3807">
      <formula>LEN(TRIM(J469))=0</formula>
    </cfRule>
  </conditionalFormatting>
  <conditionalFormatting sqref="I469">
    <cfRule type="containsBlanks" dxfId="11063" priority="3806">
      <formula>LEN(TRIM(I469))=0</formula>
    </cfRule>
  </conditionalFormatting>
  <conditionalFormatting sqref="K469:M469">
    <cfRule type="containsBlanks" dxfId="11062" priority="3805">
      <formula>LEN(TRIM(K469))=0</formula>
    </cfRule>
  </conditionalFormatting>
  <conditionalFormatting sqref="X469">
    <cfRule type="containsBlanks" dxfId="11061" priority="3803">
      <formula>LEN(TRIM(X469))=0</formula>
    </cfRule>
  </conditionalFormatting>
  <conditionalFormatting sqref="AB469">
    <cfRule type="containsBlanks" dxfId="11060" priority="3801">
      <formula>LEN(TRIM(AB469))=0</formula>
    </cfRule>
  </conditionalFormatting>
  <conditionalFormatting sqref="AB469">
    <cfRule type="containsBlanks" dxfId="11059" priority="3802">
      <formula>LEN(TRIM(AB469))=0</formula>
    </cfRule>
  </conditionalFormatting>
  <conditionalFormatting sqref="F470:G471 N470:N471 P470:W471 Y470:Z471">
    <cfRule type="containsBlanks" dxfId="11058" priority="3800">
      <formula>LEN(TRIM(F470))=0</formula>
    </cfRule>
  </conditionalFormatting>
  <conditionalFormatting sqref="H470:H471">
    <cfRule type="containsBlanks" dxfId="11057" priority="3799">
      <formula>LEN(TRIM(H470))=0</formula>
    </cfRule>
  </conditionalFormatting>
  <conditionalFormatting sqref="J470:J471">
    <cfRule type="containsBlanks" dxfId="11056" priority="3798">
      <formula>LEN(TRIM(J470))=0</formula>
    </cfRule>
  </conditionalFormatting>
  <conditionalFormatting sqref="I470:I471">
    <cfRule type="containsBlanks" dxfId="11055" priority="3797">
      <formula>LEN(TRIM(I470))=0</formula>
    </cfRule>
  </conditionalFormatting>
  <conditionalFormatting sqref="K470:M471">
    <cfRule type="containsBlanks" dxfId="11054" priority="3796">
      <formula>LEN(TRIM(K470))=0</formula>
    </cfRule>
  </conditionalFormatting>
  <conditionalFormatting sqref="X470:X471">
    <cfRule type="containsBlanks" dxfId="11053" priority="3794">
      <formula>LEN(TRIM(X470))=0</formula>
    </cfRule>
  </conditionalFormatting>
  <conditionalFormatting sqref="AB470:AB471">
    <cfRule type="containsBlanks" dxfId="11052" priority="3792">
      <formula>LEN(TRIM(AB470))=0</formula>
    </cfRule>
  </conditionalFormatting>
  <conditionalFormatting sqref="AB470:AB471">
    <cfRule type="containsBlanks" dxfId="11051" priority="3793">
      <formula>LEN(TRIM(AB470))=0</formula>
    </cfRule>
  </conditionalFormatting>
  <conditionalFormatting sqref="AQ469:AQ471">
    <cfRule type="containsBlanks" dxfId="11050" priority="3791">
      <formula>LEN(TRIM(AQ469))=0</formula>
    </cfRule>
  </conditionalFormatting>
  <conditionalFormatting sqref="AS469:AS471">
    <cfRule type="containsBlanks" dxfId="11049" priority="3790">
      <formula>LEN(TRIM(AS469))=0</formula>
    </cfRule>
  </conditionalFormatting>
  <conditionalFormatting sqref="AX469:AY471">
    <cfRule type="containsBlanks" dxfId="11048" priority="3789">
      <formula>LEN(TRIM(AX469))=0</formula>
    </cfRule>
  </conditionalFormatting>
  <conditionalFormatting sqref="AZ469:AZ471">
    <cfRule type="containsBlanks" dxfId="11047" priority="3787">
      <formula>LEN(TRIM(AZ469))=0</formula>
    </cfRule>
  </conditionalFormatting>
  <conditionalFormatting sqref="BM469:BM471">
    <cfRule type="containsBlanks" dxfId="11046" priority="3785">
      <formula>LEN(TRIM(BM469))=0</formula>
    </cfRule>
  </conditionalFormatting>
  <conditionalFormatting sqref="BG469:BL471">
    <cfRule type="containsBlanks" dxfId="11045" priority="3786">
      <formula>LEN(TRIM(BG469))=0</formula>
    </cfRule>
  </conditionalFormatting>
  <conditionalFormatting sqref="BN469:BO471">
    <cfRule type="containsBlanks" dxfId="11044" priority="3784">
      <formula>LEN(TRIM(BN469))=0</formula>
    </cfRule>
  </conditionalFormatting>
  <conditionalFormatting sqref="H472">
    <cfRule type="containsBlanks" dxfId="11043" priority="3783">
      <formula>LEN(TRIM(H472))=0</formula>
    </cfRule>
  </conditionalFormatting>
  <conditionalFormatting sqref="F472">
    <cfRule type="containsBlanks" dxfId="11042" priority="3782">
      <formula>LEN(TRIM(F472))=0</formula>
    </cfRule>
  </conditionalFormatting>
  <conditionalFormatting sqref="L472">
    <cfRule type="containsBlanks" dxfId="11041" priority="3781">
      <formula>LEN(TRIM(L472))=0</formula>
    </cfRule>
  </conditionalFormatting>
  <conditionalFormatting sqref="AS477:AS478 AS480">
    <cfRule type="containsBlanks" dxfId="11040" priority="3628">
      <formula>LEN(TRIM(AS477))=0</formula>
    </cfRule>
  </conditionalFormatting>
  <conditionalFormatting sqref="AB472">
    <cfRule type="containsBlanks" dxfId="11039" priority="3778">
      <formula>LEN(TRIM(AB472))=0</formula>
    </cfRule>
  </conditionalFormatting>
  <conditionalFormatting sqref="AB472">
    <cfRule type="containsBlanks" dxfId="11038" priority="3779">
      <formula>LEN(TRIM(AB472))=0</formula>
    </cfRule>
  </conditionalFormatting>
  <conditionalFormatting sqref="AJ472">
    <cfRule type="containsBlanks" dxfId="11037" priority="3777">
      <formula>LEN(TRIM(AJ472))=0</formula>
    </cfRule>
  </conditionalFormatting>
  <conditionalFormatting sqref="AO472">
    <cfRule type="containsBlanks" dxfId="11036" priority="3776">
      <formula>LEN(TRIM(AO472))=0</formula>
    </cfRule>
  </conditionalFormatting>
  <conditionalFormatting sqref="AQ472">
    <cfRule type="containsBlanks" dxfId="11035" priority="3775">
      <formula>LEN(TRIM(AQ472))=0</formula>
    </cfRule>
  </conditionalFormatting>
  <conditionalFormatting sqref="AS472">
    <cfRule type="containsBlanks" dxfId="11034" priority="3774">
      <formula>LEN(TRIM(AS472))=0</formula>
    </cfRule>
  </conditionalFormatting>
  <conditionalFormatting sqref="AX472:AY472">
    <cfRule type="containsBlanks" dxfId="11033" priority="3773">
      <formula>LEN(TRIM(AX472))=0</formula>
    </cfRule>
  </conditionalFormatting>
  <conditionalFormatting sqref="BA472">
    <cfRule type="containsBlanks" dxfId="11032" priority="3772">
      <formula>LEN(TRIM(BA472))=0</formula>
    </cfRule>
  </conditionalFormatting>
  <conditionalFormatting sqref="AZ472">
    <cfRule type="containsBlanks" dxfId="11031" priority="3771">
      <formula>LEN(TRIM(AZ472))=0</formula>
    </cfRule>
  </conditionalFormatting>
  <conditionalFormatting sqref="BM472">
    <cfRule type="containsBlanks" dxfId="11030" priority="3769">
      <formula>LEN(TRIM(BM472))=0</formula>
    </cfRule>
  </conditionalFormatting>
  <conditionalFormatting sqref="BG472:BL472">
    <cfRule type="containsBlanks" dxfId="11029" priority="3770">
      <formula>LEN(TRIM(BG472))=0</formula>
    </cfRule>
  </conditionalFormatting>
  <conditionalFormatting sqref="BN472">
    <cfRule type="containsBlanks" dxfId="11028" priority="3768">
      <formula>LEN(TRIM(BN472))=0</formula>
    </cfRule>
  </conditionalFormatting>
  <conditionalFormatting sqref="F473">
    <cfRule type="containsBlanks" dxfId="11027" priority="3767">
      <formula>LEN(TRIM(F473))=0</formula>
    </cfRule>
  </conditionalFormatting>
  <conditionalFormatting sqref="G473">
    <cfRule type="containsBlanks" dxfId="11026" priority="3766">
      <formula>LEN(TRIM(G473))=0</formula>
    </cfRule>
  </conditionalFormatting>
  <conditionalFormatting sqref="H473">
    <cfRule type="containsBlanks" dxfId="11025" priority="3765">
      <formula>LEN(TRIM(H473))=0</formula>
    </cfRule>
  </conditionalFormatting>
  <conditionalFormatting sqref="J473">
    <cfRule type="containsBlanks" dxfId="11024" priority="3764">
      <formula>LEN(TRIM(J473))=0</formula>
    </cfRule>
  </conditionalFormatting>
  <conditionalFormatting sqref="I473">
    <cfRule type="containsBlanks" dxfId="11023" priority="3763">
      <formula>LEN(TRIM(I473))=0</formula>
    </cfRule>
  </conditionalFormatting>
  <conditionalFormatting sqref="K473">
    <cfRule type="containsBlanks" dxfId="11022" priority="3762">
      <formula>LEN(TRIM(K473))=0</formula>
    </cfRule>
  </conditionalFormatting>
  <conditionalFormatting sqref="M473">
    <cfRule type="containsBlanks" dxfId="11021" priority="3761">
      <formula>LEN(TRIM(M473))=0</formula>
    </cfRule>
  </conditionalFormatting>
  <conditionalFormatting sqref="AS473">
    <cfRule type="containsBlanks" dxfId="11020" priority="3752">
      <formula>LEN(TRIM(AS473))=0</formula>
    </cfRule>
  </conditionalFormatting>
  <conditionalFormatting sqref="AV473:AY473">
    <cfRule type="containsBlanks" dxfId="11019" priority="3750">
      <formula>LEN(TRIM(AV473))=0</formula>
    </cfRule>
  </conditionalFormatting>
  <conditionalFormatting sqref="BO473">
    <cfRule type="containsBlanks" dxfId="11018" priority="3749">
      <formula>LEN(TRIM(BO473))=0</formula>
    </cfRule>
  </conditionalFormatting>
  <conditionalFormatting sqref="AZ473">
    <cfRule type="containsBlanks" dxfId="11017" priority="3748">
      <formula>LEN(TRIM(AZ473))=0</formula>
    </cfRule>
  </conditionalFormatting>
  <conditionalFormatting sqref="BM473">
    <cfRule type="containsBlanks" dxfId="11016" priority="3746">
      <formula>LEN(TRIM(BM473))=0</formula>
    </cfRule>
  </conditionalFormatting>
  <conditionalFormatting sqref="BG473:BL473">
    <cfRule type="containsBlanks" dxfId="11015" priority="3747">
      <formula>LEN(TRIM(BG473))=0</formula>
    </cfRule>
  </conditionalFormatting>
  <conditionalFormatting sqref="F474">
    <cfRule type="containsBlanks" dxfId="11014" priority="3745">
      <formula>LEN(TRIM(F474))=0</formula>
    </cfRule>
  </conditionalFormatting>
  <conditionalFormatting sqref="G474">
    <cfRule type="containsBlanks" dxfId="11013" priority="3744">
      <formula>LEN(TRIM(G474))=0</formula>
    </cfRule>
  </conditionalFormatting>
  <conditionalFormatting sqref="H474">
    <cfRule type="containsBlanks" dxfId="11012" priority="3743">
      <formula>LEN(TRIM(H474))=0</formula>
    </cfRule>
  </conditionalFormatting>
  <conditionalFormatting sqref="J474">
    <cfRule type="containsBlanks" dxfId="11011" priority="3742">
      <formula>LEN(TRIM(J474))=0</formula>
    </cfRule>
  </conditionalFormatting>
  <conditionalFormatting sqref="I474">
    <cfRule type="containsBlanks" dxfId="11010" priority="3741">
      <formula>LEN(TRIM(I474))=0</formula>
    </cfRule>
  </conditionalFormatting>
  <conditionalFormatting sqref="L474 N474 P474">
    <cfRule type="containsBlanks" dxfId="11009" priority="3740">
      <formula>LEN(TRIM(L474))=0</formula>
    </cfRule>
  </conditionalFormatting>
  <conditionalFormatting sqref="K474">
    <cfRule type="containsBlanks" dxfId="11008" priority="3739">
      <formula>LEN(TRIM(K474))=0</formula>
    </cfRule>
  </conditionalFormatting>
  <conditionalFormatting sqref="M474">
    <cfRule type="containsBlanks" dxfId="11007" priority="3738">
      <formula>LEN(TRIM(M474))=0</formula>
    </cfRule>
  </conditionalFormatting>
  <conditionalFormatting sqref="W474">
    <cfRule type="containsBlanks" dxfId="11006" priority="3736">
      <formula>LEN(TRIM(W474))=0</formula>
    </cfRule>
  </conditionalFormatting>
  <conditionalFormatting sqref="X474">
    <cfRule type="containsBlanks" dxfId="11005" priority="3735">
      <formula>LEN(TRIM(X474))=0</formula>
    </cfRule>
  </conditionalFormatting>
  <conditionalFormatting sqref="AB474">
    <cfRule type="containsBlanks" dxfId="11004" priority="3732">
      <formula>LEN(TRIM(AB474))=0</formula>
    </cfRule>
  </conditionalFormatting>
  <conditionalFormatting sqref="AB474">
    <cfRule type="containsBlanks" dxfId="11003" priority="3733">
      <formula>LEN(TRIM(AB474))=0</formula>
    </cfRule>
  </conditionalFormatting>
  <conditionalFormatting sqref="AJ474">
    <cfRule type="containsBlanks" dxfId="11002" priority="3731">
      <formula>LEN(TRIM(AJ474))=0</formula>
    </cfRule>
  </conditionalFormatting>
  <conditionalFormatting sqref="AD474:AE474">
    <cfRule type="containsBlanks" dxfId="11001" priority="3730">
      <formula>LEN(TRIM(AD474))=0</formula>
    </cfRule>
  </conditionalFormatting>
  <conditionalFormatting sqref="AS474">
    <cfRule type="containsBlanks" dxfId="11000" priority="3729">
      <formula>LEN(TRIM(AS474))=0</formula>
    </cfRule>
  </conditionalFormatting>
  <conditionalFormatting sqref="AO474">
    <cfRule type="containsBlanks" dxfId="10999" priority="3728">
      <formula>LEN(TRIM(AO474))=0</formula>
    </cfRule>
  </conditionalFormatting>
  <conditionalFormatting sqref="AV474:AY474">
    <cfRule type="containsBlanks" dxfId="10998" priority="3727">
      <formula>LEN(TRIM(AV474))=0</formula>
    </cfRule>
  </conditionalFormatting>
  <conditionalFormatting sqref="AZ474">
    <cfRule type="containsBlanks" dxfId="10997" priority="3726">
      <formula>LEN(TRIM(AZ474))=0</formula>
    </cfRule>
  </conditionalFormatting>
  <conditionalFormatting sqref="BM474">
    <cfRule type="containsBlanks" dxfId="10996" priority="3724">
      <formula>LEN(TRIM(BM474))=0</formula>
    </cfRule>
  </conditionalFormatting>
  <conditionalFormatting sqref="BG474:BL474">
    <cfRule type="containsBlanks" dxfId="10995" priority="3725">
      <formula>LEN(TRIM(BG474))=0</formula>
    </cfRule>
  </conditionalFormatting>
  <conditionalFormatting sqref="BN474:BO474">
    <cfRule type="containsBlanks" dxfId="10994" priority="3723">
      <formula>LEN(TRIM(BN474))=0</formula>
    </cfRule>
  </conditionalFormatting>
  <conditionalFormatting sqref="F475">
    <cfRule type="containsBlanks" dxfId="10993" priority="3722">
      <formula>LEN(TRIM(F475))=0</formula>
    </cfRule>
  </conditionalFormatting>
  <conditionalFormatting sqref="G475">
    <cfRule type="containsBlanks" dxfId="10992" priority="3721">
      <formula>LEN(TRIM(G475))=0</formula>
    </cfRule>
  </conditionalFormatting>
  <conditionalFormatting sqref="H475">
    <cfRule type="containsBlanks" dxfId="10991" priority="3720">
      <formula>LEN(TRIM(H475))=0</formula>
    </cfRule>
  </conditionalFormatting>
  <conditionalFormatting sqref="J475">
    <cfRule type="containsBlanks" dxfId="10990" priority="3719">
      <formula>LEN(TRIM(J475))=0</formula>
    </cfRule>
  </conditionalFormatting>
  <conditionalFormatting sqref="I475">
    <cfRule type="containsBlanks" dxfId="10989" priority="3718">
      <formula>LEN(TRIM(I475))=0</formula>
    </cfRule>
  </conditionalFormatting>
  <conditionalFormatting sqref="L475">
    <cfRule type="containsBlanks" dxfId="10988" priority="3717">
      <formula>LEN(TRIM(L475))=0</formula>
    </cfRule>
  </conditionalFormatting>
  <conditionalFormatting sqref="K475">
    <cfRule type="containsBlanks" dxfId="10987" priority="3716">
      <formula>LEN(TRIM(K475))=0</formula>
    </cfRule>
  </conditionalFormatting>
  <conditionalFormatting sqref="M475">
    <cfRule type="containsBlanks" dxfId="10986" priority="3715">
      <formula>LEN(TRIM(M475))=0</formula>
    </cfRule>
  </conditionalFormatting>
  <conditionalFormatting sqref="N475 P475">
    <cfRule type="containsBlanks" dxfId="10985" priority="3714">
      <formula>LEN(TRIM(N475))=0</formula>
    </cfRule>
  </conditionalFormatting>
  <conditionalFormatting sqref="AR475">
    <cfRule type="containsBlanks" dxfId="10984" priority="3704">
      <formula>LEN(TRIM(AR475))=0</formula>
    </cfRule>
  </conditionalFormatting>
  <conditionalFormatting sqref="AS475">
    <cfRule type="containsBlanks" dxfId="10983" priority="3703">
      <formula>LEN(TRIM(AS475))=0</formula>
    </cfRule>
  </conditionalFormatting>
  <conditionalFormatting sqref="AO475">
    <cfRule type="containsBlanks" dxfId="10982" priority="3702">
      <formula>LEN(TRIM(AO475))=0</formula>
    </cfRule>
  </conditionalFormatting>
  <conditionalFormatting sqref="AT476:AU476">
    <cfRule type="containsBlanks" dxfId="10981" priority="3675">
      <formula>LEN(TRIM(AT476))=0</formula>
    </cfRule>
  </conditionalFormatting>
  <conditionalFormatting sqref="BO475:BO476">
    <cfRule type="containsBlanks" dxfId="10980" priority="3701">
      <formula>LEN(TRIM(BO475))=0</formula>
    </cfRule>
  </conditionalFormatting>
  <conditionalFormatting sqref="AV476:AW476 BA476">
    <cfRule type="containsBlanks" dxfId="10979" priority="3700">
      <formula>LEN(TRIM(AV476))=0</formula>
    </cfRule>
  </conditionalFormatting>
  <conditionalFormatting sqref="AR476">
    <cfRule type="containsBlanks" dxfId="10978" priority="3699">
      <formula>LEN(TRIM(AR476))=0</formula>
    </cfRule>
  </conditionalFormatting>
  <conditionalFormatting sqref="AS476">
    <cfRule type="containsBlanks" dxfId="10977" priority="3698">
      <formula>LEN(TRIM(AS476))=0</formula>
    </cfRule>
  </conditionalFormatting>
  <conditionalFormatting sqref="Q476:V476">
    <cfRule type="containsBlanks" dxfId="10976" priority="3697">
      <formula>LEN(TRIM(Q476))=0</formula>
    </cfRule>
  </conditionalFormatting>
  <conditionalFormatting sqref="F476">
    <cfRule type="containsBlanks" dxfId="10975" priority="3696">
      <formula>LEN(TRIM(F476))=0</formula>
    </cfRule>
  </conditionalFormatting>
  <conditionalFormatting sqref="G476">
    <cfRule type="containsBlanks" dxfId="10974" priority="3695">
      <formula>LEN(TRIM(G476))=0</formula>
    </cfRule>
  </conditionalFormatting>
  <conditionalFormatting sqref="H476">
    <cfRule type="containsBlanks" dxfId="10973" priority="3694">
      <formula>LEN(TRIM(H476))=0</formula>
    </cfRule>
  </conditionalFormatting>
  <conditionalFormatting sqref="J476">
    <cfRule type="containsBlanks" dxfId="10972" priority="3693">
      <formula>LEN(TRIM(J476))=0</formula>
    </cfRule>
  </conditionalFormatting>
  <conditionalFormatting sqref="I476">
    <cfRule type="containsBlanks" dxfId="10971" priority="3692">
      <formula>LEN(TRIM(I476))=0</formula>
    </cfRule>
  </conditionalFormatting>
  <conditionalFormatting sqref="L476">
    <cfRule type="containsBlanks" dxfId="10970" priority="3691">
      <formula>LEN(TRIM(L476))=0</formula>
    </cfRule>
  </conditionalFormatting>
  <conditionalFormatting sqref="K476">
    <cfRule type="containsBlanks" dxfId="10969" priority="3690">
      <formula>LEN(TRIM(K476))=0</formula>
    </cfRule>
  </conditionalFormatting>
  <conditionalFormatting sqref="M476">
    <cfRule type="containsBlanks" dxfId="10968" priority="3689">
      <formula>LEN(TRIM(M476))=0</formula>
    </cfRule>
  </conditionalFormatting>
  <conditionalFormatting sqref="N476 P476">
    <cfRule type="containsBlanks" dxfId="10967" priority="3688">
      <formula>LEN(TRIM(N476))=0</formula>
    </cfRule>
  </conditionalFormatting>
  <conditionalFormatting sqref="AO476">
    <cfRule type="containsBlanks" dxfId="10966" priority="3678">
      <formula>LEN(TRIM(AO476))=0</formula>
    </cfRule>
  </conditionalFormatting>
  <conditionalFormatting sqref="AP475:AP476">
    <cfRule type="containsBlanks" dxfId="10965" priority="3677">
      <formula>LEN(TRIM(AP475))=0</formula>
    </cfRule>
  </conditionalFormatting>
  <conditionalFormatting sqref="AQ475:AQ476">
    <cfRule type="containsBlanks" dxfId="10964" priority="3676">
      <formula>LEN(TRIM(AQ475))=0</formula>
    </cfRule>
  </conditionalFormatting>
  <conditionalFormatting sqref="F477">
    <cfRule type="containsBlanks" dxfId="10963" priority="3648">
      <formula>LEN(TRIM(F477))=0</formula>
    </cfRule>
  </conditionalFormatting>
  <conditionalFormatting sqref="AX475:AY476">
    <cfRule type="containsBlanks" dxfId="10962" priority="3674">
      <formula>LEN(TRIM(AX475))=0</formula>
    </cfRule>
  </conditionalFormatting>
  <conditionalFormatting sqref="AZ475:AZ476">
    <cfRule type="containsBlanks" dxfId="10961" priority="3673">
      <formula>LEN(TRIM(AZ475))=0</formula>
    </cfRule>
  </conditionalFormatting>
  <conditionalFormatting sqref="BM475:BM476">
    <cfRule type="containsBlanks" dxfId="10960" priority="3671">
      <formula>LEN(TRIM(BM475))=0</formula>
    </cfRule>
  </conditionalFormatting>
  <conditionalFormatting sqref="BG475:BL476">
    <cfRule type="containsBlanks" dxfId="10959" priority="3672">
      <formula>LEN(TRIM(BG475))=0</formula>
    </cfRule>
  </conditionalFormatting>
  <conditionalFormatting sqref="BN475:BN476">
    <cfRule type="containsBlanks" dxfId="10958" priority="3670">
      <formula>LEN(TRIM(BN475))=0</formula>
    </cfRule>
  </conditionalFormatting>
  <conditionalFormatting sqref="U480:V480 Q478 U478:V478">
    <cfRule type="containsBlanks" dxfId="10957" priority="3669">
      <formula>LEN(TRIM(Q478))=0</formula>
    </cfRule>
  </conditionalFormatting>
  <conditionalFormatting sqref="F478 F480">
    <cfRule type="containsBlanks" dxfId="10956" priority="3668">
      <formula>LEN(TRIM(F478))=0</formula>
    </cfRule>
  </conditionalFormatting>
  <conditionalFormatting sqref="G478 G480">
    <cfRule type="containsBlanks" dxfId="10955" priority="3667">
      <formula>LEN(TRIM(G478))=0</formula>
    </cfRule>
  </conditionalFormatting>
  <conditionalFormatting sqref="H478 H480">
    <cfRule type="containsBlanks" dxfId="10954" priority="3666">
      <formula>LEN(TRIM(H478))=0</formula>
    </cfRule>
  </conditionalFormatting>
  <conditionalFormatting sqref="J478 J480">
    <cfRule type="containsBlanks" dxfId="10953" priority="3665">
      <formula>LEN(TRIM(J478))=0</formula>
    </cfRule>
  </conditionalFormatting>
  <conditionalFormatting sqref="I478 I480">
    <cfRule type="containsBlanks" dxfId="10952" priority="3664">
      <formula>LEN(TRIM(I478))=0</formula>
    </cfRule>
  </conditionalFormatting>
  <conditionalFormatting sqref="L478 L480">
    <cfRule type="containsBlanks" dxfId="10951" priority="3663">
      <formula>LEN(TRIM(L478))=0</formula>
    </cfRule>
  </conditionalFormatting>
  <conditionalFormatting sqref="K478 K480">
    <cfRule type="containsBlanks" dxfId="10950" priority="3662">
      <formula>LEN(TRIM(K478))=0</formula>
    </cfRule>
  </conditionalFormatting>
  <conditionalFormatting sqref="M478 M480">
    <cfRule type="containsBlanks" dxfId="10949" priority="3661">
      <formula>LEN(TRIM(M478))=0</formula>
    </cfRule>
  </conditionalFormatting>
  <conditionalFormatting sqref="N478 P478 P480 N480">
    <cfRule type="containsBlanks" dxfId="10948" priority="3660">
      <formula>LEN(TRIM(N478))=0</formula>
    </cfRule>
  </conditionalFormatting>
  <conditionalFormatting sqref="AT477:AU477">
    <cfRule type="containsBlanks" dxfId="10947" priority="3650">
      <formula>LEN(TRIM(AT477))=0</formula>
    </cfRule>
  </conditionalFormatting>
  <conditionalFormatting sqref="BQ483">
    <cfRule type="notContainsBlanks" dxfId="10946" priority="3527">
      <formula>LEN(TRIM(BQ483))&gt;0</formula>
    </cfRule>
  </conditionalFormatting>
  <conditionalFormatting sqref="Q477 U477:V477">
    <cfRule type="containsBlanks" dxfId="10945" priority="3649">
      <formula>LEN(TRIM(Q477))=0</formula>
    </cfRule>
  </conditionalFormatting>
  <conditionalFormatting sqref="BG486:BL486">
    <cfRule type="containsBlanks" dxfId="10944" priority="3449">
      <formula>LEN(TRIM(BG486))=0</formula>
    </cfRule>
  </conditionalFormatting>
  <conditionalFormatting sqref="G477">
    <cfRule type="containsBlanks" dxfId="10943" priority="3647">
      <formula>LEN(TRIM(G477))=0</formula>
    </cfRule>
  </conditionalFormatting>
  <conditionalFormatting sqref="H477">
    <cfRule type="containsBlanks" dxfId="10942" priority="3646">
      <formula>LEN(TRIM(H477))=0</formula>
    </cfRule>
  </conditionalFormatting>
  <conditionalFormatting sqref="J477">
    <cfRule type="containsBlanks" dxfId="10941" priority="3645">
      <formula>LEN(TRIM(J477))=0</formula>
    </cfRule>
  </conditionalFormatting>
  <conditionalFormatting sqref="I477">
    <cfRule type="containsBlanks" dxfId="10940" priority="3644">
      <formula>LEN(TRIM(I477))=0</formula>
    </cfRule>
  </conditionalFormatting>
  <conditionalFormatting sqref="L477">
    <cfRule type="containsBlanks" dxfId="10939" priority="3643">
      <formula>LEN(TRIM(L477))=0</formula>
    </cfRule>
  </conditionalFormatting>
  <conditionalFormatting sqref="K477">
    <cfRule type="containsBlanks" dxfId="10938" priority="3642">
      <formula>LEN(TRIM(K477))=0</formula>
    </cfRule>
  </conditionalFormatting>
  <conditionalFormatting sqref="M477">
    <cfRule type="containsBlanks" dxfId="10937" priority="3641">
      <formula>LEN(TRIM(M477))=0</formula>
    </cfRule>
  </conditionalFormatting>
  <conditionalFormatting sqref="N477 P477">
    <cfRule type="containsBlanks" dxfId="10936" priority="3640">
      <formula>LEN(TRIM(N477))=0</formula>
    </cfRule>
  </conditionalFormatting>
  <conditionalFormatting sqref="BN485:BO485">
    <cfRule type="containsBlanks" dxfId="10935" priority="3464">
      <formula>LEN(TRIM(BN485))=0</formula>
    </cfRule>
  </conditionalFormatting>
  <conditionalFormatting sqref="BN485:BO485">
    <cfRule type="containsBlanks" dxfId="10934" priority="3463">
      <formula>LEN(TRIM(BN485))=0</formula>
    </cfRule>
  </conditionalFormatting>
  <conditionalFormatting sqref="R477:R478">
    <cfRule type="containsBlanks" dxfId="10933" priority="3630">
      <formula>LEN(TRIM(R477))=0</formula>
    </cfRule>
  </conditionalFormatting>
  <conditionalFormatting sqref="AV484:AW484">
    <cfRule type="containsBlanks" dxfId="10932" priority="3486">
      <formula>LEN(TRIM(AV484))=0</formula>
    </cfRule>
  </conditionalFormatting>
  <conditionalFormatting sqref="AR477:AR478 AR480">
    <cfRule type="containsBlanks" dxfId="10931" priority="3629">
      <formula>LEN(TRIM(AR477))=0</formula>
    </cfRule>
  </conditionalFormatting>
  <conditionalFormatting sqref="AL479:AM479 AP479 AT479:AW479">
    <cfRule type="containsBlanks" dxfId="10930" priority="3627">
      <formula>LEN(TRIM(AL479))=0</formula>
    </cfRule>
  </conditionalFormatting>
  <conditionalFormatting sqref="AS479">
    <cfRule type="containsBlanks" dxfId="10929" priority="3602">
      <formula>LEN(TRIM(AS479))=0</formula>
    </cfRule>
  </conditionalFormatting>
  <conditionalFormatting sqref="Q479 S479 U479:V479">
    <cfRule type="containsBlanks" dxfId="10928" priority="3626">
      <formula>LEN(TRIM(Q479))=0</formula>
    </cfRule>
  </conditionalFormatting>
  <conditionalFormatting sqref="F479">
    <cfRule type="containsBlanks" dxfId="10927" priority="3625">
      <formula>LEN(TRIM(F479))=0</formula>
    </cfRule>
  </conditionalFormatting>
  <conditionalFormatting sqref="H479">
    <cfRule type="containsBlanks" dxfId="10926" priority="3624">
      <formula>LEN(TRIM(H479))=0</formula>
    </cfRule>
  </conditionalFormatting>
  <conditionalFormatting sqref="J479">
    <cfRule type="containsBlanks" dxfId="10925" priority="3623">
      <formula>LEN(TRIM(J479))=0</formula>
    </cfRule>
  </conditionalFormatting>
  <conditionalFormatting sqref="I479">
    <cfRule type="containsBlanks" dxfId="10924" priority="3622">
      <formula>LEN(TRIM(I479))=0</formula>
    </cfRule>
  </conditionalFormatting>
  <conditionalFormatting sqref="L479">
    <cfRule type="containsBlanks" dxfId="10923" priority="3621">
      <formula>LEN(TRIM(L479))=0</formula>
    </cfRule>
  </conditionalFormatting>
  <conditionalFormatting sqref="K479">
    <cfRule type="containsBlanks" dxfId="10922" priority="3620">
      <formula>LEN(TRIM(K479))=0</formula>
    </cfRule>
  </conditionalFormatting>
  <conditionalFormatting sqref="M479">
    <cfRule type="containsBlanks" dxfId="10921" priority="3619">
      <formula>LEN(TRIM(M479))=0</formula>
    </cfRule>
  </conditionalFormatting>
  <conditionalFormatting sqref="N479 P479">
    <cfRule type="containsBlanks" dxfId="10920" priority="3618">
      <formula>LEN(TRIM(N479))=0</formula>
    </cfRule>
  </conditionalFormatting>
  <conditionalFormatting sqref="AO479">
    <cfRule type="containsBlanks" dxfId="10919" priority="3608">
      <formula>LEN(TRIM(AO479))=0</formula>
    </cfRule>
  </conditionalFormatting>
  <conditionalFormatting sqref="AN479">
    <cfRule type="containsBlanks" dxfId="10918" priority="3607">
      <formula>LEN(TRIM(AN479))=0</formula>
    </cfRule>
  </conditionalFormatting>
  <conditionalFormatting sqref="R479">
    <cfRule type="containsBlanks" dxfId="10917" priority="3606">
      <formula>LEN(TRIM(R479))=0</formula>
    </cfRule>
  </conditionalFormatting>
  <conditionalFormatting sqref="T479">
    <cfRule type="containsBlanks" dxfId="10916" priority="3605">
      <formula>LEN(TRIM(T479))=0</formula>
    </cfRule>
  </conditionalFormatting>
  <conditionalFormatting sqref="AQ479">
    <cfRule type="containsBlanks" dxfId="10915" priority="3604">
      <formula>LEN(TRIM(AQ479))=0</formula>
    </cfRule>
  </conditionalFormatting>
  <conditionalFormatting sqref="AR479">
    <cfRule type="containsBlanks" dxfId="10914" priority="3603">
      <formula>LEN(TRIM(AR479))=0</formula>
    </cfRule>
  </conditionalFormatting>
  <conditionalFormatting sqref="AV477:AY477">
    <cfRule type="containsBlanks" dxfId="10913" priority="3601">
      <formula>LEN(TRIM(AV477))=0</formula>
    </cfRule>
  </conditionalFormatting>
  <conditionalFormatting sqref="AV478:AY478">
    <cfRule type="containsBlanks" dxfId="10912" priority="3600">
      <formula>LEN(TRIM(AV478))=0</formula>
    </cfRule>
  </conditionalFormatting>
  <conditionalFormatting sqref="BA477:BA479">
    <cfRule type="containsBlanks" dxfId="10911" priority="3599">
      <formula>LEN(TRIM(BA477))=0</formula>
    </cfRule>
  </conditionalFormatting>
  <conditionalFormatting sqref="AZ477:AZ479">
    <cfRule type="containsBlanks" dxfId="10910" priority="3598">
      <formula>LEN(TRIM(AZ477))=0</formula>
    </cfRule>
  </conditionalFormatting>
  <conditionalFormatting sqref="AX479:AY479">
    <cfRule type="containsBlanks" dxfId="10909" priority="3597">
      <formula>LEN(TRIM(AX479))=0</formula>
    </cfRule>
  </conditionalFormatting>
  <conditionalFormatting sqref="G479">
    <cfRule type="containsBlanks" dxfId="10908" priority="3595">
      <formula>LEN(TRIM(G479))=0</formula>
    </cfRule>
  </conditionalFormatting>
  <conditionalFormatting sqref="AT481:AW481">
    <cfRule type="containsBlanks" dxfId="10907" priority="3594">
      <formula>LEN(TRIM(AT481))=0</formula>
    </cfRule>
  </conditionalFormatting>
  <conditionalFormatting sqref="AS481">
    <cfRule type="containsBlanks" dxfId="10906" priority="3574">
      <formula>LEN(TRIM(AS481))=0</formula>
    </cfRule>
  </conditionalFormatting>
  <conditionalFormatting sqref="U481:V481">
    <cfRule type="containsBlanks" dxfId="10905" priority="3593">
      <formula>LEN(TRIM(U481))=0</formula>
    </cfRule>
  </conditionalFormatting>
  <conditionalFormatting sqref="F481">
    <cfRule type="containsBlanks" dxfId="10904" priority="3592">
      <formula>LEN(TRIM(F481))=0</formula>
    </cfRule>
  </conditionalFormatting>
  <conditionalFormatting sqref="I487">
    <cfRule type="containsBlanks" dxfId="10903" priority="3442">
      <formula>LEN(TRIM(I487))=0</formula>
    </cfRule>
  </conditionalFormatting>
  <conditionalFormatting sqref="H481">
    <cfRule type="containsBlanks" dxfId="10902" priority="3591">
      <formula>LEN(TRIM(H481))=0</formula>
    </cfRule>
  </conditionalFormatting>
  <conditionalFormatting sqref="J481">
    <cfRule type="containsBlanks" dxfId="10901" priority="3590">
      <formula>LEN(TRIM(J481))=0</formula>
    </cfRule>
  </conditionalFormatting>
  <conditionalFormatting sqref="I481">
    <cfRule type="containsBlanks" dxfId="10900" priority="3589">
      <formula>LEN(TRIM(I481))=0</formula>
    </cfRule>
  </conditionalFormatting>
  <conditionalFormatting sqref="L481">
    <cfRule type="containsBlanks" dxfId="10899" priority="3588">
      <formula>LEN(TRIM(L481))=0</formula>
    </cfRule>
  </conditionalFormatting>
  <conditionalFormatting sqref="K481">
    <cfRule type="containsBlanks" dxfId="10898" priority="3587">
      <formula>LEN(TRIM(K481))=0</formula>
    </cfRule>
  </conditionalFormatting>
  <conditionalFormatting sqref="M481">
    <cfRule type="containsBlanks" dxfId="10897" priority="3586">
      <formula>LEN(TRIM(M481))=0</formula>
    </cfRule>
  </conditionalFormatting>
  <conditionalFormatting sqref="P481 N481">
    <cfRule type="containsBlanks" dxfId="10896" priority="3585">
      <formula>LEN(TRIM(N481))=0</formula>
    </cfRule>
  </conditionalFormatting>
  <conditionalFormatting sqref="AR481">
    <cfRule type="containsBlanks" dxfId="10895" priority="3575">
      <formula>LEN(TRIM(AR481))=0</formula>
    </cfRule>
  </conditionalFormatting>
  <conditionalFormatting sqref="G481">
    <cfRule type="containsBlanks" dxfId="10894" priority="3573">
      <formula>LEN(TRIM(G481))=0</formula>
    </cfRule>
  </conditionalFormatting>
  <conditionalFormatting sqref="S477:T478">
    <cfRule type="containsBlanks" dxfId="10893" priority="3572">
      <formula>LEN(TRIM(S477))=0</formula>
    </cfRule>
  </conditionalFormatting>
  <conditionalFormatting sqref="Q480">
    <cfRule type="containsBlanks" dxfId="10892" priority="3571">
      <formula>LEN(TRIM(Q480))=0</formula>
    </cfRule>
  </conditionalFormatting>
  <conditionalFormatting sqref="R480">
    <cfRule type="containsBlanks" dxfId="10891" priority="3570">
      <formula>LEN(TRIM(R480))=0</formula>
    </cfRule>
  </conditionalFormatting>
  <conditionalFormatting sqref="S480:T480">
    <cfRule type="containsBlanks" dxfId="10890" priority="3569">
      <formula>LEN(TRIM(S480))=0</formula>
    </cfRule>
  </conditionalFormatting>
  <conditionalFormatting sqref="Q481 S481">
    <cfRule type="containsBlanks" dxfId="10889" priority="3568">
      <formula>LEN(TRIM(Q481))=0</formula>
    </cfRule>
  </conditionalFormatting>
  <conditionalFormatting sqref="R481">
    <cfRule type="containsBlanks" dxfId="10888" priority="3567">
      <formula>LEN(TRIM(R481))=0</formula>
    </cfRule>
  </conditionalFormatting>
  <conditionalFormatting sqref="T481">
    <cfRule type="containsBlanks" dxfId="10887" priority="3566">
      <formula>LEN(TRIM(T481))=0</formula>
    </cfRule>
  </conditionalFormatting>
  <conditionalFormatting sqref="AO481">
    <cfRule type="containsBlanks" dxfId="10886" priority="3564">
      <formula>LEN(TRIM(AO481))=0</formula>
    </cfRule>
  </conditionalFormatting>
  <conditionalFormatting sqref="BO477:BO478">
    <cfRule type="containsBlanks" dxfId="10885" priority="3563">
      <formula>LEN(TRIM(BO477))=0</formula>
    </cfRule>
  </conditionalFormatting>
  <conditionalFormatting sqref="BO477:BO478">
    <cfRule type="containsBlanks" dxfId="10884" priority="3562">
      <formula>LEN(TRIM(BO477))=0</formula>
    </cfRule>
  </conditionalFormatting>
  <conditionalFormatting sqref="BO480">
    <cfRule type="containsBlanks" dxfId="10883" priority="3561">
      <formula>LEN(TRIM(BO480))=0</formula>
    </cfRule>
  </conditionalFormatting>
  <conditionalFormatting sqref="BO479">
    <cfRule type="containsBlanks" dxfId="10882" priority="3560">
      <formula>LEN(TRIM(BO479))=0</formula>
    </cfRule>
  </conditionalFormatting>
  <conditionalFormatting sqref="BO481">
    <cfRule type="containsBlanks" dxfId="10881" priority="3559">
      <formula>LEN(TRIM(BO481))=0</formula>
    </cfRule>
  </conditionalFormatting>
  <conditionalFormatting sqref="BN477:BN481">
    <cfRule type="containsBlanks" dxfId="10880" priority="3558">
      <formula>LEN(TRIM(BN477))=0</formula>
    </cfRule>
  </conditionalFormatting>
  <conditionalFormatting sqref="BN477:BN481">
    <cfRule type="containsBlanks" dxfId="10879" priority="3557">
      <formula>LEN(TRIM(BN477))=0</formula>
    </cfRule>
  </conditionalFormatting>
  <conditionalFormatting sqref="BQ479">
    <cfRule type="notContainsBlanks" dxfId="10878" priority="3556">
      <formula>LEN(TRIM(BQ479))&gt;0</formula>
    </cfRule>
  </conditionalFormatting>
  <conditionalFormatting sqref="BQ481">
    <cfRule type="notContainsBlanks" dxfId="10877" priority="3555">
      <formula>LEN(TRIM(BQ481))&gt;0</formula>
    </cfRule>
  </conditionalFormatting>
  <conditionalFormatting sqref="BQ477:BQ478">
    <cfRule type="notContainsBlanks" dxfId="10876" priority="3554">
      <formula>LEN(TRIM(BQ477))&gt;0</formula>
    </cfRule>
  </conditionalFormatting>
  <conditionalFormatting sqref="BM477:BM481">
    <cfRule type="containsBlanks" dxfId="10875" priority="3552">
      <formula>LEN(TRIM(BM477))=0</formula>
    </cfRule>
  </conditionalFormatting>
  <conditionalFormatting sqref="BG477:BL481">
    <cfRule type="containsBlanks" dxfId="10874" priority="3553">
      <formula>LEN(TRIM(BG477))=0</formula>
    </cfRule>
  </conditionalFormatting>
  <conditionalFormatting sqref="BA480:BA481">
    <cfRule type="containsBlanks" dxfId="10873" priority="3551">
      <formula>LEN(TRIM(BA480))=0</formula>
    </cfRule>
  </conditionalFormatting>
  <conditionalFormatting sqref="AZ480:AZ481">
    <cfRule type="containsBlanks" dxfId="10872" priority="3550">
      <formula>LEN(TRIM(AZ480))=0</formula>
    </cfRule>
  </conditionalFormatting>
  <conditionalFormatting sqref="AX480:AY481">
    <cfRule type="containsBlanks" dxfId="10871" priority="3549">
      <formula>LEN(TRIM(AX480))=0</formula>
    </cfRule>
  </conditionalFormatting>
  <conditionalFormatting sqref="AV480:AW480">
    <cfRule type="containsBlanks" dxfId="10870" priority="3548">
      <formula>LEN(TRIM(AV480))=0</formula>
    </cfRule>
  </conditionalFormatting>
  <conditionalFormatting sqref="AP481">
    <cfRule type="containsBlanks" dxfId="10869" priority="3547">
      <formula>LEN(TRIM(AP481))=0</formula>
    </cfRule>
  </conditionalFormatting>
  <conditionalFormatting sqref="AQ481">
    <cfRule type="containsBlanks" dxfId="10868" priority="3546">
      <formula>LEN(TRIM(AQ481))=0</formula>
    </cfRule>
  </conditionalFormatting>
  <conditionalFormatting sqref="F482">
    <cfRule type="containsBlanks" dxfId="10867" priority="3545">
      <formula>LEN(TRIM(F482))=0</formula>
    </cfRule>
  </conditionalFormatting>
  <conditionalFormatting sqref="BN482">
    <cfRule type="containsBlanks" dxfId="10866" priority="3544">
      <formula>LEN(TRIM(BN482))=0</formula>
    </cfRule>
  </conditionalFormatting>
  <conditionalFormatting sqref="BO482">
    <cfRule type="containsBlanks" dxfId="10865" priority="3543">
      <formula>LEN(TRIM(BO482))=0</formula>
    </cfRule>
  </conditionalFormatting>
  <conditionalFormatting sqref="BM482">
    <cfRule type="containsBlanks" dxfId="10864" priority="3541">
      <formula>LEN(TRIM(BM482))=0</formula>
    </cfRule>
  </conditionalFormatting>
  <conditionalFormatting sqref="BG482:BL482">
    <cfRule type="containsBlanks" dxfId="10863" priority="3542">
      <formula>LEN(TRIM(BG482))=0</formula>
    </cfRule>
  </conditionalFormatting>
  <conditionalFormatting sqref="BA482">
    <cfRule type="containsBlanks" dxfId="10862" priority="3540">
      <formula>LEN(TRIM(BA482))=0</formula>
    </cfRule>
  </conditionalFormatting>
  <conditionalFormatting sqref="Y482:Z482 AK482 AG482:AH482">
    <cfRule type="containsBlanks" dxfId="10861" priority="3539">
      <formula>LEN(TRIM(Y482))=0</formula>
    </cfRule>
  </conditionalFormatting>
  <conditionalFormatting sqref="W482">
    <cfRule type="containsBlanks" dxfId="10860" priority="3538">
      <formula>LEN(TRIM(W482))=0</formula>
    </cfRule>
  </conditionalFormatting>
  <conditionalFormatting sqref="X482">
    <cfRule type="containsBlanks" dxfId="10859" priority="3537">
      <formula>LEN(TRIM(X482))=0</formula>
    </cfRule>
  </conditionalFormatting>
  <conditionalFormatting sqref="AB482">
    <cfRule type="containsBlanks" dxfId="10858" priority="3534">
      <formula>LEN(TRIM(AB482))=0</formula>
    </cfRule>
  </conditionalFormatting>
  <conditionalFormatting sqref="AB482">
    <cfRule type="containsBlanks" dxfId="10857" priority="3535">
      <formula>LEN(TRIM(AB482))=0</formula>
    </cfRule>
  </conditionalFormatting>
  <conditionalFormatting sqref="AJ482">
    <cfRule type="containsBlanks" dxfId="10856" priority="3533">
      <formula>LEN(TRIM(AJ482))=0</formula>
    </cfRule>
  </conditionalFormatting>
  <conditionalFormatting sqref="AD482:AE482">
    <cfRule type="containsBlanks" dxfId="10855" priority="3532">
      <formula>LEN(TRIM(AD482))=0</formula>
    </cfRule>
  </conditionalFormatting>
  <conditionalFormatting sqref="K482:P482">
    <cfRule type="containsBlanks" dxfId="10854" priority="3531">
      <formula>LEN(TRIM(K482))=0</formula>
    </cfRule>
  </conditionalFormatting>
  <conditionalFormatting sqref="J482">
    <cfRule type="containsBlanks" dxfId="10853" priority="3530">
      <formula>LEN(TRIM(J482))=0</formula>
    </cfRule>
  </conditionalFormatting>
  <conditionalFormatting sqref="I482">
    <cfRule type="containsBlanks" dxfId="10852" priority="3529">
      <formula>LEN(TRIM(I482))=0</formula>
    </cfRule>
  </conditionalFormatting>
  <conditionalFormatting sqref="G483:H483 BN483 Q483:V483 AT483:AW483">
    <cfRule type="containsBlanks" dxfId="10851" priority="3528">
      <formula>LEN(TRIM(G483))=0</formula>
    </cfRule>
  </conditionalFormatting>
  <conditionalFormatting sqref="F483">
    <cfRule type="containsBlanks" dxfId="10850" priority="3526">
      <formula>LEN(TRIM(F483))=0</formula>
    </cfRule>
  </conditionalFormatting>
  <conditionalFormatting sqref="BN483">
    <cfRule type="containsBlanks" dxfId="10849" priority="3525">
      <formula>LEN(TRIM(BN483))=0</formula>
    </cfRule>
  </conditionalFormatting>
  <conditionalFormatting sqref="BO483">
    <cfRule type="containsBlanks" dxfId="10848" priority="3524">
      <formula>LEN(TRIM(BO483))=0</formula>
    </cfRule>
  </conditionalFormatting>
  <conditionalFormatting sqref="BM483">
    <cfRule type="containsBlanks" dxfId="10847" priority="3522">
      <formula>LEN(TRIM(BM483))=0</formula>
    </cfRule>
  </conditionalFormatting>
  <conditionalFormatting sqref="BG483:BL483">
    <cfRule type="containsBlanks" dxfId="10846" priority="3523">
      <formula>LEN(TRIM(BG483))=0</formula>
    </cfRule>
  </conditionalFormatting>
  <conditionalFormatting sqref="BA483">
    <cfRule type="containsBlanks" dxfId="10845" priority="3521">
      <formula>LEN(TRIM(BA483))=0</formula>
    </cfRule>
  </conditionalFormatting>
  <conditionalFormatting sqref="Y483:Z483 AK483 AG483:AH483">
    <cfRule type="containsBlanks" dxfId="10844" priority="3520">
      <formula>LEN(TRIM(Y483))=0</formula>
    </cfRule>
  </conditionalFormatting>
  <conditionalFormatting sqref="W483">
    <cfRule type="containsBlanks" dxfId="10843" priority="3519">
      <formula>LEN(TRIM(W483))=0</formula>
    </cfRule>
  </conditionalFormatting>
  <conditionalFormatting sqref="X483">
    <cfRule type="containsBlanks" dxfId="10842" priority="3518">
      <formula>LEN(TRIM(X483))=0</formula>
    </cfRule>
  </conditionalFormatting>
  <conditionalFormatting sqref="AB483">
    <cfRule type="containsBlanks" dxfId="10841" priority="3515">
      <formula>LEN(TRIM(AB483))=0</formula>
    </cfRule>
  </conditionalFormatting>
  <conditionalFormatting sqref="AB483">
    <cfRule type="containsBlanks" dxfId="10840" priority="3516">
      <formula>LEN(TRIM(AB483))=0</formula>
    </cfRule>
  </conditionalFormatting>
  <conditionalFormatting sqref="AJ483">
    <cfRule type="containsBlanks" dxfId="10839" priority="3514">
      <formula>LEN(TRIM(AJ483))=0</formula>
    </cfRule>
  </conditionalFormatting>
  <conditionalFormatting sqref="AD483:AE483">
    <cfRule type="containsBlanks" dxfId="10838" priority="3513">
      <formula>LEN(TRIM(AD483))=0</formula>
    </cfRule>
  </conditionalFormatting>
  <conditionalFormatting sqref="K483:P483">
    <cfRule type="containsBlanks" dxfId="10837" priority="3512">
      <formula>LEN(TRIM(K483))=0</formula>
    </cfRule>
  </conditionalFormatting>
  <conditionalFormatting sqref="J483">
    <cfRule type="containsBlanks" dxfId="10836" priority="3511">
      <formula>LEN(TRIM(J483))=0</formula>
    </cfRule>
  </conditionalFormatting>
  <conditionalFormatting sqref="I483">
    <cfRule type="containsBlanks" dxfId="10835" priority="3510">
      <formula>LEN(TRIM(I483))=0</formula>
    </cfRule>
  </conditionalFormatting>
  <conditionalFormatting sqref="AO482:AO483">
    <cfRule type="containsBlanks" dxfId="10834" priority="3509">
      <formula>LEN(TRIM(AO482))=0</formula>
    </cfRule>
  </conditionalFormatting>
  <conditionalFormatting sqref="AP482:AP483">
    <cfRule type="containsBlanks" dxfId="10833" priority="3508">
      <formula>LEN(TRIM(AP482))=0</formula>
    </cfRule>
  </conditionalFormatting>
  <conditionalFormatting sqref="AQ482:AQ483">
    <cfRule type="containsBlanks" dxfId="10832" priority="3507">
      <formula>LEN(TRIM(AQ482))=0</formula>
    </cfRule>
  </conditionalFormatting>
  <conditionalFormatting sqref="AL482:AM482">
    <cfRule type="containsBlanks" dxfId="10831" priority="3506">
      <formula>LEN(TRIM(AL482))=0</formula>
    </cfRule>
  </conditionalFormatting>
  <conditionalFormatting sqref="AS483">
    <cfRule type="containsBlanks" dxfId="10830" priority="3505">
      <formula>LEN(TRIM(AS483))=0</formula>
    </cfRule>
  </conditionalFormatting>
  <conditionalFormatting sqref="AR483">
    <cfRule type="containsBlanks" dxfId="10829" priority="3504">
      <formula>LEN(TRIM(AR483))=0</formula>
    </cfRule>
  </conditionalFormatting>
  <conditionalFormatting sqref="AZ483">
    <cfRule type="containsBlanks" dxfId="10828" priority="3503">
      <formula>LEN(TRIM(AZ483))=0</formula>
    </cfRule>
  </conditionalFormatting>
  <conditionalFormatting sqref="AX482:AY483">
    <cfRule type="containsBlanks" dxfId="10827" priority="3502">
      <formula>LEN(TRIM(AX482))=0</formula>
    </cfRule>
  </conditionalFormatting>
  <conditionalFormatting sqref="H484">
    <cfRule type="containsBlanks" dxfId="10826" priority="3501">
      <formula>LEN(TRIM(H484))=0</formula>
    </cfRule>
  </conditionalFormatting>
  <conditionalFormatting sqref="J484">
    <cfRule type="containsBlanks" dxfId="10825" priority="3500">
      <formula>LEN(TRIM(J484))=0</formula>
    </cfRule>
  </conditionalFormatting>
  <conditionalFormatting sqref="I484">
    <cfRule type="containsBlanks" dxfId="10824" priority="3499">
      <formula>LEN(TRIM(I484))=0</formula>
    </cfRule>
  </conditionalFormatting>
  <conditionalFormatting sqref="L484">
    <cfRule type="containsBlanks" dxfId="10823" priority="3498">
      <formula>LEN(TRIM(L484))=0</formula>
    </cfRule>
  </conditionalFormatting>
  <conditionalFormatting sqref="O484:O486">
    <cfRule type="containsBlanks" dxfId="10822" priority="3497">
      <formula>LEN(TRIM(O484))=0</formula>
    </cfRule>
  </conditionalFormatting>
  <conditionalFormatting sqref="W484:X484">
    <cfRule type="containsBlanks" dxfId="10821" priority="3496">
      <formula>LEN(TRIM(W484))=0</formula>
    </cfRule>
  </conditionalFormatting>
  <conditionalFormatting sqref="AD484:AE484">
    <cfRule type="containsBlanks" dxfId="10820" priority="3495">
      <formula>LEN(TRIM(AD484))=0</formula>
    </cfRule>
  </conditionalFormatting>
  <conditionalFormatting sqref="AJ484">
    <cfRule type="containsBlanks" dxfId="10819" priority="3493">
      <formula>LEN(TRIM(AJ484))=0</formula>
    </cfRule>
  </conditionalFormatting>
  <conditionalFormatting sqref="BA484">
    <cfRule type="containsBlanks" dxfId="10818" priority="3492">
      <formula>LEN(TRIM(BA484))=0</formula>
    </cfRule>
  </conditionalFormatting>
  <conditionalFormatting sqref="AX484:AY484">
    <cfRule type="containsBlanks" dxfId="10817" priority="3491">
      <formula>LEN(TRIM(AX484))=0</formula>
    </cfRule>
  </conditionalFormatting>
  <conditionalFormatting sqref="BM484">
    <cfRule type="containsBlanks" dxfId="10816" priority="3489">
      <formula>LEN(TRIM(BM484))=0</formula>
    </cfRule>
  </conditionalFormatting>
  <conditionalFormatting sqref="BG484:BL484">
    <cfRule type="containsBlanks" dxfId="10815" priority="3490">
      <formula>LEN(TRIM(BG484))=0</formula>
    </cfRule>
  </conditionalFormatting>
  <conditionalFormatting sqref="BN484:BO484">
    <cfRule type="containsBlanks" dxfId="10814" priority="3488">
      <formula>LEN(TRIM(BN484))=0</formula>
    </cfRule>
  </conditionalFormatting>
  <conditionalFormatting sqref="BN484:BO484">
    <cfRule type="containsBlanks" dxfId="10813" priority="3487">
      <formula>LEN(TRIM(BN484))=0</formula>
    </cfRule>
  </conditionalFormatting>
  <conditionalFormatting sqref="S484:T484">
    <cfRule type="containsBlanks" dxfId="10812" priority="3484">
      <formula>LEN(TRIM(S484))=0</formula>
    </cfRule>
  </conditionalFormatting>
  <conditionalFormatting sqref="AS484">
    <cfRule type="containsBlanks" dxfId="10811" priority="3483">
      <formula>LEN(TRIM(AS484))=0</formula>
    </cfRule>
  </conditionalFormatting>
  <conditionalFormatting sqref="AR484">
    <cfRule type="containsBlanks" dxfId="10810" priority="3482">
      <formula>LEN(TRIM(AR484))=0</formula>
    </cfRule>
  </conditionalFormatting>
  <conditionalFormatting sqref="H485">
    <cfRule type="containsBlanks" dxfId="10809" priority="3481">
      <formula>LEN(TRIM(H485))=0</formula>
    </cfRule>
  </conditionalFormatting>
  <conditionalFormatting sqref="J485">
    <cfRule type="containsBlanks" dxfId="10808" priority="3480">
      <formula>LEN(TRIM(J485))=0</formula>
    </cfRule>
  </conditionalFormatting>
  <conditionalFormatting sqref="I485">
    <cfRule type="containsBlanks" dxfId="10807" priority="3479">
      <formula>LEN(TRIM(I485))=0</formula>
    </cfRule>
  </conditionalFormatting>
  <conditionalFormatting sqref="K485:M485">
    <cfRule type="containsBlanks" dxfId="10806" priority="3477">
      <formula>LEN(TRIM(K485))=0</formula>
    </cfRule>
  </conditionalFormatting>
  <conditionalFormatting sqref="S485:T485">
    <cfRule type="containsBlanks" dxfId="10805" priority="3476">
      <formula>LEN(TRIM(S485))=0</formula>
    </cfRule>
  </conditionalFormatting>
  <conditionalFormatting sqref="X485">
    <cfRule type="containsBlanks" dxfId="10804" priority="3475">
      <formula>LEN(TRIM(X485))=0</formula>
    </cfRule>
  </conditionalFormatting>
  <conditionalFormatting sqref="AB485">
    <cfRule type="containsBlanks" dxfId="10803" priority="3473">
      <formula>LEN(TRIM(AB485))=0</formula>
    </cfRule>
  </conditionalFormatting>
  <conditionalFormatting sqref="AB485">
    <cfRule type="containsBlanks" dxfId="10802" priority="3474">
      <formula>LEN(TRIM(AB485))=0</formula>
    </cfRule>
  </conditionalFormatting>
  <conditionalFormatting sqref="AD485:AE485">
    <cfRule type="containsBlanks" dxfId="10801" priority="3472">
      <formula>LEN(TRIM(AD485))=0</formula>
    </cfRule>
  </conditionalFormatting>
  <conditionalFormatting sqref="AJ485">
    <cfRule type="containsBlanks" dxfId="10800" priority="3470">
      <formula>LEN(TRIM(AJ485))=0</formula>
    </cfRule>
  </conditionalFormatting>
  <conditionalFormatting sqref="AX485:AY485">
    <cfRule type="containsBlanks" dxfId="10799" priority="3468">
      <formula>LEN(TRIM(AX485))=0</formula>
    </cfRule>
  </conditionalFormatting>
  <conditionalFormatting sqref="BM485">
    <cfRule type="containsBlanks" dxfId="10798" priority="3466">
      <formula>LEN(TRIM(BM485))=0</formula>
    </cfRule>
  </conditionalFormatting>
  <conditionalFormatting sqref="BG485:BL485">
    <cfRule type="containsBlanks" dxfId="10797" priority="3467">
      <formula>LEN(TRIM(BG485))=0</formula>
    </cfRule>
  </conditionalFormatting>
  <conditionalFormatting sqref="AQ485">
    <cfRule type="containsBlanks" dxfId="10796" priority="3465">
      <formula>LEN(TRIM(AQ485))=0</formula>
    </cfRule>
  </conditionalFormatting>
  <conditionalFormatting sqref="H486">
    <cfRule type="containsBlanks" dxfId="10795" priority="3462">
      <formula>LEN(TRIM(H486))=0</formula>
    </cfRule>
  </conditionalFormatting>
  <conditionalFormatting sqref="J486">
    <cfRule type="containsBlanks" dxfId="10794" priority="3461">
      <formula>LEN(TRIM(J486))=0</formula>
    </cfRule>
  </conditionalFormatting>
  <conditionalFormatting sqref="I486">
    <cfRule type="containsBlanks" dxfId="10793" priority="3460">
      <formula>LEN(TRIM(I486))=0</formula>
    </cfRule>
  </conditionalFormatting>
  <conditionalFormatting sqref="K486:M486">
    <cfRule type="containsBlanks" dxfId="10792" priority="3458">
      <formula>LEN(TRIM(K486))=0</formula>
    </cfRule>
  </conditionalFormatting>
  <conditionalFormatting sqref="AO486">
    <cfRule type="containsBlanks" dxfId="10791" priority="3457">
      <formula>LEN(TRIM(AO486))=0</formula>
    </cfRule>
  </conditionalFormatting>
  <conditionalFormatting sqref="W486">
    <cfRule type="containsBlanks" dxfId="10790" priority="3456">
      <formula>LEN(TRIM(W486))=0</formula>
    </cfRule>
  </conditionalFormatting>
  <conditionalFormatting sqref="X486">
    <cfRule type="containsBlanks" dxfId="10789" priority="3455">
      <formula>LEN(TRIM(X486))=0</formula>
    </cfRule>
  </conditionalFormatting>
  <conditionalFormatting sqref="AD486:AE486">
    <cfRule type="containsBlanks" dxfId="10788" priority="3454">
      <formula>LEN(TRIM(AD486))=0</formula>
    </cfRule>
  </conditionalFormatting>
  <conditionalFormatting sqref="AJ486">
    <cfRule type="containsBlanks" dxfId="10787" priority="3452">
      <formula>LEN(TRIM(AJ486))=0</formula>
    </cfRule>
  </conditionalFormatting>
  <conditionalFormatting sqref="BA486">
    <cfRule type="containsBlanks" dxfId="10786" priority="3451">
      <formula>LEN(TRIM(BA486))=0</formula>
    </cfRule>
  </conditionalFormatting>
  <conditionalFormatting sqref="AX486:AY486">
    <cfRule type="containsBlanks" dxfId="10785" priority="3450">
      <formula>LEN(TRIM(AX486))=0</formula>
    </cfRule>
  </conditionalFormatting>
  <conditionalFormatting sqref="BN486:BO486">
    <cfRule type="containsBlanks" dxfId="10784" priority="3448">
      <formula>LEN(TRIM(BN486))=0</formula>
    </cfRule>
  </conditionalFormatting>
  <conditionalFormatting sqref="BN486:BO486">
    <cfRule type="containsBlanks" dxfId="10783" priority="3447">
      <formula>LEN(TRIM(BN486))=0</formula>
    </cfRule>
  </conditionalFormatting>
  <conditionalFormatting sqref="BM486">
    <cfRule type="containsBlanks" dxfId="10782" priority="3446">
      <formula>LEN(TRIM(BM486))=0</formula>
    </cfRule>
  </conditionalFormatting>
  <conditionalFormatting sqref="F487">
    <cfRule type="containsBlanks" dxfId="10781" priority="3445">
      <formula>LEN(TRIM(F487))=0</formula>
    </cfRule>
  </conditionalFormatting>
  <conditionalFormatting sqref="H487">
    <cfRule type="containsBlanks" dxfId="10780" priority="3444">
      <formula>LEN(TRIM(H487))=0</formula>
    </cfRule>
  </conditionalFormatting>
  <conditionalFormatting sqref="J487">
    <cfRule type="containsBlanks" dxfId="10779" priority="3443">
      <formula>LEN(TRIM(J487))=0</formula>
    </cfRule>
  </conditionalFormatting>
  <conditionalFormatting sqref="G487">
    <cfRule type="containsBlanks" dxfId="10778" priority="3441">
      <formula>LEN(TRIM(G487))=0</formula>
    </cfRule>
  </conditionalFormatting>
  <conditionalFormatting sqref="K487">
    <cfRule type="containsBlanks" dxfId="10777" priority="3440">
      <formula>LEN(TRIM(K487))=0</formula>
    </cfRule>
  </conditionalFormatting>
  <conditionalFormatting sqref="M487:P487">
    <cfRule type="containsBlanks" dxfId="10776" priority="3439">
      <formula>LEN(TRIM(M487))=0</formula>
    </cfRule>
  </conditionalFormatting>
  <conditionalFormatting sqref="W487">
    <cfRule type="containsBlanks" dxfId="10775" priority="3438">
      <formula>LEN(TRIM(W487))=0</formula>
    </cfRule>
  </conditionalFormatting>
  <conditionalFormatting sqref="X487">
    <cfRule type="containsBlanks" dxfId="10774" priority="3437">
      <formula>LEN(TRIM(X487))=0</formula>
    </cfRule>
  </conditionalFormatting>
  <conditionalFormatting sqref="L488 Q488:R488">
    <cfRule type="containsBlanks" dxfId="10773" priority="3435">
      <formula>LEN(TRIM(L488))=0</formula>
    </cfRule>
  </conditionalFormatting>
  <conditionalFormatting sqref="F488">
    <cfRule type="containsBlanks" dxfId="10772" priority="3434">
      <formula>LEN(TRIM(F488))=0</formula>
    </cfRule>
  </conditionalFormatting>
  <conditionalFormatting sqref="H488">
    <cfRule type="containsBlanks" dxfId="10771" priority="3433">
      <formula>LEN(TRIM(H488))=0</formula>
    </cfRule>
  </conditionalFormatting>
  <conditionalFormatting sqref="J488">
    <cfRule type="containsBlanks" dxfId="10770" priority="3432">
      <formula>LEN(TRIM(J488))=0</formula>
    </cfRule>
  </conditionalFormatting>
  <conditionalFormatting sqref="I488">
    <cfRule type="containsBlanks" dxfId="10769" priority="3431">
      <formula>LEN(TRIM(I488))=0</formula>
    </cfRule>
  </conditionalFormatting>
  <conditionalFormatting sqref="G488">
    <cfRule type="containsBlanks" dxfId="10768" priority="3430">
      <formula>LEN(TRIM(G488))=0</formula>
    </cfRule>
  </conditionalFormatting>
  <conditionalFormatting sqref="K488">
    <cfRule type="containsBlanks" dxfId="10767" priority="3429">
      <formula>LEN(TRIM(K488))=0</formula>
    </cfRule>
  </conditionalFormatting>
  <conditionalFormatting sqref="M488:P488">
    <cfRule type="containsBlanks" dxfId="10766" priority="3428">
      <formula>LEN(TRIM(M488))=0</formula>
    </cfRule>
  </conditionalFormatting>
  <conditionalFormatting sqref="AJ488:AK488">
    <cfRule type="containsBlanks" dxfId="10765" priority="3427">
      <formula>LEN(TRIM(AJ488))=0</formula>
    </cfRule>
  </conditionalFormatting>
  <conditionalFormatting sqref="W488">
    <cfRule type="containsBlanks" dxfId="10764" priority="3426">
      <formula>LEN(TRIM(W488))=0</formula>
    </cfRule>
  </conditionalFormatting>
  <conditionalFormatting sqref="X488">
    <cfRule type="containsBlanks" dxfId="10763" priority="3425">
      <formula>LEN(TRIM(X488))=0</formula>
    </cfRule>
  </conditionalFormatting>
  <conditionalFormatting sqref="BO487">
    <cfRule type="containsBlanks" dxfId="10762" priority="3423">
      <formula>LEN(TRIM(BO487))=0</formula>
    </cfRule>
  </conditionalFormatting>
  <conditionalFormatting sqref="BO487">
    <cfRule type="containsBlanks" dxfId="10761" priority="3422">
      <formula>LEN(TRIM(BO487))=0</formula>
    </cfRule>
  </conditionalFormatting>
  <conditionalFormatting sqref="AQ487:AQ488">
    <cfRule type="containsBlanks" dxfId="10760" priority="3421">
      <formula>LEN(TRIM(AQ487))=0</formula>
    </cfRule>
  </conditionalFormatting>
  <conditionalFormatting sqref="AP487">
    <cfRule type="containsBlanks" dxfId="10759" priority="3420">
      <formula>LEN(TRIM(AP487))=0</formula>
    </cfRule>
  </conditionalFormatting>
  <conditionalFormatting sqref="AP488">
    <cfRule type="containsBlanks" dxfId="10758" priority="3419">
      <formula>LEN(TRIM(AP488))=0</formula>
    </cfRule>
  </conditionalFormatting>
  <conditionalFormatting sqref="AS487:AS488">
    <cfRule type="containsBlanks" dxfId="10757" priority="3418">
      <formula>LEN(TRIM(AS487))=0</formula>
    </cfRule>
  </conditionalFormatting>
  <conditionalFormatting sqref="AX487:AY487">
    <cfRule type="containsBlanks" dxfId="10756" priority="3417">
      <formula>LEN(TRIM(AX487))=0</formula>
    </cfRule>
  </conditionalFormatting>
  <conditionalFormatting sqref="AX488:AY488">
    <cfRule type="containsBlanks" dxfId="10755" priority="3416">
      <formula>LEN(TRIM(AX488))=0</formula>
    </cfRule>
  </conditionalFormatting>
  <conditionalFormatting sqref="AZ487:AZ488">
    <cfRule type="containsBlanks" dxfId="10754" priority="3415">
      <formula>LEN(TRIM(AZ487))=0</formula>
    </cfRule>
  </conditionalFormatting>
  <conditionalFormatting sqref="BG487:BL488">
    <cfRule type="containsBlanks" dxfId="10753" priority="3414">
      <formula>LEN(TRIM(BG487))=0</formula>
    </cfRule>
  </conditionalFormatting>
  <conditionalFormatting sqref="BM487:BM488">
    <cfRule type="containsBlanks" dxfId="10752" priority="3413">
      <formula>LEN(TRIM(BM487))=0</formula>
    </cfRule>
  </conditionalFormatting>
  <conditionalFormatting sqref="BN487:BN488">
    <cfRule type="containsBlanks" dxfId="10751" priority="3412">
      <formula>LEN(TRIM(BN487))=0</formula>
    </cfRule>
  </conditionalFormatting>
  <conditionalFormatting sqref="BN487:BN488">
    <cfRule type="containsBlanks" dxfId="10750" priority="3411">
      <formula>LEN(TRIM(BN487))=0</formula>
    </cfRule>
  </conditionalFormatting>
  <conditionalFormatting sqref="BO488">
    <cfRule type="containsBlanks" dxfId="10749" priority="3410">
      <formula>LEN(TRIM(BO488))=0</formula>
    </cfRule>
  </conditionalFormatting>
  <conditionalFormatting sqref="BO488">
    <cfRule type="containsBlanks" dxfId="10748" priority="3409">
      <formula>LEN(TRIM(BO488))=0</formula>
    </cfRule>
  </conditionalFormatting>
  <conditionalFormatting sqref="H489">
    <cfRule type="containsBlanks" dxfId="10747" priority="3408">
      <formula>LEN(TRIM(H489))=0</formula>
    </cfRule>
  </conditionalFormatting>
  <conditionalFormatting sqref="L495 Z495 AV495:AW495 BG495:BK495 Q495:S495 AP495:AQ495 U495:V495">
    <cfRule type="containsBlanks" dxfId="10746" priority="3287">
      <formula>LEN(TRIM(L495))=0</formula>
    </cfRule>
  </conditionalFormatting>
  <conditionalFormatting sqref="W495">
    <cfRule type="containsBlanks" dxfId="10745" priority="3285">
      <formula>LEN(TRIM(W495))=0</formula>
    </cfRule>
  </conditionalFormatting>
  <conditionalFormatting sqref="L489">
    <cfRule type="containsBlanks" dxfId="10744" priority="3407">
      <formula>LEN(TRIM(L489))=0</formula>
    </cfRule>
  </conditionalFormatting>
  <conditionalFormatting sqref="AG495:AH495">
    <cfRule type="containsBlanks" dxfId="10743" priority="3283">
      <formula>LEN(TRIM(AG495))=0</formula>
    </cfRule>
  </conditionalFormatting>
  <conditionalFormatting sqref="AB495">
    <cfRule type="containsBlanks" dxfId="10742" priority="3282">
      <formula>LEN(TRIM(AB495))=0</formula>
    </cfRule>
  </conditionalFormatting>
  <conditionalFormatting sqref="AD495:AE495">
    <cfRule type="containsBlanks" dxfId="10741" priority="3281">
      <formula>LEN(TRIM(AD495))=0</formula>
    </cfRule>
  </conditionalFormatting>
  <conditionalFormatting sqref="J489">
    <cfRule type="containsBlanks" dxfId="10740" priority="3406">
      <formula>LEN(TRIM(J489))=0</formula>
    </cfRule>
  </conditionalFormatting>
  <conditionalFormatting sqref="I489">
    <cfRule type="containsBlanks" dxfId="10739" priority="3405">
      <formula>LEN(TRIM(I489))=0</formula>
    </cfRule>
  </conditionalFormatting>
  <conditionalFormatting sqref="N489:P489">
    <cfRule type="containsBlanks" dxfId="10738" priority="3404">
      <formula>LEN(TRIM(N489))=0</formula>
    </cfRule>
  </conditionalFormatting>
  <conditionalFormatting sqref="BL495">
    <cfRule type="containsBlanks" dxfId="10737" priority="3277">
      <formula>LEN(TRIM(BL495))=0</formula>
    </cfRule>
  </conditionalFormatting>
  <conditionalFormatting sqref="Z489">
    <cfRule type="containsBlanks" dxfId="10736" priority="3403">
      <formula>LEN(TRIM(Z489))=0</formula>
    </cfRule>
  </conditionalFormatting>
  <conditionalFormatting sqref="AK489">
    <cfRule type="containsBlanks" dxfId="10735" priority="3402">
      <formula>LEN(TRIM(AK489))=0</formula>
    </cfRule>
  </conditionalFormatting>
  <conditionalFormatting sqref="AB489">
    <cfRule type="containsBlanks" dxfId="10734" priority="3400">
      <formula>LEN(TRIM(AB489))=0</formula>
    </cfRule>
  </conditionalFormatting>
  <conditionalFormatting sqref="AB489">
    <cfRule type="containsBlanks" dxfId="10733" priority="3401">
      <formula>LEN(TRIM(AB489))=0</formula>
    </cfRule>
  </conditionalFormatting>
  <conditionalFormatting sqref="AJ489">
    <cfRule type="containsBlanks" dxfId="10732" priority="3399">
      <formula>LEN(TRIM(AJ489))=0</formula>
    </cfRule>
  </conditionalFormatting>
  <conditionalFormatting sqref="W489">
    <cfRule type="containsBlanks" dxfId="10731" priority="3398">
      <formula>LEN(TRIM(W489))=0</formula>
    </cfRule>
  </conditionalFormatting>
  <conditionalFormatting sqref="X489">
    <cfRule type="containsBlanks" dxfId="10730" priority="3397">
      <formula>LEN(TRIM(X489))=0</formula>
    </cfRule>
  </conditionalFormatting>
  <conditionalFormatting sqref="AS489">
    <cfRule type="containsBlanks" dxfId="10729" priority="3396">
      <formula>LEN(TRIM(AS489))=0</formula>
    </cfRule>
  </conditionalFormatting>
  <conditionalFormatting sqref="BA489">
    <cfRule type="containsBlanks" dxfId="10728" priority="3395">
      <formula>LEN(TRIM(BA489))=0</formula>
    </cfRule>
  </conditionalFormatting>
  <conditionalFormatting sqref="AX489:AY489">
    <cfRule type="containsBlanks" dxfId="10727" priority="3394">
      <formula>LEN(TRIM(AX489))=0</formula>
    </cfRule>
  </conditionalFormatting>
  <conditionalFormatting sqref="AZ489">
    <cfRule type="containsBlanks" dxfId="10726" priority="3393">
      <formula>LEN(TRIM(AZ489))=0</formula>
    </cfRule>
  </conditionalFormatting>
  <conditionalFormatting sqref="BN489">
    <cfRule type="containsBlanks" dxfId="10725" priority="3392">
      <formula>LEN(TRIM(BN489))=0</formula>
    </cfRule>
  </conditionalFormatting>
  <conditionalFormatting sqref="BN489">
    <cfRule type="containsBlanks" dxfId="10724" priority="3391">
      <formula>LEN(TRIM(BN489))=0</formula>
    </cfRule>
  </conditionalFormatting>
  <conditionalFormatting sqref="BO489">
    <cfRule type="containsBlanks" dxfId="10723" priority="3390">
      <formula>LEN(TRIM(BO489))=0</formula>
    </cfRule>
  </conditionalFormatting>
  <conditionalFormatting sqref="BO489">
    <cfRule type="containsBlanks" dxfId="10722" priority="3389">
      <formula>LEN(TRIM(BO489))=0</formula>
    </cfRule>
  </conditionalFormatting>
  <conditionalFormatting sqref="AP489">
    <cfRule type="containsBlanks" dxfId="10721" priority="3388">
      <formula>LEN(TRIM(AP489))=0</formula>
    </cfRule>
  </conditionalFormatting>
  <conditionalFormatting sqref="AO495">
    <cfRule type="containsBlanks" dxfId="10720" priority="3269">
      <formula>LEN(TRIM(AO495))=0</formula>
    </cfRule>
  </conditionalFormatting>
  <conditionalFormatting sqref="AQ489">
    <cfRule type="containsBlanks" dxfId="10719" priority="3387">
      <formula>LEN(TRIM(AQ489))=0</formula>
    </cfRule>
  </conditionalFormatting>
  <conditionalFormatting sqref="AO489">
    <cfRule type="containsBlanks" dxfId="10718" priority="3386">
      <formula>LEN(TRIM(AO489))=0</formula>
    </cfRule>
  </conditionalFormatting>
  <conditionalFormatting sqref="H490">
    <cfRule type="containsBlanks" dxfId="10717" priority="3385">
      <formula>LEN(TRIM(H490))=0</formula>
    </cfRule>
  </conditionalFormatting>
  <conditionalFormatting sqref="J490">
    <cfRule type="containsBlanks" dxfId="10716" priority="3384">
      <formula>LEN(TRIM(J490))=0</formula>
    </cfRule>
  </conditionalFormatting>
  <conditionalFormatting sqref="I490">
    <cfRule type="containsBlanks" dxfId="10715" priority="3383">
      <formula>LEN(TRIM(I490))=0</formula>
    </cfRule>
  </conditionalFormatting>
  <conditionalFormatting sqref="O490:O492">
    <cfRule type="containsBlanks" dxfId="10714" priority="3382">
      <formula>LEN(TRIM(O490))=0</formula>
    </cfRule>
  </conditionalFormatting>
  <conditionalFormatting sqref="K490:M490">
    <cfRule type="containsBlanks" dxfId="10713" priority="3381">
      <formula>LEN(TRIM(K490))=0</formula>
    </cfRule>
  </conditionalFormatting>
  <conditionalFormatting sqref="N491 F491:G491 P491:V491 AR491 AJ491 BJ491:BK491 BM491:BN491 AV491:AW491">
    <cfRule type="containsBlanks" dxfId="10712" priority="3380">
      <formula>LEN(TRIM(F491))=0</formula>
    </cfRule>
  </conditionalFormatting>
  <conditionalFormatting sqref="BQ491">
    <cfRule type="notContainsBlanks" dxfId="10711" priority="3379">
      <formula>LEN(TRIM(BQ491))&gt;0</formula>
    </cfRule>
  </conditionalFormatting>
  <conditionalFormatting sqref="H491">
    <cfRule type="containsBlanks" dxfId="10710" priority="3378">
      <formula>LEN(TRIM(H491))=0</formula>
    </cfRule>
  </conditionalFormatting>
  <conditionalFormatting sqref="J491">
    <cfRule type="containsBlanks" dxfId="10709" priority="3377">
      <formula>LEN(TRIM(J491))=0</formula>
    </cfRule>
  </conditionalFormatting>
  <conditionalFormatting sqref="I491">
    <cfRule type="containsBlanks" dxfId="10708" priority="3376">
      <formula>LEN(TRIM(I491))=0</formula>
    </cfRule>
  </conditionalFormatting>
  <conditionalFormatting sqref="K491:M491">
    <cfRule type="containsBlanks" dxfId="10707" priority="3374">
      <formula>LEN(TRIM(K491))=0</formula>
    </cfRule>
  </conditionalFormatting>
  <conditionalFormatting sqref="M495:P495">
    <cfRule type="containsBlanks" dxfId="10706" priority="3270">
      <formula>LEN(TRIM(M495))=0</formula>
    </cfRule>
  </conditionalFormatting>
  <conditionalFormatting sqref="AQ490:AQ491">
    <cfRule type="containsBlanks" dxfId="10705" priority="3373">
      <formula>LEN(TRIM(AQ490))=0</formula>
    </cfRule>
  </conditionalFormatting>
  <conditionalFormatting sqref="BO490">
    <cfRule type="containsBlanks" dxfId="10704" priority="3372">
      <formula>LEN(TRIM(BO490))=0</formula>
    </cfRule>
  </conditionalFormatting>
  <conditionalFormatting sqref="BO490">
    <cfRule type="containsBlanks" dxfId="10703" priority="3371">
      <formula>LEN(TRIM(BO490))=0</formula>
    </cfRule>
  </conditionalFormatting>
  <conditionalFormatting sqref="BO491">
    <cfRule type="containsBlanks" dxfId="10702" priority="3370">
      <formula>LEN(TRIM(BO491))=0</formula>
    </cfRule>
  </conditionalFormatting>
  <conditionalFormatting sqref="W490">
    <cfRule type="containsBlanks" dxfId="10701" priority="3369">
      <formula>LEN(TRIM(W490))=0</formula>
    </cfRule>
  </conditionalFormatting>
  <conditionalFormatting sqref="X490">
    <cfRule type="containsBlanks" dxfId="10700" priority="3368">
      <formula>LEN(TRIM(X490))=0</formula>
    </cfRule>
  </conditionalFormatting>
  <conditionalFormatting sqref="W491">
    <cfRule type="containsBlanks" dxfId="10699" priority="3367">
      <formula>LEN(TRIM(W491))=0</formula>
    </cfRule>
  </conditionalFormatting>
  <conditionalFormatting sqref="X491">
    <cfRule type="containsBlanks" dxfId="10698" priority="3366">
      <formula>LEN(TRIM(X491))=0</formula>
    </cfRule>
  </conditionalFormatting>
  <conditionalFormatting sqref="Z491">
    <cfRule type="containsBlanks" dxfId="10697" priority="3365">
      <formula>LEN(TRIM(Z491))=0</formula>
    </cfRule>
  </conditionalFormatting>
  <conditionalFormatting sqref="AD491:AE491">
    <cfRule type="containsBlanks" dxfId="10696" priority="3364">
      <formula>LEN(TRIM(AD491))=0</formula>
    </cfRule>
  </conditionalFormatting>
  <conditionalFormatting sqref="AK490:AK491">
    <cfRule type="containsBlanks" dxfId="10695" priority="3363">
      <formula>LEN(TRIM(AK490))=0</formula>
    </cfRule>
  </conditionalFormatting>
  <conditionalFormatting sqref="AG490:AH491">
    <cfRule type="containsBlanks" dxfId="10694" priority="3362">
      <formula>LEN(TRIM(AG490))=0</formula>
    </cfRule>
  </conditionalFormatting>
  <conditionalFormatting sqref="AB491">
    <cfRule type="containsBlanks" dxfId="10693" priority="3361">
      <formula>LEN(TRIM(AB491))=0</formula>
    </cfRule>
  </conditionalFormatting>
  <conditionalFormatting sqref="Y490:Y491">
    <cfRule type="containsBlanks" dxfId="10692" priority="3360">
      <formula>LEN(TRIM(Y490))=0</formula>
    </cfRule>
  </conditionalFormatting>
  <conditionalFormatting sqref="BA490:BA491">
    <cfRule type="containsBlanks" dxfId="10691" priority="3358">
      <formula>LEN(TRIM(BA490))=0</formula>
    </cfRule>
  </conditionalFormatting>
  <conditionalFormatting sqref="BL491">
    <cfRule type="containsBlanks" dxfId="10690" priority="3357">
      <formula>LEN(TRIM(BL491))=0</formula>
    </cfRule>
  </conditionalFormatting>
  <conditionalFormatting sqref="BN490">
    <cfRule type="containsBlanks" dxfId="10689" priority="3356">
      <formula>LEN(TRIM(BN490))=0</formula>
    </cfRule>
  </conditionalFormatting>
  <conditionalFormatting sqref="AT491:AU491">
    <cfRule type="containsBlanks" dxfId="10688" priority="3355">
      <formula>LEN(TRIM(AT491))=0</formula>
    </cfRule>
  </conditionalFormatting>
  <conditionalFormatting sqref="AX490:AY491">
    <cfRule type="containsBlanks" dxfId="10687" priority="3354">
      <formula>LEN(TRIM(AX490))=0</formula>
    </cfRule>
  </conditionalFormatting>
  <conditionalFormatting sqref="AZ490:AZ491">
    <cfRule type="containsBlanks" dxfId="10686" priority="3353">
      <formula>LEN(TRIM(AZ490))=0</formula>
    </cfRule>
  </conditionalFormatting>
  <conditionalFormatting sqref="BH491:BI491">
    <cfRule type="containsBlanks" dxfId="10685" priority="3352">
      <formula>LEN(TRIM(BH491))=0</formula>
    </cfRule>
  </conditionalFormatting>
  <conditionalFormatting sqref="AS490:AS492">
    <cfRule type="containsBlanks" dxfId="10684" priority="3351">
      <formula>LEN(TRIM(AS490))=0</formula>
    </cfRule>
  </conditionalFormatting>
  <conditionalFormatting sqref="F492:G492">
    <cfRule type="containsBlanks" dxfId="10683" priority="3350">
      <formula>LEN(TRIM(F492))=0</formula>
    </cfRule>
  </conditionalFormatting>
  <conditionalFormatting sqref="H492">
    <cfRule type="containsBlanks" dxfId="10682" priority="3349">
      <formula>LEN(TRIM(H492))=0</formula>
    </cfRule>
  </conditionalFormatting>
  <conditionalFormatting sqref="J492">
    <cfRule type="containsBlanks" dxfId="10681" priority="3348">
      <formula>LEN(TRIM(J492))=0</formula>
    </cfRule>
  </conditionalFormatting>
  <conditionalFormatting sqref="I492">
    <cfRule type="containsBlanks" dxfId="10680" priority="3347">
      <formula>LEN(TRIM(I492))=0</formula>
    </cfRule>
  </conditionalFormatting>
  <conditionalFormatting sqref="N492 P492">
    <cfRule type="containsBlanks" dxfId="10679" priority="3346">
      <formula>LEN(TRIM(N492))=0</formula>
    </cfRule>
  </conditionalFormatting>
  <conditionalFormatting sqref="K492:M492">
    <cfRule type="containsBlanks" dxfId="10678" priority="3344">
      <formula>LEN(TRIM(K492))=0</formula>
    </cfRule>
  </conditionalFormatting>
  <conditionalFormatting sqref="W492">
    <cfRule type="containsBlanks" dxfId="10677" priority="3343">
      <formula>LEN(TRIM(W492))=0</formula>
    </cfRule>
  </conditionalFormatting>
  <conditionalFormatting sqref="Z492">
    <cfRule type="containsBlanks" dxfId="10676" priority="3342">
      <formula>LEN(TRIM(Z492))=0</formula>
    </cfRule>
  </conditionalFormatting>
  <conditionalFormatting sqref="Y492">
    <cfRule type="containsBlanks" dxfId="10675" priority="3341">
      <formula>LEN(TRIM(Y492))=0</formula>
    </cfRule>
  </conditionalFormatting>
  <conditionalFormatting sqref="AD492:AE492">
    <cfRule type="containsBlanks" dxfId="10674" priority="3340">
      <formula>LEN(TRIM(AD492))=0</formula>
    </cfRule>
  </conditionalFormatting>
  <conditionalFormatting sqref="AK492">
    <cfRule type="containsBlanks" dxfId="10673" priority="3339">
      <formula>LEN(TRIM(AK492))=0</formula>
    </cfRule>
  </conditionalFormatting>
  <conditionalFormatting sqref="AJ492">
    <cfRule type="containsBlanks" dxfId="10672" priority="3337">
      <formula>LEN(TRIM(AJ492))=0</formula>
    </cfRule>
  </conditionalFormatting>
  <conditionalFormatting sqref="AP492">
    <cfRule type="containsBlanks" dxfId="10671" priority="3336">
      <formula>LEN(TRIM(AP492))=0</formula>
    </cfRule>
  </conditionalFormatting>
  <conditionalFormatting sqref="AQ492">
    <cfRule type="containsBlanks" dxfId="10670" priority="3335">
      <formula>LEN(TRIM(AQ492))=0</formula>
    </cfRule>
  </conditionalFormatting>
  <conditionalFormatting sqref="BG491">
    <cfRule type="containsBlanks" dxfId="10669" priority="3334">
      <formula>LEN(TRIM(BG491))=0</formula>
    </cfRule>
  </conditionalFormatting>
  <conditionalFormatting sqref="BG490">
    <cfRule type="containsBlanks" dxfId="10668" priority="3333">
      <formula>LEN(TRIM(BG490))=0</formula>
    </cfRule>
  </conditionalFormatting>
  <conditionalFormatting sqref="BO492">
    <cfRule type="containsBlanks" dxfId="10667" priority="3332">
      <formula>LEN(TRIM(BO492))=0</formula>
    </cfRule>
  </conditionalFormatting>
  <conditionalFormatting sqref="BO492">
    <cfRule type="containsBlanks" dxfId="10666" priority="3331">
      <formula>LEN(TRIM(BO492))=0</formula>
    </cfRule>
  </conditionalFormatting>
  <conditionalFormatting sqref="G495">
    <cfRule type="containsBlanks" dxfId="10665" priority="3272">
      <formula>LEN(TRIM(G495))=0</formula>
    </cfRule>
  </conditionalFormatting>
  <conditionalFormatting sqref="K495">
    <cfRule type="containsBlanks" dxfId="10664" priority="3271">
      <formula>LEN(TRIM(K495))=0</formula>
    </cfRule>
  </conditionalFormatting>
  <conditionalFormatting sqref="BA492">
    <cfRule type="containsBlanks" dxfId="10663" priority="3330">
      <formula>LEN(TRIM(BA492))=0</formula>
    </cfRule>
  </conditionalFormatting>
  <conditionalFormatting sqref="AX492:AY492">
    <cfRule type="containsBlanks" dxfId="10662" priority="3329">
      <formula>LEN(TRIM(AX492))=0</formula>
    </cfRule>
  </conditionalFormatting>
  <conditionalFormatting sqref="BN492">
    <cfRule type="containsBlanks" dxfId="10661" priority="3328">
      <formula>LEN(TRIM(BN492))=0</formula>
    </cfRule>
  </conditionalFormatting>
  <conditionalFormatting sqref="AZ492">
    <cfRule type="containsBlanks" dxfId="10660" priority="3327">
      <formula>LEN(TRIM(AZ492))=0</formula>
    </cfRule>
  </conditionalFormatting>
  <conditionalFormatting sqref="I493">
    <cfRule type="containsBlanks" dxfId="10659" priority="3323">
      <formula>LEN(TRIM(I493))=0</formula>
    </cfRule>
  </conditionalFormatting>
  <conditionalFormatting sqref="F493">
    <cfRule type="containsBlanks" dxfId="10658" priority="3326">
      <formula>LEN(TRIM(F493))=0</formula>
    </cfRule>
  </conditionalFormatting>
  <conditionalFormatting sqref="H493">
    <cfRule type="containsBlanks" dxfId="10657" priority="3325">
      <formula>LEN(TRIM(H493))=0</formula>
    </cfRule>
  </conditionalFormatting>
  <conditionalFormatting sqref="J493">
    <cfRule type="containsBlanks" dxfId="10656" priority="3324">
      <formula>LEN(TRIM(J493))=0</formula>
    </cfRule>
  </conditionalFormatting>
  <conditionalFormatting sqref="G493">
    <cfRule type="containsBlanks" dxfId="10655" priority="3322">
      <formula>LEN(TRIM(G493))=0</formula>
    </cfRule>
  </conditionalFormatting>
  <conditionalFormatting sqref="K493:P493">
    <cfRule type="containsBlanks" dxfId="10654" priority="3321">
      <formula>LEN(TRIM(K493))=0</formula>
    </cfRule>
  </conditionalFormatting>
  <conditionalFormatting sqref="W493">
    <cfRule type="containsBlanks" dxfId="10653" priority="3320">
      <formula>LEN(TRIM(W493))=0</formula>
    </cfRule>
  </conditionalFormatting>
  <conditionalFormatting sqref="X493">
    <cfRule type="containsBlanks" dxfId="10652" priority="3319">
      <formula>LEN(TRIM(X493))=0</formula>
    </cfRule>
  </conditionalFormatting>
  <conditionalFormatting sqref="Y493">
    <cfRule type="containsBlanks" dxfId="10651" priority="3318">
      <formula>LEN(TRIM(Y493))=0</formula>
    </cfRule>
  </conditionalFormatting>
  <conditionalFormatting sqref="AB493">
    <cfRule type="containsBlanks" dxfId="10650" priority="3317">
      <formula>LEN(TRIM(AB493))=0</formula>
    </cfRule>
  </conditionalFormatting>
  <conditionalFormatting sqref="AK493">
    <cfRule type="containsBlanks" dxfId="10649" priority="3316">
      <formula>LEN(TRIM(AK493))=0</formula>
    </cfRule>
  </conditionalFormatting>
  <conditionalFormatting sqref="AD493:AE493">
    <cfRule type="containsBlanks" dxfId="10648" priority="3315">
      <formula>LEN(TRIM(AD493))=0</formula>
    </cfRule>
  </conditionalFormatting>
  <conditionalFormatting sqref="AS493">
    <cfRule type="containsBlanks" dxfId="10647" priority="3312">
      <formula>LEN(TRIM(AS493))=0</formula>
    </cfRule>
  </conditionalFormatting>
  <conditionalFormatting sqref="BA493">
    <cfRule type="containsBlanks" dxfId="10646" priority="3311">
      <formula>LEN(TRIM(BA493))=0</formula>
    </cfRule>
  </conditionalFormatting>
  <conditionalFormatting sqref="AZ493">
    <cfRule type="containsBlanks" dxfId="10645" priority="3310">
      <formula>LEN(TRIM(AZ493))=0</formula>
    </cfRule>
  </conditionalFormatting>
  <conditionalFormatting sqref="AV493:AY493">
    <cfRule type="containsBlanks" dxfId="10644" priority="3309">
      <formula>LEN(TRIM(AV493))=0</formula>
    </cfRule>
  </conditionalFormatting>
  <conditionalFormatting sqref="BG493:BL493">
    <cfRule type="containsBlanks" dxfId="10643" priority="3308">
      <formula>LEN(TRIM(BG493))=0</formula>
    </cfRule>
  </conditionalFormatting>
  <conditionalFormatting sqref="BM493">
    <cfRule type="containsBlanks" dxfId="10642" priority="3307">
      <formula>LEN(TRIM(BM493))=0</formula>
    </cfRule>
  </conditionalFormatting>
  <conditionalFormatting sqref="BN493:BO493">
    <cfRule type="containsBlanks" dxfId="10641" priority="3306">
      <formula>LEN(TRIM(BN493))=0</formula>
    </cfRule>
  </conditionalFormatting>
  <conditionalFormatting sqref="BN493:BO493">
    <cfRule type="containsBlanks" dxfId="10640" priority="3305">
      <formula>LEN(TRIM(BN493))=0</formula>
    </cfRule>
  </conditionalFormatting>
  <conditionalFormatting sqref="X494">
    <cfRule type="containsBlanks" dxfId="10639" priority="3304">
      <formula>LEN(TRIM(X494))=0</formula>
    </cfRule>
  </conditionalFormatting>
  <conditionalFormatting sqref="W494">
    <cfRule type="containsBlanks" dxfId="10638" priority="3303">
      <formula>LEN(TRIM(W494))=0</formula>
    </cfRule>
  </conditionalFormatting>
  <conditionalFormatting sqref="Y494">
    <cfRule type="containsBlanks" dxfId="10637" priority="3302">
      <formula>LEN(TRIM(Y494))=0</formula>
    </cfRule>
  </conditionalFormatting>
  <conditionalFormatting sqref="AG494:AH494">
    <cfRule type="containsBlanks" dxfId="10636" priority="3301">
      <formula>LEN(TRIM(AG494))=0</formula>
    </cfRule>
  </conditionalFormatting>
  <conditionalFormatting sqref="AB494">
    <cfRule type="containsBlanks" dxfId="10635" priority="3300">
      <formula>LEN(TRIM(AB494))=0</formula>
    </cfRule>
  </conditionalFormatting>
  <conditionalFormatting sqref="AD494:AE494">
    <cfRule type="containsBlanks" dxfId="10634" priority="3299">
      <formula>LEN(TRIM(AD494))=0</formula>
    </cfRule>
  </conditionalFormatting>
  <conditionalFormatting sqref="AS494">
    <cfRule type="containsBlanks" dxfId="10633" priority="3297">
      <formula>LEN(TRIM(AS494))=0</formula>
    </cfRule>
  </conditionalFormatting>
  <conditionalFormatting sqref="BA494">
    <cfRule type="containsBlanks" dxfId="10632" priority="3296">
      <formula>LEN(TRIM(BA494))=0</formula>
    </cfRule>
  </conditionalFormatting>
  <conditionalFormatting sqref="BL494">
    <cfRule type="containsBlanks" dxfId="10631" priority="3295">
      <formula>LEN(TRIM(BL494))=0</formula>
    </cfRule>
  </conditionalFormatting>
  <conditionalFormatting sqref="I494">
    <cfRule type="containsBlanks" dxfId="10630" priority="3291">
      <formula>LEN(TRIM(I494))=0</formula>
    </cfRule>
  </conditionalFormatting>
  <conditionalFormatting sqref="F494">
    <cfRule type="containsBlanks" dxfId="10629" priority="3294">
      <formula>LEN(TRIM(F494))=0</formula>
    </cfRule>
  </conditionalFormatting>
  <conditionalFormatting sqref="H494">
    <cfRule type="containsBlanks" dxfId="10628" priority="3293">
      <formula>LEN(TRIM(H494))=0</formula>
    </cfRule>
  </conditionalFormatting>
  <conditionalFormatting sqref="J494">
    <cfRule type="containsBlanks" dxfId="10627" priority="3292">
      <formula>LEN(TRIM(J494))=0</formula>
    </cfRule>
  </conditionalFormatting>
  <conditionalFormatting sqref="G494">
    <cfRule type="containsBlanks" dxfId="10626" priority="3290">
      <formula>LEN(TRIM(G494))=0</formula>
    </cfRule>
  </conditionalFormatting>
  <conditionalFormatting sqref="K494">
    <cfRule type="containsBlanks" dxfId="10625" priority="3289">
      <formula>LEN(TRIM(K494))=0</formula>
    </cfRule>
  </conditionalFormatting>
  <conditionalFormatting sqref="M494:P494">
    <cfRule type="containsBlanks" dxfId="10624" priority="3288">
      <formula>LEN(TRIM(M494))=0</formula>
    </cfRule>
  </conditionalFormatting>
  <conditionalFormatting sqref="X495">
    <cfRule type="containsBlanks" dxfId="10623" priority="3286">
      <formula>LEN(TRIM(X495))=0</formula>
    </cfRule>
  </conditionalFormatting>
  <conditionalFormatting sqref="Y495">
    <cfRule type="containsBlanks" dxfId="10622" priority="3284">
      <formula>LEN(TRIM(Y495))=0</formula>
    </cfRule>
  </conditionalFormatting>
  <conditionalFormatting sqref="AS495">
    <cfRule type="containsBlanks" dxfId="10621" priority="3279">
      <formula>LEN(TRIM(AS495))=0</formula>
    </cfRule>
  </conditionalFormatting>
  <conditionalFormatting sqref="BA495">
    <cfRule type="containsBlanks" dxfId="10620" priority="3278">
      <formula>LEN(TRIM(BA495))=0</formula>
    </cfRule>
  </conditionalFormatting>
  <conditionalFormatting sqref="I495">
    <cfRule type="containsBlanks" dxfId="10619" priority="3273">
      <formula>LEN(TRIM(I495))=0</formula>
    </cfRule>
  </conditionalFormatting>
  <conditionalFormatting sqref="F495">
    <cfRule type="containsBlanks" dxfId="10618" priority="3276">
      <formula>LEN(TRIM(F495))=0</formula>
    </cfRule>
  </conditionalFormatting>
  <conditionalFormatting sqref="H495">
    <cfRule type="containsBlanks" dxfId="10617" priority="3275">
      <formula>LEN(TRIM(H495))=0</formula>
    </cfRule>
  </conditionalFormatting>
  <conditionalFormatting sqref="J495">
    <cfRule type="containsBlanks" dxfId="10616" priority="3274">
      <formula>LEN(TRIM(J495))=0</formula>
    </cfRule>
  </conditionalFormatting>
  <conditionalFormatting sqref="AR494:AR495">
    <cfRule type="containsBlanks" dxfId="10615" priority="3268">
      <formula>LEN(TRIM(AR494))=0</formula>
    </cfRule>
  </conditionalFormatting>
  <conditionalFormatting sqref="AT495:AU495">
    <cfRule type="containsBlanks" dxfId="10614" priority="3267">
      <formula>LEN(TRIM(AT495))=0</formula>
    </cfRule>
  </conditionalFormatting>
  <conditionalFormatting sqref="AX494:AY495">
    <cfRule type="containsBlanks" dxfId="10613" priority="3266">
      <formula>LEN(TRIM(AX494))=0</formula>
    </cfRule>
  </conditionalFormatting>
  <conditionalFormatting sqref="AZ494:AZ495">
    <cfRule type="containsBlanks" dxfId="10612" priority="3265">
      <formula>LEN(TRIM(AZ494))=0</formula>
    </cfRule>
  </conditionalFormatting>
  <conditionalFormatting sqref="BM494:BM495">
    <cfRule type="containsBlanks" dxfId="10611" priority="3264">
      <formula>LEN(TRIM(BM494))=0</formula>
    </cfRule>
  </conditionalFormatting>
  <conditionalFormatting sqref="BN494:BN495">
    <cfRule type="containsBlanks" dxfId="10610" priority="3263">
      <formula>LEN(TRIM(BN494))=0</formula>
    </cfRule>
  </conditionalFormatting>
  <conditionalFormatting sqref="BN494:BN495">
    <cfRule type="containsBlanks" dxfId="10609" priority="3262">
      <formula>LEN(TRIM(BN494))=0</formula>
    </cfRule>
  </conditionalFormatting>
  <conditionalFormatting sqref="BO494:BO495">
    <cfRule type="containsBlanks" dxfId="10608" priority="3261">
      <formula>LEN(TRIM(BO494))=0</formula>
    </cfRule>
  </conditionalFormatting>
  <conditionalFormatting sqref="BO494:BO495">
    <cfRule type="containsBlanks" dxfId="10607" priority="3260">
      <formula>LEN(TRIM(BO494))=0</formula>
    </cfRule>
  </conditionalFormatting>
  <conditionalFormatting sqref="BQ495">
    <cfRule type="notContainsBlanks" dxfId="10606" priority="3259">
      <formula>LEN(TRIM(BQ495))&gt;0</formula>
    </cfRule>
  </conditionalFormatting>
  <conditionalFormatting sqref="R494">
    <cfRule type="containsBlanks" dxfId="10605" priority="3258">
      <formula>LEN(TRIM(R494))=0</formula>
    </cfRule>
  </conditionalFormatting>
  <conditionalFormatting sqref="T494:T495">
    <cfRule type="containsBlanks" dxfId="10604" priority="3257">
      <formula>LEN(TRIM(T494))=0</formula>
    </cfRule>
  </conditionalFormatting>
  <conditionalFormatting sqref="BQ494">
    <cfRule type="notContainsBlanks" dxfId="10603" priority="3256">
      <formula>LEN(TRIM(BQ494))&gt;0</formula>
    </cfRule>
  </conditionalFormatting>
  <conditionalFormatting sqref="F496">
    <cfRule type="containsBlanks" dxfId="10602" priority="3255">
      <formula>LEN(TRIM(F496))=0</formula>
    </cfRule>
  </conditionalFormatting>
  <conditionalFormatting sqref="H496">
    <cfRule type="containsBlanks" dxfId="10601" priority="3254">
      <formula>LEN(TRIM(H496))=0</formula>
    </cfRule>
  </conditionalFormatting>
  <conditionalFormatting sqref="I496">
    <cfRule type="containsBlanks" dxfId="10600" priority="3252">
      <formula>LEN(TRIM(I496))=0</formula>
    </cfRule>
  </conditionalFormatting>
  <conditionalFormatting sqref="J496">
    <cfRule type="containsBlanks" dxfId="10599" priority="3253">
      <formula>LEN(TRIM(J496))=0</formula>
    </cfRule>
  </conditionalFormatting>
  <conditionalFormatting sqref="K496">
    <cfRule type="containsBlanks" dxfId="10598" priority="3251">
      <formula>LEN(TRIM(K496))=0</formula>
    </cfRule>
  </conditionalFormatting>
  <conditionalFormatting sqref="M496:P496">
    <cfRule type="containsBlanks" dxfId="10597" priority="3250">
      <formula>LEN(TRIM(M496))=0</formula>
    </cfRule>
  </conditionalFormatting>
  <conditionalFormatting sqref="AB496">
    <cfRule type="containsBlanks" dxfId="10596" priority="3248">
      <formula>LEN(TRIM(AB496))=0</formula>
    </cfRule>
  </conditionalFormatting>
  <conditionalFormatting sqref="AB496">
    <cfRule type="containsBlanks" dxfId="10595" priority="3249">
      <formula>LEN(TRIM(AB496))=0</formula>
    </cfRule>
  </conditionalFormatting>
  <conditionalFormatting sqref="X496">
    <cfRule type="containsBlanks" dxfId="10594" priority="3247">
      <formula>LEN(TRIM(X496))=0</formula>
    </cfRule>
  </conditionalFormatting>
  <conditionalFormatting sqref="Y496">
    <cfRule type="containsBlanks" dxfId="10593" priority="3246">
      <formula>LEN(TRIM(Y496))=0</formula>
    </cfRule>
  </conditionalFormatting>
  <conditionalFormatting sqref="AS496">
    <cfRule type="containsBlanks" dxfId="10592" priority="3245">
      <formula>LEN(TRIM(AS496))=0</formula>
    </cfRule>
  </conditionalFormatting>
  <conditionalFormatting sqref="AN496">
    <cfRule type="containsBlanks" dxfId="10591" priority="3244">
      <formula>LEN(TRIM(AN496))=0</formula>
    </cfRule>
  </conditionalFormatting>
  <conditionalFormatting sqref="AO496">
    <cfRule type="containsBlanks" dxfId="10590" priority="3243">
      <formula>LEN(TRIM(AO496))=0</formula>
    </cfRule>
  </conditionalFormatting>
  <conditionalFormatting sqref="AQ496">
    <cfRule type="containsBlanks" dxfId="10589" priority="3242">
      <formula>LEN(TRIM(AQ496))=0</formula>
    </cfRule>
  </conditionalFormatting>
  <conditionalFormatting sqref="AP496">
    <cfRule type="containsBlanks" dxfId="10588" priority="3241">
      <formula>LEN(TRIM(AP496))=0</formula>
    </cfRule>
  </conditionalFormatting>
  <conditionalFormatting sqref="AX496:AY496">
    <cfRule type="containsBlanks" dxfId="10587" priority="3240">
      <formula>LEN(TRIM(AX496))=0</formula>
    </cfRule>
  </conditionalFormatting>
  <conditionalFormatting sqref="AZ496">
    <cfRule type="containsBlanks" dxfId="10586" priority="3239">
      <formula>LEN(TRIM(AZ496))=0</formula>
    </cfRule>
  </conditionalFormatting>
  <conditionalFormatting sqref="BG496:BL496">
    <cfRule type="containsBlanks" dxfId="10585" priority="3238">
      <formula>LEN(TRIM(BG496))=0</formula>
    </cfRule>
  </conditionalFormatting>
  <conditionalFormatting sqref="BM496">
    <cfRule type="containsBlanks" dxfId="10584" priority="3237">
      <formula>LEN(TRIM(BM496))=0</formula>
    </cfRule>
  </conditionalFormatting>
  <conditionalFormatting sqref="BN496:BO496">
    <cfRule type="containsBlanks" dxfId="10583" priority="3236">
      <formula>LEN(TRIM(BN496))=0</formula>
    </cfRule>
  </conditionalFormatting>
  <conditionalFormatting sqref="BN496:BO496">
    <cfRule type="containsBlanks" dxfId="10582" priority="3235">
      <formula>LEN(TRIM(BN496))=0</formula>
    </cfRule>
  </conditionalFormatting>
  <conditionalFormatting sqref="R496">
    <cfRule type="containsBlanks" dxfId="10581" priority="3234">
      <formula>LEN(TRIM(R496))=0</formula>
    </cfRule>
  </conditionalFormatting>
  <conditionalFormatting sqref="T496">
    <cfRule type="containsBlanks" dxfId="10580" priority="3233">
      <formula>LEN(TRIM(T496))=0</formula>
    </cfRule>
  </conditionalFormatting>
  <conditionalFormatting sqref="F497">
    <cfRule type="containsBlanks" dxfId="10579" priority="3232">
      <formula>LEN(TRIM(F497))=0</formula>
    </cfRule>
  </conditionalFormatting>
  <conditionalFormatting sqref="H497">
    <cfRule type="containsBlanks" dxfId="10578" priority="3231">
      <formula>LEN(TRIM(H497))=0</formula>
    </cfRule>
  </conditionalFormatting>
  <conditionalFormatting sqref="G497">
    <cfRule type="containsBlanks" dxfId="10577" priority="3230">
      <formula>LEN(TRIM(G497))=0</formula>
    </cfRule>
  </conditionalFormatting>
  <conditionalFormatting sqref="I497">
    <cfRule type="containsBlanks" dxfId="10576" priority="3228">
      <formula>LEN(TRIM(I497))=0</formula>
    </cfRule>
  </conditionalFormatting>
  <conditionalFormatting sqref="J497">
    <cfRule type="containsBlanks" dxfId="10575" priority="3229">
      <formula>LEN(TRIM(J497))=0</formula>
    </cfRule>
  </conditionalFormatting>
  <conditionalFormatting sqref="K497:P497">
    <cfRule type="containsBlanks" dxfId="10574" priority="3227">
      <formula>LEN(TRIM(K497))=0</formula>
    </cfRule>
  </conditionalFormatting>
  <conditionalFormatting sqref="Y497">
    <cfRule type="containsBlanks" dxfId="10573" priority="3226">
      <formula>LEN(TRIM(Y497))=0</formula>
    </cfRule>
  </conditionalFormatting>
  <conditionalFormatting sqref="X497">
    <cfRule type="containsBlanks" dxfId="10572" priority="3225">
      <formula>LEN(TRIM(X497))=0</formula>
    </cfRule>
  </conditionalFormatting>
  <conditionalFormatting sqref="AE497">
    <cfRule type="containsBlanks" dxfId="10571" priority="3224">
      <formula>LEN(TRIM(AE497))=0</formula>
    </cfRule>
  </conditionalFormatting>
  <conditionalFormatting sqref="AB497">
    <cfRule type="containsBlanks" dxfId="10570" priority="3223">
      <formula>LEN(TRIM(AB497))=0</formula>
    </cfRule>
  </conditionalFormatting>
  <conditionalFormatting sqref="Z497">
    <cfRule type="containsBlanks" dxfId="10569" priority="3222">
      <formula>LEN(TRIM(Z497))=0</formula>
    </cfRule>
  </conditionalFormatting>
  <conditionalFormatting sqref="BN497">
    <cfRule type="containsBlanks" dxfId="10568" priority="3220">
      <formula>LEN(TRIM(BN497))=0</formula>
    </cfRule>
  </conditionalFormatting>
  <conditionalFormatting sqref="BG497:BL497">
    <cfRule type="containsBlanks" dxfId="10567" priority="3219">
      <formula>LEN(TRIM(BG497))=0</formula>
    </cfRule>
  </conditionalFormatting>
  <conditionalFormatting sqref="BM497">
    <cfRule type="containsBlanks" dxfId="10566" priority="3218">
      <formula>LEN(TRIM(BM497))=0</formula>
    </cfRule>
  </conditionalFormatting>
  <conditionalFormatting sqref="AS497">
    <cfRule type="containsBlanks" dxfId="10565" priority="3217">
      <formula>LEN(TRIM(AS497))=0</formula>
    </cfRule>
  </conditionalFormatting>
  <conditionalFormatting sqref="AQ497">
    <cfRule type="containsBlanks" dxfId="10564" priority="3216">
      <formula>LEN(TRIM(AQ497))=0</formula>
    </cfRule>
  </conditionalFormatting>
  <conditionalFormatting sqref="AO497">
    <cfRule type="containsBlanks" dxfId="10563" priority="3215">
      <formula>LEN(TRIM(AO497))=0</formula>
    </cfRule>
  </conditionalFormatting>
  <conditionalFormatting sqref="AX497:AY497">
    <cfRule type="containsBlanks" dxfId="10562" priority="3214">
      <formula>LEN(TRIM(AX497))=0</formula>
    </cfRule>
  </conditionalFormatting>
  <conditionalFormatting sqref="AZ497">
    <cfRule type="containsBlanks" dxfId="10561" priority="3213">
      <formula>LEN(TRIM(AZ497))=0</formula>
    </cfRule>
  </conditionalFormatting>
  <conditionalFormatting sqref="BO497">
    <cfRule type="containsBlanks" dxfId="10560" priority="3212">
      <formula>LEN(TRIM(BO497))=0</formula>
    </cfRule>
  </conditionalFormatting>
  <conditionalFormatting sqref="BO497">
    <cfRule type="containsBlanks" dxfId="10559" priority="3211">
      <formula>LEN(TRIM(BO497))=0</formula>
    </cfRule>
  </conditionalFormatting>
  <conditionalFormatting sqref="G498">
    <cfRule type="containsBlanks" dxfId="10558" priority="3209">
      <formula>LEN(TRIM(G498))=0</formula>
    </cfRule>
  </conditionalFormatting>
  <conditionalFormatting sqref="F498">
    <cfRule type="containsBlanks" dxfId="10557" priority="3210">
      <formula>LEN(TRIM(F498))=0</formula>
    </cfRule>
  </conditionalFormatting>
  <conditionalFormatting sqref="I498">
    <cfRule type="containsBlanks" dxfId="10556" priority="3207">
      <formula>LEN(TRIM(I498))=0</formula>
    </cfRule>
  </conditionalFormatting>
  <conditionalFormatting sqref="J498">
    <cfRule type="containsBlanks" dxfId="10555" priority="3208">
      <formula>LEN(TRIM(J498))=0</formula>
    </cfRule>
  </conditionalFormatting>
  <conditionalFormatting sqref="L498:L499">
    <cfRule type="containsBlanks" dxfId="10554" priority="3206">
      <formula>LEN(TRIM(L498))=0</formula>
    </cfRule>
  </conditionalFormatting>
  <conditionalFormatting sqref="O498:O503">
    <cfRule type="containsBlanks" dxfId="10553" priority="3205">
      <formula>LEN(TRIM(O498))=0</formula>
    </cfRule>
  </conditionalFormatting>
  <conditionalFormatting sqref="W498">
    <cfRule type="containsBlanks" dxfId="10552" priority="3204">
      <formula>LEN(TRIM(W498))=0</formula>
    </cfRule>
  </conditionalFormatting>
  <conditionalFormatting sqref="X498">
    <cfRule type="containsBlanks" dxfId="10551" priority="3203">
      <formula>LEN(TRIM(X498))=0</formula>
    </cfRule>
  </conditionalFormatting>
  <conditionalFormatting sqref="BN498">
    <cfRule type="containsBlanks" dxfId="10550" priority="3202">
      <formula>LEN(TRIM(BN498))=0</formula>
    </cfRule>
  </conditionalFormatting>
  <conditionalFormatting sqref="AS498">
    <cfRule type="containsBlanks" dxfId="10549" priority="3201">
      <formula>LEN(TRIM(AS498))=0</formula>
    </cfRule>
  </conditionalFormatting>
  <conditionalFormatting sqref="AB498">
    <cfRule type="containsBlanks" dxfId="10548" priority="3199">
      <formula>LEN(TRIM(AB498))=0</formula>
    </cfRule>
  </conditionalFormatting>
  <conditionalFormatting sqref="Y498">
    <cfRule type="containsBlanks" dxfId="10547" priority="3198">
      <formula>LEN(TRIM(Y498))=0</formula>
    </cfRule>
  </conditionalFormatting>
  <conditionalFormatting sqref="AV498:AY498">
    <cfRule type="containsBlanks" dxfId="10546" priority="3196">
      <formula>LEN(TRIM(AV498))=0</formula>
    </cfRule>
  </conditionalFormatting>
  <conditionalFormatting sqref="AZ498">
    <cfRule type="containsBlanks" dxfId="10545" priority="3195">
      <formula>LEN(TRIM(AZ498))=0</formula>
    </cfRule>
  </conditionalFormatting>
  <conditionalFormatting sqref="BG498:BL498">
    <cfRule type="containsBlanks" dxfId="10544" priority="3194">
      <formula>LEN(TRIM(BG498))=0</formula>
    </cfRule>
  </conditionalFormatting>
  <conditionalFormatting sqref="BM498">
    <cfRule type="containsBlanks" dxfId="10543" priority="3193">
      <formula>LEN(TRIM(BM498))=0</formula>
    </cfRule>
  </conditionalFormatting>
  <conditionalFormatting sqref="BO498">
    <cfRule type="containsBlanks" dxfId="10542" priority="3192">
      <formula>LEN(TRIM(BO498))=0</formula>
    </cfRule>
  </conditionalFormatting>
  <conditionalFormatting sqref="BO498">
    <cfRule type="containsBlanks" dxfId="10541" priority="3191">
      <formula>LEN(TRIM(BO498))=0</formula>
    </cfRule>
  </conditionalFormatting>
  <conditionalFormatting sqref="F499">
    <cfRule type="containsBlanks" dxfId="10540" priority="3190">
      <formula>LEN(TRIM(F499))=0</formula>
    </cfRule>
  </conditionalFormatting>
  <conditionalFormatting sqref="H499">
    <cfRule type="containsBlanks" dxfId="10539" priority="3189">
      <formula>LEN(TRIM(H499))=0</formula>
    </cfRule>
  </conditionalFormatting>
  <conditionalFormatting sqref="I499">
    <cfRule type="containsBlanks" dxfId="10538" priority="3187">
      <formula>LEN(TRIM(I499))=0</formula>
    </cfRule>
  </conditionalFormatting>
  <conditionalFormatting sqref="J499">
    <cfRule type="containsBlanks" dxfId="10537" priority="3188">
      <formula>LEN(TRIM(J499))=0</formula>
    </cfRule>
  </conditionalFormatting>
  <conditionalFormatting sqref="W499">
    <cfRule type="containsBlanks" dxfId="10536" priority="3183">
      <formula>LEN(TRIM(W499))=0</formula>
    </cfRule>
  </conditionalFormatting>
  <conditionalFormatting sqref="X499">
    <cfRule type="containsBlanks" dxfId="10535" priority="3184">
      <formula>LEN(TRIM(X499))=0</formula>
    </cfRule>
  </conditionalFormatting>
  <conditionalFormatting sqref="AD499:AE499">
    <cfRule type="containsBlanks" dxfId="10534" priority="3182">
      <formula>LEN(TRIM(AD499))=0</formula>
    </cfRule>
  </conditionalFormatting>
  <conditionalFormatting sqref="AQ499">
    <cfRule type="containsBlanks" dxfId="10533" priority="3180">
      <formula>LEN(TRIM(AQ499))=0</formula>
    </cfRule>
  </conditionalFormatting>
  <conditionalFormatting sqref="AS499">
    <cfRule type="containsBlanks" dxfId="10532" priority="3179">
      <formula>LEN(TRIM(AS499))=0</formula>
    </cfRule>
  </conditionalFormatting>
  <conditionalFormatting sqref="BA499">
    <cfRule type="containsBlanks" dxfId="10531" priority="3178">
      <formula>LEN(TRIM(BA499))=0</formula>
    </cfRule>
  </conditionalFormatting>
  <conditionalFormatting sqref="AX499:AY499">
    <cfRule type="containsBlanks" dxfId="10530" priority="3177">
      <formula>LEN(TRIM(AX499))=0</formula>
    </cfRule>
  </conditionalFormatting>
  <conditionalFormatting sqref="AZ499">
    <cfRule type="containsBlanks" dxfId="10529" priority="3176">
      <formula>LEN(TRIM(AZ499))=0</formula>
    </cfRule>
  </conditionalFormatting>
  <conditionalFormatting sqref="BG499:BL499">
    <cfRule type="containsBlanks" dxfId="10528" priority="3175">
      <formula>LEN(TRIM(BG499))=0</formula>
    </cfRule>
  </conditionalFormatting>
  <conditionalFormatting sqref="BM499">
    <cfRule type="containsBlanks" dxfId="10527" priority="3174">
      <formula>LEN(TRIM(BM499))=0</formula>
    </cfRule>
  </conditionalFormatting>
  <conditionalFormatting sqref="BN499">
    <cfRule type="containsBlanks" dxfId="10526" priority="3173">
      <formula>LEN(TRIM(BN499))=0</formula>
    </cfRule>
  </conditionalFormatting>
  <conditionalFormatting sqref="BN499">
    <cfRule type="containsBlanks" dxfId="10525" priority="3172">
      <formula>LEN(TRIM(BN499))=0</formula>
    </cfRule>
  </conditionalFormatting>
  <conditionalFormatting sqref="BO499">
    <cfRule type="containsBlanks" dxfId="10524" priority="3171">
      <formula>LEN(TRIM(BO499))=0</formula>
    </cfRule>
  </conditionalFormatting>
  <conditionalFormatting sqref="BO499">
    <cfRule type="containsBlanks" dxfId="10523" priority="3170">
      <formula>LEN(TRIM(BO499))=0</formula>
    </cfRule>
  </conditionalFormatting>
  <conditionalFormatting sqref="F500">
    <cfRule type="containsBlanks" dxfId="10522" priority="3169">
      <formula>LEN(TRIM(F500))=0</formula>
    </cfRule>
  </conditionalFormatting>
  <conditionalFormatting sqref="H500">
    <cfRule type="containsBlanks" dxfId="10521" priority="3168">
      <formula>LEN(TRIM(H500))=0</formula>
    </cfRule>
  </conditionalFormatting>
  <conditionalFormatting sqref="I500">
    <cfRule type="containsBlanks" dxfId="10520" priority="3166">
      <formula>LEN(TRIM(I500))=0</formula>
    </cfRule>
  </conditionalFormatting>
  <conditionalFormatting sqref="J500">
    <cfRule type="containsBlanks" dxfId="10519" priority="3167">
      <formula>LEN(TRIM(J500))=0</formula>
    </cfRule>
  </conditionalFormatting>
  <conditionalFormatting sqref="K500">
    <cfRule type="containsBlanks" dxfId="10518" priority="3165">
      <formula>LEN(TRIM(K500))=0</formula>
    </cfRule>
  </conditionalFormatting>
  <conditionalFormatting sqref="M500">
    <cfRule type="containsBlanks" dxfId="10517" priority="3164">
      <formula>LEN(TRIM(M500))=0</formula>
    </cfRule>
  </conditionalFormatting>
  <conditionalFormatting sqref="W500">
    <cfRule type="containsBlanks" dxfId="10516" priority="3161">
      <formula>LEN(TRIM(W500))=0</formula>
    </cfRule>
  </conditionalFormatting>
  <conditionalFormatting sqref="X500">
    <cfRule type="containsBlanks" dxfId="10515" priority="3162">
      <formula>LEN(TRIM(X500))=0</formula>
    </cfRule>
  </conditionalFormatting>
  <conditionalFormatting sqref="AD500:AE500">
    <cfRule type="containsBlanks" dxfId="10514" priority="3159">
      <formula>LEN(TRIM(AD500))=0</formula>
    </cfRule>
  </conditionalFormatting>
  <conditionalFormatting sqref="AS500">
    <cfRule type="containsBlanks" dxfId="10513" priority="3158">
      <formula>LEN(TRIM(AS500))=0</formula>
    </cfRule>
  </conditionalFormatting>
  <conditionalFormatting sqref="AX500:AY500">
    <cfRule type="containsBlanks" dxfId="10512" priority="3157">
      <formula>LEN(TRIM(AX500))=0</formula>
    </cfRule>
  </conditionalFormatting>
  <conditionalFormatting sqref="BA500">
    <cfRule type="containsBlanks" dxfId="10511" priority="3156">
      <formula>LEN(TRIM(BA500))=0</formula>
    </cfRule>
  </conditionalFormatting>
  <conditionalFormatting sqref="BG500:BL500">
    <cfRule type="containsBlanks" dxfId="10510" priority="3155">
      <formula>LEN(TRIM(BG500))=0</formula>
    </cfRule>
  </conditionalFormatting>
  <conditionalFormatting sqref="BM500">
    <cfRule type="containsBlanks" dxfId="10509" priority="3154">
      <formula>LEN(TRIM(BM500))=0</formula>
    </cfRule>
  </conditionalFormatting>
  <conditionalFormatting sqref="BO500">
    <cfRule type="containsBlanks" dxfId="10508" priority="3153">
      <formula>LEN(TRIM(BO500))=0</formula>
    </cfRule>
  </conditionalFormatting>
  <conditionalFormatting sqref="AZ500">
    <cfRule type="containsBlanks" dxfId="10507" priority="3152">
      <formula>LEN(TRIM(AZ500))=0</formula>
    </cfRule>
  </conditionalFormatting>
  <conditionalFormatting sqref="BN500">
    <cfRule type="containsBlanks" dxfId="10506" priority="3151">
      <formula>LEN(TRIM(BN500))=0</formula>
    </cfRule>
  </conditionalFormatting>
  <conditionalFormatting sqref="BN500">
    <cfRule type="containsBlanks" dxfId="10505" priority="3150">
      <formula>LEN(TRIM(BN500))=0</formula>
    </cfRule>
  </conditionalFormatting>
  <conditionalFormatting sqref="AQ500">
    <cfRule type="containsBlanks" dxfId="10504" priority="3149">
      <formula>LEN(TRIM(AQ500))=0</formula>
    </cfRule>
  </conditionalFormatting>
  <conditionalFormatting sqref="G501">
    <cfRule type="containsBlanks" dxfId="10503" priority="3144">
      <formula>LEN(TRIM(G501))=0</formula>
    </cfRule>
  </conditionalFormatting>
  <conditionalFormatting sqref="I501">
    <cfRule type="containsBlanks" dxfId="10502" priority="3145">
      <formula>LEN(TRIM(I501))=0</formula>
    </cfRule>
  </conditionalFormatting>
  <conditionalFormatting sqref="F501">
    <cfRule type="containsBlanks" dxfId="10501" priority="3148">
      <formula>LEN(TRIM(F501))=0</formula>
    </cfRule>
  </conditionalFormatting>
  <conditionalFormatting sqref="H501">
    <cfRule type="containsBlanks" dxfId="10500" priority="3147">
      <formula>LEN(TRIM(H501))=0</formula>
    </cfRule>
  </conditionalFormatting>
  <conditionalFormatting sqref="J501">
    <cfRule type="containsBlanks" dxfId="10499" priority="3146">
      <formula>LEN(TRIM(J501))=0</formula>
    </cfRule>
  </conditionalFormatting>
  <conditionalFormatting sqref="K501:M501">
    <cfRule type="containsBlanks" dxfId="10498" priority="3142">
      <formula>LEN(TRIM(K501))=0</formula>
    </cfRule>
  </conditionalFormatting>
  <conditionalFormatting sqref="BO501">
    <cfRule type="containsBlanks" dxfId="10497" priority="3141">
      <formula>LEN(TRIM(BO501))=0</formula>
    </cfRule>
  </conditionalFormatting>
  <conditionalFormatting sqref="W501">
    <cfRule type="containsBlanks" dxfId="10496" priority="3140">
      <formula>LEN(TRIM(W501))=0</formula>
    </cfRule>
  </conditionalFormatting>
  <conditionalFormatting sqref="X501">
    <cfRule type="containsBlanks" dxfId="10495" priority="3139">
      <formula>LEN(TRIM(X501))=0</formula>
    </cfRule>
  </conditionalFormatting>
  <conditionalFormatting sqref="AB501">
    <cfRule type="containsBlanks" dxfId="10494" priority="3138">
      <formula>LEN(TRIM(AB501))=0</formula>
    </cfRule>
  </conditionalFormatting>
  <conditionalFormatting sqref="Y501">
    <cfRule type="containsBlanks" dxfId="10493" priority="3137">
      <formula>LEN(TRIM(Y501))=0</formula>
    </cfRule>
  </conditionalFormatting>
  <conditionalFormatting sqref="AD501:AE501">
    <cfRule type="containsBlanks" dxfId="10492" priority="3135">
      <formula>LEN(TRIM(AD501))=0</formula>
    </cfRule>
  </conditionalFormatting>
  <conditionalFormatting sqref="BA501">
    <cfRule type="containsBlanks" dxfId="10491" priority="3134">
      <formula>LEN(TRIM(BA501))=0</formula>
    </cfRule>
  </conditionalFormatting>
  <conditionalFormatting sqref="AX501:AY501">
    <cfRule type="containsBlanks" dxfId="10490" priority="3133">
      <formula>LEN(TRIM(AX501))=0</formula>
    </cfRule>
  </conditionalFormatting>
  <conditionalFormatting sqref="BL501">
    <cfRule type="containsBlanks" dxfId="10489" priority="3132">
      <formula>LEN(TRIM(BL501))=0</formula>
    </cfRule>
  </conditionalFormatting>
  <conditionalFormatting sqref="AZ501">
    <cfRule type="containsBlanks" dxfId="10488" priority="3131">
      <formula>LEN(TRIM(AZ501))=0</formula>
    </cfRule>
  </conditionalFormatting>
  <conditionalFormatting sqref="AQ501">
    <cfRule type="containsBlanks" dxfId="10487" priority="3130">
      <formula>LEN(TRIM(AQ501))=0</formula>
    </cfRule>
  </conditionalFormatting>
  <conditionalFormatting sqref="BN501">
    <cfRule type="containsBlanks" dxfId="10486" priority="3129">
      <formula>LEN(TRIM(BN501))=0</formula>
    </cfRule>
  </conditionalFormatting>
  <conditionalFormatting sqref="BN501">
    <cfRule type="containsBlanks" dxfId="10485" priority="3128">
      <formula>LEN(TRIM(BN501))=0</formula>
    </cfRule>
  </conditionalFormatting>
  <conditionalFormatting sqref="K502:M502">
    <cfRule type="containsBlanks" dxfId="10484" priority="3126">
      <formula>LEN(TRIM(K502))=0</formula>
    </cfRule>
  </conditionalFormatting>
  <conditionalFormatting sqref="I502">
    <cfRule type="containsBlanks" dxfId="10483" priority="3123">
      <formula>LEN(TRIM(I502))=0</formula>
    </cfRule>
  </conditionalFormatting>
  <conditionalFormatting sqref="H502">
    <cfRule type="containsBlanks" dxfId="10482" priority="3125">
      <formula>LEN(TRIM(H502))=0</formula>
    </cfRule>
  </conditionalFormatting>
  <conditionalFormatting sqref="J502">
    <cfRule type="containsBlanks" dxfId="10481" priority="3124">
      <formula>LEN(TRIM(J502))=0</formula>
    </cfRule>
  </conditionalFormatting>
  <conditionalFormatting sqref="X502">
    <cfRule type="containsBlanks" dxfId="10480" priority="3122">
      <formula>LEN(TRIM(X502))=0</formula>
    </cfRule>
  </conditionalFormatting>
  <conditionalFormatting sqref="Y502">
    <cfRule type="containsBlanks" dxfId="10479" priority="3121">
      <formula>LEN(TRIM(Y502))=0</formula>
    </cfRule>
  </conditionalFormatting>
  <conditionalFormatting sqref="AB502">
    <cfRule type="containsBlanks" dxfId="10478" priority="3119">
      <formula>LEN(TRIM(AB502))=0</formula>
    </cfRule>
  </conditionalFormatting>
  <conditionalFormatting sqref="AB502">
    <cfRule type="containsBlanks" dxfId="10477" priority="3120">
      <formula>LEN(TRIM(AB502))=0</formula>
    </cfRule>
  </conditionalFormatting>
  <conditionalFormatting sqref="AE502">
    <cfRule type="containsBlanks" dxfId="10476" priority="3118">
      <formula>LEN(TRIM(AE502))=0</formula>
    </cfRule>
  </conditionalFormatting>
  <conditionalFormatting sqref="F503:G503 P503:W503 N503 Z503 AD503 AR503 AV503:AW503">
    <cfRule type="containsBlanks" dxfId="10475" priority="3117">
      <formula>LEN(TRIM(F503))=0</formula>
    </cfRule>
  </conditionalFormatting>
  <conditionalFormatting sqref="K503:M503">
    <cfRule type="containsBlanks" dxfId="10474" priority="3114">
      <formula>LEN(TRIM(K503))=0</formula>
    </cfRule>
  </conditionalFormatting>
  <conditionalFormatting sqref="I503">
    <cfRule type="containsBlanks" dxfId="10473" priority="3111">
      <formula>LEN(TRIM(I503))=0</formula>
    </cfRule>
  </conditionalFormatting>
  <conditionalFormatting sqref="H503">
    <cfRule type="containsBlanks" dxfId="10472" priority="3113">
      <formula>LEN(TRIM(H503))=0</formula>
    </cfRule>
  </conditionalFormatting>
  <conditionalFormatting sqref="J503">
    <cfRule type="containsBlanks" dxfId="10471" priority="3112">
      <formula>LEN(TRIM(J503))=0</formula>
    </cfRule>
  </conditionalFormatting>
  <conditionalFormatting sqref="X503">
    <cfRule type="containsBlanks" dxfId="10470" priority="3110">
      <formula>LEN(TRIM(X503))=0</formula>
    </cfRule>
  </conditionalFormatting>
  <conditionalFormatting sqref="Y503">
    <cfRule type="containsBlanks" dxfId="10469" priority="3109">
      <formula>LEN(TRIM(Y503))=0</formula>
    </cfRule>
  </conditionalFormatting>
  <conditionalFormatting sqref="AB503">
    <cfRule type="containsBlanks" dxfId="10468" priority="3107">
      <formula>LEN(TRIM(AB503))=0</formula>
    </cfRule>
  </conditionalFormatting>
  <conditionalFormatting sqref="AB503">
    <cfRule type="containsBlanks" dxfId="10467" priority="3108">
      <formula>LEN(TRIM(AB503))=0</formula>
    </cfRule>
  </conditionalFormatting>
  <conditionalFormatting sqref="AE503">
    <cfRule type="containsBlanks" dxfId="10466" priority="3106">
      <formula>LEN(TRIM(AE503))=0</formula>
    </cfRule>
  </conditionalFormatting>
  <conditionalFormatting sqref="AO503">
    <cfRule type="containsBlanks" dxfId="10465" priority="3105">
      <formula>LEN(TRIM(AO503))=0</formula>
    </cfRule>
  </conditionalFormatting>
  <conditionalFormatting sqref="AQ502">
    <cfRule type="containsBlanks" dxfId="10464" priority="3104">
      <formula>LEN(TRIM(AQ502))=0</formula>
    </cfRule>
  </conditionalFormatting>
  <conditionalFormatting sqref="AP503">
    <cfRule type="containsBlanks" dxfId="10463" priority="3103">
      <formula>LEN(TRIM(AP503))=0</formula>
    </cfRule>
  </conditionalFormatting>
  <conditionalFormatting sqref="AQ503">
    <cfRule type="containsBlanks" dxfId="10462" priority="3102">
      <formula>LEN(TRIM(AQ503))=0</formula>
    </cfRule>
  </conditionalFormatting>
  <conditionalFormatting sqref="AS503">
    <cfRule type="containsBlanks" dxfId="10461" priority="3101">
      <formula>LEN(TRIM(AS503))=0</formula>
    </cfRule>
  </conditionalFormatting>
  <conditionalFormatting sqref="AT503:AU503">
    <cfRule type="containsBlanks" dxfId="10460" priority="3100">
      <formula>LEN(TRIM(AT503))=0</formula>
    </cfRule>
  </conditionalFormatting>
  <conditionalFormatting sqref="AZ502:AZ503">
    <cfRule type="containsBlanks" dxfId="10459" priority="3099">
      <formula>LEN(TRIM(AZ502))=0</formula>
    </cfRule>
  </conditionalFormatting>
  <conditionalFormatting sqref="AX502:AY503">
    <cfRule type="containsBlanks" dxfId="10458" priority="3098">
      <formula>LEN(TRIM(AX502))=0</formula>
    </cfRule>
  </conditionalFormatting>
  <conditionalFormatting sqref="BG502:BL502">
    <cfRule type="containsBlanks" dxfId="10457" priority="3097">
      <formula>LEN(TRIM(BG502))=0</formula>
    </cfRule>
  </conditionalFormatting>
  <conditionalFormatting sqref="BM502">
    <cfRule type="containsBlanks" dxfId="10456" priority="3096">
      <formula>LEN(TRIM(BM502))=0</formula>
    </cfRule>
  </conditionalFormatting>
  <conditionalFormatting sqref="BN502">
    <cfRule type="containsBlanks" dxfId="10455" priority="3095">
      <formula>LEN(TRIM(BN502))=0</formula>
    </cfRule>
  </conditionalFormatting>
  <conditionalFormatting sqref="BN502">
    <cfRule type="containsBlanks" dxfId="10454" priority="3094">
      <formula>LEN(TRIM(BN502))=0</formula>
    </cfRule>
  </conditionalFormatting>
  <conditionalFormatting sqref="BO502">
    <cfRule type="containsBlanks" dxfId="10453" priority="3093">
      <formula>LEN(TRIM(BO502))=0</formula>
    </cfRule>
  </conditionalFormatting>
  <conditionalFormatting sqref="BO502">
    <cfRule type="containsBlanks" dxfId="10452" priority="3092">
      <formula>LEN(TRIM(BO502))=0</formula>
    </cfRule>
  </conditionalFormatting>
  <conditionalFormatting sqref="BN503">
    <cfRule type="containsBlanks" dxfId="10451" priority="3091">
      <formula>LEN(TRIM(BN503))=0</formula>
    </cfRule>
  </conditionalFormatting>
  <conditionalFormatting sqref="BN503">
    <cfRule type="containsBlanks" dxfId="10450" priority="3090">
      <formula>LEN(TRIM(BN503))=0</formula>
    </cfRule>
  </conditionalFormatting>
  <conditionalFormatting sqref="BO503">
    <cfRule type="containsBlanks" dxfId="10449" priority="3089">
      <formula>LEN(TRIM(BO503))=0</formula>
    </cfRule>
  </conditionalFormatting>
  <conditionalFormatting sqref="BO503">
    <cfRule type="containsBlanks" dxfId="10448" priority="3088">
      <formula>LEN(TRIM(BO503))=0</formula>
    </cfRule>
  </conditionalFormatting>
  <conditionalFormatting sqref="BG503:BL503">
    <cfRule type="containsBlanks" dxfId="10447" priority="3087">
      <formula>LEN(TRIM(BG503))=0</formula>
    </cfRule>
  </conditionalFormatting>
  <conditionalFormatting sqref="BM503">
    <cfRule type="containsBlanks" dxfId="10446" priority="3086">
      <formula>LEN(TRIM(BM503))=0</formula>
    </cfRule>
  </conditionalFormatting>
  <conditionalFormatting sqref="BA502:BA503">
    <cfRule type="containsBlanks" dxfId="10445" priority="3085">
      <formula>LEN(TRIM(BA502))=0</formula>
    </cfRule>
  </conditionalFormatting>
  <conditionalFormatting sqref="K504 M504 Q504:W504 Z504 AT504:AW504 AP504">
    <cfRule type="containsBlanks" dxfId="10444" priority="3084">
      <formula>LEN(TRIM(K504))=0</formula>
    </cfRule>
  </conditionalFormatting>
  <conditionalFormatting sqref="BQ504">
    <cfRule type="notContainsBlanks" dxfId="10443" priority="3083">
      <formula>LEN(TRIM(BQ504))&gt;0</formula>
    </cfRule>
  </conditionalFormatting>
  <conditionalFormatting sqref="G504">
    <cfRule type="containsBlanks" dxfId="10442" priority="3078">
      <formula>LEN(TRIM(G504))=0</formula>
    </cfRule>
  </conditionalFormatting>
  <conditionalFormatting sqref="I504">
    <cfRule type="containsBlanks" dxfId="10441" priority="3079">
      <formula>LEN(TRIM(I504))=0</formula>
    </cfRule>
  </conditionalFormatting>
  <conditionalFormatting sqref="F504">
    <cfRule type="containsBlanks" dxfId="10440" priority="3082">
      <formula>LEN(TRIM(F504))=0</formula>
    </cfRule>
  </conditionalFormatting>
  <conditionalFormatting sqref="H504">
    <cfRule type="containsBlanks" dxfId="10439" priority="3081">
      <formula>LEN(TRIM(H504))=0</formula>
    </cfRule>
  </conditionalFormatting>
  <conditionalFormatting sqref="J504">
    <cfRule type="containsBlanks" dxfId="10438" priority="3080">
      <formula>LEN(TRIM(J504))=0</formula>
    </cfRule>
  </conditionalFormatting>
  <conditionalFormatting sqref="L504:L507">
    <cfRule type="containsBlanks" dxfId="10437" priority="3077">
      <formula>LEN(TRIM(L504))=0</formula>
    </cfRule>
  </conditionalFormatting>
  <conditionalFormatting sqref="N504:P504">
    <cfRule type="containsBlanks" dxfId="10436" priority="3076">
      <formula>LEN(TRIM(N504))=0</formula>
    </cfRule>
  </conditionalFormatting>
  <conditionalFormatting sqref="BO504">
    <cfRule type="containsBlanks" dxfId="10435" priority="3075">
      <formula>LEN(TRIM(BO504))=0</formula>
    </cfRule>
  </conditionalFormatting>
  <conditionalFormatting sqref="X504">
    <cfRule type="containsBlanks" dxfId="10434" priority="3074">
      <formula>LEN(TRIM(X504))=0</formula>
    </cfRule>
  </conditionalFormatting>
  <conditionalFormatting sqref="AB504">
    <cfRule type="containsBlanks" dxfId="10433" priority="3072">
      <formula>LEN(TRIM(AB504))=0</formula>
    </cfRule>
  </conditionalFormatting>
  <conditionalFormatting sqref="AB504">
    <cfRule type="containsBlanks" dxfId="10432" priority="3073">
      <formula>LEN(TRIM(AB504))=0</formula>
    </cfRule>
  </conditionalFormatting>
  <conditionalFormatting sqref="AQ504">
    <cfRule type="containsBlanks" dxfId="10431" priority="3071">
      <formula>LEN(TRIM(AQ504))=0</formula>
    </cfRule>
  </conditionalFormatting>
  <conditionalFormatting sqref="BN504">
    <cfRule type="containsBlanks" dxfId="10430" priority="3070">
      <formula>LEN(TRIM(BN504))=0</formula>
    </cfRule>
  </conditionalFormatting>
  <conditionalFormatting sqref="BG504:BL504">
    <cfRule type="containsBlanks" dxfId="10429" priority="3069">
      <formula>LEN(TRIM(BG504))=0</formula>
    </cfRule>
  </conditionalFormatting>
  <conditionalFormatting sqref="BM504">
    <cfRule type="containsBlanks" dxfId="10428" priority="3068">
      <formula>LEN(TRIM(BM504))=0</formula>
    </cfRule>
  </conditionalFormatting>
  <conditionalFormatting sqref="AS504">
    <cfRule type="containsBlanks" dxfId="10427" priority="3067">
      <formula>LEN(TRIM(AS504))=0</formula>
    </cfRule>
  </conditionalFormatting>
  <conditionalFormatting sqref="BA504">
    <cfRule type="containsBlanks" dxfId="10426" priority="3066">
      <formula>LEN(TRIM(BA504))=0</formula>
    </cfRule>
  </conditionalFormatting>
  <conditionalFormatting sqref="K505 M505 Q505:W505 Z505 AV505:AW505 AP505">
    <cfRule type="containsBlanks" dxfId="10425" priority="3065">
      <formula>LEN(TRIM(K505))=0</formula>
    </cfRule>
  </conditionalFormatting>
  <conditionalFormatting sqref="BQ505">
    <cfRule type="notContainsBlanks" dxfId="10424" priority="3064">
      <formula>LEN(TRIM(BQ505))&gt;0</formula>
    </cfRule>
  </conditionalFormatting>
  <conditionalFormatting sqref="G505">
    <cfRule type="containsBlanks" dxfId="10423" priority="3059">
      <formula>LEN(TRIM(G505))=0</formula>
    </cfRule>
  </conditionalFormatting>
  <conditionalFormatting sqref="I505">
    <cfRule type="containsBlanks" dxfId="10422" priority="3060">
      <formula>LEN(TRIM(I505))=0</formula>
    </cfRule>
  </conditionalFormatting>
  <conditionalFormatting sqref="F505">
    <cfRule type="containsBlanks" dxfId="10421" priority="3063">
      <formula>LEN(TRIM(F505))=0</formula>
    </cfRule>
  </conditionalFormatting>
  <conditionalFormatting sqref="H505">
    <cfRule type="containsBlanks" dxfId="10420" priority="3062">
      <formula>LEN(TRIM(H505))=0</formula>
    </cfRule>
  </conditionalFormatting>
  <conditionalFormatting sqref="J505">
    <cfRule type="containsBlanks" dxfId="10419" priority="3061">
      <formula>LEN(TRIM(J505))=0</formula>
    </cfRule>
  </conditionalFormatting>
  <conditionalFormatting sqref="N505:P505">
    <cfRule type="containsBlanks" dxfId="10418" priority="3057">
      <formula>LEN(TRIM(N505))=0</formula>
    </cfRule>
  </conditionalFormatting>
  <conditionalFormatting sqref="BO505">
    <cfRule type="containsBlanks" dxfId="10417" priority="3056">
      <formula>LEN(TRIM(BO505))=0</formula>
    </cfRule>
  </conditionalFormatting>
  <conditionalFormatting sqref="X505">
    <cfRule type="containsBlanks" dxfId="10416" priority="3055">
      <formula>LEN(TRIM(X505))=0</formula>
    </cfRule>
  </conditionalFormatting>
  <conditionalFormatting sqref="AB505">
    <cfRule type="containsBlanks" dxfId="10415" priority="3053">
      <formula>LEN(TRIM(AB505))=0</formula>
    </cfRule>
  </conditionalFormatting>
  <conditionalFormatting sqref="AB505">
    <cfRule type="containsBlanks" dxfId="10414" priority="3054">
      <formula>LEN(TRIM(AB505))=0</formula>
    </cfRule>
  </conditionalFormatting>
  <conditionalFormatting sqref="AQ505">
    <cfRule type="containsBlanks" dxfId="10413" priority="3052">
      <formula>LEN(TRIM(AQ505))=0</formula>
    </cfRule>
  </conditionalFormatting>
  <conditionalFormatting sqref="BN505">
    <cfRule type="containsBlanks" dxfId="10412" priority="3051">
      <formula>LEN(TRIM(BN505))=0</formula>
    </cfRule>
  </conditionalFormatting>
  <conditionalFormatting sqref="BG505:BL505">
    <cfRule type="containsBlanks" dxfId="10411" priority="3050">
      <formula>LEN(TRIM(BG505))=0</formula>
    </cfRule>
  </conditionalFormatting>
  <conditionalFormatting sqref="BM505">
    <cfRule type="containsBlanks" dxfId="10410" priority="3049">
      <formula>LEN(TRIM(BM505))=0</formula>
    </cfRule>
  </conditionalFormatting>
  <conditionalFormatting sqref="AS505">
    <cfRule type="containsBlanks" dxfId="10409" priority="3048">
      <formula>LEN(TRIM(AS505))=0</formula>
    </cfRule>
  </conditionalFormatting>
  <conditionalFormatting sqref="BA505">
    <cfRule type="containsBlanks" dxfId="10408" priority="3047">
      <formula>LEN(TRIM(BA505))=0</formula>
    </cfRule>
  </conditionalFormatting>
  <conditionalFormatting sqref="K506 M506 Q506:W506 Y506:Z506 AT506:AW506 AP506">
    <cfRule type="containsBlanks" dxfId="10407" priority="3046">
      <formula>LEN(TRIM(K506))=0</formula>
    </cfRule>
  </conditionalFormatting>
  <conditionalFormatting sqref="BQ506">
    <cfRule type="notContainsBlanks" dxfId="10406" priority="3045">
      <formula>LEN(TRIM(BQ506))&gt;0</formula>
    </cfRule>
  </conditionalFormatting>
  <conditionalFormatting sqref="G506">
    <cfRule type="containsBlanks" dxfId="10405" priority="3040">
      <formula>LEN(TRIM(G506))=0</formula>
    </cfRule>
  </conditionalFormatting>
  <conditionalFormatting sqref="I506">
    <cfRule type="containsBlanks" dxfId="10404" priority="3041">
      <formula>LEN(TRIM(I506))=0</formula>
    </cfRule>
  </conditionalFormatting>
  <conditionalFormatting sqref="F506">
    <cfRule type="containsBlanks" dxfId="10403" priority="3044">
      <formula>LEN(TRIM(F506))=0</formula>
    </cfRule>
  </conditionalFormatting>
  <conditionalFormatting sqref="H506">
    <cfRule type="containsBlanks" dxfId="10402" priority="3043">
      <formula>LEN(TRIM(H506))=0</formula>
    </cfRule>
  </conditionalFormatting>
  <conditionalFormatting sqref="J506">
    <cfRule type="containsBlanks" dxfId="10401" priority="3042">
      <formula>LEN(TRIM(J506))=0</formula>
    </cfRule>
  </conditionalFormatting>
  <conditionalFormatting sqref="N506:P506">
    <cfRule type="containsBlanks" dxfId="10400" priority="3038">
      <formula>LEN(TRIM(N506))=0</formula>
    </cfRule>
  </conditionalFormatting>
  <conditionalFormatting sqref="BO506">
    <cfRule type="containsBlanks" dxfId="10399" priority="3037">
      <formula>LEN(TRIM(BO506))=0</formula>
    </cfRule>
  </conditionalFormatting>
  <conditionalFormatting sqref="X506">
    <cfRule type="containsBlanks" dxfId="10398" priority="3036">
      <formula>LEN(TRIM(X506))=0</formula>
    </cfRule>
  </conditionalFormatting>
  <conditionalFormatting sqref="AB506">
    <cfRule type="containsBlanks" dxfId="10397" priority="3034">
      <formula>LEN(TRIM(AB506))=0</formula>
    </cfRule>
  </conditionalFormatting>
  <conditionalFormatting sqref="AB506">
    <cfRule type="containsBlanks" dxfId="10396" priority="3035">
      <formula>LEN(TRIM(AB506))=0</formula>
    </cfRule>
  </conditionalFormatting>
  <conditionalFormatting sqref="AQ506">
    <cfRule type="containsBlanks" dxfId="10395" priority="3033">
      <formula>LEN(TRIM(AQ506))=0</formula>
    </cfRule>
  </conditionalFormatting>
  <conditionalFormatting sqref="BN506">
    <cfRule type="containsBlanks" dxfId="10394" priority="3032">
      <formula>LEN(TRIM(BN506))=0</formula>
    </cfRule>
  </conditionalFormatting>
  <conditionalFormatting sqref="BG506:BL506">
    <cfRule type="containsBlanks" dxfId="10393" priority="3031">
      <formula>LEN(TRIM(BG506))=0</formula>
    </cfRule>
  </conditionalFormatting>
  <conditionalFormatting sqref="BM506">
    <cfRule type="containsBlanks" dxfId="10392" priority="3030">
      <formula>LEN(TRIM(BM506))=0</formula>
    </cfRule>
  </conditionalFormatting>
  <conditionalFormatting sqref="AS506">
    <cfRule type="containsBlanks" dxfId="10391" priority="3029">
      <formula>LEN(TRIM(AS506))=0</formula>
    </cfRule>
  </conditionalFormatting>
  <conditionalFormatting sqref="BA506">
    <cfRule type="containsBlanks" dxfId="10390" priority="3028">
      <formula>LEN(TRIM(BA506))=0</formula>
    </cfRule>
  </conditionalFormatting>
  <conditionalFormatting sqref="BA507">
    <cfRule type="containsBlanks" dxfId="10389" priority="3009">
      <formula>LEN(TRIM(BA507))=0</formula>
    </cfRule>
  </conditionalFormatting>
  <conditionalFormatting sqref="Y504:Y505">
    <cfRule type="containsBlanks" dxfId="10388" priority="3008">
      <formula>LEN(TRIM(Y504))=0</formula>
    </cfRule>
  </conditionalFormatting>
  <conditionalFormatting sqref="Y507">
    <cfRule type="containsBlanks" dxfId="10387" priority="3007">
      <formula>LEN(TRIM(Y507))=0</formula>
    </cfRule>
  </conditionalFormatting>
  <conditionalFormatting sqref="AL504:AM504">
    <cfRule type="containsBlanks" dxfId="10386" priority="3006">
      <formula>LEN(TRIM(AL504))=0</formula>
    </cfRule>
  </conditionalFormatting>
  <conditionalFormatting sqref="AL505:AM505">
    <cfRule type="containsBlanks" dxfId="10385" priority="3005">
      <formula>LEN(TRIM(AL505))=0</formula>
    </cfRule>
  </conditionalFormatting>
  <conditionalFormatting sqref="AL507:AM507">
    <cfRule type="containsBlanks" dxfId="10384" priority="3003">
      <formula>LEN(TRIM(AL507))=0</formula>
    </cfRule>
  </conditionalFormatting>
  <conditionalFormatting sqref="AL506:AM506">
    <cfRule type="containsBlanks" dxfId="10383" priority="3004">
      <formula>LEN(TRIM(AL506))=0</formula>
    </cfRule>
  </conditionalFormatting>
  <conditionalFormatting sqref="AT505:AU505">
    <cfRule type="containsBlanks" dxfId="10382" priority="3002">
      <formula>LEN(TRIM(AT505))=0</formula>
    </cfRule>
  </conditionalFormatting>
  <conditionalFormatting sqref="AT507:AU507">
    <cfRule type="containsBlanks" dxfId="10381" priority="3001">
      <formula>LEN(TRIM(AT507))=0</formula>
    </cfRule>
  </conditionalFormatting>
  <conditionalFormatting sqref="K507 M507 Q507:W507 Z507 AV507:AW507 AP507">
    <cfRule type="containsBlanks" dxfId="10380" priority="3027">
      <formula>LEN(TRIM(K507))=0</formula>
    </cfRule>
  </conditionalFormatting>
  <conditionalFormatting sqref="BQ507">
    <cfRule type="notContainsBlanks" dxfId="10379" priority="3026">
      <formula>LEN(TRIM(BQ507))&gt;0</formula>
    </cfRule>
  </conditionalFormatting>
  <conditionalFormatting sqref="G507">
    <cfRule type="containsBlanks" dxfId="10378" priority="3021">
      <formula>LEN(TRIM(G507))=0</formula>
    </cfRule>
  </conditionalFormatting>
  <conditionalFormatting sqref="I507">
    <cfRule type="containsBlanks" dxfId="10377" priority="3022">
      <formula>LEN(TRIM(I507))=0</formula>
    </cfRule>
  </conditionalFormatting>
  <conditionalFormatting sqref="F507">
    <cfRule type="containsBlanks" dxfId="10376" priority="3025">
      <formula>LEN(TRIM(F507))=0</formula>
    </cfRule>
  </conditionalFormatting>
  <conditionalFormatting sqref="H507">
    <cfRule type="containsBlanks" dxfId="10375" priority="3024">
      <formula>LEN(TRIM(H507))=0</formula>
    </cfRule>
  </conditionalFormatting>
  <conditionalFormatting sqref="J507">
    <cfRule type="containsBlanks" dxfId="10374" priority="3023">
      <formula>LEN(TRIM(J507))=0</formula>
    </cfRule>
  </conditionalFormatting>
  <conditionalFormatting sqref="N507:P507">
    <cfRule type="containsBlanks" dxfId="10373" priority="3019">
      <formula>LEN(TRIM(N507))=0</formula>
    </cfRule>
  </conditionalFormatting>
  <conditionalFormatting sqref="BO507">
    <cfRule type="containsBlanks" dxfId="10372" priority="3018">
      <formula>LEN(TRIM(BO507))=0</formula>
    </cfRule>
  </conditionalFormatting>
  <conditionalFormatting sqref="X507">
    <cfRule type="containsBlanks" dxfId="10371" priority="3017">
      <formula>LEN(TRIM(X507))=0</formula>
    </cfRule>
  </conditionalFormatting>
  <conditionalFormatting sqref="AB507">
    <cfRule type="containsBlanks" dxfId="10370" priority="3015">
      <formula>LEN(TRIM(AB507))=0</formula>
    </cfRule>
  </conditionalFormatting>
  <conditionalFormatting sqref="AB507">
    <cfRule type="containsBlanks" dxfId="10369" priority="3016">
      <formula>LEN(TRIM(AB507))=0</formula>
    </cfRule>
  </conditionalFormatting>
  <conditionalFormatting sqref="AQ507">
    <cfRule type="containsBlanks" dxfId="10368" priority="3014">
      <formula>LEN(TRIM(AQ507))=0</formula>
    </cfRule>
  </conditionalFormatting>
  <conditionalFormatting sqref="BN507">
    <cfRule type="containsBlanks" dxfId="10367" priority="3013">
      <formula>LEN(TRIM(BN507))=0</formula>
    </cfRule>
  </conditionalFormatting>
  <conditionalFormatting sqref="BG508:BL508">
    <cfRule type="containsBlanks" dxfId="10366" priority="3012">
      <formula>LEN(TRIM(BG508))=0</formula>
    </cfRule>
  </conditionalFormatting>
  <conditionalFormatting sqref="BM508">
    <cfRule type="containsBlanks" dxfId="10365" priority="3011">
      <formula>LEN(TRIM(BM508))=0</formula>
    </cfRule>
  </conditionalFormatting>
  <conditionalFormatting sqref="AS507">
    <cfRule type="containsBlanks" dxfId="10364" priority="3010">
      <formula>LEN(TRIM(AS507))=0</formula>
    </cfRule>
  </conditionalFormatting>
  <conditionalFormatting sqref="F508">
    <cfRule type="containsBlanks" dxfId="10363" priority="3000">
      <formula>LEN(TRIM(F508))=0</formula>
    </cfRule>
  </conditionalFormatting>
  <conditionalFormatting sqref="H508">
    <cfRule type="containsBlanks" dxfId="10362" priority="2999">
      <formula>LEN(TRIM(H508))=0</formula>
    </cfRule>
  </conditionalFormatting>
  <conditionalFormatting sqref="G508">
    <cfRule type="containsBlanks" dxfId="10361" priority="2998">
      <formula>LEN(TRIM(G508))=0</formula>
    </cfRule>
  </conditionalFormatting>
  <conditionalFormatting sqref="I508">
    <cfRule type="containsBlanks" dxfId="10360" priority="2996">
      <formula>LEN(TRIM(I508))=0</formula>
    </cfRule>
  </conditionalFormatting>
  <conditionalFormatting sqref="J508">
    <cfRule type="containsBlanks" dxfId="10359" priority="2997">
      <formula>LEN(TRIM(J508))=0</formula>
    </cfRule>
  </conditionalFormatting>
  <conditionalFormatting sqref="K508:M508">
    <cfRule type="containsBlanks" dxfId="10358" priority="2995">
      <formula>LEN(TRIM(K508))=0</formula>
    </cfRule>
  </conditionalFormatting>
  <conditionalFormatting sqref="Y508">
    <cfRule type="containsBlanks" dxfId="10357" priority="2993">
      <formula>LEN(TRIM(Y508))=0</formula>
    </cfRule>
  </conditionalFormatting>
  <conditionalFormatting sqref="BN508">
    <cfRule type="containsBlanks" dxfId="10356" priority="2991">
      <formula>LEN(TRIM(BN508))=0</formula>
    </cfRule>
  </conditionalFormatting>
  <conditionalFormatting sqref="BG507:BM507">
    <cfRule type="containsBlanks" dxfId="10355" priority="2990">
      <formula>LEN(TRIM(BG507))=0</formula>
    </cfRule>
  </conditionalFormatting>
  <conditionalFormatting sqref="BG507:BL507">
    <cfRule type="containsBlanks" dxfId="10354" priority="2989">
      <formula>LEN(TRIM(BG507))=0</formula>
    </cfRule>
  </conditionalFormatting>
  <conditionalFormatting sqref="BM507">
    <cfRule type="containsBlanks" dxfId="10353" priority="2988">
      <formula>LEN(TRIM(BM507))=0</formula>
    </cfRule>
  </conditionalFormatting>
  <conditionalFormatting sqref="BO508">
    <cfRule type="containsBlanks" dxfId="10352" priority="2987">
      <formula>LEN(TRIM(BO508))=0</formula>
    </cfRule>
  </conditionalFormatting>
  <conditionalFormatting sqref="BO508">
    <cfRule type="containsBlanks" dxfId="10351" priority="2986">
      <formula>LEN(TRIM(BO508))=0</formula>
    </cfRule>
  </conditionalFormatting>
  <conditionalFormatting sqref="F509">
    <cfRule type="containsBlanks" dxfId="10350" priority="2985">
      <formula>LEN(TRIM(F509))=0</formula>
    </cfRule>
  </conditionalFormatting>
  <conditionalFormatting sqref="H509">
    <cfRule type="containsBlanks" dxfId="10349" priority="2984">
      <formula>LEN(TRIM(H509))=0</formula>
    </cfRule>
  </conditionalFormatting>
  <conditionalFormatting sqref="G509">
    <cfRule type="containsBlanks" dxfId="10348" priority="2983">
      <formula>LEN(TRIM(G509))=0</formula>
    </cfRule>
  </conditionalFormatting>
  <conditionalFormatting sqref="I509">
    <cfRule type="containsBlanks" dxfId="10347" priority="2981">
      <formula>LEN(TRIM(I509))=0</formula>
    </cfRule>
  </conditionalFormatting>
  <conditionalFormatting sqref="J509">
    <cfRule type="containsBlanks" dxfId="10346" priority="2982">
      <formula>LEN(TRIM(J509))=0</formula>
    </cfRule>
  </conditionalFormatting>
  <conditionalFormatting sqref="O509:O525">
    <cfRule type="containsBlanks" dxfId="10345" priority="2980">
      <formula>LEN(TRIM(O509))=0</formula>
    </cfRule>
  </conditionalFormatting>
  <conditionalFormatting sqref="K509:M509">
    <cfRule type="containsBlanks" dxfId="10344" priority="2979">
      <formula>LEN(TRIM(K509))=0</formula>
    </cfRule>
  </conditionalFormatting>
  <conditionalFormatting sqref="X509">
    <cfRule type="containsBlanks" dxfId="10343" priority="2978">
      <formula>LEN(TRIM(X509))=0</formula>
    </cfRule>
  </conditionalFormatting>
  <conditionalFormatting sqref="Z509">
    <cfRule type="containsBlanks" dxfId="10342" priority="2977">
      <formula>LEN(TRIM(Z509))=0</formula>
    </cfRule>
  </conditionalFormatting>
  <conditionalFormatting sqref="N510 P510:W510 Y510 BG510:BM510 AV510:AW510">
    <cfRule type="containsBlanks" dxfId="10341" priority="2976">
      <formula>LEN(TRIM(N510))=0</formula>
    </cfRule>
  </conditionalFormatting>
  <conditionalFormatting sqref="BQ510">
    <cfRule type="notContainsBlanks" dxfId="10340" priority="2975">
      <formula>LEN(TRIM(BQ510))&gt;0</formula>
    </cfRule>
  </conditionalFormatting>
  <conditionalFormatting sqref="F510">
    <cfRule type="containsBlanks" dxfId="10339" priority="2974">
      <formula>LEN(TRIM(F510))=0</formula>
    </cfRule>
  </conditionalFormatting>
  <conditionalFormatting sqref="H510">
    <cfRule type="containsBlanks" dxfId="10338" priority="2973">
      <formula>LEN(TRIM(H510))=0</formula>
    </cfRule>
  </conditionalFormatting>
  <conditionalFormatting sqref="G510">
    <cfRule type="containsBlanks" dxfId="10337" priority="2972">
      <formula>LEN(TRIM(G510))=0</formula>
    </cfRule>
  </conditionalFormatting>
  <conditionalFormatting sqref="I510">
    <cfRule type="containsBlanks" dxfId="10336" priority="2970">
      <formula>LEN(TRIM(I510))=0</formula>
    </cfRule>
  </conditionalFormatting>
  <conditionalFormatting sqref="J510">
    <cfRule type="containsBlanks" dxfId="10335" priority="2971">
      <formula>LEN(TRIM(J510))=0</formula>
    </cfRule>
  </conditionalFormatting>
  <conditionalFormatting sqref="K510:M510">
    <cfRule type="containsBlanks" dxfId="10334" priority="2968">
      <formula>LEN(TRIM(K510))=0</formula>
    </cfRule>
  </conditionalFormatting>
  <conditionalFormatting sqref="X510">
    <cfRule type="containsBlanks" dxfId="10333" priority="2967">
      <formula>LEN(TRIM(X510))=0</formula>
    </cfRule>
  </conditionalFormatting>
  <conditionalFormatting sqref="Z510">
    <cfRule type="containsBlanks" dxfId="10332" priority="2966">
      <formula>LEN(TRIM(Z510))=0</formula>
    </cfRule>
  </conditionalFormatting>
  <conditionalFormatting sqref="BA510">
    <cfRule type="containsBlanks" dxfId="10331" priority="2965">
      <formula>LEN(TRIM(BA510))=0</formula>
    </cfRule>
  </conditionalFormatting>
  <conditionalFormatting sqref="AX509:AY510">
    <cfRule type="containsBlanks" dxfId="10330" priority="2964">
      <formula>LEN(TRIM(AX509))=0</formula>
    </cfRule>
  </conditionalFormatting>
  <conditionalFormatting sqref="AT510:AU510">
    <cfRule type="containsBlanks" dxfId="10329" priority="2963">
      <formula>LEN(TRIM(AT510))=0</formula>
    </cfRule>
  </conditionalFormatting>
  <conditionalFormatting sqref="AZ510">
    <cfRule type="containsBlanks" dxfId="10328" priority="2962">
      <formula>LEN(TRIM(AZ510))=0</formula>
    </cfRule>
  </conditionalFormatting>
  <conditionalFormatting sqref="BO509">
    <cfRule type="containsBlanks" dxfId="10327" priority="2961">
      <formula>LEN(TRIM(BO509))=0</formula>
    </cfRule>
  </conditionalFormatting>
  <conditionalFormatting sqref="BO510">
    <cfRule type="containsBlanks" dxfId="10326" priority="2960">
      <formula>LEN(TRIM(BO510))=0</formula>
    </cfRule>
  </conditionalFormatting>
  <conditionalFormatting sqref="BO510">
    <cfRule type="containsBlanks" dxfId="10325" priority="2959">
      <formula>LEN(TRIM(BO510))=0</formula>
    </cfRule>
  </conditionalFormatting>
  <conditionalFormatting sqref="BN509:BN510">
    <cfRule type="containsBlanks" dxfId="10324" priority="2958">
      <formula>LEN(TRIM(BN509))=0</formula>
    </cfRule>
  </conditionalFormatting>
  <conditionalFormatting sqref="BN509:BN510">
    <cfRule type="containsBlanks" dxfId="10323" priority="2957">
      <formula>LEN(TRIM(BN509))=0</formula>
    </cfRule>
  </conditionalFormatting>
  <conditionalFormatting sqref="F511">
    <cfRule type="containsBlanks" dxfId="10322" priority="2956">
      <formula>LEN(TRIM(F511))=0</formula>
    </cfRule>
  </conditionalFormatting>
  <conditionalFormatting sqref="H511">
    <cfRule type="containsBlanks" dxfId="10321" priority="2955">
      <formula>LEN(TRIM(H511))=0</formula>
    </cfRule>
  </conditionalFormatting>
  <conditionalFormatting sqref="I511">
    <cfRule type="containsBlanks" dxfId="10320" priority="2953">
      <formula>LEN(TRIM(I511))=0</formula>
    </cfRule>
  </conditionalFormatting>
  <conditionalFormatting sqref="J511">
    <cfRule type="containsBlanks" dxfId="10319" priority="2954">
      <formula>LEN(TRIM(J511))=0</formula>
    </cfRule>
  </conditionalFormatting>
  <conditionalFormatting sqref="K511:M511">
    <cfRule type="containsBlanks" dxfId="10318" priority="2951">
      <formula>LEN(TRIM(K511))=0</formula>
    </cfRule>
  </conditionalFormatting>
  <conditionalFormatting sqref="X511">
    <cfRule type="containsBlanks" dxfId="10317" priority="2950">
      <formula>LEN(TRIM(X511))=0</formula>
    </cfRule>
  </conditionalFormatting>
  <conditionalFormatting sqref="Y511">
    <cfRule type="containsBlanks" dxfId="10316" priority="2949">
      <formula>LEN(TRIM(Y511))=0</formula>
    </cfRule>
  </conditionalFormatting>
  <conditionalFormatting sqref="AD511:AE511">
    <cfRule type="containsBlanks" dxfId="10315" priority="2948">
      <formula>LEN(TRIM(AD511))=0</formula>
    </cfRule>
  </conditionalFormatting>
  <conditionalFormatting sqref="AQ511">
    <cfRule type="containsBlanks" dxfId="10314" priority="2946">
      <formula>LEN(TRIM(AQ511))=0</formula>
    </cfRule>
  </conditionalFormatting>
  <conditionalFormatting sqref="AS511">
    <cfRule type="containsBlanks" dxfId="10313" priority="2945">
      <formula>LEN(TRIM(AS511))=0</formula>
    </cfRule>
  </conditionalFormatting>
  <conditionalFormatting sqref="BA511">
    <cfRule type="containsBlanks" dxfId="10312" priority="2944">
      <formula>LEN(TRIM(BA511))=0</formula>
    </cfRule>
  </conditionalFormatting>
  <conditionalFormatting sqref="BG511:BL511">
    <cfRule type="containsBlanks" dxfId="10311" priority="2943">
      <formula>LEN(TRIM(BG511))=0</formula>
    </cfRule>
  </conditionalFormatting>
  <conditionalFormatting sqref="BM511">
    <cfRule type="containsBlanks" dxfId="10310" priority="2942">
      <formula>LEN(TRIM(BM511))=0</formula>
    </cfRule>
  </conditionalFormatting>
  <conditionalFormatting sqref="AQ527">
    <cfRule type="containsBlanks" dxfId="10309" priority="2674">
      <formula>LEN(TRIM(AQ527))=0</formula>
    </cfRule>
  </conditionalFormatting>
  <conditionalFormatting sqref="BN511">
    <cfRule type="containsBlanks" dxfId="10308" priority="2941">
      <formula>LEN(TRIM(BN511))=0</formula>
    </cfRule>
  </conditionalFormatting>
  <conditionalFormatting sqref="BN511">
    <cfRule type="containsBlanks" dxfId="10307" priority="2940">
      <formula>LEN(TRIM(BN511))=0</formula>
    </cfRule>
  </conditionalFormatting>
  <conditionalFormatting sqref="G512 N512 P512:W512 Z512 AR512 AV512:AW512 BG512:BM512 AG512:AH512 AB512">
    <cfRule type="containsBlanks" dxfId="10306" priority="2939">
      <formula>LEN(TRIM(G512))=0</formula>
    </cfRule>
  </conditionalFormatting>
  <conditionalFormatting sqref="BQ512">
    <cfRule type="notContainsBlanks" dxfId="10305" priority="2938">
      <formula>LEN(TRIM(BQ512))&gt;0</formula>
    </cfRule>
  </conditionalFormatting>
  <conditionalFormatting sqref="F512">
    <cfRule type="containsBlanks" dxfId="10304" priority="2937">
      <formula>LEN(TRIM(F512))=0</formula>
    </cfRule>
  </conditionalFormatting>
  <conditionalFormatting sqref="H512">
    <cfRule type="containsBlanks" dxfId="10303" priority="2936">
      <formula>LEN(TRIM(H512))=0</formula>
    </cfRule>
  </conditionalFormatting>
  <conditionalFormatting sqref="I512">
    <cfRule type="containsBlanks" dxfId="10302" priority="2934">
      <formula>LEN(TRIM(I512))=0</formula>
    </cfRule>
  </conditionalFormatting>
  <conditionalFormatting sqref="J512">
    <cfRule type="containsBlanks" dxfId="10301" priority="2935">
      <formula>LEN(TRIM(J512))=0</formula>
    </cfRule>
  </conditionalFormatting>
  <conditionalFormatting sqref="K512:M512">
    <cfRule type="containsBlanks" dxfId="10300" priority="2932">
      <formula>LEN(TRIM(K512))=0</formula>
    </cfRule>
  </conditionalFormatting>
  <conditionalFormatting sqref="X512">
    <cfRule type="containsBlanks" dxfId="10299" priority="2931">
      <formula>LEN(TRIM(X512))=0</formula>
    </cfRule>
  </conditionalFormatting>
  <conditionalFormatting sqref="Y512">
    <cfRule type="containsBlanks" dxfId="10298" priority="2930">
      <formula>LEN(TRIM(Y512))=0</formula>
    </cfRule>
  </conditionalFormatting>
  <conditionalFormatting sqref="AD512:AE512">
    <cfRule type="containsBlanks" dxfId="10297" priority="2929">
      <formula>LEN(TRIM(AD512))=0</formula>
    </cfRule>
  </conditionalFormatting>
  <conditionalFormatting sqref="AQ512">
    <cfRule type="containsBlanks" dxfId="10296" priority="2927">
      <formula>LEN(TRIM(AQ512))=0</formula>
    </cfRule>
  </conditionalFormatting>
  <conditionalFormatting sqref="AS512">
    <cfRule type="containsBlanks" dxfId="10295" priority="2926">
      <formula>LEN(TRIM(AS512))=0</formula>
    </cfRule>
  </conditionalFormatting>
  <conditionalFormatting sqref="BA512">
    <cfRule type="containsBlanks" dxfId="10294" priority="2925">
      <formula>LEN(TRIM(BA512))=0</formula>
    </cfRule>
  </conditionalFormatting>
  <conditionalFormatting sqref="BG512:BL512">
    <cfRule type="containsBlanks" dxfId="10293" priority="2924">
      <formula>LEN(TRIM(BG512))=0</formula>
    </cfRule>
  </conditionalFormatting>
  <conditionalFormatting sqref="BM512">
    <cfRule type="containsBlanks" dxfId="10292" priority="2923">
      <formula>LEN(TRIM(BM512))=0</formula>
    </cfRule>
  </conditionalFormatting>
  <conditionalFormatting sqref="BN512">
    <cfRule type="containsBlanks" dxfId="10291" priority="2922">
      <formula>LEN(TRIM(BN512))=0</formula>
    </cfRule>
  </conditionalFormatting>
  <conditionalFormatting sqref="BN512">
    <cfRule type="containsBlanks" dxfId="10290" priority="2921">
      <formula>LEN(TRIM(BN512))=0</formula>
    </cfRule>
  </conditionalFormatting>
  <conditionalFormatting sqref="BO511:BO512">
    <cfRule type="containsBlanks" dxfId="10289" priority="2920">
      <formula>LEN(TRIM(BO511))=0</formula>
    </cfRule>
  </conditionalFormatting>
  <conditionalFormatting sqref="BO511:BO512">
    <cfRule type="containsBlanks" dxfId="10288" priority="2919">
      <formula>LEN(TRIM(BO511))=0</formula>
    </cfRule>
  </conditionalFormatting>
  <conditionalFormatting sqref="AX511:AY512">
    <cfRule type="containsBlanks" dxfId="10287" priority="2918">
      <formula>LEN(TRIM(AX511))=0</formula>
    </cfRule>
  </conditionalFormatting>
  <conditionalFormatting sqref="AT512:AU512">
    <cfRule type="containsBlanks" dxfId="10286" priority="2917">
      <formula>LEN(TRIM(AT512))=0</formula>
    </cfRule>
  </conditionalFormatting>
  <conditionalFormatting sqref="AZ511:AZ512">
    <cfRule type="containsBlanks" dxfId="10285" priority="2916">
      <formula>LEN(TRIM(AZ511))=0</formula>
    </cfRule>
  </conditionalFormatting>
  <conditionalFormatting sqref="F513">
    <cfRule type="containsBlanks" dxfId="10284" priority="2915">
      <formula>LEN(TRIM(F513))=0</formula>
    </cfRule>
  </conditionalFormatting>
  <conditionalFormatting sqref="H513">
    <cfRule type="containsBlanks" dxfId="10283" priority="2914">
      <formula>LEN(TRIM(H513))=0</formula>
    </cfRule>
  </conditionalFormatting>
  <conditionalFormatting sqref="I513">
    <cfRule type="containsBlanks" dxfId="10282" priority="2912">
      <formula>LEN(TRIM(I513))=0</formula>
    </cfRule>
  </conditionalFormatting>
  <conditionalFormatting sqref="J513">
    <cfRule type="containsBlanks" dxfId="10281" priority="2913">
      <formula>LEN(TRIM(J513))=0</formula>
    </cfRule>
  </conditionalFormatting>
  <conditionalFormatting sqref="L513">
    <cfRule type="containsBlanks" dxfId="10280" priority="2911">
      <formula>LEN(TRIM(L513))=0</formula>
    </cfRule>
  </conditionalFormatting>
  <conditionalFormatting sqref="AD513:AE513">
    <cfRule type="containsBlanks" dxfId="10279" priority="2909">
      <formula>LEN(TRIM(AD513))=0</formula>
    </cfRule>
  </conditionalFormatting>
  <conditionalFormatting sqref="AQ513">
    <cfRule type="containsBlanks" dxfId="10278" priority="2908">
      <formula>LEN(TRIM(AQ513))=0</formula>
    </cfRule>
  </conditionalFormatting>
  <conditionalFormatting sqref="BG513:BM513 BP513">
    <cfRule type="containsBlanks" dxfId="10277" priority="2907">
      <formula>LEN(TRIM(BG513))=0</formula>
    </cfRule>
  </conditionalFormatting>
  <conditionalFormatting sqref="BG513:BL513">
    <cfRule type="containsBlanks" dxfId="10276" priority="2906">
      <formula>LEN(TRIM(BG513))=0</formula>
    </cfRule>
  </conditionalFormatting>
  <conditionalFormatting sqref="BM513 BP513">
    <cfRule type="containsBlanks" dxfId="10275" priority="2905">
      <formula>LEN(TRIM(BM513))=0</formula>
    </cfRule>
  </conditionalFormatting>
  <conditionalFormatting sqref="AX513:AY513">
    <cfRule type="containsBlanks" dxfId="10274" priority="2904">
      <formula>LEN(TRIM(AX513))=0</formula>
    </cfRule>
  </conditionalFormatting>
  <conditionalFormatting sqref="BN513">
    <cfRule type="containsBlanks" dxfId="10273" priority="2903">
      <formula>LEN(TRIM(BN513))=0</formula>
    </cfRule>
  </conditionalFormatting>
  <conditionalFormatting sqref="BN513">
    <cfRule type="containsBlanks" dxfId="10272" priority="2902">
      <formula>LEN(TRIM(BN513))=0</formula>
    </cfRule>
  </conditionalFormatting>
  <conditionalFormatting sqref="BO513">
    <cfRule type="containsBlanks" dxfId="10271" priority="2901">
      <formula>LEN(TRIM(BO513))=0</formula>
    </cfRule>
  </conditionalFormatting>
  <conditionalFormatting sqref="BO513">
    <cfRule type="containsBlanks" dxfId="10270" priority="2900">
      <formula>LEN(TRIM(BO513))=0</formula>
    </cfRule>
  </conditionalFormatting>
  <conditionalFormatting sqref="H514">
    <cfRule type="containsBlanks" dxfId="10269" priority="2899">
      <formula>LEN(TRIM(H514))=0</formula>
    </cfRule>
  </conditionalFormatting>
  <conditionalFormatting sqref="I514">
    <cfRule type="containsBlanks" dxfId="10268" priority="2897">
      <formula>LEN(TRIM(I514))=0</formula>
    </cfRule>
  </conditionalFormatting>
  <conditionalFormatting sqref="J514">
    <cfRule type="containsBlanks" dxfId="10267" priority="2898">
      <formula>LEN(TRIM(J514))=0</formula>
    </cfRule>
  </conditionalFormatting>
  <conditionalFormatting sqref="F514">
    <cfRule type="containsBlanks" dxfId="10266" priority="2896">
      <formula>LEN(TRIM(F514))=0</formula>
    </cfRule>
  </conditionalFormatting>
  <conditionalFormatting sqref="K514:M514">
    <cfRule type="containsBlanks" dxfId="10265" priority="2894">
      <formula>LEN(TRIM(K514))=0</formula>
    </cfRule>
  </conditionalFormatting>
  <conditionalFormatting sqref="W514:X514">
    <cfRule type="containsBlanks" dxfId="10264" priority="2893">
      <formula>LEN(TRIM(W514))=0</formula>
    </cfRule>
  </conditionalFormatting>
  <conditionalFormatting sqref="BN514">
    <cfRule type="containsBlanks" dxfId="10263" priority="2892">
      <formula>LEN(TRIM(BN514))=0</formula>
    </cfRule>
  </conditionalFormatting>
  <conditionalFormatting sqref="BO514">
    <cfRule type="containsBlanks" dxfId="10262" priority="2891">
      <formula>LEN(TRIM(BO514))=0</formula>
    </cfRule>
  </conditionalFormatting>
  <conditionalFormatting sqref="BO514">
    <cfRule type="containsBlanks" dxfId="10261" priority="2890">
      <formula>LEN(TRIM(BO514))=0</formula>
    </cfRule>
  </conditionalFormatting>
  <conditionalFormatting sqref="BA514">
    <cfRule type="containsBlanks" dxfId="10260" priority="2888">
      <formula>LEN(TRIM(BA514))=0</formula>
    </cfRule>
  </conditionalFormatting>
  <conditionalFormatting sqref="BG514:BM514">
    <cfRule type="containsBlanks" dxfId="10259" priority="2887">
      <formula>LEN(TRIM(BG514))=0</formula>
    </cfRule>
  </conditionalFormatting>
  <conditionalFormatting sqref="BG514:BL514">
    <cfRule type="containsBlanks" dxfId="10258" priority="2886">
      <formula>LEN(TRIM(BG514))=0</formula>
    </cfRule>
  </conditionalFormatting>
  <conditionalFormatting sqref="BM514">
    <cfRule type="containsBlanks" dxfId="10257" priority="2885">
      <formula>LEN(TRIM(BM514))=0</formula>
    </cfRule>
  </conditionalFormatting>
  <conditionalFormatting sqref="G515 N515 AR515:AU515 P515:V515">
    <cfRule type="containsBlanks" dxfId="10256" priority="2884">
      <formula>LEN(TRIM(G515))=0</formula>
    </cfRule>
  </conditionalFormatting>
  <conditionalFormatting sqref="BQ515">
    <cfRule type="notContainsBlanks" dxfId="10255" priority="2883">
      <formula>LEN(TRIM(BQ515))&gt;0</formula>
    </cfRule>
  </conditionalFormatting>
  <conditionalFormatting sqref="H515">
    <cfRule type="containsBlanks" dxfId="10254" priority="2882">
      <formula>LEN(TRIM(H515))=0</formula>
    </cfRule>
  </conditionalFormatting>
  <conditionalFormatting sqref="I515">
    <cfRule type="containsBlanks" dxfId="10253" priority="2880">
      <formula>LEN(TRIM(I515))=0</formula>
    </cfRule>
  </conditionalFormatting>
  <conditionalFormatting sqref="J515">
    <cfRule type="containsBlanks" dxfId="10252" priority="2881">
      <formula>LEN(TRIM(J515))=0</formula>
    </cfRule>
  </conditionalFormatting>
  <conditionalFormatting sqref="F515">
    <cfRule type="containsBlanks" dxfId="10251" priority="2879">
      <formula>LEN(TRIM(F515))=0</formula>
    </cfRule>
  </conditionalFormatting>
  <conditionalFormatting sqref="K515:M515">
    <cfRule type="containsBlanks" dxfId="10250" priority="2877">
      <formula>LEN(TRIM(K515))=0</formula>
    </cfRule>
  </conditionalFormatting>
  <conditionalFormatting sqref="W515:X515">
    <cfRule type="containsBlanks" dxfId="10249" priority="2876">
      <formula>LEN(TRIM(W515))=0</formula>
    </cfRule>
  </conditionalFormatting>
  <conditionalFormatting sqref="BN515">
    <cfRule type="containsBlanks" dxfId="10248" priority="2875">
      <formula>LEN(TRIM(BN515))=0</formula>
    </cfRule>
  </conditionalFormatting>
  <conditionalFormatting sqref="BO515">
    <cfRule type="containsBlanks" dxfId="10247" priority="2874">
      <formula>LEN(TRIM(BO515))=0</formula>
    </cfRule>
  </conditionalFormatting>
  <conditionalFormatting sqref="BO515">
    <cfRule type="containsBlanks" dxfId="10246" priority="2873">
      <formula>LEN(TRIM(BO515))=0</formula>
    </cfRule>
  </conditionalFormatting>
  <conditionalFormatting sqref="BA515">
    <cfRule type="containsBlanks" dxfId="10245" priority="2871">
      <formula>LEN(TRIM(BA515))=0</formula>
    </cfRule>
  </conditionalFormatting>
  <conditionalFormatting sqref="BG515:BM515">
    <cfRule type="containsBlanks" dxfId="10244" priority="2870">
      <formula>LEN(TRIM(BG515))=0</formula>
    </cfRule>
  </conditionalFormatting>
  <conditionalFormatting sqref="BG515:BL515">
    <cfRule type="containsBlanks" dxfId="10243" priority="2869">
      <formula>LEN(TRIM(BG515))=0</formula>
    </cfRule>
  </conditionalFormatting>
  <conditionalFormatting sqref="BM515">
    <cfRule type="containsBlanks" dxfId="10242" priority="2868">
      <formula>LEN(TRIM(BM515))=0</formula>
    </cfRule>
  </conditionalFormatting>
  <conditionalFormatting sqref="AV514:AY515">
    <cfRule type="containsBlanks" dxfId="10241" priority="2867">
      <formula>LEN(TRIM(AV514))=0</formula>
    </cfRule>
  </conditionalFormatting>
  <conditionalFormatting sqref="AZ514:AZ515">
    <cfRule type="containsBlanks" dxfId="10240" priority="2866">
      <formula>LEN(TRIM(AZ514))=0</formula>
    </cfRule>
  </conditionalFormatting>
  <conditionalFormatting sqref="F516">
    <cfRule type="containsBlanks" dxfId="10239" priority="2865">
      <formula>LEN(TRIM(F516))=0</formula>
    </cfRule>
  </conditionalFormatting>
  <conditionalFormatting sqref="H516">
    <cfRule type="containsBlanks" dxfId="10238" priority="2864">
      <formula>LEN(TRIM(H516))=0</formula>
    </cfRule>
  </conditionalFormatting>
  <conditionalFormatting sqref="I516">
    <cfRule type="containsBlanks" dxfId="10237" priority="2862">
      <formula>LEN(TRIM(I516))=0</formula>
    </cfRule>
  </conditionalFormatting>
  <conditionalFormatting sqref="J516">
    <cfRule type="containsBlanks" dxfId="10236" priority="2863">
      <formula>LEN(TRIM(J516))=0</formula>
    </cfRule>
  </conditionalFormatting>
  <conditionalFormatting sqref="K516:M516">
    <cfRule type="containsBlanks" dxfId="10235" priority="2860">
      <formula>LEN(TRIM(K516))=0</formula>
    </cfRule>
  </conditionalFormatting>
  <conditionalFormatting sqref="Y516">
    <cfRule type="containsBlanks" dxfId="10234" priority="2859">
      <formula>LEN(TRIM(Y516))=0</formula>
    </cfRule>
  </conditionalFormatting>
  <conditionalFormatting sqref="AB516">
    <cfRule type="containsBlanks" dxfId="10233" priority="2858">
      <formula>LEN(TRIM(AB516))=0</formula>
    </cfRule>
  </conditionalFormatting>
  <conditionalFormatting sqref="AD516:AE516">
    <cfRule type="containsBlanks" dxfId="10232" priority="2856">
      <formula>LEN(TRIM(AD516))=0</formula>
    </cfRule>
  </conditionalFormatting>
  <conditionalFormatting sqref="AS516">
    <cfRule type="containsBlanks" dxfId="10231" priority="2855">
      <formula>LEN(TRIM(AS516))=0</formula>
    </cfRule>
  </conditionalFormatting>
  <conditionalFormatting sqref="AO516">
    <cfRule type="containsBlanks" dxfId="10230" priority="2854">
      <formula>LEN(TRIM(AO516))=0</formula>
    </cfRule>
  </conditionalFormatting>
  <conditionalFormatting sqref="G517 N517 P517:X517 Z517 AT517:AW517 AP517:AR517 AG517:AH517">
    <cfRule type="containsBlanks" dxfId="10229" priority="2853">
      <formula>LEN(TRIM(G517))=0</formula>
    </cfRule>
  </conditionalFormatting>
  <conditionalFormatting sqref="BQ517">
    <cfRule type="notContainsBlanks" dxfId="10228" priority="2852">
      <formula>LEN(TRIM(BQ517))&gt;0</formula>
    </cfRule>
  </conditionalFormatting>
  <conditionalFormatting sqref="F517">
    <cfRule type="containsBlanks" dxfId="10227" priority="2851">
      <formula>LEN(TRIM(F517))=0</formula>
    </cfRule>
  </conditionalFormatting>
  <conditionalFormatting sqref="H517">
    <cfRule type="containsBlanks" dxfId="10226" priority="2850">
      <formula>LEN(TRIM(H517))=0</formula>
    </cfRule>
  </conditionalFormatting>
  <conditionalFormatting sqref="I517">
    <cfRule type="containsBlanks" dxfId="10225" priority="2848">
      <formula>LEN(TRIM(I517))=0</formula>
    </cfRule>
  </conditionalFormatting>
  <conditionalFormatting sqref="J517">
    <cfRule type="containsBlanks" dxfId="10224" priority="2849">
      <formula>LEN(TRIM(J517))=0</formula>
    </cfRule>
  </conditionalFormatting>
  <conditionalFormatting sqref="K517:M517">
    <cfRule type="containsBlanks" dxfId="10223" priority="2846">
      <formula>LEN(TRIM(K517))=0</formula>
    </cfRule>
  </conditionalFormatting>
  <conditionalFormatting sqref="Y517">
    <cfRule type="containsBlanks" dxfId="10222" priority="2845">
      <formula>LEN(TRIM(Y517))=0</formula>
    </cfRule>
  </conditionalFormatting>
  <conditionalFormatting sqref="AB517">
    <cfRule type="containsBlanks" dxfId="10221" priority="2844">
      <formula>LEN(TRIM(AB517))=0</formula>
    </cfRule>
  </conditionalFormatting>
  <conditionalFormatting sqref="AD517:AE517">
    <cfRule type="containsBlanks" dxfId="10220" priority="2842">
      <formula>LEN(TRIM(AD517))=0</formula>
    </cfRule>
  </conditionalFormatting>
  <conditionalFormatting sqref="AS517">
    <cfRule type="containsBlanks" dxfId="10219" priority="2841">
      <formula>LEN(TRIM(AS517))=0</formula>
    </cfRule>
  </conditionalFormatting>
  <conditionalFormatting sqref="AO517">
    <cfRule type="containsBlanks" dxfId="10218" priority="2840">
      <formula>LEN(TRIM(AO517))=0</formula>
    </cfRule>
  </conditionalFormatting>
  <conditionalFormatting sqref="BO516">
    <cfRule type="containsBlanks" dxfId="10217" priority="2839">
      <formula>LEN(TRIM(BO516))=0</formula>
    </cfRule>
  </conditionalFormatting>
  <conditionalFormatting sqref="BO517">
    <cfRule type="containsBlanks" dxfId="10216" priority="2838">
      <formula>LEN(TRIM(BO517))=0</formula>
    </cfRule>
  </conditionalFormatting>
  <conditionalFormatting sqref="BO517">
    <cfRule type="containsBlanks" dxfId="10215" priority="2837">
      <formula>LEN(TRIM(BO517))=0</formula>
    </cfRule>
  </conditionalFormatting>
  <conditionalFormatting sqref="BN516:BN517">
    <cfRule type="containsBlanks" dxfId="10214" priority="2836">
      <formula>LEN(TRIM(BN516))=0</formula>
    </cfRule>
  </conditionalFormatting>
  <conditionalFormatting sqref="BN516:BN517">
    <cfRule type="containsBlanks" dxfId="10213" priority="2835">
      <formula>LEN(TRIM(BN516))=0</formula>
    </cfRule>
  </conditionalFormatting>
  <conditionalFormatting sqref="BG516:BM517">
    <cfRule type="containsBlanks" dxfId="10212" priority="2834">
      <formula>LEN(TRIM(BG516))=0</formula>
    </cfRule>
  </conditionalFormatting>
  <conditionalFormatting sqref="BG516:BL517">
    <cfRule type="containsBlanks" dxfId="10211" priority="2833">
      <formula>LEN(TRIM(BG516))=0</formula>
    </cfRule>
  </conditionalFormatting>
  <conditionalFormatting sqref="BM516:BM517">
    <cfRule type="containsBlanks" dxfId="10210" priority="2832">
      <formula>LEN(TRIM(BM516))=0</formula>
    </cfRule>
  </conditionalFormatting>
  <conditionalFormatting sqref="AX516:AY516">
    <cfRule type="containsBlanks" dxfId="10209" priority="2831">
      <formula>LEN(TRIM(AX516))=0</formula>
    </cfRule>
  </conditionalFormatting>
  <conditionalFormatting sqref="BA516">
    <cfRule type="containsBlanks" dxfId="10208" priority="2830">
      <formula>LEN(TRIM(BA516))=0</formula>
    </cfRule>
  </conditionalFormatting>
  <conditionalFormatting sqref="AZ517">
    <cfRule type="containsBlanks" dxfId="10207" priority="2829">
      <formula>LEN(TRIM(AZ517))=0</formula>
    </cfRule>
  </conditionalFormatting>
  <conditionalFormatting sqref="BA517">
    <cfRule type="containsBlanks" dxfId="10206" priority="2828">
      <formula>LEN(TRIM(BA517))=0</formula>
    </cfRule>
  </conditionalFormatting>
  <conditionalFormatting sqref="AX517:AY517">
    <cfRule type="containsBlanks" dxfId="10205" priority="2827">
      <formula>LEN(TRIM(AX517))=0</formula>
    </cfRule>
  </conditionalFormatting>
  <conditionalFormatting sqref="F518">
    <cfRule type="containsBlanks" dxfId="10204" priority="2826">
      <formula>LEN(TRIM(F518))=0</formula>
    </cfRule>
  </conditionalFormatting>
  <conditionalFormatting sqref="G518">
    <cfRule type="containsBlanks" dxfId="10203" priority="2825">
      <formula>LEN(TRIM(G518))=0</formula>
    </cfRule>
  </conditionalFormatting>
  <conditionalFormatting sqref="H518">
    <cfRule type="containsBlanks" dxfId="10202" priority="2824">
      <formula>LEN(TRIM(H518))=0</formula>
    </cfRule>
  </conditionalFormatting>
  <conditionalFormatting sqref="I518">
    <cfRule type="containsBlanks" dxfId="10201" priority="2822">
      <formula>LEN(TRIM(I518))=0</formula>
    </cfRule>
  </conditionalFormatting>
  <conditionalFormatting sqref="J518">
    <cfRule type="containsBlanks" dxfId="10200" priority="2823">
      <formula>LEN(TRIM(J518))=0</formula>
    </cfRule>
  </conditionalFormatting>
  <conditionalFormatting sqref="K518">
    <cfRule type="containsBlanks" dxfId="10199" priority="2821">
      <formula>LEN(TRIM(K518))=0</formula>
    </cfRule>
  </conditionalFormatting>
  <conditionalFormatting sqref="M518">
    <cfRule type="containsBlanks" dxfId="10198" priority="2820">
      <formula>LEN(TRIM(M518))=0</formula>
    </cfRule>
  </conditionalFormatting>
  <conditionalFormatting sqref="S518:T518">
    <cfRule type="containsBlanks" dxfId="10197" priority="2818">
      <formula>LEN(TRIM(S518))=0</formula>
    </cfRule>
  </conditionalFormatting>
  <conditionalFormatting sqref="AB518">
    <cfRule type="containsBlanks" dxfId="10196" priority="2816">
      <formula>LEN(TRIM(AB518))=0</formula>
    </cfRule>
  </conditionalFormatting>
  <conditionalFormatting sqref="BO518">
    <cfRule type="containsBlanks" dxfId="10195" priority="2815">
      <formula>LEN(TRIM(BO518))=0</formula>
    </cfRule>
  </conditionalFormatting>
  <conditionalFormatting sqref="BO518">
    <cfRule type="containsBlanks" dxfId="10194" priority="2814">
      <formula>LEN(TRIM(BO518))=0</formula>
    </cfRule>
  </conditionalFormatting>
  <conditionalFormatting sqref="BN518">
    <cfRule type="containsBlanks" dxfId="10193" priority="2813">
      <formula>LEN(TRIM(BN518))=0</formula>
    </cfRule>
  </conditionalFormatting>
  <conditionalFormatting sqref="BN518">
    <cfRule type="containsBlanks" dxfId="10192" priority="2812">
      <formula>LEN(TRIM(BN518))=0</formula>
    </cfRule>
  </conditionalFormatting>
  <conditionalFormatting sqref="BG518:BM518">
    <cfRule type="containsBlanks" dxfId="10191" priority="2811">
      <formula>LEN(TRIM(BG518))=0</formula>
    </cfRule>
  </conditionalFormatting>
  <conditionalFormatting sqref="BG518:BL518">
    <cfRule type="containsBlanks" dxfId="10190" priority="2810">
      <formula>LEN(TRIM(BG518))=0</formula>
    </cfRule>
  </conditionalFormatting>
  <conditionalFormatting sqref="BM518">
    <cfRule type="containsBlanks" dxfId="10189" priority="2809">
      <formula>LEN(TRIM(BM518))=0</formula>
    </cfRule>
  </conditionalFormatting>
  <conditionalFormatting sqref="AE518">
    <cfRule type="containsBlanks" dxfId="10188" priority="2806">
      <formula>LEN(TRIM(AE518))=0</formula>
    </cfRule>
  </conditionalFormatting>
  <conditionalFormatting sqref="AG518:AH518">
    <cfRule type="containsBlanks" dxfId="10187" priority="2805">
      <formula>LEN(TRIM(AG518))=0</formula>
    </cfRule>
  </conditionalFormatting>
  <conditionalFormatting sqref="AS518">
    <cfRule type="containsBlanks" dxfId="10186" priority="2804">
      <formula>LEN(TRIM(AS518))=0</formula>
    </cfRule>
  </conditionalFormatting>
  <conditionalFormatting sqref="BA518">
    <cfRule type="containsBlanks" dxfId="10185" priority="2803">
      <formula>LEN(TRIM(BA518))=0</formula>
    </cfRule>
  </conditionalFormatting>
  <conditionalFormatting sqref="AV518:AY518">
    <cfRule type="containsBlanks" dxfId="10184" priority="2802">
      <formula>LEN(TRIM(AV518))=0</formula>
    </cfRule>
  </conditionalFormatting>
  <conditionalFormatting sqref="AZ518">
    <cfRule type="containsBlanks" dxfId="10183" priority="2801">
      <formula>LEN(TRIM(AZ518))=0</formula>
    </cfRule>
  </conditionalFormatting>
  <conditionalFormatting sqref="F519">
    <cfRule type="containsBlanks" dxfId="10182" priority="2800">
      <formula>LEN(TRIM(F519))=0</formula>
    </cfRule>
  </conditionalFormatting>
  <conditionalFormatting sqref="G519">
    <cfRule type="containsBlanks" dxfId="10181" priority="2799">
      <formula>LEN(TRIM(G519))=0</formula>
    </cfRule>
  </conditionalFormatting>
  <conditionalFormatting sqref="H519">
    <cfRule type="containsBlanks" dxfId="10180" priority="2798">
      <formula>LEN(TRIM(H519))=0</formula>
    </cfRule>
  </conditionalFormatting>
  <conditionalFormatting sqref="I519">
    <cfRule type="containsBlanks" dxfId="10179" priority="2796">
      <formula>LEN(TRIM(I519))=0</formula>
    </cfRule>
  </conditionalFormatting>
  <conditionalFormatting sqref="J519">
    <cfRule type="containsBlanks" dxfId="10178" priority="2797">
      <formula>LEN(TRIM(J519))=0</formula>
    </cfRule>
  </conditionalFormatting>
  <conditionalFormatting sqref="K519:M519">
    <cfRule type="containsBlanks" dxfId="10177" priority="2794">
      <formula>LEN(TRIM(K519))=0</formula>
    </cfRule>
  </conditionalFormatting>
  <conditionalFormatting sqref="AB519">
    <cfRule type="containsBlanks" dxfId="10176" priority="2792">
      <formula>LEN(TRIM(AB519))=0</formula>
    </cfRule>
  </conditionalFormatting>
  <conditionalFormatting sqref="AG519:AH519">
    <cfRule type="containsBlanks" dxfId="10175" priority="2791">
      <formula>LEN(TRIM(AG519))=0</formula>
    </cfRule>
  </conditionalFormatting>
  <conditionalFormatting sqref="AE519">
    <cfRule type="containsBlanks" dxfId="10174" priority="2789">
      <formula>LEN(TRIM(AE519))=0</formula>
    </cfRule>
  </conditionalFormatting>
  <conditionalFormatting sqref="S519:T519">
    <cfRule type="containsBlanks" dxfId="10173" priority="2788">
      <formula>LEN(TRIM(S519))=0</formula>
    </cfRule>
  </conditionalFormatting>
  <conditionalFormatting sqref="AD520 AJ520:AK520">
    <cfRule type="containsBlanks" dxfId="10172" priority="2787">
      <formula>LEN(TRIM(AD520))=0</formula>
    </cfRule>
  </conditionalFormatting>
  <conditionalFormatting sqref="AB520">
    <cfRule type="containsBlanks" dxfId="10171" priority="2785">
      <formula>LEN(TRIM(AB520))=0</formula>
    </cfRule>
  </conditionalFormatting>
  <conditionalFormatting sqref="AG520:AH520">
    <cfRule type="containsBlanks" dxfId="10170" priority="2784">
      <formula>LEN(TRIM(AG520))=0</formula>
    </cfRule>
  </conditionalFormatting>
  <conditionalFormatting sqref="AE520">
    <cfRule type="containsBlanks" dxfId="10169" priority="2782">
      <formula>LEN(TRIM(AE520))=0</formula>
    </cfRule>
  </conditionalFormatting>
  <conditionalFormatting sqref="N520 P520:R520 U520:Y520">
    <cfRule type="containsBlanks" dxfId="10168" priority="2781">
      <formula>LEN(TRIM(N520))=0</formula>
    </cfRule>
  </conditionalFormatting>
  <conditionalFormatting sqref="F520">
    <cfRule type="containsBlanks" dxfId="10167" priority="2780">
      <formula>LEN(TRIM(F520))=0</formula>
    </cfRule>
  </conditionalFormatting>
  <conditionalFormatting sqref="G520">
    <cfRule type="containsBlanks" dxfId="10166" priority="2779">
      <formula>LEN(TRIM(G520))=0</formula>
    </cfRule>
  </conditionalFormatting>
  <conditionalFormatting sqref="H520">
    <cfRule type="containsBlanks" dxfId="10165" priority="2778">
      <formula>LEN(TRIM(H520))=0</formula>
    </cfRule>
  </conditionalFormatting>
  <conditionalFormatting sqref="I520">
    <cfRule type="containsBlanks" dxfId="10164" priority="2776">
      <formula>LEN(TRIM(I520))=0</formula>
    </cfRule>
  </conditionalFormatting>
  <conditionalFormatting sqref="J520">
    <cfRule type="containsBlanks" dxfId="10163" priority="2777">
      <formula>LEN(TRIM(J520))=0</formula>
    </cfRule>
  </conditionalFormatting>
  <conditionalFormatting sqref="K520:M520">
    <cfRule type="containsBlanks" dxfId="10162" priority="2774">
      <formula>LEN(TRIM(K520))=0</formula>
    </cfRule>
  </conditionalFormatting>
  <conditionalFormatting sqref="S520:T520">
    <cfRule type="containsBlanks" dxfId="10161" priority="2773">
      <formula>LEN(TRIM(S520))=0</formula>
    </cfRule>
  </conditionalFormatting>
  <conditionalFormatting sqref="AS519:AS520">
    <cfRule type="containsBlanks" dxfId="10160" priority="2771">
      <formula>LEN(TRIM(AS519))=0</formula>
    </cfRule>
  </conditionalFormatting>
  <conditionalFormatting sqref="AV519:AY520">
    <cfRule type="containsBlanks" dxfId="10159" priority="2770">
      <formula>LEN(TRIM(AV519))=0</formula>
    </cfRule>
  </conditionalFormatting>
  <conditionalFormatting sqref="AZ519:AZ520">
    <cfRule type="containsBlanks" dxfId="10158" priority="2769">
      <formula>LEN(TRIM(AZ519))=0</formula>
    </cfRule>
  </conditionalFormatting>
  <conditionalFormatting sqref="BA519:BA520">
    <cfRule type="containsBlanks" dxfId="10157" priority="2768">
      <formula>LEN(TRIM(BA519))=0</formula>
    </cfRule>
  </conditionalFormatting>
  <conditionalFormatting sqref="BO519:BO520">
    <cfRule type="containsBlanks" dxfId="10156" priority="2767">
      <formula>LEN(TRIM(BO519))=0</formula>
    </cfRule>
  </conditionalFormatting>
  <conditionalFormatting sqref="BO519:BO520">
    <cfRule type="containsBlanks" dxfId="10155" priority="2766">
      <formula>LEN(TRIM(BO519))=0</formula>
    </cfRule>
  </conditionalFormatting>
  <conditionalFormatting sqref="BN519:BN520">
    <cfRule type="containsBlanks" dxfId="10154" priority="2765">
      <formula>LEN(TRIM(BN519))=0</formula>
    </cfRule>
  </conditionalFormatting>
  <conditionalFormatting sqref="BN519:BN520">
    <cfRule type="containsBlanks" dxfId="10153" priority="2764">
      <formula>LEN(TRIM(BN519))=0</formula>
    </cfRule>
  </conditionalFormatting>
  <conditionalFormatting sqref="BG519:BM520">
    <cfRule type="containsBlanks" dxfId="10152" priority="2763">
      <formula>LEN(TRIM(BG519))=0</formula>
    </cfRule>
  </conditionalFormatting>
  <conditionalFormatting sqref="BG519:BL520">
    <cfRule type="containsBlanks" dxfId="10151" priority="2762">
      <formula>LEN(TRIM(BG519))=0</formula>
    </cfRule>
  </conditionalFormatting>
  <conditionalFormatting sqref="BM519:BM520">
    <cfRule type="containsBlanks" dxfId="10150" priority="2761">
      <formula>LEN(TRIM(BM519))=0</formula>
    </cfRule>
  </conditionalFormatting>
  <conditionalFormatting sqref="F521">
    <cfRule type="containsBlanks" dxfId="10149" priority="2760">
      <formula>LEN(TRIM(F521))=0</formula>
    </cfRule>
  </conditionalFormatting>
  <conditionalFormatting sqref="L521:L524">
    <cfRule type="containsBlanks" dxfId="10148" priority="2759">
      <formula>LEN(TRIM(L521))=0</formula>
    </cfRule>
  </conditionalFormatting>
  <conditionalFormatting sqref="I521">
    <cfRule type="containsBlanks" dxfId="10147" priority="2756">
      <formula>LEN(TRIM(I521))=0</formula>
    </cfRule>
  </conditionalFormatting>
  <conditionalFormatting sqref="J521">
    <cfRule type="containsBlanks" dxfId="10146" priority="2757">
      <formula>LEN(TRIM(J521))=0</formula>
    </cfRule>
  </conditionalFormatting>
  <conditionalFormatting sqref="AO521">
    <cfRule type="containsBlanks" dxfId="10145" priority="2755">
      <formula>LEN(TRIM(AO521))=0</formula>
    </cfRule>
  </conditionalFormatting>
  <conditionalFormatting sqref="X521">
    <cfRule type="containsBlanks" dxfId="10144" priority="2754">
      <formula>LEN(TRIM(X521))=0</formula>
    </cfRule>
  </conditionalFormatting>
  <conditionalFormatting sqref="AB521">
    <cfRule type="containsBlanks" dxfId="10143" priority="2753">
      <formula>LEN(TRIM(AB521))=0</formula>
    </cfRule>
  </conditionalFormatting>
  <conditionalFormatting sqref="BO521">
    <cfRule type="containsBlanks" dxfId="10142" priority="2752">
      <formula>LEN(TRIM(BO521))=0</formula>
    </cfRule>
  </conditionalFormatting>
  <conditionalFormatting sqref="BO521">
    <cfRule type="containsBlanks" dxfId="10141" priority="2751">
      <formula>LEN(TRIM(BO521))=0</formula>
    </cfRule>
  </conditionalFormatting>
  <conditionalFormatting sqref="BA521">
    <cfRule type="containsBlanks" dxfId="10140" priority="2750">
      <formula>LEN(TRIM(BA521))=0</formula>
    </cfRule>
  </conditionalFormatting>
  <conditionalFormatting sqref="BN521">
    <cfRule type="containsBlanks" dxfId="10139" priority="2749">
      <formula>LEN(TRIM(BN521))=0</formula>
    </cfRule>
  </conditionalFormatting>
  <conditionalFormatting sqref="BN521">
    <cfRule type="containsBlanks" dxfId="10138" priority="2748">
      <formula>LEN(TRIM(BN521))=0</formula>
    </cfRule>
  </conditionalFormatting>
  <conditionalFormatting sqref="BG521:BM521">
    <cfRule type="containsBlanks" dxfId="10137" priority="2747">
      <formula>LEN(TRIM(BG521))=0</formula>
    </cfRule>
  </conditionalFormatting>
  <conditionalFormatting sqref="BG521:BL521">
    <cfRule type="containsBlanks" dxfId="10136" priority="2746">
      <formula>LEN(TRIM(BG521))=0</formula>
    </cfRule>
  </conditionalFormatting>
  <conditionalFormatting sqref="BM521">
    <cfRule type="containsBlanks" dxfId="10135" priority="2745">
      <formula>LEN(TRIM(BM521))=0</formula>
    </cfRule>
  </conditionalFormatting>
  <conditionalFormatting sqref="F522">
    <cfRule type="containsBlanks" dxfId="10134" priority="2743">
      <formula>LEN(TRIM(F522))=0</formula>
    </cfRule>
  </conditionalFormatting>
  <conditionalFormatting sqref="H522">
    <cfRule type="containsBlanks" dxfId="10133" priority="2742">
      <formula>LEN(TRIM(H522))=0</formula>
    </cfRule>
  </conditionalFormatting>
  <conditionalFormatting sqref="I522">
    <cfRule type="containsBlanks" dxfId="10132" priority="2740">
      <formula>LEN(TRIM(I522))=0</formula>
    </cfRule>
  </conditionalFormatting>
  <conditionalFormatting sqref="J522">
    <cfRule type="containsBlanks" dxfId="10131" priority="2741">
      <formula>LEN(TRIM(J522))=0</formula>
    </cfRule>
  </conditionalFormatting>
  <conditionalFormatting sqref="S522:T522">
    <cfRule type="containsBlanks" dxfId="10130" priority="2737">
      <formula>LEN(TRIM(S522))=0</formula>
    </cfRule>
  </conditionalFormatting>
  <conditionalFormatting sqref="X522">
    <cfRule type="containsBlanks" dxfId="10129" priority="2736">
      <formula>LEN(TRIM(X522))=0</formula>
    </cfRule>
  </conditionalFormatting>
  <conditionalFormatting sqref="AE522">
    <cfRule type="containsBlanks" dxfId="10128" priority="2735">
      <formula>LEN(TRIM(AE522))=0</formula>
    </cfRule>
  </conditionalFormatting>
  <conditionalFormatting sqref="AS522">
    <cfRule type="containsBlanks" dxfId="10127" priority="2734">
      <formula>LEN(TRIM(AS522))=0</formula>
    </cfRule>
  </conditionalFormatting>
  <conditionalFormatting sqref="BA522">
    <cfRule type="containsBlanks" dxfId="10126" priority="2733">
      <formula>LEN(TRIM(BA522))=0</formula>
    </cfRule>
  </conditionalFormatting>
  <conditionalFormatting sqref="AX522:AY522">
    <cfRule type="containsBlanks" dxfId="10125" priority="2732">
      <formula>LEN(TRIM(AX522))=0</formula>
    </cfRule>
  </conditionalFormatting>
  <conditionalFormatting sqref="BG522:BM522">
    <cfRule type="containsBlanks" dxfId="10124" priority="2731">
      <formula>LEN(TRIM(BG522))=0</formula>
    </cfRule>
  </conditionalFormatting>
  <conditionalFormatting sqref="BG522:BL522">
    <cfRule type="containsBlanks" dxfId="10123" priority="2730">
      <formula>LEN(TRIM(BG522))=0</formula>
    </cfRule>
  </conditionalFormatting>
  <conditionalFormatting sqref="BM522">
    <cfRule type="containsBlanks" dxfId="10122" priority="2729">
      <formula>LEN(TRIM(BM522))=0</formula>
    </cfRule>
  </conditionalFormatting>
  <conditionalFormatting sqref="BO522">
    <cfRule type="containsBlanks" dxfId="10121" priority="2728">
      <formula>LEN(TRIM(BO522))=0</formula>
    </cfRule>
  </conditionalFormatting>
  <conditionalFormatting sqref="BO522">
    <cfRule type="containsBlanks" dxfId="10120" priority="2727">
      <formula>LEN(TRIM(BO522))=0</formula>
    </cfRule>
  </conditionalFormatting>
  <conditionalFormatting sqref="BN522">
    <cfRule type="containsBlanks" dxfId="10119" priority="2726">
      <formula>LEN(TRIM(BN522))=0</formula>
    </cfRule>
  </conditionalFormatting>
  <conditionalFormatting sqref="BN522">
    <cfRule type="containsBlanks" dxfId="10118" priority="2725">
      <formula>LEN(TRIM(BN522))=0</formula>
    </cfRule>
  </conditionalFormatting>
  <conditionalFormatting sqref="G524:G525 AR523:AR525 K523:K524 M523:N524 P523:R525 U523:W525 Y523:Z525 AT525:AW525 N525 AT523:AU524 AD523:AD525 AG523:AH525 AB523:AB525 AJ523:AK525">
    <cfRule type="containsBlanks" dxfId="10117" priority="2724">
      <formula>LEN(TRIM(G523))=0</formula>
    </cfRule>
  </conditionalFormatting>
  <conditionalFormatting sqref="BQ523:BQ525">
    <cfRule type="notContainsBlanks" dxfId="10116" priority="2723">
      <formula>LEN(TRIM(BQ523))&gt;0</formula>
    </cfRule>
  </conditionalFormatting>
  <conditionalFormatting sqref="F523:F525">
    <cfRule type="containsBlanks" dxfId="10115" priority="2721">
      <formula>LEN(TRIM(F523))=0</formula>
    </cfRule>
  </conditionalFormatting>
  <conditionalFormatting sqref="H523:H525">
    <cfRule type="containsBlanks" dxfId="10114" priority="2720">
      <formula>LEN(TRIM(H523))=0</formula>
    </cfRule>
  </conditionalFormatting>
  <conditionalFormatting sqref="I523:I525">
    <cfRule type="containsBlanks" dxfId="10113" priority="2718">
      <formula>LEN(TRIM(I523))=0</formula>
    </cfRule>
  </conditionalFormatting>
  <conditionalFormatting sqref="J523:J525">
    <cfRule type="containsBlanks" dxfId="10112" priority="2719">
      <formula>LEN(TRIM(J523))=0</formula>
    </cfRule>
  </conditionalFormatting>
  <conditionalFormatting sqref="L525">
    <cfRule type="containsBlanks" dxfId="10111" priority="2717">
      <formula>LEN(TRIM(L525))=0</formula>
    </cfRule>
  </conditionalFormatting>
  <conditionalFormatting sqref="S523:T525">
    <cfRule type="containsBlanks" dxfId="10110" priority="2715">
      <formula>LEN(TRIM(S523))=0</formula>
    </cfRule>
  </conditionalFormatting>
  <conditionalFormatting sqref="X523:X525">
    <cfRule type="containsBlanks" dxfId="10109" priority="2714">
      <formula>LEN(TRIM(X523))=0</formula>
    </cfRule>
  </conditionalFormatting>
  <conditionalFormatting sqref="AE523:AE525">
    <cfRule type="containsBlanks" dxfId="10108" priority="2713">
      <formula>LEN(TRIM(AE523))=0</formula>
    </cfRule>
  </conditionalFormatting>
  <conditionalFormatting sqref="AS523:AS525">
    <cfRule type="containsBlanks" dxfId="10107" priority="2712">
      <formula>LEN(TRIM(AS523))=0</formula>
    </cfRule>
  </conditionalFormatting>
  <conditionalFormatting sqref="BA523:BA525">
    <cfRule type="containsBlanks" dxfId="10106" priority="2711">
      <formula>LEN(TRIM(BA523))=0</formula>
    </cfRule>
  </conditionalFormatting>
  <conditionalFormatting sqref="AX523:AY525">
    <cfRule type="containsBlanks" dxfId="10105" priority="2710">
      <formula>LEN(TRIM(AX523))=0</formula>
    </cfRule>
  </conditionalFormatting>
  <conditionalFormatting sqref="BG523:BM525">
    <cfRule type="containsBlanks" dxfId="10104" priority="2709">
      <formula>LEN(TRIM(BG523))=0</formula>
    </cfRule>
  </conditionalFormatting>
  <conditionalFormatting sqref="BG523:BL525">
    <cfRule type="containsBlanks" dxfId="10103" priority="2708">
      <formula>LEN(TRIM(BG523))=0</formula>
    </cfRule>
  </conditionalFormatting>
  <conditionalFormatting sqref="BM523:BM525">
    <cfRule type="containsBlanks" dxfId="10102" priority="2707">
      <formula>LEN(TRIM(BM523))=0</formula>
    </cfRule>
  </conditionalFormatting>
  <conditionalFormatting sqref="BO523:BO525">
    <cfRule type="containsBlanks" dxfId="10101" priority="2706">
      <formula>LEN(TRIM(BO523))=0</formula>
    </cfRule>
  </conditionalFormatting>
  <conditionalFormatting sqref="BO523:BO525">
    <cfRule type="containsBlanks" dxfId="10100" priority="2705">
      <formula>LEN(TRIM(BO523))=0</formula>
    </cfRule>
  </conditionalFormatting>
  <conditionalFormatting sqref="BN523:BN525">
    <cfRule type="containsBlanks" dxfId="10099" priority="2704">
      <formula>LEN(TRIM(BN523))=0</formula>
    </cfRule>
  </conditionalFormatting>
  <conditionalFormatting sqref="BN523:BN525">
    <cfRule type="containsBlanks" dxfId="10098" priority="2703">
      <formula>LEN(TRIM(BN523))=0</formula>
    </cfRule>
  </conditionalFormatting>
  <conditionalFormatting sqref="G523">
    <cfRule type="containsBlanks" dxfId="10097" priority="2702">
      <formula>LEN(TRIM(G523))=0</formula>
    </cfRule>
  </conditionalFormatting>
  <conditionalFormatting sqref="K525">
    <cfRule type="containsBlanks" dxfId="10096" priority="2701">
      <formula>LEN(TRIM(K525))=0</formula>
    </cfRule>
  </conditionalFormatting>
  <conditionalFormatting sqref="M525">
    <cfRule type="containsBlanks" dxfId="10095" priority="2700">
      <formula>LEN(TRIM(M525))=0</formula>
    </cfRule>
  </conditionalFormatting>
  <conditionalFormatting sqref="AQ525">
    <cfRule type="containsBlanks" dxfId="10094" priority="2699">
      <formula>LEN(TRIM(AQ525))=0</formula>
    </cfRule>
  </conditionalFormatting>
  <conditionalFormatting sqref="AV522:AW524">
    <cfRule type="containsBlanks" dxfId="10093" priority="2698">
      <formula>LEN(TRIM(AV522))=0</formula>
    </cfRule>
  </conditionalFormatting>
  <conditionalFormatting sqref="AZ522:AZ525">
    <cfRule type="containsBlanks" dxfId="10092" priority="2697">
      <formula>LEN(TRIM(AZ522))=0</formula>
    </cfRule>
  </conditionalFormatting>
  <conditionalFormatting sqref="F526">
    <cfRule type="containsBlanks" dxfId="10091" priority="2696">
      <formula>LEN(TRIM(F526))=0</formula>
    </cfRule>
  </conditionalFormatting>
  <conditionalFormatting sqref="F527">
    <cfRule type="containsBlanks" dxfId="10090" priority="2695">
      <formula>LEN(TRIM(F527))=0</formula>
    </cfRule>
  </conditionalFormatting>
  <conditionalFormatting sqref="I526:I527">
    <cfRule type="containsBlanks" dxfId="10089" priority="2693">
      <formula>LEN(TRIM(I526))=0</formula>
    </cfRule>
  </conditionalFormatting>
  <conditionalFormatting sqref="J526:J527">
    <cfRule type="containsBlanks" dxfId="10088" priority="2694">
      <formula>LEN(TRIM(J526))=0</formula>
    </cfRule>
  </conditionalFormatting>
  <conditionalFormatting sqref="H526:H527">
    <cfRule type="containsBlanks" dxfId="10087" priority="2692">
      <formula>LEN(TRIM(H526))=0</formula>
    </cfRule>
  </conditionalFormatting>
  <conditionalFormatting sqref="K526:K527">
    <cfRule type="containsBlanks" dxfId="10086" priority="2691">
      <formula>LEN(TRIM(K526))=0</formula>
    </cfRule>
  </conditionalFormatting>
  <conditionalFormatting sqref="M526:O527">
    <cfRule type="containsBlanks" dxfId="10085" priority="2690">
      <formula>LEN(TRIM(M526))=0</formula>
    </cfRule>
  </conditionalFormatting>
  <conditionalFormatting sqref="P526:P527">
    <cfRule type="containsBlanks" dxfId="10084" priority="2689">
      <formula>LEN(TRIM(P526))=0</formula>
    </cfRule>
  </conditionalFormatting>
  <conditionalFormatting sqref="W526:W527">
    <cfRule type="containsBlanks" dxfId="10083" priority="2688">
      <formula>LEN(TRIM(W526))=0</formula>
    </cfRule>
  </conditionalFormatting>
  <conditionalFormatting sqref="X526:X527">
    <cfRule type="containsBlanks" dxfId="10082" priority="2687">
      <formula>LEN(TRIM(X526))=0</formula>
    </cfRule>
  </conditionalFormatting>
  <conditionalFormatting sqref="Y526:Y527">
    <cfRule type="containsBlanks" dxfId="10081" priority="2686">
      <formula>LEN(TRIM(Y526))=0</formula>
    </cfRule>
  </conditionalFormatting>
  <conditionalFormatting sqref="AB526">
    <cfRule type="containsBlanks" dxfId="10080" priority="2685">
      <formula>LEN(TRIM(AB526))=0</formula>
    </cfRule>
  </conditionalFormatting>
  <conditionalFormatting sqref="AB527">
    <cfRule type="containsBlanks" dxfId="10079" priority="2683">
      <formula>LEN(TRIM(AB527))=0</formula>
    </cfRule>
  </conditionalFormatting>
  <conditionalFormatting sqref="AE526:AE527">
    <cfRule type="containsBlanks" dxfId="10078" priority="2682">
      <formula>LEN(TRIM(AE526))=0</formula>
    </cfRule>
  </conditionalFormatting>
  <conditionalFormatting sqref="AG526:AH527">
    <cfRule type="containsBlanks" dxfId="10077" priority="2681">
      <formula>LEN(TRIM(AG526))=0</formula>
    </cfRule>
  </conditionalFormatting>
  <conditionalFormatting sqref="AJ526:AK527">
    <cfRule type="containsBlanks" dxfId="10076" priority="2680">
      <formula>LEN(TRIM(AJ526))=0</formula>
    </cfRule>
  </conditionalFormatting>
  <conditionalFormatting sqref="AO526:AO527">
    <cfRule type="containsBlanks" dxfId="10075" priority="2679">
      <formula>LEN(TRIM(AO526))=0</formula>
    </cfRule>
  </conditionalFormatting>
  <conditionalFormatting sqref="AS526:AS527">
    <cfRule type="containsBlanks" dxfId="10074" priority="2678">
      <formula>LEN(TRIM(AS526))=0</formula>
    </cfRule>
  </conditionalFormatting>
  <conditionalFormatting sqref="AQ526">
    <cfRule type="containsBlanks" dxfId="10073" priority="2677">
      <formula>LEN(TRIM(AQ526))=0</formula>
    </cfRule>
  </conditionalFormatting>
  <conditionalFormatting sqref="AX526:AY526">
    <cfRule type="containsBlanks" dxfId="10072" priority="2676">
      <formula>LEN(TRIM(AX526))=0</formula>
    </cfRule>
  </conditionalFormatting>
  <conditionalFormatting sqref="BA526">
    <cfRule type="containsBlanks" dxfId="10071" priority="2675">
      <formula>LEN(TRIM(BA526))=0</formula>
    </cfRule>
  </conditionalFormatting>
  <conditionalFormatting sqref="AX527:AY527">
    <cfRule type="containsBlanks" dxfId="10070" priority="2673">
      <formula>LEN(TRIM(AX527))=0</formula>
    </cfRule>
  </conditionalFormatting>
  <conditionalFormatting sqref="AZ527">
    <cfRule type="containsBlanks" dxfId="10069" priority="2672">
      <formula>LEN(TRIM(AZ527))=0</formula>
    </cfRule>
  </conditionalFormatting>
  <conditionalFormatting sqref="BA527">
    <cfRule type="containsBlanks" dxfId="10068" priority="2671">
      <formula>LEN(TRIM(BA527))=0</formula>
    </cfRule>
  </conditionalFormatting>
  <conditionalFormatting sqref="BG526:BM527">
    <cfRule type="containsBlanks" dxfId="10067" priority="2670">
      <formula>LEN(TRIM(BG526))=0</formula>
    </cfRule>
  </conditionalFormatting>
  <conditionalFormatting sqref="BG526:BL527">
    <cfRule type="containsBlanks" dxfId="10066" priority="2669">
      <formula>LEN(TRIM(BG526))=0</formula>
    </cfRule>
  </conditionalFormatting>
  <conditionalFormatting sqref="BM526:BM527">
    <cfRule type="containsBlanks" dxfId="10065" priority="2668">
      <formula>LEN(TRIM(BM526))=0</formula>
    </cfRule>
  </conditionalFormatting>
  <conditionalFormatting sqref="BO527">
    <cfRule type="containsBlanks" dxfId="10064" priority="2667">
      <formula>LEN(TRIM(BO527))=0</formula>
    </cfRule>
  </conditionalFormatting>
  <conditionalFormatting sqref="BO527">
    <cfRule type="containsBlanks" dxfId="10063" priority="2666">
      <formula>LEN(TRIM(BO527))=0</formula>
    </cfRule>
  </conditionalFormatting>
  <conditionalFormatting sqref="BN526:BN527">
    <cfRule type="containsBlanks" dxfId="10062" priority="2665">
      <formula>LEN(TRIM(BN526))=0</formula>
    </cfRule>
  </conditionalFormatting>
  <conditionalFormatting sqref="BN526:BN527">
    <cfRule type="containsBlanks" dxfId="10061" priority="2664">
      <formula>LEN(TRIM(BN526))=0</formula>
    </cfRule>
  </conditionalFormatting>
  <conditionalFormatting sqref="H528">
    <cfRule type="containsBlanks" dxfId="10060" priority="2663">
      <formula>LEN(TRIM(H528))=0</formula>
    </cfRule>
  </conditionalFormatting>
  <conditionalFormatting sqref="L528">
    <cfRule type="containsBlanks" dxfId="10059" priority="2662">
      <formula>LEN(TRIM(L528))=0</formula>
    </cfRule>
  </conditionalFormatting>
  <conditionalFormatting sqref="AO532">
    <cfRule type="containsBlanks" dxfId="10058" priority="2601">
      <formula>LEN(TRIM(AO532))=0</formula>
    </cfRule>
  </conditionalFormatting>
  <conditionalFormatting sqref="N528:P528">
    <cfRule type="containsBlanks" dxfId="10057" priority="2661">
      <formula>LEN(TRIM(N528))=0</formula>
    </cfRule>
  </conditionalFormatting>
  <conditionalFormatting sqref="I528">
    <cfRule type="containsBlanks" dxfId="10056" priority="2659">
      <formula>LEN(TRIM(I528))=0</formula>
    </cfRule>
  </conditionalFormatting>
  <conditionalFormatting sqref="J528">
    <cfRule type="containsBlanks" dxfId="10055" priority="2660">
      <formula>LEN(TRIM(J528))=0</formula>
    </cfRule>
  </conditionalFormatting>
  <conditionalFormatting sqref="F528">
    <cfRule type="containsBlanks" dxfId="10054" priority="2658">
      <formula>LEN(TRIM(F528))=0</formula>
    </cfRule>
  </conditionalFormatting>
  <conditionalFormatting sqref="W528">
    <cfRule type="containsBlanks" dxfId="10053" priority="2657">
      <formula>LEN(TRIM(W528))=0</formula>
    </cfRule>
  </conditionalFormatting>
  <conditionalFormatting sqref="X528">
    <cfRule type="containsBlanks" dxfId="10052" priority="2656">
      <formula>LEN(TRIM(X528))=0</formula>
    </cfRule>
  </conditionalFormatting>
  <conditionalFormatting sqref="AE528">
    <cfRule type="containsBlanks" dxfId="10051" priority="2655">
      <formula>LEN(TRIM(AE528))=0</formula>
    </cfRule>
  </conditionalFormatting>
  <conditionalFormatting sqref="Y528">
    <cfRule type="containsBlanks" dxfId="10050" priority="2654">
      <formula>LEN(TRIM(Y528))=0</formula>
    </cfRule>
  </conditionalFormatting>
  <conditionalFormatting sqref="AV528:AY528">
    <cfRule type="containsBlanks" dxfId="10049" priority="2652">
      <formula>LEN(TRIM(AV528))=0</formula>
    </cfRule>
  </conditionalFormatting>
  <conditionalFormatting sqref="BA528">
    <cfRule type="containsBlanks" dxfId="10048" priority="2651">
      <formula>LEN(TRIM(BA528))=0</formula>
    </cfRule>
  </conditionalFormatting>
  <conditionalFormatting sqref="BG528:BM528">
    <cfRule type="containsBlanks" dxfId="10047" priority="2650">
      <formula>LEN(TRIM(BG528))=0</formula>
    </cfRule>
  </conditionalFormatting>
  <conditionalFormatting sqref="BG528:BL528">
    <cfRule type="containsBlanks" dxfId="10046" priority="2649">
      <formula>LEN(TRIM(BG528))=0</formula>
    </cfRule>
  </conditionalFormatting>
  <conditionalFormatting sqref="BM528">
    <cfRule type="containsBlanks" dxfId="10045" priority="2648">
      <formula>LEN(TRIM(BM528))=0</formula>
    </cfRule>
  </conditionalFormatting>
  <conditionalFormatting sqref="BO528">
    <cfRule type="containsBlanks" dxfId="10044" priority="2647">
      <formula>LEN(TRIM(BO528))=0</formula>
    </cfRule>
  </conditionalFormatting>
  <conditionalFormatting sqref="BO528">
    <cfRule type="containsBlanks" dxfId="10043" priority="2646">
      <formula>LEN(TRIM(BO528))=0</formula>
    </cfRule>
  </conditionalFormatting>
  <conditionalFormatting sqref="BN528">
    <cfRule type="containsBlanks" dxfId="10042" priority="2645">
      <formula>LEN(TRIM(BN528))=0</formula>
    </cfRule>
  </conditionalFormatting>
  <conditionalFormatting sqref="S528:T528">
    <cfRule type="containsBlanks" dxfId="10041" priority="2644">
      <formula>LEN(TRIM(S528))=0</formula>
    </cfRule>
  </conditionalFormatting>
  <conditionalFormatting sqref="F529">
    <cfRule type="containsBlanks" dxfId="10040" priority="2643">
      <formula>LEN(TRIM(F529))=0</formula>
    </cfRule>
  </conditionalFormatting>
  <conditionalFormatting sqref="G529">
    <cfRule type="containsBlanks" dxfId="10039" priority="2642">
      <formula>LEN(TRIM(G529))=0</formula>
    </cfRule>
  </conditionalFormatting>
  <conditionalFormatting sqref="H529">
    <cfRule type="containsBlanks" dxfId="10038" priority="2641">
      <formula>LEN(TRIM(H529))=0</formula>
    </cfRule>
  </conditionalFormatting>
  <conditionalFormatting sqref="I529">
    <cfRule type="containsBlanks" dxfId="10037" priority="2639">
      <formula>LEN(TRIM(I529))=0</formula>
    </cfRule>
  </conditionalFormatting>
  <conditionalFormatting sqref="J529">
    <cfRule type="containsBlanks" dxfId="10036" priority="2640">
      <formula>LEN(TRIM(J529))=0</formula>
    </cfRule>
  </conditionalFormatting>
  <conditionalFormatting sqref="X529">
    <cfRule type="containsBlanks" dxfId="10035" priority="2638">
      <formula>LEN(TRIM(X529))=0</formula>
    </cfRule>
  </conditionalFormatting>
  <conditionalFormatting sqref="O529:O542">
    <cfRule type="containsBlanks" dxfId="10034" priority="2637">
      <formula>LEN(TRIM(O529))=0</formula>
    </cfRule>
  </conditionalFormatting>
  <conditionalFormatting sqref="K529:M529">
    <cfRule type="containsBlanks" dxfId="10033" priority="2636">
      <formula>LEN(TRIM(K529))=0</formula>
    </cfRule>
  </conditionalFormatting>
  <conditionalFormatting sqref="BO531:BO533">
    <cfRule type="containsBlanks" dxfId="10032" priority="2557">
      <formula>LEN(TRIM(BO531))=0</formula>
    </cfRule>
  </conditionalFormatting>
  <conditionalFormatting sqref="AB529">
    <cfRule type="containsBlanks" dxfId="10031" priority="2635">
      <formula>LEN(TRIM(AB529))=0</formula>
    </cfRule>
  </conditionalFormatting>
  <conditionalFormatting sqref="AD529:AE529">
    <cfRule type="containsBlanks" dxfId="10030" priority="2634">
      <formula>LEN(TRIM(AD529))=0</formula>
    </cfRule>
  </conditionalFormatting>
  <conditionalFormatting sqref="AJ529">
    <cfRule type="containsBlanks" dxfId="10029" priority="2633">
      <formula>LEN(TRIM(AJ529))=0</formula>
    </cfRule>
  </conditionalFormatting>
  <conditionalFormatting sqref="AO529">
    <cfRule type="containsBlanks" dxfId="10028" priority="2632">
      <formula>LEN(TRIM(AO529))=0</formula>
    </cfRule>
  </conditionalFormatting>
  <conditionalFormatting sqref="AQ529">
    <cfRule type="containsBlanks" dxfId="10027" priority="2631">
      <formula>LEN(TRIM(AQ529))=0</formula>
    </cfRule>
  </conditionalFormatting>
  <conditionalFormatting sqref="AS529">
    <cfRule type="containsBlanks" dxfId="10026" priority="2630">
      <formula>LEN(TRIM(AS529))=0</formula>
    </cfRule>
  </conditionalFormatting>
  <conditionalFormatting sqref="AX529:AY529">
    <cfRule type="containsBlanks" dxfId="10025" priority="2629">
      <formula>LEN(TRIM(AX529))=0</formula>
    </cfRule>
  </conditionalFormatting>
  <conditionalFormatting sqref="AZ529">
    <cfRule type="containsBlanks" dxfId="10024" priority="2628">
      <formula>LEN(TRIM(AZ529))=0</formula>
    </cfRule>
  </conditionalFormatting>
  <conditionalFormatting sqref="BL529">
    <cfRule type="containsBlanks" dxfId="10023" priority="2627">
      <formula>LEN(TRIM(BL529))=0</formula>
    </cfRule>
  </conditionalFormatting>
  <conditionalFormatting sqref="BL529">
    <cfRule type="containsBlanks" dxfId="10022" priority="2626">
      <formula>LEN(TRIM(BL529))=0</formula>
    </cfRule>
  </conditionalFormatting>
  <conditionalFormatting sqref="BN529">
    <cfRule type="containsBlanks" dxfId="10021" priority="2625">
      <formula>LEN(TRIM(BN529))=0</formula>
    </cfRule>
  </conditionalFormatting>
  <conditionalFormatting sqref="BN529">
    <cfRule type="containsBlanks" dxfId="10020" priority="2624">
      <formula>LEN(TRIM(BN529))=0</formula>
    </cfRule>
  </conditionalFormatting>
  <conditionalFormatting sqref="F530">
    <cfRule type="containsBlanks" dxfId="10019" priority="2623">
      <formula>LEN(TRIM(F530))=0</formula>
    </cfRule>
  </conditionalFormatting>
  <conditionalFormatting sqref="G530">
    <cfRule type="containsBlanks" dxfId="10018" priority="2622">
      <formula>LEN(TRIM(G530))=0</formula>
    </cfRule>
  </conditionalFormatting>
  <conditionalFormatting sqref="H530">
    <cfRule type="containsBlanks" dxfId="10017" priority="2621">
      <formula>LEN(TRIM(H530))=0</formula>
    </cfRule>
  </conditionalFormatting>
  <conditionalFormatting sqref="I530">
    <cfRule type="containsBlanks" dxfId="10016" priority="2619">
      <formula>LEN(TRIM(I530))=0</formula>
    </cfRule>
  </conditionalFormatting>
  <conditionalFormatting sqref="J530">
    <cfRule type="containsBlanks" dxfId="10015" priority="2620">
      <formula>LEN(TRIM(J530))=0</formula>
    </cfRule>
  </conditionalFormatting>
  <conditionalFormatting sqref="F532">
    <cfRule type="containsBlanks" dxfId="10014" priority="2618">
      <formula>LEN(TRIM(F532))=0</formula>
    </cfRule>
  </conditionalFormatting>
  <conditionalFormatting sqref="G532">
    <cfRule type="containsBlanks" dxfId="10013" priority="2617">
      <formula>LEN(TRIM(G532))=0</formula>
    </cfRule>
  </conditionalFormatting>
  <conditionalFormatting sqref="H532">
    <cfRule type="containsBlanks" dxfId="10012" priority="2616">
      <formula>LEN(TRIM(H532))=0</formula>
    </cfRule>
  </conditionalFormatting>
  <conditionalFormatting sqref="J532">
    <cfRule type="containsBlanks" dxfId="10011" priority="2615">
      <formula>LEN(TRIM(J532))=0</formula>
    </cfRule>
  </conditionalFormatting>
  <conditionalFormatting sqref="K530 K532">
    <cfRule type="containsBlanks" dxfId="10010" priority="2614">
      <formula>LEN(TRIM(K530))=0</formula>
    </cfRule>
  </conditionalFormatting>
  <conditionalFormatting sqref="M530 M532">
    <cfRule type="containsBlanks" dxfId="10009" priority="2613">
      <formula>LEN(TRIM(M530))=0</formula>
    </cfRule>
  </conditionalFormatting>
  <conditionalFormatting sqref="S530:T530 S532:T532">
    <cfRule type="containsBlanks" dxfId="10008" priority="2611">
      <formula>LEN(TRIM(S530))=0</formula>
    </cfRule>
  </conditionalFormatting>
  <conditionalFormatting sqref="W530 W532">
    <cfRule type="containsBlanks" dxfId="10007" priority="2610">
      <formula>LEN(TRIM(W530))=0</formula>
    </cfRule>
  </conditionalFormatting>
  <conditionalFormatting sqref="X530 X532">
    <cfRule type="containsBlanks" dxfId="10006" priority="2609">
      <formula>LEN(TRIM(X530))=0</formula>
    </cfRule>
  </conditionalFormatting>
  <conditionalFormatting sqref="AB530">
    <cfRule type="containsBlanks" dxfId="10005" priority="2607">
      <formula>LEN(TRIM(AB530))=0</formula>
    </cfRule>
  </conditionalFormatting>
  <conditionalFormatting sqref="AB532">
    <cfRule type="containsBlanks" dxfId="10004" priority="2604">
      <formula>LEN(TRIM(AB532))=0</formula>
    </cfRule>
  </conditionalFormatting>
  <conditionalFormatting sqref="AO530">
    <cfRule type="containsBlanks" dxfId="10003" priority="2603">
      <formula>LEN(TRIM(AO530))=0</formula>
    </cfRule>
  </conditionalFormatting>
  <conditionalFormatting sqref="AN532">
    <cfRule type="containsBlanks" dxfId="10002" priority="2602">
      <formula>LEN(TRIM(AN532))=0</formula>
    </cfRule>
  </conditionalFormatting>
  <conditionalFormatting sqref="L531 N531 P531:R531 U531:V531 Y531:Z531 AT532:AW532">
    <cfRule type="containsBlanks" dxfId="10001" priority="2600">
      <formula>LEN(TRIM(L531))=0</formula>
    </cfRule>
  </conditionalFormatting>
  <conditionalFormatting sqref="BQ531">
    <cfRule type="notContainsBlanks" dxfId="10000" priority="2599">
      <formula>LEN(TRIM(BQ531))&gt;0</formula>
    </cfRule>
  </conditionalFormatting>
  <conditionalFormatting sqref="F531">
    <cfRule type="containsBlanks" dxfId="9999" priority="2598">
      <formula>LEN(TRIM(F531))=0</formula>
    </cfRule>
  </conditionalFormatting>
  <conditionalFormatting sqref="G531">
    <cfRule type="containsBlanks" dxfId="9998" priority="2597">
      <formula>LEN(TRIM(G531))=0</formula>
    </cfRule>
  </conditionalFormatting>
  <conditionalFormatting sqref="H531">
    <cfRule type="containsBlanks" dxfId="9997" priority="2596">
      <formula>LEN(TRIM(H531))=0</formula>
    </cfRule>
  </conditionalFormatting>
  <conditionalFormatting sqref="I531">
    <cfRule type="containsBlanks" dxfId="9996" priority="2594">
      <formula>LEN(TRIM(I531))=0</formula>
    </cfRule>
  </conditionalFormatting>
  <conditionalFormatting sqref="J531">
    <cfRule type="containsBlanks" dxfId="9995" priority="2595">
      <formula>LEN(TRIM(J531))=0</formula>
    </cfRule>
  </conditionalFormatting>
  <conditionalFormatting sqref="K531">
    <cfRule type="containsBlanks" dxfId="9994" priority="2593">
      <formula>LEN(TRIM(K531))=0</formula>
    </cfRule>
  </conditionalFormatting>
  <conditionalFormatting sqref="M531">
    <cfRule type="containsBlanks" dxfId="9993" priority="2592">
      <formula>LEN(TRIM(M531))=0</formula>
    </cfRule>
  </conditionalFormatting>
  <conditionalFormatting sqref="S531:T531">
    <cfRule type="containsBlanks" dxfId="9992" priority="2590">
      <formula>LEN(TRIM(S531))=0</formula>
    </cfRule>
  </conditionalFormatting>
  <conditionalFormatting sqref="W531">
    <cfRule type="containsBlanks" dxfId="9991" priority="2589">
      <formula>LEN(TRIM(W531))=0</formula>
    </cfRule>
  </conditionalFormatting>
  <conditionalFormatting sqref="X531">
    <cfRule type="containsBlanks" dxfId="9990" priority="2588">
      <formula>LEN(TRIM(X531))=0</formula>
    </cfRule>
  </conditionalFormatting>
  <conditionalFormatting sqref="AB531">
    <cfRule type="containsBlanks" dxfId="9989" priority="2586">
      <formula>LEN(TRIM(AB531))=0</formula>
    </cfRule>
  </conditionalFormatting>
  <conditionalFormatting sqref="AO531">
    <cfRule type="containsBlanks" dxfId="9988" priority="2585">
      <formula>LEN(TRIM(AO531))=0</formula>
    </cfRule>
  </conditionalFormatting>
  <conditionalFormatting sqref="I533 Y533:Z533 U533:V533 P533:R533 N533 L533 AT533:AW533">
    <cfRule type="containsBlanks" dxfId="9987" priority="2584">
      <formula>LEN(TRIM(I533))=0</formula>
    </cfRule>
  </conditionalFormatting>
  <conditionalFormatting sqref="BQ533">
    <cfRule type="notContainsBlanks" dxfId="9986" priority="2583">
      <formula>LEN(TRIM(BQ533))&gt;0</formula>
    </cfRule>
  </conditionalFormatting>
  <conditionalFormatting sqref="F533">
    <cfRule type="containsBlanks" dxfId="9985" priority="2582">
      <formula>LEN(TRIM(F533))=0</formula>
    </cfRule>
  </conditionalFormatting>
  <conditionalFormatting sqref="G533">
    <cfRule type="containsBlanks" dxfId="9984" priority="2581">
      <formula>LEN(TRIM(G533))=0</formula>
    </cfRule>
  </conditionalFormatting>
  <conditionalFormatting sqref="H533">
    <cfRule type="containsBlanks" dxfId="9983" priority="2580">
      <formula>LEN(TRIM(H533))=0</formula>
    </cfRule>
  </conditionalFormatting>
  <conditionalFormatting sqref="J533">
    <cfRule type="containsBlanks" dxfId="9982" priority="2579">
      <formula>LEN(TRIM(J533))=0</formula>
    </cfRule>
  </conditionalFormatting>
  <conditionalFormatting sqref="K533">
    <cfRule type="containsBlanks" dxfId="9981" priority="2578">
      <formula>LEN(TRIM(K533))=0</formula>
    </cfRule>
  </conditionalFormatting>
  <conditionalFormatting sqref="M533">
    <cfRule type="containsBlanks" dxfId="9980" priority="2577">
      <formula>LEN(TRIM(M533))=0</formula>
    </cfRule>
  </conditionalFormatting>
  <conditionalFormatting sqref="S533:T533">
    <cfRule type="containsBlanks" dxfId="9979" priority="2575">
      <formula>LEN(TRIM(S533))=0</formula>
    </cfRule>
  </conditionalFormatting>
  <conditionalFormatting sqref="W533">
    <cfRule type="containsBlanks" dxfId="9978" priority="2574">
      <formula>LEN(TRIM(W533))=0</formula>
    </cfRule>
  </conditionalFormatting>
  <conditionalFormatting sqref="X533">
    <cfRule type="containsBlanks" dxfId="9977" priority="2573">
      <formula>LEN(TRIM(X533))=0</formula>
    </cfRule>
  </conditionalFormatting>
  <conditionalFormatting sqref="AB533">
    <cfRule type="containsBlanks" dxfId="9976" priority="2570">
      <formula>LEN(TRIM(AB533))=0</formula>
    </cfRule>
  </conditionalFormatting>
  <conditionalFormatting sqref="AN533">
    <cfRule type="containsBlanks" dxfId="9975" priority="2569">
      <formula>LEN(TRIM(AN533))=0</formula>
    </cfRule>
  </conditionalFormatting>
  <conditionalFormatting sqref="AO533">
    <cfRule type="containsBlanks" dxfId="9974" priority="2568">
      <formula>LEN(TRIM(AO533))=0</formula>
    </cfRule>
  </conditionalFormatting>
  <conditionalFormatting sqref="AL533:AM533">
    <cfRule type="containsBlanks" dxfId="9973" priority="2567">
      <formula>LEN(TRIM(AL533))=0</formula>
    </cfRule>
  </conditionalFormatting>
  <conditionalFormatting sqref="BO531:BO533">
    <cfRule type="containsBlanks" dxfId="9972" priority="2558">
      <formula>LEN(TRIM(BO531))=0</formula>
    </cfRule>
  </conditionalFormatting>
  <conditionalFormatting sqref="BO530">
    <cfRule type="containsBlanks" dxfId="9971" priority="2566">
      <formula>LEN(TRIM(BO530))=0</formula>
    </cfRule>
  </conditionalFormatting>
  <conditionalFormatting sqref="BO530">
    <cfRule type="containsBlanks" dxfId="9970" priority="2565">
      <formula>LEN(TRIM(BO530))=0</formula>
    </cfRule>
  </conditionalFormatting>
  <conditionalFormatting sqref="AS530:AS533">
    <cfRule type="containsBlanks" dxfId="9969" priority="2563">
      <formula>LEN(TRIM(AS530))=0</formula>
    </cfRule>
  </conditionalFormatting>
  <conditionalFormatting sqref="AX530:AY533">
    <cfRule type="containsBlanks" dxfId="9968" priority="2562">
      <formula>LEN(TRIM(AX530))=0</formula>
    </cfRule>
  </conditionalFormatting>
  <conditionalFormatting sqref="AR530:AR533">
    <cfRule type="containsBlanks" dxfId="9967" priority="2564">
      <formula>LEN(TRIM(AR530))=0</formula>
    </cfRule>
  </conditionalFormatting>
  <conditionalFormatting sqref="BG530:BM533">
    <cfRule type="containsBlanks" dxfId="9966" priority="2555">
      <formula>LEN(TRIM(BG530))=0</formula>
    </cfRule>
  </conditionalFormatting>
  <conditionalFormatting sqref="BG530:BL533">
    <cfRule type="containsBlanks" dxfId="9965" priority="2554">
      <formula>LEN(TRIM(BG530))=0</formula>
    </cfRule>
  </conditionalFormatting>
  <conditionalFormatting sqref="BA531:BA533">
    <cfRule type="containsBlanks" dxfId="9964" priority="2561">
      <formula>LEN(TRIM(BA531))=0</formula>
    </cfRule>
  </conditionalFormatting>
  <conditionalFormatting sqref="AP531:AQ531">
    <cfRule type="containsBlanks" dxfId="9963" priority="2560">
      <formula>LEN(TRIM(AP531))=0</formula>
    </cfRule>
  </conditionalFormatting>
  <conditionalFormatting sqref="AP533:AQ533">
    <cfRule type="containsBlanks" dxfId="9962" priority="2559">
      <formula>LEN(TRIM(AP533))=0</formula>
    </cfRule>
  </conditionalFormatting>
  <conditionalFormatting sqref="AZ531:AZ533">
    <cfRule type="containsBlanks" dxfId="9961" priority="2556">
      <formula>LEN(TRIM(AZ531))=0</formula>
    </cfRule>
  </conditionalFormatting>
  <conditionalFormatting sqref="BM530:BM533">
    <cfRule type="containsBlanks" dxfId="9960" priority="2553">
      <formula>LEN(TRIM(BM530))=0</formula>
    </cfRule>
  </conditionalFormatting>
  <conditionalFormatting sqref="BN530:BN533">
    <cfRule type="containsBlanks" dxfId="9959" priority="2552">
      <formula>LEN(TRIM(BN530))=0</formula>
    </cfRule>
  </conditionalFormatting>
  <conditionalFormatting sqref="BN530:BN533">
    <cfRule type="containsBlanks" dxfId="9958" priority="2551">
      <formula>LEN(TRIM(BN530))=0</formula>
    </cfRule>
  </conditionalFormatting>
  <conditionalFormatting sqref="F534">
    <cfRule type="containsBlanks" dxfId="9957" priority="2550">
      <formula>LEN(TRIM(F534))=0</formula>
    </cfRule>
  </conditionalFormatting>
  <conditionalFormatting sqref="G534">
    <cfRule type="containsBlanks" dxfId="9956" priority="2549">
      <formula>LEN(TRIM(G534))=0</formula>
    </cfRule>
  </conditionalFormatting>
  <conditionalFormatting sqref="H534">
    <cfRule type="containsBlanks" dxfId="9955" priority="2548">
      <formula>LEN(TRIM(H534))=0</formula>
    </cfRule>
  </conditionalFormatting>
  <conditionalFormatting sqref="I534">
    <cfRule type="containsBlanks" dxfId="9954" priority="2546">
      <formula>LEN(TRIM(I534))=0</formula>
    </cfRule>
  </conditionalFormatting>
  <conditionalFormatting sqref="J534">
    <cfRule type="containsBlanks" dxfId="9953" priority="2547">
      <formula>LEN(TRIM(J534))=0</formula>
    </cfRule>
  </conditionalFormatting>
  <conditionalFormatting sqref="K534:M534">
    <cfRule type="containsBlanks" dxfId="9952" priority="2544">
      <formula>LEN(TRIM(K534))=0</formula>
    </cfRule>
  </conditionalFormatting>
  <conditionalFormatting sqref="W534">
    <cfRule type="containsBlanks" dxfId="9951" priority="2543">
      <formula>LEN(TRIM(W534))=0</formula>
    </cfRule>
  </conditionalFormatting>
  <conditionalFormatting sqref="X534">
    <cfRule type="containsBlanks" dxfId="9950" priority="2542">
      <formula>LEN(TRIM(X534))=0</formula>
    </cfRule>
  </conditionalFormatting>
  <conditionalFormatting sqref="Z534">
    <cfRule type="containsBlanks" dxfId="9949" priority="2541">
      <formula>LEN(TRIM(Z534))=0</formula>
    </cfRule>
  </conditionalFormatting>
  <conditionalFormatting sqref="Y534">
    <cfRule type="containsBlanks" dxfId="9948" priority="2540">
      <formula>LEN(TRIM(Y534))=0</formula>
    </cfRule>
  </conditionalFormatting>
  <conditionalFormatting sqref="AG534:AH534">
    <cfRule type="containsBlanks" dxfId="9947" priority="2539">
      <formula>LEN(TRIM(AG534))=0</formula>
    </cfRule>
  </conditionalFormatting>
  <conditionalFormatting sqref="AB534">
    <cfRule type="containsBlanks" dxfId="9946" priority="2537">
      <formula>LEN(TRIM(AB534))=0</formula>
    </cfRule>
  </conditionalFormatting>
  <conditionalFormatting sqref="AD534:AE534">
    <cfRule type="containsBlanks" dxfId="9945" priority="2536">
      <formula>LEN(TRIM(AD534))=0</formula>
    </cfRule>
  </conditionalFormatting>
  <conditionalFormatting sqref="AJ534">
    <cfRule type="containsBlanks" dxfId="9944" priority="2535">
      <formula>LEN(TRIM(AJ534))=0</formula>
    </cfRule>
  </conditionalFormatting>
  <conditionalFormatting sqref="AR534">
    <cfRule type="containsBlanks" dxfId="9943" priority="2534">
      <formula>LEN(TRIM(AR534))=0</formula>
    </cfRule>
  </conditionalFormatting>
  <conditionalFormatting sqref="AS534">
    <cfRule type="containsBlanks" dxfId="9942" priority="2533">
      <formula>LEN(TRIM(AS534))=0</formula>
    </cfRule>
  </conditionalFormatting>
  <conditionalFormatting sqref="BG534:BM534">
    <cfRule type="containsBlanks" dxfId="9941" priority="2532">
      <formula>LEN(TRIM(BG534))=0</formula>
    </cfRule>
  </conditionalFormatting>
  <conditionalFormatting sqref="BG534:BL534">
    <cfRule type="containsBlanks" dxfId="9940" priority="2531">
      <formula>LEN(TRIM(BG534))=0</formula>
    </cfRule>
  </conditionalFormatting>
  <conditionalFormatting sqref="BM534">
    <cfRule type="containsBlanks" dxfId="9939" priority="2530">
      <formula>LEN(TRIM(BM534))=0</formula>
    </cfRule>
  </conditionalFormatting>
  <conditionalFormatting sqref="AZ534">
    <cfRule type="containsBlanks" dxfId="9938" priority="2529">
      <formula>LEN(TRIM(AZ534))=0</formula>
    </cfRule>
  </conditionalFormatting>
  <conditionalFormatting sqref="AX534:AY534">
    <cfRule type="containsBlanks" dxfId="9937" priority="2528">
      <formula>LEN(TRIM(AX534))=0</formula>
    </cfRule>
  </conditionalFormatting>
  <conditionalFormatting sqref="BO534">
    <cfRule type="containsBlanks" dxfId="9936" priority="2526">
      <formula>LEN(TRIM(BO534))=0</formula>
    </cfRule>
  </conditionalFormatting>
  <conditionalFormatting sqref="BO534">
    <cfRule type="containsBlanks" dxfId="9935" priority="2527">
      <formula>LEN(TRIM(BO534))=0</formula>
    </cfRule>
  </conditionalFormatting>
  <conditionalFormatting sqref="BN534">
    <cfRule type="containsBlanks" dxfId="9934" priority="2525">
      <formula>LEN(TRIM(BN534))=0</formula>
    </cfRule>
  </conditionalFormatting>
  <conditionalFormatting sqref="BN534">
    <cfRule type="containsBlanks" dxfId="9933" priority="2524">
      <formula>LEN(TRIM(BN534))=0</formula>
    </cfRule>
  </conditionalFormatting>
  <conditionalFormatting sqref="N535:N539 P535:P539 AT535:AW539 R535:R539 T535:V539 AP538">
    <cfRule type="containsBlanks" dxfId="9932" priority="2523">
      <formula>LEN(TRIM(N535))=0</formula>
    </cfRule>
  </conditionalFormatting>
  <conditionalFormatting sqref="BQ535:BQ539">
    <cfRule type="notContainsBlanks" dxfId="9931" priority="2522">
      <formula>LEN(TRIM(BQ535))&gt;0</formula>
    </cfRule>
  </conditionalFormatting>
  <conditionalFormatting sqref="F535:F539">
    <cfRule type="containsBlanks" dxfId="9930" priority="2521">
      <formula>LEN(TRIM(F535))=0</formula>
    </cfRule>
  </conditionalFormatting>
  <conditionalFormatting sqref="G535:G539">
    <cfRule type="containsBlanks" dxfId="9929" priority="2520">
      <formula>LEN(TRIM(G535))=0</formula>
    </cfRule>
  </conditionalFormatting>
  <conditionalFormatting sqref="H535:H539">
    <cfRule type="containsBlanks" dxfId="9928" priority="2519">
      <formula>LEN(TRIM(H535))=0</formula>
    </cfRule>
  </conditionalFormatting>
  <conditionalFormatting sqref="I535:I539">
    <cfRule type="containsBlanks" dxfId="9927" priority="2517">
      <formula>LEN(TRIM(I535))=0</formula>
    </cfRule>
  </conditionalFormatting>
  <conditionalFormatting sqref="J535:J539">
    <cfRule type="containsBlanks" dxfId="9926" priority="2518">
      <formula>LEN(TRIM(J535))=0</formula>
    </cfRule>
  </conditionalFormatting>
  <conditionalFormatting sqref="K535:M539">
    <cfRule type="containsBlanks" dxfId="9925" priority="2515">
      <formula>LEN(TRIM(K535))=0</formula>
    </cfRule>
  </conditionalFormatting>
  <conditionalFormatting sqref="W535:W539">
    <cfRule type="containsBlanks" dxfId="9924" priority="2514">
      <formula>LEN(TRIM(W535))=0</formula>
    </cfRule>
  </conditionalFormatting>
  <conditionalFormatting sqref="X535:X539">
    <cfRule type="containsBlanks" dxfId="9923" priority="2513">
      <formula>LEN(TRIM(X535))=0</formula>
    </cfRule>
  </conditionalFormatting>
  <conditionalFormatting sqref="Z535:Z539">
    <cfRule type="containsBlanks" dxfId="9922" priority="2512">
      <formula>LEN(TRIM(Z535))=0</formula>
    </cfRule>
  </conditionalFormatting>
  <conditionalFormatting sqref="Y535:Y539">
    <cfRule type="containsBlanks" dxfId="9921" priority="2511">
      <formula>LEN(TRIM(Y535))=0</formula>
    </cfRule>
  </conditionalFormatting>
  <conditionalFormatting sqref="AG535:AH539">
    <cfRule type="containsBlanks" dxfId="9920" priority="2510">
      <formula>LEN(TRIM(AG535))=0</formula>
    </cfRule>
  </conditionalFormatting>
  <conditionalFormatting sqref="AB535:AB539">
    <cfRule type="containsBlanks" dxfId="9919" priority="2508">
      <formula>LEN(TRIM(AB535))=0</formula>
    </cfRule>
  </conditionalFormatting>
  <conditionalFormatting sqref="AD535:AE539">
    <cfRule type="containsBlanks" dxfId="9918" priority="2507">
      <formula>LEN(TRIM(AD535))=0</formula>
    </cfRule>
  </conditionalFormatting>
  <conditionalFormatting sqref="AJ535:AJ539">
    <cfRule type="containsBlanks" dxfId="9917" priority="2506">
      <formula>LEN(TRIM(AJ535))=0</formula>
    </cfRule>
  </conditionalFormatting>
  <conditionalFormatting sqref="AR535:AR539">
    <cfRule type="containsBlanks" dxfId="9916" priority="2505">
      <formula>LEN(TRIM(AR535))=0</formula>
    </cfRule>
  </conditionalFormatting>
  <conditionalFormatting sqref="AS535:AS539">
    <cfRule type="containsBlanks" dxfId="9915" priority="2504">
      <formula>LEN(TRIM(AS535))=0</formula>
    </cfRule>
  </conditionalFormatting>
  <conditionalFormatting sqref="BG535:BM539">
    <cfRule type="containsBlanks" dxfId="9914" priority="2503">
      <formula>LEN(TRIM(BG535))=0</formula>
    </cfRule>
  </conditionalFormatting>
  <conditionalFormatting sqref="BG535:BL539">
    <cfRule type="containsBlanks" dxfId="9913" priority="2502">
      <formula>LEN(TRIM(BG535))=0</formula>
    </cfRule>
  </conditionalFormatting>
  <conditionalFormatting sqref="BM535:BM539">
    <cfRule type="containsBlanks" dxfId="9912" priority="2501">
      <formula>LEN(TRIM(BM535))=0</formula>
    </cfRule>
  </conditionalFormatting>
  <conditionalFormatting sqref="AZ535:AZ539">
    <cfRule type="containsBlanks" dxfId="9911" priority="2500">
      <formula>LEN(TRIM(AZ535))=0</formula>
    </cfRule>
  </conditionalFormatting>
  <conditionalFormatting sqref="AX535:AY539">
    <cfRule type="containsBlanks" dxfId="9910" priority="2499">
      <formula>LEN(TRIM(AX535))=0</formula>
    </cfRule>
  </conditionalFormatting>
  <conditionalFormatting sqref="BO535:BO539">
    <cfRule type="containsBlanks" dxfId="9909" priority="2497">
      <formula>LEN(TRIM(BO535))=0</formula>
    </cfRule>
  </conditionalFormatting>
  <conditionalFormatting sqref="BO535:BO539">
    <cfRule type="containsBlanks" dxfId="9908" priority="2498">
      <formula>LEN(TRIM(BO535))=0</formula>
    </cfRule>
  </conditionalFormatting>
  <conditionalFormatting sqref="BN535:BN539">
    <cfRule type="containsBlanks" dxfId="9907" priority="2496">
      <formula>LEN(TRIM(BN535))=0</formula>
    </cfRule>
  </conditionalFormatting>
  <conditionalFormatting sqref="BN535:BN539">
    <cfRule type="containsBlanks" dxfId="9906" priority="2495">
      <formula>LEN(TRIM(BN535))=0</formula>
    </cfRule>
  </conditionalFormatting>
  <conditionalFormatting sqref="Q535:Q539">
    <cfRule type="containsBlanks" dxfId="9905" priority="2494">
      <formula>LEN(TRIM(Q535))=0</formula>
    </cfRule>
  </conditionalFormatting>
  <conditionalFormatting sqref="S535:S539">
    <cfRule type="containsBlanks" dxfId="9904" priority="2493">
      <formula>LEN(TRIM(S535))=0</formula>
    </cfRule>
  </conditionalFormatting>
  <conditionalFormatting sqref="AO534">
    <cfRule type="containsBlanks" dxfId="9903" priority="2492">
      <formula>LEN(TRIM(AO534))=0</formula>
    </cfRule>
  </conditionalFormatting>
  <conditionalFormatting sqref="AO536">
    <cfRule type="containsBlanks" dxfId="9902" priority="2491">
      <formula>LEN(TRIM(AO536))=0</formula>
    </cfRule>
  </conditionalFormatting>
  <conditionalFormatting sqref="AO538">
    <cfRule type="containsBlanks" dxfId="9901" priority="2490">
      <formula>LEN(TRIM(AO538))=0</formula>
    </cfRule>
  </conditionalFormatting>
  <conditionalFormatting sqref="AO539">
    <cfRule type="containsBlanks" dxfId="9900" priority="2489">
      <formula>LEN(TRIM(AO539))=0</formula>
    </cfRule>
  </conditionalFormatting>
  <conditionalFormatting sqref="BA534:BA539">
    <cfRule type="containsBlanks" dxfId="9899" priority="2488">
      <formula>LEN(TRIM(BA534))=0</formula>
    </cfRule>
  </conditionalFormatting>
  <conditionalFormatting sqref="AP534:AQ534">
    <cfRule type="containsBlanks" dxfId="9898" priority="2487">
      <formula>LEN(TRIM(AP534))=0</formula>
    </cfRule>
  </conditionalFormatting>
  <conditionalFormatting sqref="AP535:AQ535">
    <cfRule type="containsBlanks" dxfId="9897" priority="2486">
      <formula>LEN(TRIM(AP535))=0</formula>
    </cfRule>
  </conditionalFormatting>
  <conditionalFormatting sqref="AQ538">
    <cfRule type="containsBlanks" dxfId="9896" priority="2485">
      <formula>LEN(TRIM(AQ538))=0</formula>
    </cfRule>
  </conditionalFormatting>
  <conditionalFormatting sqref="AP536:AQ537">
    <cfRule type="containsBlanks" dxfId="9895" priority="2484">
      <formula>LEN(TRIM(AP536))=0</formula>
    </cfRule>
  </conditionalFormatting>
  <conditionalFormatting sqref="AP539:AQ539">
    <cfRule type="containsBlanks" dxfId="9894" priority="2483">
      <formula>LEN(TRIM(AP539))=0</formula>
    </cfRule>
  </conditionalFormatting>
  <conditionalFormatting sqref="F540">
    <cfRule type="containsBlanks" dxfId="9893" priority="2482">
      <formula>LEN(TRIM(F540))=0</formula>
    </cfRule>
  </conditionalFormatting>
  <conditionalFormatting sqref="G540">
    <cfRule type="containsBlanks" dxfId="9892" priority="2481">
      <formula>LEN(TRIM(G540))=0</formula>
    </cfRule>
  </conditionalFormatting>
  <conditionalFormatting sqref="H540">
    <cfRule type="containsBlanks" dxfId="9891" priority="2480">
      <formula>LEN(TRIM(H540))=0</formula>
    </cfRule>
  </conditionalFormatting>
  <conditionalFormatting sqref="I540">
    <cfRule type="containsBlanks" dxfId="9890" priority="2479">
      <formula>LEN(TRIM(I540))=0</formula>
    </cfRule>
  </conditionalFormatting>
  <conditionalFormatting sqref="J540">
    <cfRule type="containsBlanks" dxfId="9889" priority="2478">
      <formula>LEN(TRIM(J540))=0</formula>
    </cfRule>
  </conditionalFormatting>
  <conditionalFormatting sqref="K540:M540">
    <cfRule type="containsBlanks" dxfId="9888" priority="2476">
      <formula>LEN(TRIM(K540))=0</formula>
    </cfRule>
  </conditionalFormatting>
  <conditionalFormatting sqref="W540">
    <cfRule type="containsBlanks" dxfId="9887" priority="2475">
      <formula>LEN(TRIM(W540))=0</formula>
    </cfRule>
  </conditionalFormatting>
  <conditionalFormatting sqref="X540">
    <cfRule type="containsBlanks" dxfId="9886" priority="2474">
      <formula>LEN(TRIM(X540))=0</formula>
    </cfRule>
  </conditionalFormatting>
  <conditionalFormatting sqref="Z540">
    <cfRule type="containsBlanks" dxfId="9885" priority="2473">
      <formula>LEN(TRIM(Z540))=0</formula>
    </cfRule>
  </conditionalFormatting>
  <conditionalFormatting sqref="Y540">
    <cfRule type="containsBlanks" dxfId="9884" priority="2472">
      <formula>LEN(TRIM(Y540))=0</formula>
    </cfRule>
  </conditionalFormatting>
  <conditionalFormatting sqref="AG540:AH540">
    <cfRule type="containsBlanks" dxfId="9883" priority="2470">
      <formula>LEN(TRIM(AG540))=0</formula>
    </cfRule>
  </conditionalFormatting>
  <conditionalFormatting sqref="AK540">
    <cfRule type="containsBlanks" dxfId="9882" priority="2469">
      <formula>LEN(TRIM(AK540))=0</formula>
    </cfRule>
  </conditionalFormatting>
  <conditionalFormatting sqref="AB540">
    <cfRule type="containsBlanks" dxfId="9881" priority="2467">
      <formula>LEN(TRIM(AB540))=0</formula>
    </cfRule>
  </conditionalFormatting>
  <conditionalFormatting sqref="AD540:AE540">
    <cfRule type="containsBlanks" dxfId="9880" priority="2466">
      <formula>LEN(TRIM(AD540))=0</formula>
    </cfRule>
  </conditionalFormatting>
  <conditionalFormatting sqref="AJ540">
    <cfRule type="containsBlanks" dxfId="9879" priority="2465">
      <formula>LEN(TRIM(AJ540))=0</formula>
    </cfRule>
  </conditionalFormatting>
  <conditionalFormatting sqref="BO540">
    <cfRule type="containsBlanks" dxfId="9878" priority="2463">
      <formula>LEN(TRIM(BO540))=0</formula>
    </cfRule>
  </conditionalFormatting>
  <conditionalFormatting sqref="BO540">
    <cfRule type="containsBlanks" dxfId="9877" priority="2464">
      <formula>LEN(TRIM(BO540))=0</formula>
    </cfRule>
  </conditionalFormatting>
  <conditionalFormatting sqref="BG540:BM540">
    <cfRule type="containsBlanks" dxfId="9876" priority="2462">
      <formula>LEN(TRIM(BG540))=0</formula>
    </cfRule>
  </conditionalFormatting>
  <conditionalFormatting sqref="BG540:BL540">
    <cfRule type="containsBlanks" dxfId="9875" priority="2461">
      <formula>LEN(TRIM(BG540))=0</formula>
    </cfRule>
  </conditionalFormatting>
  <conditionalFormatting sqref="BM540">
    <cfRule type="containsBlanks" dxfId="9874" priority="2460">
      <formula>LEN(TRIM(BM540))=0</formula>
    </cfRule>
  </conditionalFormatting>
  <conditionalFormatting sqref="AS540">
    <cfRule type="containsBlanks" dxfId="9873" priority="2458">
      <formula>LEN(TRIM(AS540))=0</formula>
    </cfRule>
  </conditionalFormatting>
  <conditionalFormatting sqref="AZ540">
    <cfRule type="containsBlanks" dxfId="9872" priority="2457">
      <formula>LEN(TRIM(AZ540))=0</formula>
    </cfRule>
  </conditionalFormatting>
  <conditionalFormatting sqref="AV540:AY540">
    <cfRule type="containsBlanks" dxfId="9871" priority="2456">
      <formula>LEN(TRIM(AV540))=0</formula>
    </cfRule>
  </conditionalFormatting>
  <conditionalFormatting sqref="AR540">
    <cfRule type="containsBlanks" dxfId="9870" priority="2455">
      <formula>LEN(TRIM(AR540))=0</formula>
    </cfRule>
  </conditionalFormatting>
  <conditionalFormatting sqref="S540:T540">
    <cfRule type="containsBlanks" dxfId="9869" priority="2454">
      <formula>LEN(TRIM(S540))=0</formula>
    </cfRule>
  </conditionalFormatting>
  <conditionalFormatting sqref="F541">
    <cfRule type="containsBlanks" dxfId="9868" priority="2453">
      <formula>LEN(TRIM(F541))=0</formula>
    </cfRule>
  </conditionalFormatting>
  <conditionalFormatting sqref="G541">
    <cfRule type="containsBlanks" dxfId="9867" priority="2452">
      <formula>LEN(TRIM(G541))=0</formula>
    </cfRule>
  </conditionalFormatting>
  <conditionalFormatting sqref="H541">
    <cfRule type="containsBlanks" dxfId="9866" priority="2451">
      <formula>LEN(TRIM(H541))=0</formula>
    </cfRule>
  </conditionalFormatting>
  <conditionalFormatting sqref="I541">
    <cfRule type="containsBlanks" dxfId="9865" priority="2450">
      <formula>LEN(TRIM(I541))=0</formula>
    </cfRule>
  </conditionalFormatting>
  <conditionalFormatting sqref="J541">
    <cfRule type="containsBlanks" dxfId="9864" priority="2449">
      <formula>LEN(TRIM(J541))=0</formula>
    </cfRule>
  </conditionalFormatting>
  <conditionalFormatting sqref="N541 P541">
    <cfRule type="containsBlanks" dxfId="9863" priority="2448">
      <formula>LEN(TRIM(N541))=0</formula>
    </cfRule>
  </conditionalFormatting>
  <conditionalFormatting sqref="K541:M541">
    <cfRule type="containsBlanks" dxfId="9862" priority="2446">
      <formula>LEN(TRIM(K541))=0</formula>
    </cfRule>
  </conditionalFormatting>
  <conditionalFormatting sqref="W541">
    <cfRule type="containsBlanks" dxfId="9861" priority="2445">
      <formula>LEN(TRIM(W541))=0</formula>
    </cfRule>
  </conditionalFormatting>
  <conditionalFormatting sqref="X541">
    <cfRule type="containsBlanks" dxfId="9860" priority="2444">
      <formula>LEN(TRIM(X541))=0</formula>
    </cfRule>
  </conditionalFormatting>
  <conditionalFormatting sqref="Z541">
    <cfRule type="containsBlanks" dxfId="9859" priority="2443">
      <formula>LEN(TRIM(Z541))=0</formula>
    </cfRule>
  </conditionalFormatting>
  <conditionalFormatting sqref="Y541">
    <cfRule type="containsBlanks" dxfId="9858" priority="2442">
      <formula>LEN(TRIM(Y541))=0</formula>
    </cfRule>
  </conditionalFormatting>
  <conditionalFormatting sqref="AG541:AH541">
    <cfRule type="containsBlanks" dxfId="9857" priority="2440">
      <formula>LEN(TRIM(AG541))=0</formula>
    </cfRule>
  </conditionalFormatting>
  <conditionalFormatting sqref="AK541">
    <cfRule type="containsBlanks" dxfId="9856" priority="2439">
      <formula>LEN(TRIM(AK541))=0</formula>
    </cfRule>
  </conditionalFormatting>
  <conditionalFormatting sqref="AB541">
    <cfRule type="containsBlanks" dxfId="9855" priority="2437">
      <formula>LEN(TRIM(AB541))=0</formula>
    </cfRule>
  </conditionalFormatting>
  <conditionalFormatting sqref="AD541:AE541">
    <cfRule type="containsBlanks" dxfId="9854" priority="2436">
      <formula>LEN(TRIM(AD541))=0</formula>
    </cfRule>
  </conditionalFormatting>
  <conditionalFormatting sqref="AJ541">
    <cfRule type="containsBlanks" dxfId="9853" priority="2435">
      <formula>LEN(TRIM(AJ541))=0</formula>
    </cfRule>
  </conditionalFormatting>
  <conditionalFormatting sqref="BO541">
    <cfRule type="containsBlanks" dxfId="9852" priority="2433">
      <formula>LEN(TRIM(BO541))=0</formula>
    </cfRule>
  </conditionalFormatting>
  <conditionalFormatting sqref="BO541">
    <cfRule type="containsBlanks" dxfId="9851" priority="2434">
      <formula>LEN(TRIM(BO541))=0</formula>
    </cfRule>
  </conditionalFormatting>
  <conditionalFormatting sqref="AS541">
    <cfRule type="containsBlanks" dxfId="9850" priority="2431">
      <formula>LEN(TRIM(AS541))=0</formula>
    </cfRule>
  </conditionalFormatting>
  <conditionalFormatting sqref="AR541">
    <cfRule type="containsBlanks" dxfId="9849" priority="2430">
      <formula>LEN(TRIM(AR541))=0</formula>
    </cfRule>
  </conditionalFormatting>
  <conditionalFormatting sqref="AZ541">
    <cfRule type="containsBlanks" dxfId="9848" priority="2429">
      <formula>LEN(TRIM(AZ541))=0</formula>
    </cfRule>
  </conditionalFormatting>
  <conditionalFormatting sqref="S541:T541">
    <cfRule type="containsBlanks" dxfId="9847" priority="2428">
      <formula>LEN(TRIM(S541))=0</formula>
    </cfRule>
  </conditionalFormatting>
  <conditionalFormatting sqref="BJ541:BK541">
    <cfRule type="containsBlanks" dxfId="9846" priority="2427">
      <formula>LEN(TRIM(BJ541))=0</formula>
    </cfRule>
  </conditionalFormatting>
  <conditionalFormatting sqref="BJ541:BK541">
    <cfRule type="containsBlanks" dxfId="9845" priority="2426">
      <formula>LEN(TRIM(BJ541))=0</formula>
    </cfRule>
  </conditionalFormatting>
  <conditionalFormatting sqref="AV541:AY541">
    <cfRule type="containsBlanks" dxfId="9844" priority="2425">
      <formula>LEN(TRIM(AV541))=0</formula>
    </cfRule>
  </conditionalFormatting>
  <conditionalFormatting sqref="F542">
    <cfRule type="containsBlanks" dxfId="9843" priority="2424">
      <formula>LEN(TRIM(F542))=0</formula>
    </cfRule>
  </conditionalFormatting>
  <conditionalFormatting sqref="H542">
    <cfRule type="containsBlanks" dxfId="9842" priority="2423">
      <formula>LEN(TRIM(H542))=0</formula>
    </cfRule>
  </conditionalFormatting>
  <conditionalFormatting sqref="I542">
    <cfRule type="containsBlanks" dxfId="9841" priority="2422">
      <formula>LEN(TRIM(I542))=0</formula>
    </cfRule>
  </conditionalFormatting>
  <conditionalFormatting sqref="J542">
    <cfRule type="containsBlanks" dxfId="9840" priority="2421">
      <formula>LEN(TRIM(J542))=0</formula>
    </cfRule>
  </conditionalFormatting>
  <conditionalFormatting sqref="K542:M542">
    <cfRule type="containsBlanks" dxfId="9839" priority="2419">
      <formula>LEN(TRIM(K542))=0</formula>
    </cfRule>
  </conditionalFormatting>
  <conditionalFormatting sqref="BO542">
    <cfRule type="containsBlanks" dxfId="9838" priority="2417">
      <formula>LEN(TRIM(BO542))=0</formula>
    </cfRule>
  </conditionalFormatting>
  <conditionalFormatting sqref="BO542">
    <cfRule type="containsBlanks" dxfId="9837" priority="2418">
      <formula>LEN(TRIM(BO542))=0</formula>
    </cfRule>
  </conditionalFormatting>
  <conditionalFormatting sqref="BG542:BM542">
    <cfRule type="containsBlanks" dxfId="9836" priority="2416">
      <formula>LEN(TRIM(BG542))=0</formula>
    </cfRule>
  </conditionalFormatting>
  <conditionalFormatting sqref="BG542:BL542">
    <cfRule type="containsBlanks" dxfId="9835" priority="2415">
      <formula>LEN(TRIM(BG542))=0</formula>
    </cfRule>
  </conditionalFormatting>
  <conditionalFormatting sqref="BM542">
    <cfRule type="containsBlanks" dxfId="9834" priority="2414">
      <formula>LEN(TRIM(BM542))=0</formula>
    </cfRule>
  </conditionalFormatting>
  <conditionalFormatting sqref="AQ542">
    <cfRule type="containsBlanks" dxfId="9833" priority="2413">
      <formula>LEN(TRIM(AQ542))=0</formula>
    </cfRule>
  </conditionalFormatting>
  <conditionalFormatting sqref="AB542">
    <cfRule type="containsBlanks" dxfId="9832" priority="2411">
      <formula>LEN(TRIM(AB542))=0</formula>
    </cfRule>
  </conditionalFormatting>
  <conditionalFormatting sqref="AJ542">
    <cfRule type="containsBlanks" dxfId="9831" priority="2410">
      <formula>LEN(TRIM(AJ542))=0</formula>
    </cfRule>
  </conditionalFormatting>
  <conditionalFormatting sqref="X542">
    <cfRule type="containsBlanks" dxfId="9830" priority="2409">
      <formula>LEN(TRIM(X542))=0</formula>
    </cfRule>
  </conditionalFormatting>
  <conditionalFormatting sqref="AS542">
    <cfRule type="containsBlanks" dxfId="9829" priority="2408">
      <formula>LEN(TRIM(AS542))=0</formula>
    </cfRule>
  </conditionalFormatting>
  <conditionalFormatting sqref="AX542:AY542">
    <cfRule type="containsBlanks" dxfId="9828" priority="2407">
      <formula>LEN(TRIM(AX542))=0</formula>
    </cfRule>
  </conditionalFormatting>
  <conditionalFormatting sqref="H543">
    <cfRule type="containsBlanks" dxfId="9827" priority="2406">
      <formula>LEN(TRIM(H543))=0</formula>
    </cfRule>
  </conditionalFormatting>
  <conditionalFormatting sqref="I543">
    <cfRule type="containsBlanks" dxfId="9826" priority="2405">
      <formula>LEN(TRIM(I543))=0</formula>
    </cfRule>
  </conditionalFormatting>
  <conditionalFormatting sqref="J543">
    <cfRule type="containsBlanks" dxfId="9825" priority="2404">
      <formula>LEN(TRIM(J543))=0</formula>
    </cfRule>
  </conditionalFormatting>
  <conditionalFormatting sqref="F543">
    <cfRule type="containsBlanks" dxfId="9824" priority="2403">
      <formula>LEN(TRIM(F543))=0</formula>
    </cfRule>
  </conditionalFormatting>
  <conditionalFormatting sqref="G543">
    <cfRule type="containsBlanks" dxfId="9823" priority="2402">
      <formula>LEN(TRIM(G543))=0</formula>
    </cfRule>
  </conditionalFormatting>
  <conditionalFormatting sqref="K543:M543">
    <cfRule type="containsBlanks" dxfId="9822" priority="2401">
      <formula>LEN(TRIM(K543))=0</formula>
    </cfRule>
  </conditionalFormatting>
  <conditionalFormatting sqref="W543">
    <cfRule type="containsBlanks" dxfId="9821" priority="2400">
      <formula>LEN(TRIM(W543))=0</formula>
    </cfRule>
  </conditionalFormatting>
  <conditionalFormatting sqref="X543">
    <cfRule type="containsBlanks" dxfId="9820" priority="2399">
      <formula>LEN(TRIM(X543))=0</formula>
    </cfRule>
  </conditionalFormatting>
  <conditionalFormatting sqref="Z543">
    <cfRule type="containsBlanks" dxfId="9819" priority="2398">
      <formula>LEN(TRIM(Z543))=0</formula>
    </cfRule>
  </conditionalFormatting>
  <conditionalFormatting sqref="AG543:AH543">
    <cfRule type="containsBlanks" dxfId="9818" priority="2396">
      <formula>LEN(TRIM(AG543))=0</formula>
    </cfRule>
  </conditionalFormatting>
  <conditionalFormatting sqref="AB543">
    <cfRule type="containsBlanks" dxfId="9817" priority="2394">
      <formula>LEN(TRIM(AB543))=0</formula>
    </cfRule>
  </conditionalFormatting>
  <conditionalFormatting sqref="AO543">
    <cfRule type="containsBlanks" dxfId="9816" priority="2393">
      <formula>LEN(TRIM(AO543))=0</formula>
    </cfRule>
  </conditionalFormatting>
  <conditionalFormatting sqref="AS543">
    <cfRule type="containsBlanks" dxfId="9815" priority="2392">
      <formula>LEN(TRIM(AS543))=0</formula>
    </cfRule>
  </conditionalFormatting>
  <conditionalFormatting sqref="AX543:AY543">
    <cfRule type="containsBlanks" dxfId="9814" priority="2391">
      <formula>LEN(TRIM(AX543))=0</formula>
    </cfRule>
  </conditionalFormatting>
  <conditionalFormatting sqref="BN543">
    <cfRule type="containsBlanks" dxfId="9813" priority="2390">
      <formula>LEN(TRIM(BN543))=0</formula>
    </cfRule>
  </conditionalFormatting>
  <conditionalFormatting sqref="BN543">
    <cfRule type="containsBlanks" dxfId="9812" priority="2389">
      <formula>LEN(TRIM(BN543))=0</formula>
    </cfRule>
  </conditionalFormatting>
  <conditionalFormatting sqref="AZ543">
    <cfRule type="containsBlanks" dxfId="9811" priority="2388">
      <formula>LEN(TRIM(AZ543))=0</formula>
    </cfRule>
  </conditionalFormatting>
  <conditionalFormatting sqref="F544">
    <cfRule type="containsBlanks" dxfId="9810" priority="2387">
      <formula>LEN(TRIM(F544))=0</formula>
    </cfRule>
  </conditionalFormatting>
  <conditionalFormatting sqref="H544">
    <cfRule type="containsBlanks" dxfId="9809" priority="2386">
      <formula>LEN(TRIM(H544))=0</formula>
    </cfRule>
  </conditionalFormatting>
  <conditionalFormatting sqref="I544">
    <cfRule type="containsBlanks" dxfId="9808" priority="2385">
      <formula>LEN(TRIM(I544))=0</formula>
    </cfRule>
  </conditionalFormatting>
  <conditionalFormatting sqref="J544">
    <cfRule type="containsBlanks" dxfId="9807" priority="2384">
      <formula>LEN(TRIM(J544))=0</formula>
    </cfRule>
  </conditionalFormatting>
  <conditionalFormatting sqref="K544:P544">
    <cfRule type="containsBlanks" dxfId="9806" priority="2383">
      <formula>LEN(TRIM(K544))=0</formula>
    </cfRule>
  </conditionalFormatting>
  <conditionalFormatting sqref="Z544">
    <cfRule type="containsBlanks" dxfId="9805" priority="2382">
      <formula>LEN(TRIM(Z544))=0</formula>
    </cfRule>
  </conditionalFormatting>
  <conditionalFormatting sqref="AB544">
    <cfRule type="containsBlanks" dxfId="9804" priority="2380">
      <formula>LEN(TRIM(AB544))=0</formula>
    </cfRule>
  </conditionalFormatting>
  <conditionalFormatting sqref="AG544:AH544">
    <cfRule type="containsBlanks" dxfId="9803" priority="2378">
      <formula>LEN(TRIM(AG544))=0</formula>
    </cfRule>
  </conditionalFormatting>
  <conditionalFormatting sqref="AD544:AE544">
    <cfRule type="containsBlanks" dxfId="9802" priority="2377">
      <formula>LEN(TRIM(AD544))=0</formula>
    </cfRule>
  </conditionalFormatting>
  <conditionalFormatting sqref="AO544">
    <cfRule type="containsBlanks" dxfId="9801" priority="2376">
      <formula>LEN(TRIM(AO544))=0</formula>
    </cfRule>
  </conditionalFormatting>
  <conditionalFormatting sqref="BO544">
    <cfRule type="containsBlanks" dxfId="9800" priority="2374">
      <formula>LEN(TRIM(BO544))=0</formula>
    </cfRule>
  </conditionalFormatting>
  <conditionalFormatting sqref="BO544">
    <cfRule type="containsBlanks" dxfId="9799" priority="2375">
      <formula>LEN(TRIM(BO544))=0</formula>
    </cfRule>
  </conditionalFormatting>
  <conditionalFormatting sqref="AQ544">
    <cfRule type="containsBlanks" dxfId="9798" priority="2373">
      <formula>LEN(TRIM(AQ544))=0</formula>
    </cfRule>
  </conditionalFormatting>
  <conditionalFormatting sqref="AS544">
    <cfRule type="containsBlanks" dxfId="9797" priority="2372">
      <formula>LEN(TRIM(AS544))=0</formula>
    </cfRule>
  </conditionalFormatting>
  <conditionalFormatting sqref="AX544:AY544">
    <cfRule type="containsBlanks" dxfId="9796" priority="2371">
      <formula>LEN(TRIM(AX544))=0</formula>
    </cfRule>
  </conditionalFormatting>
  <conditionalFormatting sqref="BA544">
    <cfRule type="containsBlanks" dxfId="9795" priority="2370">
      <formula>LEN(TRIM(BA544))=0</formula>
    </cfRule>
  </conditionalFormatting>
  <conditionalFormatting sqref="BG544:BM544">
    <cfRule type="containsBlanks" dxfId="9794" priority="2369">
      <formula>LEN(TRIM(BG544))=0</formula>
    </cfRule>
  </conditionalFormatting>
  <conditionalFormatting sqref="BG544:BL544">
    <cfRule type="containsBlanks" dxfId="9793" priority="2368">
      <formula>LEN(TRIM(BG544))=0</formula>
    </cfRule>
  </conditionalFormatting>
  <conditionalFormatting sqref="BM544">
    <cfRule type="containsBlanks" dxfId="9792" priority="2367">
      <formula>LEN(TRIM(BM544))=0</formula>
    </cfRule>
  </conditionalFormatting>
  <conditionalFormatting sqref="BN545">
    <cfRule type="containsBlanks" dxfId="9791" priority="2366">
      <formula>LEN(TRIM(BN545))=0</formula>
    </cfRule>
  </conditionalFormatting>
  <conditionalFormatting sqref="BN545">
    <cfRule type="containsBlanks" dxfId="9790" priority="2365">
      <formula>LEN(TRIM(BN545))=0</formula>
    </cfRule>
  </conditionalFormatting>
  <conditionalFormatting sqref="BG545:BM545">
    <cfRule type="containsBlanks" dxfId="9789" priority="2364">
      <formula>LEN(TRIM(BG545))=0</formula>
    </cfRule>
  </conditionalFormatting>
  <conditionalFormatting sqref="BG545:BL545">
    <cfRule type="containsBlanks" dxfId="9788" priority="2363">
      <formula>LEN(TRIM(BG545))=0</formula>
    </cfRule>
  </conditionalFormatting>
  <conditionalFormatting sqref="BM545">
    <cfRule type="containsBlanks" dxfId="9787" priority="2362">
      <formula>LEN(TRIM(BM545))=0</formula>
    </cfRule>
  </conditionalFormatting>
  <conditionalFormatting sqref="F545">
    <cfRule type="containsBlanks" dxfId="9786" priority="2361">
      <formula>LEN(TRIM(F545))=0</formula>
    </cfRule>
  </conditionalFormatting>
  <conditionalFormatting sqref="H545">
    <cfRule type="containsBlanks" dxfId="9785" priority="2360">
      <formula>LEN(TRIM(H545))=0</formula>
    </cfRule>
  </conditionalFormatting>
  <conditionalFormatting sqref="I545">
    <cfRule type="containsBlanks" dxfId="9784" priority="2359">
      <formula>LEN(TRIM(I545))=0</formula>
    </cfRule>
  </conditionalFormatting>
  <conditionalFormatting sqref="J545">
    <cfRule type="containsBlanks" dxfId="9783" priority="2358">
      <formula>LEN(TRIM(J545))=0</formula>
    </cfRule>
  </conditionalFormatting>
  <conditionalFormatting sqref="K545:M545">
    <cfRule type="containsBlanks" dxfId="9782" priority="2357">
      <formula>LEN(TRIM(K545))=0</formula>
    </cfRule>
  </conditionalFormatting>
  <conditionalFormatting sqref="W545">
    <cfRule type="containsBlanks" dxfId="9781" priority="2356">
      <formula>LEN(TRIM(W545))=0</formula>
    </cfRule>
  </conditionalFormatting>
  <conditionalFormatting sqref="X545">
    <cfRule type="containsBlanks" dxfId="9780" priority="2355">
      <formula>LEN(TRIM(X545))=0</formula>
    </cfRule>
  </conditionalFormatting>
  <conditionalFormatting sqref="AB545">
    <cfRule type="containsBlanks" dxfId="9779" priority="2354">
      <formula>LEN(TRIM(AB545))=0</formula>
    </cfRule>
  </conditionalFormatting>
  <conditionalFormatting sqref="AS545">
    <cfRule type="containsBlanks" dxfId="9778" priority="2352">
      <formula>LEN(TRIM(AS545))=0</formula>
    </cfRule>
  </conditionalFormatting>
  <conditionalFormatting sqref="BA545">
    <cfRule type="containsBlanks" dxfId="9777" priority="2351">
      <formula>LEN(TRIM(BA545))=0</formula>
    </cfRule>
  </conditionalFormatting>
  <conditionalFormatting sqref="AX545:AY545">
    <cfRule type="containsBlanks" dxfId="9776" priority="2350">
      <formula>LEN(TRIM(AX545))=0</formula>
    </cfRule>
  </conditionalFormatting>
  <conditionalFormatting sqref="AZ545">
    <cfRule type="containsBlanks" dxfId="9775" priority="2349">
      <formula>LEN(TRIM(AZ545))=0</formula>
    </cfRule>
  </conditionalFormatting>
  <conditionalFormatting sqref="F546">
    <cfRule type="containsBlanks" dxfId="9774" priority="2348">
      <formula>LEN(TRIM(F546))=0</formula>
    </cfRule>
  </conditionalFormatting>
  <conditionalFormatting sqref="G546">
    <cfRule type="containsBlanks" dxfId="9773" priority="2347">
      <formula>LEN(TRIM(G546))=0</formula>
    </cfRule>
  </conditionalFormatting>
  <conditionalFormatting sqref="H546">
    <cfRule type="containsBlanks" dxfId="9772" priority="2346">
      <formula>LEN(TRIM(H546))=0</formula>
    </cfRule>
  </conditionalFormatting>
  <conditionalFormatting sqref="I546">
    <cfRule type="containsBlanks" dxfId="9771" priority="2345">
      <formula>LEN(TRIM(I546))=0</formula>
    </cfRule>
  </conditionalFormatting>
  <conditionalFormatting sqref="J546">
    <cfRule type="containsBlanks" dxfId="9770" priority="2344">
      <formula>LEN(TRIM(J546))=0</formula>
    </cfRule>
  </conditionalFormatting>
  <conditionalFormatting sqref="K546">
    <cfRule type="containsBlanks" dxfId="9769" priority="2343">
      <formula>LEN(TRIM(K546))=0</formula>
    </cfRule>
  </conditionalFormatting>
  <conditionalFormatting sqref="M546:P546">
    <cfRule type="containsBlanks" dxfId="9768" priority="2342">
      <formula>LEN(TRIM(M546))=0</formula>
    </cfRule>
  </conditionalFormatting>
  <conditionalFormatting sqref="X546">
    <cfRule type="containsBlanks" dxfId="9767" priority="2341">
      <formula>LEN(TRIM(X546))=0</formula>
    </cfRule>
  </conditionalFormatting>
  <conditionalFormatting sqref="Z546">
    <cfRule type="containsBlanks" dxfId="9766" priority="2340">
      <formula>LEN(TRIM(Z546))=0</formula>
    </cfRule>
  </conditionalFormatting>
  <conditionalFormatting sqref="AG546:AH546">
    <cfRule type="containsBlanks" dxfId="9765" priority="2339">
      <formula>LEN(TRIM(AG546))=0</formula>
    </cfRule>
  </conditionalFormatting>
  <conditionalFormatting sqref="AB546">
    <cfRule type="containsBlanks" dxfId="9764" priority="2337">
      <formula>LEN(TRIM(AB546))=0</formula>
    </cfRule>
  </conditionalFormatting>
  <conditionalFormatting sqref="AB547">
    <cfRule type="containsBlanks" dxfId="9763" priority="2336">
      <formula>LEN(TRIM(AB547))=0</formula>
    </cfRule>
  </conditionalFormatting>
  <conditionalFormatting sqref="AJ547:AK547 AD547:AE547">
    <cfRule type="containsBlanks" dxfId="9762" priority="2335">
      <formula>LEN(TRIM(AD547))=0</formula>
    </cfRule>
  </conditionalFormatting>
  <conditionalFormatting sqref="AG547:AH547">
    <cfRule type="containsBlanks" dxfId="9761" priority="2334">
      <formula>LEN(TRIM(AG547))=0</formula>
    </cfRule>
  </conditionalFormatting>
  <conditionalFormatting sqref="L547 Q547:R547 Y547 U547:W547">
    <cfRule type="containsBlanks" dxfId="9760" priority="2333">
      <formula>LEN(TRIM(L547))=0</formula>
    </cfRule>
  </conditionalFormatting>
  <conditionalFormatting sqref="F547">
    <cfRule type="containsBlanks" dxfId="9759" priority="2332">
      <formula>LEN(TRIM(F547))=0</formula>
    </cfRule>
  </conditionalFormatting>
  <conditionalFormatting sqref="G547">
    <cfRule type="containsBlanks" dxfId="9758" priority="2331">
      <formula>LEN(TRIM(G547))=0</formula>
    </cfRule>
  </conditionalFormatting>
  <conditionalFormatting sqref="H547">
    <cfRule type="containsBlanks" dxfId="9757" priority="2330">
      <formula>LEN(TRIM(H547))=0</formula>
    </cfRule>
  </conditionalFormatting>
  <conditionalFormatting sqref="I547">
    <cfRule type="containsBlanks" dxfId="9756" priority="2329">
      <formula>LEN(TRIM(I547))=0</formula>
    </cfRule>
  </conditionalFormatting>
  <conditionalFormatting sqref="J547">
    <cfRule type="containsBlanks" dxfId="9755" priority="2328">
      <formula>LEN(TRIM(J547))=0</formula>
    </cfRule>
  </conditionalFormatting>
  <conditionalFormatting sqref="K547">
    <cfRule type="containsBlanks" dxfId="9754" priority="2327">
      <formula>LEN(TRIM(K547))=0</formula>
    </cfRule>
  </conditionalFormatting>
  <conditionalFormatting sqref="M547:P547">
    <cfRule type="containsBlanks" dxfId="9753" priority="2326">
      <formula>LEN(TRIM(M547))=0</formula>
    </cfRule>
  </conditionalFormatting>
  <conditionalFormatting sqref="X547">
    <cfRule type="containsBlanks" dxfId="9752" priority="2325">
      <formula>LEN(TRIM(X547))=0</formula>
    </cfRule>
  </conditionalFormatting>
  <conditionalFormatting sqref="Z547">
    <cfRule type="containsBlanks" dxfId="9751" priority="2324">
      <formula>LEN(TRIM(Z547))=0</formula>
    </cfRule>
  </conditionalFormatting>
  <conditionalFormatting sqref="AS546:AS547">
    <cfRule type="containsBlanks" dxfId="9750" priority="2323">
      <formula>LEN(TRIM(AS546))=0</formula>
    </cfRule>
  </conditionalFormatting>
  <conditionalFormatting sqref="BN546:BN547">
    <cfRule type="containsBlanks" dxfId="9749" priority="2322">
      <formula>LEN(TRIM(BN546))=0</formula>
    </cfRule>
  </conditionalFormatting>
  <conditionalFormatting sqref="BN546:BN547">
    <cfRule type="containsBlanks" dxfId="9748" priority="2321">
      <formula>LEN(TRIM(BN546))=0</formula>
    </cfRule>
  </conditionalFormatting>
  <conditionalFormatting sqref="BO546:BO547">
    <cfRule type="containsBlanks" dxfId="9747" priority="2319">
      <formula>LEN(TRIM(BO546))=0</formula>
    </cfRule>
  </conditionalFormatting>
  <conditionalFormatting sqref="BO546:BO547">
    <cfRule type="containsBlanks" dxfId="9746" priority="2320">
      <formula>LEN(TRIM(BO546))=0</formula>
    </cfRule>
  </conditionalFormatting>
  <conditionalFormatting sqref="AZ546:AZ547">
    <cfRule type="containsBlanks" dxfId="9745" priority="2318">
      <formula>LEN(TRIM(AZ546))=0</formula>
    </cfRule>
  </conditionalFormatting>
  <conditionalFormatting sqref="AX546:AY547">
    <cfRule type="containsBlanks" dxfId="9744" priority="2317">
      <formula>LEN(TRIM(AX546))=0</formula>
    </cfRule>
  </conditionalFormatting>
  <conditionalFormatting sqref="AV546:AW546">
    <cfRule type="containsBlanks" dxfId="9743" priority="2315">
      <formula>LEN(TRIM(AV546))=0</formula>
    </cfRule>
  </conditionalFormatting>
  <conditionalFormatting sqref="BJ546:BK546">
    <cfRule type="containsBlanks" dxfId="9742" priority="2314">
      <formula>LEN(TRIM(BJ546))=0</formula>
    </cfRule>
  </conditionalFormatting>
  <conditionalFormatting sqref="BJ546:BK546">
    <cfRule type="containsBlanks" dxfId="9741" priority="2313">
      <formula>LEN(TRIM(BJ546))=0</formula>
    </cfRule>
  </conditionalFormatting>
  <conditionalFormatting sqref="AL548:AM548 AR548 BA548 AT548:AW548 BH548:BM548">
    <cfRule type="containsBlanks" dxfId="9740" priority="2312">
      <formula>LEN(TRIM(AL548))=0</formula>
    </cfRule>
  </conditionalFormatting>
  <conditionalFormatting sqref="BQ548">
    <cfRule type="notContainsBlanks" dxfId="9739" priority="2311">
      <formula>LEN(TRIM(BQ548))&gt;0</formula>
    </cfRule>
  </conditionalFormatting>
  <conditionalFormatting sqref="AB548">
    <cfRule type="containsBlanks" dxfId="9738" priority="2310">
      <formula>LEN(TRIM(AB548))=0</formula>
    </cfRule>
  </conditionalFormatting>
  <conditionalFormatting sqref="AJ548:AK548 AD548:AE548">
    <cfRule type="containsBlanks" dxfId="9737" priority="2309">
      <formula>LEN(TRIM(AD548))=0</formula>
    </cfRule>
  </conditionalFormatting>
  <conditionalFormatting sqref="AG548:AH548">
    <cfRule type="containsBlanks" dxfId="9736" priority="2308">
      <formula>LEN(TRIM(AG548))=0</formula>
    </cfRule>
  </conditionalFormatting>
  <conditionalFormatting sqref="L548 Q548:R548 Y548 U548:W548">
    <cfRule type="containsBlanks" dxfId="9735" priority="2307">
      <formula>LEN(TRIM(L548))=0</formula>
    </cfRule>
  </conditionalFormatting>
  <conditionalFormatting sqref="F548">
    <cfRule type="containsBlanks" dxfId="9734" priority="2306">
      <formula>LEN(TRIM(F548))=0</formula>
    </cfRule>
  </conditionalFormatting>
  <conditionalFormatting sqref="G548">
    <cfRule type="containsBlanks" dxfId="9733" priority="2305">
      <formula>LEN(TRIM(G548))=0</formula>
    </cfRule>
  </conditionalFormatting>
  <conditionalFormatting sqref="H548">
    <cfRule type="containsBlanks" dxfId="9732" priority="2304">
      <formula>LEN(TRIM(H548))=0</formula>
    </cfRule>
  </conditionalFormatting>
  <conditionalFormatting sqref="I548">
    <cfRule type="containsBlanks" dxfId="9731" priority="2303">
      <formula>LEN(TRIM(I548))=0</formula>
    </cfRule>
  </conditionalFormatting>
  <conditionalFormatting sqref="J548">
    <cfRule type="containsBlanks" dxfId="9730" priority="2302">
      <formula>LEN(TRIM(J548))=0</formula>
    </cfRule>
  </conditionalFormatting>
  <conditionalFormatting sqref="K548">
    <cfRule type="containsBlanks" dxfId="9729" priority="2301">
      <formula>LEN(TRIM(K548))=0</formula>
    </cfRule>
  </conditionalFormatting>
  <conditionalFormatting sqref="M548:P548">
    <cfRule type="containsBlanks" dxfId="9728" priority="2300">
      <formula>LEN(TRIM(M548))=0</formula>
    </cfRule>
  </conditionalFormatting>
  <conditionalFormatting sqref="X548">
    <cfRule type="containsBlanks" dxfId="9727" priority="2299">
      <formula>LEN(TRIM(X548))=0</formula>
    </cfRule>
  </conditionalFormatting>
  <conditionalFormatting sqref="Z548">
    <cfRule type="containsBlanks" dxfId="9726" priority="2298">
      <formula>LEN(TRIM(Z548))=0</formula>
    </cfRule>
  </conditionalFormatting>
  <conditionalFormatting sqref="S548:T548">
    <cfRule type="containsBlanks" dxfId="9725" priority="2297">
      <formula>LEN(TRIM(S548))=0</formula>
    </cfRule>
  </conditionalFormatting>
  <conditionalFormatting sqref="AN548 AP548">
    <cfRule type="containsBlanks" dxfId="9724" priority="2296">
      <formula>LEN(TRIM(AN548))=0</formula>
    </cfRule>
  </conditionalFormatting>
  <conditionalFormatting sqref="AO548">
    <cfRule type="containsBlanks" dxfId="9723" priority="2295">
      <formula>LEN(TRIM(AO548))=0</formula>
    </cfRule>
  </conditionalFormatting>
  <conditionalFormatting sqref="AQ548">
    <cfRule type="containsBlanks" dxfId="9722" priority="2294">
      <formula>LEN(TRIM(AQ548))=0</formula>
    </cfRule>
  </conditionalFormatting>
  <conditionalFormatting sqref="AS548">
    <cfRule type="containsBlanks" dxfId="9721" priority="2293">
      <formula>LEN(TRIM(AS548))=0</formula>
    </cfRule>
  </conditionalFormatting>
  <conditionalFormatting sqref="BN548">
    <cfRule type="containsBlanks" dxfId="9720" priority="2292">
      <formula>LEN(TRIM(BN548))=0</formula>
    </cfRule>
  </conditionalFormatting>
  <conditionalFormatting sqref="BN548">
    <cfRule type="containsBlanks" dxfId="9719" priority="2291">
      <formula>LEN(TRIM(BN548))=0</formula>
    </cfRule>
  </conditionalFormatting>
  <conditionalFormatting sqref="BO548">
    <cfRule type="containsBlanks" dxfId="9718" priority="2289">
      <formula>LEN(TRIM(BO548))=0</formula>
    </cfRule>
  </conditionalFormatting>
  <conditionalFormatting sqref="BO548">
    <cfRule type="containsBlanks" dxfId="9717" priority="2290">
      <formula>LEN(TRIM(BO548))=0</formula>
    </cfRule>
  </conditionalFormatting>
  <conditionalFormatting sqref="AZ548">
    <cfRule type="containsBlanks" dxfId="9716" priority="2288">
      <formula>LEN(TRIM(AZ548))=0</formula>
    </cfRule>
  </conditionalFormatting>
  <conditionalFormatting sqref="AX548:AY548">
    <cfRule type="containsBlanks" dxfId="9715" priority="2287">
      <formula>LEN(TRIM(AX548))=0</formula>
    </cfRule>
  </conditionalFormatting>
  <conditionalFormatting sqref="AV547:AW547">
    <cfRule type="containsBlanks" dxfId="9714" priority="2286">
      <formula>LEN(TRIM(AV547))=0</formula>
    </cfRule>
  </conditionalFormatting>
  <conditionalFormatting sqref="BJ547:BK547">
    <cfRule type="containsBlanks" dxfId="9713" priority="2285">
      <formula>LEN(TRIM(BJ547))=0</formula>
    </cfRule>
  </conditionalFormatting>
  <conditionalFormatting sqref="BJ547:BK547">
    <cfRule type="containsBlanks" dxfId="9712" priority="2284">
      <formula>LEN(TRIM(BJ547))=0</formula>
    </cfRule>
  </conditionalFormatting>
  <conditionalFormatting sqref="S546:T546">
    <cfRule type="containsBlanks" dxfId="9711" priority="2282">
      <formula>LEN(TRIM(S546))=0</formula>
    </cfRule>
  </conditionalFormatting>
  <conditionalFormatting sqref="S547:T547">
    <cfRule type="containsBlanks" dxfId="9710" priority="2281">
      <formula>LEN(TRIM(S547))=0</formula>
    </cfRule>
  </conditionalFormatting>
  <conditionalFormatting sqref="BG547:BG548">
    <cfRule type="containsBlanks" dxfId="9709" priority="2280">
      <formula>LEN(TRIM(BG547))=0</formula>
    </cfRule>
  </conditionalFormatting>
  <conditionalFormatting sqref="F549">
    <cfRule type="containsBlanks" dxfId="9708" priority="2279">
      <formula>LEN(TRIM(F549))=0</formula>
    </cfRule>
  </conditionalFormatting>
  <conditionalFormatting sqref="L549">
    <cfRule type="containsBlanks" dxfId="9707" priority="2278">
      <formula>LEN(TRIM(L549))=0</formula>
    </cfRule>
  </conditionalFormatting>
  <conditionalFormatting sqref="K549">
    <cfRule type="containsBlanks" dxfId="9706" priority="2277">
      <formula>LEN(TRIM(K549))=0</formula>
    </cfRule>
  </conditionalFormatting>
  <conditionalFormatting sqref="M549">
    <cfRule type="containsBlanks" dxfId="9705" priority="2276">
      <formula>LEN(TRIM(M549))=0</formula>
    </cfRule>
  </conditionalFormatting>
  <conditionalFormatting sqref="I549">
    <cfRule type="containsBlanks" dxfId="9704" priority="2275">
      <formula>LEN(TRIM(I549))=0</formula>
    </cfRule>
  </conditionalFormatting>
  <conditionalFormatting sqref="J549">
    <cfRule type="containsBlanks" dxfId="9703" priority="2274">
      <formula>LEN(TRIM(J549))=0</formula>
    </cfRule>
  </conditionalFormatting>
  <conditionalFormatting sqref="G549">
    <cfRule type="containsBlanks" dxfId="9702" priority="2273">
      <formula>LEN(TRIM(G549))=0</formula>
    </cfRule>
  </conditionalFormatting>
  <conditionalFormatting sqref="H549">
    <cfRule type="containsBlanks" dxfId="9701" priority="2272">
      <formula>LEN(TRIM(H549))=0</formula>
    </cfRule>
  </conditionalFormatting>
  <conditionalFormatting sqref="N549:P549">
    <cfRule type="containsBlanks" dxfId="9700" priority="2271">
      <formula>LEN(TRIM(N549))=0</formula>
    </cfRule>
  </conditionalFormatting>
  <conditionalFormatting sqref="W549">
    <cfRule type="containsBlanks" dxfId="9699" priority="2270">
      <formula>LEN(TRIM(W549))=0</formula>
    </cfRule>
  </conditionalFormatting>
  <conditionalFormatting sqref="X549">
    <cfRule type="containsBlanks" dxfId="9698" priority="2269">
      <formula>LEN(TRIM(X549))=0</formula>
    </cfRule>
  </conditionalFormatting>
  <conditionalFormatting sqref="Y549">
    <cfRule type="containsBlanks" dxfId="9697" priority="2268">
      <formula>LEN(TRIM(Y549))=0</formula>
    </cfRule>
  </conditionalFormatting>
  <conditionalFormatting sqref="Z549">
    <cfRule type="containsBlanks" dxfId="9696" priority="2267">
      <formula>LEN(TRIM(Z549))=0</formula>
    </cfRule>
  </conditionalFormatting>
  <conditionalFormatting sqref="AD549:AE549">
    <cfRule type="containsBlanks" dxfId="9695" priority="2266">
      <formula>LEN(TRIM(AD549))=0</formula>
    </cfRule>
  </conditionalFormatting>
  <conditionalFormatting sqref="AG549:AH549">
    <cfRule type="containsBlanks" dxfId="9694" priority="2264">
      <formula>LEN(TRIM(AG549))=0</formula>
    </cfRule>
  </conditionalFormatting>
  <conditionalFormatting sqref="AJ549">
    <cfRule type="containsBlanks" dxfId="9693" priority="2263">
      <formula>LEN(TRIM(AJ549))=0</formula>
    </cfRule>
  </conditionalFormatting>
  <conditionalFormatting sqref="AB549">
    <cfRule type="containsBlanks" dxfId="9692" priority="2261">
      <formula>LEN(TRIM(AB549))=0</formula>
    </cfRule>
  </conditionalFormatting>
  <conditionalFormatting sqref="AK549">
    <cfRule type="containsBlanks" dxfId="9691" priority="2260">
      <formula>LEN(TRIM(AK549))=0</formula>
    </cfRule>
  </conditionalFormatting>
  <conditionalFormatting sqref="Q550:R550 U550:V550 AR550 AT550:AU550">
    <cfRule type="containsBlanks" dxfId="9690" priority="2259">
      <formula>LEN(TRIM(Q550))=0</formula>
    </cfRule>
  </conditionalFormatting>
  <conditionalFormatting sqref="F550">
    <cfRule type="containsBlanks" dxfId="9689" priority="2257">
      <formula>LEN(TRIM(F550))=0</formula>
    </cfRule>
  </conditionalFormatting>
  <conditionalFormatting sqref="L550">
    <cfRule type="containsBlanks" dxfId="9688" priority="2256">
      <formula>LEN(TRIM(L550))=0</formula>
    </cfRule>
  </conditionalFormatting>
  <conditionalFormatting sqref="K550">
    <cfRule type="containsBlanks" dxfId="9687" priority="2255">
      <formula>LEN(TRIM(K550))=0</formula>
    </cfRule>
  </conditionalFormatting>
  <conditionalFormatting sqref="M550">
    <cfRule type="containsBlanks" dxfId="9686" priority="2254">
      <formula>LEN(TRIM(M550))=0</formula>
    </cfRule>
  </conditionalFormatting>
  <conditionalFormatting sqref="I550">
    <cfRule type="containsBlanks" dxfId="9685" priority="2253">
      <formula>LEN(TRIM(I550))=0</formula>
    </cfRule>
  </conditionalFormatting>
  <conditionalFormatting sqref="J550">
    <cfRule type="containsBlanks" dxfId="9684" priority="2252">
      <formula>LEN(TRIM(J550))=0</formula>
    </cfRule>
  </conditionalFormatting>
  <conditionalFormatting sqref="G550">
    <cfRule type="containsBlanks" dxfId="9683" priority="2251">
      <formula>LEN(TRIM(G550))=0</formula>
    </cfRule>
  </conditionalFormatting>
  <conditionalFormatting sqref="H550">
    <cfRule type="containsBlanks" dxfId="9682" priority="2250">
      <formula>LEN(TRIM(H550))=0</formula>
    </cfRule>
  </conditionalFormatting>
  <conditionalFormatting sqref="N550:P550">
    <cfRule type="containsBlanks" dxfId="9681" priority="2249">
      <formula>LEN(TRIM(N550))=0</formula>
    </cfRule>
  </conditionalFormatting>
  <conditionalFormatting sqref="W550">
    <cfRule type="containsBlanks" dxfId="9680" priority="2248">
      <formula>LEN(TRIM(W550))=0</formula>
    </cfRule>
  </conditionalFormatting>
  <conditionalFormatting sqref="X550">
    <cfRule type="containsBlanks" dxfId="9679" priority="2247">
      <formula>LEN(TRIM(X550))=0</formula>
    </cfRule>
  </conditionalFormatting>
  <conditionalFormatting sqref="Y550">
    <cfRule type="containsBlanks" dxfId="9678" priority="2246">
      <formula>LEN(TRIM(Y550))=0</formula>
    </cfRule>
  </conditionalFormatting>
  <conditionalFormatting sqref="Z550">
    <cfRule type="containsBlanks" dxfId="9677" priority="2245">
      <formula>LEN(TRIM(Z550))=0</formula>
    </cfRule>
  </conditionalFormatting>
  <conditionalFormatting sqref="AD550:AE550">
    <cfRule type="containsBlanks" dxfId="9676" priority="2244">
      <formula>LEN(TRIM(AD550))=0</formula>
    </cfRule>
  </conditionalFormatting>
  <conditionalFormatting sqref="AG550:AH550">
    <cfRule type="containsBlanks" dxfId="9675" priority="2242">
      <formula>LEN(TRIM(AG550))=0</formula>
    </cfRule>
  </conditionalFormatting>
  <conditionalFormatting sqref="AJ550">
    <cfRule type="containsBlanks" dxfId="9674" priority="2241">
      <formula>LEN(TRIM(AJ550))=0</formula>
    </cfRule>
  </conditionalFormatting>
  <conditionalFormatting sqref="AB550">
    <cfRule type="containsBlanks" dxfId="9673" priority="2239">
      <formula>LEN(TRIM(AB550))=0</formula>
    </cfRule>
  </conditionalFormatting>
  <conditionalFormatting sqref="AK550">
    <cfRule type="containsBlanks" dxfId="9672" priority="2238">
      <formula>LEN(TRIM(AK550))=0</formula>
    </cfRule>
  </conditionalFormatting>
  <conditionalFormatting sqref="BN549:BN550">
    <cfRule type="containsBlanks" dxfId="9671" priority="2237">
      <formula>LEN(TRIM(BN549))=0</formula>
    </cfRule>
  </conditionalFormatting>
  <conditionalFormatting sqref="BO549:BO550">
    <cfRule type="containsBlanks" dxfId="9670" priority="2235">
      <formula>LEN(TRIM(BO549))=0</formula>
    </cfRule>
  </conditionalFormatting>
  <conditionalFormatting sqref="BO549:BO550">
    <cfRule type="containsBlanks" dxfId="9669" priority="2236">
      <formula>LEN(TRIM(BO549))=0</formula>
    </cfRule>
  </conditionalFormatting>
  <conditionalFormatting sqref="BG549:BM550">
    <cfRule type="containsBlanks" dxfId="9668" priority="2234">
      <formula>LEN(TRIM(BG549))=0</formula>
    </cfRule>
  </conditionalFormatting>
  <conditionalFormatting sqref="BG549:BL550">
    <cfRule type="containsBlanks" dxfId="9667" priority="2233">
      <formula>LEN(TRIM(BG549))=0</formula>
    </cfRule>
  </conditionalFormatting>
  <conditionalFormatting sqref="BM549:BM550">
    <cfRule type="containsBlanks" dxfId="9666" priority="2232">
      <formula>LEN(TRIM(BM549))=0</formula>
    </cfRule>
  </conditionalFormatting>
  <conditionalFormatting sqref="AS549:AS550">
    <cfRule type="containsBlanks" dxfId="9665" priority="2231">
      <formula>LEN(TRIM(AS549))=0</formula>
    </cfRule>
  </conditionalFormatting>
  <conditionalFormatting sqref="Q551:R551 U551:V551 AR551 AT551:AW551">
    <cfRule type="containsBlanks" dxfId="9664" priority="2230">
      <formula>LEN(TRIM(Q551))=0</formula>
    </cfRule>
  </conditionalFormatting>
  <conditionalFormatting sqref="F551">
    <cfRule type="containsBlanks" dxfId="9663" priority="2228">
      <formula>LEN(TRIM(F551))=0</formula>
    </cfRule>
  </conditionalFormatting>
  <conditionalFormatting sqref="L551">
    <cfRule type="containsBlanks" dxfId="9662" priority="2227">
      <formula>LEN(TRIM(L551))=0</formula>
    </cfRule>
  </conditionalFormatting>
  <conditionalFormatting sqref="K551">
    <cfRule type="containsBlanks" dxfId="9661" priority="2226">
      <formula>LEN(TRIM(K551))=0</formula>
    </cfRule>
  </conditionalFormatting>
  <conditionalFormatting sqref="M551">
    <cfRule type="containsBlanks" dxfId="9660" priority="2225">
      <formula>LEN(TRIM(M551))=0</formula>
    </cfRule>
  </conditionalFormatting>
  <conditionalFormatting sqref="I551">
    <cfRule type="containsBlanks" dxfId="9659" priority="2224">
      <formula>LEN(TRIM(I551))=0</formula>
    </cfRule>
  </conditionalFormatting>
  <conditionalFormatting sqref="J551">
    <cfRule type="containsBlanks" dxfId="9658" priority="2223">
      <formula>LEN(TRIM(J551))=0</formula>
    </cfRule>
  </conditionalFormatting>
  <conditionalFormatting sqref="G551">
    <cfRule type="containsBlanks" dxfId="9657" priority="2222">
      <formula>LEN(TRIM(G551))=0</formula>
    </cfRule>
  </conditionalFormatting>
  <conditionalFormatting sqref="H551">
    <cfRule type="containsBlanks" dxfId="9656" priority="2221">
      <formula>LEN(TRIM(H551))=0</formula>
    </cfRule>
  </conditionalFormatting>
  <conditionalFormatting sqref="N551:P551">
    <cfRule type="containsBlanks" dxfId="9655" priority="2220">
      <formula>LEN(TRIM(N551))=0</formula>
    </cfRule>
  </conditionalFormatting>
  <conditionalFormatting sqref="S551:T551">
    <cfRule type="containsBlanks" dxfId="9654" priority="2219">
      <formula>LEN(TRIM(S551))=0</formula>
    </cfRule>
  </conditionalFormatting>
  <conditionalFormatting sqref="W551">
    <cfRule type="containsBlanks" dxfId="9653" priority="2218">
      <formula>LEN(TRIM(W551))=0</formula>
    </cfRule>
  </conditionalFormatting>
  <conditionalFormatting sqref="X551">
    <cfRule type="containsBlanks" dxfId="9652" priority="2217">
      <formula>LEN(TRIM(X551))=0</formula>
    </cfRule>
  </conditionalFormatting>
  <conditionalFormatting sqref="Y551">
    <cfRule type="containsBlanks" dxfId="9651" priority="2216">
      <formula>LEN(TRIM(Y551))=0</formula>
    </cfRule>
  </conditionalFormatting>
  <conditionalFormatting sqref="Z551">
    <cfRule type="containsBlanks" dxfId="9650" priority="2215">
      <formula>LEN(TRIM(Z551))=0</formula>
    </cfRule>
  </conditionalFormatting>
  <conditionalFormatting sqref="AD551:AE551">
    <cfRule type="containsBlanks" dxfId="9649" priority="2214">
      <formula>LEN(TRIM(AD551))=0</formula>
    </cfRule>
  </conditionalFormatting>
  <conditionalFormatting sqref="AG551:AH551">
    <cfRule type="containsBlanks" dxfId="9648" priority="2212">
      <formula>LEN(TRIM(AG551))=0</formula>
    </cfRule>
  </conditionalFormatting>
  <conditionalFormatting sqref="AJ551">
    <cfRule type="containsBlanks" dxfId="9647" priority="2211">
      <formula>LEN(TRIM(AJ551))=0</formula>
    </cfRule>
  </conditionalFormatting>
  <conditionalFormatting sqref="AB551">
    <cfRule type="containsBlanks" dxfId="9646" priority="2209">
      <formula>LEN(TRIM(AB551))=0</formula>
    </cfRule>
  </conditionalFormatting>
  <conditionalFormatting sqref="AK551">
    <cfRule type="containsBlanks" dxfId="9645" priority="2208">
      <formula>LEN(TRIM(AK551))=0</formula>
    </cfRule>
  </conditionalFormatting>
  <conditionalFormatting sqref="AL551:AM551">
    <cfRule type="containsBlanks" dxfId="9644" priority="2207">
      <formula>LEN(TRIM(AL551))=0</formula>
    </cfRule>
  </conditionalFormatting>
  <conditionalFormatting sqref="AN551 AP551">
    <cfRule type="containsBlanks" dxfId="9643" priority="2206">
      <formula>LEN(TRIM(AN551))=0</formula>
    </cfRule>
  </conditionalFormatting>
  <conditionalFormatting sqref="AO551">
    <cfRule type="containsBlanks" dxfId="9642" priority="2205">
      <formula>LEN(TRIM(AO551))=0</formula>
    </cfRule>
  </conditionalFormatting>
  <conditionalFormatting sqref="AQ551">
    <cfRule type="containsBlanks" dxfId="9641" priority="2204">
      <formula>LEN(TRIM(AQ551))=0</formula>
    </cfRule>
  </conditionalFormatting>
  <conditionalFormatting sqref="BN551">
    <cfRule type="containsBlanks" dxfId="9640" priority="2203">
      <formula>LEN(TRIM(BN551))=0</formula>
    </cfRule>
  </conditionalFormatting>
  <conditionalFormatting sqref="BO551">
    <cfRule type="containsBlanks" dxfId="9639" priority="2201">
      <formula>LEN(TRIM(BO551))=0</formula>
    </cfRule>
  </conditionalFormatting>
  <conditionalFormatting sqref="BO551">
    <cfRule type="containsBlanks" dxfId="9638" priority="2202">
      <formula>LEN(TRIM(BO551))=0</formula>
    </cfRule>
  </conditionalFormatting>
  <conditionalFormatting sqref="BG551:BM551">
    <cfRule type="containsBlanks" dxfId="9637" priority="2200">
      <formula>LEN(TRIM(BG551))=0</formula>
    </cfRule>
  </conditionalFormatting>
  <conditionalFormatting sqref="BG551:BL551">
    <cfRule type="containsBlanks" dxfId="9636" priority="2199">
      <formula>LEN(TRIM(BG551))=0</formula>
    </cfRule>
  </conditionalFormatting>
  <conditionalFormatting sqref="BM551">
    <cfRule type="containsBlanks" dxfId="9635" priority="2198">
      <formula>LEN(TRIM(BM551))=0</formula>
    </cfRule>
  </conditionalFormatting>
  <conditionalFormatting sqref="AS551">
    <cfRule type="containsBlanks" dxfId="9634" priority="2197">
      <formula>LEN(TRIM(AS551))=0</formula>
    </cfRule>
  </conditionalFormatting>
  <conditionalFormatting sqref="AX549:AY550">
    <cfRule type="containsBlanks" dxfId="9633" priority="2195">
      <formula>LEN(TRIM(AX549))=0</formula>
    </cfRule>
  </conditionalFormatting>
  <conditionalFormatting sqref="AV549:AW550">
    <cfRule type="containsBlanks" dxfId="9632" priority="2194">
      <formula>LEN(TRIM(AV549))=0</formula>
    </cfRule>
  </conditionalFormatting>
  <conditionalFormatting sqref="AX551:AY551">
    <cfRule type="containsBlanks" dxfId="9631" priority="2193">
      <formula>LEN(TRIM(AX551))=0</formula>
    </cfRule>
  </conditionalFormatting>
  <conditionalFormatting sqref="AZ549:AZ551">
    <cfRule type="containsBlanks" dxfId="9630" priority="2192">
      <formula>LEN(TRIM(AZ549))=0</formula>
    </cfRule>
  </conditionalFormatting>
  <conditionalFormatting sqref="S549:T550">
    <cfRule type="containsBlanks" dxfId="9629" priority="2191">
      <formula>LEN(TRIM(S549))=0</formula>
    </cfRule>
  </conditionalFormatting>
  <conditionalFormatting sqref="BA550:BA551">
    <cfRule type="containsBlanks" dxfId="9628" priority="2190">
      <formula>LEN(TRIM(BA550))=0</formula>
    </cfRule>
  </conditionalFormatting>
  <conditionalFormatting sqref="F552">
    <cfRule type="containsBlanks" dxfId="9627" priority="2189">
      <formula>LEN(TRIM(F552))=0</formula>
    </cfRule>
  </conditionalFormatting>
  <conditionalFormatting sqref="I552">
    <cfRule type="containsBlanks" dxfId="9626" priority="2188">
      <formula>LEN(TRIM(I552))=0</formula>
    </cfRule>
  </conditionalFormatting>
  <conditionalFormatting sqref="J552">
    <cfRule type="containsBlanks" dxfId="9625" priority="2187">
      <formula>LEN(TRIM(J552))=0</formula>
    </cfRule>
  </conditionalFormatting>
  <conditionalFormatting sqref="G552">
    <cfRule type="containsBlanks" dxfId="9624" priority="2186">
      <formula>LEN(TRIM(G552))=0</formula>
    </cfRule>
  </conditionalFormatting>
  <conditionalFormatting sqref="H552">
    <cfRule type="containsBlanks" dxfId="9623" priority="2185">
      <formula>LEN(TRIM(H552))=0</formula>
    </cfRule>
  </conditionalFormatting>
  <conditionalFormatting sqref="L552">
    <cfRule type="containsBlanks" dxfId="9622" priority="2184">
      <formula>LEN(TRIM(L552))=0</formula>
    </cfRule>
  </conditionalFormatting>
  <conditionalFormatting sqref="K552">
    <cfRule type="containsBlanks" dxfId="9621" priority="2183">
      <formula>LEN(TRIM(K552))=0</formula>
    </cfRule>
  </conditionalFormatting>
  <conditionalFormatting sqref="M552">
    <cfRule type="containsBlanks" dxfId="9620" priority="2182">
      <formula>LEN(TRIM(M552))=0</formula>
    </cfRule>
  </conditionalFormatting>
  <conditionalFormatting sqref="N552:P552">
    <cfRule type="containsBlanks" dxfId="9619" priority="2181">
      <formula>LEN(TRIM(N552))=0</formula>
    </cfRule>
  </conditionalFormatting>
  <conditionalFormatting sqref="W552">
    <cfRule type="containsBlanks" dxfId="9618" priority="2180">
      <formula>LEN(TRIM(W552))=0</formula>
    </cfRule>
  </conditionalFormatting>
  <conditionalFormatting sqref="X552">
    <cfRule type="containsBlanks" dxfId="9617" priority="2179">
      <formula>LEN(TRIM(X552))=0</formula>
    </cfRule>
  </conditionalFormatting>
  <conditionalFormatting sqref="Y552">
    <cfRule type="containsBlanks" dxfId="9616" priority="2178">
      <formula>LEN(TRIM(Y552))=0</formula>
    </cfRule>
  </conditionalFormatting>
  <conditionalFormatting sqref="Z552">
    <cfRule type="containsBlanks" dxfId="9615" priority="2177">
      <formula>LEN(TRIM(Z552))=0</formula>
    </cfRule>
  </conditionalFormatting>
  <conditionalFormatting sqref="AD552:AE552">
    <cfRule type="containsBlanks" dxfId="9614" priority="2176">
      <formula>LEN(TRIM(AD552))=0</formula>
    </cfRule>
  </conditionalFormatting>
  <conditionalFormatting sqref="AG552:AH552">
    <cfRule type="containsBlanks" dxfId="9613" priority="2174">
      <formula>LEN(TRIM(AG552))=0</formula>
    </cfRule>
  </conditionalFormatting>
  <conditionalFormatting sqref="AJ552">
    <cfRule type="containsBlanks" dxfId="9612" priority="2173">
      <formula>LEN(TRIM(AJ552))=0</formula>
    </cfRule>
  </conditionalFormatting>
  <conditionalFormatting sqref="AB552">
    <cfRule type="containsBlanks" dxfId="9611" priority="2171">
      <formula>LEN(TRIM(AB552))=0</formula>
    </cfRule>
  </conditionalFormatting>
  <conditionalFormatting sqref="AK552">
    <cfRule type="containsBlanks" dxfId="9610" priority="2170">
      <formula>LEN(TRIM(AK552))=0</formula>
    </cfRule>
  </conditionalFormatting>
  <conditionalFormatting sqref="AS552">
    <cfRule type="containsBlanks" dxfId="9609" priority="2168">
      <formula>LEN(TRIM(AS552))=0</formula>
    </cfRule>
  </conditionalFormatting>
  <conditionalFormatting sqref="BA552">
    <cfRule type="containsBlanks" dxfId="9608" priority="2167">
      <formula>LEN(TRIM(BA552))=0</formula>
    </cfRule>
  </conditionalFormatting>
  <conditionalFormatting sqref="BG552:BM552 BP552">
    <cfRule type="containsBlanks" dxfId="9607" priority="2166">
      <formula>LEN(TRIM(BG552))=0</formula>
    </cfRule>
  </conditionalFormatting>
  <conditionalFormatting sqref="BG552:BL552">
    <cfRule type="containsBlanks" dxfId="9606" priority="2165">
      <formula>LEN(TRIM(BG552))=0</formula>
    </cfRule>
  </conditionalFormatting>
  <conditionalFormatting sqref="BM552 BP552">
    <cfRule type="containsBlanks" dxfId="9605" priority="2164">
      <formula>LEN(TRIM(BM552))=0</formula>
    </cfRule>
  </conditionalFormatting>
  <conditionalFormatting sqref="BN552">
    <cfRule type="containsBlanks" dxfId="9604" priority="2163">
      <formula>LEN(TRIM(BN552))=0</formula>
    </cfRule>
  </conditionalFormatting>
  <conditionalFormatting sqref="BO552">
    <cfRule type="containsBlanks" dxfId="9603" priority="2161">
      <formula>LEN(TRIM(BO552))=0</formula>
    </cfRule>
  </conditionalFormatting>
  <conditionalFormatting sqref="BO552">
    <cfRule type="containsBlanks" dxfId="9602" priority="2162">
      <formula>LEN(TRIM(BO552))=0</formula>
    </cfRule>
  </conditionalFormatting>
  <conditionalFormatting sqref="AZ552">
    <cfRule type="containsBlanks" dxfId="9601" priority="2160">
      <formula>LEN(TRIM(AZ552))=0</formula>
    </cfRule>
  </conditionalFormatting>
  <conditionalFormatting sqref="AX552:AY552">
    <cfRule type="containsBlanks" dxfId="9600" priority="2159">
      <formula>LEN(TRIM(AX552))=0</formula>
    </cfRule>
  </conditionalFormatting>
  <conditionalFormatting sqref="AV552:AW552">
    <cfRule type="containsBlanks" dxfId="9599" priority="2158">
      <formula>LEN(TRIM(AV552))=0</formula>
    </cfRule>
  </conditionalFormatting>
  <conditionalFormatting sqref="S552:T552">
    <cfRule type="containsBlanks" dxfId="9598" priority="2157">
      <formula>LEN(TRIM(S552))=0</formula>
    </cfRule>
  </conditionalFormatting>
  <conditionalFormatting sqref="H553">
    <cfRule type="containsBlanks" dxfId="9597" priority="2156">
      <formula>LEN(TRIM(H553))=0</formula>
    </cfRule>
  </conditionalFormatting>
  <conditionalFormatting sqref="I553">
    <cfRule type="containsBlanks" dxfId="9596" priority="2155">
      <formula>LEN(TRIM(I553))=0</formula>
    </cfRule>
  </conditionalFormatting>
  <conditionalFormatting sqref="J553">
    <cfRule type="containsBlanks" dxfId="9595" priority="2154">
      <formula>LEN(TRIM(J553))=0</formula>
    </cfRule>
  </conditionalFormatting>
  <conditionalFormatting sqref="L553">
    <cfRule type="containsBlanks" dxfId="9594" priority="2153">
      <formula>LEN(TRIM(L553))=0</formula>
    </cfRule>
  </conditionalFormatting>
  <conditionalFormatting sqref="N553:P553">
    <cfRule type="containsBlanks" dxfId="9593" priority="2152">
      <formula>LEN(TRIM(N553))=0</formula>
    </cfRule>
  </conditionalFormatting>
  <conditionalFormatting sqref="F554:G554 K554 M554 Q554:R554 AR554 AT554:AU554 U554:V554">
    <cfRule type="containsBlanks" dxfId="9592" priority="2151">
      <formula>LEN(TRIM(F554))=0</formula>
    </cfRule>
  </conditionalFormatting>
  <conditionalFormatting sqref="H554">
    <cfRule type="containsBlanks" dxfId="9591" priority="2150">
      <formula>LEN(TRIM(H554))=0</formula>
    </cfRule>
  </conditionalFormatting>
  <conditionalFormatting sqref="I554">
    <cfRule type="containsBlanks" dxfId="9590" priority="2149">
      <formula>LEN(TRIM(I554))=0</formula>
    </cfRule>
  </conditionalFormatting>
  <conditionalFormatting sqref="J554">
    <cfRule type="containsBlanks" dxfId="9589" priority="2148">
      <formula>LEN(TRIM(J554))=0</formula>
    </cfRule>
  </conditionalFormatting>
  <conditionalFormatting sqref="L554:L558">
    <cfRule type="containsBlanks" dxfId="9588" priority="2147">
      <formula>LEN(TRIM(L554))=0</formula>
    </cfRule>
  </conditionalFormatting>
  <conditionalFormatting sqref="N554:P554">
    <cfRule type="containsBlanks" dxfId="9587" priority="2146">
      <formula>LEN(TRIM(N554))=0</formula>
    </cfRule>
  </conditionalFormatting>
  <conditionalFormatting sqref="K553">
    <cfRule type="containsBlanks" dxfId="9586" priority="2145">
      <formula>LEN(TRIM(K553))=0</formula>
    </cfRule>
  </conditionalFormatting>
  <conditionalFormatting sqref="M553">
    <cfRule type="containsBlanks" dxfId="9585" priority="2144">
      <formula>LEN(TRIM(M553))=0</formula>
    </cfRule>
  </conditionalFormatting>
  <conditionalFormatting sqref="W553:W554">
    <cfRule type="containsBlanks" dxfId="9584" priority="2143">
      <formula>LEN(TRIM(W553))=0</formula>
    </cfRule>
  </conditionalFormatting>
  <conditionalFormatting sqref="X553:X554">
    <cfRule type="containsBlanks" dxfId="9583" priority="2142">
      <formula>LEN(TRIM(X553))=0</formula>
    </cfRule>
  </conditionalFormatting>
  <conditionalFormatting sqref="AE553">
    <cfRule type="containsBlanks" dxfId="9582" priority="2141">
      <formula>LEN(TRIM(AE553))=0</formula>
    </cfRule>
  </conditionalFormatting>
  <conditionalFormatting sqref="AB553">
    <cfRule type="containsBlanks" dxfId="9581" priority="2140">
      <formula>LEN(TRIM(AB553))=0</formula>
    </cfRule>
  </conditionalFormatting>
  <conditionalFormatting sqref="AD554 AG554:AH554 AJ554:AK554">
    <cfRule type="containsBlanks" dxfId="9580" priority="2139">
      <formula>LEN(TRIM(AD554))=0</formula>
    </cfRule>
  </conditionalFormatting>
  <conditionalFormatting sqref="AE554">
    <cfRule type="containsBlanks" dxfId="9579" priority="2138">
      <formula>LEN(TRIM(AE554))=0</formula>
    </cfRule>
  </conditionalFormatting>
  <conditionalFormatting sqref="AB554">
    <cfRule type="containsBlanks" dxfId="9578" priority="2137">
      <formula>LEN(TRIM(AB554))=0</formula>
    </cfRule>
  </conditionalFormatting>
  <conditionalFormatting sqref="Z554">
    <cfRule type="containsBlanks" dxfId="9577" priority="2136">
      <formula>LEN(TRIM(Z554))=0</formula>
    </cfRule>
  </conditionalFormatting>
  <conditionalFormatting sqref="BG554">
    <cfRule type="containsBlanks" dxfId="9576" priority="2135">
      <formula>LEN(TRIM(BG554))=0</formula>
    </cfRule>
  </conditionalFormatting>
  <conditionalFormatting sqref="AS553:AS554">
    <cfRule type="containsBlanks" dxfId="9575" priority="2134">
      <formula>LEN(TRIM(AS553))=0</formula>
    </cfRule>
  </conditionalFormatting>
  <conditionalFormatting sqref="Y554">
    <cfRule type="containsBlanks" dxfId="9574" priority="2133">
      <formula>LEN(TRIM(Y554))=0</formula>
    </cfRule>
  </conditionalFormatting>
  <conditionalFormatting sqref="BA553:BA554">
    <cfRule type="containsBlanks" dxfId="9573" priority="2132">
      <formula>LEN(TRIM(BA553))=0</formula>
    </cfRule>
  </conditionalFormatting>
  <conditionalFormatting sqref="AT553:AU553">
    <cfRule type="containsBlanks" dxfId="9572" priority="2131">
      <formula>LEN(TRIM(AT553))=0</formula>
    </cfRule>
  </conditionalFormatting>
  <conditionalFormatting sqref="AX553:AY554">
    <cfRule type="containsBlanks" dxfId="9571" priority="2130">
      <formula>LEN(TRIM(AX553))=0</formula>
    </cfRule>
  </conditionalFormatting>
  <conditionalFormatting sqref="AV553:AW554">
    <cfRule type="containsBlanks" dxfId="9570" priority="2129">
      <formula>LEN(TRIM(AV553))=0</formula>
    </cfRule>
  </conditionalFormatting>
  <conditionalFormatting sqref="AZ553:AZ554">
    <cfRule type="containsBlanks" dxfId="9569" priority="2128">
      <formula>LEN(TRIM(AZ553))=0</formula>
    </cfRule>
  </conditionalFormatting>
  <conditionalFormatting sqref="BA555">
    <cfRule type="containsBlanks" dxfId="9568" priority="2127">
      <formula>LEN(TRIM(BA555))=0</formula>
    </cfRule>
  </conditionalFormatting>
  <conditionalFormatting sqref="AX555:AY555">
    <cfRule type="containsBlanks" dxfId="9567" priority="2126">
      <formula>LEN(TRIM(AX555))=0</formula>
    </cfRule>
  </conditionalFormatting>
  <conditionalFormatting sqref="AZ555">
    <cfRule type="containsBlanks" dxfId="9566" priority="2125">
      <formula>LEN(TRIM(AZ555))=0</formula>
    </cfRule>
  </conditionalFormatting>
  <conditionalFormatting sqref="AS555">
    <cfRule type="containsBlanks" dxfId="9565" priority="2124">
      <formula>LEN(TRIM(AS555))=0</formula>
    </cfRule>
  </conditionalFormatting>
  <conditionalFormatting sqref="F555:G555 K555 M555 Q555:V555">
    <cfRule type="containsBlanks" dxfId="9564" priority="2122">
      <formula>LEN(TRIM(F555))=0</formula>
    </cfRule>
  </conditionalFormatting>
  <conditionalFormatting sqref="H555">
    <cfRule type="containsBlanks" dxfId="9563" priority="2121">
      <formula>LEN(TRIM(H555))=0</formula>
    </cfRule>
  </conditionalFormatting>
  <conditionalFormatting sqref="I555">
    <cfRule type="containsBlanks" dxfId="9562" priority="2120">
      <formula>LEN(TRIM(I555))=0</formula>
    </cfRule>
  </conditionalFormatting>
  <conditionalFormatting sqref="J555">
    <cfRule type="containsBlanks" dxfId="9561" priority="2119">
      <formula>LEN(TRIM(J555))=0</formula>
    </cfRule>
  </conditionalFormatting>
  <conditionalFormatting sqref="N555:P555">
    <cfRule type="containsBlanks" dxfId="9560" priority="2117">
      <formula>LEN(TRIM(N555))=0</formula>
    </cfRule>
  </conditionalFormatting>
  <conditionalFormatting sqref="W555">
    <cfRule type="containsBlanks" dxfId="9559" priority="2116">
      <formula>LEN(TRIM(W555))=0</formula>
    </cfRule>
  </conditionalFormatting>
  <conditionalFormatting sqref="X555">
    <cfRule type="containsBlanks" dxfId="9558" priority="2115">
      <formula>LEN(TRIM(X555))=0</formula>
    </cfRule>
  </conditionalFormatting>
  <conditionalFormatting sqref="AD555 AG555:AH555 AJ555:AK555">
    <cfRule type="containsBlanks" dxfId="9557" priority="2114">
      <formula>LEN(TRIM(AD555))=0</formula>
    </cfRule>
  </conditionalFormatting>
  <conditionalFormatting sqref="AE555">
    <cfRule type="containsBlanks" dxfId="9556" priority="2113">
      <formula>LEN(TRIM(AE555))=0</formula>
    </cfRule>
  </conditionalFormatting>
  <conditionalFormatting sqref="AB555">
    <cfRule type="containsBlanks" dxfId="9555" priority="2112">
      <formula>LEN(TRIM(AB555))=0</formula>
    </cfRule>
  </conditionalFormatting>
  <conditionalFormatting sqref="Z555">
    <cfRule type="containsBlanks" dxfId="9554" priority="2111">
      <formula>LEN(TRIM(Z555))=0</formula>
    </cfRule>
  </conditionalFormatting>
  <conditionalFormatting sqref="Y555">
    <cfRule type="containsBlanks" dxfId="9553" priority="2110">
      <formula>LEN(TRIM(Y555))=0</formula>
    </cfRule>
  </conditionalFormatting>
  <conditionalFormatting sqref="S553:T554">
    <cfRule type="containsBlanks" dxfId="9552" priority="2109">
      <formula>LEN(TRIM(S553))=0</formula>
    </cfRule>
  </conditionalFormatting>
  <conditionalFormatting sqref="BH555:BM555 BH554:BI554 BL554:BM554">
    <cfRule type="containsBlanks" dxfId="9551" priority="2108">
      <formula>LEN(TRIM(BH554))=0</formula>
    </cfRule>
  </conditionalFormatting>
  <conditionalFormatting sqref="BG555">
    <cfRule type="containsBlanks" dxfId="9550" priority="2107">
      <formula>LEN(TRIM(BG555))=0</formula>
    </cfRule>
  </conditionalFormatting>
  <conditionalFormatting sqref="BQ554:BQ555">
    <cfRule type="notContainsBlanks" dxfId="9549" priority="2106">
      <formula>LEN(TRIM(BQ554))&gt;0</formula>
    </cfRule>
  </conditionalFormatting>
  <conditionalFormatting sqref="BO553:BO555">
    <cfRule type="containsBlanks" dxfId="9548" priority="2104">
      <formula>LEN(TRIM(BO553))=0</formula>
    </cfRule>
  </conditionalFormatting>
  <conditionalFormatting sqref="BO553:BO555">
    <cfRule type="containsBlanks" dxfId="9547" priority="2105">
      <formula>LEN(TRIM(BO553))=0</formula>
    </cfRule>
  </conditionalFormatting>
  <conditionalFormatting sqref="BN553:BN555">
    <cfRule type="containsBlanks" dxfId="9546" priority="2102">
      <formula>LEN(TRIM(BN553))=0</formula>
    </cfRule>
  </conditionalFormatting>
  <conditionalFormatting sqref="BN553:BN555">
    <cfRule type="containsBlanks" dxfId="9545" priority="2103">
      <formula>LEN(TRIM(BN553))=0</formula>
    </cfRule>
  </conditionalFormatting>
  <conditionalFormatting sqref="AO555">
    <cfRule type="containsBlanks" dxfId="9544" priority="2101">
      <formula>LEN(TRIM(AO555))=0</formula>
    </cfRule>
  </conditionalFormatting>
  <conditionalFormatting sqref="F556:G556">
    <cfRule type="containsBlanks" dxfId="9543" priority="2100">
      <formula>LEN(TRIM(F556))=0</formula>
    </cfRule>
  </conditionalFormatting>
  <conditionalFormatting sqref="H556">
    <cfRule type="containsBlanks" dxfId="9542" priority="2099">
      <formula>LEN(TRIM(H556))=0</formula>
    </cfRule>
  </conditionalFormatting>
  <conditionalFormatting sqref="I556">
    <cfRule type="containsBlanks" dxfId="9541" priority="2098">
      <formula>LEN(TRIM(I556))=0</formula>
    </cfRule>
  </conditionalFormatting>
  <conditionalFormatting sqref="J556">
    <cfRule type="containsBlanks" dxfId="9540" priority="2097">
      <formula>LEN(TRIM(J556))=0</formula>
    </cfRule>
  </conditionalFormatting>
  <conditionalFormatting sqref="K556 M556">
    <cfRule type="containsBlanks" dxfId="9539" priority="2096">
      <formula>LEN(TRIM(K556))=0</formula>
    </cfRule>
  </conditionalFormatting>
  <conditionalFormatting sqref="N556:P556">
    <cfRule type="containsBlanks" dxfId="9538" priority="2094">
      <formula>LEN(TRIM(N556))=0</formula>
    </cfRule>
  </conditionalFormatting>
  <conditionalFormatting sqref="W556">
    <cfRule type="containsBlanks" dxfId="9537" priority="2093">
      <formula>LEN(TRIM(W556))=0</formula>
    </cfRule>
  </conditionalFormatting>
  <conditionalFormatting sqref="X556">
    <cfRule type="containsBlanks" dxfId="9536" priority="2092">
      <formula>LEN(TRIM(X556))=0</formula>
    </cfRule>
  </conditionalFormatting>
  <conditionalFormatting sqref="Y556">
    <cfRule type="containsBlanks" dxfId="9535" priority="2091">
      <formula>LEN(TRIM(Y556))=0</formula>
    </cfRule>
  </conditionalFormatting>
  <conditionalFormatting sqref="BN556">
    <cfRule type="containsBlanks" dxfId="9534" priority="2090">
      <formula>LEN(TRIM(BN556))=0</formula>
    </cfRule>
  </conditionalFormatting>
  <conditionalFormatting sqref="BO556">
    <cfRule type="containsBlanks" dxfId="9533" priority="2088">
      <formula>LEN(TRIM(BO556))=0</formula>
    </cfRule>
  </conditionalFormatting>
  <conditionalFormatting sqref="BO556">
    <cfRule type="containsBlanks" dxfId="9532" priority="2089">
      <formula>LEN(TRIM(BO556))=0</formula>
    </cfRule>
  </conditionalFormatting>
  <conditionalFormatting sqref="BA556">
    <cfRule type="containsBlanks" dxfId="9531" priority="2086">
      <formula>LEN(TRIM(BA556))=0</formula>
    </cfRule>
  </conditionalFormatting>
  <conditionalFormatting sqref="AX556:AY556">
    <cfRule type="containsBlanks" dxfId="9530" priority="2085">
      <formula>LEN(TRIM(AX556))=0</formula>
    </cfRule>
  </conditionalFormatting>
  <conditionalFormatting sqref="AV556:AW556">
    <cfRule type="containsBlanks" dxfId="9529" priority="2084">
      <formula>LEN(TRIM(AV556))=0</formula>
    </cfRule>
  </conditionalFormatting>
  <conditionalFormatting sqref="S556:T556">
    <cfRule type="containsBlanks" dxfId="9528" priority="2083">
      <formula>LEN(TRIM(S556))=0</formula>
    </cfRule>
  </conditionalFormatting>
  <conditionalFormatting sqref="AS556">
    <cfRule type="containsBlanks" dxfId="9527" priority="2082">
      <formula>LEN(TRIM(AS556))=0</formula>
    </cfRule>
  </conditionalFormatting>
  <conditionalFormatting sqref="BG556:BM556">
    <cfRule type="containsBlanks" dxfId="9526" priority="2081">
      <formula>LEN(TRIM(BG556))=0</formula>
    </cfRule>
  </conditionalFormatting>
  <conditionalFormatting sqref="BG556:BL556">
    <cfRule type="containsBlanks" dxfId="9525" priority="2080">
      <formula>LEN(TRIM(BG556))=0</formula>
    </cfRule>
  </conditionalFormatting>
  <conditionalFormatting sqref="BM556">
    <cfRule type="containsBlanks" dxfId="9524" priority="2079">
      <formula>LEN(TRIM(BM556))=0</formula>
    </cfRule>
  </conditionalFormatting>
  <conditionalFormatting sqref="F557">
    <cfRule type="containsBlanks" dxfId="9523" priority="2078">
      <formula>LEN(TRIM(F557))=0</formula>
    </cfRule>
  </conditionalFormatting>
  <conditionalFormatting sqref="H557">
    <cfRule type="containsBlanks" dxfId="9522" priority="2077">
      <formula>LEN(TRIM(H557))=0</formula>
    </cfRule>
  </conditionalFormatting>
  <conditionalFormatting sqref="W557">
    <cfRule type="containsBlanks" dxfId="9521" priority="2076">
      <formula>LEN(TRIM(W557))=0</formula>
    </cfRule>
  </conditionalFormatting>
  <conditionalFormatting sqref="X557">
    <cfRule type="containsBlanks" dxfId="9520" priority="2075">
      <formula>LEN(TRIM(X557))=0</formula>
    </cfRule>
  </conditionalFormatting>
  <conditionalFormatting sqref="Y557">
    <cfRule type="containsBlanks" dxfId="9519" priority="2074">
      <formula>LEN(TRIM(Y557))=0</formula>
    </cfRule>
  </conditionalFormatting>
  <conditionalFormatting sqref="G558 K558 Z558 M558:V558 AT558:AW558">
    <cfRule type="containsBlanks" dxfId="9518" priority="2073">
      <formula>LEN(TRIM(G558))=0</formula>
    </cfRule>
  </conditionalFormatting>
  <conditionalFormatting sqref="BQ558">
    <cfRule type="notContainsBlanks" dxfId="9517" priority="2072">
      <formula>LEN(TRIM(BQ558))&gt;0</formula>
    </cfRule>
  </conditionalFormatting>
  <conditionalFormatting sqref="F558">
    <cfRule type="containsBlanks" dxfId="9516" priority="2071">
      <formula>LEN(TRIM(F558))=0</formula>
    </cfRule>
  </conditionalFormatting>
  <conditionalFormatting sqref="H558">
    <cfRule type="containsBlanks" dxfId="9515" priority="2070">
      <formula>LEN(TRIM(H558))=0</formula>
    </cfRule>
  </conditionalFormatting>
  <conditionalFormatting sqref="I558">
    <cfRule type="containsBlanks" dxfId="9514" priority="2069">
      <formula>LEN(TRIM(I558))=0</formula>
    </cfRule>
  </conditionalFormatting>
  <conditionalFormatting sqref="J558">
    <cfRule type="containsBlanks" dxfId="9513" priority="2068">
      <formula>LEN(TRIM(J558))=0</formula>
    </cfRule>
  </conditionalFormatting>
  <conditionalFormatting sqref="W558">
    <cfRule type="containsBlanks" dxfId="9512" priority="2067">
      <formula>LEN(TRIM(W558))=0</formula>
    </cfRule>
  </conditionalFormatting>
  <conditionalFormatting sqref="X558">
    <cfRule type="containsBlanks" dxfId="9511" priority="2066">
      <formula>LEN(TRIM(X558))=0</formula>
    </cfRule>
  </conditionalFormatting>
  <conditionalFormatting sqref="Y558">
    <cfRule type="containsBlanks" dxfId="9510" priority="2065">
      <formula>LEN(TRIM(Y558))=0</formula>
    </cfRule>
  </conditionalFormatting>
  <conditionalFormatting sqref="I557">
    <cfRule type="containsBlanks" dxfId="9509" priority="2064">
      <formula>LEN(TRIM(I557))=0</formula>
    </cfRule>
  </conditionalFormatting>
  <conditionalFormatting sqref="J557">
    <cfRule type="containsBlanks" dxfId="9508" priority="2063">
      <formula>LEN(TRIM(J557))=0</formula>
    </cfRule>
  </conditionalFormatting>
  <conditionalFormatting sqref="T557">
    <cfRule type="containsBlanks" dxfId="9507" priority="2062">
      <formula>LEN(TRIM(T557))=0</formula>
    </cfRule>
  </conditionalFormatting>
  <conditionalFormatting sqref="AB557">
    <cfRule type="containsBlanks" dxfId="9506" priority="2059">
      <formula>LEN(TRIM(AB557))=0</formula>
    </cfRule>
  </conditionalFormatting>
  <conditionalFormatting sqref="AB558">
    <cfRule type="containsBlanks" dxfId="9505" priority="2057">
      <formula>LEN(TRIM(AB558))=0</formula>
    </cfRule>
  </conditionalFormatting>
  <conditionalFormatting sqref="BA557">
    <cfRule type="containsBlanks" dxfId="9504" priority="2055">
      <formula>LEN(TRIM(BA557))=0</formula>
    </cfRule>
  </conditionalFormatting>
  <conditionalFormatting sqref="AX557:AY557">
    <cfRule type="containsBlanks" dxfId="9503" priority="2054">
      <formula>LEN(TRIM(AX557))=0</formula>
    </cfRule>
  </conditionalFormatting>
  <conditionalFormatting sqref="AV557:AW557">
    <cfRule type="containsBlanks" dxfId="9502" priority="2053">
      <formula>LEN(TRIM(AV557))=0</formula>
    </cfRule>
  </conditionalFormatting>
  <conditionalFormatting sqref="AX558:AY558">
    <cfRule type="containsBlanks" dxfId="9501" priority="2052">
      <formula>LEN(TRIM(AX558))=0</formula>
    </cfRule>
  </conditionalFormatting>
  <conditionalFormatting sqref="AQ558">
    <cfRule type="containsBlanks" dxfId="9500" priority="2051">
      <formula>LEN(TRIM(AQ558))=0</formula>
    </cfRule>
  </conditionalFormatting>
  <conditionalFormatting sqref="AR558:AS558">
    <cfRule type="containsBlanks" dxfId="9499" priority="2050">
      <formula>LEN(TRIM(AR558))=0</formula>
    </cfRule>
  </conditionalFormatting>
  <conditionalFormatting sqref="AZ557:AZ558">
    <cfRule type="containsBlanks" dxfId="9498" priority="2049">
      <formula>LEN(TRIM(AZ557))=0</formula>
    </cfRule>
  </conditionalFormatting>
  <conditionalFormatting sqref="BA558">
    <cfRule type="containsBlanks" dxfId="9497" priority="2048">
      <formula>LEN(TRIM(BA558))=0</formula>
    </cfRule>
  </conditionalFormatting>
  <conditionalFormatting sqref="BG557:BM558">
    <cfRule type="containsBlanks" dxfId="9496" priority="2047">
      <formula>LEN(TRIM(BG557))=0</formula>
    </cfRule>
  </conditionalFormatting>
  <conditionalFormatting sqref="BG557:BL558">
    <cfRule type="containsBlanks" dxfId="9495" priority="2046">
      <formula>LEN(TRIM(BG557))=0</formula>
    </cfRule>
  </conditionalFormatting>
  <conditionalFormatting sqref="BM557:BM558">
    <cfRule type="containsBlanks" dxfId="9494" priority="2045">
      <formula>LEN(TRIM(BM557))=0</formula>
    </cfRule>
  </conditionalFormatting>
  <conditionalFormatting sqref="BN557:BN558">
    <cfRule type="containsBlanks" dxfId="9493" priority="2043">
      <formula>LEN(TRIM(BN557))=0</formula>
    </cfRule>
  </conditionalFormatting>
  <conditionalFormatting sqref="BN557:BN558">
    <cfRule type="containsBlanks" dxfId="9492" priority="2044">
      <formula>LEN(TRIM(BN557))=0</formula>
    </cfRule>
  </conditionalFormatting>
  <conditionalFormatting sqref="BO557:BO558">
    <cfRule type="containsBlanks" dxfId="9491" priority="2041">
      <formula>LEN(TRIM(BO557))=0</formula>
    </cfRule>
  </conditionalFormatting>
  <conditionalFormatting sqref="BO557:BO558">
    <cfRule type="containsBlanks" dxfId="9490" priority="2042">
      <formula>LEN(TRIM(BO557))=0</formula>
    </cfRule>
  </conditionalFormatting>
  <conditionalFormatting sqref="H559">
    <cfRule type="containsBlanks" dxfId="9489" priority="2040">
      <formula>LEN(TRIM(H559))=0</formula>
    </cfRule>
  </conditionalFormatting>
  <conditionalFormatting sqref="G559">
    <cfRule type="containsBlanks" dxfId="9488" priority="2039">
      <formula>LEN(TRIM(G559))=0</formula>
    </cfRule>
  </conditionalFormatting>
  <conditionalFormatting sqref="I559">
    <cfRule type="containsBlanks" dxfId="9487" priority="2038">
      <formula>LEN(TRIM(I559))=0</formula>
    </cfRule>
  </conditionalFormatting>
  <conditionalFormatting sqref="J559">
    <cfRule type="containsBlanks" dxfId="9486" priority="2037">
      <formula>LEN(TRIM(J559))=0</formula>
    </cfRule>
  </conditionalFormatting>
  <conditionalFormatting sqref="W559">
    <cfRule type="containsBlanks" dxfId="9485" priority="2036">
      <formula>LEN(TRIM(W559))=0</formula>
    </cfRule>
  </conditionalFormatting>
  <conditionalFormatting sqref="X559">
    <cfRule type="containsBlanks" dxfId="9484" priority="2035">
      <formula>LEN(TRIM(X559))=0</formula>
    </cfRule>
  </conditionalFormatting>
  <conditionalFormatting sqref="Z559">
    <cfRule type="containsBlanks" dxfId="9483" priority="2034">
      <formula>LEN(TRIM(Z559))=0</formula>
    </cfRule>
  </conditionalFormatting>
  <conditionalFormatting sqref="Y559">
    <cfRule type="containsBlanks" dxfId="9482" priority="2033">
      <formula>LEN(TRIM(Y559))=0</formula>
    </cfRule>
  </conditionalFormatting>
  <conditionalFormatting sqref="AG559:AH559">
    <cfRule type="containsBlanks" dxfId="9481" priority="2032">
      <formula>LEN(TRIM(AG559))=0</formula>
    </cfRule>
  </conditionalFormatting>
  <conditionalFormatting sqref="AB559">
    <cfRule type="containsBlanks" dxfId="9480" priority="2031">
      <formula>LEN(TRIM(AB559))=0</formula>
    </cfRule>
  </conditionalFormatting>
  <conditionalFormatting sqref="AD559:AE559">
    <cfRule type="containsBlanks" dxfId="9479" priority="2030">
      <formula>LEN(TRIM(AD559))=0</formula>
    </cfRule>
  </conditionalFormatting>
  <conditionalFormatting sqref="AS559">
    <cfRule type="containsBlanks" dxfId="9478" priority="2029">
      <formula>LEN(TRIM(AS559))=0</formula>
    </cfRule>
  </conditionalFormatting>
  <conditionalFormatting sqref="AO559">
    <cfRule type="containsBlanks" dxfId="9477" priority="2028">
      <formula>LEN(TRIM(AO559))=0</formula>
    </cfRule>
  </conditionalFormatting>
  <conditionalFormatting sqref="AQ559">
    <cfRule type="containsBlanks" dxfId="9476" priority="2027">
      <formula>LEN(TRIM(AQ559))=0</formula>
    </cfRule>
  </conditionalFormatting>
  <conditionalFormatting sqref="AX559:AY559">
    <cfRule type="containsBlanks" dxfId="9475" priority="2026">
      <formula>LEN(TRIM(AX559))=0</formula>
    </cfRule>
  </conditionalFormatting>
  <conditionalFormatting sqref="BN559">
    <cfRule type="containsBlanks" dxfId="9474" priority="2024">
      <formula>LEN(TRIM(BN559))=0</formula>
    </cfRule>
  </conditionalFormatting>
  <conditionalFormatting sqref="BN559">
    <cfRule type="containsBlanks" dxfId="9473" priority="2025">
      <formula>LEN(TRIM(BN559))=0</formula>
    </cfRule>
  </conditionalFormatting>
  <conditionalFormatting sqref="O559">
    <cfRule type="containsBlanks" dxfId="9472" priority="2023">
      <formula>LEN(TRIM(O559))=0</formula>
    </cfRule>
  </conditionalFormatting>
  <conditionalFormatting sqref="K559:M559">
    <cfRule type="containsBlanks" dxfId="9471" priority="2022">
      <formula>LEN(TRIM(K559))=0</formula>
    </cfRule>
  </conditionalFormatting>
  <conditionalFormatting sqref="H560">
    <cfRule type="containsBlanks" dxfId="9470" priority="2021">
      <formula>LEN(TRIM(H560))=0</formula>
    </cfRule>
  </conditionalFormatting>
  <conditionalFormatting sqref="F560">
    <cfRule type="containsBlanks" dxfId="9469" priority="2020">
      <formula>LEN(TRIM(F560))=0</formula>
    </cfRule>
  </conditionalFormatting>
  <conditionalFormatting sqref="G560">
    <cfRule type="containsBlanks" dxfId="9468" priority="2019">
      <formula>LEN(TRIM(G560))=0</formula>
    </cfRule>
  </conditionalFormatting>
  <conditionalFormatting sqref="H561">
    <cfRule type="containsBlanks" dxfId="9467" priority="2018">
      <formula>LEN(TRIM(H561))=0</formula>
    </cfRule>
  </conditionalFormatting>
  <conditionalFormatting sqref="F561">
    <cfRule type="containsBlanks" dxfId="9466" priority="2017">
      <formula>LEN(TRIM(F561))=0</formula>
    </cfRule>
  </conditionalFormatting>
  <conditionalFormatting sqref="I560:I561">
    <cfRule type="containsBlanks" dxfId="9465" priority="2016">
      <formula>LEN(TRIM(I560))=0</formula>
    </cfRule>
  </conditionalFormatting>
  <conditionalFormatting sqref="J560:J561">
    <cfRule type="containsBlanks" dxfId="9464" priority="2015">
      <formula>LEN(TRIM(J560))=0</formula>
    </cfRule>
  </conditionalFormatting>
  <conditionalFormatting sqref="K560:P561">
    <cfRule type="containsBlanks" dxfId="9463" priority="2014">
      <formula>LEN(TRIM(K560))=0</formula>
    </cfRule>
  </conditionalFormatting>
  <conditionalFormatting sqref="S560:S561">
    <cfRule type="containsBlanks" dxfId="9462" priority="2013">
      <formula>LEN(TRIM(S560))=0</formula>
    </cfRule>
  </conditionalFormatting>
  <conditionalFormatting sqref="T560:T561">
    <cfRule type="containsBlanks" dxfId="9461" priority="2012">
      <formula>LEN(TRIM(T560))=0</formula>
    </cfRule>
  </conditionalFormatting>
  <conditionalFormatting sqref="W560:W561">
    <cfRule type="containsBlanks" dxfId="9460" priority="2011">
      <formula>LEN(TRIM(W560))=0</formula>
    </cfRule>
  </conditionalFormatting>
  <conditionalFormatting sqref="X560:X561">
    <cfRule type="containsBlanks" dxfId="9459" priority="2010">
      <formula>LEN(TRIM(X560))=0</formula>
    </cfRule>
  </conditionalFormatting>
  <conditionalFormatting sqref="Z560:Z561">
    <cfRule type="containsBlanks" dxfId="9458" priority="2009">
      <formula>LEN(TRIM(Z560))=0</formula>
    </cfRule>
  </conditionalFormatting>
  <conditionalFormatting sqref="AD560:AE561">
    <cfRule type="containsBlanks" dxfId="9457" priority="2007">
      <formula>LEN(TRIM(AD560))=0</formula>
    </cfRule>
  </conditionalFormatting>
  <conditionalFormatting sqref="BG560:BM561">
    <cfRule type="containsBlanks" dxfId="9456" priority="2005">
      <formula>LEN(TRIM(BG560))=0</formula>
    </cfRule>
  </conditionalFormatting>
  <conditionalFormatting sqref="BG560:BL561">
    <cfRule type="containsBlanks" dxfId="9455" priority="2004">
      <formula>LEN(TRIM(BG560))=0</formula>
    </cfRule>
  </conditionalFormatting>
  <conditionalFormatting sqref="BM560:BM561">
    <cfRule type="containsBlanks" dxfId="9454" priority="2003">
      <formula>LEN(TRIM(BM560))=0</formula>
    </cfRule>
  </conditionalFormatting>
  <conditionalFormatting sqref="BO560:BO561">
    <cfRule type="containsBlanks" dxfId="9453" priority="2001">
      <formula>LEN(TRIM(BO560))=0</formula>
    </cfRule>
  </conditionalFormatting>
  <conditionalFormatting sqref="BO560:BO561">
    <cfRule type="containsBlanks" dxfId="9452" priority="2002">
      <formula>LEN(TRIM(BO560))=0</formula>
    </cfRule>
  </conditionalFormatting>
  <conditionalFormatting sqref="AX560:AY561">
    <cfRule type="containsBlanks" dxfId="9451" priority="2000">
      <formula>LEN(TRIM(AX560))=0</formula>
    </cfRule>
  </conditionalFormatting>
  <conditionalFormatting sqref="AV560:AW561">
    <cfRule type="containsBlanks" dxfId="9450" priority="1999">
      <formula>LEN(TRIM(AV560))=0</formula>
    </cfRule>
  </conditionalFormatting>
  <conditionalFormatting sqref="BA560">
    <cfRule type="containsBlanks" dxfId="9449" priority="1998">
      <formula>LEN(TRIM(BA560))=0</formula>
    </cfRule>
  </conditionalFormatting>
  <conditionalFormatting sqref="BA561">
    <cfRule type="containsBlanks" dxfId="9448" priority="1997">
      <formula>LEN(TRIM(BA561))=0</formula>
    </cfRule>
  </conditionalFormatting>
  <conditionalFormatting sqref="AZ560:AZ561">
    <cfRule type="containsBlanks" dxfId="9447" priority="1996">
      <formula>LEN(TRIM(AZ560))=0</formula>
    </cfRule>
  </conditionalFormatting>
  <conditionalFormatting sqref="H562">
    <cfRule type="containsBlanks" dxfId="9446" priority="1995">
      <formula>LEN(TRIM(H562))=0</formula>
    </cfRule>
  </conditionalFormatting>
  <conditionalFormatting sqref="F562">
    <cfRule type="containsBlanks" dxfId="9445" priority="1994">
      <formula>LEN(TRIM(F562))=0</formula>
    </cfRule>
  </conditionalFormatting>
  <conditionalFormatting sqref="G562">
    <cfRule type="containsBlanks" dxfId="9444" priority="1993">
      <formula>LEN(TRIM(G562))=0</formula>
    </cfRule>
  </conditionalFormatting>
  <conditionalFormatting sqref="I562">
    <cfRule type="containsBlanks" dxfId="9443" priority="1992">
      <formula>LEN(TRIM(I562))=0</formula>
    </cfRule>
  </conditionalFormatting>
  <conditionalFormatting sqref="J562">
    <cfRule type="containsBlanks" dxfId="9442" priority="1991">
      <formula>LEN(TRIM(J562))=0</formula>
    </cfRule>
  </conditionalFormatting>
  <conditionalFormatting sqref="O562:O563">
    <cfRule type="containsBlanks" dxfId="9441" priority="1990">
      <formula>LEN(TRIM(O562))=0</formula>
    </cfRule>
  </conditionalFormatting>
  <conditionalFormatting sqref="K562:M562">
    <cfRule type="containsBlanks" dxfId="9440" priority="1989">
      <formula>LEN(TRIM(K562))=0</formula>
    </cfRule>
  </conditionalFormatting>
  <conditionalFormatting sqref="X562">
    <cfRule type="containsBlanks" dxfId="9439" priority="1988">
      <formula>LEN(TRIM(X562))=0</formula>
    </cfRule>
  </conditionalFormatting>
  <conditionalFormatting sqref="AG562:AH562">
    <cfRule type="containsBlanks" dxfId="9438" priority="1987">
      <formula>LEN(TRIM(AG562))=0</formula>
    </cfRule>
  </conditionalFormatting>
  <conditionalFormatting sqref="S562">
    <cfRule type="containsBlanks" dxfId="9437" priority="1984">
      <formula>LEN(TRIM(S562))=0</formula>
    </cfRule>
  </conditionalFormatting>
  <conditionalFormatting sqref="T562">
    <cfRule type="containsBlanks" dxfId="9436" priority="1983">
      <formula>LEN(TRIM(T562))=0</formula>
    </cfRule>
  </conditionalFormatting>
  <conditionalFormatting sqref="AS562">
    <cfRule type="containsBlanks" dxfId="9435" priority="1982">
      <formula>LEN(TRIM(AS562))=0</formula>
    </cfRule>
  </conditionalFormatting>
  <conditionalFormatting sqref="AX562:AY562">
    <cfRule type="containsBlanks" dxfId="9434" priority="1981">
      <formula>LEN(TRIM(AX562))=0</formula>
    </cfRule>
  </conditionalFormatting>
  <conditionalFormatting sqref="AV562:AW562">
    <cfRule type="containsBlanks" dxfId="9433" priority="1980">
      <formula>LEN(TRIM(AV562))=0</formula>
    </cfRule>
  </conditionalFormatting>
  <conditionalFormatting sqref="AZ562">
    <cfRule type="containsBlanks" dxfId="9432" priority="1979">
      <formula>LEN(TRIM(AZ562))=0</formula>
    </cfRule>
  </conditionalFormatting>
  <conditionalFormatting sqref="BG562:BM562">
    <cfRule type="containsBlanks" dxfId="9431" priority="1978">
      <formula>LEN(TRIM(BG562))=0</formula>
    </cfRule>
  </conditionalFormatting>
  <conditionalFormatting sqref="BG562:BL562">
    <cfRule type="containsBlanks" dxfId="9430" priority="1977">
      <formula>LEN(TRIM(BG562))=0</formula>
    </cfRule>
  </conditionalFormatting>
  <conditionalFormatting sqref="BM562">
    <cfRule type="containsBlanks" dxfId="9429" priority="1976">
      <formula>LEN(TRIM(BM562))=0</formula>
    </cfRule>
  </conditionalFormatting>
  <conditionalFormatting sqref="BA562">
    <cfRule type="containsBlanks" dxfId="9428" priority="1975">
      <formula>LEN(TRIM(BA562))=0</formula>
    </cfRule>
  </conditionalFormatting>
  <conditionalFormatting sqref="BN562">
    <cfRule type="containsBlanks" dxfId="9427" priority="1973">
      <formula>LEN(TRIM(BN562))=0</formula>
    </cfRule>
  </conditionalFormatting>
  <conditionalFormatting sqref="BN562">
    <cfRule type="containsBlanks" dxfId="9426" priority="1974">
      <formula>LEN(TRIM(BN562))=0</formula>
    </cfRule>
  </conditionalFormatting>
  <conditionalFormatting sqref="BO562">
    <cfRule type="containsBlanks" dxfId="9425" priority="1971">
      <formula>LEN(TRIM(BO562))=0</formula>
    </cfRule>
  </conditionalFormatting>
  <conditionalFormatting sqref="BO562">
    <cfRule type="containsBlanks" dxfId="9424" priority="1972">
      <formula>LEN(TRIM(BO562))=0</formula>
    </cfRule>
  </conditionalFormatting>
  <conditionalFormatting sqref="H563">
    <cfRule type="containsBlanks" dxfId="9423" priority="1970">
      <formula>LEN(TRIM(H563))=0</formula>
    </cfRule>
  </conditionalFormatting>
  <conditionalFormatting sqref="I563">
    <cfRule type="containsBlanks" dxfId="9422" priority="1969">
      <formula>LEN(TRIM(I563))=0</formula>
    </cfRule>
  </conditionalFormatting>
  <conditionalFormatting sqref="J563">
    <cfRule type="containsBlanks" dxfId="9421" priority="1968">
      <formula>LEN(TRIM(J563))=0</formula>
    </cfRule>
  </conditionalFormatting>
  <conditionalFormatting sqref="L563">
    <cfRule type="containsBlanks" dxfId="9420" priority="1967">
      <formula>LEN(TRIM(L563))=0</formula>
    </cfRule>
  </conditionalFormatting>
  <conditionalFormatting sqref="AB563">
    <cfRule type="containsBlanks" dxfId="9419" priority="1965">
      <formula>LEN(TRIM(AB563))=0</formula>
    </cfRule>
  </conditionalFormatting>
  <conditionalFormatting sqref="Z563">
    <cfRule type="containsBlanks" dxfId="9418" priority="1964">
      <formula>LEN(TRIM(Z563))=0</formula>
    </cfRule>
  </conditionalFormatting>
  <conditionalFormatting sqref="AN563:AO563">
    <cfRule type="containsBlanks" dxfId="9417" priority="1963">
      <formula>LEN(TRIM(AN563))=0</formula>
    </cfRule>
  </conditionalFormatting>
  <conditionalFormatting sqref="AS563">
    <cfRule type="containsBlanks" dxfId="9416" priority="1962">
      <formula>LEN(TRIM(AS563))=0</formula>
    </cfRule>
  </conditionalFormatting>
  <conditionalFormatting sqref="AX563:AY563">
    <cfRule type="containsBlanks" dxfId="9415" priority="1961">
      <formula>LEN(TRIM(AX563))=0</formula>
    </cfRule>
  </conditionalFormatting>
  <conditionalFormatting sqref="AZ563">
    <cfRule type="containsBlanks" dxfId="9414" priority="1960">
      <formula>LEN(TRIM(AZ563))=0</formula>
    </cfRule>
  </conditionalFormatting>
  <conditionalFormatting sqref="H564">
    <cfRule type="containsBlanks" dxfId="9413" priority="1959">
      <formula>LEN(TRIM(H564))=0</formula>
    </cfRule>
  </conditionalFormatting>
  <conditionalFormatting sqref="I564">
    <cfRule type="containsBlanks" dxfId="9412" priority="1958">
      <formula>LEN(TRIM(I564))=0</formula>
    </cfRule>
  </conditionalFormatting>
  <conditionalFormatting sqref="J564">
    <cfRule type="containsBlanks" dxfId="9411" priority="1957">
      <formula>LEN(TRIM(J564))=0</formula>
    </cfRule>
  </conditionalFormatting>
  <conditionalFormatting sqref="K564">
    <cfRule type="containsBlanks" dxfId="9410" priority="1956">
      <formula>LEN(TRIM(K564))=0</formula>
    </cfRule>
  </conditionalFormatting>
  <conditionalFormatting sqref="M564">
    <cfRule type="containsBlanks" dxfId="9409" priority="1955">
      <formula>LEN(TRIM(M564))=0</formula>
    </cfRule>
  </conditionalFormatting>
  <conditionalFormatting sqref="N564:P564">
    <cfRule type="containsBlanks" dxfId="9408" priority="1954">
      <formula>LEN(TRIM(N564))=0</formula>
    </cfRule>
  </conditionalFormatting>
  <conditionalFormatting sqref="AG564:AH564">
    <cfRule type="containsBlanks" dxfId="9407" priority="1953">
      <formula>LEN(TRIM(AG564))=0</formula>
    </cfRule>
  </conditionalFormatting>
  <conditionalFormatting sqref="BA564">
    <cfRule type="containsBlanks" dxfId="9406" priority="1952">
      <formula>LEN(TRIM(BA564))=0</formula>
    </cfRule>
  </conditionalFormatting>
  <conditionalFormatting sqref="BG564:BM564">
    <cfRule type="containsBlanks" dxfId="9405" priority="1951">
      <formula>LEN(TRIM(BG564))=0</formula>
    </cfRule>
  </conditionalFormatting>
  <conditionalFormatting sqref="BG564:BL564">
    <cfRule type="containsBlanks" dxfId="9404" priority="1950">
      <formula>LEN(TRIM(BG564))=0</formula>
    </cfRule>
  </conditionalFormatting>
  <conditionalFormatting sqref="BM564">
    <cfRule type="containsBlanks" dxfId="9403" priority="1949">
      <formula>LEN(TRIM(BM564))=0</formula>
    </cfRule>
  </conditionalFormatting>
  <conditionalFormatting sqref="F565:G565 L565 T565:Z565 AJ565:AM565 AV565:AW565 AD565:AE565 AB565">
    <cfRule type="containsBlanks" dxfId="9402" priority="1948">
      <formula>LEN(TRIM(F565))=0</formula>
    </cfRule>
  </conditionalFormatting>
  <conditionalFormatting sqref="BQ565">
    <cfRule type="notContainsBlanks" dxfId="9401" priority="1947">
      <formula>LEN(TRIM(BQ565))&gt;0</formula>
    </cfRule>
  </conditionalFormatting>
  <conditionalFormatting sqref="H565">
    <cfRule type="containsBlanks" dxfId="9400" priority="1946">
      <formula>LEN(TRIM(H565))=0</formula>
    </cfRule>
  </conditionalFormatting>
  <conditionalFormatting sqref="I565">
    <cfRule type="containsBlanks" dxfId="9399" priority="1945">
      <formula>LEN(TRIM(I565))=0</formula>
    </cfRule>
  </conditionalFormatting>
  <conditionalFormatting sqref="J565">
    <cfRule type="containsBlanks" dxfId="9398" priority="1944">
      <formula>LEN(TRIM(J565))=0</formula>
    </cfRule>
  </conditionalFormatting>
  <conditionalFormatting sqref="K565">
    <cfRule type="containsBlanks" dxfId="9397" priority="1943">
      <formula>LEN(TRIM(K565))=0</formula>
    </cfRule>
  </conditionalFormatting>
  <conditionalFormatting sqref="M565">
    <cfRule type="containsBlanks" dxfId="9396" priority="1942">
      <formula>LEN(TRIM(M565))=0</formula>
    </cfRule>
  </conditionalFormatting>
  <conditionalFormatting sqref="N565:P565">
    <cfRule type="containsBlanks" dxfId="9395" priority="1941">
      <formula>LEN(TRIM(N565))=0</formula>
    </cfRule>
  </conditionalFormatting>
  <conditionalFormatting sqref="AG565:AH565">
    <cfRule type="containsBlanks" dxfId="9394" priority="1940">
      <formula>LEN(TRIM(AG565))=0</formula>
    </cfRule>
  </conditionalFormatting>
  <conditionalFormatting sqref="BA565">
    <cfRule type="containsBlanks" dxfId="9393" priority="1939">
      <formula>LEN(TRIM(BA565))=0</formula>
    </cfRule>
  </conditionalFormatting>
  <conditionalFormatting sqref="BG565:BM565">
    <cfRule type="containsBlanks" dxfId="9392" priority="1938">
      <formula>LEN(TRIM(BG565))=0</formula>
    </cfRule>
  </conditionalFormatting>
  <conditionalFormatting sqref="BG565:BL565">
    <cfRule type="containsBlanks" dxfId="9391" priority="1937">
      <formula>LEN(TRIM(BG565))=0</formula>
    </cfRule>
  </conditionalFormatting>
  <conditionalFormatting sqref="BM565">
    <cfRule type="containsBlanks" dxfId="9390" priority="1936">
      <formula>LEN(TRIM(BM565))=0</formula>
    </cfRule>
  </conditionalFormatting>
  <conditionalFormatting sqref="F566:G566 L566 T566:Z566 AJ566:AM566 AV566:AW566 AD566:AE566 AB566">
    <cfRule type="containsBlanks" dxfId="9389" priority="1935">
      <formula>LEN(TRIM(F566))=0</formula>
    </cfRule>
  </conditionalFormatting>
  <conditionalFormatting sqref="BQ566">
    <cfRule type="notContainsBlanks" dxfId="9388" priority="1934">
      <formula>LEN(TRIM(BQ566))&gt;0</formula>
    </cfRule>
  </conditionalFormatting>
  <conditionalFormatting sqref="H566">
    <cfRule type="containsBlanks" dxfId="9387" priority="1933">
      <formula>LEN(TRIM(H566))=0</formula>
    </cfRule>
  </conditionalFormatting>
  <conditionalFormatting sqref="I566">
    <cfRule type="containsBlanks" dxfId="9386" priority="1932">
      <formula>LEN(TRIM(I566))=0</formula>
    </cfRule>
  </conditionalFormatting>
  <conditionalFormatting sqref="J566">
    <cfRule type="containsBlanks" dxfId="9385" priority="1931">
      <formula>LEN(TRIM(J566))=0</formula>
    </cfRule>
  </conditionalFormatting>
  <conditionalFormatting sqref="K566">
    <cfRule type="containsBlanks" dxfId="9384" priority="1930">
      <formula>LEN(TRIM(K566))=0</formula>
    </cfRule>
  </conditionalFormatting>
  <conditionalFormatting sqref="M566">
    <cfRule type="containsBlanks" dxfId="9383" priority="1929">
      <formula>LEN(TRIM(M566))=0</formula>
    </cfRule>
  </conditionalFormatting>
  <conditionalFormatting sqref="N566:P566">
    <cfRule type="containsBlanks" dxfId="9382" priority="1928">
      <formula>LEN(TRIM(N566))=0</formula>
    </cfRule>
  </conditionalFormatting>
  <conditionalFormatting sqref="AG566:AH566">
    <cfRule type="containsBlanks" dxfId="9381" priority="1927">
      <formula>LEN(TRIM(AG566))=0</formula>
    </cfRule>
  </conditionalFormatting>
  <conditionalFormatting sqref="BA566">
    <cfRule type="containsBlanks" dxfId="9380" priority="1926">
      <formula>LEN(TRIM(BA566))=0</formula>
    </cfRule>
  </conditionalFormatting>
  <conditionalFormatting sqref="BG566:BM566">
    <cfRule type="containsBlanks" dxfId="9379" priority="1925">
      <formula>LEN(TRIM(BG566))=0</formula>
    </cfRule>
  </conditionalFormatting>
  <conditionalFormatting sqref="BG566:BL566">
    <cfRule type="containsBlanks" dxfId="9378" priority="1924">
      <formula>LEN(TRIM(BG566))=0</formula>
    </cfRule>
  </conditionalFormatting>
  <conditionalFormatting sqref="BM566">
    <cfRule type="containsBlanks" dxfId="9377" priority="1923">
      <formula>LEN(TRIM(BM566))=0</formula>
    </cfRule>
  </conditionalFormatting>
  <conditionalFormatting sqref="F567:G567 L567 T567:Z567 AJ567:AM567 AV567:AW567 AD567:AE567 AB567">
    <cfRule type="containsBlanks" dxfId="9376" priority="1922">
      <formula>LEN(TRIM(F567))=0</formula>
    </cfRule>
  </conditionalFormatting>
  <conditionalFormatting sqref="BQ567">
    <cfRule type="notContainsBlanks" dxfId="9375" priority="1921">
      <formula>LEN(TRIM(BQ567))&gt;0</formula>
    </cfRule>
  </conditionalFormatting>
  <conditionalFormatting sqref="H567">
    <cfRule type="containsBlanks" dxfId="9374" priority="1920">
      <formula>LEN(TRIM(H567))=0</formula>
    </cfRule>
  </conditionalFormatting>
  <conditionalFormatting sqref="I567">
    <cfRule type="containsBlanks" dxfId="9373" priority="1919">
      <formula>LEN(TRIM(I567))=0</formula>
    </cfRule>
  </conditionalFormatting>
  <conditionalFormatting sqref="J567">
    <cfRule type="containsBlanks" dxfId="9372" priority="1918">
      <formula>LEN(TRIM(J567))=0</formula>
    </cfRule>
  </conditionalFormatting>
  <conditionalFormatting sqref="K567">
    <cfRule type="containsBlanks" dxfId="9371" priority="1917">
      <formula>LEN(TRIM(K567))=0</formula>
    </cfRule>
  </conditionalFormatting>
  <conditionalFormatting sqref="M567">
    <cfRule type="containsBlanks" dxfId="9370" priority="1916">
      <formula>LEN(TRIM(M567))=0</formula>
    </cfRule>
  </conditionalFormatting>
  <conditionalFormatting sqref="N567:P567">
    <cfRule type="containsBlanks" dxfId="9369" priority="1915">
      <formula>LEN(TRIM(N567))=0</formula>
    </cfRule>
  </conditionalFormatting>
  <conditionalFormatting sqref="AG567:AH567">
    <cfRule type="containsBlanks" dxfId="9368" priority="1914">
      <formula>LEN(TRIM(AG567))=0</formula>
    </cfRule>
  </conditionalFormatting>
  <conditionalFormatting sqref="BA567">
    <cfRule type="containsBlanks" dxfId="9367" priority="1913">
      <formula>LEN(TRIM(BA567))=0</formula>
    </cfRule>
  </conditionalFormatting>
  <conditionalFormatting sqref="BG567:BM567">
    <cfRule type="containsBlanks" dxfId="9366" priority="1912">
      <formula>LEN(TRIM(BG567))=0</formula>
    </cfRule>
  </conditionalFormatting>
  <conditionalFormatting sqref="BG567:BL567">
    <cfRule type="containsBlanks" dxfId="9365" priority="1911">
      <formula>LEN(TRIM(BG567))=0</formula>
    </cfRule>
  </conditionalFormatting>
  <conditionalFormatting sqref="BM567">
    <cfRule type="containsBlanks" dxfId="9364" priority="1910">
      <formula>LEN(TRIM(BM567))=0</formula>
    </cfRule>
  </conditionalFormatting>
  <conditionalFormatting sqref="AO564">
    <cfRule type="containsBlanks" dxfId="9363" priority="1909">
      <formula>LEN(TRIM(AO564))=0</formula>
    </cfRule>
  </conditionalFormatting>
  <conditionalFormatting sqref="AN565:AN567">
    <cfRule type="containsBlanks" dxfId="9362" priority="1908">
      <formula>LEN(TRIM(AN565))=0</formula>
    </cfRule>
  </conditionalFormatting>
  <conditionalFormatting sqref="AO565:AO567">
    <cfRule type="containsBlanks" dxfId="9361" priority="1907">
      <formula>LEN(TRIM(AO565))=0</formula>
    </cfRule>
  </conditionalFormatting>
  <conditionalFormatting sqref="BO564">
    <cfRule type="containsBlanks" dxfId="9360" priority="1906">
      <formula>LEN(TRIM(BO564))=0</formula>
    </cfRule>
  </conditionalFormatting>
  <conditionalFormatting sqref="AX564:AY564">
    <cfRule type="containsBlanks" dxfId="9359" priority="1905">
      <formula>LEN(TRIM(AX564))=0</formula>
    </cfRule>
  </conditionalFormatting>
  <conditionalFormatting sqref="AZ564">
    <cfRule type="containsBlanks" dxfId="9358" priority="1904">
      <formula>LEN(TRIM(AZ564))=0</formula>
    </cfRule>
  </conditionalFormatting>
  <conditionalFormatting sqref="AT565:AU567">
    <cfRule type="containsBlanks" dxfId="9357" priority="1903">
      <formula>LEN(TRIM(AT565))=0</formula>
    </cfRule>
  </conditionalFormatting>
  <conditionalFormatting sqref="AX565:AY567">
    <cfRule type="containsBlanks" dxfId="9356" priority="1902">
      <formula>LEN(TRIM(AX565))=0</formula>
    </cfRule>
  </conditionalFormatting>
  <conditionalFormatting sqref="AP565:AQ567">
    <cfRule type="containsBlanks" dxfId="9355" priority="1901">
      <formula>LEN(TRIM(AP565))=0</formula>
    </cfRule>
  </conditionalFormatting>
  <conditionalFormatting sqref="Q565:R567">
    <cfRule type="containsBlanks" dxfId="9354" priority="1900">
      <formula>LEN(TRIM(Q565))=0</formula>
    </cfRule>
  </conditionalFormatting>
  <conditionalFormatting sqref="S565:S567">
    <cfRule type="containsBlanks" dxfId="9353" priority="1899">
      <formula>LEN(TRIM(S565))=0</formula>
    </cfRule>
  </conditionalFormatting>
  <conditionalFormatting sqref="S568:S571">
    <cfRule type="containsBlanks" dxfId="9352" priority="1898">
      <formula>LEN(TRIM(S568))=0</formula>
    </cfRule>
  </conditionalFormatting>
  <conditionalFormatting sqref="Q568:R571">
    <cfRule type="containsBlanks" dxfId="9351" priority="1897">
      <formula>LEN(TRIM(Q568))=0</formula>
    </cfRule>
  </conditionalFormatting>
  <conditionalFormatting sqref="F568:G571 L568:L571">
    <cfRule type="containsBlanks" dxfId="9350" priority="1896">
      <formula>LEN(TRIM(F568))=0</formula>
    </cfRule>
  </conditionalFormatting>
  <conditionalFormatting sqref="H568:H571">
    <cfRule type="containsBlanks" dxfId="9349" priority="1895">
      <formula>LEN(TRIM(H568))=0</formula>
    </cfRule>
  </conditionalFormatting>
  <conditionalFormatting sqref="I568:I571">
    <cfRule type="containsBlanks" dxfId="9348" priority="1894">
      <formula>LEN(TRIM(I568))=0</formula>
    </cfRule>
  </conditionalFormatting>
  <conditionalFormatting sqref="J568:J571">
    <cfRule type="containsBlanks" dxfId="9347" priority="1893">
      <formula>LEN(TRIM(J568))=0</formula>
    </cfRule>
  </conditionalFormatting>
  <conditionalFormatting sqref="K568:K571">
    <cfRule type="containsBlanks" dxfId="9346" priority="1892">
      <formula>LEN(TRIM(K568))=0</formula>
    </cfRule>
  </conditionalFormatting>
  <conditionalFormatting sqref="M568:M571">
    <cfRule type="containsBlanks" dxfId="9345" priority="1891">
      <formula>LEN(TRIM(M568))=0</formula>
    </cfRule>
  </conditionalFormatting>
  <conditionalFormatting sqref="N568:P571">
    <cfRule type="containsBlanks" dxfId="9344" priority="1890">
      <formula>LEN(TRIM(N568))=0</formula>
    </cfRule>
  </conditionalFormatting>
  <conditionalFormatting sqref="W568:Z571 AJ568:AK571 AD568:AE571 AB568:AB571">
    <cfRule type="containsBlanks" dxfId="9343" priority="1889">
      <formula>LEN(TRIM(W568))=0</formula>
    </cfRule>
  </conditionalFormatting>
  <conditionalFormatting sqref="AG568:AH571">
    <cfRule type="containsBlanks" dxfId="9342" priority="1888">
      <formula>LEN(TRIM(AG568))=0</formula>
    </cfRule>
  </conditionalFormatting>
  <conditionalFormatting sqref="BO565:BO567">
    <cfRule type="containsBlanks" dxfId="9341" priority="1886">
      <formula>LEN(TRIM(BO565))=0</formula>
    </cfRule>
  </conditionalFormatting>
  <conditionalFormatting sqref="BO565:BO567">
    <cfRule type="containsBlanks" dxfId="9340" priority="1887">
      <formula>LEN(TRIM(BO565))=0</formula>
    </cfRule>
  </conditionalFormatting>
  <conditionalFormatting sqref="BO568:BO571">
    <cfRule type="containsBlanks" dxfId="9339" priority="1884">
      <formula>LEN(TRIM(BO568))=0</formula>
    </cfRule>
  </conditionalFormatting>
  <conditionalFormatting sqref="BO568:BO571">
    <cfRule type="containsBlanks" dxfId="9338" priority="1885">
      <formula>LEN(TRIM(BO568))=0</formula>
    </cfRule>
  </conditionalFormatting>
  <conditionalFormatting sqref="BN564:BN571">
    <cfRule type="containsBlanks" dxfId="9337" priority="1883">
      <formula>LEN(TRIM(BN564))=0</formula>
    </cfRule>
  </conditionalFormatting>
  <conditionalFormatting sqref="BG568:BM571">
    <cfRule type="containsBlanks" dxfId="9336" priority="1882">
      <formula>LEN(TRIM(BG568))=0</formula>
    </cfRule>
  </conditionalFormatting>
  <conditionalFormatting sqref="BG568:BL571">
    <cfRule type="containsBlanks" dxfId="9335" priority="1881">
      <formula>LEN(TRIM(BG568))=0</formula>
    </cfRule>
  </conditionalFormatting>
  <conditionalFormatting sqref="BM568:BM571">
    <cfRule type="containsBlanks" dxfId="9334" priority="1880">
      <formula>LEN(TRIM(BM568))=0</formula>
    </cfRule>
  </conditionalFormatting>
  <conditionalFormatting sqref="BA568:BA571">
    <cfRule type="containsBlanks" dxfId="9333" priority="1879">
      <formula>LEN(TRIM(BA568))=0</formula>
    </cfRule>
  </conditionalFormatting>
  <conditionalFormatting sqref="AX568:AY571">
    <cfRule type="containsBlanks" dxfId="9332" priority="1878">
      <formula>LEN(TRIM(AX568))=0</formula>
    </cfRule>
  </conditionalFormatting>
  <conditionalFormatting sqref="AT568:AU571">
    <cfRule type="containsBlanks" dxfId="9331" priority="1877">
      <formula>LEN(TRIM(AT568))=0</formula>
    </cfRule>
  </conditionalFormatting>
  <conditionalFormatting sqref="AP568:AQ571">
    <cfRule type="containsBlanks" dxfId="9330" priority="1876">
      <formula>LEN(TRIM(AP568))=0</formula>
    </cfRule>
  </conditionalFormatting>
  <conditionalFormatting sqref="AN568:AN571">
    <cfRule type="containsBlanks" dxfId="9329" priority="1875">
      <formula>LEN(TRIM(AN568))=0</formula>
    </cfRule>
  </conditionalFormatting>
  <conditionalFormatting sqref="AO568:AO571">
    <cfRule type="containsBlanks" dxfId="9328" priority="1874">
      <formula>LEN(TRIM(AO568))=0</formula>
    </cfRule>
  </conditionalFormatting>
  <conditionalFormatting sqref="AR565:AR571">
    <cfRule type="containsBlanks" dxfId="9327" priority="1873">
      <formula>LEN(TRIM(AR565))=0</formula>
    </cfRule>
  </conditionalFormatting>
  <conditionalFormatting sqref="AS564:AS571">
    <cfRule type="containsBlanks" dxfId="9326" priority="1872">
      <formula>LEN(TRIM(AS564))=0</formula>
    </cfRule>
  </conditionalFormatting>
  <conditionalFormatting sqref="AZ565:AZ571">
    <cfRule type="containsBlanks" dxfId="9325" priority="1871">
      <formula>LEN(TRIM(AZ565))=0</formula>
    </cfRule>
  </conditionalFormatting>
  <conditionalFormatting sqref="F572">
    <cfRule type="containsBlanks" dxfId="9324" priority="1870">
      <formula>LEN(TRIM(F572))=0</formula>
    </cfRule>
  </conditionalFormatting>
  <conditionalFormatting sqref="G572">
    <cfRule type="containsBlanks" dxfId="9323" priority="1869">
      <formula>LEN(TRIM(G572))=0</formula>
    </cfRule>
  </conditionalFormatting>
  <conditionalFormatting sqref="H572">
    <cfRule type="containsBlanks" dxfId="9322" priority="1868">
      <formula>LEN(TRIM(H572))=0</formula>
    </cfRule>
  </conditionalFormatting>
  <conditionalFormatting sqref="I572">
    <cfRule type="containsBlanks" dxfId="9321" priority="1867">
      <formula>LEN(TRIM(I572))=0</formula>
    </cfRule>
  </conditionalFormatting>
  <conditionalFormatting sqref="J572">
    <cfRule type="containsBlanks" dxfId="9320" priority="1866">
      <formula>LEN(TRIM(J572))=0</formula>
    </cfRule>
  </conditionalFormatting>
  <conditionalFormatting sqref="F573:F577">
    <cfRule type="containsBlanks" dxfId="9319" priority="1865">
      <formula>LEN(TRIM(F573))=0</formula>
    </cfRule>
  </conditionalFormatting>
  <conditionalFormatting sqref="H573:H575">
    <cfRule type="containsBlanks" dxfId="9318" priority="1864">
      <formula>LEN(TRIM(H573))=0</formula>
    </cfRule>
  </conditionalFormatting>
  <conditionalFormatting sqref="I573:I574">
    <cfRule type="containsBlanks" dxfId="9317" priority="1863">
      <formula>LEN(TRIM(I573))=0</formula>
    </cfRule>
  </conditionalFormatting>
  <conditionalFormatting sqref="J573:J574">
    <cfRule type="containsBlanks" dxfId="9316" priority="1862">
      <formula>LEN(TRIM(J573))=0</formula>
    </cfRule>
  </conditionalFormatting>
  <conditionalFormatting sqref="I576:I577">
    <cfRule type="containsBlanks" dxfId="9315" priority="1861">
      <formula>LEN(TRIM(I576))=0</formula>
    </cfRule>
  </conditionalFormatting>
  <conditionalFormatting sqref="J576:J577">
    <cfRule type="containsBlanks" dxfId="9314" priority="1860">
      <formula>LEN(TRIM(J576))=0</formula>
    </cfRule>
  </conditionalFormatting>
  <conditionalFormatting sqref="K572:P577">
    <cfRule type="containsBlanks" dxfId="9313" priority="1859">
      <formula>LEN(TRIM(K572))=0</formula>
    </cfRule>
  </conditionalFormatting>
  <conditionalFormatting sqref="S572:S577">
    <cfRule type="containsBlanks" dxfId="9312" priority="1858">
      <formula>LEN(TRIM(S572))=0</formula>
    </cfRule>
  </conditionalFormatting>
  <conditionalFormatting sqref="T572:T577">
    <cfRule type="containsBlanks" dxfId="9311" priority="1857">
      <formula>LEN(TRIM(T572))=0</formula>
    </cfRule>
  </conditionalFormatting>
  <conditionalFormatting sqref="AB572:AB577">
    <cfRule type="containsBlanks" dxfId="9310" priority="1856">
      <formula>LEN(TRIM(AB572))=0</formula>
    </cfRule>
  </conditionalFormatting>
  <conditionalFormatting sqref="W572:X577">
    <cfRule type="containsBlanks" dxfId="9309" priority="1855">
      <formula>LEN(TRIM(W572))=0</formula>
    </cfRule>
  </conditionalFormatting>
  <conditionalFormatting sqref="AD572:AE577">
    <cfRule type="containsBlanks" dxfId="9308" priority="1854">
      <formula>LEN(TRIM(AD572))=0</formula>
    </cfRule>
  </conditionalFormatting>
  <conditionalFormatting sqref="AG572:AH577">
    <cfRule type="containsBlanks" dxfId="9307" priority="1853">
      <formula>LEN(TRIM(AG572))=0</formula>
    </cfRule>
  </conditionalFormatting>
  <conditionalFormatting sqref="Y572:Y577">
    <cfRule type="containsBlanks" dxfId="9306" priority="1852">
      <formula>LEN(TRIM(Y572))=0</formula>
    </cfRule>
  </conditionalFormatting>
  <conditionalFormatting sqref="Z572:Z577">
    <cfRule type="containsBlanks" dxfId="9305" priority="1851">
      <formula>LEN(TRIM(Z572))=0</formula>
    </cfRule>
  </conditionalFormatting>
  <conditionalFormatting sqref="AK572:AK577">
    <cfRule type="containsBlanks" dxfId="9304" priority="1850">
      <formula>LEN(TRIM(AK572))=0</formula>
    </cfRule>
  </conditionalFormatting>
  <conditionalFormatting sqref="AS572:AS577">
    <cfRule type="containsBlanks" dxfId="9303" priority="1848">
      <formula>LEN(TRIM(AS572))=0</formula>
    </cfRule>
  </conditionalFormatting>
  <conditionalFormatting sqref="AX572:AY577">
    <cfRule type="containsBlanks" dxfId="9302" priority="1847">
      <formula>LEN(TRIM(AX572))=0</formula>
    </cfRule>
  </conditionalFormatting>
  <conditionalFormatting sqref="AV572:AW577">
    <cfRule type="containsBlanks" dxfId="9301" priority="1846">
      <formula>LEN(TRIM(AV572))=0</formula>
    </cfRule>
  </conditionalFormatting>
  <conditionalFormatting sqref="AZ572:AZ577">
    <cfRule type="containsBlanks" dxfId="9300" priority="1845">
      <formula>LEN(TRIM(AZ572))=0</formula>
    </cfRule>
  </conditionalFormatting>
  <conditionalFormatting sqref="BG572:BM577">
    <cfRule type="containsBlanks" dxfId="9299" priority="1844">
      <formula>LEN(TRIM(BG572))=0</formula>
    </cfRule>
  </conditionalFormatting>
  <conditionalFormatting sqref="BG572:BL577">
    <cfRule type="containsBlanks" dxfId="9298" priority="1843">
      <formula>LEN(TRIM(BG572))=0</formula>
    </cfRule>
  </conditionalFormatting>
  <conditionalFormatting sqref="BM572:BM577">
    <cfRule type="containsBlanks" dxfId="9297" priority="1842">
      <formula>LEN(TRIM(BM572))=0</formula>
    </cfRule>
  </conditionalFormatting>
  <conditionalFormatting sqref="BN572:BN577">
    <cfRule type="containsBlanks" dxfId="9296" priority="1841">
      <formula>LEN(TRIM(BN572))=0</formula>
    </cfRule>
  </conditionalFormatting>
  <conditionalFormatting sqref="BO572:BO577">
    <cfRule type="containsBlanks" dxfId="9295" priority="1839">
      <formula>LEN(TRIM(BO572))=0</formula>
    </cfRule>
  </conditionalFormatting>
  <conditionalFormatting sqref="BO572:BO577">
    <cfRule type="containsBlanks" dxfId="9294" priority="1840">
      <formula>LEN(TRIM(BO572))=0</formula>
    </cfRule>
  </conditionalFormatting>
  <conditionalFormatting sqref="H578">
    <cfRule type="containsBlanks" dxfId="9293" priority="1838">
      <formula>LEN(TRIM(H578))=0</formula>
    </cfRule>
  </conditionalFormatting>
  <conditionalFormatting sqref="I578">
    <cfRule type="containsBlanks" dxfId="9292" priority="1837">
      <formula>LEN(TRIM(I578))=0</formula>
    </cfRule>
  </conditionalFormatting>
  <conditionalFormatting sqref="J578">
    <cfRule type="containsBlanks" dxfId="9291" priority="1836">
      <formula>LEN(TRIM(J578))=0</formula>
    </cfRule>
  </conditionalFormatting>
  <conditionalFormatting sqref="K578:M578">
    <cfRule type="containsBlanks" dxfId="9290" priority="1835">
      <formula>LEN(TRIM(K578))=0</formula>
    </cfRule>
  </conditionalFormatting>
  <conditionalFormatting sqref="O578">
    <cfRule type="containsBlanks" dxfId="9289" priority="1834">
      <formula>LEN(TRIM(O578))=0</formula>
    </cfRule>
  </conditionalFormatting>
  <conditionalFormatting sqref="AK578">
    <cfRule type="containsBlanks" dxfId="9288" priority="1833">
      <formula>LEN(TRIM(AK578))=0</formula>
    </cfRule>
  </conditionalFormatting>
  <conditionalFormatting sqref="W578">
    <cfRule type="containsBlanks" dxfId="9287" priority="1832">
      <formula>LEN(TRIM(W578))=0</formula>
    </cfRule>
  </conditionalFormatting>
  <conditionalFormatting sqref="X578">
    <cfRule type="containsBlanks" dxfId="9286" priority="1831">
      <formula>LEN(TRIM(X578))=0</formula>
    </cfRule>
  </conditionalFormatting>
  <conditionalFormatting sqref="AE578">
    <cfRule type="containsBlanks" dxfId="9285" priority="1830">
      <formula>LEN(TRIM(AE578))=0</formula>
    </cfRule>
  </conditionalFormatting>
  <conditionalFormatting sqref="BG578:BM578">
    <cfRule type="containsBlanks" dxfId="9284" priority="1829">
      <formula>LEN(TRIM(BG578))=0</formula>
    </cfRule>
  </conditionalFormatting>
  <conditionalFormatting sqref="BG578:BL578">
    <cfRule type="containsBlanks" dxfId="9283" priority="1828">
      <formula>LEN(TRIM(BG578))=0</formula>
    </cfRule>
  </conditionalFormatting>
  <conditionalFormatting sqref="BM578">
    <cfRule type="containsBlanks" dxfId="9282" priority="1827">
      <formula>LEN(TRIM(BM578))=0</formula>
    </cfRule>
  </conditionalFormatting>
  <conditionalFormatting sqref="AX578:AY578">
    <cfRule type="containsBlanks" dxfId="9281" priority="1825">
      <formula>LEN(TRIM(AX578))=0</formula>
    </cfRule>
  </conditionalFormatting>
  <conditionalFormatting sqref="AV578:AW578">
    <cfRule type="containsBlanks" dxfId="9280" priority="1824">
      <formula>LEN(TRIM(AV578))=0</formula>
    </cfRule>
  </conditionalFormatting>
  <conditionalFormatting sqref="S578">
    <cfRule type="containsBlanks" dxfId="9279" priority="1823">
      <formula>LEN(TRIM(S578))=0</formula>
    </cfRule>
  </conditionalFormatting>
  <conditionalFormatting sqref="T578">
    <cfRule type="containsBlanks" dxfId="9278" priority="1822">
      <formula>LEN(TRIM(T578))=0</formula>
    </cfRule>
  </conditionalFormatting>
  <conditionalFormatting sqref="BN578">
    <cfRule type="containsBlanks" dxfId="9277" priority="1821">
      <formula>LEN(TRIM(BN578))=0</formula>
    </cfRule>
  </conditionalFormatting>
  <conditionalFormatting sqref="BO578">
    <cfRule type="containsBlanks" dxfId="9276" priority="1819">
      <formula>LEN(TRIM(BO578))=0</formula>
    </cfRule>
  </conditionalFormatting>
  <conditionalFormatting sqref="BO578">
    <cfRule type="containsBlanks" dxfId="9275" priority="1820">
      <formula>LEN(TRIM(BO578))=0</formula>
    </cfRule>
  </conditionalFormatting>
  <conditionalFormatting sqref="I579">
    <cfRule type="containsBlanks" dxfId="9274" priority="1818">
      <formula>LEN(TRIM(I579))=0</formula>
    </cfRule>
  </conditionalFormatting>
  <conditionalFormatting sqref="J579">
    <cfRule type="containsBlanks" dxfId="9273" priority="1817">
      <formula>LEN(TRIM(J579))=0</formula>
    </cfRule>
  </conditionalFormatting>
  <conditionalFormatting sqref="O580">
    <cfRule type="containsBlanks" dxfId="9272" priority="1816">
      <formula>LEN(TRIM(O580))=0</formula>
    </cfRule>
  </conditionalFormatting>
  <conditionalFormatting sqref="K579:M579">
    <cfRule type="containsBlanks" dxfId="9271" priority="1815">
      <formula>LEN(TRIM(K579))=0</formula>
    </cfRule>
  </conditionalFormatting>
  <conditionalFormatting sqref="M580">
    <cfRule type="containsBlanks" dxfId="9270" priority="1814">
      <formula>LEN(TRIM(M580))=0</formula>
    </cfRule>
  </conditionalFormatting>
  <conditionalFormatting sqref="K580">
    <cfRule type="containsBlanks" dxfId="9269" priority="1813">
      <formula>LEN(TRIM(K580))=0</formula>
    </cfRule>
  </conditionalFormatting>
  <conditionalFormatting sqref="I580">
    <cfRule type="containsBlanks" dxfId="9268" priority="1812">
      <formula>LEN(TRIM(I580))=0</formula>
    </cfRule>
  </conditionalFormatting>
  <conditionalFormatting sqref="J580">
    <cfRule type="containsBlanks" dxfId="9267" priority="1811">
      <formula>LEN(TRIM(J580))=0</formula>
    </cfRule>
  </conditionalFormatting>
  <conditionalFormatting sqref="F580:G580">
    <cfRule type="containsBlanks" dxfId="9266" priority="1810">
      <formula>LEN(TRIM(F580))=0</formula>
    </cfRule>
  </conditionalFormatting>
  <conditionalFormatting sqref="AB579:AB580">
    <cfRule type="containsBlanks" dxfId="9265" priority="1809">
      <formula>LEN(TRIM(AB579))=0</formula>
    </cfRule>
  </conditionalFormatting>
  <conditionalFormatting sqref="W579:W580">
    <cfRule type="containsBlanks" dxfId="9264" priority="1808">
      <formula>LEN(TRIM(W579))=0</formula>
    </cfRule>
  </conditionalFormatting>
  <conditionalFormatting sqref="X579:X580">
    <cfRule type="containsBlanks" dxfId="9263" priority="1807">
      <formula>LEN(TRIM(X579))=0</formula>
    </cfRule>
  </conditionalFormatting>
  <conditionalFormatting sqref="H579">
    <cfRule type="containsBlanks" dxfId="9262" priority="1805">
      <formula>LEN(TRIM(H579))=0</formula>
    </cfRule>
  </conditionalFormatting>
  <conditionalFormatting sqref="S579:S580">
    <cfRule type="containsBlanks" dxfId="9261" priority="1804">
      <formula>LEN(TRIM(S579))=0</formula>
    </cfRule>
  </conditionalFormatting>
  <conditionalFormatting sqref="T579:T580">
    <cfRule type="containsBlanks" dxfId="9260" priority="1803">
      <formula>LEN(TRIM(T579))=0</formula>
    </cfRule>
  </conditionalFormatting>
  <conditionalFormatting sqref="BG579:BM580">
    <cfRule type="containsBlanks" dxfId="9259" priority="1802">
      <formula>LEN(TRIM(BG579))=0</formula>
    </cfRule>
  </conditionalFormatting>
  <conditionalFormatting sqref="BG579:BL580">
    <cfRule type="containsBlanks" dxfId="9258" priority="1801">
      <formula>LEN(TRIM(BG579))=0</formula>
    </cfRule>
  </conditionalFormatting>
  <conditionalFormatting sqref="BM579:BM580">
    <cfRule type="containsBlanks" dxfId="9257" priority="1800">
      <formula>LEN(TRIM(BM579))=0</formula>
    </cfRule>
  </conditionalFormatting>
  <conditionalFormatting sqref="BN579">
    <cfRule type="containsBlanks" dxfId="9256" priority="1799">
      <formula>LEN(TRIM(BN579))=0</formula>
    </cfRule>
  </conditionalFormatting>
  <conditionalFormatting sqref="BO579">
    <cfRule type="containsBlanks" dxfId="9255" priority="1797">
      <formula>LEN(TRIM(BO579))=0</formula>
    </cfRule>
  </conditionalFormatting>
  <conditionalFormatting sqref="BO579">
    <cfRule type="containsBlanks" dxfId="9254" priority="1798">
      <formula>LEN(TRIM(BO579))=0</formula>
    </cfRule>
  </conditionalFormatting>
  <conditionalFormatting sqref="BN580">
    <cfRule type="containsBlanks" dxfId="9253" priority="1796">
      <formula>LEN(TRIM(BN580))=0</formula>
    </cfRule>
  </conditionalFormatting>
  <conditionalFormatting sqref="BO580">
    <cfRule type="containsBlanks" dxfId="9252" priority="1794">
      <formula>LEN(TRIM(BO580))=0</formula>
    </cfRule>
  </conditionalFormatting>
  <conditionalFormatting sqref="BO580">
    <cfRule type="containsBlanks" dxfId="9251" priority="1795">
      <formula>LEN(TRIM(BO580))=0</formula>
    </cfRule>
  </conditionalFormatting>
  <conditionalFormatting sqref="AZ579:AZ580">
    <cfRule type="containsBlanks" dxfId="9250" priority="1793">
      <formula>LEN(TRIM(AZ579))=0</formula>
    </cfRule>
  </conditionalFormatting>
  <conditionalFormatting sqref="AX579:AY580">
    <cfRule type="containsBlanks" dxfId="9249" priority="1792">
      <formula>LEN(TRIM(AX579))=0</formula>
    </cfRule>
  </conditionalFormatting>
  <conditionalFormatting sqref="AV579:AW580">
    <cfRule type="containsBlanks" dxfId="9248" priority="1791">
      <formula>LEN(TRIM(AV579))=0</formula>
    </cfRule>
  </conditionalFormatting>
  <conditionalFormatting sqref="I581">
    <cfRule type="containsBlanks" dxfId="9247" priority="1790">
      <formula>LEN(TRIM(I581))=0</formula>
    </cfRule>
  </conditionalFormatting>
  <conditionalFormatting sqref="J581">
    <cfRule type="containsBlanks" dxfId="9246" priority="1789">
      <formula>LEN(TRIM(J581))=0</formula>
    </cfRule>
  </conditionalFormatting>
  <conditionalFormatting sqref="F582:H583">
    <cfRule type="containsBlanks" dxfId="9245" priority="1788">
      <formula>LEN(TRIM(F582))=0</formula>
    </cfRule>
  </conditionalFormatting>
  <conditionalFormatting sqref="I582:I583">
    <cfRule type="containsBlanks" dxfId="9244" priority="1787">
      <formula>LEN(TRIM(I582))=0</formula>
    </cfRule>
  </conditionalFormatting>
  <conditionalFormatting sqref="J582:J583">
    <cfRule type="containsBlanks" dxfId="9243" priority="1786">
      <formula>LEN(TRIM(J582))=0</formula>
    </cfRule>
  </conditionalFormatting>
  <conditionalFormatting sqref="L581">
    <cfRule type="containsBlanks" dxfId="9242" priority="1785">
      <formula>LEN(TRIM(L581))=0</formula>
    </cfRule>
  </conditionalFormatting>
  <conditionalFormatting sqref="K581:K583">
    <cfRule type="containsBlanks" dxfId="9241" priority="1784">
      <formula>LEN(TRIM(K581))=0</formula>
    </cfRule>
  </conditionalFormatting>
  <conditionalFormatting sqref="M581:M583">
    <cfRule type="containsBlanks" dxfId="9240" priority="1783">
      <formula>LEN(TRIM(M581))=0</formula>
    </cfRule>
  </conditionalFormatting>
  <conditionalFormatting sqref="N581:P583">
    <cfRule type="containsBlanks" dxfId="9239" priority="1782">
      <formula>LEN(TRIM(N581))=0</formula>
    </cfRule>
  </conditionalFormatting>
  <conditionalFormatting sqref="AX582:AY582">
    <cfRule type="containsBlanks" dxfId="9238" priority="1773">
      <formula>LEN(TRIM(AX582))=0</formula>
    </cfRule>
  </conditionalFormatting>
  <conditionalFormatting sqref="AV582:AW582">
    <cfRule type="containsBlanks" dxfId="9237" priority="1772">
      <formula>LEN(TRIM(AV582))=0</formula>
    </cfRule>
  </conditionalFormatting>
  <conditionalFormatting sqref="AX581:AY581">
    <cfRule type="containsBlanks" dxfId="9236" priority="1771">
      <formula>LEN(TRIM(AX581))=0</formula>
    </cfRule>
  </conditionalFormatting>
  <conditionalFormatting sqref="AX583:AY583">
    <cfRule type="containsBlanks" dxfId="9235" priority="1770">
      <formula>LEN(TRIM(AX583))=0</formula>
    </cfRule>
  </conditionalFormatting>
  <conditionalFormatting sqref="AV581:AW581">
    <cfRule type="containsBlanks" dxfId="9234" priority="1769">
      <formula>LEN(TRIM(AV581))=0</formula>
    </cfRule>
  </conditionalFormatting>
  <conditionalFormatting sqref="AV583:AW583">
    <cfRule type="containsBlanks" dxfId="9233" priority="1768">
      <formula>LEN(TRIM(AV583))=0</formula>
    </cfRule>
  </conditionalFormatting>
  <conditionalFormatting sqref="AP584:AQ585">
    <cfRule type="containsBlanks" dxfId="9232" priority="1767">
      <formula>LEN(TRIM(AP584))=0</formula>
    </cfRule>
  </conditionalFormatting>
  <conditionalFormatting sqref="AO584:AO585">
    <cfRule type="containsBlanks" dxfId="9231" priority="1766">
      <formula>LEN(TRIM(AO584))=0</formula>
    </cfRule>
  </conditionalFormatting>
  <conditionalFormatting sqref="L585 Q585:V585">
    <cfRule type="containsBlanks" dxfId="9230" priority="1763">
      <formula>LEN(TRIM(L585))=0</formula>
    </cfRule>
  </conditionalFormatting>
  <conditionalFormatting sqref="F585:H585">
    <cfRule type="containsBlanks" dxfId="9229" priority="1762">
      <formula>LEN(TRIM(F585))=0</formula>
    </cfRule>
  </conditionalFormatting>
  <conditionalFormatting sqref="I585">
    <cfRule type="containsBlanks" dxfId="9228" priority="1761">
      <formula>LEN(TRIM(I585))=0</formula>
    </cfRule>
  </conditionalFormatting>
  <conditionalFormatting sqref="J585">
    <cfRule type="containsBlanks" dxfId="9227" priority="1760">
      <formula>LEN(TRIM(J585))=0</formula>
    </cfRule>
  </conditionalFormatting>
  <conditionalFormatting sqref="K585">
    <cfRule type="containsBlanks" dxfId="9226" priority="1759">
      <formula>LEN(TRIM(K585))=0</formula>
    </cfRule>
  </conditionalFormatting>
  <conditionalFormatting sqref="M585">
    <cfRule type="containsBlanks" dxfId="9225" priority="1758">
      <formula>LEN(TRIM(M585))=0</formula>
    </cfRule>
  </conditionalFormatting>
  <conditionalFormatting sqref="N585:P585">
    <cfRule type="containsBlanks" dxfId="9224" priority="1757">
      <formula>LEN(TRIM(N585))=0</formula>
    </cfRule>
  </conditionalFormatting>
  <conditionalFormatting sqref="F584:H584 Q584:V584">
    <cfRule type="containsBlanks" dxfId="9223" priority="1752">
      <formula>LEN(TRIM(F584))=0</formula>
    </cfRule>
  </conditionalFormatting>
  <conditionalFormatting sqref="I584">
    <cfRule type="containsBlanks" dxfId="9222" priority="1751">
      <formula>LEN(TRIM(I584))=0</formula>
    </cfRule>
  </conditionalFormatting>
  <conditionalFormatting sqref="J584">
    <cfRule type="containsBlanks" dxfId="9221" priority="1750">
      <formula>LEN(TRIM(J584))=0</formula>
    </cfRule>
  </conditionalFormatting>
  <conditionalFormatting sqref="L584">
    <cfRule type="containsBlanks" dxfId="9220" priority="1749">
      <formula>LEN(TRIM(L584))=0</formula>
    </cfRule>
  </conditionalFormatting>
  <conditionalFormatting sqref="K584">
    <cfRule type="containsBlanks" dxfId="9219" priority="1748">
      <formula>LEN(TRIM(K584))=0</formula>
    </cfRule>
  </conditionalFormatting>
  <conditionalFormatting sqref="M584">
    <cfRule type="containsBlanks" dxfId="9218" priority="1747">
      <formula>LEN(TRIM(M584))=0</formula>
    </cfRule>
  </conditionalFormatting>
  <conditionalFormatting sqref="N584:P584">
    <cfRule type="containsBlanks" dxfId="9217" priority="1746">
      <formula>LEN(TRIM(N584))=0</formula>
    </cfRule>
  </conditionalFormatting>
  <conditionalFormatting sqref="S581">
    <cfRule type="containsBlanks" dxfId="9216" priority="1742">
      <formula>LEN(TRIM(S581))=0</formula>
    </cfRule>
  </conditionalFormatting>
  <conditionalFormatting sqref="T581">
    <cfRule type="containsBlanks" dxfId="9215" priority="1741">
      <formula>LEN(TRIM(T581))=0</formula>
    </cfRule>
  </conditionalFormatting>
  <conditionalFormatting sqref="S582">
    <cfRule type="containsBlanks" dxfId="9214" priority="1740">
      <formula>LEN(TRIM(S582))=0</formula>
    </cfRule>
  </conditionalFormatting>
  <conditionalFormatting sqref="T582">
    <cfRule type="containsBlanks" dxfId="9213" priority="1739">
      <formula>LEN(TRIM(T582))=0</formula>
    </cfRule>
  </conditionalFormatting>
  <conditionalFormatting sqref="S583">
    <cfRule type="containsBlanks" dxfId="9212" priority="1738">
      <formula>LEN(TRIM(S583))=0</formula>
    </cfRule>
  </conditionalFormatting>
  <conditionalFormatting sqref="T583">
    <cfRule type="containsBlanks" dxfId="9211" priority="1737">
      <formula>LEN(TRIM(T583))=0</formula>
    </cfRule>
  </conditionalFormatting>
  <conditionalFormatting sqref="AZ584:BA585">
    <cfRule type="containsBlanks" dxfId="9210" priority="1736">
      <formula>LEN(TRIM(AZ584))=0</formula>
    </cfRule>
  </conditionalFormatting>
  <conditionalFormatting sqref="AX584:AY585">
    <cfRule type="containsBlanks" dxfId="9209" priority="1735">
      <formula>LEN(TRIM(AX584))=0</formula>
    </cfRule>
  </conditionalFormatting>
  <conditionalFormatting sqref="BG581:BM585">
    <cfRule type="containsBlanks" dxfId="9208" priority="1734">
      <formula>LEN(TRIM(BG581))=0</formula>
    </cfRule>
  </conditionalFormatting>
  <conditionalFormatting sqref="BG581:BL585">
    <cfRule type="containsBlanks" dxfId="9207" priority="1733">
      <formula>LEN(TRIM(BG581))=0</formula>
    </cfRule>
  </conditionalFormatting>
  <conditionalFormatting sqref="BM581:BM585">
    <cfRule type="containsBlanks" dxfId="9206" priority="1732">
      <formula>LEN(TRIM(BM581))=0</formula>
    </cfRule>
  </conditionalFormatting>
  <conditionalFormatting sqref="BN581:BN585">
    <cfRule type="containsBlanks" dxfId="9205" priority="1731">
      <formula>LEN(TRIM(BN581))=0</formula>
    </cfRule>
  </conditionalFormatting>
  <conditionalFormatting sqref="BO581:BO585">
    <cfRule type="containsBlanks" dxfId="9204" priority="1729">
      <formula>LEN(TRIM(BO581))=0</formula>
    </cfRule>
  </conditionalFormatting>
  <conditionalFormatting sqref="BO581:BO585">
    <cfRule type="containsBlanks" dxfId="9203" priority="1730">
      <formula>LEN(TRIM(BO581))=0</formula>
    </cfRule>
  </conditionalFormatting>
  <conditionalFormatting sqref="F586">
    <cfRule type="containsBlanks" dxfId="9202" priority="1728">
      <formula>LEN(TRIM(F586))=0</formula>
    </cfRule>
  </conditionalFormatting>
  <conditionalFormatting sqref="H586">
    <cfRule type="containsBlanks" dxfId="9201" priority="1727">
      <formula>LEN(TRIM(H586))=0</formula>
    </cfRule>
  </conditionalFormatting>
  <conditionalFormatting sqref="G586">
    <cfRule type="containsBlanks" dxfId="9200" priority="1726">
      <formula>LEN(TRIM(G586))=0</formula>
    </cfRule>
  </conditionalFormatting>
  <conditionalFormatting sqref="I586">
    <cfRule type="containsBlanks" dxfId="9199" priority="1725">
      <formula>LEN(TRIM(I586))=0</formula>
    </cfRule>
  </conditionalFormatting>
  <conditionalFormatting sqref="J586">
    <cfRule type="containsBlanks" dxfId="9198" priority="1724">
      <formula>LEN(TRIM(J586))=0</formula>
    </cfRule>
  </conditionalFormatting>
  <conditionalFormatting sqref="K586">
    <cfRule type="containsBlanks" dxfId="9197" priority="1723">
      <formula>LEN(TRIM(K586))=0</formula>
    </cfRule>
  </conditionalFormatting>
  <conditionalFormatting sqref="M586">
    <cfRule type="containsBlanks" dxfId="9196" priority="1722">
      <formula>LEN(TRIM(M586))=0</formula>
    </cfRule>
  </conditionalFormatting>
  <conditionalFormatting sqref="O586:O599">
    <cfRule type="containsBlanks" dxfId="9195" priority="1721">
      <formula>LEN(TRIM(O586))=0</formula>
    </cfRule>
  </conditionalFormatting>
  <conditionalFormatting sqref="W586">
    <cfRule type="containsBlanks" dxfId="9194" priority="1720">
      <formula>LEN(TRIM(W586))=0</formula>
    </cfRule>
  </conditionalFormatting>
  <conditionalFormatting sqref="X586">
    <cfRule type="containsBlanks" dxfId="9193" priority="1719">
      <formula>LEN(TRIM(X586))=0</formula>
    </cfRule>
  </conditionalFormatting>
  <conditionalFormatting sqref="AB586">
    <cfRule type="containsBlanks" dxfId="9192" priority="1717">
      <formula>LEN(TRIM(AB586))=0</formula>
    </cfRule>
  </conditionalFormatting>
  <conditionalFormatting sqref="AG586:AH586">
    <cfRule type="containsBlanks" dxfId="9191" priority="1715">
      <formula>LEN(TRIM(AG586))=0</formula>
    </cfRule>
  </conditionalFormatting>
  <conditionalFormatting sqref="Z586">
    <cfRule type="containsBlanks" dxfId="9190" priority="1714">
      <formula>LEN(TRIM(Z586))=0</formula>
    </cfRule>
  </conditionalFormatting>
  <conditionalFormatting sqref="AK586">
    <cfRule type="containsBlanks" dxfId="9189" priority="1713">
      <formula>LEN(TRIM(AK586))=0</formula>
    </cfRule>
  </conditionalFormatting>
  <conditionalFormatting sqref="AJ586">
    <cfRule type="containsBlanks" dxfId="9188" priority="1712">
      <formula>LEN(TRIM(AJ586))=0</formula>
    </cfRule>
  </conditionalFormatting>
  <conditionalFormatting sqref="AD586:AE586">
    <cfRule type="containsBlanks" dxfId="9187" priority="1711">
      <formula>LEN(TRIM(AD586))=0</formula>
    </cfRule>
  </conditionalFormatting>
  <conditionalFormatting sqref="Y586">
    <cfRule type="containsBlanks" dxfId="9186" priority="1710">
      <formula>LEN(TRIM(Y586))=0</formula>
    </cfRule>
  </conditionalFormatting>
  <conditionalFormatting sqref="AL586:AM586">
    <cfRule type="containsBlanks" dxfId="9185" priority="1709">
      <formula>LEN(TRIM(AL586))=0</formula>
    </cfRule>
  </conditionalFormatting>
  <conditionalFormatting sqref="AL587:AM588">
    <cfRule type="containsBlanks" dxfId="9184" priority="1708">
      <formula>LEN(TRIM(AL587))=0</formula>
    </cfRule>
  </conditionalFormatting>
  <conditionalFormatting sqref="AO586">
    <cfRule type="containsBlanks" dxfId="9183" priority="1707">
      <formula>LEN(TRIM(AO586))=0</formula>
    </cfRule>
  </conditionalFormatting>
  <conditionalFormatting sqref="AN587:AN588">
    <cfRule type="containsBlanks" dxfId="9182" priority="1706">
      <formula>LEN(TRIM(AN587))=0</formula>
    </cfRule>
  </conditionalFormatting>
  <conditionalFormatting sqref="AO587:AO588">
    <cfRule type="containsBlanks" dxfId="9181" priority="1705">
      <formula>LEN(TRIM(AO587))=0</formula>
    </cfRule>
  </conditionalFormatting>
  <conditionalFormatting sqref="L587:L588 N587:N588 P587:V588">
    <cfRule type="containsBlanks" dxfId="9180" priority="1704">
      <formula>LEN(TRIM(L587))=0</formula>
    </cfRule>
  </conditionalFormatting>
  <conditionalFormatting sqref="F587:F588">
    <cfRule type="containsBlanks" dxfId="9179" priority="1703">
      <formula>LEN(TRIM(F587))=0</formula>
    </cfRule>
  </conditionalFormatting>
  <conditionalFormatting sqref="H587:H588">
    <cfRule type="containsBlanks" dxfId="9178" priority="1702">
      <formula>LEN(TRIM(H587))=0</formula>
    </cfRule>
  </conditionalFormatting>
  <conditionalFormatting sqref="G587:G588">
    <cfRule type="containsBlanks" dxfId="9177" priority="1701">
      <formula>LEN(TRIM(G587))=0</formula>
    </cfRule>
  </conditionalFormatting>
  <conditionalFormatting sqref="I587:I588">
    <cfRule type="containsBlanks" dxfId="9176" priority="1700">
      <formula>LEN(TRIM(I587))=0</formula>
    </cfRule>
  </conditionalFormatting>
  <conditionalFormatting sqref="J587:J588">
    <cfRule type="containsBlanks" dxfId="9175" priority="1699">
      <formula>LEN(TRIM(J587))=0</formula>
    </cfRule>
  </conditionalFormatting>
  <conditionalFormatting sqref="K587:K588">
    <cfRule type="containsBlanks" dxfId="9174" priority="1698">
      <formula>LEN(TRIM(K587))=0</formula>
    </cfRule>
  </conditionalFormatting>
  <conditionalFormatting sqref="M587:M588">
    <cfRule type="containsBlanks" dxfId="9173" priority="1697">
      <formula>LEN(TRIM(M587))=0</formula>
    </cfRule>
  </conditionalFormatting>
  <conditionalFormatting sqref="W587:W588">
    <cfRule type="containsBlanks" dxfId="9172" priority="1695">
      <formula>LEN(TRIM(W587))=0</formula>
    </cfRule>
  </conditionalFormatting>
  <conditionalFormatting sqref="X587:X588">
    <cfRule type="containsBlanks" dxfId="9171" priority="1694">
      <formula>LEN(TRIM(X587))=0</formula>
    </cfRule>
  </conditionalFormatting>
  <conditionalFormatting sqref="AB587:AB588">
    <cfRule type="containsBlanks" dxfId="9170" priority="1692">
      <formula>LEN(TRIM(AB587))=0</formula>
    </cfRule>
  </conditionalFormatting>
  <conditionalFormatting sqref="AG587:AH588">
    <cfRule type="containsBlanks" dxfId="9169" priority="1690">
      <formula>LEN(TRIM(AG587))=0</formula>
    </cfRule>
  </conditionalFormatting>
  <conditionalFormatting sqref="Z587:Z588">
    <cfRule type="containsBlanks" dxfId="9168" priority="1689">
      <formula>LEN(TRIM(Z587))=0</formula>
    </cfRule>
  </conditionalFormatting>
  <conditionalFormatting sqref="AK587:AK588">
    <cfRule type="containsBlanks" dxfId="9167" priority="1688">
      <formula>LEN(TRIM(AK587))=0</formula>
    </cfRule>
  </conditionalFormatting>
  <conditionalFormatting sqref="AJ587:AJ588">
    <cfRule type="containsBlanks" dxfId="9166" priority="1687">
      <formula>LEN(TRIM(AJ587))=0</formula>
    </cfRule>
  </conditionalFormatting>
  <conditionalFormatting sqref="AD587:AE588">
    <cfRule type="containsBlanks" dxfId="9165" priority="1686">
      <formula>LEN(TRIM(AD587))=0</formula>
    </cfRule>
  </conditionalFormatting>
  <conditionalFormatting sqref="AX586:AY586">
    <cfRule type="containsBlanks" dxfId="9164" priority="1684">
      <formula>LEN(TRIM(AX586))=0</formula>
    </cfRule>
  </conditionalFormatting>
  <conditionalFormatting sqref="BA587:BA588">
    <cfRule type="containsBlanks" dxfId="9163" priority="1683">
      <formula>LEN(TRIM(BA587))=0</formula>
    </cfRule>
  </conditionalFormatting>
  <conditionalFormatting sqref="AX587:AY588">
    <cfRule type="containsBlanks" dxfId="9162" priority="1682">
      <formula>LEN(TRIM(AX587))=0</formula>
    </cfRule>
  </conditionalFormatting>
  <conditionalFormatting sqref="AZ586:AZ588">
    <cfRule type="containsBlanks" dxfId="9161" priority="1681">
      <formula>LEN(TRIM(AZ586))=0</formula>
    </cfRule>
  </conditionalFormatting>
  <conditionalFormatting sqref="BG586:BM588">
    <cfRule type="containsBlanks" dxfId="9160" priority="1680">
      <formula>LEN(TRIM(BG586))=0</formula>
    </cfRule>
  </conditionalFormatting>
  <conditionalFormatting sqref="BG586:BL588">
    <cfRule type="containsBlanks" dxfId="9159" priority="1679">
      <formula>LEN(TRIM(BG586))=0</formula>
    </cfRule>
  </conditionalFormatting>
  <conditionalFormatting sqref="BM586:BM588">
    <cfRule type="containsBlanks" dxfId="9158" priority="1678">
      <formula>LEN(TRIM(BM586))=0</formula>
    </cfRule>
  </conditionalFormatting>
  <conditionalFormatting sqref="BN586:BN588">
    <cfRule type="containsBlanks" dxfId="9157" priority="1677">
      <formula>LEN(TRIM(BN586))=0</formula>
    </cfRule>
  </conditionalFormatting>
  <conditionalFormatting sqref="F589:G589">
    <cfRule type="containsBlanks" dxfId="9156" priority="1676">
      <formula>LEN(TRIM(F589))=0</formula>
    </cfRule>
  </conditionalFormatting>
  <conditionalFormatting sqref="I589">
    <cfRule type="containsBlanks" dxfId="9155" priority="1675">
      <formula>LEN(TRIM(I589))=0</formula>
    </cfRule>
  </conditionalFormatting>
  <conditionalFormatting sqref="J589">
    <cfRule type="containsBlanks" dxfId="9154" priority="1674">
      <formula>LEN(TRIM(J589))=0</formula>
    </cfRule>
  </conditionalFormatting>
  <conditionalFormatting sqref="H589">
    <cfRule type="containsBlanks" dxfId="9153" priority="1673">
      <formula>LEN(TRIM(H589))=0</formula>
    </cfRule>
  </conditionalFormatting>
  <conditionalFormatting sqref="K589:M589">
    <cfRule type="containsBlanks" dxfId="9152" priority="1672">
      <formula>LEN(TRIM(K589))=0</formula>
    </cfRule>
  </conditionalFormatting>
  <conditionalFormatting sqref="X589">
    <cfRule type="containsBlanks" dxfId="9151" priority="1670">
      <formula>LEN(TRIM(X589))=0</formula>
    </cfRule>
  </conditionalFormatting>
  <conditionalFormatting sqref="Z589">
    <cfRule type="containsBlanks" dxfId="9150" priority="1669">
      <formula>LEN(TRIM(Z589))=0</formula>
    </cfRule>
  </conditionalFormatting>
  <conditionalFormatting sqref="AG589:AH589">
    <cfRule type="containsBlanks" dxfId="9149" priority="1667">
      <formula>LEN(TRIM(AG589))=0</formula>
    </cfRule>
  </conditionalFormatting>
  <conditionalFormatting sqref="AB589">
    <cfRule type="containsBlanks" dxfId="9148" priority="1665">
      <formula>LEN(TRIM(AB589))=0</formula>
    </cfRule>
  </conditionalFormatting>
  <conditionalFormatting sqref="AK589">
    <cfRule type="containsBlanks" dxfId="9147" priority="1664">
      <formula>LEN(TRIM(AK589))=0</formula>
    </cfRule>
  </conditionalFormatting>
  <conditionalFormatting sqref="AO589">
    <cfRule type="containsBlanks" dxfId="9146" priority="1663">
      <formula>LEN(TRIM(AO589))=0</formula>
    </cfRule>
  </conditionalFormatting>
  <conditionalFormatting sqref="BG589:BM589">
    <cfRule type="containsBlanks" dxfId="9145" priority="1662">
      <formula>LEN(TRIM(BG589))=0</formula>
    </cfRule>
  </conditionalFormatting>
  <conditionalFormatting sqref="BG589:BL589">
    <cfRule type="containsBlanks" dxfId="9144" priority="1661">
      <formula>LEN(TRIM(BG589))=0</formula>
    </cfRule>
  </conditionalFormatting>
  <conditionalFormatting sqref="BM589">
    <cfRule type="containsBlanks" dxfId="9143" priority="1660">
      <formula>LEN(TRIM(BM589))=0</formula>
    </cfRule>
  </conditionalFormatting>
  <conditionalFormatting sqref="BA589">
    <cfRule type="containsBlanks" dxfId="9142" priority="1659">
      <formula>LEN(TRIM(BA589))=0</formula>
    </cfRule>
  </conditionalFormatting>
  <conditionalFormatting sqref="AQ589">
    <cfRule type="containsBlanks" dxfId="9141" priority="1658">
      <formula>LEN(TRIM(AQ589))=0</formula>
    </cfRule>
  </conditionalFormatting>
  <conditionalFormatting sqref="AX589:AY589">
    <cfRule type="containsBlanks" dxfId="9140" priority="1657">
      <formula>LEN(TRIM(AX589))=0</formula>
    </cfRule>
  </conditionalFormatting>
  <conditionalFormatting sqref="F590">
    <cfRule type="containsBlanks" dxfId="9139" priority="1656">
      <formula>LEN(TRIM(F590))=0</formula>
    </cfRule>
  </conditionalFormatting>
  <conditionalFormatting sqref="H590">
    <cfRule type="containsBlanks" dxfId="9138" priority="1655">
      <formula>LEN(TRIM(H590))=0</formula>
    </cfRule>
  </conditionalFormatting>
  <conditionalFormatting sqref="I590">
    <cfRule type="containsBlanks" dxfId="9137" priority="1654">
      <formula>LEN(TRIM(I590))=0</formula>
    </cfRule>
  </conditionalFormatting>
  <conditionalFormatting sqref="J590">
    <cfRule type="containsBlanks" dxfId="9136" priority="1653">
      <formula>LEN(TRIM(J590))=0</formula>
    </cfRule>
  </conditionalFormatting>
  <conditionalFormatting sqref="K590:M590">
    <cfRule type="containsBlanks" dxfId="9135" priority="1651">
      <formula>LEN(TRIM(K590))=0</formula>
    </cfRule>
  </conditionalFormatting>
  <conditionalFormatting sqref="W590">
    <cfRule type="containsBlanks" dxfId="9134" priority="1650">
      <formula>LEN(TRIM(W590))=0</formula>
    </cfRule>
  </conditionalFormatting>
  <conditionalFormatting sqref="X590">
    <cfRule type="containsBlanks" dxfId="9133" priority="1649">
      <formula>LEN(TRIM(X590))=0</formula>
    </cfRule>
  </conditionalFormatting>
  <conditionalFormatting sqref="Z590">
    <cfRule type="containsBlanks" dxfId="9132" priority="1648">
      <formula>LEN(TRIM(Z590))=0</formula>
    </cfRule>
  </conditionalFormatting>
  <conditionalFormatting sqref="AG590:AH590">
    <cfRule type="containsBlanks" dxfId="9131" priority="1646">
      <formula>LEN(TRIM(AG590))=0</formula>
    </cfRule>
  </conditionalFormatting>
  <conditionalFormatting sqref="AB590">
    <cfRule type="containsBlanks" dxfId="9130" priority="1645">
      <formula>LEN(TRIM(AB590))=0</formula>
    </cfRule>
  </conditionalFormatting>
  <conditionalFormatting sqref="AK590">
    <cfRule type="containsBlanks" dxfId="9129" priority="1644">
      <formula>LEN(TRIM(AK590))=0</formula>
    </cfRule>
  </conditionalFormatting>
  <conditionalFormatting sqref="AD590:AE590">
    <cfRule type="containsBlanks" dxfId="9128" priority="1643">
      <formula>LEN(TRIM(AD590))=0</formula>
    </cfRule>
  </conditionalFormatting>
  <conditionalFormatting sqref="AO590">
    <cfRule type="containsBlanks" dxfId="9127" priority="1642">
      <formula>LEN(TRIM(AO590))=0</formula>
    </cfRule>
  </conditionalFormatting>
  <conditionalFormatting sqref="BA590">
    <cfRule type="containsBlanks" dxfId="9126" priority="1641">
      <formula>LEN(TRIM(BA590))=0</formula>
    </cfRule>
  </conditionalFormatting>
  <conditionalFormatting sqref="BO590">
    <cfRule type="containsBlanks" dxfId="9125" priority="1639">
      <formula>LEN(TRIM(BO590))=0</formula>
    </cfRule>
  </conditionalFormatting>
  <conditionalFormatting sqref="BO590">
    <cfRule type="containsBlanks" dxfId="9124" priority="1640">
      <formula>LEN(TRIM(BO590))=0</formula>
    </cfRule>
  </conditionalFormatting>
  <conditionalFormatting sqref="AX590:AY590">
    <cfRule type="containsBlanks" dxfId="9123" priority="1638">
      <formula>LEN(TRIM(AX590))=0</formula>
    </cfRule>
  </conditionalFormatting>
  <conditionalFormatting sqref="AZ590">
    <cfRule type="containsBlanks" dxfId="9122" priority="1637">
      <formula>LEN(TRIM(AZ590))=0</formula>
    </cfRule>
  </conditionalFormatting>
  <conditionalFormatting sqref="F591:G591">
    <cfRule type="containsBlanks" dxfId="9121" priority="1636">
      <formula>LEN(TRIM(F591))=0</formula>
    </cfRule>
  </conditionalFormatting>
  <conditionalFormatting sqref="I591">
    <cfRule type="containsBlanks" dxfId="9120" priority="1635">
      <formula>LEN(TRIM(I591))=0</formula>
    </cfRule>
  </conditionalFormatting>
  <conditionalFormatting sqref="J591">
    <cfRule type="containsBlanks" dxfId="9119" priority="1634">
      <formula>LEN(TRIM(J591))=0</formula>
    </cfRule>
  </conditionalFormatting>
  <conditionalFormatting sqref="H591">
    <cfRule type="containsBlanks" dxfId="9118" priority="1633">
      <formula>LEN(TRIM(H591))=0</formula>
    </cfRule>
  </conditionalFormatting>
  <conditionalFormatting sqref="K591:M591">
    <cfRule type="containsBlanks" dxfId="9117" priority="1631">
      <formula>LEN(TRIM(K591))=0</formula>
    </cfRule>
  </conditionalFormatting>
  <conditionalFormatting sqref="Y591">
    <cfRule type="containsBlanks" dxfId="9116" priority="1630">
      <formula>LEN(TRIM(Y591))=0</formula>
    </cfRule>
  </conditionalFormatting>
  <conditionalFormatting sqref="X591">
    <cfRule type="containsBlanks" dxfId="9115" priority="1629">
      <formula>LEN(TRIM(X591))=0</formula>
    </cfRule>
  </conditionalFormatting>
  <conditionalFormatting sqref="AJ591">
    <cfRule type="containsBlanks" dxfId="9114" priority="1628">
      <formula>LEN(TRIM(AJ591))=0</formula>
    </cfRule>
  </conditionalFormatting>
  <conditionalFormatting sqref="AG591:AH591">
    <cfRule type="containsBlanks" dxfId="9113" priority="1626">
      <formula>LEN(TRIM(AG591))=0</formula>
    </cfRule>
  </conditionalFormatting>
  <conditionalFormatting sqref="Z591">
    <cfRule type="containsBlanks" dxfId="9112" priority="1625">
      <formula>LEN(TRIM(Z591))=0</formula>
    </cfRule>
  </conditionalFormatting>
  <conditionalFormatting sqref="AQ591">
    <cfRule type="containsBlanks" dxfId="9111" priority="1624">
      <formula>LEN(TRIM(AQ591))=0</formula>
    </cfRule>
  </conditionalFormatting>
  <conditionalFormatting sqref="AO591">
    <cfRule type="containsBlanks" dxfId="9110" priority="1623">
      <formula>LEN(TRIM(AO591))=0</formula>
    </cfRule>
  </conditionalFormatting>
  <conditionalFormatting sqref="AX591:AY591">
    <cfRule type="containsBlanks" dxfId="9109" priority="1622">
      <formula>LEN(TRIM(AX591))=0</formula>
    </cfRule>
  </conditionalFormatting>
  <conditionalFormatting sqref="BA591">
    <cfRule type="containsBlanks" dxfId="9108" priority="1621">
      <formula>LEN(TRIM(BA591))=0</formula>
    </cfRule>
  </conditionalFormatting>
  <conditionalFormatting sqref="BN591">
    <cfRule type="containsBlanks" dxfId="9107" priority="1620">
      <formula>LEN(TRIM(BN591))=0</formula>
    </cfRule>
  </conditionalFormatting>
  <conditionalFormatting sqref="BG591:BM591">
    <cfRule type="containsBlanks" dxfId="9106" priority="1619">
      <formula>LEN(TRIM(BG591))=0</formula>
    </cfRule>
  </conditionalFormatting>
  <conditionalFormatting sqref="BG591:BL591">
    <cfRule type="containsBlanks" dxfId="9105" priority="1618">
      <formula>LEN(TRIM(BG591))=0</formula>
    </cfRule>
  </conditionalFormatting>
  <conditionalFormatting sqref="BM591">
    <cfRule type="containsBlanks" dxfId="9104" priority="1617">
      <formula>LEN(TRIM(BM591))=0</formula>
    </cfRule>
  </conditionalFormatting>
  <conditionalFormatting sqref="F592:G592">
    <cfRule type="containsBlanks" dxfId="9103" priority="1616">
      <formula>LEN(TRIM(F592))=0</formula>
    </cfRule>
  </conditionalFormatting>
  <conditionalFormatting sqref="I592">
    <cfRule type="containsBlanks" dxfId="9102" priority="1615">
      <formula>LEN(TRIM(I592))=0</formula>
    </cfRule>
  </conditionalFormatting>
  <conditionalFormatting sqref="J592">
    <cfRule type="containsBlanks" dxfId="9101" priority="1614">
      <formula>LEN(TRIM(J592))=0</formula>
    </cfRule>
  </conditionalFormatting>
  <conditionalFormatting sqref="H592">
    <cfRule type="containsBlanks" dxfId="9100" priority="1613">
      <formula>LEN(TRIM(H592))=0</formula>
    </cfRule>
  </conditionalFormatting>
  <conditionalFormatting sqref="P592">
    <cfRule type="containsBlanks" dxfId="9099" priority="1612">
      <formula>LEN(TRIM(P592))=0</formula>
    </cfRule>
  </conditionalFormatting>
  <conditionalFormatting sqref="N592">
    <cfRule type="containsBlanks" dxfId="9098" priority="1610">
      <formula>LEN(TRIM(N592))=0</formula>
    </cfRule>
  </conditionalFormatting>
  <conditionalFormatting sqref="K592:M592">
    <cfRule type="containsBlanks" dxfId="9097" priority="1609">
      <formula>LEN(TRIM(K592))=0</formula>
    </cfRule>
  </conditionalFormatting>
  <conditionalFormatting sqref="W592">
    <cfRule type="containsBlanks" dxfId="9096" priority="1608">
      <formula>LEN(TRIM(W592))=0</formula>
    </cfRule>
  </conditionalFormatting>
  <conditionalFormatting sqref="X592">
    <cfRule type="containsBlanks" dxfId="9095" priority="1607">
      <formula>LEN(TRIM(X592))=0</formula>
    </cfRule>
  </conditionalFormatting>
  <conditionalFormatting sqref="Y592">
    <cfRule type="containsBlanks" dxfId="9094" priority="1606">
      <formula>LEN(TRIM(Y592))=0</formula>
    </cfRule>
  </conditionalFormatting>
  <conditionalFormatting sqref="Z592">
    <cfRule type="containsBlanks" dxfId="9093" priority="1605">
      <formula>LEN(TRIM(Z592))=0</formula>
    </cfRule>
  </conditionalFormatting>
  <conditionalFormatting sqref="AG592:AH592">
    <cfRule type="containsBlanks" dxfId="9092" priority="1603">
      <formula>LEN(TRIM(AG592))=0</formula>
    </cfRule>
  </conditionalFormatting>
  <conditionalFormatting sqref="AJ592">
    <cfRule type="containsBlanks" dxfId="9091" priority="1602">
      <formula>LEN(TRIM(AJ592))=0</formula>
    </cfRule>
  </conditionalFormatting>
  <conditionalFormatting sqref="AB592">
    <cfRule type="containsBlanks" dxfId="9090" priority="1601">
      <formula>LEN(TRIM(AB592))=0</formula>
    </cfRule>
  </conditionalFormatting>
  <conditionalFormatting sqref="AK592">
    <cfRule type="containsBlanks" dxfId="9089" priority="1600">
      <formula>LEN(TRIM(AK592))=0</formula>
    </cfRule>
  </conditionalFormatting>
  <conditionalFormatting sqref="AO592">
    <cfRule type="containsBlanks" dxfId="9088" priority="1599">
      <formula>LEN(TRIM(AO592))=0</formula>
    </cfRule>
  </conditionalFormatting>
  <conditionalFormatting sqref="BA592">
    <cfRule type="containsBlanks" dxfId="9087" priority="1598">
      <formula>LEN(TRIM(BA592))=0</formula>
    </cfRule>
  </conditionalFormatting>
  <conditionalFormatting sqref="AQ592">
    <cfRule type="containsBlanks" dxfId="9086" priority="1597">
      <formula>LEN(TRIM(AQ592))=0</formula>
    </cfRule>
  </conditionalFormatting>
  <conditionalFormatting sqref="AX592:AY592">
    <cfRule type="containsBlanks" dxfId="9085" priority="1596">
      <formula>LEN(TRIM(AX592))=0</formula>
    </cfRule>
  </conditionalFormatting>
  <conditionalFormatting sqref="BG592:BM592">
    <cfRule type="containsBlanks" dxfId="9084" priority="1595">
      <formula>LEN(TRIM(BG592))=0</formula>
    </cfRule>
  </conditionalFormatting>
  <conditionalFormatting sqref="BG592:BL592">
    <cfRule type="containsBlanks" dxfId="9083" priority="1594">
      <formula>LEN(TRIM(BG592))=0</formula>
    </cfRule>
  </conditionalFormatting>
  <conditionalFormatting sqref="BM592">
    <cfRule type="containsBlanks" dxfId="9082" priority="1593">
      <formula>LEN(TRIM(BM592))=0</formula>
    </cfRule>
  </conditionalFormatting>
  <conditionalFormatting sqref="F593:G593">
    <cfRule type="containsBlanks" dxfId="9081" priority="1592">
      <formula>LEN(TRIM(F593))=0</formula>
    </cfRule>
  </conditionalFormatting>
  <conditionalFormatting sqref="I593">
    <cfRule type="containsBlanks" dxfId="9080" priority="1591">
      <formula>LEN(TRIM(I593))=0</formula>
    </cfRule>
  </conditionalFormatting>
  <conditionalFormatting sqref="J593">
    <cfRule type="containsBlanks" dxfId="9079" priority="1590">
      <formula>LEN(TRIM(J593))=0</formula>
    </cfRule>
  </conditionalFormatting>
  <conditionalFormatting sqref="H593">
    <cfRule type="containsBlanks" dxfId="9078" priority="1589">
      <formula>LEN(TRIM(H593))=0</formula>
    </cfRule>
  </conditionalFormatting>
  <conditionalFormatting sqref="P593">
    <cfRule type="containsBlanks" dxfId="9077" priority="1588">
      <formula>LEN(TRIM(P593))=0</formula>
    </cfRule>
  </conditionalFormatting>
  <conditionalFormatting sqref="N593">
    <cfRule type="containsBlanks" dxfId="9076" priority="1586">
      <formula>LEN(TRIM(N593))=0</formula>
    </cfRule>
  </conditionalFormatting>
  <conditionalFormatting sqref="K593:M593">
    <cfRule type="containsBlanks" dxfId="9075" priority="1585">
      <formula>LEN(TRIM(K593))=0</formula>
    </cfRule>
  </conditionalFormatting>
  <conditionalFormatting sqref="W593">
    <cfRule type="containsBlanks" dxfId="9074" priority="1584">
      <formula>LEN(TRIM(W593))=0</formula>
    </cfRule>
  </conditionalFormatting>
  <conditionalFormatting sqref="X593">
    <cfRule type="containsBlanks" dxfId="9073" priority="1583">
      <formula>LEN(TRIM(X593))=0</formula>
    </cfRule>
  </conditionalFormatting>
  <conditionalFormatting sqref="Z593">
    <cfRule type="containsBlanks" dxfId="9072" priority="1582">
      <formula>LEN(TRIM(Z593))=0</formula>
    </cfRule>
  </conditionalFormatting>
  <conditionalFormatting sqref="Y593">
    <cfRule type="containsBlanks" dxfId="9071" priority="1581">
      <formula>LEN(TRIM(Y593))=0</formula>
    </cfRule>
  </conditionalFormatting>
  <conditionalFormatting sqref="AJ593">
    <cfRule type="containsBlanks" dxfId="9070" priority="1580">
      <formula>LEN(TRIM(AJ593))=0</formula>
    </cfRule>
  </conditionalFormatting>
  <conditionalFormatting sqref="AG593:AH593">
    <cfRule type="containsBlanks" dxfId="9069" priority="1579">
      <formula>LEN(TRIM(AG593))=0</formula>
    </cfRule>
  </conditionalFormatting>
  <conditionalFormatting sqref="Q594:V594 AB594 AT594:AW594 AD594:AE594">
    <cfRule type="containsBlanks" dxfId="9068" priority="1577">
      <formula>LEN(TRIM(Q594))=0</formula>
    </cfRule>
  </conditionalFormatting>
  <conditionalFormatting sqref="BQ594">
    <cfRule type="notContainsBlanks" dxfId="9067" priority="1576">
      <formula>LEN(TRIM(BQ594))&gt;0</formula>
    </cfRule>
  </conditionalFormatting>
  <conditionalFormatting sqref="F594:G594">
    <cfRule type="containsBlanks" dxfId="9066" priority="1575">
      <formula>LEN(TRIM(F594))=0</formula>
    </cfRule>
  </conditionalFormatting>
  <conditionalFormatting sqref="I594">
    <cfRule type="containsBlanks" dxfId="9065" priority="1574">
      <formula>LEN(TRIM(I594))=0</formula>
    </cfRule>
  </conditionalFormatting>
  <conditionalFormatting sqref="J594">
    <cfRule type="containsBlanks" dxfId="9064" priority="1573">
      <formula>LEN(TRIM(J594))=0</formula>
    </cfRule>
  </conditionalFormatting>
  <conditionalFormatting sqref="H594">
    <cfRule type="containsBlanks" dxfId="9063" priority="1572">
      <formula>LEN(TRIM(H594))=0</formula>
    </cfRule>
  </conditionalFormatting>
  <conditionalFormatting sqref="P594">
    <cfRule type="containsBlanks" dxfId="9062" priority="1571">
      <formula>LEN(TRIM(P594))=0</formula>
    </cfRule>
  </conditionalFormatting>
  <conditionalFormatting sqref="N594">
    <cfRule type="containsBlanks" dxfId="9061" priority="1569">
      <formula>LEN(TRIM(N594))=0</formula>
    </cfRule>
  </conditionalFormatting>
  <conditionalFormatting sqref="K594:M594">
    <cfRule type="containsBlanks" dxfId="9060" priority="1568">
      <formula>LEN(TRIM(K594))=0</formula>
    </cfRule>
  </conditionalFormatting>
  <conditionalFormatting sqref="W594">
    <cfRule type="containsBlanks" dxfId="9059" priority="1567">
      <formula>LEN(TRIM(W594))=0</formula>
    </cfRule>
  </conditionalFormatting>
  <conditionalFormatting sqref="X594">
    <cfRule type="containsBlanks" dxfId="9058" priority="1566">
      <formula>LEN(TRIM(X594))=0</formula>
    </cfRule>
  </conditionalFormatting>
  <conditionalFormatting sqref="Z594">
    <cfRule type="containsBlanks" dxfId="9057" priority="1565">
      <formula>LEN(TRIM(Z594))=0</formula>
    </cfRule>
  </conditionalFormatting>
  <conditionalFormatting sqref="Y594">
    <cfRule type="containsBlanks" dxfId="9056" priority="1564">
      <formula>LEN(TRIM(Y594))=0</formula>
    </cfRule>
  </conditionalFormatting>
  <conditionalFormatting sqref="AJ594">
    <cfRule type="containsBlanks" dxfId="9055" priority="1563">
      <formula>LEN(TRIM(AJ594))=0</formula>
    </cfRule>
  </conditionalFormatting>
  <conditionalFormatting sqref="AG594:AH594">
    <cfRule type="containsBlanks" dxfId="9054" priority="1562">
      <formula>LEN(TRIM(AG594))=0</formula>
    </cfRule>
  </conditionalFormatting>
  <conditionalFormatting sqref="AP593:AP594">
    <cfRule type="containsBlanks" dxfId="9053" priority="1560">
      <formula>LEN(TRIM(AP593))=0</formula>
    </cfRule>
  </conditionalFormatting>
  <conditionalFormatting sqref="AQ593:AQ594">
    <cfRule type="containsBlanks" dxfId="9052" priority="1559">
      <formula>LEN(TRIM(AQ593))=0</formula>
    </cfRule>
  </conditionalFormatting>
  <conditionalFormatting sqref="AR593:AS594">
    <cfRule type="containsBlanks" dxfId="9051" priority="1558">
      <formula>LEN(TRIM(AR593))=0</formula>
    </cfRule>
  </conditionalFormatting>
  <conditionalFormatting sqref="BA593:BA594">
    <cfRule type="containsBlanks" dxfId="9050" priority="1557">
      <formula>LEN(TRIM(BA593))=0</formula>
    </cfRule>
  </conditionalFormatting>
  <conditionalFormatting sqref="AX593:AY594">
    <cfRule type="containsBlanks" dxfId="9049" priority="1556">
      <formula>LEN(TRIM(AX593))=0</formula>
    </cfRule>
  </conditionalFormatting>
  <conditionalFormatting sqref="BG594:BM594">
    <cfRule type="containsBlanks" dxfId="9048" priority="1555">
      <formula>LEN(TRIM(BG594))=0</formula>
    </cfRule>
  </conditionalFormatting>
  <conditionalFormatting sqref="BG594:BL594">
    <cfRule type="containsBlanks" dxfId="9047" priority="1554">
      <formula>LEN(TRIM(BG594))=0</formula>
    </cfRule>
  </conditionalFormatting>
  <conditionalFormatting sqref="BM594">
    <cfRule type="containsBlanks" dxfId="9046" priority="1553">
      <formula>LEN(TRIM(BM594))=0</formula>
    </cfRule>
  </conditionalFormatting>
  <conditionalFormatting sqref="BG593:BM593">
    <cfRule type="containsBlanks" dxfId="9045" priority="1552">
      <formula>LEN(TRIM(BG593))=0</formula>
    </cfRule>
  </conditionalFormatting>
  <conditionalFormatting sqref="BG593:BL593">
    <cfRule type="containsBlanks" dxfId="9044" priority="1551">
      <formula>LEN(TRIM(BG593))=0</formula>
    </cfRule>
  </conditionalFormatting>
  <conditionalFormatting sqref="BM593">
    <cfRule type="containsBlanks" dxfId="9043" priority="1550">
      <formula>LEN(TRIM(BM593))=0</formula>
    </cfRule>
  </conditionalFormatting>
  <conditionalFormatting sqref="BN593:BN594">
    <cfRule type="containsBlanks" dxfId="9042" priority="1549">
      <formula>LEN(TRIM(BN593))=0</formula>
    </cfRule>
  </conditionalFormatting>
  <conditionalFormatting sqref="BO593:BO594">
    <cfRule type="containsBlanks" dxfId="9041" priority="1548">
      <formula>LEN(TRIM(BO593))=0</formula>
    </cfRule>
  </conditionalFormatting>
  <conditionalFormatting sqref="AN593">
    <cfRule type="containsBlanks" dxfId="9040" priority="1547">
      <formula>LEN(TRIM(AN593))=0</formula>
    </cfRule>
  </conditionalFormatting>
  <conditionalFormatting sqref="AO593">
    <cfRule type="containsBlanks" dxfId="9039" priority="1546">
      <formula>LEN(TRIM(AO593))=0</formula>
    </cfRule>
  </conditionalFormatting>
  <conditionalFormatting sqref="AO594">
    <cfRule type="containsBlanks" dxfId="9038" priority="1545">
      <formula>LEN(TRIM(AO594))=0</formula>
    </cfRule>
  </conditionalFormatting>
  <conditionalFormatting sqref="AZ593:AZ594">
    <cfRule type="containsBlanks" dxfId="9037" priority="1544">
      <formula>LEN(TRIM(AZ593))=0</formula>
    </cfRule>
  </conditionalFormatting>
  <conditionalFormatting sqref="F595:G595">
    <cfRule type="containsBlanks" dxfId="9036" priority="1543">
      <formula>LEN(TRIM(F595))=0</formula>
    </cfRule>
  </conditionalFormatting>
  <conditionalFormatting sqref="I595">
    <cfRule type="containsBlanks" dxfId="9035" priority="1542">
      <formula>LEN(TRIM(I595))=0</formula>
    </cfRule>
  </conditionalFormatting>
  <conditionalFormatting sqref="J595">
    <cfRule type="containsBlanks" dxfId="9034" priority="1541">
      <formula>LEN(TRIM(J595))=0</formula>
    </cfRule>
  </conditionalFormatting>
  <conditionalFormatting sqref="H595">
    <cfRule type="containsBlanks" dxfId="9033" priority="1540">
      <formula>LEN(TRIM(H595))=0</formula>
    </cfRule>
  </conditionalFormatting>
  <conditionalFormatting sqref="P595">
    <cfRule type="containsBlanks" dxfId="9032" priority="1539">
      <formula>LEN(TRIM(P595))=0</formula>
    </cfRule>
  </conditionalFormatting>
  <conditionalFormatting sqref="N595">
    <cfRule type="containsBlanks" dxfId="9031" priority="1537">
      <formula>LEN(TRIM(N595))=0</formula>
    </cfRule>
  </conditionalFormatting>
  <conditionalFormatting sqref="K595:M595">
    <cfRule type="containsBlanks" dxfId="9030" priority="1536">
      <formula>LEN(TRIM(K595))=0</formula>
    </cfRule>
  </conditionalFormatting>
  <conditionalFormatting sqref="W595">
    <cfRule type="containsBlanks" dxfId="9029" priority="1535">
      <formula>LEN(TRIM(W595))=0</formula>
    </cfRule>
  </conditionalFormatting>
  <conditionalFormatting sqref="X595">
    <cfRule type="containsBlanks" dxfId="9028" priority="1534">
      <formula>LEN(TRIM(X595))=0</formula>
    </cfRule>
  </conditionalFormatting>
  <conditionalFormatting sqref="Z595">
    <cfRule type="containsBlanks" dxfId="9027" priority="1533">
      <formula>LEN(TRIM(Z595))=0</formula>
    </cfRule>
  </conditionalFormatting>
  <conditionalFormatting sqref="Y595">
    <cfRule type="containsBlanks" dxfId="9026" priority="1532">
      <formula>LEN(TRIM(Y595))=0</formula>
    </cfRule>
  </conditionalFormatting>
  <conditionalFormatting sqref="AB595">
    <cfRule type="containsBlanks" dxfId="9025" priority="1530">
      <formula>LEN(TRIM(AB595))=0</formula>
    </cfRule>
  </conditionalFormatting>
  <conditionalFormatting sqref="AJ595">
    <cfRule type="containsBlanks" dxfId="9024" priority="1529">
      <formula>LEN(TRIM(AJ595))=0</formula>
    </cfRule>
  </conditionalFormatting>
  <conditionalFormatting sqref="AG595:AH595">
    <cfRule type="containsBlanks" dxfId="9023" priority="1528">
      <formula>LEN(TRIM(AG595))=0</formula>
    </cfRule>
  </conditionalFormatting>
  <conditionalFormatting sqref="AK595">
    <cfRule type="containsBlanks" dxfId="9022" priority="1526">
      <formula>LEN(TRIM(AK595))=0</formula>
    </cfRule>
  </conditionalFormatting>
  <conditionalFormatting sqref="AD595:AE595">
    <cfRule type="containsBlanks" dxfId="9021" priority="1525">
      <formula>LEN(TRIM(AD595))=0</formula>
    </cfRule>
  </conditionalFormatting>
  <conditionalFormatting sqref="AR595:AS595">
    <cfRule type="containsBlanks" dxfId="9020" priority="1524">
      <formula>LEN(TRIM(AR595))=0</formula>
    </cfRule>
  </conditionalFormatting>
  <conditionalFormatting sqref="AZ595">
    <cfRule type="containsBlanks" dxfId="9019" priority="1523">
      <formula>LEN(TRIM(AZ595))=0</formula>
    </cfRule>
  </conditionalFormatting>
  <conditionalFormatting sqref="AO595">
    <cfRule type="containsBlanks" dxfId="9018" priority="1522">
      <formula>LEN(TRIM(AO595))=0</formula>
    </cfRule>
  </conditionalFormatting>
  <conditionalFormatting sqref="AP595">
    <cfRule type="containsBlanks" dxfId="9017" priority="1521">
      <formula>LEN(TRIM(AP595))=0</formula>
    </cfRule>
  </conditionalFormatting>
  <conditionalFormatting sqref="AQ595">
    <cfRule type="containsBlanks" dxfId="9016" priority="1520">
      <formula>LEN(TRIM(AQ595))=0</formula>
    </cfRule>
  </conditionalFormatting>
  <conditionalFormatting sqref="BN595">
    <cfRule type="containsBlanks" dxfId="9015" priority="1519">
      <formula>LEN(TRIM(BN595))=0</formula>
    </cfRule>
  </conditionalFormatting>
  <conditionalFormatting sqref="BO595">
    <cfRule type="containsBlanks" dxfId="9014" priority="1518">
      <formula>LEN(TRIM(BO595))=0</formula>
    </cfRule>
  </conditionalFormatting>
  <conditionalFormatting sqref="BG595:BM595">
    <cfRule type="containsBlanks" dxfId="9013" priority="1517">
      <formula>LEN(TRIM(BG595))=0</formula>
    </cfRule>
  </conditionalFormatting>
  <conditionalFormatting sqref="BG595:BL595">
    <cfRule type="containsBlanks" dxfId="9012" priority="1516">
      <formula>LEN(TRIM(BG595))=0</formula>
    </cfRule>
  </conditionalFormatting>
  <conditionalFormatting sqref="BM595">
    <cfRule type="containsBlanks" dxfId="9011" priority="1515">
      <formula>LEN(TRIM(BM595))=0</formula>
    </cfRule>
  </conditionalFormatting>
  <conditionalFormatting sqref="BA595">
    <cfRule type="containsBlanks" dxfId="9010" priority="1514">
      <formula>LEN(TRIM(BA595))=0</formula>
    </cfRule>
  </conditionalFormatting>
  <conditionalFormatting sqref="AX595:AY595">
    <cfRule type="containsBlanks" dxfId="9009" priority="1513">
      <formula>LEN(TRIM(AX595))=0</formula>
    </cfRule>
  </conditionalFormatting>
  <conditionalFormatting sqref="F596:G596">
    <cfRule type="containsBlanks" dxfId="9008" priority="1512">
      <formula>LEN(TRIM(F596))=0</formula>
    </cfRule>
  </conditionalFormatting>
  <conditionalFormatting sqref="I596">
    <cfRule type="containsBlanks" dxfId="9007" priority="1511">
      <formula>LEN(TRIM(I596))=0</formula>
    </cfRule>
  </conditionalFormatting>
  <conditionalFormatting sqref="J596">
    <cfRule type="containsBlanks" dxfId="9006" priority="1510">
      <formula>LEN(TRIM(J596))=0</formula>
    </cfRule>
  </conditionalFormatting>
  <conditionalFormatting sqref="H596">
    <cfRule type="containsBlanks" dxfId="9005" priority="1509">
      <formula>LEN(TRIM(H596))=0</formula>
    </cfRule>
  </conditionalFormatting>
  <conditionalFormatting sqref="K596:M596">
    <cfRule type="containsBlanks" dxfId="9004" priority="1507">
      <formula>LEN(TRIM(K596))=0</formula>
    </cfRule>
  </conditionalFormatting>
  <conditionalFormatting sqref="W596">
    <cfRule type="containsBlanks" dxfId="9003" priority="1506">
      <formula>LEN(TRIM(W596))=0</formula>
    </cfRule>
  </conditionalFormatting>
  <conditionalFormatting sqref="X596">
    <cfRule type="containsBlanks" dxfId="9002" priority="1505">
      <formula>LEN(TRIM(X596))=0</formula>
    </cfRule>
  </conditionalFormatting>
  <conditionalFormatting sqref="Y596">
    <cfRule type="containsBlanks" dxfId="9001" priority="1504">
      <formula>LEN(TRIM(Y596))=0</formula>
    </cfRule>
  </conditionalFormatting>
  <conditionalFormatting sqref="Z596">
    <cfRule type="containsBlanks" dxfId="9000" priority="1503">
      <formula>LEN(TRIM(Z596))=0</formula>
    </cfRule>
  </conditionalFormatting>
  <conditionalFormatting sqref="AJ596">
    <cfRule type="containsBlanks" dxfId="8999" priority="1502">
      <formula>LEN(TRIM(AJ596))=0</formula>
    </cfRule>
  </conditionalFormatting>
  <conditionalFormatting sqref="AG596:AH596">
    <cfRule type="containsBlanks" dxfId="8998" priority="1500">
      <formula>LEN(TRIM(AG596))=0</formula>
    </cfRule>
  </conditionalFormatting>
  <conditionalFormatting sqref="AK596">
    <cfRule type="containsBlanks" dxfId="8997" priority="1499">
      <formula>LEN(TRIM(AK596))=0</formula>
    </cfRule>
  </conditionalFormatting>
  <conditionalFormatting sqref="AB596">
    <cfRule type="containsBlanks" dxfId="8996" priority="1497">
      <formula>LEN(TRIM(AB596))=0</formula>
    </cfRule>
  </conditionalFormatting>
  <conditionalFormatting sqref="AD596:AE596">
    <cfRule type="containsBlanks" dxfId="8995" priority="1496">
      <formula>LEN(TRIM(AD596))=0</formula>
    </cfRule>
  </conditionalFormatting>
  <conditionalFormatting sqref="AN596">
    <cfRule type="containsBlanks" dxfId="8994" priority="1495">
      <formula>LEN(TRIM(AN596))=0</formula>
    </cfRule>
  </conditionalFormatting>
  <conditionalFormatting sqref="AO596">
    <cfRule type="containsBlanks" dxfId="8993" priority="1494">
      <formula>LEN(TRIM(AO596))=0</formula>
    </cfRule>
  </conditionalFormatting>
  <conditionalFormatting sqref="AQ596">
    <cfRule type="containsBlanks" dxfId="8992" priority="1493">
      <formula>LEN(TRIM(AQ596))=0</formula>
    </cfRule>
  </conditionalFormatting>
  <conditionalFormatting sqref="AR596">
    <cfRule type="containsBlanks" dxfId="8991" priority="1492">
      <formula>LEN(TRIM(AR596))=0</formula>
    </cfRule>
  </conditionalFormatting>
  <conditionalFormatting sqref="BA596">
    <cfRule type="containsBlanks" dxfId="8990" priority="1491">
      <formula>LEN(TRIM(BA596))=0</formula>
    </cfRule>
  </conditionalFormatting>
  <conditionalFormatting sqref="AX596:AY596">
    <cfRule type="containsBlanks" dxfId="8989" priority="1490">
      <formula>LEN(TRIM(AX596))=0</formula>
    </cfRule>
  </conditionalFormatting>
  <conditionalFormatting sqref="BG596:BM596">
    <cfRule type="containsBlanks" dxfId="8988" priority="1489">
      <formula>LEN(TRIM(BG596))=0</formula>
    </cfRule>
  </conditionalFormatting>
  <conditionalFormatting sqref="BG596:BL596">
    <cfRule type="containsBlanks" dxfId="8987" priority="1488">
      <formula>LEN(TRIM(BG596))=0</formula>
    </cfRule>
  </conditionalFormatting>
  <conditionalFormatting sqref="BM596">
    <cfRule type="containsBlanks" dxfId="8986" priority="1487">
      <formula>LEN(TRIM(BM596))=0</formula>
    </cfRule>
  </conditionalFormatting>
  <conditionalFormatting sqref="BN596">
    <cfRule type="containsBlanks" dxfId="8985" priority="1486">
      <formula>LEN(TRIM(BN596))=0</formula>
    </cfRule>
  </conditionalFormatting>
  <conditionalFormatting sqref="BO596">
    <cfRule type="containsBlanks" dxfId="8984" priority="1484">
      <formula>LEN(TRIM(BO596))=0</formula>
    </cfRule>
  </conditionalFormatting>
  <conditionalFormatting sqref="BO596">
    <cfRule type="containsBlanks" dxfId="8983" priority="1485">
      <formula>LEN(TRIM(BO596))=0</formula>
    </cfRule>
  </conditionalFormatting>
  <conditionalFormatting sqref="F597:G597">
    <cfRule type="containsBlanks" dxfId="8982" priority="1483">
      <formula>LEN(TRIM(F597))=0</formula>
    </cfRule>
  </conditionalFormatting>
  <conditionalFormatting sqref="I597">
    <cfRule type="containsBlanks" dxfId="8981" priority="1482">
      <formula>LEN(TRIM(I597))=0</formula>
    </cfRule>
  </conditionalFormatting>
  <conditionalFormatting sqref="J597">
    <cfRule type="containsBlanks" dxfId="8980" priority="1481">
      <formula>LEN(TRIM(J597))=0</formula>
    </cfRule>
  </conditionalFormatting>
  <conditionalFormatting sqref="H597">
    <cfRule type="containsBlanks" dxfId="8979" priority="1480">
      <formula>LEN(TRIM(H597))=0</formula>
    </cfRule>
  </conditionalFormatting>
  <conditionalFormatting sqref="K597:M597">
    <cfRule type="containsBlanks" dxfId="8978" priority="1479">
      <formula>LEN(TRIM(K597))=0</formula>
    </cfRule>
  </conditionalFormatting>
  <conditionalFormatting sqref="X597">
    <cfRule type="containsBlanks" dxfId="8977" priority="1477">
      <formula>LEN(TRIM(X597))=0</formula>
    </cfRule>
  </conditionalFormatting>
  <conditionalFormatting sqref="BG597:BM597">
    <cfRule type="containsBlanks" dxfId="8976" priority="1476">
      <formula>LEN(TRIM(BG597))=0</formula>
    </cfRule>
  </conditionalFormatting>
  <conditionalFormatting sqref="BG597:BL597">
    <cfRule type="containsBlanks" dxfId="8975" priority="1475">
      <formula>LEN(TRIM(BG597))=0</formula>
    </cfRule>
  </conditionalFormatting>
  <conditionalFormatting sqref="BM597">
    <cfRule type="containsBlanks" dxfId="8974" priority="1474">
      <formula>LEN(TRIM(BM597))=0</formula>
    </cfRule>
  </conditionalFormatting>
  <conditionalFormatting sqref="AB597">
    <cfRule type="containsBlanks" dxfId="8973" priority="1472">
      <formula>LEN(TRIM(AB597))=0</formula>
    </cfRule>
  </conditionalFormatting>
  <conditionalFormatting sqref="AO597">
    <cfRule type="containsBlanks" dxfId="8972" priority="1471">
      <formula>LEN(TRIM(AO597))=0</formula>
    </cfRule>
  </conditionalFormatting>
  <conditionalFormatting sqref="BA597">
    <cfRule type="containsBlanks" dxfId="8971" priority="1470">
      <formula>LEN(TRIM(BA597))=0</formula>
    </cfRule>
  </conditionalFormatting>
  <conditionalFormatting sqref="AX597:AY597">
    <cfRule type="containsBlanks" dxfId="8970" priority="1469">
      <formula>LEN(TRIM(AX597))=0</formula>
    </cfRule>
  </conditionalFormatting>
  <conditionalFormatting sqref="BO597">
    <cfRule type="containsBlanks" dxfId="8969" priority="1467">
      <formula>LEN(TRIM(BO597))=0</formula>
    </cfRule>
  </conditionalFormatting>
  <conditionalFormatting sqref="BO597">
    <cfRule type="containsBlanks" dxfId="8968" priority="1468">
      <formula>LEN(TRIM(BO597))=0</formula>
    </cfRule>
  </conditionalFormatting>
  <conditionalFormatting sqref="H598">
    <cfRule type="containsBlanks" dxfId="8967" priority="1466">
      <formula>LEN(TRIM(H598))=0</formula>
    </cfRule>
  </conditionalFormatting>
  <conditionalFormatting sqref="F598">
    <cfRule type="containsBlanks" dxfId="8966" priority="1465">
      <formula>LEN(TRIM(F598))=0</formula>
    </cfRule>
  </conditionalFormatting>
  <conditionalFormatting sqref="AV602:AY603">
    <cfRule type="containsBlanks" dxfId="8965" priority="1385">
      <formula>LEN(TRIM(AV602))=0</formula>
    </cfRule>
  </conditionalFormatting>
  <conditionalFormatting sqref="K598:M598">
    <cfRule type="containsBlanks" dxfId="8964" priority="1463">
      <formula>LEN(TRIM(K598))=0</formula>
    </cfRule>
  </conditionalFormatting>
  <conditionalFormatting sqref="AO598">
    <cfRule type="containsBlanks" dxfId="8963" priority="1462">
      <formula>LEN(TRIM(AO598))=0</formula>
    </cfRule>
  </conditionalFormatting>
  <conditionalFormatting sqref="AB598">
    <cfRule type="containsBlanks" dxfId="8962" priority="1461">
      <formula>LEN(TRIM(AB598))=0</formula>
    </cfRule>
  </conditionalFormatting>
  <conditionalFormatting sqref="BG598:BM598">
    <cfRule type="containsBlanks" dxfId="8961" priority="1460">
      <formula>LEN(TRIM(BG598))=0</formula>
    </cfRule>
  </conditionalFormatting>
  <conditionalFormatting sqref="BG598:BL598">
    <cfRule type="containsBlanks" dxfId="8960" priority="1459">
      <formula>LEN(TRIM(BG598))=0</formula>
    </cfRule>
  </conditionalFormatting>
  <conditionalFormatting sqref="BM598">
    <cfRule type="containsBlanks" dxfId="8959" priority="1458">
      <formula>LEN(TRIM(BM598))=0</formula>
    </cfRule>
  </conditionalFormatting>
  <conditionalFormatting sqref="AX598:AY598">
    <cfRule type="containsBlanks" dxfId="8958" priority="1457">
      <formula>LEN(TRIM(AX598))=0</formula>
    </cfRule>
  </conditionalFormatting>
  <conditionalFormatting sqref="H599">
    <cfRule type="containsBlanks" dxfId="8957" priority="1456">
      <formula>LEN(TRIM(H599))=0</formula>
    </cfRule>
  </conditionalFormatting>
  <conditionalFormatting sqref="I599">
    <cfRule type="containsBlanks" dxfId="8956" priority="1455">
      <formula>LEN(TRIM(I599))=0</formula>
    </cfRule>
  </conditionalFormatting>
  <conditionalFormatting sqref="J599">
    <cfRule type="containsBlanks" dxfId="8955" priority="1454">
      <formula>LEN(TRIM(J599))=0</formula>
    </cfRule>
  </conditionalFormatting>
  <conditionalFormatting sqref="K599:M599">
    <cfRule type="containsBlanks" dxfId="8954" priority="1452">
      <formula>LEN(TRIM(K599))=0</formula>
    </cfRule>
  </conditionalFormatting>
  <conditionalFormatting sqref="AO599">
    <cfRule type="containsBlanks" dxfId="8953" priority="1451">
      <formula>LEN(TRIM(AO599))=0</formula>
    </cfRule>
  </conditionalFormatting>
  <conditionalFormatting sqref="AB599">
    <cfRule type="containsBlanks" dxfId="8952" priority="1449">
      <formula>LEN(TRIM(AB599))=0</formula>
    </cfRule>
  </conditionalFormatting>
  <conditionalFormatting sqref="W599">
    <cfRule type="containsBlanks" dxfId="8951" priority="1448">
      <formula>LEN(TRIM(W599))=0</formula>
    </cfRule>
  </conditionalFormatting>
  <conditionalFormatting sqref="X599">
    <cfRule type="containsBlanks" dxfId="8950" priority="1447">
      <formula>LEN(TRIM(X599))=0</formula>
    </cfRule>
  </conditionalFormatting>
  <conditionalFormatting sqref="Y599">
    <cfRule type="containsBlanks" dxfId="8949" priority="1446">
      <formula>LEN(TRIM(Y599))=0</formula>
    </cfRule>
  </conditionalFormatting>
  <conditionalFormatting sqref="AX599:AY599">
    <cfRule type="containsBlanks" dxfId="8948" priority="1445">
      <formula>LEN(TRIM(AX599))=0</formula>
    </cfRule>
  </conditionalFormatting>
  <conditionalFormatting sqref="BG599:BM599">
    <cfRule type="containsBlanks" dxfId="8947" priority="1444">
      <formula>LEN(TRIM(BG599))=0</formula>
    </cfRule>
  </conditionalFormatting>
  <conditionalFormatting sqref="BG599:BL599">
    <cfRule type="containsBlanks" dxfId="8946" priority="1443">
      <formula>LEN(TRIM(BG599))=0</formula>
    </cfRule>
  </conditionalFormatting>
  <conditionalFormatting sqref="BM599">
    <cfRule type="containsBlanks" dxfId="8945" priority="1442">
      <formula>LEN(TRIM(BM599))=0</formula>
    </cfRule>
  </conditionalFormatting>
  <conditionalFormatting sqref="W600">
    <cfRule type="containsBlanks" dxfId="8944" priority="1441">
      <formula>LEN(TRIM(W600))=0</formula>
    </cfRule>
  </conditionalFormatting>
  <conditionalFormatting sqref="X600">
    <cfRule type="containsBlanks" dxfId="8943" priority="1440">
      <formula>LEN(TRIM(X600))=0</formula>
    </cfRule>
  </conditionalFormatting>
  <conditionalFormatting sqref="AB600">
    <cfRule type="containsBlanks" dxfId="8942" priority="1439">
      <formula>LEN(TRIM(AB600))=0</formula>
    </cfRule>
  </conditionalFormatting>
  <conditionalFormatting sqref="AG600:AH600">
    <cfRule type="containsBlanks" dxfId="8941" priority="1438">
      <formula>LEN(TRIM(AG600))=0</formula>
    </cfRule>
  </conditionalFormatting>
  <conditionalFormatting sqref="BG600:BM600">
    <cfRule type="containsBlanks" dxfId="8940" priority="1436">
      <formula>LEN(TRIM(BG600))=0</formula>
    </cfRule>
  </conditionalFormatting>
  <conditionalFormatting sqref="BG600:BL600">
    <cfRule type="containsBlanks" dxfId="8939" priority="1435">
      <formula>LEN(TRIM(BG600))=0</formula>
    </cfRule>
  </conditionalFormatting>
  <conditionalFormatting sqref="BM600">
    <cfRule type="containsBlanks" dxfId="8938" priority="1434">
      <formula>LEN(TRIM(BM600))=0</formula>
    </cfRule>
  </conditionalFormatting>
  <conditionalFormatting sqref="AZ600">
    <cfRule type="containsBlanks" dxfId="8937" priority="1433">
      <formula>LEN(TRIM(AZ600))=0</formula>
    </cfRule>
  </conditionalFormatting>
  <conditionalFormatting sqref="AX600:AY600">
    <cfRule type="containsBlanks" dxfId="8936" priority="1432">
      <formula>LEN(TRIM(AX600))=0</formula>
    </cfRule>
  </conditionalFormatting>
  <conditionalFormatting sqref="AV600:AW600">
    <cfRule type="containsBlanks" dxfId="8935" priority="1431">
      <formula>LEN(TRIM(AV600))=0</formula>
    </cfRule>
  </conditionalFormatting>
  <conditionalFormatting sqref="T600">
    <cfRule type="containsBlanks" dxfId="8934" priority="1430">
      <formula>LEN(TRIM(T600))=0</formula>
    </cfRule>
  </conditionalFormatting>
  <conditionalFormatting sqref="K600:P600">
    <cfRule type="containsBlanks" dxfId="8933" priority="1429">
      <formula>LEN(TRIM(K600))=0</formula>
    </cfRule>
  </conditionalFormatting>
  <conditionalFormatting sqref="I600">
    <cfRule type="containsBlanks" dxfId="8932" priority="1428">
      <formula>LEN(TRIM(I600))=0</formula>
    </cfRule>
  </conditionalFormatting>
  <conditionalFormatting sqref="J600">
    <cfRule type="containsBlanks" dxfId="8931" priority="1427">
      <formula>LEN(TRIM(J600))=0</formula>
    </cfRule>
  </conditionalFormatting>
  <conditionalFormatting sqref="F600">
    <cfRule type="containsBlanks" dxfId="8930" priority="1426">
      <formula>LEN(TRIM(F600))=0</formula>
    </cfRule>
  </conditionalFormatting>
  <conditionalFormatting sqref="G600">
    <cfRule type="containsBlanks" dxfId="8929" priority="1425">
      <formula>LEN(TRIM(G600))=0</formula>
    </cfRule>
  </conditionalFormatting>
  <conditionalFormatting sqref="H600">
    <cfRule type="containsBlanks" dxfId="8928" priority="1424">
      <formula>LEN(TRIM(H600))=0</formula>
    </cfRule>
  </conditionalFormatting>
  <conditionalFormatting sqref="I601">
    <cfRule type="containsBlanks" dxfId="8927" priority="1423">
      <formula>LEN(TRIM(I601))=0</formula>
    </cfRule>
  </conditionalFormatting>
  <conditionalFormatting sqref="J601">
    <cfRule type="containsBlanks" dxfId="8926" priority="1422">
      <formula>LEN(TRIM(J601))=0</formula>
    </cfRule>
  </conditionalFormatting>
  <conditionalFormatting sqref="F601">
    <cfRule type="containsBlanks" dxfId="8925" priority="1421">
      <formula>LEN(TRIM(F601))=0</formula>
    </cfRule>
  </conditionalFormatting>
  <conditionalFormatting sqref="G601">
    <cfRule type="containsBlanks" dxfId="8924" priority="1420">
      <formula>LEN(TRIM(G601))=0</formula>
    </cfRule>
  </conditionalFormatting>
  <conditionalFormatting sqref="H601">
    <cfRule type="containsBlanks" dxfId="8923" priority="1419">
      <formula>LEN(TRIM(H601))=0</formula>
    </cfRule>
  </conditionalFormatting>
  <conditionalFormatting sqref="K601">
    <cfRule type="containsBlanks" dxfId="8922" priority="1418">
      <formula>LEN(TRIM(K601))=0</formula>
    </cfRule>
  </conditionalFormatting>
  <conditionalFormatting sqref="M601:P601">
    <cfRule type="containsBlanks" dxfId="8921" priority="1417">
      <formula>LEN(TRIM(M601))=0</formula>
    </cfRule>
  </conditionalFormatting>
  <conditionalFormatting sqref="S601">
    <cfRule type="containsBlanks" dxfId="8920" priority="1416">
      <formula>LEN(TRIM(S601))=0</formula>
    </cfRule>
  </conditionalFormatting>
  <conditionalFormatting sqref="T601">
    <cfRule type="containsBlanks" dxfId="8919" priority="1415">
      <formula>LEN(TRIM(T601))=0</formula>
    </cfRule>
  </conditionalFormatting>
  <conditionalFormatting sqref="AG601:AH601">
    <cfRule type="containsBlanks" dxfId="8918" priority="1414">
      <formula>LEN(TRIM(AG601))=0</formula>
    </cfRule>
  </conditionalFormatting>
  <conditionalFormatting sqref="AB601">
    <cfRule type="containsBlanks" dxfId="8917" priority="1412">
      <formula>LEN(TRIM(AB601))=0</formula>
    </cfRule>
  </conditionalFormatting>
  <conditionalFormatting sqref="BA601">
    <cfRule type="containsBlanks" dxfId="8916" priority="1410">
      <formula>LEN(TRIM(BA601))=0</formula>
    </cfRule>
  </conditionalFormatting>
  <conditionalFormatting sqref="BG601:BM601">
    <cfRule type="containsBlanks" dxfId="8915" priority="1409">
      <formula>LEN(TRIM(BG601))=0</formula>
    </cfRule>
  </conditionalFormatting>
  <conditionalFormatting sqref="BG601:BL601">
    <cfRule type="containsBlanks" dxfId="8914" priority="1408">
      <formula>LEN(TRIM(BG601))=0</formula>
    </cfRule>
  </conditionalFormatting>
  <conditionalFormatting sqref="BM601">
    <cfRule type="containsBlanks" dxfId="8913" priority="1407">
      <formula>LEN(TRIM(BM601))=0</formula>
    </cfRule>
  </conditionalFormatting>
  <conditionalFormatting sqref="AV601:AY601">
    <cfRule type="containsBlanks" dxfId="8912" priority="1406">
      <formula>LEN(TRIM(AV601))=0</formula>
    </cfRule>
  </conditionalFormatting>
  <conditionalFormatting sqref="F602">
    <cfRule type="containsBlanks" dxfId="8911" priority="1405">
      <formula>LEN(TRIM(F602))=0</formula>
    </cfRule>
  </conditionalFormatting>
  <conditionalFormatting sqref="F603">
    <cfRule type="containsBlanks" dxfId="8910" priority="1404">
      <formula>LEN(TRIM(F603))=0</formula>
    </cfRule>
  </conditionalFormatting>
  <conditionalFormatting sqref="I602">
    <cfRule type="containsBlanks" dxfId="8909" priority="1403">
      <formula>LEN(TRIM(I602))=0</formula>
    </cfRule>
  </conditionalFormatting>
  <conditionalFormatting sqref="J602">
    <cfRule type="containsBlanks" dxfId="8908" priority="1402">
      <formula>LEN(TRIM(J602))=0</formula>
    </cfRule>
  </conditionalFormatting>
  <conditionalFormatting sqref="H602:H603">
    <cfRule type="containsBlanks" dxfId="8907" priority="1401">
      <formula>LEN(TRIM(H602))=0</formula>
    </cfRule>
  </conditionalFormatting>
  <conditionalFormatting sqref="K602:K603">
    <cfRule type="containsBlanks" dxfId="8906" priority="1400">
      <formula>LEN(TRIM(K602))=0</formula>
    </cfRule>
  </conditionalFormatting>
  <conditionalFormatting sqref="M602:M603">
    <cfRule type="containsBlanks" dxfId="8905" priority="1399">
      <formula>LEN(TRIM(M602))=0</formula>
    </cfRule>
  </conditionalFormatting>
  <conditionalFormatting sqref="N602:P603">
    <cfRule type="containsBlanks" dxfId="8904" priority="1398">
      <formula>LEN(TRIM(N602))=0</formula>
    </cfRule>
  </conditionalFormatting>
  <conditionalFormatting sqref="S602:S603">
    <cfRule type="containsBlanks" dxfId="8903" priority="1397">
      <formula>LEN(TRIM(S602))=0</formula>
    </cfRule>
  </conditionalFormatting>
  <conditionalFormatting sqref="T602:T603">
    <cfRule type="containsBlanks" dxfId="8902" priority="1396">
      <formula>LEN(TRIM(T602))=0</formula>
    </cfRule>
  </conditionalFormatting>
  <conditionalFormatting sqref="W602">
    <cfRule type="containsBlanks" dxfId="8901" priority="1395">
      <formula>LEN(TRIM(W602))=0</formula>
    </cfRule>
  </conditionalFormatting>
  <conditionalFormatting sqref="X602">
    <cfRule type="containsBlanks" dxfId="8900" priority="1394">
      <formula>LEN(TRIM(X602))=0</formula>
    </cfRule>
  </conditionalFormatting>
  <conditionalFormatting sqref="W603">
    <cfRule type="containsBlanks" dxfId="8899" priority="1393">
      <formula>LEN(TRIM(W603))=0</formula>
    </cfRule>
  </conditionalFormatting>
  <conditionalFormatting sqref="X603">
    <cfRule type="containsBlanks" dxfId="8898" priority="1392">
      <formula>LEN(TRIM(X603))=0</formula>
    </cfRule>
  </conditionalFormatting>
  <conditionalFormatting sqref="AB602">
    <cfRule type="containsBlanks" dxfId="8897" priority="1391">
      <formula>LEN(TRIM(AB602))=0</formula>
    </cfRule>
  </conditionalFormatting>
  <conditionalFormatting sqref="AB603">
    <cfRule type="containsBlanks" dxfId="8896" priority="1389">
      <formula>LEN(TRIM(AB603))=0</formula>
    </cfRule>
  </conditionalFormatting>
  <conditionalFormatting sqref="Z602:Z603">
    <cfRule type="containsBlanks" dxfId="8895" priority="1388">
      <formula>LEN(TRIM(Z602))=0</formula>
    </cfRule>
  </conditionalFormatting>
  <conditionalFormatting sqref="BA602:BA603">
    <cfRule type="containsBlanks" dxfId="8894" priority="1386">
      <formula>LEN(TRIM(BA602))=0</formula>
    </cfRule>
  </conditionalFormatting>
  <conditionalFormatting sqref="BG602:BM603">
    <cfRule type="containsBlanks" dxfId="8893" priority="1384">
      <formula>LEN(TRIM(BG602))=0</formula>
    </cfRule>
  </conditionalFormatting>
  <conditionalFormatting sqref="BG602:BL603">
    <cfRule type="containsBlanks" dxfId="8892" priority="1383">
      <formula>LEN(TRIM(BG602))=0</formula>
    </cfRule>
  </conditionalFormatting>
  <conditionalFormatting sqref="BM602:BM603">
    <cfRule type="containsBlanks" dxfId="8891" priority="1382">
      <formula>LEN(TRIM(BM602))=0</formula>
    </cfRule>
  </conditionalFormatting>
  <conditionalFormatting sqref="F604">
    <cfRule type="containsBlanks" dxfId="8890" priority="1381">
      <formula>LEN(TRIM(F604))=0</formula>
    </cfRule>
  </conditionalFormatting>
  <conditionalFormatting sqref="H604">
    <cfRule type="containsBlanks" dxfId="8889" priority="1380">
      <formula>LEN(TRIM(H604))=0</formula>
    </cfRule>
  </conditionalFormatting>
  <conditionalFormatting sqref="F605">
    <cfRule type="containsBlanks" dxfId="8888" priority="1379">
      <formula>LEN(TRIM(F605))=0</formula>
    </cfRule>
  </conditionalFormatting>
  <conditionalFormatting sqref="H605">
    <cfRule type="containsBlanks" dxfId="8887" priority="1378">
      <formula>LEN(TRIM(H605))=0</formula>
    </cfRule>
  </conditionalFormatting>
  <conditionalFormatting sqref="I605:J605">
    <cfRule type="containsBlanks" dxfId="8886" priority="1377">
      <formula>LEN(TRIM(I605))=0</formula>
    </cfRule>
  </conditionalFormatting>
  <conditionalFormatting sqref="I604">
    <cfRule type="containsBlanks" dxfId="8885" priority="1376">
      <formula>LEN(TRIM(I604))=0</formula>
    </cfRule>
  </conditionalFormatting>
  <conditionalFormatting sqref="J604">
    <cfRule type="containsBlanks" dxfId="8884" priority="1375">
      <formula>LEN(TRIM(J604))=0</formula>
    </cfRule>
  </conditionalFormatting>
  <conditionalFormatting sqref="K604:K605">
    <cfRule type="containsBlanks" dxfId="8883" priority="1374">
      <formula>LEN(TRIM(K604))=0</formula>
    </cfRule>
  </conditionalFormatting>
  <conditionalFormatting sqref="M604:M605">
    <cfRule type="containsBlanks" dxfId="8882" priority="1373">
      <formula>LEN(TRIM(M604))=0</formula>
    </cfRule>
  </conditionalFormatting>
  <conditionalFormatting sqref="N604:P605">
    <cfRule type="containsBlanks" dxfId="8881" priority="1372">
      <formula>LEN(TRIM(N604))=0</formula>
    </cfRule>
  </conditionalFormatting>
  <conditionalFormatting sqref="W604:W605">
    <cfRule type="containsBlanks" dxfId="8880" priority="1371">
      <formula>LEN(TRIM(W604))=0</formula>
    </cfRule>
  </conditionalFormatting>
  <conditionalFormatting sqref="X604:X605">
    <cfRule type="containsBlanks" dxfId="8879" priority="1370">
      <formula>LEN(TRIM(X604))=0</formula>
    </cfRule>
  </conditionalFormatting>
  <conditionalFormatting sqref="AB604:AB605">
    <cfRule type="containsBlanks" dxfId="8878" priority="1367">
      <formula>LEN(TRIM(AB604))=0</formula>
    </cfRule>
  </conditionalFormatting>
  <conditionalFormatting sqref="Z602:Z605">
    <cfRule type="containsBlanks" dxfId="8877" priority="1366">
      <formula>LEN(TRIM(Z602))=0</formula>
    </cfRule>
  </conditionalFormatting>
  <conditionalFormatting sqref="AQ605">
    <cfRule type="containsBlanks" dxfId="8876" priority="1365">
      <formula>LEN(TRIM(AQ605))=0</formula>
    </cfRule>
  </conditionalFormatting>
  <conditionalFormatting sqref="AQ604">
    <cfRule type="containsBlanks" dxfId="8875" priority="1364">
      <formula>LEN(TRIM(AQ604))=0</formula>
    </cfRule>
  </conditionalFormatting>
  <conditionalFormatting sqref="BG604:BM605">
    <cfRule type="containsBlanks" dxfId="8874" priority="1363">
      <formula>LEN(TRIM(BG604))=0</formula>
    </cfRule>
  </conditionalFormatting>
  <conditionalFormatting sqref="BG604:BL605">
    <cfRule type="containsBlanks" dxfId="8873" priority="1362">
      <formula>LEN(TRIM(BG604))=0</formula>
    </cfRule>
  </conditionalFormatting>
  <conditionalFormatting sqref="BM604:BM605">
    <cfRule type="containsBlanks" dxfId="8872" priority="1361">
      <formula>LEN(TRIM(BM604))=0</formula>
    </cfRule>
  </conditionalFormatting>
  <conditionalFormatting sqref="BA604:BA605">
    <cfRule type="containsBlanks" dxfId="8871" priority="1360">
      <formula>LEN(TRIM(BA604))=0</formula>
    </cfRule>
  </conditionalFormatting>
  <conditionalFormatting sqref="AX604:AY605">
    <cfRule type="containsBlanks" dxfId="8870" priority="1359">
      <formula>LEN(TRIM(AX604))=0</formula>
    </cfRule>
  </conditionalFormatting>
  <conditionalFormatting sqref="H606">
    <cfRule type="containsBlanks" dxfId="8869" priority="1358">
      <formula>LEN(TRIM(H606))=0</formula>
    </cfRule>
  </conditionalFormatting>
  <conditionalFormatting sqref="O606:O608">
    <cfRule type="containsBlanks" dxfId="8868" priority="1357">
      <formula>LEN(TRIM(O606))=0</formula>
    </cfRule>
  </conditionalFormatting>
  <conditionalFormatting sqref="I606">
    <cfRule type="containsBlanks" dxfId="8867" priority="1356">
      <formula>LEN(TRIM(I606))=0</formula>
    </cfRule>
  </conditionalFormatting>
  <conditionalFormatting sqref="J606">
    <cfRule type="containsBlanks" dxfId="8866" priority="1355">
      <formula>LEN(TRIM(J606))=0</formula>
    </cfRule>
  </conditionalFormatting>
  <conditionalFormatting sqref="L606:L608">
    <cfRule type="containsBlanks" dxfId="8865" priority="1354">
      <formula>LEN(TRIM(L606))=0</formula>
    </cfRule>
  </conditionalFormatting>
  <conditionalFormatting sqref="AQ606">
    <cfRule type="containsBlanks" dxfId="8864" priority="1353">
      <formula>LEN(TRIM(AQ606))=0</formula>
    </cfRule>
  </conditionalFormatting>
  <conditionalFormatting sqref="AD606:AE607">
    <cfRule type="containsBlanks" dxfId="8863" priority="1341">
      <formula>LEN(TRIM(AD606))=0</formula>
    </cfRule>
  </conditionalFormatting>
  <conditionalFormatting sqref="AO606">
    <cfRule type="containsBlanks" dxfId="8862" priority="1352">
      <formula>LEN(TRIM(AO606))=0</formula>
    </cfRule>
  </conditionalFormatting>
  <conditionalFormatting sqref="H607">
    <cfRule type="containsBlanks" dxfId="8861" priority="1349">
      <formula>LEN(TRIM(H607))=0</formula>
    </cfRule>
  </conditionalFormatting>
  <conditionalFormatting sqref="I607">
    <cfRule type="containsBlanks" dxfId="8860" priority="1348">
      <formula>LEN(TRIM(I607))=0</formula>
    </cfRule>
  </conditionalFormatting>
  <conditionalFormatting sqref="J607">
    <cfRule type="containsBlanks" dxfId="8859" priority="1347">
      <formula>LEN(TRIM(J607))=0</formula>
    </cfRule>
  </conditionalFormatting>
  <conditionalFormatting sqref="AP607">
    <cfRule type="containsBlanks" dxfId="8858" priority="1346">
      <formula>LEN(TRIM(AP607))=0</formula>
    </cfRule>
  </conditionalFormatting>
  <conditionalFormatting sqref="AQ607">
    <cfRule type="containsBlanks" dxfId="8857" priority="1345">
      <formula>LEN(TRIM(AQ607))=0</formula>
    </cfRule>
  </conditionalFormatting>
  <conditionalFormatting sqref="AO607">
    <cfRule type="containsBlanks" dxfId="8856" priority="1344">
      <formula>LEN(TRIM(AO607))=0</formula>
    </cfRule>
  </conditionalFormatting>
  <conditionalFormatting sqref="Y606:Y607">
    <cfRule type="containsBlanks" dxfId="8855" priority="1343">
      <formula>LEN(TRIM(Y606))=0</formula>
    </cfRule>
  </conditionalFormatting>
  <conditionalFormatting sqref="BA606">
    <cfRule type="containsBlanks" dxfId="8854" priority="1340">
      <formula>LEN(TRIM(BA606))=0</formula>
    </cfRule>
  </conditionalFormatting>
  <conditionalFormatting sqref="AX606:AY606">
    <cfRule type="containsBlanks" dxfId="8853" priority="1339">
      <formula>LEN(TRIM(AX606))=0</formula>
    </cfRule>
  </conditionalFormatting>
  <conditionalFormatting sqref="AZ607">
    <cfRule type="containsBlanks" dxfId="8852" priority="1338">
      <formula>LEN(TRIM(AZ607))=0</formula>
    </cfRule>
  </conditionalFormatting>
  <conditionalFormatting sqref="BA607">
    <cfRule type="containsBlanks" dxfId="8851" priority="1337">
      <formula>LEN(TRIM(BA607))=0</formula>
    </cfRule>
  </conditionalFormatting>
  <conditionalFormatting sqref="AX607:AY607">
    <cfRule type="containsBlanks" dxfId="8850" priority="1336">
      <formula>LEN(TRIM(AX607))=0</formula>
    </cfRule>
  </conditionalFormatting>
  <conditionalFormatting sqref="F608:G608">
    <cfRule type="containsBlanks" dxfId="8849" priority="1335">
      <formula>LEN(TRIM(F608))=0</formula>
    </cfRule>
  </conditionalFormatting>
  <conditionalFormatting sqref="H608">
    <cfRule type="containsBlanks" dxfId="8848" priority="1334">
      <formula>LEN(TRIM(H608))=0</formula>
    </cfRule>
  </conditionalFormatting>
  <conditionalFormatting sqref="I608">
    <cfRule type="containsBlanks" dxfId="8847" priority="1333">
      <formula>LEN(TRIM(I608))=0</formula>
    </cfRule>
  </conditionalFormatting>
  <conditionalFormatting sqref="J608">
    <cfRule type="containsBlanks" dxfId="8846" priority="1332">
      <formula>LEN(TRIM(J608))=0</formula>
    </cfRule>
  </conditionalFormatting>
  <conditionalFormatting sqref="X608">
    <cfRule type="containsBlanks" dxfId="8845" priority="1329">
      <formula>LEN(TRIM(X608))=0</formula>
    </cfRule>
  </conditionalFormatting>
  <conditionalFormatting sqref="AD608:AE608">
    <cfRule type="containsBlanks" dxfId="8844" priority="1328">
      <formula>LEN(TRIM(AD608))=0</formula>
    </cfRule>
  </conditionalFormatting>
  <conditionalFormatting sqref="AO608">
    <cfRule type="containsBlanks" dxfId="8843" priority="1327">
      <formula>LEN(TRIM(AO608))=0</formula>
    </cfRule>
  </conditionalFormatting>
  <conditionalFormatting sqref="AQ608">
    <cfRule type="containsBlanks" dxfId="8842" priority="1326">
      <formula>LEN(TRIM(AQ608))=0</formula>
    </cfRule>
  </conditionalFormatting>
  <conditionalFormatting sqref="AO617:AO618">
    <cfRule type="containsBlanks" dxfId="8841" priority="1219">
      <formula>LEN(TRIM(AO617))=0</formula>
    </cfRule>
  </conditionalFormatting>
  <conditionalFormatting sqref="AX608:AY608">
    <cfRule type="containsBlanks" dxfId="8840" priority="1325">
      <formula>LEN(TRIM(AX608))=0</formula>
    </cfRule>
  </conditionalFormatting>
  <conditionalFormatting sqref="F609:F610">
    <cfRule type="containsBlanks" dxfId="8839" priority="1324">
      <formula>LEN(TRIM(F609))=0</formula>
    </cfRule>
  </conditionalFormatting>
  <conditionalFormatting sqref="G609">
    <cfRule type="containsBlanks" dxfId="8838" priority="1323">
      <formula>LEN(TRIM(G609))=0</formula>
    </cfRule>
  </conditionalFormatting>
  <conditionalFormatting sqref="I609">
    <cfRule type="containsBlanks" dxfId="8837" priority="1322">
      <formula>LEN(TRIM(I609))=0</formula>
    </cfRule>
  </conditionalFormatting>
  <conditionalFormatting sqref="J609">
    <cfRule type="containsBlanks" dxfId="8836" priority="1321">
      <formula>LEN(TRIM(J609))=0</formula>
    </cfRule>
  </conditionalFormatting>
  <conditionalFormatting sqref="K609:K610">
    <cfRule type="containsBlanks" dxfId="8835" priority="1320">
      <formula>LEN(TRIM(K609))=0</formula>
    </cfRule>
  </conditionalFormatting>
  <conditionalFormatting sqref="M609:M610">
    <cfRule type="containsBlanks" dxfId="8834" priority="1319">
      <formula>LEN(TRIM(M609))=0</formula>
    </cfRule>
  </conditionalFormatting>
  <conditionalFormatting sqref="N609:P610">
    <cfRule type="containsBlanks" dxfId="8833" priority="1318">
      <formula>LEN(TRIM(N609))=0</formula>
    </cfRule>
  </conditionalFormatting>
  <conditionalFormatting sqref="W609:W610">
    <cfRule type="containsBlanks" dxfId="8832" priority="1317">
      <formula>LEN(TRIM(W609))=0</formula>
    </cfRule>
  </conditionalFormatting>
  <conditionalFormatting sqref="X609:X610">
    <cfRule type="containsBlanks" dxfId="8831" priority="1316">
      <formula>LEN(TRIM(X609))=0</formula>
    </cfRule>
  </conditionalFormatting>
  <conditionalFormatting sqref="Z609:Z610">
    <cfRule type="containsBlanks" dxfId="8830" priority="1315">
      <formula>LEN(TRIM(Z609))=0</formula>
    </cfRule>
  </conditionalFormatting>
  <conditionalFormatting sqref="AB609">
    <cfRule type="containsBlanks" dxfId="8829" priority="1314">
      <formula>LEN(TRIM(AB609))=0</formula>
    </cfRule>
  </conditionalFormatting>
  <conditionalFormatting sqref="AB610">
    <cfRule type="containsBlanks" dxfId="8828" priority="1313">
      <formula>LEN(TRIM(AB610))=0</formula>
    </cfRule>
  </conditionalFormatting>
  <conditionalFormatting sqref="AX609:AY610">
    <cfRule type="containsBlanks" dxfId="8827" priority="1312">
      <formula>LEN(TRIM(AX609))=0</formula>
    </cfRule>
  </conditionalFormatting>
  <conditionalFormatting sqref="BG609:BM610">
    <cfRule type="containsBlanks" dxfId="8826" priority="1311">
      <formula>LEN(TRIM(BG609))=0</formula>
    </cfRule>
  </conditionalFormatting>
  <conditionalFormatting sqref="BG609:BL610">
    <cfRule type="containsBlanks" dxfId="8825" priority="1310">
      <formula>LEN(TRIM(BG609))=0</formula>
    </cfRule>
  </conditionalFormatting>
  <conditionalFormatting sqref="BM609:BM610">
    <cfRule type="containsBlanks" dxfId="8824" priority="1309">
      <formula>LEN(TRIM(BM609))=0</formula>
    </cfRule>
  </conditionalFormatting>
  <conditionalFormatting sqref="F611:G612">
    <cfRule type="containsBlanks" dxfId="8823" priority="1308">
      <formula>LEN(TRIM(F611))=0</formula>
    </cfRule>
  </conditionalFormatting>
  <conditionalFormatting sqref="H611:H612">
    <cfRule type="containsBlanks" dxfId="8822" priority="1307">
      <formula>LEN(TRIM(H611))=0</formula>
    </cfRule>
  </conditionalFormatting>
  <conditionalFormatting sqref="I611:I612">
    <cfRule type="containsBlanks" dxfId="8821" priority="1306">
      <formula>LEN(TRIM(I611))=0</formula>
    </cfRule>
  </conditionalFormatting>
  <conditionalFormatting sqref="J611:J612">
    <cfRule type="containsBlanks" dxfId="8820" priority="1305">
      <formula>LEN(TRIM(J611))=0</formula>
    </cfRule>
  </conditionalFormatting>
  <conditionalFormatting sqref="K611:M611">
    <cfRule type="containsBlanks" dxfId="8819" priority="1304">
      <formula>LEN(TRIM(K611))=0</formula>
    </cfRule>
  </conditionalFormatting>
  <conditionalFormatting sqref="O611:O615">
    <cfRule type="containsBlanks" dxfId="8818" priority="1303">
      <formula>LEN(TRIM(O611))=0</formula>
    </cfRule>
  </conditionalFormatting>
  <conditionalFormatting sqref="N612 P612">
    <cfRule type="containsBlanks" dxfId="8817" priority="1302">
      <formula>LEN(TRIM(N612))=0</formula>
    </cfRule>
  </conditionalFormatting>
  <conditionalFormatting sqref="K612:M612">
    <cfRule type="containsBlanks" dxfId="8816" priority="1301">
      <formula>LEN(TRIM(K612))=0</formula>
    </cfRule>
  </conditionalFormatting>
  <conditionalFormatting sqref="Y611:Y612">
    <cfRule type="containsBlanks" dxfId="8815" priority="1299">
      <formula>LEN(TRIM(Y611))=0</formula>
    </cfRule>
  </conditionalFormatting>
  <conditionalFormatting sqref="AB611">
    <cfRule type="containsBlanks" dxfId="8814" priority="1298">
      <formula>LEN(TRIM(AB611))=0</formula>
    </cfRule>
  </conditionalFormatting>
  <conditionalFormatting sqref="AB612">
    <cfRule type="containsBlanks" dxfId="8813" priority="1296">
      <formula>LEN(TRIM(AB612))=0</formula>
    </cfRule>
  </conditionalFormatting>
  <conditionalFormatting sqref="AJ611:AJ612">
    <cfRule type="containsBlanks" dxfId="8812" priority="1295">
      <formula>LEN(TRIM(AJ611))=0</formula>
    </cfRule>
  </conditionalFormatting>
  <conditionalFormatting sqref="AD611:AE612">
    <cfRule type="containsBlanks" dxfId="8811" priority="1294">
      <formula>LEN(TRIM(AD611))=0</formula>
    </cfRule>
  </conditionalFormatting>
  <conditionalFormatting sqref="AO611">
    <cfRule type="containsBlanks" dxfId="8810" priority="1293">
      <formula>LEN(TRIM(AO611))=0</formula>
    </cfRule>
  </conditionalFormatting>
  <conditionalFormatting sqref="AQ611">
    <cfRule type="containsBlanks" dxfId="8809" priority="1292">
      <formula>LEN(TRIM(AQ611))=0</formula>
    </cfRule>
  </conditionalFormatting>
  <conditionalFormatting sqref="AQ612">
    <cfRule type="containsBlanks" dxfId="8808" priority="1291">
      <formula>LEN(TRIM(AQ612))=0</formula>
    </cfRule>
  </conditionalFormatting>
  <conditionalFormatting sqref="AN612:AO612">
    <cfRule type="containsBlanks" dxfId="8807" priority="1290">
      <formula>LEN(TRIM(AN612))=0</formula>
    </cfRule>
  </conditionalFormatting>
  <conditionalFormatting sqref="BA611:BA612">
    <cfRule type="containsBlanks" dxfId="8806" priority="1289">
      <formula>LEN(TRIM(BA611))=0</formula>
    </cfRule>
  </conditionalFormatting>
  <conditionalFormatting sqref="AX611:AY612">
    <cfRule type="containsBlanks" dxfId="8805" priority="1288">
      <formula>LEN(TRIM(AX611))=0</formula>
    </cfRule>
  </conditionalFormatting>
  <conditionalFormatting sqref="AZ611:AZ612">
    <cfRule type="containsBlanks" dxfId="8804" priority="1287">
      <formula>LEN(TRIM(AZ611))=0</formula>
    </cfRule>
  </conditionalFormatting>
  <conditionalFormatting sqref="H613">
    <cfRule type="containsBlanks" dxfId="8803" priority="1286">
      <formula>LEN(TRIM(H613))=0</formula>
    </cfRule>
  </conditionalFormatting>
  <conditionalFormatting sqref="F613">
    <cfRule type="containsBlanks" dxfId="8802" priority="1285">
      <formula>LEN(TRIM(F613))=0</formula>
    </cfRule>
  </conditionalFormatting>
  <conditionalFormatting sqref="I613">
    <cfRule type="containsBlanks" dxfId="8801" priority="1284">
      <formula>LEN(TRIM(I613))=0</formula>
    </cfRule>
  </conditionalFormatting>
  <conditionalFormatting sqref="J613">
    <cfRule type="containsBlanks" dxfId="8800" priority="1283">
      <formula>LEN(TRIM(J613))=0</formula>
    </cfRule>
  </conditionalFormatting>
  <conditionalFormatting sqref="K613">
    <cfRule type="containsBlanks" dxfId="8799" priority="1282">
      <formula>LEN(TRIM(K613))=0</formula>
    </cfRule>
  </conditionalFormatting>
  <conditionalFormatting sqref="M613">
    <cfRule type="containsBlanks" dxfId="8798" priority="1281">
      <formula>LEN(TRIM(M613))=0</formula>
    </cfRule>
  </conditionalFormatting>
  <conditionalFormatting sqref="W613">
    <cfRule type="containsBlanks" dxfId="8797" priority="1279">
      <formula>LEN(TRIM(W613))=0</formula>
    </cfRule>
  </conditionalFormatting>
  <conditionalFormatting sqref="X613">
    <cfRule type="containsBlanks" dxfId="8796" priority="1278">
      <formula>LEN(TRIM(X613))=0</formula>
    </cfRule>
  </conditionalFormatting>
  <conditionalFormatting sqref="Y613">
    <cfRule type="containsBlanks" dxfId="8795" priority="1277">
      <formula>LEN(TRIM(Y613))=0</formula>
    </cfRule>
  </conditionalFormatting>
  <conditionalFormatting sqref="AB613">
    <cfRule type="containsBlanks" dxfId="8794" priority="1276">
      <formula>LEN(TRIM(AB613))=0</formula>
    </cfRule>
  </conditionalFormatting>
  <conditionalFormatting sqref="S613">
    <cfRule type="containsBlanks" dxfId="8793" priority="1274">
      <formula>LEN(TRIM(S613))=0</formula>
    </cfRule>
  </conditionalFormatting>
  <conditionalFormatting sqref="T613">
    <cfRule type="containsBlanks" dxfId="8792" priority="1273">
      <formula>LEN(TRIM(T613))=0</formula>
    </cfRule>
  </conditionalFormatting>
  <conditionalFormatting sqref="AV613:AY613">
    <cfRule type="containsBlanks" dxfId="8791" priority="1272">
      <formula>LEN(TRIM(AV613))=0</formula>
    </cfRule>
  </conditionalFormatting>
  <conditionalFormatting sqref="BG613:BM613">
    <cfRule type="containsBlanks" dxfId="8790" priority="1271">
      <formula>LEN(TRIM(BG613))=0</formula>
    </cfRule>
  </conditionalFormatting>
  <conditionalFormatting sqref="BG613:BL613">
    <cfRule type="containsBlanks" dxfId="8789" priority="1270">
      <formula>LEN(TRIM(BG613))=0</formula>
    </cfRule>
  </conditionalFormatting>
  <conditionalFormatting sqref="BM613">
    <cfRule type="containsBlanks" dxfId="8788" priority="1269">
      <formula>LEN(TRIM(BM613))=0</formula>
    </cfRule>
  </conditionalFormatting>
  <conditionalFormatting sqref="H614">
    <cfRule type="containsBlanks" dxfId="8787" priority="1268">
      <formula>LEN(TRIM(H614))=0</formula>
    </cfRule>
  </conditionalFormatting>
  <conditionalFormatting sqref="I614">
    <cfRule type="containsBlanks" dxfId="8786" priority="1267">
      <formula>LEN(TRIM(I614))=0</formula>
    </cfRule>
  </conditionalFormatting>
  <conditionalFormatting sqref="J614">
    <cfRule type="containsBlanks" dxfId="8785" priority="1266">
      <formula>LEN(TRIM(J614))=0</formula>
    </cfRule>
  </conditionalFormatting>
  <conditionalFormatting sqref="K614:M614">
    <cfRule type="containsBlanks" dxfId="8784" priority="1264">
      <formula>LEN(TRIM(K614))=0</formula>
    </cfRule>
  </conditionalFormatting>
  <conditionalFormatting sqref="AB614">
    <cfRule type="containsBlanks" dxfId="8783" priority="1263">
      <formula>LEN(TRIM(AB614))=0</formula>
    </cfRule>
  </conditionalFormatting>
  <conditionalFormatting sqref="AV614:AY614">
    <cfRule type="containsBlanks" dxfId="8782" priority="1261">
      <formula>LEN(TRIM(AV614))=0</formula>
    </cfRule>
  </conditionalFormatting>
  <conditionalFormatting sqref="AZ614">
    <cfRule type="containsBlanks" dxfId="8781" priority="1260">
      <formula>LEN(TRIM(AZ614))=0</formula>
    </cfRule>
  </conditionalFormatting>
  <conditionalFormatting sqref="BG614:BM614">
    <cfRule type="containsBlanks" dxfId="8780" priority="1259">
      <formula>LEN(TRIM(BG614))=0</formula>
    </cfRule>
  </conditionalFormatting>
  <conditionalFormatting sqref="BG614:BL614">
    <cfRule type="containsBlanks" dxfId="8779" priority="1258">
      <formula>LEN(TRIM(BG614))=0</formula>
    </cfRule>
  </conditionalFormatting>
  <conditionalFormatting sqref="BM614">
    <cfRule type="containsBlanks" dxfId="8778" priority="1257">
      <formula>LEN(TRIM(BM614))=0</formula>
    </cfRule>
  </conditionalFormatting>
  <conditionalFormatting sqref="S614">
    <cfRule type="containsBlanks" dxfId="8777" priority="1256">
      <formula>LEN(TRIM(S614))=0</formula>
    </cfRule>
  </conditionalFormatting>
  <conditionalFormatting sqref="T614">
    <cfRule type="containsBlanks" dxfId="8776" priority="1255">
      <formula>LEN(TRIM(T614))=0</formula>
    </cfRule>
  </conditionalFormatting>
  <conditionalFormatting sqref="F615:G615">
    <cfRule type="containsBlanks" dxfId="8775" priority="1254">
      <formula>LEN(TRIM(F615))=0</formula>
    </cfRule>
  </conditionalFormatting>
  <conditionalFormatting sqref="I615">
    <cfRule type="containsBlanks" dxfId="8774" priority="1253">
      <formula>LEN(TRIM(I615))=0</formula>
    </cfRule>
  </conditionalFormatting>
  <conditionalFormatting sqref="J615">
    <cfRule type="containsBlanks" dxfId="8773" priority="1252">
      <formula>LEN(TRIM(J615))=0</formula>
    </cfRule>
  </conditionalFormatting>
  <conditionalFormatting sqref="K615:M615">
    <cfRule type="containsBlanks" dxfId="8772" priority="1250">
      <formula>LEN(TRIM(K615))=0</formula>
    </cfRule>
  </conditionalFormatting>
  <conditionalFormatting sqref="AJ615">
    <cfRule type="containsBlanks" dxfId="8771" priority="1249">
      <formula>LEN(TRIM(AJ615))=0</formula>
    </cfRule>
  </conditionalFormatting>
  <conditionalFormatting sqref="AD615:AE615">
    <cfRule type="containsBlanks" dxfId="8770" priority="1248">
      <formula>LEN(TRIM(AD615))=0</formula>
    </cfRule>
  </conditionalFormatting>
  <conditionalFormatting sqref="AV615:AY615">
    <cfRule type="containsBlanks" dxfId="8769" priority="1246">
      <formula>LEN(TRIM(AV615))=0</formula>
    </cfRule>
  </conditionalFormatting>
  <conditionalFormatting sqref="BG615:BM615">
    <cfRule type="containsBlanks" dxfId="8768" priority="1245">
      <formula>LEN(TRIM(BG615))=0</formula>
    </cfRule>
  </conditionalFormatting>
  <conditionalFormatting sqref="BG615:BL615">
    <cfRule type="containsBlanks" dxfId="8767" priority="1244">
      <formula>LEN(TRIM(BG615))=0</formula>
    </cfRule>
  </conditionalFormatting>
  <conditionalFormatting sqref="BM615">
    <cfRule type="containsBlanks" dxfId="8766" priority="1243">
      <formula>LEN(TRIM(BM615))=0</formula>
    </cfRule>
  </conditionalFormatting>
  <conditionalFormatting sqref="S615">
    <cfRule type="containsBlanks" dxfId="8765" priority="1242">
      <formula>LEN(TRIM(S615))=0</formula>
    </cfRule>
  </conditionalFormatting>
  <conditionalFormatting sqref="T615">
    <cfRule type="containsBlanks" dxfId="8764" priority="1241">
      <formula>LEN(TRIM(T615))=0</formula>
    </cfRule>
  </conditionalFormatting>
  <conditionalFormatting sqref="H616">
    <cfRule type="containsBlanks" dxfId="8763" priority="1240">
      <formula>LEN(TRIM(H616))=0</formula>
    </cfRule>
  </conditionalFormatting>
  <conditionalFormatting sqref="I616">
    <cfRule type="containsBlanks" dxfId="8762" priority="1239">
      <formula>LEN(TRIM(I616))=0</formula>
    </cfRule>
  </conditionalFormatting>
  <conditionalFormatting sqref="J616">
    <cfRule type="containsBlanks" dxfId="8761" priority="1238">
      <formula>LEN(TRIM(J616))=0</formula>
    </cfRule>
  </conditionalFormatting>
  <conditionalFormatting sqref="K616:N616">
    <cfRule type="containsBlanks" dxfId="8760" priority="1237">
      <formula>LEN(TRIM(K616))=0</formula>
    </cfRule>
  </conditionalFormatting>
  <conditionalFormatting sqref="P616">
    <cfRule type="containsBlanks" dxfId="8759" priority="1236">
      <formula>LEN(TRIM(P616))=0</formula>
    </cfRule>
  </conditionalFormatting>
  <conditionalFormatting sqref="AB616">
    <cfRule type="containsBlanks" dxfId="8758" priority="1235">
      <formula>LEN(TRIM(AB616))=0</formula>
    </cfRule>
  </conditionalFormatting>
  <conditionalFormatting sqref="AG616:AH616">
    <cfRule type="containsBlanks" dxfId="8757" priority="1234">
      <formula>LEN(TRIM(AG616))=0</formula>
    </cfRule>
  </conditionalFormatting>
  <conditionalFormatting sqref="AJ616">
    <cfRule type="containsBlanks" dxfId="8756" priority="1233">
      <formula>LEN(TRIM(AJ616))=0</formula>
    </cfRule>
  </conditionalFormatting>
  <conditionalFormatting sqref="AP616">
    <cfRule type="containsBlanks" dxfId="8755" priority="1232">
      <formula>LEN(TRIM(AP616))=0</formula>
    </cfRule>
  </conditionalFormatting>
  <conditionalFormatting sqref="BM617:BM618">
    <cfRule type="containsBlanks" dxfId="8754" priority="1220">
      <formula>LEN(TRIM(BM617))=0</formula>
    </cfRule>
  </conditionalFormatting>
  <conditionalFormatting sqref="AO616">
    <cfRule type="containsBlanks" dxfId="8753" priority="1231">
      <formula>LEN(TRIM(AO616))=0</formula>
    </cfRule>
  </conditionalFormatting>
  <conditionalFormatting sqref="AQ616">
    <cfRule type="containsBlanks" dxfId="8752" priority="1230">
      <formula>LEN(TRIM(AQ616))=0</formula>
    </cfRule>
  </conditionalFormatting>
  <conditionalFormatting sqref="AX616:AY616">
    <cfRule type="containsBlanks" dxfId="8751" priority="1229">
      <formula>LEN(TRIM(AX616))=0</formula>
    </cfRule>
  </conditionalFormatting>
  <conditionalFormatting sqref="BG616:BM616">
    <cfRule type="containsBlanks" dxfId="8750" priority="1228">
      <formula>LEN(TRIM(BG616))=0</formula>
    </cfRule>
  </conditionalFormatting>
  <conditionalFormatting sqref="BG616:BL616">
    <cfRule type="containsBlanks" dxfId="8749" priority="1227">
      <formula>LEN(TRIM(BG616))=0</formula>
    </cfRule>
  </conditionalFormatting>
  <conditionalFormatting sqref="BM616">
    <cfRule type="containsBlanks" dxfId="8748" priority="1226">
      <formula>LEN(TRIM(BM616))=0</formula>
    </cfRule>
  </conditionalFormatting>
  <conditionalFormatting sqref="AQ617:AQ618">
    <cfRule type="containsBlanks" dxfId="8747" priority="1225">
      <formula>LEN(TRIM(AQ617))=0</formula>
    </cfRule>
  </conditionalFormatting>
  <conditionalFormatting sqref="AZ617:AZ618">
    <cfRule type="containsBlanks" dxfId="8746" priority="1224">
      <formula>LEN(TRIM(AZ617))=0</formula>
    </cfRule>
  </conditionalFormatting>
  <conditionalFormatting sqref="AX617:AY618">
    <cfRule type="containsBlanks" dxfId="8745" priority="1223">
      <formula>LEN(TRIM(AX617))=0</formula>
    </cfRule>
  </conditionalFormatting>
  <conditionalFormatting sqref="BG617:BM618">
    <cfRule type="containsBlanks" dxfId="8744" priority="1222">
      <formula>LEN(TRIM(BG617))=0</formula>
    </cfRule>
  </conditionalFormatting>
  <conditionalFormatting sqref="BG617:BL618">
    <cfRule type="containsBlanks" dxfId="8743" priority="1221">
      <formula>LEN(TRIM(BG617))=0</formula>
    </cfRule>
  </conditionalFormatting>
  <conditionalFormatting sqref="H617">
    <cfRule type="containsBlanks" dxfId="8742" priority="1218">
      <formula>LEN(TRIM(H617))=0</formula>
    </cfRule>
  </conditionalFormatting>
  <conditionalFormatting sqref="I617">
    <cfRule type="containsBlanks" dxfId="8741" priority="1217">
      <formula>LEN(TRIM(I617))=0</formula>
    </cfRule>
  </conditionalFormatting>
  <conditionalFormatting sqref="J617">
    <cfRule type="containsBlanks" dxfId="8740" priority="1216">
      <formula>LEN(TRIM(J617))=0</formula>
    </cfRule>
  </conditionalFormatting>
  <conditionalFormatting sqref="O617:O621">
    <cfRule type="containsBlanks" dxfId="8739" priority="1215">
      <formula>LEN(TRIM(O617))=0</formula>
    </cfRule>
  </conditionalFormatting>
  <conditionalFormatting sqref="K617:M617">
    <cfRule type="containsBlanks" dxfId="8738" priority="1214">
      <formula>LEN(TRIM(K617))=0</formula>
    </cfRule>
  </conditionalFormatting>
  <conditionalFormatting sqref="AB617">
    <cfRule type="containsBlanks" dxfId="8737" priority="1213">
      <formula>LEN(TRIM(AB617))=0</formula>
    </cfRule>
  </conditionalFormatting>
  <conditionalFormatting sqref="I618">
    <cfRule type="containsBlanks" dxfId="8736" priority="1211">
      <formula>LEN(TRIM(I618))=0</formula>
    </cfRule>
  </conditionalFormatting>
  <conditionalFormatting sqref="J618">
    <cfRule type="containsBlanks" dxfId="8735" priority="1210">
      <formula>LEN(TRIM(J618))=0</formula>
    </cfRule>
  </conditionalFormatting>
  <conditionalFormatting sqref="K618:M618">
    <cfRule type="containsBlanks" dxfId="8734" priority="1208">
      <formula>LEN(TRIM(K618))=0</formula>
    </cfRule>
  </conditionalFormatting>
  <conditionalFormatting sqref="AB618">
    <cfRule type="containsBlanks" dxfId="8733" priority="1206">
      <formula>LEN(TRIM(AB618))=0</formula>
    </cfRule>
  </conditionalFormatting>
  <conditionalFormatting sqref="AJ618">
    <cfRule type="containsBlanks" dxfId="8732" priority="1205">
      <formula>LEN(TRIM(AJ618))=0</formula>
    </cfRule>
  </conditionalFormatting>
  <conditionalFormatting sqref="F619:G619">
    <cfRule type="containsBlanks" dxfId="8731" priority="1203">
      <formula>LEN(TRIM(F619))=0</formula>
    </cfRule>
  </conditionalFormatting>
  <conditionalFormatting sqref="H619">
    <cfRule type="containsBlanks" dxfId="8730" priority="1202">
      <formula>LEN(TRIM(H619))=0</formula>
    </cfRule>
  </conditionalFormatting>
  <conditionalFormatting sqref="I619">
    <cfRule type="containsBlanks" dxfId="8729" priority="1201">
      <formula>LEN(TRIM(I619))=0</formula>
    </cfRule>
  </conditionalFormatting>
  <conditionalFormatting sqref="J619">
    <cfRule type="containsBlanks" dxfId="8728" priority="1200">
      <formula>LEN(TRIM(J619))=0</formula>
    </cfRule>
  </conditionalFormatting>
  <conditionalFormatting sqref="K619:M619">
    <cfRule type="containsBlanks" dxfId="8727" priority="1198">
      <formula>LEN(TRIM(K619))=0</formula>
    </cfRule>
  </conditionalFormatting>
  <conditionalFormatting sqref="AD619:AE619">
    <cfRule type="containsBlanks" dxfId="8726" priority="1197">
      <formula>LEN(TRIM(AD619))=0</formula>
    </cfRule>
  </conditionalFormatting>
  <conditionalFormatting sqref="AJ619">
    <cfRule type="containsBlanks" dxfId="8725" priority="1196">
      <formula>LEN(TRIM(AJ619))=0</formula>
    </cfRule>
  </conditionalFormatting>
  <conditionalFormatting sqref="AG619:AH619">
    <cfRule type="containsBlanks" dxfId="8724" priority="1195">
      <formula>LEN(TRIM(AG619))=0</formula>
    </cfRule>
  </conditionalFormatting>
  <conditionalFormatting sqref="AB619">
    <cfRule type="containsBlanks" dxfId="8723" priority="1193">
      <formula>LEN(TRIM(AB619))=0</formula>
    </cfRule>
  </conditionalFormatting>
  <conditionalFormatting sqref="S619">
    <cfRule type="containsBlanks" dxfId="8722" priority="1191">
      <formula>LEN(TRIM(S619))=0</formula>
    </cfRule>
  </conditionalFormatting>
  <conditionalFormatting sqref="T619">
    <cfRule type="containsBlanks" dxfId="8721" priority="1190">
      <formula>LEN(TRIM(T619))=0</formula>
    </cfRule>
  </conditionalFormatting>
  <conditionalFormatting sqref="AV619:AY619">
    <cfRule type="containsBlanks" dxfId="8720" priority="1188">
      <formula>LEN(TRIM(AV619))=0</formula>
    </cfRule>
  </conditionalFormatting>
  <conditionalFormatting sqref="AZ619">
    <cfRule type="containsBlanks" dxfId="8719" priority="1187">
      <formula>LEN(TRIM(AZ619))=0</formula>
    </cfRule>
  </conditionalFormatting>
  <conditionalFormatting sqref="BM619">
    <cfRule type="containsBlanks" dxfId="8718" priority="1184">
      <formula>LEN(TRIM(BM619))=0</formula>
    </cfRule>
  </conditionalFormatting>
  <conditionalFormatting sqref="BG619:BM619">
    <cfRule type="containsBlanks" dxfId="8717" priority="1186">
      <formula>LEN(TRIM(BG619))=0</formula>
    </cfRule>
  </conditionalFormatting>
  <conditionalFormatting sqref="BG619:BL619">
    <cfRule type="containsBlanks" dxfId="8716" priority="1185">
      <formula>LEN(TRIM(BG619))=0</formula>
    </cfRule>
  </conditionalFormatting>
  <conditionalFormatting sqref="I620">
    <cfRule type="containsBlanks" dxfId="8715" priority="1183">
      <formula>LEN(TRIM(I620))=0</formula>
    </cfRule>
  </conditionalFormatting>
  <conditionalFormatting sqref="J620">
    <cfRule type="containsBlanks" dxfId="8714" priority="1182">
      <formula>LEN(TRIM(J620))=0</formula>
    </cfRule>
  </conditionalFormatting>
  <conditionalFormatting sqref="F620">
    <cfRule type="containsBlanks" dxfId="8713" priority="1181">
      <formula>LEN(TRIM(F620))=0</formula>
    </cfRule>
  </conditionalFormatting>
  <conditionalFormatting sqref="G620">
    <cfRule type="containsBlanks" dxfId="8712" priority="1180">
      <formula>LEN(TRIM(G620))=0</formula>
    </cfRule>
  </conditionalFormatting>
  <conditionalFormatting sqref="H620">
    <cfRule type="containsBlanks" dxfId="8711" priority="1179">
      <formula>LEN(TRIM(H620))=0</formula>
    </cfRule>
  </conditionalFormatting>
  <conditionalFormatting sqref="L620:L623">
    <cfRule type="containsBlanks" dxfId="8710" priority="1178">
      <formula>LEN(TRIM(L620))=0</formula>
    </cfRule>
  </conditionalFormatting>
  <conditionalFormatting sqref="AD620:AE620">
    <cfRule type="containsBlanks" dxfId="8709" priority="1176">
      <formula>LEN(TRIM(AD620))=0</formula>
    </cfRule>
  </conditionalFormatting>
  <conditionalFormatting sqref="AJ620">
    <cfRule type="containsBlanks" dxfId="8708" priority="1175">
      <formula>LEN(TRIM(AJ620))=0</formula>
    </cfRule>
  </conditionalFormatting>
  <conditionalFormatting sqref="K621 M621:N621 P621:S621">
    <cfRule type="containsBlanks" dxfId="8707" priority="1174">
      <formula>LEN(TRIM(K621))=0</formula>
    </cfRule>
  </conditionalFormatting>
  <conditionalFormatting sqref="I621">
    <cfRule type="containsBlanks" dxfId="8706" priority="1173">
      <formula>LEN(TRIM(I621))=0</formula>
    </cfRule>
  </conditionalFormatting>
  <conditionalFormatting sqref="J621">
    <cfRule type="containsBlanks" dxfId="8705" priority="1172">
      <formula>LEN(TRIM(J621))=0</formula>
    </cfRule>
  </conditionalFormatting>
  <conditionalFormatting sqref="F621">
    <cfRule type="containsBlanks" dxfId="8704" priority="1171">
      <formula>LEN(TRIM(F621))=0</formula>
    </cfRule>
  </conditionalFormatting>
  <conditionalFormatting sqref="G621">
    <cfRule type="containsBlanks" dxfId="8703" priority="1170">
      <formula>LEN(TRIM(G621))=0</formula>
    </cfRule>
  </conditionalFormatting>
  <conditionalFormatting sqref="H621">
    <cfRule type="containsBlanks" dxfId="8702" priority="1169">
      <formula>LEN(TRIM(H621))=0</formula>
    </cfRule>
  </conditionalFormatting>
  <conditionalFormatting sqref="W621:Z621 AK621 AG621:AH621 AB621">
    <cfRule type="containsBlanks" dxfId="8701" priority="1166">
      <formula>LEN(TRIM(W621))=0</formula>
    </cfRule>
  </conditionalFormatting>
  <conditionalFormatting sqref="AD621:AE621">
    <cfRule type="containsBlanks" dxfId="8700" priority="1165">
      <formula>LEN(TRIM(AD621))=0</formula>
    </cfRule>
  </conditionalFormatting>
  <conditionalFormatting sqref="AJ621">
    <cfRule type="containsBlanks" dxfId="8699" priority="1164">
      <formula>LEN(TRIM(AJ621))=0</formula>
    </cfRule>
  </conditionalFormatting>
  <conditionalFormatting sqref="AN620:AO621">
    <cfRule type="containsBlanks" dxfId="8698" priority="1163">
      <formula>LEN(TRIM(AN620))=0</formula>
    </cfRule>
  </conditionalFormatting>
  <conditionalFormatting sqref="AQ620">
    <cfRule type="containsBlanks" dxfId="8697" priority="1162">
      <formula>LEN(TRIM(AQ620))=0</formula>
    </cfRule>
  </conditionalFormatting>
  <conditionalFormatting sqref="AP621">
    <cfRule type="containsBlanks" dxfId="8696" priority="1161">
      <formula>LEN(TRIM(AP621))=0</formula>
    </cfRule>
  </conditionalFormatting>
  <conditionalFormatting sqref="AQ621">
    <cfRule type="containsBlanks" dxfId="8695" priority="1160">
      <formula>LEN(TRIM(AQ621))=0</formula>
    </cfRule>
  </conditionalFormatting>
  <conditionalFormatting sqref="AX620:AY621">
    <cfRule type="containsBlanks" dxfId="8694" priority="1159">
      <formula>LEN(TRIM(AX620))=0</formula>
    </cfRule>
  </conditionalFormatting>
  <conditionalFormatting sqref="BM620:BM621">
    <cfRule type="containsBlanks" dxfId="8693" priority="1156">
      <formula>LEN(TRIM(BM620))=0</formula>
    </cfRule>
  </conditionalFormatting>
  <conditionalFormatting sqref="BG620:BM621">
    <cfRule type="containsBlanks" dxfId="8692" priority="1158">
      <formula>LEN(TRIM(BG620))=0</formula>
    </cfRule>
  </conditionalFormatting>
  <conditionalFormatting sqref="BG620:BL621">
    <cfRule type="containsBlanks" dxfId="8691" priority="1157">
      <formula>LEN(TRIM(BG620))=0</formula>
    </cfRule>
  </conditionalFormatting>
  <conditionalFormatting sqref="F622:G622">
    <cfRule type="containsBlanks" dxfId="8690" priority="1154">
      <formula>LEN(TRIM(F622))=0</formula>
    </cfRule>
  </conditionalFormatting>
  <conditionalFormatting sqref="H622">
    <cfRule type="containsBlanks" dxfId="8689" priority="1153">
      <formula>LEN(TRIM(H622))=0</formula>
    </cfRule>
  </conditionalFormatting>
  <conditionalFormatting sqref="I623">
    <cfRule type="containsBlanks" dxfId="8688" priority="1152">
      <formula>LEN(TRIM(I623))=0</formula>
    </cfRule>
  </conditionalFormatting>
  <conditionalFormatting sqref="J623">
    <cfRule type="containsBlanks" dxfId="8687" priority="1151">
      <formula>LEN(TRIM(J623))=0</formula>
    </cfRule>
  </conditionalFormatting>
  <conditionalFormatting sqref="I622">
    <cfRule type="containsBlanks" dxfId="8686" priority="1150">
      <formula>LEN(TRIM(I622))=0</formula>
    </cfRule>
  </conditionalFormatting>
  <conditionalFormatting sqref="J622">
    <cfRule type="containsBlanks" dxfId="8685" priority="1149">
      <formula>LEN(TRIM(J622))=0</formula>
    </cfRule>
  </conditionalFormatting>
  <conditionalFormatting sqref="F623:G623">
    <cfRule type="containsBlanks" dxfId="8684" priority="1148">
      <formula>LEN(TRIM(F623))=0</formula>
    </cfRule>
  </conditionalFormatting>
  <conditionalFormatting sqref="H623">
    <cfRule type="containsBlanks" dxfId="8683" priority="1147">
      <formula>LEN(TRIM(H623))=0</formula>
    </cfRule>
  </conditionalFormatting>
  <conditionalFormatting sqref="K623 M623">
    <cfRule type="containsBlanks" dxfId="8682" priority="1146">
      <formula>LEN(TRIM(K623))=0</formula>
    </cfRule>
  </conditionalFormatting>
  <conditionalFormatting sqref="N622:P623">
    <cfRule type="containsBlanks" dxfId="8681" priority="1144">
      <formula>LEN(TRIM(N622))=0</formula>
    </cfRule>
  </conditionalFormatting>
  <conditionalFormatting sqref="S622:S623">
    <cfRule type="containsBlanks" dxfId="8680" priority="1143">
      <formula>LEN(TRIM(S622))=0</formula>
    </cfRule>
  </conditionalFormatting>
  <conditionalFormatting sqref="T622:T623">
    <cfRule type="containsBlanks" dxfId="8679" priority="1142">
      <formula>LEN(TRIM(T622))=0</formula>
    </cfRule>
  </conditionalFormatting>
  <conditionalFormatting sqref="AG622:AH623">
    <cfRule type="containsBlanks" dxfId="8678" priority="1141">
      <formula>LEN(TRIM(AG622))=0</formula>
    </cfRule>
  </conditionalFormatting>
  <conditionalFormatting sqref="AJ622:AJ623">
    <cfRule type="containsBlanks" dxfId="8677" priority="1140">
      <formula>LEN(TRIM(AJ622))=0</formula>
    </cfRule>
  </conditionalFormatting>
  <conditionalFormatting sqref="AD622:AE623">
    <cfRule type="containsBlanks" dxfId="8676" priority="1139">
      <formula>LEN(TRIM(AD622))=0</formula>
    </cfRule>
  </conditionalFormatting>
  <conditionalFormatting sqref="AX622:AY623">
    <cfRule type="containsBlanks" dxfId="8675" priority="1137">
      <formula>LEN(TRIM(AX622))=0</formula>
    </cfRule>
  </conditionalFormatting>
  <conditionalFormatting sqref="AV622:AW623">
    <cfRule type="containsBlanks" dxfId="8674" priority="1136">
      <formula>LEN(TRIM(AV622))=0</formula>
    </cfRule>
  </conditionalFormatting>
  <conditionalFormatting sqref="BJ622:BK623">
    <cfRule type="containsBlanks" dxfId="8673" priority="1135">
      <formula>LEN(TRIM(BJ622))=0</formula>
    </cfRule>
  </conditionalFormatting>
  <conditionalFormatting sqref="BJ622:BK623">
    <cfRule type="containsBlanks" dxfId="8672" priority="1134">
      <formula>LEN(TRIM(BJ622))=0</formula>
    </cfRule>
  </conditionalFormatting>
  <conditionalFormatting sqref="F624:G624">
    <cfRule type="containsBlanks" dxfId="8671" priority="1133">
      <formula>LEN(TRIM(F624))=0</formula>
    </cfRule>
  </conditionalFormatting>
  <conditionalFormatting sqref="H624">
    <cfRule type="containsBlanks" dxfId="8670" priority="1132">
      <formula>LEN(TRIM(H624))=0</formula>
    </cfRule>
  </conditionalFormatting>
  <conditionalFormatting sqref="I624">
    <cfRule type="containsBlanks" dxfId="8669" priority="1131">
      <formula>LEN(TRIM(I624))=0</formula>
    </cfRule>
  </conditionalFormatting>
  <conditionalFormatting sqref="J624">
    <cfRule type="containsBlanks" dxfId="8668" priority="1130">
      <formula>LEN(TRIM(J624))=0</formula>
    </cfRule>
  </conditionalFormatting>
  <conditionalFormatting sqref="K624:M624">
    <cfRule type="containsBlanks" dxfId="8667" priority="1129">
      <formula>LEN(TRIM(K624))=0</formula>
    </cfRule>
  </conditionalFormatting>
  <conditionalFormatting sqref="AE624">
    <cfRule type="containsBlanks" dxfId="8666" priority="1128">
      <formula>LEN(TRIM(AE624))=0</formula>
    </cfRule>
  </conditionalFormatting>
  <conditionalFormatting sqref="AB624">
    <cfRule type="containsBlanks" dxfId="8665" priority="1127">
      <formula>LEN(TRIM(AB624))=0</formula>
    </cfRule>
  </conditionalFormatting>
  <conditionalFormatting sqref="AJ624">
    <cfRule type="containsBlanks" dxfId="8664" priority="1126">
      <formula>LEN(TRIM(AJ624))=0</formula>
    </cfRule>
  </conditionalFormatting>
  <conditionalFormatting sqref="BA624">
    <cfRule type="containsBlanks" dxfId="8663" priority="1124">
      <formula>LEN(TRIM(BA624))=0</formula>
    </cfRule>
  </conditionalFormatting>
  <conditionalFormatting sqref="AX624:AY624">
    <cfRule type="containsBlanks" dxfId="8662" priority="1123">
      <formula>LEN(TRIM(AX624))=0</formula>
    </cfRule>
  </conditionalFormatting>
  <conditionalFormatting sqref="AQ624">
    <cfRule type="containsBlanks" dxfId="8661" priority="1122">
      <formula>LEN(TRIM(AQ624))=0</formula>
    </cfRule>
  </conditionalFormatting>
  <conditionalFormatting sqref="BM624">
    <cfRule type="containsBlanks" dxfId="8660" priority="1119">
      <formula>LEN(TRIM(BM624))=0</formula>
    </cfRule>
  </conditionalFormatting>
  <conditionalFormatting sqref="BG624:BM624">
    <cfRule type="containsBlanks" dxfId="8659" priority="1121">
      <formula>LEN(TRIM(BG624))=0</formula>
    </cfRule>
  </conditionalFormatting>
  <conditionalFormatting sqref="BG624:BL624">
    <cfRule type="containsBlanks" dxfId="8658" priority="1120">
      <formula>LEN(TRIM(BG624))=0</formula>
    </cfRule>
  </conditionalFormatting>
  <conditionalFormatting sqref="F625:G625">
    <cfRule type="containsBlanks" dxfId="8657" priority="1118">
      <formula>LEN(TRIM(F625))=0</formula>
    </cfRule>
  </conditionalFormatting>
  <conditionalFormatting sqref="H625">
    <cfRule type="containsBlanks" dxfId="8656" priority="1117">
      <formula>LEN(TRIM(H625))=0</formula>
    </cfRule>
  </conditionalFormatting>
  <conditionalFormatting sqref="I625">
    <cfRule type="containsBlanks" dxfId="8655" priority="1116">
      <formula>LEN(TRIM(I625))=0</formula>
    </cfRule>
  </conditionalFormatting>
  <conditionalFormatting sqref="J625">
    <cfRule type="containsBlanks" dxfId="8654" priority="1115">
      <formula>LEN(TRIM(J625))=0</formula>
    </cfRule>
  </conditionalFormatting>
  <conditionalFormatting sqref="O625">
    <cfRule type="containsBlanks" dxfId="8653" priority="1114">
      <formula>LEN(TRIM(O625))=0</formula>
    </cfRule>
  </conditionalFormatting>
  <conditionalFormatting sqref="K625:M625">
    <cfRule type="containsBlanks" dxfId="8652" priority="1113">
      <formula>LEN(TRIM(K625))=0</formula>
    </cfRule>
  </conditionalFormatting>
  <conditionalFormatting sqref="AJ625">
    <cfRule type="containsBlanks" dxfId="8651" priority="1112">
      <formula>LEN(TRIM(AJ625))=0</formula>
    </cfRule>
  </conditionalFormatting>
  <conditionalFormatting sqref="AQ625">
    <cfRule type="containsBlanks" dxfId="8650" priority="1111">
      <formula>LEN(TRIM(AQ625))=0</formula>
    </cfRule>
  </conditionalFormatting>
  <conditionalFormatting sqref="AO625">
    <cfRule type="containsBlanks" dxfId="8649" priority="1110">
      <formula>LEN(TRIM(AO625))=0</formula>
    </cfRule>
  </conditionalFormatting>
  <conditionalFormatting sqref="AX625:AY625">
    <cfRule type="containsBlanks" dxfId="8648" priority="1109">
      <formula>LEN(TRIM(AX625))=0</formula>
    </cfRule>
  </conditionalFormatting>
  <conditionalFormatting sqref="F626:G626">
    <cfRule type="containsBlanks" dxfId="8647" priority="1108">
      <formula>LEN(TRIM(F626))=0</formula>
    </cfRule>
  </conditionalFormatting>
  <conditionalFormatting sqref="H626">
    <cfRule type="containsBlanks" dxfId="8646" priority="1107">
      <formula>LEN(TRIM(H626))=0</formula>
    </cfRule>
  </conditionalFormatting>
  <conditionalFormatting sqref="I626">
    <cfRule type="containsBlanks" dxfId="8645" priority="1106">
      <formula>LEN(TRIM(I626))=0</formula>
    </cfRule>
  </conditionalFormatting>
  <conditionalFormatting sqref="J626">
    <cfRule type="containsBlanks" dxfId="8644" priority="1105">
      <formula>LEN(TRIM(J626))=0</formula>
    </cfRule>
  </conditionalFormatting>
  <conditionalFormatting sqref="L626">
    <cfRule type="containsBlanks" dxfId="8643" priority="1104">
      <formula>LEN(TRIM(L626))=0</formula>
    </cfRule>
  </conditionalFormatting>
  <conditionalFormatting sqref="N626:P626">
    <cfRule type="containsBlanks" dxfId="8642" priority="1103">
      <formula>LEN(TRIM(N626))=0</formula>
    </cfRule>
  </conditionalFormatting>
  <conditionalFormatting sqref="W626">
    <cfRule type="containsBlanks" dxfId="8641" priority="1102">
      <formula>LEN(TRIM(W626))=0</formula>
    </cfRule>
  </conditionalFormatting>
  <conditionalFormatting sqref="AB626">
    <cfRule type="containsBlanks" dxfId="8640" priority="1101">
      <formula>LEN(TRIM(AB626))=0</formula>
    </cfRule>
  </conditionalFormatting>
  <conditionalFormatting sqref="AV626:AW626">
    <cfRule type="containsBlanks" dxfId="8639" priority="1099">
      <formula>LEN(TRIM(AV626))=0</formula>
    </cfRule>
  </conditionalFormatting>
  <conditionalFormatting sqref="AX626:AY626">
    <cfRule type="containsBlanks" dxfId="8638" priority="1098">
      <formula>LEN(TRIM(AX626))=0</formula>
    </cfRule>
  </conditionalFormatting>
  <conditionalFormatting sqref="S626">
    <cfRule type="containsBlanks" dxfId="8637" priority="1097">
      <formula>LEN(TRIM(S626))=0</formula>
    </cfRule>
  </conditionalFormatting>
  <conditionalFormatting sqref="T626">
    <cfRule type="containsBlanks" dxfId="8636" priority="1096">
      <formula>LEN(TRIM(T626))=0</formula>
    </cfRule>
  </conditionalFormatting>
  <conditionalFormatting sqref="BG626:BL626">
    <cfRule type="containsBlanks" dxfId="8635" priority="1095">
      <formula>LEN(TRIM(BG626))=0</formula>
    </cfRule>
  </conditionalFormatting>
  <conditionalFormatting sqref="BG626:BL626">
    <cfRule type="containsBlanks" dxfId="8634" priority="1094">
      <formula>LEN(TRIM(BG626))=0</formula>
    </cfRule>
  </conditionalFormatting>
  <conditionalFormatting sqref="BM626">
    <cfRule type="containsBlanks" dxfId="8633" priority="1092">
      <formula>LEN(TRIM(BM626))=0</formula>
    </cfRule>
  </conditionalFormatting>
  <conditionalFormatting sqref="BM626">
    <cfRule type="containsBlanks" dxfId="8632" priority="1093">
      <formula>LEN(TRIM(BM626))=0</formula>
    </cfRule>
  </conditionalFormatting>
  <conditionalFormatting sqref="F627:G627">
    <cfRule type="containsBlanks" dxfId="8631" priority="1091">
      <formula>LEN(TRIM(F627))=0</formula>
    </cfRule>
  </conditionalFormatting>
  <conditionalFormatting sqref="H627">
    <cfRule type="containsBlanks" dxfId="8630" priority="1090">
      <formula>LEN(TRIM(H627))=0</formula>
    </cfRule>
  </conditionalFormatting>
  <conditionalFormatting sqref="I627">
    <cfRule type="containsBlanks" dxfId="8629" priority="1089">
      <formula>LEN(TRIM(I627))=0</formula>
    </cfRule>
  </conditionalFormatting>
  <conditionalFormatting sqref="J627">
    <cfRule type="containsBlanks" dxfId="8628" priority="1088">
      <formula>LEN(TRIM(J627))=0</formula>
    </cfRule>
  </conditionalFormatting>
  <conditionalFormatting sqref="O627">
    <cfRule type="containsBlanks" dxfId="8627" priority="1087">
      <formula>LEN(TRIM(O627))=0</formula>
    </cfRule>
  </conditionalFormatting>
  <conditionalFormatting sqref="K627:M627">
    <cfRule type="containsBlanks" dxfId="8626" priority="1086">
      <formula>LEN(TRIM(K627))=0</formula>
    </cfRule>
  </conditionalFormatting>
  <conditionalFormatting sqref="AD627:AE627">
    <cfRule type="containsBlanks" dxfId="8625" priority="1085">
      <formula>LEN(TRIM(AD627))=0</formula>
    </cfRule>
  </conditionalFormatting>
  <conditionalFormatting sqref="AQ627">
    <cfRule type="containsBlanks" dxfId="8624" priority="1083">
      <formula>LEN(TRIM(AQ627))=0</formula>
    </cfRule>
  </conditionalFormatting>
  <conditionalFormatting sqref="AX627:AY627">
    <cfRule type="containsBlanks" dxfId="8623" priority="1082">
      <formula>LEN(TRIM(AX627))=0</formula>
    </cfRule>
  </conditionalFormatting>
  <conditionalFormatting sqref="BG627:BL627">
    <cfRule type="containsBlanks" dxfId="8622" priority="1081">
      <formula>LEN(TRIM(BG627))=0</formula>
    </cfRule>
  </conditionalFormatting>
  <conditionalFormatting sqref="BG627:BL627">
    <cfRule type="containsBlanks" dxfId="8621" priority="1080">
      <formula>LEN(TRIM(BG627))=0</formula>
    </cfRule>
  </conditionalFormatting>
  <conditionalFormatting sqref="BM627">
    <cfRule type="containsBlanks" dxfId="8620" priority="1078">
      <formula>LEN(TRIM(BM627))=0</formula>
    </cfRule>
  </conditionalFormatting>
  <conditionalFormatting sqref="BM627">
    <cfRule type="containsBlanks" dxfId="8619" priority="1079">
      <formula>LEN(TRIM(BM627))=0</formula>
    </cfRule>
  </conditionalFormatting>
  <conditionalFormatting sqref="F628">
    <cfRule type="containsBlanks" dxfId="8618" priority="1077">
      <formula>LEN(TRIM(F628))=0</formula>
    </cfRule>
  </conditionalFormatting>
  <conditionalFormatting sqref="H628">
    <cfRule type="containsBlanks" dxfId="8617" priority="1076">
      <formula>LEN(TRIM(H628))=0</formula>
    </cfRule>
  </conditionalFormatting>
  <conditionalFormatting sqref="L628:L633">
    <cfRule type="containsBlanks" dxfId="8616" priority="1075">
      <formula>LEN(TRIM(L628))=0</formula>
    </cfRule>
  </conditionalFormatting>
  <conditionalFormatting sqref="W628">
    <cfRule type="containsBlanks" dxfId="8615" priority="1074">
      <formula>LEN(TRIM(W628))=0</formula>
    </cfRule>
  </conditionalFormatting>
  <conditionalFormatting sqref="AB628">
    <cfRule type="containsBlanks" dxfId="8614" priority="1073">
      <formula>LEN(TRIM(AB628))=0</formula>
    </cfRule>
  </conditionalFormatting>
  <conditionalFormatting sqref="AV628:AW628">
    <cfRule type="containsBlanks" dxfId="8613" priority="1071">
      <formula>LEN(TRIM(AV628))=0</formula>
    </cfRule>
  </conditionalFormatting>
  <conditionalFormatting sqref="AX628:AY628">
    <cfRule type="containsBlanks" dxfId="8612" priority="1070">
      <formula>LEN(TRIM(AX628))=0</formula>
    </cfRule>
  </conditionalFormatting>
  <conditionalFormatting sqref="BG628:BL628">
    <cfRule type="containsBlanks" dxfId="8611" priority="1069">
      <formula>LEN(TRIM(BG628))=0</formula>
    </cfRule>
  </conditionalFormatting>
  <conditionalFormatting sqref="BG628:BL628">
    <cfRule type="containsBlanks" dxfId="8610" priority="1068">
      <formula>LEN(TRIM(BG628))=0</formula>
    </cfRule>
  </conditionalFormatting>
  <conditionalFormatting sqref="BM628">
    <cfRule type="containsBlanks" dxfId="8609" priority="1066">
      <formula>LEN(TRIM(BM628))=0</formula>
    </cfRule>
  </conditionalFormatting>
  <conditionalFormatting sqref="BM628">
    <cfRule type="containsBlanks" dxfId="8608" priority="1067">
      <formula>LEN(TRIM(BM628))=0</formula>
    </cfRule>
  </conditionalFormatting>
  <conditionalFormatting sqref="F629">
    <cfRule type="containsBlanks" dxfId="8607" priority="1065">
      <formula>LEN(TRIM(F629))=0</formula>
    </cfRule>
  </conditionalFormatting>
  <conditionalFormatting sqref="I629:K629 M629:R629 X629:Z629 AR629:AS629 U629:V629">
    <cfRule type="containsBlanks" dxfId="8606" priority="1064">
      <formula>LEN(TRIM(I629))=0</formula>
    </cfRule>
  </conditionalFormatting>
  <conditionalFormatting sqref="H629">
    <cfRule type="containsBlanks" dxfId="8605" priority="1063">
      <formula>LEN(TRIM(H629))=0</formula>
    </cfRule>
  </conditionalFormatting>
  <conditionalFormatting sqref="W629">
    <cfRule type="containsBlanks" dxfId="8604" priority="1061">
      <formula>LEN(TRIM(W629))=0</formula>
    </cfRule>
  </conditionalFormatting>
  <conditionalFormatting sqref="AB629">
    <cfRule type="containsBlanks" dxfId="8603" priority="1060">
      <formula>LEN(TRIM(AB629))=0</formula>
    </cfRule>
  </conditionalFormatting>
  <conditionalFormatting sqref="S628:S629">
    <cfRule type="containsBlanks" dxfId="8602" priority="1058">
      <formula>LEN(TRIM(S628))=0</formula>
    </cfRule>
  </conditionalFormatting>
  <conditionalFormatting sqref="T628:T629">
    <cfRule type="containsBlanks" dxfId="8601" priority="1057">
      <formula>LEN(TRIM(T628))=0</formula>
    </cfRule>
  </conditionalFormatting>
  <conditionalFormatting sqref="AZ629:BA629 BN629:BO629">
    <cfRule type="containsBlanks" dxfId="8600" priority="1056">
      <formula>LEN(TRIM(AZ629))=0</formula>
    </cfRule>
  </conditionalFormatting>
  <conditionalFormatting sqref="AV629:AW629">
    <cfRule type="containsBlanks" dxfId="8599" priority="1055">
      <formula>LEN(TRIM(AV629))=0</formula>
    </cfRule>
  </conditionalFormatting>
  <conditionalFormatting sqref="AX629:AY629">
    <cfRule type="containsBlanks" dxfId="8598" priority="1054">
      <formula>LEN(TRIM(AX629))=0</formula>
    </cfRule>
  </conditionalFormatting>
  <conditionalFormatting sqref="BG629:BL629">
    <cfRule type="containsBlanks" dxfId="8597" priority="1053">
      <formula>LEN(TRIM(BG629))=0</formula>
    </cfRule>
  </conditionalFormatting>
  <conditionalFormatting sqref="BG629:BL629">
    <cfRule type="containsBlanks" dxfId="8596" priority="1052">
      <formula>LEN(TRIM(BG629))=0</formula>
    </cfRule>
  </conditionalFormatting>
  <conditionalFormatting sqref="BM629">
    <cfRule type="containsBlanks" dxfId="8595" priority="1050">
      <formula>LEN(TRIM(BM629))=0</formula>
    </cfRule>
  </conditionalFormatting>
  <conditionalFormatting sqref="BM629">
    <cfRule type="containsBlanks" dxfId="8594" priority="1051">
      <formula>LEN(TRIM(BM629))=0</formula>
    </cfRule>
  </conditionalFormatting>
  <conditionalFormatting sqref="F630">
    <cfRule type="containsBlanks" dxfId="8593" priority="1049">
      <formula>LEN(TRIM(F630))=0</formula>
    </cfRule>
  </conditionalFormatting>
  <conditionalFormatting sqref="H630">
    <cfRule type="containsBlanks" dxfId="8592" priority="1048">
      <formula>LEN(TRIM(H630))=0</formula>
    </cfRule>
  </conditionalFormatting>
  <conditionalFormatting sqref="I630:J630">
    <cfRule type="containsBlanks" dxfId="8591" priority="1047">
      <formula>LEN(TRIM(I630))=0</formula>
    </cfRule>
  </conditionalFormatting>
  <conditionalFormatting sqref="O630:O631">
    <cfRule type="containsBlanks" dxfId="8590" priority="1045">
      <formula>LEN(TRIM(O630))=0</formula>
    </cfRule>
  </conditionalFormatting>
  <conditionalFormatting sqref="X630">
    <cfRule type="containsBlanks" dxfId="8589" priority="1044">
      <formula>LEN(TRIM(X630))=0</formula>
    </cfRule>
  </conditionalFormatting>
  <conditionalFormatting sqref="W630">
    <cfRule type="containsBlanks" dxfId="8588" priority="1043">
      <formula>LEN(TRIM(W630))=0</formula>
    </cfRule>
  </conditionalFormatting>
  <conditionalFormatting sqref="Z630">
    <cfRule type="containsBlanks" dxfId="8587" priority="1042">
      <formula>LEN(TRIM(Z630))=0</formula>
    </cfRule>
  </conditionalFormatting>
  <conditionalFormatting sqref="AD630:AE630">
    <cfRule type="containsBlanks" dxfId="8586" priority="1041">
      <formula>LEN(TRIM(AD630))=0</formula>
    </cfRule>
  </conditionalFormatting>
  <conditionalFormatting sqref="AB630">
    <cfRule type="containsBlanks" dxfId="8585" priority="1039">
      <formula>LEN(TRIM(AB630))=0</formula>
    </cfRule>
  </conditionalFormatting>
  <conditionalFormatting sqref="AS630">
    <cfRule type="containsBlanks" dxfId="8584" priority="1038">
      <formula>LEN(TRIM(AS630))=0</formula>
    </cfRule>
  </conditionalFormatting>
  <conditionalFormatting sqref="AV630:AW630">
    <cfRule type="containsBlanks" dxfId="8583" priority="1037">
      <formula>LEN(TRIM(AV630))=0</formula>
    </cfRule>
  </conditionalFormatting>
  <conditionalFormatting sqref="AX630:AY630">
    <cfRule type="containsBlanks" dxfId="8582" priority="1036">
      <formula>LEN(TRIM(AX630))=0</formula>
    </cfRule>
  </conditionalFormatting>
  <conditionalFormatting sqref="AZ630">
    <cfRule type="containsBlanks" dxfId="8581" priority="1035">
      <formula>LEN(TRIM(AZ630))=0</formula>
    </cfRule>
  </conditionalFormatting>
  <conditionalFormatting sqref="BA630">
    <cfRule type="containsBlanks" dxfId="8580" priority="1034">
      <formula>LEN(TRIM(BA630))=0</formula>
    </cfRule>
  </conditionalFormatting>
  <conditionalFormatting sqref="BN630:BO630">
    <cfRule type="containsBlanks" dxfId="8579" priority="1033">
      <formula>LEN(TRIM(BN630))=0</formula>
    </cfRule>
  </conditionalFormatting>
  <conditionalFormatting sqref="BG630:BL630">
    <cfRule type="containsBlanks" dxfId="8578" priority="1032">
      <formula>LEN(TRIM(BG630))=0</formula>
    </cfRule>
  </conditionalFormatting>
  <conditionalFormatting sqref="BG630:BL630">
    <cfRule type="containsBlanks" dxfId="8577" priority="1031">
      <formula>LEN(TRIM(BG630))=0</formula>
    </cfRule>
  </conditionalFormatting>
  <conditionalFormatting sqref="BM630">
    <cfRule type="containsBlanks" dxfId="8576" priority="1029">
      <formula>LEN(TRIM(BM630))=0</formula>
    </cfRule>
  </conditionalFormatting>
  <conditionalFormatting sqref="BM630">
    <cfRule type="containsBlanks" dxfId="8575" priority="1030">
      <formula>LEN(TRIM(BM630))=0</formula>
    </cfRule>
  </conditionalFormatting>
  <conditionalFormatting sqref="T630">
    <cfRule type="containsBlanks" dxfId="8574" priority="1027">
      <formula>LEN(TRIM(T630))=0</formula>
    </cfRule>
  </conditionalFormatting>
  <conditionalFormatting sqref="G631">
    <cfRule type="containsBlanks" dxfId="8573" priority="1026">
      <formula>LEN(TRIM(G631))=0</formula>
    </cfRule>
  </conditionalFormatting>
  <conditionalFormatting sqref="F631">
    <cfRule type="containsBlanks" dxfId="8572" priority="1025">
      <formula>LEN(TRIM(F631))=0</formula>
    </cfRule>
  </conditionalFormatting>
  <conditionalFormatting sqref="H631">
    <cfRule type="containsBlanks" dxfId="8571" priority="1024">
      <formula>LEN(TRIM(H631))=0</formula>
    </cfRule>
  </conditionalFormatting>
  <conditionalFormatting sqref="I631:J631">
    <cfRule type="containsBlanks" dxfId="8570" priority="1023">
      <formula>LEN(TRIM(I631))=0</formula>
    </cfRule>
  </conditionalFormatting>
  <conditionalFormatting sqref="X631">
    <cfRule type="containsBlanks" dxfId="8569" priority="1020">
      <formula>LEN(TRIM(X631))=0</formula>
    </cfRule>
  </conditionalFormatting>
  <conditionalFormatting sqref="W631">
    <cfRule type="containsBlanks" dxfId="8568" priority="1019">
      <formula>LEN(TRIM(W631))=0</formula>
    </cfRule>
  </conditionalFormatting>
  <conditionalFormatting sqref="Z631">
    <cfRule type="containsBlanks" dxfId="8567" priority="1018">
      <formula>LEN(TRIM(Z631))=0</formula>
    </cfRule>
  </conditionalFormatting>
  <conditionalFormatting sqref="AE631">
    <cfRule type="containsBlanks" dxfId="8566" priority="1017">
      <formula>LEN(TRIM(AE631))=0</formula>
    </cfRule>
  </conditionalFormatting>
  <conditionalFormatting sqref="AB631">
    <cfRule type="containsBlanks" dxfId="8565" priority="1015">
      <formula>LEN(TRIM(AB631))=0</formula>
    </cfRule>
  </conditionalFormatting>
  <conditionalFormatting sqref="AS631">
    <cfRule type="containsBlanks" dxfId="8564" priority="1014">
      <formula>LEN(TRIM(AS631))=0</formula>
    </cfRule>
  </conditionalFormatting>
  <conditionalFormatting sqref="AX631:AY631">
    <cfRule type="containsBlanks" dxfId="8563" priority="1013">
      <formula>LEN(TRIM(AX631))=0</formula>
    </cfRule>
  </conditionalFormatting>
  <conditionalFormatting sqref="BA631">
    <cfRule type="containsBlanks" dxfId="8562" priority="1012">
      <formula>LEN(TRIM(BA631))=0</formula>
    </cfRule>
  </conditionalFormatting>
  <conditionalFormatting sqref="AZ631">
    <cfRule type="containsBlanks" dxfId="8561" priority="1011">
      <formula>LEN(TRIM(AZ631))=0</formula>
    </cfRule>
  </conditionalFormatting>
  <conditionalFormatting sqref="BG631:BL631">
    <cfRule type="containsBlanks" dxfId="8560" priority="1010">
      <formula>LEN(TRIM(BG631))=0</formula>
    </cfRule>
  </conditionalFormatting>
  <conditionalFormatting sqref="BG631:BL631">
    <cfRule type="containsBlanks" dxfId="8559" priority="1009">
      <formula>LEN(TRIM(BG631))=0</formula>
    </cfRule>
  </conditionalFormatting>
  <conditionalFormatting sqref="BM631">
    <cfRule type="containsBlanks" dxfId="8558" priority="1007">
      <formula>LEN(TRIM(BM631))=0</formula>
    </cfRule>
  </conditionalFormatting>
  <conditionalFormatting sqref="BM631">
    <cfRule type="containsBlanks" dxfId="8557" priority="1008">
      <formula>LEN(TRIM(BM631))=0</formula>
    </cfRule>
  </conditionalFormatting>
  <conditionalFormatting sqref="BN631:BO631">
    <cfRule type="containsBlanks" dxfId="8556" priority="1006">
      <formula>LEN(TRIM(BN631))=0</formula>
    </cfRule>
  </conditionalFormatting>
  <conditionalFormatting sqref="G632">
    <cfRule type="containsBlanks" dxfId="8555" priority="1005">
      <formula>LEN(TRIM(G632))=0</formula>
    </cfRule>
  </conditionalFormatting>
  <conditionalFormatting sqref="F632">
    <cfRule type="containsBlanks" dxfId="8554" priority="1004">
      <formula>LEN(TRIM(F632))=0</formula>
    </cfRule>
  </conditionalFormatting>
  <conditionalFormatting sqref="H632">
    <cfRule type="containsBlanks" dxfId="8553" priority="1003">
      <formula>LEN(TRIM(H632))=0</formula>
    </cfRule>
  </conditionalFormatting>
  <conditionalFormatting sqref="I632:J632">
    <cfRule type="containsBlanks" dxfId="8552" priority="1002">
      <formula>LEN(TRIM(I632))=0</formula>
    </cfRule>
  </conditionalFormatting>
  <conditionalFormatting sqref="X632">
    <cfRule type="containsBlanks" dxfId="8551" priority="1000">
      <formula>LEN(TRIM(X632))=0</formula>
    </cfRule>
  </conditionalFormatting>
  <conditionalFormatting sqref="W632">
    <cfRule type="containsBlanks" dxfId="8550" priority="999">
      <formula>LEN(TRIM(W632))=0</formula>
    </cfRule>
  </conditionalFormatting>
  <conditionalFormatting sqref="AD632">
    <cfRule type="containsBlanks" dxfId="8549" priority="998">
      <formula>LEN(TRIM(AD632))=0</formula>
    </cfRule>
  </conditionalFormatting>
  <conditionalFormatting sqref="AE632">
    <cfRule type="containsBlanks" dxfId="8548" priority="997">
      <formula>LEN(TRIM(AE632))=0</formula>
    </cfRule>
  </conditionalFormatting>
  <conditionalFormatting sqref="Z632">
    <cfRule type="containsBlanks" dxfId="8547" priority="996">
      <formula>LEN(TRIM(Z632))=0</formula>
    </cfRule>
  </conditionalFormatting>
  <conditionalFormatting sqref="Y632">
    <cfRule type="containsBlanks" dxfId="8546" priority="995">
      <formula>LEN(TRIM(Y632))=0</formula>
    </cfRule>
  </conditionalFormatting>
  <conditionalFormatting sqref="AB632">
    <cfRule type="containsBlanks" dxfId="8545" priority="993">
      <formula>LEN(TRIM(AB632))=0</formula>
    </cfRule>
  </conditionalFormatting>
  <conditionalFormatting sqref="AJ632">
    <cfRule type="containsBlanks" dxfId="8544" priority="992">
      <formula>LEN(TRIM(AJ632))=0</formula>
    </cfRule>
  </conditionalFormatting>
  <conditionalFormatting sqref="AS632">
    <cfRule type="containsBlanks" dxfId="8543" priority="990">
      <formula>LEN(TRIM(AS632))=0</formula>
    </cfRule>
  </conditionalFormatting>
  <conditionalFormatting sqref="AV632:AW632">
    <cfRule type="containsBlanks" dxfId="8542" priority="989">
      <formula>LEN(TRIM(AV632))=0</formula>
    </cfRule>
  </conditionalFormatting>
  <conditionalFormatting sqref="AX632:AY632">
    <cfRule type="containsBlanks" dxfId="8541" priority="988">
      <formula>LEN(TRIM(AX632))=0</formula>
    </cfRule>
  </conditionalFormatting>
  <conditionalFormatting sqref="AZ632">
    <cfRule type="containsBlanks" dxfId="8540" priority="987">
      <formula>LEN(TRIM(AZ632))=0</formula>
    </cfRule>
  </conditionalFormatting>
  <conditionalFormatting sqref="BG632:BL632">
    <cfRule type="containsBlanks" dxfId="8539" priority="986">
      <formula>LEN(TRIM(BG632))=0</formula>
    </cfRule>
  </conditionalFormatting>
  <conditionalFormatting sqref="BG632:BL632">
    <cfRule type="containsBlanks" dxfId="8538" priority="985">
      <formula>LEN(TRIM(BG632))=0</formula>
    </cfRule>
  </conditionalFormatting>
  <conditionalFormatting sqref="BM632">
    <cfRule type="containsBlanks" dxfId="8537" priority="983">
      <formula>LEN(TRIM(BM632))=0</formula>
    </cfRule>
  </conditionalFormatting>
  <conditionalFormatting sqref="BM632">
    <cfRule type="containsBlanks" dxfId="8536" priority="984">
      <formula>LEN(TRIM(BM632))=0</formula>
    </cfRule>
  </conditionalFormatting>
  <conditionalFormatting sqref="BA632">
    <cfRule type="containsBlanks" dxfId="8535" priority="982">
      <formula>LEN(TRIM(BA632))=0</formula>
    </cfRule>
  </conditionalFormatting>
  <conditionalFormatting sqref="BO632">
    <cfRule type="containsBlanks" dxfId="8534" priority="981">
      <formula>LEN(TRIM(BO632))=0</formula>
    </cfRule>
  </conditionalFormatting>
  <conditionalFormatting sqref="S632">
    <cfRule type="containsBlanks" dxfId="8533" priority="980">
      <formula>LEN(TRIM(S632))=0</formula>
    </cfRule>
  </conditionalFormatting>
  <conditionalFormatting sqref="T632">
    <cfRule type="containsBlanks" dxfId="8532" priority="979">
      <formula>LEN(TRIM(T632))=0</formula>
    </cfRule>
  </conditionalFormatting>
  <conditionalFormatting sqref="G633">
    <cfRule type="containsBlanks" dxfId="8531" priority="978">
      <formula>LEN(TRIM(G633))=0</formula>
    </cfRule>
  </conditionalFormatting>
  <conditionalFormatting sqref="F633">
    <cfRule type="containsBlanks" dxfId="8530" priority="977">
      <formula>LEN(TRIM(F633))=0</formula>
    </cfRule>
  </conditionalFormatting>
  <conditionalFormatting sqref="H633">
    <cfRule type="containsBlanks" dxfId="8529" priority="976">
      <formula>LEN(TRIM(H633))=0</formula>
    </cfRule>
  </conditionalFormatting>
  <conditionalFormatting sqref="I633:J633">
    <cfRule type="containsBlanks" dxfId="8528" priority="975">
      <formula>LEN(TRIM(I633))=0</formula>
    </cfRule>
  </conditionalFormatting>
  <conditionalFormatting sqref="H634">
    <cfRule type="containsBlanks" dxfId="8527" priority="974">
      <formula>LEN(TRIM(H634))=0</formula>
    </cfRule>
  </conditionalFormatting>
  <conditionalFormatting sqref="I634:J634">
    <cfRule type="containsBlanks" dxfId="8526" priority="973">
      <formula>LEN(TRIM(I634))=0</formula>
    </cfRule>
  </conditionalFormatting>
  <conditionalFormatting sqref="F634">
    <cfRule type="containsBlanks" dxfId="8525" priority="972">
      <formula>LEN(TRIM(F634))=0</formula>
    </cfRule>
  </conditionalFormatting>
  <conditionalFormatting sqref="K633 M633">
    <cfRule type="containsBlanks" dxfId="8524" priority="971">
      <formula>LEN(TRIM(K633))=0</formula>
    </cfRule>
  </conditionalFormatting>
  <conditionalFormatting sqref="K634">
    <cfRule type="containsBlanks" dxfId="8523" priority="969">
      <formula>LEN(TRIM(K634))=0</formula>
    </cfRule>
  </conditionalFormatting>
  <conditionalFormatting sqref="BM651:BM652">
    <cfRule type="containsBlanks" dxfId="8522" priority="540">
      <formula>LEN(TRIM(BM651))=0</formula>
    </cfRule>
  </conditionalFormatting>
  <conditionalFormatting sqref="M634">
    <cfRule type="containsBlanks" dxfId="8521" priority="968">
      <formula>LEN(TRIM(M634))=0</formula>
    </cfRule>
  </conditionalFormatting>
  <conditionalFormatting sqref="N633:P634">
    <cfRule type="containsBlanks" dxfId="8520" priority="967">
      <formula>LEN(TRIM(N633))=0</formula>
    </cfRule>
  </conditionalFormatting>
  <conditionalFormatting sqref="X633:X634">
    <cfRule type="containsBlanks" dxfId="8519" priority="966">
      <formula>LEN(TRIM(X633))=0</formula>
    </cfRule>
  </conditionalFormatting>
  <conditionalFormatting sqref="W633:W634">
    <cfRule type="containsBlanks" dxfId="8518" priority="965">
      <formula>LEN(TRIM(W633))=0</formula>
    </cfRule>
  </conditionalFormatting>
  <conditionalFormatting sqref="Z633:Z634">
    <cfRule type="containsBlanks" dxfId="8517" priority="964">
      <formula>LEN(TRIM(Z633))=0</formula>
    </cfRule>
  </conditionalFormatting>
  <conditionalFormatting sqref="AD633">
    <cfRule type="containsBlanks" dxfId="8516" priority="963">
      <formula>LEN(TRIM(AD633))=0</formula>
    </cfRule>
  </conditionalFormatting>
  <conditionalFormatting sqref="AE633">
    <cfRule type="containsBlanks" dxfId="8515" priority="962">
      <formula>LEN(TRIM(AE633))=0</formula>
    </cfRule>
  </conditionalFormatting>
  <conditionalFormatting sqref="AB633:AB634">
    <cfRule type="containsBlanks" dxfId="8514" priority="960">
      <formula>LEN(TRIM(AB633))=0</formula>
    </cfRule>
  </conditionalFormatting>
  <conditionalFormatting sqref="AS633:AS634">
    <cfRule type="containsBlanks" dxfId="8513" priority="958">
      <formula>LEN(TRIM(AS633))=0</formula>
    </cfRule>
  </conditionalFormatting>
  <conditionalFormatting sqref="BO633:BO634">
    <cfRule type="containsBlanks" dxfId="8512" priority="957">
      <formula>LEN(TRIM(BO633))=0</formula>
    </cfRule>
  </conditionalFormatting>
  <conditionalFormatting sqref="BG633:BL634">
    <cfRule type="containsBlanks" dxfId="8511" priority="956">
      <formula>LEN(TRIM(BG633))=0</formula>
    </cfRule>
  </conditionalFormatting>
  <conditionalFormatting sqref="BG633:BL634">
    <cfRule type="containsBlanks" dxfId="8510" priority="955">
      <formula>LEN(TRIM(BG633))=0</formula>
    </cfRule>
  </conditionalFormatting>
  <conditionalFormatting sqref="BM633:BM634">
    <cfRule type="containsBlanks" dxfId="8509" priority="953">
      <formula>LEN(TRIM(BM633))=0</formula>
    </cfRule>
  </conditionalFormatting>
  <conditionalFormatting sqref="BM633:BM634">
    <cfRule type="containsBlanks" dxfId="8508" priority="954">
      <formula>LEN(TRIM(BM633))=0</formula>
    </cfRule>
  </conditionalFormatting>
  <conditionalFormatting sqref="BA633:BA634">
    <cfRule type="containsBlanks" dxfId="8507" priority="952">
      <formula>LEN(TRIM(BA633))=0</formula>
    </cfRule>
  </conditionalFormatting>
  <conditionalFormatting sqref="AV633:AW634">
    <cfRule type="containsBlanks" dxfId="8506" priority="951">
      <formula>LEN(TRIM(AV633))=0</formula>
    </cfRule>
  </conditionalFormatting>
  <conditionalFormatting sqref="AX633:AY634">
    <cfRule type="containsBlanks" dxfId="8505" priority="950">
      <formula>LEN(TRIM(AX633))=0</formula>
    </cfRule>
  </conditionalFormatting>
  <conditionalFormatting sqref="S633:S634">
    <cfRule type="containsBlanks" dxfId="8504" priority="949">
      <formula>LEN(TRIM(S633))=0</formula>
    </cfRule>
  </conditionalFormatting>
  <conditionalFormatting sqref="T633:T634">
    <cfRule type="containsBlanks" dxfId="8503" priority="948">
      <formula>LEN(TRIM(T633))=0</formula>
    </cfRule>
  </conditionalFormatting>
  <conditionalFormatting sqref="AZ633:AZ634">
    <cfRule type="containsBlanks" dxfId="8502" priority="947">
      <formula>LEN(TRIM(AZ633))=0</formula>
    </cfRule>
  </conditionalFormatting>
  <conditionalFormatting sqref="G635">
    <cfRule type="containsBlanks" dxfId="8501" priority="946">
      <formula>LEN(TRIM(G635))=0</formula>
    </cfRule>
  </conditionalFormatting>
  <conditionalFormatting sqref="F635">
    <cfRule type="containsBlanks" dxfId="8500" priority="945">
      <formula>LEN(TRIM(F635))=0</formula>
    </cfRule>
  </conditionalFormatting>
  <conditionalFormatting sqref="H635">
    <cfRule type="containsBlanks" dxfId="8499" priority="944">
      <formula>LEN(TRIM(H635))=0</formula>
    </cfRule>
  </conditionalFormatting>
  <conditionalFormatting sqref="I635:J635">
    <cfRule type="containsBlanks" dxfId="8498" priority="943">
      <formula>LEN(TRIM(I635))=0</formula>
    </cfRule>
  </conditionalFormatting>
  <conditionalFormatting sqref="F636">
    <cfRule type="containsBlanks" dxfId="8497" priority="942">
      <formula>LEN(TRIM(F636))=0</formula>
    </cfRule>
  </conditionalFormatting>
  <conditionalFormatting sqref="H636">
    <cfRule type="containsBlanks" dxfId="8496" priority="941">
      <formula>LEN(TRIM(H636))=0</formula>
    </cfRule>
  </conditionalFormatting>
  <conditionalFormatting sqref="I636">
    <cfRule type="containsBlanks" dxfId="8495" priority="940">
      <formula>LEN(TRIM(I636))=0</formula>
    </cfRule>
  </conditionalFormatting>
  <conditionalFormatting sqref="J636">
    <cfRule type="containsBlanks" dxfId="8494" priority="939">
      <formula>LEN(TRIM(J636))=0</formula>
    </cfRule>
  </conditionalFormatting>
  <conditionalFormatting sqref="K635:K636">
    <cfRule type="containsBlanks" dxfId="8493" priority="938">
      <formula>LEN(TRIM(K635))=0</formula>
    </cfRule>
  </conditionalFormatting>
  <conditionalFormatting sqref="M635:M636">
    <cfRule type="containsBlanks" dxfId="8492" priority="937">
      <formula>LEN(TRIM(M635))=0</formula>
    </cfRule>
  </conditionalFormatting>
  <conditionalFormatting sqref="N635:P636">
    <cfRule type="containsBlanks" dxfId="8491" priority="936">
      <formula>LEN(TRIM(N635))=0</formula>
    </cfRule>
  </conditionalFormatting>
  <conditionalFormatting sqref="AQ635">
    <cfRule type="containsBlanks" dxfId="8490" priority="935">
      <formula>LEN(TRIM(AQ635))=0</formula>
    </cfRule>
  </conditionalFormatting>
  <conditionalFormatting sqref="AP636">
    <cfRule type="containsBlanks" dxfId="8489" priority="934">
      <formula>LEN(TRIM(AP636))=0</formula>
    </cfRule>
  </conditionalFormatting>
  <conditionalFormatting sqref="AQ636">
    <cfRule type="containsBlanks" dxfId="8488" priority="933">
      <formula>LEN(TRIM(AQ636))=0</formula>
    </cfRule>
  </conditionalFormatting>
  <conditionalFormatting sqref="X635:X636">
    <cfRule type="containsBlanks" dxfId="8487" priority="932">
      <formula>LEN(TRIM(X635))=0</formula>
    </cfRule>
  </conditionalFormatting>
  <conditionalFormatting sqref="W635:W636">
    <cfRule type="containsBlanks" dxfId="8486" priority="931">
      <formula>LEN(TRIM(W635))=0</formula>
    </cfRule>
  </conditionalFormatting>
  <conditionalFormatting sqref="Y635:Y636">
    <cfRule type="containsBlanks" dxfId="8485" priority="930">
      <formula>LEN(TRIM(Y635))=0</formula>
    </cfRule>
  </conditionalFormatting>
  <conditionalFormatting sqref="Z635:Z636">
    <cfRule type="containsBlanks" dxfId="8484" priority="929">
      <formula>LEN(TRIM(Z635))=0</formula>
    </cfRule>
  </conditionalFormatting>
  <conditionalFormatting sqref="AG635:AH636">
    <cfRule type="containsBlanks" dxfId="8483" priority="928">
      <formula>LEN(TRIM(AG635))=0</formula>
    </cfRule>
  </conditionalFormatting>
  <conditionalFormatting sqref="BM651:BM652">
    <cfRule type="containsBlanks" dxfId="8482" priority="541">
      <formula>LEN(TRIM(BM651))=0</formula>
    </cfRule>
  </conditionalFormatting>
  <conditionalFormatting sqref="AK635:AK636">
    <cfRule type="containsBlanks" dxfId="8481" priority="925">
      <formula>LEN(TRIM(AK635))=0</formula>
    </cfRule>
  </conditionalFormatting>
  <conditionalFormatting sqref="AB635:AB636">
    <cfRule type="containsBlanks" dxfId="8480" priority="923">
      <formula>LEN(TRIM(AB635))=0</formula>
    </cfRule>
  </conditionalFormatting>
  <conditionalFormatting sqref="AS635:AS636">
    <cfRule type="containsBlanks" dxfId="8479" priority="922">
      <formula>LEN(TRIM(AS635))=0</formula>
    </cfRule>
  </conditionalFormatting>
  <conditionalFormatting sqref="AX635:AY636">
    <cfRule type="containsBlanks" dxfId="8478" priority="921">
      <formula>LEN(TRIM(AX635))=0</formula>
    </cfRule>
  </conditionalFormatting>
  <conditionalFormatting sqref="BA635:BA636">
    <cfRule type="containsBlanks" dxfId="8477" priority="920">
      <formula>LEN(TRIM(BA635))=0</formula>
    </cfRule>
  </conditionalFormatting>
  <conditionalFormatting sqref="AZ635:AZ636">
    <cfRule type="containsBlanks" dxfId="8476" priority="919">
      <formula>LEN(TRIM(AZ635))=0</formula>
    </cfRule>
  </conditionalFormatting>
  <conditionalFormatting sqref="BG635:BL636">
    <cfRule type="containsBlanks" dxfId="8475" priority="918">
      <formula>LEN(TRIM(BG635))=0</formula>
    </cfRule>
  </conditionalFormatting>
  <conditionalFormatting sqref="BG635:BL636">
    <cfRule type="containsBlanks" dxfId="8474" priority="917">
      <formula>LEN(TRIM(BG635))=0</formula>
    </cfRule>
  </conditionalFormatting>
  <conditionalFormatting sqref="BM635:BM636">
    <cfRule type="containsBlanks" dxfId="8473" priority="915">
      <formula>LEN(TRIM(BM635))=0</formula>
    </cfRule>
  </conditionalFormatting>
  <conditionalFormatting sqref="BM635:BM636">
    <cfRule type="containsBlanks" dxfId="8472" priority="916">
      <formula>LEN(TRIM(BM635))=0</formula>
    </cfRule>
  </conditionalFormatting>
  <conditionalFormatting sqref="BN635:BO636">
    <cfRule type="containsBlanks" dxfId="8471" priority="914">
      <formula>LEN(TRIM(BN635))=0</formula>
    </cfRule>
  </conditionalFormatting>
  <conditionalFormatting sqref="G637">
    <cfRule type="containsBlanks" dxfId="8470" priority="913">
      <formula>LEN(TRIM(G637))=0</formula>
    </cfRule>
  </conditionalFormatting>
  <conditionalFormatting sqref="F637">
    <cfRule type="containsBlanks" dxfId="8469" priority="912">
      <formula>LEN(TRIM(F637))=0</formula>
    </cfRule>
  </conditionalFormatting>
  <conditionalFormatting sqref="H637">
    <cfRule type="containsBlanks" dxfId="8468" priority="911">
      <formula>LEN(TRIM(H637))=0</formula>
    </cfRule>
  </conditionalFormatting>
  <conditionalFormatting sqref="I637:J637">
    <cfRule type="containsBlanks" dxfId="8467" priority="910">
      <formula>LEN(TRIM(I637))=0</formula>
    </cfRule>
  </conditionalFormatting>
  <conditionalFormatting sqref="L637:L648">
    <cfRule type="containsBlanks" dxfId="8466" priority="909">
      <formula>LEN(TRIM(L637))=0</formula>
    </cfRule>
  </conditionalFormatting>
  <conditionalFormatting sqref="O637">
    <cfRule type="containsBlanks" dxfId="8465" priority="908">
      <formula>LEN(TRIM(O637))=0</formula>
    </cfRule>
  </conditionalFormatting>
  <conditionalFormatting sqref="S637">
    <cfRule type="containsBlanks" dxfId="8464" priority="907">
      <formula>LEN(TRIM(S637))=0</formula>
    </cfRule>
  </conditionalFormatting>
  <conditionalFormatting sqref="T637">
    <cfRule type="containsBlanks" dxfId="8463" priority="906">
      <formula>LEN(TRIM(T637))=0</formula>
    </cfRule>
  </conditionalFormatting>
  <conditionalFormatting sqref="X637">
    <cfRule type="containsBlanks" dxfId="8462" priority="905">
      <formula>LEN(TRIM(X637))=0</formula>
    </cfRule>
  </conditionalFormatting>
  <conditionalFormatting sqref="W637">
    <cfRule type="containsBlanks" dxfId="8461" priority="904">
      <formula>LEN(TRIM(W637))=0</formula>
    </cfRule>
  </conditionalFormatting>
  <conditionalFormatting sqref="Y637">
    <cfRule type="containsBlanks" dxfId="8460" priority="903">
      <formula>LEN(TRIM(Y637))=0</formula>
    </cfRule>
  </conditionalFormatting>
  <conditionalFormatting sqref="Z637">
    <cfRule type="containsBlanks" dxfId="8459" priority="902">
      <formula>LEN(TRIM(Z637))=0</formula>
    </cfRule>
  </conditionalFormatting>
  <conditionalFormatting sqref="AG637:AH637">
    <cfRule type="containsBlanks" dxfId="8458" priority="901">
      <formula>LEN(TRIM(AG637))=0</formula>
    </cfRule>
  </conditionalFormatting>
  <conditionalFormatting sqref="AD637">
    <cfRule type="containsBlanks" dxfId="8457" priority="900">
      <formula>LEN(TRIM(AD637))=0</formula>
    </cfRule>
  </conditionalFormatting>
  <conditionalFormatting sqref="AE637">
    <cfRule type="containsBlanks" dxfId="8456" priority="899">
      <formula>LEN(TRIM(AE637))=0</formula>
    </cfRule>
  </conditionalFormatting>
  <conditionalFormatting sqref="AB637">
    <cfRule type="containsBlanks" dxfId="8455" priority="897">
      <formula>LEN(TRIM(AB637))=0</formula>
    </cfRule>
  </conditionalFormatting>
  <conditionalFormatting sqref="AS637">
    <cfRule type="containsBlanks" dxfId="8454" priority="895">
      <formula>LEN(TRIM(AS637))=0</formula>
    </cfRule>
  </conditionalFormatting>
  <conditionalFormatting sqref="BA637">
    <cfRule type="containsBlanks" dxfId="8453" priority="894">
      <formula>LEN(TRIM(BA637))=0</formula>
    </cfRule>
  </conditionalFormatting>
  <conditionalFormatting sqref="AX637:AY637">
    <cfRule type="containsBlanks" dxfId="8452" priority="893">
      <formula>LEN(TRIM(AX637))=0</formula>
    </cfRule>
  </conditionalFormatting>
  <conditionalFormatting sqref="AV637:AW637">
    <cfRule type="containsBlanks" dxfId="8451" priority="892">
      <formula>LEN(TRIM(AV637))=0</formula>
    </cfRule>
  </conditionalFormatting>
  <conditionalFormatting sqref="AZ637">
    <cfRule type="containsBlanks" dxfId="8450" priority="891">
      <formula>LEN(TRIM(AZ637))=0</formula>
    </cfRule>
  </conditionalFormatting>
  <conditionalFormatting sqref="BG637:BL637">
    <cfRule type="containsBlanks" dxfId="8449" priority="890">
      <formula>LEN(TRIM(BG637))=0</formula>
    </cfRule>
  </conditionalFormatting>
  <conditionalFormatting sqref="BG637:BL637">
    <cfRule type="containsBlanks" dxfId="8448" priority="889">
      <formula>LEN(TRIM(BG637))=0</formula>
    </cfRule>
  </conditionalFormatting>
  <conditionalFormatting sqref="BM637">
    <cfRule type="containsBlanks" dxfId="8447" priority="887">
      <formula>LEN(TRIM(BM637))=0</formula>
    </cfRule>
  </conditionalFormatting>
  <conditionalFormatting sqref="BM637">
    <cfRule type="containsBlanks" dxfId="8446" priority="888">
      <formula>LEN(TRIM(BM637))=0</formula>
    </cfRule>
  </conditionalFormatting>
  <conditionalFormatting sqref="BN637:BO637">
    <cfRule type="containsBlanks" dxfId="8445" priority="886">
      <formula>LEN(TRIM(BN637))=0</formula>
    </cfRule>
  </conditionalFormatting>
  <conditionalFormatting sqref="X638">
    <cfRule type="containsBlanks" dxfId="8444" priority="885">
      <formula>LEN(TRIM(X638))=0</formula>
    </cfRule>
  </conditionalFormatting>
  <conditionalFormatting sqref="W638">
    <cfRule type="containsBlanks" dxfId="8443" priority="884">
      <formula>LEN(TRIM(W638))=0</formula>
    </cfRule>
  </conditionalFormatting>
  <conditionalFormatting sqref="Y638">
    <cfRule type="containsBlanks" dxfId="8442" priority="883">
      <formula>LEN(TRIM(Y638))=0</formula>
    </cfRule>
  </conditionalFormatting>
  <conditionalFormatting sqref="Z638">
    <cfRule type="containsBlanks" dxfId="8441" priority="882">
      <formula>LEN(TRIM(Z638))=0</formula>
    </cfRule>
  </conditionalFormatting>
  <conditionalFormatting sqref="AG638:AH638">
    <cfRule type="containsBlanks" dxfId="8440" priority="881">
      <formula>LEN(TRIM(AG638))=0</formula>
    </cfRule>
  </conditionalFormatting>
  <conditionalFormatting sqref="AB638">
    <cfRule type="containsBlanks" dxfId="8439" priority="879">
      <formula>LEN(TRIM(AB638))=0</formula>
    </cfRule>
  </conditionalFormatting>
  <conditionalFormatting sqref="AD638:AE638">
    <cfRule type="containsBlanks" dxfId="8438" priority="878">
      <formula>LEN(TRIM(AD638))=0</formula>
    </cfRule>
  </conditionalFormatting>
  <conditionalFormatting sqref="BA638">
    <cfRule type="containsBlanks" dxfId="8437" priority="876">
      <formula>LEN(TRIM(BA638))=0</formula>
    </cfRule>
  </conditionalFormatting>
  <conditionalFormatting sqref="AX638:AY638">
    <cfRule type="containsBlanks" dxfId="8436" priority="875">
      <formula>LEN(TRIM(AX638))=0</formula>
    </cfRule>
  </conditionalFormatting>
  <conditionalFormatting sqref="AV638:AW638">
    <cfRule type="containsBlanks" dxfId="8435" priority="874">
      <formula>LEN(TRIM(AV638))=0</formula>
    </cfRule>
  </conditionalFormatting>
  <conditionalFormatting sqref="AZ638">
    <cfRule type="containsBlanks" dxfId="8434" priority="873">
      <formula>LEN(TRIM(AZ638))=0</formula>
    </cfRule>
  </conditionalFormatting>
  <conditionalFormatting sqref="BG638:BL638">
    <cfRule type="containsBlanks" dxfId="8433" priority="872">
      <formula>LEN(TRIM(BG638))=0</formula>
    </cfRule>
  </conditionalFormatting>
  <conditionalFormatting sqref="BG638:BL638">
    <cfRule type="containsBlanks" dxfId="8432" priority="871">
      <formula>LEN(TRIM(BG638))=0</formula>
    </cfRule>
  </conditionalFormatting>
  <conditionalFormatting sqref="BM638">
    <cfRule type="containsBlanks" dxfId="8431" priority="869">
      <formula>LEN(TRIM(BM638))=0</formula>
    </cfRule>
  </conditionalFormatting>
  <conditionalFormatting sqref="BM638">
    <cfRule type="containsBlanks" dxfId="8430" priority="870">
      <formula>LEN(TRIM(BM638))=0</formula>
    </cfRule>
  </conditionalFormatting>
  <conditionalFormatting sqref="BN638:BO638">
    <cfRule type="containsBlanks" dxfId="8429" priority="868">
      <formula>LEN(TRIM(BN638))=0</formula>
    </cfRule>
  </conditionalFormatting>
  <conditionalFormatting sqref="AS638">
    <cfRule type="containsBlanks" dxfId="8428" priority="867">
      <formula>LEN(TRIM(AS638))=0</formula>
    </cfRule>
  </conditionalFormatting>
  <conditionalFormatting sqref="S638">
    <cfRule type="containsBlanks" dxfId="8427" priority="866">
      <formula>LEN(TRIM(S638))=0</formula>
    </cfRule>
  </conditionalFormatting>
  <conditionalFormatting sqref="T638">
    <cfRule type="containsBlanks" dxfId="8426" priority="865">
      <formula>LEN(TRIM(T638))=0</formula>
    </cfRule>
  </conditionalFormatting>
  <conditionalFormatting sqref="F638">
    <cfRule type="containsBlanks" dxfId="8425" priority="864">
      <formula>LEN(TRIM(F638))=0</formula>
    </cfRule>
  </conditionalFormatting>
  <conditionalFormatting sqref="G639 AJ639:AK639 AR639 AT639:AU639 U639:V639 R639">
    <cfRule type="containsBlanks" dxfId="8424" priority="863">
      <formula>LEN(TRIM(G639))=0</formula>
    </cfRule>
  </conditionalFormatting>
  <conditionalFormatting sqref="BQ639">
    <cfRule type="notContainsBlanks" dxfId="8423" priority="862">
      <formula>LEN(TRIM(BQ639))&gt;0</formula>
    </cfRule>
  </conditionalFormatting>
  <conditionalFormatting sqref="X639">
    <cfRule type="containsBlanks" dxfId="8422" priority="861">
      <formula>LEN(TRIM(X639))=0</formula>
    </cfRule>
  </conditionalFormatting>
  <conditionalFormatting sqref="W639">
    <cfRule type="containsBlanks" dxfId="8421" priority="860">
      <formula>LEN(TRIM(W639))=0</formula>
    </cfRule>
  </conditionalFormatting>
  <conditionalFormatting sqref="Y639">
    <cfRule type="containsBlanks" dxfId="8420" priority="859">
      <formula>LEN(TRIM(Y639))=0</formula>
    </cfRule>
  </conditionalFormatting>
  <conditionalFormatting sqref="Z639">
    <cfRule type="containsBlanks" dxfId="8419" priority="858">
      <formula>LEN(TRIM(Z639))=0</formula>
    </cfRule>
  </conditionalFormatting>
  <conditionalFormatting sqref="AG639:AH639">
    <cfRule type="containsBlanks" dxfId="8418" priority="857">
      <formula>LEN(TRIM(AG639))=0</formula>
    </cfRule>
  </conditionalFormatting>
  <conditionalFormatting sqref="AB639">
    <cfRule type="containsBlanks" dxfId="8417" priority="855">
      <formula>LEN(TRIM(AB639))=0</formula>
    </cfRule>
  </conditionalFormatting>
  <conditionalFormatting sqref="AD639:AE639">
    <cfRule type="containsBlanks" dxfId="8416" priority="854">
      <formula>LEN(TRIM(AD639))=0</formula>
    </cfRule>
  </conditionalFormatting>
  <conditionalFormatting sqref="BA639">
    <cfRule type="containsBlanks" dxfId="8415" priority="852">
      <formula>LEN(TRIM(BA639))=0</formula>
    </cfRule>
  </conditionalFormatting>
  <conditionalFormatting sqref="AX639:AY639">
    <cfRule type="containsBlanks" dxfId="8414" priority="851">
      <formula>LEN(TRIM(AX639))=0</formula>
    </cfRule>
  </conditionalFormatting>
  <conditionalFormatting sqref="AV639:AW639">
    <cfRule type="containsBlanks" dxfId="8413" priority="850">
      <formula>LEN(TRIM(AV639))=0</formula>
    </cfRule>
  </conditionalFormatting>
  <conditionalFormatting sqref="AZ639">
    <cfRule type="containsBlanks" dxfId="8412" priority="849">
      <formula>LEN(TRIM(AZ639))=0</formula>
    </cfRule>
  </conditionalFormatting>
  <conditionalFormatting sqref="BG639:BL639">
    <cfRule type="containsBlanks" dxfId="8411" priority="848">
      <formula>LEN(TRIM(BG639))=0</formula>
    </cfRule>
  </conditionalFormatting>
  <conditionalFormatting sqref="BG639:BL639">
    <cfRule type="containsBlanks" dxfId="8410" priority="847">
      <formula>LEN(TRIM(BG639))=0</formula>
    </cfRule>
  </conditionalFormatting>
  <conditionalFormatting sqref="BM639">
    <cfRule type="containsBlanks" dxfId="8409" priority="845">
      <formula>LEN(TRIM(BM639))=0</formula>
    </cfRule>
  </conditionalFormatting>
  <conditionalFormatting sqref="BM639">
    <cfRule type="containsBlanks" dxfId="8408" priority="846">
      <formula>LEN(TRIM(BM639))=0</formula>
    </cfRule>
  </conditionalFormatting>
  <conditionalFormatting sqref="BN639:BO639">
    <cfRule type="containsBlanks" dxfId="8407" priority="844">
      <formula>LEN(TRIM(BN639))=0</formula>
    </cfRule>
  </conditionalFormatting>
  <conditionalFormatting sqref="AS639">
    <cfRule type="containsBlanks" dxfId="8406" priority="843">
      <formula>LEN(TRIM(AS639))=0</formula>
    </cfRule>
  </conditionalFormatting>
  <conditionalFormatting sqref="S639">
    <cfRule type="containsBlanks" dxfId="8405" priority="842">
      <formula>LEN(TRIM(S639))=0</formula>
    </cfRule>
  </conditionalFormatting>
  <conditionalFormatting sqref="T639">
    <cfRule type="containsBlanks" dxfId="8404" priority="841">
      <formula>LEN(TRIM(T639))=0</formula>
    </cfRule>
  </conditionalFormatting>
  <conditionalFormatting sqref="F639">
    <cfRule type="containsBlanks" dxfId="8403" priority="840">
      <formula>LEN(TRIM(F639))=0</formula>
    </cfRule>
  </conditionalFormatting>
  <conditionalFormatting sqref="H640 AJ640:AK640 AR640 AT640:AU640 U640:V640 R640">
    <cfRule type="containsBlanks" dxfId="8402" priority="839">
      <formula>LEN(TRIM(H640))=0</formula>
    </cfRule>
  </conditionalFormatting>
  <conditionalFormatting sqref="BQ640">
    <cfRule type="notContainsBlanks" dxfId="8401" priority="838">
      <formula>LEN(TRIM(BQ640))&gt;0</formula>
    </cfRule>
  </conditionalFormatting>
  <conditionalFormatting sqref="X640">
    <cfRule type="containsBlanks" dxfId="8400" priority="837">
      <formula>LEN(TRIM(X640))=0</formula>
    </cfRule>
  </conditionalFormatting>
  <conditionalFormatting sqref="W640">
    <cfRule type="containsBlanks" dxfId="8399" priority="836">
      <formula>LEN(TRIM(W640))=0</formula>
    </cfRule>
  </conditionalFormatting>
  <conditionalFormatting sqref="Y640">
    <cfRule type="containsBlanks" dxfId="8398" priority="835">
      <formula>LEN(TRIM(Y640))=0</formula>
    </cfRule>
  </conditionalFormatting>
  <conditionalFormatting sqref="Z640">
    <cfRule type="containsBlanks" dxfId="8397" priority="834">
      <formula>LEN(TRIM(Z640))=0</formula>
    </cfRule>
  </conditionalFormatting>
  <conditionalFormatting sqref="AG640:AH640">
    <cfRule type="containsBlanks" dxfId="8396" priority="833">
      <formula>LEN(TRIM(AG640))=0</formula>
    </cfRule>
  </conditionalFormatting>
  <conditionalFormatting sqref="AB640">
    <cfRule type="containsBlanks" dxfId="8395" priority="831">
      <formula>LEN(TRIM(AB640))=0</formula>
    </cfRule>
  </conditionalFormatting>
  <conditionalFormatting sqref="AD640:AE640">
    <cfRule type="containsBlanks" dxfId="8394" priority="830">
      <formula>LEN(TRIM(AD640))=0</formula>
    </cfRule>
  </conditionalFormatting>
  <conditionalFormatting sqref="BA640">
    <cfRule type="containsBlanks" dxfId="8393" priority="828">
      <formula>LEN(TRIM(BA640))=0</formula>
    </cfRule>
  </conditionalFormatting>
  <conditionalFormatting sqref="AX640:AY640">
    <cfRule type="containsBlanks" dxfId="8392" priority="827">
      <formula>LEN(TRIM(AX640))=0</formula>
    </cfRule>
  </conditionalFormatting>
  <conditionalFormatting sqref="AV640:AW640">
    <cfRule type="containsBlanks" dxfId="8391" priority="826">
      <formula>LEN(TRIM(AV640))=0</formula>
    </cfRule>
  </conditionalFormatting>
  <conditionalFormatting sqref="AZ640">
    <cfRule type="containsBlanks" dxfId="8390" priority="825">
      <formula>LEN(TRIM(AZ640))=0</formula>
    </cfRule>
  </conditionalFormatting>
  <conditionalFormatting sqref="BG640:BL640">
    <cfRule type="containsBlanks" dxfId="8389" priority="824">
      <formula>LEN(TRIM(BG640))=0</formula>
    </cfRule>
  </conditionalFormatting>
  <conditionalFormatting sqref="BG640:BL640">
    <cfRule type="containsBlanks" dxfId="8388" priority="823">
      <formula>LEN(TRIM(BG640))=0</formula>
    </cfRule>
  </conditionalFormatting>
  <conditionalFormatting sqref="BM640">
    <cfRule type="containsBlanks" dxfId="8387" priority="821">
      <formula>LEN(TRIM(BM640))=0</formula>
    </cfRule>
  </conditionalFormatting>
  <conditionalFormatting sqref="BM640">
    <cfRule type="containsBlanks" dxfId="8386" priority="822">
      <formula>LEN(TRIM(BM640))=0</formula>
    </cfRule>
  </conditionalFormatting>
  <conditionalFormatting sqref="BN640:BO640">
    <cfRule type="containsBlanks" dxfId="8385" priority="820">
      <formula>LEN(TRIM(BN640))=0</formula>
    </cfRule>
  </conditionalFormatting>
  <conditionalFormatting sqref="AS640">
    <cfRule type="containsBlanks" dxfId="8384" priority="819">
      <formula>LEN(TRIM(AS640))=0</formula>
    </cfRule>
  </conditionalFormatting>
  <conditionalFormatting sqref="S640">
    <cfRule type="containsBlanks" dxfId="8383" priority="818">
      <formula>LEN(TRIM(S640))=0</formula>
    </cfRule>
  </conditionalFormatting>
  <conditionalFormatting sqref="T640">
    <cfRule type="containsBlanks" dxfId="8382" priority="817">
      <formula>LEN(TRIM(T640))=0</formula>
    </cfRule>
  </conditionalFormatting>
  <conditionalFormatting sqref="F640">
    <cfRule type="containsBlanks" dxfId="8381" priority="816">
      <formula>LEN(TRIM(F640))=0</formula>
    </cfRule>
  </conditionalFormatting>
  <conditionalFormatting sqref="G641 AJ641:AK641 AR641 AT641:AU641 U641:V641 R641">
    <cfRule type="containsBlanks" dxfId="8380" priority="815">
      <formula>LEN(TRIM(G641))=0</formula>
    </cfRule>
  </conditionalFormatting>
  <conditionalFormatting sqref="BQ641">
    <cfRule type="notContainsBlanks" dxfId="8379" priority="814">
      <formula>LEN(TRIM(BQ641))&gt;0</formula>
    </cfRule>
  </conditionalFormatting>
  <conditionalFormatting sqref="X641">
    <cfRule type="containsBlanks" dxfId="8378" priority="813">
      <formula>LEN(TRIM(X641))=0</formula>
    </cfRule>
  </conditionalFormatting>
  <conditionalFormatting sqref="W641">
    <cfRule type="containsBlanks" dxfId="8377" priority="812">
      <formula>LEN(TRIM(W641))=0</formula>
    </cfRule>
  </conditionalFormatting>
  <conditionalFormatting sqref="Y641">
    <cfRule type="containsBlanks" dxfId="8376" priority="811">
      <formula>LEN(TRIM(Y641))=0</formula>
    </cfRule>
  </conditionalFormatting>
  <conditionalFormatting sqref="Z641">
    <cfRule type="containsBlanks" dxfId="8375" priority="810">
      <formula>LEN(TRIM(Z641))=0</formula>
    </cfRule>
  </conditionalFormatting>
  <conditionalFormatting sqref="AG641:AH641">
    <cfRule type="containsBlanks" dxfId="8374" priority="809">
      <formula>LEN(TRIM(AG641))=0</formula>
    </cfRule>
  </conditionalFormatting>
  <conditionalFormatting sqref="AB641">
    <cfRule type="containsBlanks" dxfId="8373" priority="807">
      <formula>LEN(TRIM(AB641))=0</formula>
    </cfRule>
  </conditionalFormatting>
  <conditionalFormatting sqref="AD641:AE641">
    <cfRule type="containsBlanks" dxfId="8372" priority="806">
      <formula>LEN(TRIM(AD641))=0</formula>
    </cfRule>
  </conditionalFormatting>
  <conditionalFormatting sqref="BA641">
    <cfRule type="containsBlanks" dxfId="8371" priority="804">
      <formula>LEN(TRIM(BA641))=0</formula>
    </cfRule>
  </conditionalFormatting>
  <conditionalFormatting sqref="AX641:AY641">
    <cfRule type="containsBlanks" dxfId="8370" priority="803">
      <formula>LEN(TRIM(AX641))=0</formula>
    </cfRule>
  </conditionalFormatting>
  <conditionalFormatting sqref="AV641:AW641">
    <cfRule type="containsBlanks" dxfId="8369" priority="802">
      <formula>LEN(TRIM(AV641))=0</formula>
    </cfRule>
  </conditionalFormatting>
  <conditionalFormatting sqref="AZ641">
    <cfRule type="containsBlanks" dxfId="8368" priority="801">
      <formula>LEN(TRIM(AZ641))=0</formula>
    </cfRule>
  </conditionalFormatting>
  <conditionalFormatting sqref="BG641:BL641">
    <cfRule type="containsBlanks" dxfId="8367" priority="800">
      <formula>LEN(TRIM(BG641))=0</formula>
    </cfRule>
  </conditionalFormatting>
  <conditionalFormatting sqref="BG641:BL641">
    <cfRule type="containsBlanks" dxfId="8366" priority="799">
      <formula>LEN(TRIM(BG641))=0</formula>
    </cfRule>
  </conditionalFormatting>
  <conditionalFormatting sqref="BM641">
    <cfRule type="containsBlanks" dxfId="8365" priority="797">
      <formula>LEN(TRIM(BM641))=0</formula>
    </cfRule>
  </conditionalFormatting>
  <conditionalFormatting sqref="BM641">
    <cfRule type="containsBlanks" dxfId="8364" priority="798">
      <formula>LEN(TRIM(BM641))=0</formula>
    </cfRule>
  </conditionalFormatting>
  <conditionalFormatting sqref="BN641:BO641">
    <cfRule type="containsBlanks" dxfId="8363" priority="796">
      <formula>LEN(TRIM(BN641))=0</formula>
    </cfRule>
  </conditionalFormatting>
  <conditionalFormatting sqref="AS641">
    <cfRule type="containsBlanks" dxfId="8362" priority="795">
      <formula>LEN(TRIM(AS641))=0</formula>
    </cfRule>
  </conditionalFormatting>
  <conditionalFormatting sqref="S641">
    <cfRule type="containsBlanks" dxfId="8361" priority="794">
      <formula>LEN(TRIM(S641))=0</formula>
    </cfRule>
  </conditionalFormatting>
  <conditionalFormatting sqref="T641">
    <cfRule type="containsBlanks" dxfId="8360" priority="793">
      <formula>LEN(TRIM(T641))=0</formula>
    </cfRule>
  </conditionalFormatting>
  <conditionalFormatting sqref="F641">
    <cfRule type="containsBlanks" dxfId="8359" priority="792">
      <formula>LEN(TRIM(F641))=0</formula>
    </cfRule>
  </conditionalFormatting>
  <conditionalFormatting sqref="R642 AJ642:AK642 AR642 AT642:AU642 U642:V642">
    <cfRule type="containsBlanks" dxfId="8358" priority="791">
      <formula>LEN(TRIM(R642))=0</formula>
    </cfRule>
  </conditionalFormatting>
  <conditionalFormatting sqref="BQ642">
    <cfRule type="notContainsBlanks" dxfId="8357" priority="790">
      <formula>LEN(TRIM(BQ642))&gt;0</formula>
    </cfRule>
  </conditionalFormatting>
  <conditionalFormatting sqref="X642">
    <cfRule type="containsBlanks" dxfId="8356" priority="789">
      <formula>LEN(TRIM(X642))=0</formula>
    </cfRule>
  </conditionalFormatting>
  <conditionalFormatting sqref="W642">
    <cfRule type="containsBlanks" dxfId="8355" priority="788">
      <formula>LEN(TRIM(W642))=0</formula>
    </cfRule>
  </conditionalFormatting>
  <conditionalFormatting sqref="Y642">
    <cfRule type="containsBlanks" dxfId="8354" priority="787">
      <formula>LEN(TRIM(Y642))=0</formula>
    </cfRule>
  </conditionalFormatting>
  <conditionalFormatting sqref="Z642">
    <cfRule type="containsBlanks" dxfId="8353" priority="786">
      <formula>LEN(TRIM(Z642))=0</formula>
    </cfRule>
  </conditionalFormatting>
  <conditionalFormatting sqref="AG642:AH642">
    <cfRule type="containsBlanks" dxfId="8352" priority="785">
      <formula>LEN(TRIM(AG642))=0</formula>
    </cfRule>
  </conditionalFormatting>
  <conditionalFormatting sqref="AB642">
    <cfRule type="containsBlanks" dxfId="8351" priority="783">
      <formula>LEN(TRIM(AB642))=0</formula>
    </cfRule>
  </conditionalFormatting>
  <conditionalFormatting sqref="AD642:AE642">
    <cfRule type="containsBlanks" dxfId="8350" priority="782">
      <formula>LEN(TRIM(AD642))=0</formula>
    </cfRule>
  </conditionalFormatting>
  <conditionalFormatting sqref="BA642">
    <cfRule type="containsBlanks" dxfId="8349" priority="780">
      <formula>LEN(TRIM(BA642))=0</formula>
    </cfRule>
  </conditionalFormatting>
  <conditionalFormatting sqref="AX642:AY642">
    <cfRule type="containsBlanks" dxfId="8348" priority="779">
      <formula>LEN(TRIM(AX642))=0</formula>
    </cfRule>
  </conditionalFormatting>
  <conditionalFormatting sqref="AV642:AW642">
    <cfRule type="containsBlanks" dxfId="8347" priority="778">
      <formula>LEN(TRIM(AV642))=0</formula>
    </cfRule>
  </conditionalFormatting>
  <conditionalFormatting sqref="AZ642">
    <cfRule type="containsBlanks" dxfId="8346" priority="777">
      <formula>LEN(TRIM(AZ642))=0</formula>
    </cfRule>
  </conditionalFormatting>
  <conditionalFormatting sqref="BG642:BL642">
    <cfRule type="containsBlanks" dxfId="8345" priority="776">
      <formula>LEN(TRIM(BG642))=0</formula>
    </cfRule>
  </conditionalFormatting>
  <conditionalFormatting sqref="BG642:BL642">
    <cfRule type="containsBlanks" dxfId="8344" priority="775">
      <formula>LEN(TRIM(BG642))=0</formula>
    </cfRule>
  </conditionalFormatting>
  <conditionalFormatting sqref="BM642">
    <cfRule type="containsBlanks" dxfId="8343" priority="773">
      <formula>LEN(TRIM(BM642))=0</formula>
    </cfRule>
  </conditionalFormatting>
  <conditionalFormatting sqref="BM642">
    <cfRule type="containsBlanks" dxfId="8342" priority="774">
      <formula>LEN(TRIM(BM642))=0</formula>
    </cfRule>
  </conditionalFormatting>
  <conditionalFormatting sqref="BN642:BO642">
    <cfRule type="containsBlanks" dxfId="8341" priority="772">
      <formula>LEN(TRIM(BN642))=0</formula>
    </cfRule>
  </conditionalFormatting>
  <conditionalFormatting sqref="AS642">
    <cfRule type="containsBlanks" dxfId="8340" priority="771">
      <formula>LEN(TRIM(AS642))=0</formula>
    </cfRule>
  </conditionalFormatting>
  <conditionalFormatting sqref="S642">
    <cfRule type="containsBlanks" dxfId="8339" priority="770">
      <formula>LEN(TRIM(S642))=0</formula>
    </cfRule>
  </conditionalFormatting>
  <conditionalFormatting sqref="T642">
    <cfRule type="containsBlanks" dxfId="8338" priority="769">
      <formula>LEN(TRIM(T642))=0</formula>
    </cfRule>
  </conditionalFormatting>
  <conditionalFormatting sqref="F642">
    <cfRule type="containsBlanks" dxfId="8337" priority="768">
      <formula>LEN(TRIM(F642))=0</formula>
    </cfRule>
  </conditionalFormatting>
  <conditionalFormatting sqref="H638">
    <cfRule type="containsBlanks" dxfId="8336" priority="767">
      <formula>LEN(TRIM(H638))=0</formula>
    </cfRule>
  </conditionalFormatting>
  <conditionalFormatting sqref="I638:J638">
    <cfRule type="containsBlanks" dxfId="8335" priority="766">
      <formula>LEN(TRIM(I638))=0</formula>
    </cfRule>
  </conditionalFormatting>
  <conditionalFormatting sqref="H639">
    <cfRule type="containsBlanks" dxfId="8334" priority="765">
      <formula>LEN(TRIM(H639))=0</formula>
    </cfRule>
  </conditionalFormatting>
  <conditionalFormatting sqref="I639">
    <cfRule type="containsBlanks" dxfId="8333" priority="764">
      <formula>LEN(TRIM(I639))=0</formula>
    </cfRule>
  </conditionalFormatting>
  <conditionalFormatting sqref="J639">
    <cfRule type="containsBlanks" dxfId="8332" priority="763">
      <formula>LEN(TRIM(J639))=0</formula>
    </cfRule>
  </conditionalFormatting>
  <conditionalFormatting sqref="G640">
    <cfRule type="containsBlanks" dxfId="8331" priority="762">
      <formula>LEN(TRIM(G640))=0</formula>
    </cfRule>
  </conditionalFormatting>
  <conditionalFormatting sqref="I640:J640">
    <cfRule type="containsBlanks" dxfId="8330" priority="761">
      <formula>LEN(TRIM(I640))=0</formula>
    </cfRule>
  </conditionalFormatting>
  <conditionalFormatting sqref="H641">
    <cfRule type="containsBlanks" dxfId="8329" priority="760">
      <formula>LEN(TRIM(H641))=0</formula>
    </cfRule>
  </conditionalFormatting>
  <conditionalFormatting sqref="I641:J641">
    <cfRule type="containsBlanks" dxfId="8328" priority="759">
      <formula>LEN(TRIM(I641))=0</formula>
    </cfRule>
  </conditionalFormatting>
  <conditionalFormatting sqref="G642">
    <cfRule type="containsBlanks" dxfId="8327" priority="758">
      <formula>LEN(TRIM(G642))=0</formula>
    </cfRule>
  </conditionalFormatting>
  <conditionalFormatting sqref="H642">
    <cfRule type="containsBlanks" dxfId="8326" priority="757">
      <formula>LEN(TRIM(H642))=0</formula>
    </cfRule>
  </conditionalFormatting>
  <conditionalFormatting sqref="I642:J642">
    <cfRule type="containsBlanks" dxfId="8325" priority="756">
      <formula>LEN(TRIM(I642))=0</formula>
    </cfRule>
  </conditionalFormatting>
  <conditionalFormatting sqref="R643 AJ643:AK643 AR643 AT643:AU643 U643:V643">
    <cfRule type="containsBlanks" dxfId="8324" priority="755">
      <formula>LEN(TRIM(R643))=0</formula>
    </cfRule>
  </conditionalFormatting>
  <conditionalFormatting sqref="BQ643">
    <cfRule type="notContainsBlanks" dxfId="8323" priority="754">
      <formula>LEN(TRIM(BQ643))&gt;0</formula>
    </cfRule>
  </conditionalFormatting>
  <conditionalFormatting sqref="X643">
    <cfRule type="containsBlanks" dxfId="8322" priority="753">
      <formula>LEN(TRIM(X643))=0</formula>
    </cfRule>
  </conditionalFormatting>
  <conditionalFormatting sqref="W643">
    <cfRule type="containsBlanks" dxfId="8321" priority="752">
      <formula>LEN(TRIM(W643))=0</formula>
    </cfRule>
  </conditionalFormatting>
  <conditionalFormatting sqref="Y643">
    <cfRule type="containsBlanks" dxfId="8320" priority="751">
      <formula>LEN(TRIM(Y643))=0</formula>
    </cfRule>
  </conditionalFormatting>
  <conditionalFormatting sqref="Z643">
    <cfRule type="containsBlanks" dxfId="8319" priority="750">
      <formula>LEN(TRIM(Z643))=0</formula>
    </cfRule>
  </conditionalFormatting>
  <conditionalFormatting sqref="AG643:AH643">
    <cfRule type="containsBlanks" dxfId="8318" priority="749">
      <formula>LEN(TRIM(AG643))=0</formula>
    </cfRule>
  </conditionalFormatting>
  <conditionalFormatting sqref="AB643">
    <cfRule type="containsBlanks" dxfId="8317" priority="747">
      <formula>LEN(TRIM(AB643))=0</formula>
    </cfRule>
  </conditionalFormatting>
  <conditionalFormatting sqref="AD643:AE643">
    <cfRule type="containsBlanks" dxfId="8316" priority="746">
      <formula>LEN(TRIM(AD643))=0</formula>
    </cfRule>
  </conditionalFormatting>
  <conditionalFormatting sqref="BA643">
    <cfRule type="containsBlanks" dxfId="8315" priority="744">
      <formula>LEN(TRIM(BA643))=0</formula>
    </cfRule>
  </conditionalFormatting>
  <conditionalFormatting sqref="AX643:AY643">
    <cfRule type="containsBlanks" dxfId="8314" priority="743">
      <formula>LEN(TRIM(AX643))=0</formula>
    </cfRule>
  </conditionalFormatting>
  <conditionalFormatting sqref="AV643:AW643">
    <cfRule type="containsBlanks" dxfId="8313" priority="742">
      <formula>LEN(TRIM(AV643))=0</formula>
    </cfRule>
  </conditionalFormatting>
  <conditionalFormatting sqref="AZ643">
    <cfRule type="containsBlanks" dxfId="8312" priority="741">
      <formula>LEN(TRIM(AZ643))=0</formula>
    </cfRule>
  </conditionalFormatting>
  <conditionalFormatting sqref="BG643:BL643">
    <cfRule type="containsBlanks" dxfId="8311" priority="740">
      <formula>LEN(TRIM(BG643))=0</formula>
    </cfRule>
  </conditionalFormatting>
  <conditionalFormatting sqref="BG643:BL643">
    <cfRule type="containsBlanks" dxfId="8310" priority="739">
      <formula>LEN(TRIM(BG643))=0</formula>
    </cfRule>
  </conditionalFormatting>
  <conditionalFormatting sqref="BM643">
    <cfRule type="containsBlanks" dxfId="8309" priority="737">
      <formula>LEN(TRIM(BM643))=0</formula>
    </cfRule>
  </conditionalFormatting>
  <conditionalFormatting sqref="BM643">
    <cfRule type="containsBlanks" dxfId="8308" priority="738">
      <formula>LEN(TRIM(BM643))=0</formula>
    </cfRule>
  </conditionalFormatting>
  <conditionalFormatting sqref="BN643:BO643">
    <cfRule type="containsBlanks" dxfId="8307" priority="736">
      <formula>LEN(TRIM(BN643))=0</formula>
    </cfRule>
  </conditionalFormatting>
  <conditionalFormatting sqref="AS643">
    <cfRule type="containsBlanks" dxfId="8306" priority="735">
      <formula>LEN(TRIM(AS643))=0</formula>
    </cfRule>
  </conditionalFormatting>
  <conditionalFormatting sqref="S643">
    <cfRule type="containsBlanks" dxfId="8305" priority="734">
      <formula>LEN(TRIM(S643))=0</formula>
    </cfRule>
  </conditionalFormatting>
  <conditionalFormatting sqref="T643">
    <cfRule type="containsBlanks" dxfId="8304" priority="733">
      <formula>LEN(TRIM(T643))=0</formula>
    </cfRule>
  </conditionalFormatting>
  <conditionalFormatting sqref="F643">
    <cfRule type="containsBlanks" dxfId="8303" priority="732">
      <formula>LEN(TRIM(F643))=0</formula>
    </cfRule>
  </conditionalFormatting>
  <conditionalFormatting sqref="G643">
    <cfRule type="containsBlanks" dxfId="8302" priority="731">
      <formula>LEN(TRIM(G643))=0</formula>
    </cfRule>
  </conditionalFormatting>
  <conditionalFormatting sqref="BG651:BL652">
    <cfRule type="containsBlanks" dxfId="8301" priority="542">
      <formula>LEN(TRIM(BG651))=0</formula>
    </cfRule>
  </conditionalFormatting>
  <conditionalFormatting sqref="H643">
    <cfRule type="containsBlanks" dxfId="8300" priority="730">
      <formula>LEN(TRIM(H643))=0</formula>
    </cfRule>
  </conditionalFormatting>
  <conditionalFormatting sqref="I643">
    <cfRule type="containsBlanks" dxfId="8299" priority="729">
      <formula>LEN(TRIM(I643))=0</formula>
    </cfRule>
  </conditionalFormatting>
  <conditionalFormatting sqref="J643">
    <cfRule type="containsBlanks" dxfId="8298" priority="728">
      <formula>LEN(TRIM(J643))=0</formula>
    </cfRule>
  </conditionalFormatting>
  <conditionalFormatting sqref="R644 AJ644:AK644 AR644 AT644:AU644 U644:V644">
    <cfRule type="containsBlanks" dxfId="8297" priority="727">
      <formula>LEN(TRIM(R644))=0</formula>
    </cfRule>
  </conditionalFormatting>
  <conditionalFormatting sqref="BQ644">
    <cfRule type="notContainsBlanks" dxfId="8296" priority="726">
      <formula>LEN(TRIM(BQ644))&gt;0</formula>
    </cfRule>
  </conditionalFormatting>
  <conditionalFormatting sqref="X644">
    <cfRule type="containsBlanks" dxfId="8295" priority="725">
      <formula>LEN(TRIM(X644))=0</formula>
    </cfRule>
  </conditionalFormatting>
  <conditionalFormatting sqref="W644">
    <cfRule type="containsBlanks" dxfId="8294" priority="724">
      <formula>LEN(TRIM(W644))=0</formula>
    </cfRule>
  </conditionalFormatting>
  <conditionalFormatting sqref="Y644">
    <cfRule type="containsBlanks" dxfId="8293" priority="723">
      <formula>LEN(TRIM(Y644))=0</formula>
    </cfRule>
  </conditionalFormatting>
  <conditionalFormatting sqref="Z644">
    <cfRule type="containsBlanks" dxfId="8292" priority="722">
      <formula>LEN(TRIM(Z644))=0</formula>
    </cfRule>
  </conditionalFormatting>
  <conditionalFormatting sqref="AG644:AH644">
    <cfRule type="containsBlanks" dxfId="8291" priority="721">
      <formula>LEN(TRIM(AG644))=0</formula>
    </cfRule>
  </conditionalFormatting>
  <conditionalFormatting sqref="AB644">
    <cfRule type="containsBlanks" dxfId="8290" priority="719">
      <formula>LEN(TRIM(AB644))=0</formula>
    </cfRule>
  </conditionalFormatting>
  <conditionalFormatting sqref="AD644:AE644">
    <cfRule type="containsBlanks" dxfId="8289" priority="718">
      <formula>LEN(TRIM(AD644))=0</formula>
    </cfRule>
  </conditionalFormatting>
  <conditionalFormatting sqref="BA644">
    <cfRule type="containsBlanks" dxfId="8288" priority="716">
      <formula>LEN(TRIM(BA644))=0</formula>
    </cfRule>
  </conditionalFormatting>
  <conditionalFormatting sqref="AX644:AY644">
    <cfRule type="containsBlanks" dxfId="8287" priority="715">
      <formula>LEN(TRIM(AX644))=0</formula>
    </cfRule>
  </conditionalFormatting>
  <conditionalFormatting sqref="AV644:AW644">
    <cfRule type="containsBlanks" dxfId="8286" priority="714">
      <formula>LEN(TRIM(AV644))=0</formula>
    </cfRule>
  </conditionalFormatting>
  <conditionalFormatting sqref="AZ644">
    <cfRule type="containsBlanks" dxfId="8285" priority="713">
      <formula>LEN(TRIM(AZ644))=0</formula>
    </cfRule>
  </conditionalFormatting>
  <conditionalFormatting sqref="BG644:BL644">
    <cfRule type="containsBlanks" dxfId="8284" priority="712">
      <formula>LEN(TRIM(BG644))=0</formula>
    </cfRule>
  </conditionalFormatting>
  <conditionalFormatting sqref="BG644:BL644">
    <cfRule type="containsBlanks" dxfId="8283" priority="711">
      <formula>LEN(TRIM(BG644))=0</formula>
    </cfRule>
  </conditionalFormatting>
  <conditionalFormatting sqref="BM644">
    <cfRule type="containsBlanks" dxfId="8282" priority="709">
      <formula>LEN(TRIM(BM644))=0</formula>
    </cfRule>
  </conditionalFormatting>
  <conditionalFormatting sqref="BM644">
    <cfRule type="containsBlanks" dxfId="8281" priority="710">
      <formula>LEN(TRIM(BM644))=0</formula>
    </cfRule>
  </conditionalFormatting>
  <conditionalFormatting sqref="BN644:BO644">
    <cfRule type="containsBlanks" dxfId="8280" priority="708">
      <formula>LEN(TRIM(BN644))=0</formula>
    </cfRule>
  </conditionalFormatting>
  <conditionalFormatting sqref="AS644">
    <cfRule type="containsBlanks" dxfId="8279" priority="707">
      <formula>LEN(TRIM(AS644))=0</formula>
    </cfRule>
  </conditionalFormatting>
  <conditionalFormatting sqref="S644">
    <cfRule type="containsBlanks" dxfId="8278" priority="706">
      <formula>LEN(TRIM(S644))=0</formula>
    </cfRule>
  </conditionalFormatting>
  <conditionalFormatting sqref="T644">
    <cfRule type="containsBlanks" dxfId="8277" priority="705">
      <formula>LEN(TRIM(T644))=0</formula>
    </cfRule>
  </conditionalFormatting>
  <conditionalFormatting sqref="F644">
    <cfRule type="containsBlanks" dxfId="8276" priority="704">
      <formula>LEN(TRIM(F644))=0</formula>
    </cfRule>
  </conditionalFormatting>
  <conditionalFormatting sqref="G644">
    <cfRule type="containsBlanks" dxfId="8275" priority="703">
      <formula>LEN(TRIM(G644))=0</formula>
    </cfRule>
  </conditionalFormatting>
  <conditionalFormatting sqref="I644">
    <cfRule type="containsBlanks" dxfId="8274" priority="702">
      <formula>LEN(TRIM(I644))=0</formula>
    </cfRule>
  </conditionalFormatting>
  <conditionalFormatting sqref="J644">
    <cfRule type="containsBlanks" dxfId="8273" priority="701">
      <formula>LEN(TRIM(J644))=0</formula>
    </cfRule>
  </conditionalFormatting>
  <conditionalFormatting sqref="H644">
    <cfRule type="containsBlanks" dxfId="8272" priority="700">
      <formula>LEN(TRIM(H644))=0</formula>
    </cfRule>
  </conditionalFormatting>
  <conditionalFormatting sqref="K638 M638">
    <cfRule type="containsBlanks" dxfId="8271" priority="699">
      <formula>LEN(TRIM(K638))=0</formula>
    </cfRule>
  </conditionalFormatting>
  <conditionalFormatting sqref="K640 M640">
    <cfRule type="containsBlanks" dxfId="8270" priority="697">
      <formula>LEN(TRIM(K640))=0</formula>
    </cfRule>
  </conditionalFormatting>
  <conditionalFormatting sqref="K639 M639">
    <cfRule type="containsBlanks" dxfId="8269" priority="695">
      <formula>LEN(TRIM(K639))=0</formula>
    </cfRule>
  </conditionalFormatting>
  <conditionalFormatting sqref="K641:K642 M641:M642">
    <cfRule type="containsBlanks" dxfId="8268" priority="693">
      <formula>LEN(TRIM(K641))=0</formula>
    </cfRule>
  </conditionalFormatting>
  <conditionalFormatting sqref="K643 M643">
    <cfRule type="containsBlanks" dxfId="8267" priority="691">
      <formula>LEN(TRIM(K643))=0</formula>
    </cfRule>
  </conditionalFormatting>
  <conditionalFormatting sqref="K644 M644">
    <cfRule type="containsBlanks" dxfId="8266" priority="689">
      <formula>LEN(TRIM(K644))=0</formula>
    </cfRule>
  </conditionalFormatting>
  <conditionalFormatting sqref="N638:P644">
    <cfRule type="containsBlanks" dxfId="8265" priority="687">
      <formula>LEN(TRIM(N638))=0</formula>
    </cfRule>
  </conditionalFormatting>
  <conditionalFormatting sqref="Q639:Q643">
    <cfRule type="containsBlanks" dxfId="8264" priority="686">
      <formula>LEN(TRIM(Q639))=0</formula>
    </cfRule>
  </conditionalFormatting>
  <conditionalFormatting sqref="Q644">
    <cfRule type="containsBlanks" dxfId="8263" priority="685">
      <formula>LEN(TRIM(Q644))=0</formula>
    </cfRule>
  </conditionalFormatting>
  <conditionalFormatting sqref="G645">
    <cfRule type="containsBlanks" dxfId="8262" priority="684">
      <formula>LEN(TRIM(G645))=0</formula>
    </cfRule>
  </conditionalFormatting>
  <conditionalFormatting sqref="F645">
    <cfRule type="containsBlanks" dxfId="8261" priority="683">
      <formula>LEN(TRIM(F645))=0</formula>
    </cfRule>
  </conditionalFormatting>
  <conditionalFormatting sqref="H645">
    <cfRule type="containsBlanks" dxfId="8260" priority="682">
      <formula>LEN(TRIM(H645))=0</formula>
    </cfRule>
  </conditionalFormatting>
  <conditionalFormatting sqref="I645:J645">
    <cfRule type="containsBlanks" dxfId="8259" priority="681">
      <formula>LEN(TRIM(I645))=0</formula>
    </cfRule>
  </conditionalFormatting>
  <conditionalFormatting sqref="K645 M645">
    <cfRule type="containsBlanks" dxfId="8258" priority="680">
      <formula>LEN(TRIM(K645))=0</formula>
    </cfRule>
  </conditionalFormatting>
  <conditionalFormatting sqref="O645">
    <cfRule type="containsBlanks" dxfId="8257" priority="678">
      <formula>LEN(TRIM(O645))=0</formula>
    </cfRule>
  </conditionalFormatting>
  <conditionalFormatting sqref="X645">
    <cfRule type="containsBlanks" dxfId="8256" priority="677">
      <formula>LEN(TRIM(X645))=0</formula>
    </cfRule>
  </conditionalFormatting>
  <conditionalFormatting sqref="W645">
    <cfRule type="containsBlanks" dxfId="8255" priority="676">
      <formula>LEN(TRIM(W645))=0</formula>
    </cfRule>
  </conditionalFormatting>
  <conditionalFormatting sqref="Z645">
    <cfRule type="containsBlanks" dxfId="8254" priority="675">
      <formula>LEN(TRIM(Z645))=0</formula>
    </cfRule>
  </conditionalFormatting>
  <conditionalFormatting sqref="Y645">
    <cfRule type="containsBlanks" dxfId="8253" priority="674">
      <formula>LEN(TRIM(Y645))=0</formula>
    </cfRule>
  </conditionalFormatting>
  <conditionalFormatting sqref="AG645:AH645">
    <cfRule type="containsBlanks" dxfId="8252" priority="673">
      <formula>LEN(TRIM(AG645))=0</formula>
    </cfRule>
  </conditionalFormatting>
  <conditionalFormatting sqref="AD645">
    <cfRule type="containsBlanks" dxfId="8251" priority="672">
      <formula>LEN(TRIM(AD645))=0</formula>
    </cfRule>
  </conditionalFormatting>
  <conditionalFormatting sqref="AE645">
    <cfRule type="containsBlanks" dxfId="8250" priority="671">
      <formula>LEN(TRIM(AE645))=0</formula>
    </cfRule>
  </conditionalFormatting>
  <conditionalFormatting sqref="AJ645:AK645">
    <cfRule type="containsBlanks" dxfId="8249" priority="670">
      <formula>LEN(TRIM(AJ645))=0</formula>
    </cfRule>
  </conditionalFormatting>
  <conditionalFormatting sqref="AB645">
    <cfRule type="containsBlanks" dxfId="8248" priority="668">
      <formula>LEN(TRIM(AB645))=0</formula>
    </cfRule>
  </conditionalFormatting>
  <conditionalFormatting sqref="BO645">
    <cfRule type="containsBlanks" dxfId="8247" priority="666">
      <formula>LEN(TRIM(BO645))=0</formula>
    </cfRule>
  </conditionalFormatting>
  <conditionalFormatting sqref="BG645:BL645">
    <cfRule type="containsBlanks" dxfId="8246" priority="665">
      <formula>LEN(TRIM(BG645))=0</formula>
    </cfRule>
  </conditionalFormatting>
  <conditionalFormatting sqref="BG645:BL645">
    <cfRule type="containsBlanks" dxfId="8245" priority="664">
      <formula>LEN(TRIM(BG645))=0</formula>
    </cfRule>
  </conditionalFormatting>
  <conditionalFormatting sqref="BM645">
    <cfRule type="containsBlanks" dxfId="8244" priority="662">
      <formula>LEN(TRIM(BM645))=0</formula>
    </cfRule>
  </conditionalFormatting>
  <conditionalFormatting sqref="BM645">
    <cfRule type="containsBlanks" dxfId="8243" priority="663">
      <formula>LEN(TRIM(BM645))=0</formula>
    </cfRule>
  </conditionalFormatting>
  <conditionalFormatting sqref="BA645">
    <cfRule type="containsBlanks" dxfId="8242" priority="661">
      <formula>LEN(TRIM(BA645))=0</formula>
    </cfRule>
  </conditionalFormatting>
  <conditionalFormatting sqref="S645">
    <cfRule type="containsBlanks" dxfId="8241" priority="660">
      <formula>LEN(TRIM(S645))=0</formula>
    </cfRule>
  </conditionalFormatting>
  <conditionalFormatting sqref="T645">
    <cfRule type="containsBlanks" dxfId="8240" priority="659">
      <formula>LEN(TRIM(T645))=0</formula>
    </cfRule>
  </conditionalFormatting>
  <conditionalFormatting sqref="AX645:AY645">
    <cfRule type="containsBlanks" dxfId="8239" priority="658">
      <formula>LEN(TRIM(AX645))=0</formula>
    </cfRule>
  </conditionalFormatting>
  <conditionalFormatting sqref="AV645:AW645">
    <cfRule type="containsBlanks" dxfId="8238" priority="657">
      <formula>LEN(TRIM(AV645))=0</formula>
    </cfRule>
  </conditionalFormatting>
  <conditionalFormatting sqref="AZ645">
    <cfRule type="containsBlanks" dxfId="8237" priority="656">
      <formula>LEN(TRIM(AZ645))=0</formula>
    </cfRule>
  </conditionalFormatting>
  <conditionalFormatting sqref="G646">
    <cfRule type="containsBlanks" dxfId="8236" priority="655">
      <formula>LEN(TRIM(G646))=0</formula>
    </cfRule>
  </conditionalFormatting>
  <conditionalFormatting sqref="F646">
    <cfRule type="containsBlanks" dxfId="8235" priority="654">
      <formula>LEN(TRIM(F646))=0</formula>
    </cfRule>
  </conditionalFormatting>
  <conditionalFormatting sqref="H646">
    <cfRule type="containsBlanks" dxfId="8234" priority="653">
      <formula>LEN(TRIM(H646))=0</formula>
    </cfRule>
  </conditionalFormatting>
  <conditionalFormatting sqref="I646:J646">
    <cfRule type="containsBlanks" dxfId="8233" priority="652">
      <formula>LEN(TRIM(I646))=0</formula>
    </cfRule>
  </conditionalFormatting>
  <conditionalFormatting sqref="K646 M646">
    <cfRule type="containsBlanks" dxfId="8232" priority="651">
      <formula>LEN(TRIM(K646))=0</formula>
    </cfRule>
  </conditionalFormatting>
  <conditionalFormatting sqref="N646:P646">
    <cfRule type="containsBlanks" dxfId="8231" priority="649">
      <formula>LEN(TRIM(N646))=0</formula>
    </cfRule>
  </conditionalFormatting>
  <conditionalFormatting sqref="X646">
    <cfRule type="containsBlanks" dxfId="8230" priority="648">
      <formula>LEN(TRIM(X646))=0</formula>
    </cfRule>
  </conditionalFormatting>
  <conditionalFormatting sqref="W646">
    <cfRule type="containsBlanks" dxfId="8229" priority="647">
      <formula>LEN(TRIM(W646))=0</formula>
    </cfRule>
  </conditionalFormatting>
  <conditionalFormatting sqref="Z646">
    <cfRule type="containsBlanks" dxfId="8228" priority="646">
      <formula>LEN(TRIM(Z646))=0</formula>
    </cfRule>
  </conditionalFormatting>
  <conditionalFormatting sqref="Y646">
    <cfRule type="containsBlanks" dxfId="8227" priority="645">
      <formula>LEN(TRIM(Y646))=0</formula>
    </cfRule>
  </conditionalFormatting>
  <conditionalFormatting sqref="AG646:AH646">
    <cfRule type="containsBlanks" dxfId="8226" priority="644">
      <formula>LEN(TRIM(AG646))=0</formula>
    </cfRule>
  </conditionalFormatting>
  <conditionalFormatting sqref="AJ646:AK646">
    <cfRule type="containsBlanks" dxfId="8225" priority="643">
      <formula>LEN(TRIM(AJ646))=0</formula>
    </cfRule>
  </conditionalFormatting>
  <conditionalFormatting sqref="AB646">
    <cfRule type="containsBlanks" dxfId="8224" priority="641">
      <formula>LEN(TRIM(AB646))=0</formula>
    </cfRule>
  </conditionalFormatting>
  <conditionalFormatting sqref="AD646">
    <cfRule type="containsBlanks" dxfId="8223" priority="640">
      <formula>LEN(TRIM(AD646))=0</formula>
    </cfRule>
  </conditionalFormatting>
  <conditionalFormatting sqref="AE646">
    <cfRule type="containsBlanks" dxfId="8222" priority="639">
      <formula>LEN(TRIM(AE646))=0</formula>
    </cfRule>
  </conditionalFormatting>
  <conditionalFormatting sqref="BA646">
    <cfRule type="containsBlanks" dxfId="8221" priority="637">
      <formula>LEN(TRIM(BA646))=0</formula>
    </cfRule>
  </conditionalFormatting>
  <conditionalFormatting sqref="AX646:AY646">
    <cfRule type="containsBlanks" dxfId="8220" priority="636">
      <formula>LEN(TRIM(AX646))=0</formula>
    </cfRule>
  </conditionalFormatting>
  <conditionalFormatting sqref="AV646:AW646">
    <cfRule type="containsBlanks" dxfId="8219" priority="635">
      <formula>LEN(TRIM(AV646))=0</formula>
    </cfRule>
  </conditionalFormatting>
  <conditionalFormatting sqref="AZ646">
    <cfRule type="containsBlanks" dxfId="8218" priority="634">
      <formula>LEN(TRIM(AZ646))=0</formula>
    </cfRule>
  </conditionalFormatting>
  <conditionalFormatting sqref="BG646:BL646">
    <cfRule type="containsBlanks" dxfId="8217" priority="633">
      <formula>LEN(TRIM(BG646))=0</formula>
    </cfRule>
  </conditionalFormatting>
  <conditionalFormatting sqref="BG646:BL646">
    <cfRule type="containsBlanks" dxfId="8216" priority="632">
      <formula>LEN(TRIM(BG646))=0</formula>
    </cfRule>
  </conditionalFormatting>
  <conditionalFormatting sqref="BM646">
    <cfRule type="containsBlanks" dxfId="8215" priority="630">
      <formula>LEN(TRIM(BM646))=0</formula>
    </cfRule>
  </conditionalFormatting>
  <conditionalFormatting sqref="BM646">
    <cfRule type="containsBlanks" dxfId="8214" priority="631">
      <formula>LEN(TRIM(BM646))=0</formula>
    </cfRule>
  </conditionalFormatting>
  <conditionalFormatting sqref="BN646">
    <cfRule type="containsBlanks" dxfId="8213" priority="629">
      <formula>LEN(TRIM(BN646))=0</formula>
    </cfRule>
  </conditionalFormatting>
  <conditionalFormatting sqref="BO646">
    <cfRule type="containsBlanks" dxfId="8212" priority="628">
      <formula>LEN(TRIM(BO646))=0</formula>
    </cfRule>
  </conditionalFormatting>
  <conditionalFormatting sqref="S646">
    <cfRule type="containsBlanks" dxfId="8211" priority="627">
      <formula>LEN(TRIM(S646))=0</formula>
    </cfRule>
  </conditionalFormatting>
  <conditionalFormatting sqref="T646">
    <cfRule type="containsBlanks" dxfId="8210" priority="626">
      <formula>LEN(TRIM(T646))=0</formula>
    </cfRule>
  </conditionalFormatting>
  <conditionalFormatting sqref="H647">
    <cfRule type="containsBlanks" dxfId="8209" priority="625">
      <formula>LEN(TRIM(H647))=0</formula>
    </cfRule>
  </conditionalFormatting>
  <conditionalFormatting sqref="O647:O649">
    <cfRule type="containsBlanks" dxfId="8208" priority="623">
      <formula>LEN(TRIM(O647))=0</formula>
    </cfRule>
  </conditionalFormatting>
  <conditionalFormatting sqref="I647">
    <cfRule type="containsBlanks" dxfId="8207" priority="622">
      <formula>LEN(TRIM(I647))=0</formula>
    </cfRule>
  </conditionalFormatting>
  <conditionalFormatting sqref="J647">
    <cfRule type="containsBlanks" dxfId="8206" priority="621">
      <formula>LEN(TRIM(J647))=0</formula>
    </cfRule>
  </conditionalFormatting>
  <conditionalFormatting sqref="AB647">
    <cfRule type="containsBlanks" dxfId="8205" priority="620">
      <formula>LEN(TRIM(AB647))=0</formula>
    </cfRule>
  </conditionalFormatting>
  <conditionalFormatting sqref="AD647:AE647">
    <cfRule type="containsBlanks" dxfId="8204" priority="619">
      <formula>LEN(TRIM(AD647))=0</formula>
    </cfRule>
  </conditionalFormatting>
  <conditionalFormatting sqref="S647">
    <cfRule type="containsBlanks" dxfId="8203" priority="617">
      <formula>LEN(TRIM(S647))=0</formula>
    </cfRule>
  </conditionalFormatting>
  <conditionalFormatting sqref="T647">
    <cfRule type="containsBlanks" dxfId="8202" priority="616">
      <formula>LEN(TRIM(T647))=0</formula>
    </cfRule>
  </conditionalFormatting>
  <conditionalFormatting sqref="BJ647:BK647">
    <cfRule type="containsBlanks" dxfId="8201" priority="615">
      <formula>LEN(TRIM(BJ647))=0</formula>
    </cfRule>
  </conditionalFormatting>
  <conditionalFormatting sqref="BJ647:BK647">
    <cfRule type="containsBlanks" dxfId="8200" priority="614">
      <formula>LEN(TRIM(BJ647))=0</formula>
    </cfRule>
  </conditionalFormatting>
  <conditionalFormatting sqref="F648:G648 K648 M648:N648 P648:R648 AR648:AU648 U648:W648 BL648:BO648 BA648 Z648 BG648:BI648 AG648:AH648 AJ648:AK648">
    <cfRule type="containsBlanks" dxfId="8199" priority="613">
      <formula>LEN(TRIM(F648))=0</formula>
    </cfRule>
  </conditionalFormatting>
  <conditionalFormatting sqref="BQ648">
    <cfRule type="notContainsBlanks" dxfId="8198" priority="612">
      <formula>LEN(TRIM(BQ648))&gt;0</formula>
    </cfRule>
  </conditionalFormatting>
  <conditionalFormatting sqref="H648">
    <cfRule type="containsBlanks" dxfId="8197" priority="611">
      <formula>LEN(TRIM(H648))=0</formula>
    </cfRule>
  </conditionalFormatting>
  <conditionalFormatting sqref="I648">
    <cfRule type="containsBlanks" dxfId="8196" priority="608">
      <formula>LEN(TRIM(I648))=0</formula>
    </cfRule>
  </conditionalFormatting>
  <conditionalFormatting sqref="J648">
    <cfRule type="containsBlanks" dxfId="8195" priority="607">
      <formula>LEN(TRIM(J648))=0</formula>
    </cfRule>
  </conditionalFormatting>
  <conditionalFormatting sqref="AB648">
    <cfRule type="containsBlanks" dxfId="8194" priority="606">
      <formula>LEN(TRIM(AB648))=0</formula>
    </cfRule>
  </conditionalFormatting>
  <conditionalFormatting sqref="AD648">
    <cfRule type="containsBlanks" dxfId="8193" priority="605">
      <formula>LEN(TRIM(AD648))=0</formula>
    </cfRule>
  </conditionalFormatting>
  <conditionalFormatting sqref="S648">
    <cfRule type="containsBlanks" dxfId="8192" priority="603">
      <formula>LEN(TRIM(S648))=0</formula>
    </cfRule>
  </conditionalFormatting>
  <conditionalFormatting sqref="T648">
    <cfRule type="containsBlanks" dxfId="8191" priority="602">
      <formula>LEN(TRIM(T648))=0</formula>
    </cfRule>
  </conditionalFormatting>
  <conditionalFormatting sqref="BJ648:BK648">
    <cfRule type="containsBlanks" dxfId="8190" priority="601">
      <formula>LEN(TRIM(BJ648))=0</formula>
    </cfRule>
  </conditionalFormatting>
  <conditionalFormatting sqref="BJ648:BK648">
    <cfRule type="containsBlanks" dxfId="8189" priority="600">
      <formula>LEN(TRIM(BJ648))=0</formula>
    </cfRule>
  </conditionalFormatting>
  <conditionalFormatting sqref="AX647:AY648">
    <cfRule type="containsBlanks" dxfId="8188" priority="599">
      <formula>LEN(TRIM(AX647))=0</formula>
    </cfRule>
  </conditionalFormatting>
  <conditionalFormatting sqref="AV647:AW648">
    <cfRule type="containsBlanks" dxfId="8187" priority="598">
      <formula>LEN(TRIM(AV647))=0</formula>
    </cfRule>
  </conditionalFormatting>
  <conditionalFormatting sqref="AZ648">
    <cfRule type="containsBlanks" dxfId="8186" priority="597">
      <formula>LEN(TRIM(AZ648))=0</formula>
    </cfRule>
  </conditionalFormatting>
  <conditionalFormatting sqref="G649">
    <cfRule type="containsBlanks" dxfId="8185" priority="596">
      <formula>LEN(TRIM(G649))=0</formula>
    </cfRule>
  </conditionalFormatting>
  <conditionalFormatting sqref="F649">
    <cfRule type="containsBlanks" dxfId="8184" priority="595">
      <formula>LEN(TRIM(F649))=0</formula>
    </cfRule>
  </conditionalFormatting>
  <conditionalFormatting sqref="H649">
    <cfRule type="containsBlanks" dxfId="8183" priority="594">
      <formula>LEN(TRIM(H649))=0</formula>
    </cfRule>
  </conditionalFormatting>
  <conditionalFormatting sqref="I649">
    <cfRule type="containsBlanks" dxfId="8182" priority="593">
      <formula>LEN(TRIM(I649))=0</formula>
    </cfRule>
  </conditionalFormatting>
  <conditionalFormatting sqref="J649">
    <cfRule type="containsBlanks" dxfId="8181" priority="592">
      <formula>LEN(TRIM(J649))=0</formula>
    </cfRule>
  </conditionalFormatting>
  <conditionalFormatting sqref="K649:M649">
    <cfRule type="containsBlanks" dxfId="8180" priority="590">
      <formula>LEN(TRIM(K649))=0</formula>
    </cfRule>
  </conditionalFormatting>
  <conditionalFormatting sqref="W649">
    <cfRule type="containsBlanks" dxfId="8179" priority="589">
      <formula>LEN(TRIM(W649))=0</formula>
    </cfRule>
  </conditionalFormatting>
  <conditionalFormatting sqref="AB649">
    <cfRule type="containsBlanks" dxfId="8178" priority="588">
      <formula>LEN(TRIM(AB649))=0</formula>
    </cfRule>
  </conditionalFormatting>
  <conditionalFormatting sqref="AX649:AY649">
    <cfRule type="containsBlanks" dxfId="8177" priority="587">
      <formula>LEN(TRIM(AX649))=0</formula>
    </cfRule>
  </conditionalFormatting>
  <conditionalFormatting sqref="BA649">
    <cfRule type="containsBlanks" dxfId="8176" priority="586">
      <formula>LEN(TRIM(BA649))=0</formula>
    </cfRule>
  </conditionalFormatting>
  <conditionalFormatting sqref="AZ649">
    <cfRule type="containsBlanks" dxfId="8175" priority="585">
      <formula>LEN(TRIM(AZ649))=0</formula>
    </cfRule>
  </conditionalFormatting>
  <conditionalFormatting sqref="BG649:BL649">
    <cfRule type="containsBlanks" dxfId="8174" priority="584">
      <formula>LEN(TRIM(BG649))=0</formula>
    </cfRule>
  </conditionalFormatting>
  <conditionalFormatting sqref="BG649:BL649">
    <cfRule type="containsBlanks" dxfId="8173" priority="583">
      <formula>LEN(TRIM(BG649))=0</formula>
    </cfRule>
  </conditionalFormatting>
  <conditionalFormatting sqref="BM649">
    <cfRule type="containsBlanks" dxfId="8172" priority="581">
      <formula>LEN(TRIM(BM649))=0</formula>
    </cfRule>
  </conditionalFormatting>
  <conditionalFormatting sqref="BM649">
    <cfRule type="containsBlanks" dxfId="8171" priority="582">
      <formula>LEN(TRIM(BM649))=0</formula>
    </cfRule>
  </conditionalFormatting>
  <conditionalFormatting sqref="G650">
    <cfRule type="containsBlanks" dxfId="8170" priority="580">
      <formula>LEN(TRIM(G650))=0</formula>
    </cfRule>
  </conditionalFormatting>
  <conditionalFormatting sqref="F650">
    <cfRule type="containsBlanks" dxfId="8169" priority="579">
      <formula>LEN(TRIM(F650))=0</formula>
    </cfRule>
  </conditionalFormatting>
  <conditionalFormatting sqref="H650">
    <cfRule type="containsBlanks" dxfId="8168" priority="578">
      <formula>LEN(TRIM(H650))=0</formula>
    </cfRule>
  </conditionalFormatting>
  <conditionalFormatting sqref="I650">
    <cfRule type="containsBlanks" dxfId="8167" priority="577">
      <formula>LEN(TRIM(I650))=0</formula>
    </cfRule>
  </conditionalFormatting>
  <conditionalFormatting sqref="J650">
    <cfRule type="containsBlanks" dxfId="8166" priority="576">
      <formula>LEN(TRIM(J650))=0</formula>
    </cfRule>
  </conditionalFormatting>
  <conditionalFormatting sqref="K650:M650">
    <cfRule type="containsBlanks" dxfId="8165" priority="575">
      <formula>LEN(TRIM(K650))=0</formula>
    </cfRule>
  </conditionalFormatting>
  <conditionalFormatting sqref="AB650">
    <cfRule type="containsBlanks" dxfId="8164" priority="574">
      <formula>LEN(TRIM(AB650))=0</formula>
    </cfRule>
  </conditionalFormatting>
  <conditionalFormatting sqref="AJ650">
    <cfRule type="containsBlanks" dxfId="8163" priority="573">
      <formula>LEN(TRIM(AJ650))=0</formula>
    </cfRule>
  </conditionalFormatting>
  <conditionalFormatting sqref="AD650:AE650">
    <cfRule type="containsBlanks" dxfId="8162" priority="572">
      <formula>LEN(TRIM(AD650))=0</formula>
    </cfRule>
  </conditionalFormatting>
  <conditionalFormatting sqref="AX650:AY650">
    <cfRule type="containsBlanks" dxfId="8161" priority="571">
      <formula>LEN(TRIM(AX650))=0</formula>
    </cfRule>
  </conditionalFormatting>
  <conditionalFormatting sqref="AZ650">
    <cfRule type="containsBlanks" dxfId="8160" priority="570">
      <formula>LEN(TRIM(AZ650))=0</formula>
    </cfRule>
  </conditionalFormatting>
  <conditionalFormatting sqref="BA650">
    <cfRule type="containsBlanks" dxfId="8159" priority="569">
      <formula>LEN(TRIM(BA650))=0</formula>
    </cfRule>
  </conditionalFormatting>
  <conditionalFormatting sqref="BG650:BL650">
    <cfRule type="containsBlanks" dxfId="8158" priority="568">
      <formula>LEN(TRIM(BG650))=0</formula>
    </cfRule>
  </conditionalFormatting>
  <conditionalFormatting sqref="BG650:BL650">
    <cfRule type="containsBlanks" dxfId="8157" priority="567">
      <formula>LEN(TRIM(BG650))=0</formula>
    </cfRule>
  </conditionalFormatting>
  <conditionalFormatting sqref="BM650">
    <cfRule type="containsBlanks" dxfId="8156" priority="565">
      <formula>LEN(TRIM(BM650))=0</formula>
    </cfRule>
  </conditionalFormatting>
  <conditionalFormatting sqref="BM650">
    <cfRule type="containsBlanks" dxfId="8155" priority="566">
      <formula>LEN(TRIM(BM650))=0</formula>
    </cfRule>
  </conditionalFormatting>
  <conditionalFormatting sqref="G651">
    <cfRule type="containsBlanks" dxfId="8154" priority="564">
      <formula>LEN(TRIM(G651))=0</formula>
    </cfRule>
  </conditionalFormatting>
  <conditionalFormatting sqref="F651">
    <cfRule type="containsBlanks" dxfId="8153" priority="563">
      <formula>LEN(TRIM(F651))=0</formula>
    </cfRule>
  </conditionalFormatting>
  <conditionalFormatting sqref="H651">
    <cfRule type="containsBlanks" dxfId="8152" priority="562">
      <formula>LEN(TRIM(H651))=0</formula>
    </cfRule>
  </conditionalFormatting>
  <conditionalFormatting sqref="I651">
    <cfRule type="containsBlanks" dxfId="8151" priority="561">
      <formula>LEN(TRIM(I651))=0</formula>
    </cfRule>
  </conditionalFormatting>
  <conditionalFormatting sqref="J651">
    <cfRule type="containsBlanks" dxfId="8150" priority="560">
      <formula>LEN(TRIM(J651))=0</formula>
    </cfRule>
  </conditionalFormatting>
  <conditionalFormatting sqref="H652">
    <cfRule type="containsBlanks" dxfId="8149" priority="559">
      <formula>LEN(TRIM(H652))=0</formula>
    </cfRule>
  </conditionalFormatting>
  <conditionalFormatting sqref="I652">
    <cfRule type="containsBlanks" dxfId="8148" priority="558">
      <formula>LEN(TRIM(I652))=0</formula>
    </cfRule>
  </conditionalFormatting>
  <conditionalFormatting sqref="J652">
    <cfRule type="containsBlanks" dxfId="8147" priority="557">
      <formula>LEN(TRIM(J652))=0</formula>
    </cfRule>
  </conditionalFormatting>
  <conditionalFormatting sqref="L651:L656">
    <cfRule type="containsBlanks" dxfId="8146" priority="556">
      <formula>LEN(TRIM(L651))=0</formula>
    </cfRule>
  </conditionalFormatting>
  <conditionalFormatting sqref="K652 M652">
    <cfRule type="containsBlanks" dxfId="8145" priority="555">
      <formula>LEN(TRIM(K652))=0</formula>
    </cfRule>
  </conditionalFormatting>
  <conditionalFormatting sqref="N651:P652">
    <cfRule type="containsBlanks" dxfId="8144" priority="553">
      <formula>LEN(TRIM(N651))=0</formula>
    </cfRule>
  </conditionalFormatting>
  <conditionalFormatting sqref="G652">
    <cfRule type="containsBlanks" dxfId="8143" priority="552">
      <formula>LEN(TRIM(G652))=0</formula>
    </cfRule>
  </conditionalFormatting>
  <conditionalFormatting sqref="F652">
    <cfRule type="containsBlanks" dxfId="8142" priority="551">
      <formula>LEN(TRIM(F652))=0</formula>
    </cfRule>
  </conditionalFormatting>
  <conditionalFormatting sqref="AJ651">
    <cfRule type="containsBlanks" dxfId="8141" priority="550">
      <formula>LEN(TRIM(AJ651))=0</formula>
    </cfRule>
  </conditionalFormatting>
  <conditionalFormatting sqref="AK652">
    <cfRule type="containsBlanks" dxfId="8140" priority="549">
      <formula>LEN(TRIM(AK652))=0</formula>
    </cfRule>
  </conditionalFormatting>
  <conditionalFormatting sqref="AJ652">
    <cfRule type="containsBlanks" dxfId="8139" priority="548">
      <formula>LEN(TRIM(AJ652))=0</formula>
    </cfRule>
  </conditionalFormatting>
  <conditionalFormatting sqref="AS651:AS652">
    <cfRule type="containsBlanks" dxfId="8138" priority="547">
      <formula>LEN(TRIM(AS651))=0</formula>
    </cfRule>
  </conditionalFormatting>
  <conditionalFormatting sqref="AX651:AY652">
    <cfRule type="containsBlanks" dxfId="8137" priority="546">
      <formula>LEN(TRIM(AX651))=0</formula>
    </cfRule>
  </conditionalFormatting>
  <conditionalFormatting sqref="AO651:AO652">
    <cfRule type="containsBlanks" dxfId="8136" priority="545">
      <formula>LEN(TRIM(AO651))=0</formula>
    </cfRule>
  </conditionalFormatting>
  <conditionalFormatting sqref="AZ651:AZ652">
    <cfRule type="containsBlanks" dxfId="8135" priority="544">
      <formula>LEN(TRIM(AZ651))=0</formula>
    </cfRule>
  </conditionalFormatting>
  <conditionalFormatting sqref="BG651:BL652">
    <cfRule type="containsBlanks" dxfId="8134" priority="543">
      <formula>LEN(TRIM(BG651))=0</formula>
    </cfRule>
  </conditionalFormatting>
  <conditionalFormatting sqref="I653">
    <cfRule type="containsBlanks" dxfId="8133" priority="539">
      <formula>LEN(TRIM(I653))=0</formula>
    </cfRule>
  </conditionalFormatting>
  <conditionalFormatting sqref="J653">
    <cfRule type="containsBlanks" dxfId="8132" priority="538">
      <formula>LEN(TRIM(J653))=0</formula>
    </cfRule>
  </conditionalFormatting>
  <conditionalFormatting sqref="O653:O656">
    <cfRule type="containsBlanks" dxfId="8131" priority="537">
      <formula>LEN(TRIM(O653))=0</formula>
    </cfRule>
  </conditionalFormatting>
  <conditionalFormatting sqref="AB653">
    <cfRule type="containsBlanks" dxfId="8130" priority="535">
      <formula>LEN(TRIM(AB653))=0</formula>
    </cfRule>
  </conditionalFormatting>
  <conditionalFormatting sqref="AD655">
    <cfRule type="containsBlanks" dxfId="8129" priority="534">
      <formula>LEN(TRIM(AD655))=0</formula>
    </cfRule>
  </conditionalFormatting>
  <conditionalFormatting sqref="AB654:AB655">
    <cfRule type="containsBlanks" dxfId="8128" priority="532">
      <formula>LEN(TRIM(AB654))=0</formula>
    </cfRule>
  </conditionalFormatting>
  <conditionalFormatting sqref="M669">
    <cfRule type="containsBlanks" dxfId="8127" priority="347">
      <formula>LEN(TRIM(M669))=0</formula>
    </cfRule>
  </conditionalFormatting>
  <conditionalFormatting sqref="F654:H655 K654:K655 M654:N655 P654:P655">
    <cfRule type="containsBlanks" dxfId="8126" priority="530">
      <formula>LEN(TRIM(F654))=0</formula>
    </cfRule>
  </conditionalFormatting>
  <conditionalFormatting sqref="I654:I655">
    <cfRule type="containsBlanks" dxfId="8125" priority="529">
      <formula>LEN(TRIM(I654))=0</formula>
    </cfRule>
  </conditionalFormatting>
  <conditionalFormatting sqref="J654:J655">
    <cfRule type="containsBlanks" dxfId="8124" priority="528">
      <formula>LEN(TRIM(J654))=0</formula>
    </cfRule>
  </conditionalFormatting>
  <conditionalFormatting sqref="S654:S655">
    <cfRule type="containsBlanks" dxfId="8123" priority="525">
      <formula>LEN(TRIM(S654))=0</formula>
    </cfRule>
  </conditionalFormatting>
  <conditionalFormatting sqref="T654:T655">
    <cfRule type="containsBlanks" dxfId="8122" priority="524">
      <formula>LEN(TRIM(T654))=0</formula>
    </cfRule>
  </conditionalFormatting>
  <conditionalFormatting sqref="AS653:AS655">
    <cfRule type="containsBlanks" dxfId="8121" priority="523">
      <formula>LEN(TRIM(AS653))=0</formula>
    </cfRule>
  </conditionalFormatting>
  <conditionalFormatting sqref="AX653:AY655">
    <cfRule type="containsBlanks" dxfId="8120" priority="522">
      <formula>LEN(TRIM(AX653))=0</formula>
    </cfRule>
  </conditionalFormatting>
  <conditionalFormatting sqref="AV654:AW655">
    <cfRule type="containsBlanks" dxfId="8119" priority="521">
      <formula>LEN(TRIM(AV654))=0</formula>
    </cfRule>
  </conditionalFormatting>
  <conditionalFormatting sqref="AD654:AE654">
    <cfRule type="containsBlanks" dxfId="8118" priority="520">
      <formula>LEN(TRIM(AD654))=0</formula>
    </cfRule>
  </conditionalFormatting>
  <conditionalFormatting sqref="AE655">
    <cfRule type="containsBlanks" dxfId="8117" priority="519">
      <formula>LEN(TRIM(AE655))=0</formula>
    </cfRule>
  </conditionalFormatting>
  <conditionalFormatting sqref="F656:H656 K656 M656:N656 P656:Z656 AP656:AR656 AT656:AW656 AZ656:BA656 BN656">
    <cfRule type="containsBlanks" dxfId="8116" priority="518">
      <formula>LEN(TRIM(F656))=0</formula>
    </cfRule>
  </conditionalFormatting>
  <conditionalFormatting sqref="BQ656">
    <cfRule type="notContainsBlanks" dxfId="8115" priority="517">
      <formula>LEN(TRIM(BQ656))&gt;0</formula>
    </cfRule>
  </conditionalFormatting>
  <conditionalFormatting sqref="I656">
    <cfRule type="containsBlanks" dxfId="8114" priority="516">
      <formula>LEN(TRIM(I656))=0</formula>
    </cfRule>
  </conditionalFormatting>
  <conditionalFormatting sqref="J656">
    <cfRule type="containsBlanks" dxfId="8113" priority="515">
      <formula>LEN(TRIM(J656))=0</formula>
    </cfRule>
  </conditionalFormatting>
  <conditionalFormatting sqref="AB656">
    <cfRule type="containsBlanks" dxfId="8112" priority="512">
      <formula>LEN(TRIM(AB656))=0</formula>
    </cfRule>
  </conditionalFormatting>
  <conditionalFormatting sqref="AO656">
    <cfRule type="containsBlanks" dxfId="8111" priority="511">
      <formula>LEN(TRIM(AO656))=0</formula>
    </cfRule>
  </conditionalFormatting>
  <conditionalFormatting sqref="AS656">
    <cfRule type="containsBlanks" dxfId="8110" priority="510">
      <formula>LEN(TRIM(AS656))=0</formula>
    </cfRule>
  </conditionalFormatting>
  <conditionalFormatting sqref="AX656:AY656">
    <cfRule type="containsBlanks" dxfId="8109" priority="509">
      <formula>LEN(TRIM(AX656))=0</formula>
    </cfRule>
  </conditionalFormatting>
  <conditionalFormatting sqref="S653">
    <cfRule type="containsBlanks" dxfId="8108" priority="508">
      <formula>LEN(TRIM(S653))=0</formula>
    </cfRule>
  </conditionalFormatting>
  <conditionalFormatting sqref="T653">
    <cfRule type="containsBlanks" dxfId="8107" priority="507">
      <formula>LEN(TRIM(T653))=0</formula>
    </cfRule>
  </conditionalFormatting>
  <conditionalFormatting sqref="AV653:AW653">
    <cfRule type="containsBlanks" dxfId="8106" priority="505">
      <formula>LEN(TRIM(AV653))=0</formula>
    </cfRule>
  </conditionalFormatting>
  <conditionalFormatting sqref="BO653:BO656">
    <cfRule type="containsBlanks" dxfId="8105" priority="504">
      <formula>LEN(TRIM(BO653))=0</formula>
    </cfRule>
  </conditionalFormatting>
  <conditionalFormatting sqref="BM653:BM656">
    <cfRule type="containsBlanks" dxfId="8104" priority="500">
      <formula>LEN(TRIM(BM653))=0</formula>
    </cfRule>
  </conditionalFormatting>
  <conditionalFormatting sqref="BM653:BM656">
    <cfRule type="containsBlanks" dxfId="8103" priority="501">
      <formula>LEN(TRIM(BM653))=0</formula>
    </cfRule>
  </conditionalFormatting>
  <conditionalFormatting sqref="BG653:BL656">
    <cfRule type="containsBlanks" dxfId="8102" priority="502">
      <formula>LEN(TRIM(BG653))=0</formula>
    </cfRule>
  </conditionalFormatting>
  <conditionalFormatting sqref="BG653:BL656">
    <cfRule type="containsBlanks" dxfId="8101" priority="503">
      <formula>LEN(TRIM(BG653))=0</formula>
    </cfRule>
  </conditionalFormatting>
  <conditionalFormatting sqref="I657">
    <cfRule type="containsBlanks" dxfId="8100" priority="499">
      <formula>LEN(TRIM(I657))=0</formula>
    </cfRule>
  </conditionalFormatting>
  <conditionalFormatting sqref="J657">
    <cfRule type="containsBlanks" dxfId="8099" priority="498">
      <formula>LEN(TRIM(J657))=0</formula>
    </cfRule>
  </conditionalFormatting>
  <conditionalFormatting sqref="K657:M657">
    <cfRule type="containsBlanks" dxfId="8098" priority="497">
      <formula>LEN(TRIM(K657))=0</formula>
    </cfRule>
  </conditionalFormatting>
  <conditionalFormatting sqref="X657">
    <cfRule type="containsBlanks" dxfId="8097" priority="496">
      <formula>LEN(TRIM(X657))=0</formula>
    </cfRule>
  </conditionalFormatting>
  <conditionalFormatting sqref="L671">
    <cfRule type="containsBlanks" dxfId="8096" priority="326">
      <formula>LEN(TRIM(L671))=0</formula>
    </cfRule>
  </conditionalFormatting>
  <conditionalFormatting sqref="AS657">
    <cfRule type="containsBlanks" dxfId="8095" priority="495">
      <formula>LEN(TRIM(AS657))=0</formula>
    </cfRule>
  </conditionalFormatting>
  <conditionalFormatting sqref="AL658:AM658">
    <cfRule type="containsBlanks" dxfId="8094" priority="494">
      <formula>LEN(TRIM(AL658))=0</formula>
    </cfRule>
  </conditionalFormatting>
  <conditionalFormatting sqref="F658:H658 N658:W658">
    <cfRule type="containsBlanks" dxfId="8093" priority="492">
      <formula>LEN(TRIM(F658))=0</formula>
    </cfRule>
  </conditionalFormatting>
  <conditionalFormatting sqref="I658">
    <cfRule type="containsBlanks" dxfId="8092" priority="491">
      <formula>LEN(TRIM(I658))=0</formula>
    </cfRule>
  </conditionalFormatting>
  <conditionalFormatting sqref="J658">
    <cfRule type="containsBlanks" dxfId="8091" priority="490">
      <formula>LEN(TRIM(J658))=0</formula>
    </cfRule>
  </conditionalFormatting>
  <conditionalFormatting sqref="K658:M658">
    <cfRule type="containsBlanks" dxfId="8090" priority="489">
      <formula>LEN(TRIM(K658))=0</formula>
    </cfRule>
  </conditionalFormatting>
  <conditionalFormatting sqref="X658">
    <cfRule type="containsBlanks" dxfId="8089" priority="488">
      <formula>LEN(TRIM(X658))=0</formula>
    </cfRule>
  </conditionalFormatting>
  <conditionalFormatting sqref="S657">
    <cfRule type="containsBlanks" dxfId="8088" priority="487">
      <formula>LEN(TRIM(S657))=0</formula>
    </cfRule>
  </conditionalFormatting>
  <conditionalFormatting sqref="T657">
    <cfRule type="containsBlanks" dxfId="8087" priority="486">
      <formula>LEN(TRIM(T657))=0</formula>
    </cfRule>
  </conditionalFormatting>
  <conditionalFormatting sqref="AR658">
    <cfRule type="containsBlanks" dxfId="8086" priority="485">
      <formula>LEN(TRIM(AR658))=0</formula>
    </cfRule>
  </conditionalFormatting>
  <conditionalFormatting sqref="AS658">
    <cfRule type="containsBlanks" dxfId="8085" priority="484">
      <formula>LEN(TRIM(AS658))=0</formula>
    </cfRule>
  </conditionalFormatting>
  <conditionalFormatting sqref="AO658">
    <cfRule type="containsBlanks" dxfId="8084" priority="483">
      <formula>LEN(TRIM(AO658))=0</formula>
    </cfRule>
  </conditionalFormatting>
  <conditionalFormatting sqref="AV657:AW657">
    <cfRule type="containsBlanks" dxfId="8083" priority="482">
      <formula>LEN(TRIM(AV657))=0</formula>
    </cfRule>
  </conditionalFormatting>
  <conditionalFormatting sqref="AX658:AY658">
    <cfRule type="containsBlanks" dxfId="8082" priority="481">
      <formula>LEN(TRIM(AX658))=0</formula>
    </cfRule>
  </conditionalFormatting>
  <conditionalFormatting sqref="BM657:BM658">
    <cfRule type="containsBlanks" dxfId="8081" priority="477">
      <formula>LEN(TRIM(BM657))=0</formula>
    </cfRule>
  </conditionalFormatting>
  <conditionalFormatting sqref="BM657:BM658">
    <cfRule type="containsBlanks" dxfId="8080" priority="478">
      <formula>LEN(TRIM(BM657))=0</formula>
    </cfRule>
  </conditionalFormatting>
  <conditionalFormatting sqref="BG657:BL658">
    <cfRule type="containsBlanks" dxfId="8079" priority="479">
      <formula>LEN(TRIM(BG657))=0</formula>
    </cfRule>
  </conditionalFormatting>
  <conditionalFormatting sqref="BG657:BL658">
    <cfRule type="containsBlanks" dxfId="8078" priority="480">
      <formula>LEN(TRIM(BG657))=0</formula>
    </cfRule>
  </conditionalFormatting>
  <conditionalFormatting sqref="BO657:BO658">
    <cfRule type="containsBlanks" dxfId="8077" priority="476">
      <formula>LEN(TRIM(BO657))=0</formula>
    </cfRule>
  </conditionalFormatting>
  <conditionalFormatting sqref="AT657:AU657">
    <cfRule type="containsBlanks" dxfId="8076" priority="475">
      <formula>LEN(TRIM(AT657))=0</formula>
    </cfRule>
  </conditionalFormatting>
  <conditionalFormatting sqref="AX657:AY657">
    <cfRule type="containsBlanks" dxfId="8075" priority="474">
      <formula>LEN(TRIM(AX657))=0</formula>
    </cfRule>
  </conditionalFormatting>
  <conditionalFormatting sqref="BA657:BA658">
    <cfRule type="containsBlanks" dxfId="8074" priority="473">
      <formula>LEN(TRIM(BA657))=0</formula>
    </cfRule>
  </conditionalFormatting>
  <conditionalFormatting sqref="I659">
    <cfRule type="containsBlanks" dxfId="8073" priority="472">
      <formula>LEN(TRIM(I659))=0</formula>
    </cfRule>
  </conditionalFormatting>
  <conditionalFormatting sqref="J659">
    <cfRule type="containsBlanks" dxfId="8072" priority="471">
      <formula>LEN(TRIM(J659))=0</formula>
    </cfRule>
  </conditionalFormatting>
  <conditionalFormatting sqref="K659:N659">
    <cfRule type="containsBlanks" dxfId="8071" priority="470">
      <formula>LEN(TRIM(K659))=0</formula>
    </cfRule>
  </conditionalFormatting>
  <conditionalFormatting sqref="P659">
    <cfRule type="containsBlanks" dxfId="8070" priority="469">
      <formula>LEN(TRIM(P659))=0</formula>
    </cfRule>
  </conditionalFormatting>
  <conditionalFormatting sqref="AG659:AH659">
    <cfRule type="containsBlanks" dxfId="8069" priority="468">
      <formula>LEN(TRIM(AG659))=0</formula>
    </cfRule>
  </conditionalFormatting>
  <conditionalFormatting sqref="AB659">
    <cfRule type="containsBlanks" dxfId="8068" priority="467">
      <formula>LEN(TRIM(AB659))=0</formula>
    </cfRule>
  </conditionalFormatting>
  <conditionalFormatting sqref="AS659">
    <cfRule type="containsBlanks" dxfId="8067" priority="466">
      <formula>LEN(TRIM(AS659))=0</formula>
    </cfRule>
  </conditionalFormatting>
  <conditionalFormatting sqref="BA659">
    <cfRule type="containsBlanks" dxfId="8066" priority="465">
      <formula>LEN(TRIM(BA659))=0</formula>
    </cfRule>
  </conditionalFormatting>
  <conditionalFormatting sqref="AX659:AY659">
    <cfRule type="containsBlanks" dxfId="8065" priority="464">
      <formula>LEN(TRIM(AX659))=0</formula>
    </cfRule>
  </conditionalFormatting>
  <conditionalFormatting sqref="BM659">
    <cfRule type="containsBlanks" dxfId="8064" priority="460">
      <formula>LEN(TRIM(BM659))=0</formula>
    </cfRule>
  </conditionalFormatting>
  <conditionalFormatting sqref="BM659">
    <cfRule type="containsBlanks" dxfId="8063" priority="461">
      <formula>LEN(TRIM(BM659))=0</formula>
    </cfRule>
  </conditionalFormatting>
  <conditionalFormatting sqref="BG659:BL659">
    <cfRule type="containsBlanks" dxfId="8062" priority="462">
      <formula>LEN(TRIM(BG659))=0</formula>
    </cfRule>
  </conditionalFormatting>
  <conditionalFormatting sqref="BG659:BL659">
    <cfRule type="containsBlanks" dxfId="8061" priority="463">
      <formula>LEN(TRIM(BG659))=0</formula>
    </cfRule>
  </conditionalFormatting>
  <conditionalFormatting sqref="BN657:BN658">
    <cfRule type="containsBlanks" dxfId="8060" priority="459">
      <formula>LEN(TRIM(BN657))=0</formula>
    </cfRule>
  </conditionalFormatting>
  <conditionalFormatting sqref="BO659">
    <cfRule type="containsBlanks" dxfId="8059" priority="458">
      <formula>LEN(TRIM(BO659))=0</formula>
    </cfRule>
  </conditionalFormatting>
  <conditionalFormatting sqref="BN659">
    <cfRule type="containsBlanks" dxfId="8058" priority="457">
      <formula>LEN(TRIM(BN659))=0</formula>
    </cfRule>
  </conditionalFormatting>
  <conditionalFormatting sqref="L660:L663">
    <cfRule type="containsBlanks" dxfId="8057" priority="456">
      <formula>LEN(TRIM(L660))=0</formula>
    </cfRule>
  </conditionalFormatting>
  <conditionalFormatting sqref="K661 M661">
    <cfRule type="containsBlanks" dxfId="8056" priority="455">
      <formula>LEN(TRIM(K661))=0</formula>
    </cfRule>
  </conditionalFormatting>
  <conditionalFormatting sqref="I660:I661">
    <cfRule type="containsBlanks" dxfId="8055" priority="453">
      <formula>LEN(TRIM(I660))=0</formula>
    </cfRule>
  </conditionalFormatting>
  <conditionalFormatting sqref="J660:J661">
    <cfRule type="containsBlanks" dxfId="8054" priority="452">
      <formula>LEN(TRIM(J660))=0</formula>
    </cfRule>
  </conditionalFormatting>
  <conditionalFormatting sqref="N660:P661">
    <cfRule type="containsBlanks" dxfId="8053" priority="451">
      <formula>LEN(TRIM(N660))=0</formula>
    </cfRule>
  </conditionalFormatting>
  <conditionalFormatting sqref="AB660:AB661">
    <cfRule type="containsBlanks" dxfId="8052" priority="450">
      <formula>LEN(TRIM(AB660))=0</formula>
    </cfRule>
  </conditionalFormatting>
  <conditionalFormatting sqref="AD660:AE661">
    <cfRule type="containsBlanks" dxfId="8051" priority="449">
      <formula>LEN(TRIM(AD660))=0</formula>
    </cfRule>
  </conditionalFormatting>
  <conditionalFormatting sqref="AV660:AY661">
    <cfRule type="containsBlanks" dxfId="8050" priority="447">
      <formula>LEN(TRIM(AV660))=0</formula>
    </cfRule>
  </conditionalFormatting>
  <conditionalFormatting sqref="AZ660:AZ661">
    <cfRule type="containsBlanks" dxfId="8049" priority="446">
      <formula>LEN(TRIM(AZ660))=0</formula>
    </cfRule>
  </conditionalFormatting>
  <conditionalFormatting sqref="BM660:BM661">
    <cfRule type="containsBlanks" dxfId="8048" priority="442">
      <formula>LEN(TRIM(BM660))=0</formula>
    </cfRule>
  </conditionalFormatting>
  <conditionalFormatting sqref="BM660:BM661">
    <cfRule type="containsBlanks" dxfId="8047" priority="443">
      <formula>LEN(TRIM(BM660))=0</formula>
    </cfRule>
  </conditionalFormatting>
  <conditionalFormatting sqref="BG660:BL661">
    <cfRule type="containsBlanks" dxfId="8046" priority="444">
      <formula>LEN(TRIM(BG660))=0</formula>
    </cfRule>
  </conditionalFormatting>
  <conditionalFormatting sqref="BG660:BL661">
    <cfRule type="containsBlanks" dxfId="8045" priority="445">
      <formula>LEN(TRIM(BG660))=0</formula>
    </cfRule>
  </conditionalFormatting>
  <conditionalFormatting sqref="BO660:BO661">
    <cfRule type="containsBlanks" dxfId="8044" priority="441">
      <formula>LEN(TRIM(BO660))=0</formula>
    </cfRule>
  </conditionalFormatting>
  <conditionalFormatting sqref="BN660:BN661">
    <cfRule type="containsBlanks" dxfId="8043" priority="440">
      <formula>LEN(TRIM(BN660))=0</formula>
    </cfRule>
  </conditionalFormatting>
  <conditionalFormatting sqref="S660:S661">
    <cfRule type="containsBlanks" dxfId="8042" priority="439">
      <formula>LEN(TRIM(S660))=0</formula>
    </cfRule>
  </conditionalFormatting>
  <conditionalFormatting sqref="T660:T661">
    <cfRule type="containsBlanks" dxfId="8041" priority="438">
      <formula>LEN(TRIM(T660))=0</formula>
    </cfRule>
  </conditionalFormatting>
  <conditionalFormatting sqref="H662:H663">
    <cfRule type="containsBlanks" dxfId="8040" priority="437">
      <formula>LEN(TRIM(H662))=0</formula>
    </cfRule>
  </conditionalFormatting>
  <conditionalFormatting sqref="I662:I663">
    <cfRule type="containsBlanks" dxfId="8039" priority="436">
      <formula>LEN(TRIM(I662))=0</formula>
    </cfRule>
  </conditionalFormatting>
  <conditionalFormatting sqref="J662:J663">
    <cfRule type="containsBlanks" dxfId="8038" priority="435">
      <formula>LEN(TRIM(J662))=0</formula>
    </cfRule>
  </conditionalFormatting>
  <conditionalFormatting sqref="N662:P662">
    <cfRule type="containsBlanks" dxfId="8037" priority="433">
      <formula>LEN(TRIM(N662))=0</formula>
    </cfRule>
  </conditionalFormatting>
  <conditionalFormatting sqref="K663 M663">
    <cfRule type="containsBlanks" dxfId="8036" priority="432">
      <formula>LEN(TRIM(K663))=0</formula>
    </cfRule>
  </conditionalFormatting>
  <conditionalFormatting sqref="N663:P663">
    <cfRule type="containsBlanks" dxfId="8035" priority="430">
      <formula>LEN(TRIM(N663))=0</formula>
    </cfRule>
  </conditionalFormatting>
  <conditionalFormatting sqref="Z662:Z663">
    <cfRule type="containsBlanks" dxfId="8034" priority="429">
      <formula>LEN(TRIM(Z662))=0</formula>
    </cfRule>
  </conditionalFormatting>
  <conditionalFormatting sqref="AS662">
    <cfRule type="containsBlanks" dxfId="8033" priority="428">
      <formula>LEN(TRIM(AS662))=0</formula>
    </cfRule>
  </conditionalFormatting>
  <conditionalFormatting sqref="AS663">
    <cfRule type="containsBlanks" dxfId="8032" priority="427">
      <formula>LEN(TRIM(AS663))=0</formula>
    </cfRule>
  </conditionalFormatting>
  <conditionalFormatting sqref="AX662:AY663">
    <cfRule type="containsBlanks" dxfId="8031" priority="426">
      <formula>LEN(TRIM(AX662))=0</formula>
    </cfRule>
  </conditionalFormatting>
  <conditionalFormatting sqref="AZ662:AZ663">
    <cfRule type="containsBlanks" dxfId="8030" priority="425">
      <formula>LEN(TRIM(AZ662))=0</formula>
    </cfRule>
  </conditionalFormatting>
  <conditionalFormatting sqref="BA662:BA663">
    <cfRule type="containsBlanks" dxfId="8029" priority="424">
      <formula>LEN(TRIM(BA662))=0</formula>
    </cfRule>
  </conditionalFormatting>
  <conditionalFormatting sqref="BM662:BM663">
    <cfRule type="containsBlanks" dxfId="8028" priority="420">
      <formula>LEN(TRIM(BM662))=0</formula>
    </cfRule>
  </conditionalFormatting>
  <conditionalFormatting sqref="BM662:BM663">
    <cfRule type="containsBlanks" dxfId="8027" priority="421">
      <formula>LEN(TRIM(BM662))=0</formula>
    </cfRule>
  </conditionalFormatting>
  <conditionalFormatting sqref="BG662:BL663">
    <cfRule type="containsBlanks" dxfId="8026" priority="422">
      <formula>LEN(TRIM(BG662))=0</formula>
    </cfRule>
  </conditionalFormatting>
  <conditionalFormatting sqref="BG662:BL663">
    <cfRule type="containsBlanks" dxfId="8025" priority="423">
      <formula>LEN(TRIM(BG662))=0</formula>
    </cfRule>
  </conditionalFormatting>
  <conditionalFormatting sqref="BO662:BO663">
    <cfRule type="containsBlanks" dxfId="8024" priority="419">
      <formula>LEN(TRIM(BO662))=0</formula>
    </cfRule>
  </conditionalFormatting>
  <conditionalFormatting sqref="BN662:BN663">
    <cfRule type="containsBlanks" dxfId="8023" priority="418">
      <formula>LEN(TRIM(BN662))=0</formula>
    </cfRule>
  </conditionalFormatting>
  <conditionalFormatting sqref="BO665">
    <cfRule type="containsBlanks" dxfId="8022" priority="417">
      <formula>LEN(TRIM(BO665))=0</formula>
    </cfRule>
  </conditionalFormatting>
  <conditionalFormatting sqref="O664:O667">
    <cfRule type="containsBlanks" dxfId="8021" priority="416">
      <formula>LEN(TRIM(O664))=0</formula>
    </cfRule>
  </conditionalFormatting>
  <conditionalFormatting sqref="N665 P665">
    <cfRule type="containsBlanks" dxfId="8020" priority="415">
      <formula>LEN(TRIM(N665))=0</formula>
    </cfRule>
  </conditionalFormatting>
  <conditionalFormatting sqref="H664:H665">
    <cfRule type="containsBlanks" dxfId="8019" priority="413">
      <formula>LEN(TRIM(H664))=0</formula>
    </cfRule>
  </conditionalFormatting>
  <conditionalFormatting sqref="I664:I665">
    <cfRule type="containsBlanks" dxfId="8018" priority="412">
      <formula>LEN(TRIM(I664))=0</formula>
    </cfRule>
  </conditionalFormatting>
  <conditionalFormatting sqref="J664:J665">
    <cfRule type="containsBlanks" dxfId="8017" priority="411">
      <formula>LEN(TRIM(J664))=0</formula>
    </cfRule>
  </conditionalFormatting>
  <conditionalFormatting sqref="K664:M665">
    <cfRule type="containsBlanks" dxfId="8016" priority="410">
      <formula>LEN(TRIM(K664))=0</formula>
    </cfRule>
  </conditionalFormatting>
  <conditionalFormatting sqref="Z664:Z665">
    <cfRule type="containsBlanks" dxfId="8015" priority="409">
      <formula>LEN(TRIM(Z664))=0</formula>
    </cfRule>
  </conditionalFormatting>
  <conditionalFormatting sqref="AG664:AH665">
    <cfRule type="containsBlanks" dxfId="8014" priority="408">
      <formula>LEN(TRIM(AG664))=0</formula>
    </cfRule>
  </conditionalFormatting>
  <conditionalFormatting sqref="AB664">
    <cfRule type="containsBlanks" dxfId="8013" priority="407">
      <formula>LEN(TRIM(AB664))=0</formula>
    </cfRule>
  </conditionalFormatting>
  <conditionalFormatting sqref="AB665">
    <cfRule type="containsBlanks" dxfId="8012" priority="405">
      <formula>LEN(TRIM(AB665))=0</formula>
    </cfRule>
  </conditionalFormatting>
  <conditionalFormatting sqref="AR664:AR665">
    <cfRule type="containsBlanks" dxfId="8011" priority="404">
      <formula>LEN(TRIM(AR664))=0</formula>
    </cfRule>
  </conditionalFormatting>
  <conditionalFormatting sqref="AS664:AS665">
    <cfRule type="containsBlanks" dxfId="8010" priority="403">
      <formula>LEN(TRIM(AS664))=0</formula>
    </cfRule>
  </conditionalFormatting>
  <conditionalFormatting sqref="BN677">
    <cfRule type="containsBlanks" dxfId="8009" priority="189">
      <formula>LEN(TRIM(BN677))=0</formula>
    </cfRule>
  </conditionalFormatting>
  <conditionalFormatting sqref="AX664:AY665">
    <cfRule type="containsBlanks" dxfId="8008" priority="402">
      <formula>LEN(TRIM(AX664))=0</formula>
    </cfRule>
  </conditionalFormatting>
  <conditionalFormatting sqref="BA664:BA665">
    <cfRule type="containsBlanks" dxfId="8007" priority="401">
      <formula>LEN(TRIM(BA664))=0</formula>
    </cfRule>
  </conditionalFormatting>
  <conditionalFormatting sqref="AZ664:AZ665">
    <cfRule type="containsBlanks" dxfId="8006" priority="400">
      <formula>LEN(TRIM(AZ664))=0</formula>
    </cfRule>
  </conditionalFormatting>
  <conditionalFormatting sqref="F666:G666">
    <cfRule type="containsBlanks" dxfId="8005" priority="399">
      <formula>LEN(TRIM(F666))=0</formula>
    </cfRule>
  </conditionalFormatting>
  <conditionalFormatting sqref="N666 P666">
    <cfRule type="containsBlanks" dxfId="8004" priority="398">
      <formula>LEN(TRIM(N666))=0</formula>
    </cfRule>
  </conditionalFormatting>
  <conditionalFormatting sqref="H666">
    <cfRule type="containsBlanks" dxfId="8003" priority="396">
      <formula>LEN(TRIM(H666))=0</formula>
    </cfRule>
  </conditionalFormatting>
  <conditionalFormatting sqref="I666">
    <cfRule type="containsBlanks" dxfId="8002" priority="395">
      <formula>LEN(TRIM(I666))=0</formula>
    </cfRule>
  </conditionalFormatting>
  <conditionalFormatting sqref="J666">
    <cfRule type="containsBlanks" dxfId="8001" priority="394">
      <formula>LEN(TRIM(J666))=0</formula>
    </cfRule>
  </conditionalFormatting>
  <conditionalFormatting sqref="K666:M666">
    <cfRule type="containsBlanks" dxfId="8000" priority="393">
      <formula>LEN(TRIM(K666))=0</formula>
    </cfRule>
  </conditionalFormatting>
  <conditionalFormatting sqref="Y666 AD666:AE666 AJ666:AK666">
    <cfRule type="containsBlanks" dxfId="7999" priority="392">
      <formula>LEN(TRIM(Y666))=0</formula>
    </cfRule>
  </conditionalFormatting>
  <conditionalFormatting sqref="Z666">
    <cfRule type="containsBlanks" dxfId="7998" priority="391">
      <formula>LEN(TRIM(Z666))=0</formula>
    </cfRule>
  </conditionalFormatting>
  <conditionalFormatting sqref="AG666:AH666">
    <cfRule type="containsBlanks" dxfId="7997" priority="390">
      <formula>LEN(TRIM(AG666))=0</formula>
    </cfRule>
  </conditionalFormatting>
  <conditionalFormatting sqref="AB666">
    <cfRule type="containsBlanks" dxfId="7996" priority="388">
      <formula>LEN(TRIM(AB666))=0</formula>
    </cfRule>
  </conditionalFormatting>
  <conditionalFormatting sqref="BO666">
    <cfRule type="containsBlanks" dxfId="7995" priority="387">
      <formula>LEN(TRIM(BO666))=0</formula>
    </cfRule>
  </conditionalFormatting>
  <conditionalFormatting sqref="BN664:BN665">
    <cfRule type="containsBlanks" dxfId="7994" priority="386">
      <formula>LEN(TRIM(BN664))=0</formula>
    </cfRule>
  </conditionalFormatting>
  <conditionalFormatting sqref="AS666">
    <cfRule type="containsBlanks" dxfId="7993" priority="385">
      <formula>LEN(TRIM(AS666))=0</formula>
    </cfRule>
  </conditionalFormatting>
  <conditionalFormatting sqref="AX666:AY666">
    <cfRule type="containsBlanks" dxfId="7992" priority="384">
      <formula>LEN(TRIM(AX666))=0</formula>
    </cfRule>
  </conditionalFormatting>
  <conditionalFormatting sqref="AZ666">
    <cfRule type="containsBlanks" dxfId="7991" priority="383">
      <formula>LEN(TRIM(AZ666))=0</formula>
    </cfRule>
  </conditionalFormatting>
  <conditionalFormatting sqref="BN666">
    <cfRule type="containsBlanks" dxfId="7990" priority="382">
      <formula>LEN(TRIM(BN666))=0</formula>
    </cfRule>
  </conditionalFormatting>
  <conditionalFormatting sqref="H667">
    <cfRule type="containsBlanks" dxfId="7989" priority="381">
      <formula>LEN(TRIM(H667))=0</formula>
    </cfRule>
  </conditionalFormatting>
  <conditionalFormatting sqref="I667">
    <cfRule type="containsBlanks" dxfId="7988" priority="380">
      <formula>LEN(TRIM(I667))=0</formula>
    </cfRule>
  </conditionalFormatting>
  <conditionalFormatting sqref="J667">
    <cfRule type="containsBlanks" dxfId="7987" priority="379">
      <formula>LEN(TRIM(J667))=0</formula>
    </cfRule>
  </conditionalFormatting>
  <conditionalFormatting sqref="M667">
    <cfRule type="containsBlanks" dxfId="7986" priority="377">
      <formula>LEN(TRIM(M667))=0</formula>
    </cfRule>
  </conditionalFormatting>
  <conditionalFormatting sqref="K667">
    <cfRule type="containsBlanks" dxfId="7985" priority="376">
      <formula>LEN(TRIM(K667))=0</formula>
    </cfRule>
  </conditionalFormatting>
  <conditionalFormatting sqref="AB667">
    <cfRule type="containsBlanks" dxfId="7984" priority="375">
      <formula>LEN(TRIM(AB667))=0</formula>
    </cfRule>
  </conditionalFormatting>
  <conditionalFormatting sqref="AD667:AE667">
    <cfRule type="containsBlanks" dxfId="7983" priority="374">
      <formula>LEN(TRIM(AD667))=0</formula>
    </cfRule>
  </conditionalFormatting>
  <conditionalFormatting sqref="AX667:AY667">
    <cfRule type="containsBlanks" dxfId="7982" priority="373">
      <formula>LEN(TRIM(AX667))=0</formula>
    </cfRule>
  </conditionalFormatting>
  <conditionalFormatting sqref="AZ667">
    <cfRule type="containsBlanks" dxfId="7981" priority="372">
      <formula>LEN(TRIM(AZ667))=0</formula>
    </cfRule>
  </conditionalFormatting>
  <conditionalFormatting sqref="BM667">
    <cfRule type="containsBlanks" dxfId="7980" priority="368">
      <formula>LEN(TRIM(BM667))=0</formula>
    </cfRule>
  </conditionalFormatting>
  <conditionalFormatting sqref="BM667">
    <cfRule type="containsBlanks" dxfId="7979" priority="369">
      <formula>LEN(TRIM(BM667))=0</formula>
    </cfRule>
  </conditionalFormatting>
  <conditionalFormatting sqref="BG667:BL667">
    <cfRule type="containsBlanks" dxfId="7978" priority="370">
      <formula>LEN(TRIM(BG667))=0</formula>
    </cfRule>
  </conditionalFormatting>
  <conditionalFormatting sqref="BG667:BL667">
    <cfRule type="containsBlanks" dxfId="7977" priority="371">
      <formula>LEN(TRIM(BG667))=0</formula>
    </cfRule>
  </conditionalFormatting>
  <conditionalFormatting sqref="BO667">
    <cfRule type="containsBlanks" dxfId="7976" priority="367">
      <formula>LEN(TRIM(BO667))=0</formula>
    </cfRule>
  </conditionalFormatting>
  <conditionalFormatting sqref="BN667">
    <cfRule type="containsBlanks" dxfId="7975" priority="366">
      <formula>LEN(TRIM(BN667))=0</formula>
    </cfRule>
  </conditionalFormatting>
  <conditionalFormatting sqref="BN668">
    <cfRule type="containsBlanks" dxfId="7974" priority="365">
      <formula>LEN(TRIM(BN668))=0</formula>
    </cfRule>
  </conditionalFormatting>
  <conditionalFormatting sqref="F668:G668">
    <cfRule type="containsBlanks" dxfId="7973" priority="364">
      <formula>LEN(TRIM(F668))=0</formula>
    </cfRule>
  </conditionalFormatting>
  <conditionalFormatting sqref="H668">
    <cfRule type="containsBlanks" dxfId="7972" priority="363">
      <formula>LEN(TRIM(H668))=0</formula>
    </cfRule>
  </conditionalFormatting>
  <conditionalFormatting sqref="BM673:BM675">
    <cfRule type="containsBlanks" dxfId="7971" priority="227">
      <formula>LEN(TRIM(BM673))=0</formula>
    </cfRule>
  </conditionalFormatting>
  <conditionalFormatting sqref="BM673:BM675">
    <cfRule type="containsBlanks" dxfId="7970" priority="226">
      <formula>LEN(TRIM(BM673))=0</formula>
    </cfRule>
  </conditionalFormatting>
  <conditionalFormatting sqref="L668">
    <cfRule type="containsBlanks" dxfId="7969" priority="362">
      <formula>LEN(TRIM(L668))=0</formula>
    </cfRule>
  </conditionalFormatting>
  <conditionalFormatting sqref="M668">
    <cfRule type="containsBlanks" dxfId="7968" priority="361">
      <formula>LEN(TRIM(M668))=0</formula>
    </cfRule>
  </conditionalFormatting>
  <conditionalFormatting sqref="K668">
    <cfRule type="containsBlanks" dxfId="7967" priority="360">
      <formula>LEN(TRIM(K668))=0</formula>
    </cfRule>
  </conditionalFormatting>
  <conditionalFormatting sqref="N668:P668">
    <cfRule type="containsBlanks" dxfId="7966" priority="359">
      <formula>LEN(TRIM(N668))=0</formula>
    </cfRule>
  </conditionalFormatting>
  <conditionalFormatting sqref="AB668">
    <cfRule type="containsBlanks" dxfId="7965" priority="357">
      <formula>LEN(TRIM(AB668))=0</formula>
    </cfRule>
  </conditionalFormatting>
  <conditionalFormatting sqref="AD668:AE668">
    <cfRule type="containsBlanks" dxfId="7964" priority="356">
      <formula>LEN(TRIM(AD668))=0</formula>
    </cfRule>
  </conditionalFormatting>
  <conditionalFormatting sqref="BO669 Q669:Z669 AV669:AW670 Q670:T670">
    <cfRule type="containsBlanks" dxfId="7963" priority="355">
      <formula>LEN(TRIM(Q669))=0</formula>
    </cfRule>
  </conditionalFormatting>
  <conditionalFormatting sqref="BQ669:BQ670">
    <cfRule type="notContainsBlanks" dxfId="7962" priority="354">
      <formula>LEN(TRIM(BQ669))&gt;0</formula>
    </cfRule>
  </conditionalFormatting>
  <conditionalFormatting sqref="BN669">
    <cfRule type="containsBlanks" dxfId="7961" priority="353">
      <formula>LEN(TRIM(BN669))=0</formula>
    </cfRule>
  </conditionalFormatting>
  <conditionalFormatting sqref="F669:G669">
    <cfRule type="containsBlanks" dxfId="7960" priority="352">
      <formula>LEN(TRIM(F669))=0</formula>
    </cfRule>
  </conditionalFormatting>
  <conditionalFormatting sqref="H669">
    <cfRule type="containsBlanks" dxfId="7959" priority="351">
      <formula>LEN(TRIM(H669))=0</formula>
    </cfRule>
  </conditionalFormatting>
  <conditionalFormatting sqref="I670">
    <cfRule type="containsBlanks" dxfId="7958" priority="350">
      <formula>LEN(TRIM(I670))=0</formula>
    </cfRule>
  </conditionalFormatting>
  <conditionalFormatting sqref="J670">
    <cfRule type="containsBlanks" dxfId="7957" priority="349">
      <formula>LEN(TRIM(J670))=0</formula>
    </cfRule>
  </conditionalFormatting>
  <conditionalFormatting sqref="L669:L670">
    <cfRule type="containsBlanks" dxfId="7956" priority="348">
      <formula>LEN(TRIM(L669))=0</formula>
    </cfRule>
  </conditionalFormatting>
  <conditionalFormatting sqref="K669:K670">
    <cfRule type="containsBlanks" dxfId="7955" priority="346">
      <formula>LEN(TRIM(K669))=0</formula>
    </cfRule>
  </conditionalFormatting>
  <conditionalFormatting sqref="N669:P669">
    <cfRule type="containsBlanks" dxfId="7954" priority="345">
      <formula>LEN(TRIM(N669))=0</formula>
    </cfRule>
  </conditionalFormatting>
  <conditionalFormatting sqref="AB669">
    <cfRule type="containsBlanks" dxfId="7953" priority="343">
      <formula>LEN(TRIM(AB669))=0</formula>
    </cfRule>
  </conditionalFormatting>
  <conditionalFormatting sqref="AD669:AE669">
    <cfRule type="containsBlanks" dxfId="7952" priority="342">
      <formula>LEN(TRIM(AD669))=0</formula>
    </cfRule>
  </conditionalFormatting>
  <conditionalFormatting sqref="AO669">
    <cfRule type="containsBlanks" dxfId="7951" priority="341">
      <formula>LEN(TRIM(AO669))=0</formula>
    </cfRule>
  </conditionalFormatting>
  <conditionalFormatting sqref="AP669:AQ669">
    <cfRule type="containsBlanks" dxfId="7950" priority="340">
      <formula>LEN(TRIM(AP669))=0</formula>
    </cfRule>
  </conditionalFormatting>
  <conditionalFormatting sqref="AR669">
    <cfRule type="containsBlanks" dxfId="7949" priority="339">
      <formula>LEN(TRIM(AR669))=0</formula>
    </cfRule>
  </conditionalFormatting>
  <conditionalFormatting sqref="AS668:AS669">
    <cfRule type="containsBlanks" dxfId="7948" priority="338">
      <formula>LEN(TRIM(AS668))=0</formula>
    </cfRule>
  </conditionalFormatting>
  <conditionalFormatting sqref="AT669:AU670">
    <cfRule type="containsBlanks" dxfId="7947" priority="337">
      <formula>LEN(TRIM(AT669))=0</formula>
    </cfRule>
  </conditionalFormatting>
  <conditionalFormatting sqref="BA668:BA669">
    <cfRule type="containsBlanks" dxfId="7946" priority="336">
      <formula>LEN(TRIM(BA668))=0</formula>
    </cfRule>
  </conditionalFormatting>
  <conditionalFormatting sqref="AX668:AY669">
    <cfRule type="containsBlanks" dxfId="7945" priority="335">
      <formula>LEN(TRIM(AX668))=0</formula>
    </cfRule>
  </conditionalFormatting>
  <conditionalFormatting sqref="AZ668:AZ669">
    <cfRule type="containsBlanks" dxfId="7944" priority="334">
      <formula>LEN(TRIM(AZ668))=0</formula>
    </cfRule>
  </conditionalFormatting>
  <conditionalFormatting sqref="BM668:BM669">
    <cfRule type="containsBlanks" dxfId="7943" priority="330">
      <formula>LEN(TRIM(BM668))=0</formula>
    </cfRule>
  </conditionalFormatting>
  <conditionalFormatting sqref="BM668:BM669">
    <cfRule type="containsBlanks" dxfId="7942" priority="331">
      <formula>LEN(TRIM(BM668))=0</formula>
    </cfRule>
  </conditionalFormatting>
  <conditionalFormatting sqref="BG668:BL669">
    <cfRule type="containsBlanks" dxfId="7941" priority="332">
      <formula>LEN(TRIM(BG668))=0</formula>
    </cfRule>
  </conditionalFormatting>
  <conditionalFormatting sqref="BG668:BL669">
    <cfRule type="containsBlanks" dxfId="7940" priority="333">
      <formula>LEN(TRIM(BG668))=0</formula>
    </cfRule>
  </conditionalFormatting>
  <conditionalFormatting sqref="F671:G671">
    <cfRule type="containsBlanks" dxfId="7939" priority="329">
      <formula>LEN(TRIM(F671))=0</formula>
    </cfRule>
  </conditionalFormatting>
  <conditionalFormatting sqref="H671">
    <cfRule type="containsBlanks" dxfId="7938" priority="328">
      <formula>LEN(TRIM(H671))=0</formula>
    </cfRule>
  </conditionalFormatting>
  <conditionalFormatting sqref="AJ677">
    <cfRule type="containsBlanks" dxfId="7937" priority="199">
      <formula>LEN(TRIM(AJ677))=0</formula>
    </cfRule>
  </conditionalFormatting>
  <conditionalFormatting sqref="K671">
    <cfRule type="containsBlanks" dxfId="7936" priority="327">
      <formula>LEN(TRIM(K671))=0</formula>
    </cfRule>
  </conditionalFormatting>
  <conditionalFormatting sqref="BM677">
    <cfRule type="containsBlanks" dxfId="7935" priority="191">
      <formula>LEN(TRIM(BM677))=0</formula>
    </cfRule>
  </conditionalFormatting>
  <conditionalFormatting sqref="M671">
    <cfRule type="containsBlanks" dxfId="7934" priority="325">
      <formula>LEN(TRIM(M671))=0</formula>
    </cfRule>
  </conditionalFormatting>
  <conditionalFormatting sqref="N670 P670">
    <cfRule type="containsBlanks" dxfId="7933" priority="323">
      <formula>LEN(TRIM(N670))=0</formula>
    </cfRule>
  </conditionalFormatting>
  <conditionalFormatting sqref="O670:O672">
    <cfRule type="containsBlanks" dxfId="7932" priority="322">
      <formula>LEN(TRIM(O670))=0</formula>
    </cfRule>
  </conditionalFormatting>
  <conditionalFormatting sqref="M670">
    <cfRule type="containsBlanks" dxfId="7931" priority="321">
      <formula>LEN(TRIM(M670))=0</formula>
    </cfRule>
  </conditionalFormatting>
  <conditionalFormatting sqref="F670:G670">
    <cfRule type="containsBlanks" dxfId="7930" priority="320">
      <formula>LEN(TRIM(F670))=0</formula>
    </cfRule>
  </conditionalFormatting>
  <conditionalFormatting sqref="H670">
    <cfRule type="containsBlanks" dxfId="7929" priority="319">
      <formula>LEN(TRIM(H670))=0</formula>
    </cfRule>
  </conditionalFormatting>
  <conditionalFormatting sqref="W670:Z671">
    <cfRule type="containsBlanks" dxfId="7928" priority="318">
      <formula>LEN(TRIM(W670))=0</formula>
    </cfRule>
  </conditionalFormatting>
  <conditionalFormatting sqref="I668:I669">
    <cfRule type="containsBlanks" dxfId="7927" priority="317">
      <formula>LEN(TRIM(I668))=0</formula>
    </cfRule>
  </conditionalFormatting>
  <conditionalFormatting sqref="J668:J669">
    <cfRule type="containsBlanks" dxfId="7926" priority="316">
      <formula>LEN(TRIM(J668))=0</formula>
    </cfRule>
  </conditionalFormatting>
  <conditionalFormatting sqref="I671">
    <cfRule type="containsBlanks" dxfId="7925" priority="315">
      <formula>LEN(TRIM(I671))=0</formula>
    </cfRule>
  </conditionalFormatting>
  <conditionalFormatting sqref="J671">
    <cfRule type="containsBlanks" dxfId="7924" priority="314">
      <formula>LEN(TRIM(J671))=0</formula>
    </cfRule>
  </conditionalFormatting>
  <conditionalFormatting sqref="AG670:AH671 AJ670:AK671">
    <cfRule type="containsBlanks" dxfId="7923" priority="313">
      <formula>LEN(TRIM(AG670))=0</formula>
    </cfRule>
  </conditionalFormatting>
  <conditionalFormatting sqref="AB670:AB671">
    <cfRule type="containsBlanks" dxfId="7922" priority="311">
      <formula>LEN(TRIM(AB670))=0</formula>
    </cfRule>
  </conditionalFormatting>
  <conditionalFormatting sqref="AD670:AE671">
    <cfRule type="containsBlanks" dxfId="7921" priority="310">
      <formula>LEN(TRIM(AD670))=0</formula>
    </cfRule>
  </conditionalFormatting>
  <conditionalFormatting sqref="AL671:AM671">
    <cfRule type="containsBlanks" dxfId="7920" priority="309">
      <formula>LEN(TRIM(AL671))=0</formula>
    </cfRule>
  </conditionalFormatting>
  <conditionalFormatting sqref="AQ670:AQ671">
    <cfRule type="containsBlanks" dxfId="7919" priority="308">
      <formula>LEN(TRIM(AQ670))=0</formula>
    </cfRule>
  </conditionalFormatting>
  <conditionalFormatting sqref="AP670:AP671">
    <cfRule type="containsBlanks" dxfId="7918" priority="307">
      <formula>LEN(TRIM(AP670))=0</formula>
    </cfRule>
  </conditionalFormatting>
  <conditionalFormatting sqref="AO670:AO671">
    <cfRule type="containsBlanks" dxfId="7917" priority="306">
      <formula>LEN(TRIM(AO670))=0</formula>
    </cfRule>
  </conditionalFormatting>
  <conditionalFormatting sqref="AR670:AR671">
    <cfRule type="containsBlanks" dxfId="7916" priority="305">
      <formula>LEN(TRIM(AR670))=0</formula>
    </cfRule>
  </conditionalFormatting>
  <conditionalFormatting sqref="AS670:AS671">
    <cfRule type="containsBlanks" dxfId="7915" priority="304">
      <formula>LEN(TRIM(AS670))=0</formula>
    </cfRule>
  </conditionalFormatting>
  <conditionalFormatting sqref="BA670:BA671">
    <cfRule type="containsBlanks" dxfId="7914" priority="303">
      <formula>LEN(TRIM(BA670))=0</formula>
    </cfRule>
  </conditionalFormatting>
  <conditionalFormatting sqref="AX670:AY671">
    <cfRule type="containsBlanks" dxfId="7913" priority="302">
      <formula>LEN(TRIM(AX670))=0</formula>
    </cfRule>
  </conditionalFormatting>
  <conditionalFormatting sqref="AZ670:AZ671">
    <cfRule type="containsBlanks" dxfId="7912" priority="301">
      <formula>LEN(TRIM(AZ670))=0</formula>
    </cfRule>
  </conditionalFormatting>
  <conditionalFormatting sqref="BM670:BM671">
    <cfRule type="containsBlanks" dxfId="7911" priority="297">
      <formula>LEN(TRIM(BM670))=0</formula>
    </cfRule>
  </conditionalFormatting>
  <conditionalFormatting sqref="BM670:BM671">
    <cfRule type="containsBlanks" dxfId="7910" priority="298">
      <formula>LEN(TRIM(BM670))=0</formula>
    </cfRule>
  </conditionalFormatting>
  <conditionalFormatting sqref="BG670:BL671">
    <cfRule type="containsBlanks" dxfId="7909" priority="299">
      <formula>LEN(TRIM(BG670))=0</formula>
    </cfRule>
  </conditionalFormatting>
  <conditionalFormatting sqref="BG670:BL671">
    <cfRule type="containsBlanks" dxfId="7908" priority="300">
      <formula>LEN(TRIM(BG670))=0</formula>
    </cfRule>
  </conditionalFormatting>
  <conditionalFormatting sqref="BO670:BO671">
    <cfRule type="containsBlanks" dxfId="7907" priority="296">
      <formula>LEN(TRIM(BO670))=0</formula>
    </cfRule>
  </conditionalFormatting>
  <conditionalFormatting sqref="BN670:BN671">
    <cfRule type="containsBlanks" dxfId="7906" priority="295">
      <formula>LEN(TRIM(BN670))=0</formula>
    </cfRule>
  </conditionalFormatting>
  <conditionalFormatting sqref="F672">
    <cfRule type="containsBlanks" dxfId="7905" priority="294">
      <formula>LEN(TRIM(F672))=0</formula>
    </cfRule>
  </conditionalFormatting>
  <conditionalFormatting sqref="H672">
    <cfRule type="containsBlanks" dxfId="7904" priority="293">
      <formula>LEN(TRIM(H672))=0</formula>
    </cfRule>
  </conditionalFormatting>
  <conditionalFormatting sqref="I672">
    <cfRule type="containsBlanks" dxfId="7903" priority="292">
      <formula>LEN(TRIM(I672))=0</formula>
    </cfRule>
  </conditionalFormatting>
  <conditionalFormatting sqref="J672">
    <cfRule type="containsBlanks" dxfId="7902" priority="291">
      <formula>LEN(TRIM(J672))=0</formula>
    </cfRule>
  </conditionalFormatting>
  <conditionalFormatting sqref="K672:M672">
    <cfRule type="containsBlanks" dxfId="7901" priority="290">
      <formula>LEN(TRIM(K672))=0</formula>
    </cfRule>
  </conditionalFormatting>
  <conditionalFormatting sqref="W672:X672">
    <cfRule type="containsBlanks" dxfId="7900" priority="288">
      <formula>LEN(TRIM(W672))=0</formula>
    </cfRule>
  </conditionalFormatting>
  <conditionalFormatting sqref="AB672">
    <cfRule type="containsBlanks" dxfId="7899" priority="286">
      <formula>LEN(TRIM(AB672))=0</formula>
    </cfRule>
  </conditionalFormatting>
  <conditionalFormatting sqref="AJ672">
    <cfRule type="containsBlanks" dxfId="7898" priority="285">
      <formula>LEN(TRIM(AJ672))=0</formula>
    </cfRule>
  </conditionalFormatting>
  <conditionalFormatting sqref="BA672">
    <cfRule type="containsBlanks" dxfId="7897" priority="283">
      <formula>LEN(TRIM(BA672))=0</formula>
    </cfRule>
  </conditionalFormatting>
  <conditionalFormatting sqref="AZ672">
    <cfRule type="containsBlanks" dxfId="7896" priority="282">
      <formula>LEN(TRIM(AZ672))=0</formula>
    </cfRule>
  </conditionalFormatting>
  <conditionalFormatting sqref="AV672:AY672">
    <cfRule type="containsBlanks" dxfId="7895" priority="281">
      <formula>LEN(TRIM(AV672))=0</formula>
    </cfRule>
  </conditionalFormatting>
  <conditionalFormatting sqref="S672">
    <cfRule type="containsBlanks" dxfId="7894" priority="280">
      <formula>LEN(TRIM(S672))=0</formula>
    </cfRule>
  </conditionalFormatting>
  <conditionalFormatting sqref="T672">
    <cfRule type="containsBlanks" dxfId="7893" priority="279">
      <formula>LEN(TRIM(T672))=0</formula>
    </cfRule>
  </conditionalFormatting>
  <conditionalFormatting sqref="BM672">
    <cfRule type="containsBlanks" dxfId="7892" priority="275">
      <formula>LEN(TRIM(BM672))=0</formula>
    </cfRule>
  </conditionalFormatting>
  <conditionalFormatting sqref="BM672">
    <cfRule type="containsBlanks" dxfId="7891" priority="276">
      <formula>LEN(TRIM(BM672))=0</formula>
    </cfRule>
  </conditionalFormatting>
  <conditionalFormatting sqref="BG672:BL672">
    <cfRule type="containsBlanks" dxfId="7890" priority="277">
      <formula>LEN(TRIM(BG672))=0</formula>
    </cfRule>
  </conditionalFormatting>
  <conditionalFormatting sqref="BG672:BL672">
    <cfRule type="containsBlanks" dxfId="7889" priority="278">
      <formula>LEN(TRIM(BG672))=0</formula>
    </cfRule>
  </conditionalFormatting>
  <conditionalFormatting sqref="BO672">
    <cfRule type="containsBlanks" dxfId="7888" priority="274">
      <formula>LEN(TRIM(BO672))=0</formula>
    </cfRule>
  </conditionalFormatting>
  <conditionalFormatting sqref="BN672">
    <cfRule type="containsBlanks" dxfId="7887" priority="273">
      <formula>LEN(TRIM(BN672))=0</formula>
    </cfRule>
  </conditionalFormatting>
  <conditionalFormatting sqref="H673">
    <cfRule type="containsBlanks" dxfId="7886" priority="272">
      <formula>LEN(TRIM(H673))=0</formula>
    </cfRule>
  </conditionalFormatting>
  <conditionalFormatting sqref="I673">
    <cfRule type="containsBlanks" dxfId="7885" priority="271">
      <formula>LEN(TRIM(I673))=0</formula>
    </cfRule>
  </conditionalFormatting>
  <conditionalFormatting sqref="J673">
    <cfRule type="containsBlanks" dxfId="7884" priority="270">
      <formula>LEN(TRIM(J673))=0</formula>
    </cfRule>
  </conditionalFormatting>
  <conditionalFormatting sqref="L673:L675">
    <cfRule type="containsBlanks" dxfId="7883" priority="269">
      <formula>LEN(TRIM(L673))=0</formula>
    </cfRule>
  </conditionalFormatting>
  <conditionalFormatting sqref="N673:P673">
    <cfRule type="containsBlanks" dxfId="7882" priority="268">
      <formula>LEN(TRIM(N673))=0</formula>
    </cfRule>
  </conditionalFormatting>
  <conditionalFormatting sqref="AB673">
    <cfRule type="containsBlanks" dxfId="7881" priority="267">
      <formula>LEN(TRIM(AB673))=0</formula>
    </cfRule>
  </conditionalFormatting>
  <conditionalFormatting sqref="Y673">
    <cfRule type="containsBlanks" dxfId="7880" priority="266">
      <formula>LEN(TRIM(Y673))=0</formula>
    </cfRule>
  </conditionalFormatting>
  <conditionalFormatting sqref="AD673:AE673">
    <cfRule type="containsBlanks" dxfId="7879" priority="263">
      <formula>LEN(TRIM(AD673))=0</formula>
    </cfRule>
  </conditionalFormatting>
  <conditionalFormatting sqref="BA673">
    <cfRule type="containsBlanks" dxfId="7878" priority="262">
      <formula>LEN(TRIM(BA673))=0</formula>
    </cfRule>
  </conditionalFormatting>
  <conditionalFormatting sqref="AV673:AY673">
    <cfRule type="containsBlanks" dxfId="7877" priority="261">
      <formula>LEN(TRIM(AV673))=0</formula>
    </cfRule>
  </conditionalFormatting>
  <conditionalFormatting sqref="F674:G674 K674 M674 Q674:R674 Z674 AR674 AJ674:AK674 AZ674 U674:X674 AT674:AU674 AG674:AH674">
    <cfRule type="containsBlanks" dxfId="7876" priority="260">
      <formula>LEN(TRIM(F674))=0</formula>
    </cfRule>
  </conditionalFormatting>
  <conditionalFormatting sqref="BQ674">
    <cfRule type="notContainsBlanks" dxfId="7875" priority="259">
      <formula>LEN(TRIM(BQ674))&gt;0</formula>
    </cfRule>
  </conditionalFormatting>
  <conditionalFormatting sqref="H674">
    <cfRule type="containsBlanks" dxfId="7874" priority="258">
      <formula>LEN(TRIM(H674))=0</formula>
    </cfRule>
  </conditionalFormatting>
  <conditionalFormatting sqref="I674">
    <cfRule type="containsBlanks" dxfId="7873" priority="257">
      <formula>LEN(TRIM(I674))=0</formula>
    </cfRule>
  </conditionalFormatting>
  <conditionalFormatting sqref="J674">
    <cfRule type="containsBlanks" dxfId="7872" priority="256">
      <formula>LEN(TRIM(J674))=0</formula>
    </cfRule>
  </conditionalFormatting>
  <conditionalFormatting sqref="N674:P674">
    <cfRule type="containsBlanks" dxfId="7871" priority="254">
      <formula>LEN(TRIM(N674))=0</formula>
    </cfRule>
  </conditionalFormatting>
  <conditionalFormatting sqref="AB674">
    <cfRule type="containsBlanks" dxfId="7870" priority="253">
      <formula>LEN(TRIM(AB674))=0</formula>
    </cfRule>
  </conditionalFormatting>
  <conditionalFormatting sqref="Y674">
    <cfRule type="containsBlanks" dxfId="7869" priority="252">
      <formula>LEN(TRIM(Y674))=0</formula>
    </cfRule>
  </conditionalFormatting>
  <conditionalFormatting sqref="AD674:AE674">
    <cfRule type="containsBlanks" dxfId="7868" priority="249">
      <formula>LEN(TRIM(AD674))=0</formula>
    </cfRule>
  </conditionalFormatting>
  <conditionalFormatting sqref="BA674">
    <cfRule type="containsBlanks" dxfId="7867" priority="248">
      <formula>LEN(TRIM(BA674))=0</formula>
    </cfRule>
  </conditionalFormatting>
  <conditionalFormatting sqref="AV674:AY674">
    <cfRule type="containsBlanks" dxfId="7866" priority="247">
      <formula>LEN(TRIM(AV674))=0</formula>
    </cfRule>
  </conditionalFormatting>
  <conditionalFormatting sqref="F675:G675 K675 M675 Q675:R675 Z675 AR675 AJ675:AK675 AZ675 U675:X675 AT675:AU675 AG675:AH675">
    <cfRule type="containsBlanks" dxfId="7865" priority="246">
      <formula>LEN(TRIM(F675))=0</formula>
    </cfRule>
  </conditionalFormatting>
  <conditionalFormatting sqref="BQ675">
    <cfRule type="notContainsBlanks" dxfId="7864" priority="245">
      <formula>LEN(TRIM(BQ675))&gt;0</formula>
    </cfRule>
  </conditionalFormatting>
  <conditionalFormatting sqref="H675">
    <cfRule type="containsBlanks" dxfId="7863" priority="244">
      <formula>LEN(TRIM(H675))=0</formula>
    </cfRule>
  </conditionalFormatting>
  <conditionalFormatting sqref="I675">
    <cfRule type="containsBlanks" dxfId="7862" priority="243">
      <formula>LEN(TRIM(I675))=0</formula>
    </cfRule>
  </conditionalFormatting>
  <conditionalFormatting sqref="J675">
    <cfRule type="containsBlanks" dxfId="7861" priority="242">
      <formula>LEN(TRIM(J675))=0</formula>
    </cfRule>
  </conditionalFormatting>
  <conditionalFormatting sqref="N675:P675">
    <cfRule type="containsBlanks" dxfId="7860" priority="240">
      <formula>LEN(TRIM(N675))=0</formula>
    </cfRule>
  </conditionalFormatting>
  <conditionalFormatting sqref="AB675">
    <cfRule type="containsBlanks" dxfId="7859" priority="239">
      <formula>LEN(TRIM(AB675))=0</formula>
    </cfRule>
  </conditionalFormatting>
  <conditionalFormatting sqref="Y675">
    <cfRule type="containsBlanks" dxfId="7858" priority="238">
      <formula>LEN(TRIM(Y675))=0</formula>
    </cfRule>
  </conditionalFormatting>
  <conditionalFormatting sqref="AD675:AE675">
    <cfRule type="containsBlanks" dxfId="7857" priority="235">
      <formula>LEN(TRIM(AD675))=0</formula>
    </cfRule>
  </conditionalFormatting>
  <conditionalFormatting sqref="BA675">
    <cfRule type="containsBlanks" dxfId="7856" priority="234">
      <formula>LEN(TRIM(BA675))=0</formula>
    </cfRule>
  </conditionalFormatting>
  <conditionalFormatting sqref="AV675:AY675">
    <cfRule type="containsBlanks" dxfId="7855" priority="233">
      <formula>LEN(TRIM(AV675))=0</formula>
    </cfRule>
  </conditionalFormatting>
  <conditionalFormatting sqref="S673:S675">
    <cfRule type="containsBlanks" dxfId="7854" priority="232">
      <formula>LEN(TRIM(S673))=0</formula>
    </cfRule>
  </conditionalFormatting>
  <conditionalFormatting sqref="T673:T675">
    <cfRule type="containsBlanks" dxfId="7853" priority="231">
      <formula>LEN(TRIM(T673))=0</formula>
    </cfRule>
  </conditionalFormatting>
  <conditionalFormatting sqref="AS673:AS675">
    <cfRule type="containsBlanks" dxfId="7852" priority="230">
      <formula>LEN(TRIM(AS673))=0</formula>
    </cfRule>
  </conditionalFormatting>
  <conditionalFormatting sqref="BG673:BL675">
    <cfRule type="containsBlanks" dxfId="7851" priority="228">
      <formula>LEN(TRIM(BG673))=0</formula>
    </cfRule>
  </conditionalFormatting>
  <conditionalFormatting sqref="BG673:BL675">
    <cfRule type="containsBlanks" dxfId="7850" priority="229">
      <formula>LEN(TRIM(BG673))=0</formula>
    </cfRule>
  </conditionalFormatting>
  <conditionalFormatting sqref="BO673:BO675">
    <cfRule type="containsBlanks" dxfId="7849" priority="225">
      <formula>LEN(TRIM(BO673))=0</formula>
    </cfRule>
  </conditionalFormatting>
  <conditionalFormatting sqref="BN673:BN675">
    <cfRule type="containsBlanks" dxfId="7848" priority="224">
      <formula>LEN(TRIM(BN673))=0</formula>
    </cfRule>
  </conditionalFormatting>
  <conditionalFormatting sqref="I676">
    <cfRule type="containsBlanks" dxfId="7847" priority="223">
      <formula>LEN(TRIM(I676))=0</formula>
    </cfRule>
  </conditionalFormatting>
  <conditionalFormatting sqref="J676">
    <cfRule type="containsBlanks" dxfId="7846" priority="222">
      <formula>LEN(TRIM(J676))=0</formula>
    </cfRule>
  </conditionalFormatting>
  <conditionalFormatting sqref="K676:M676">
    <cfRule type="containsBlanks" dxfId="7845" priority="221">
      <formula>LEN(TRIM(K676))=0</formula>
    </cfRule>
  </conditionalFormatting>
  <conditionalFormatting sqref="N676:P676">
    <cfRule type="containsBlanks" dxfId="7844" priority="220">
      <formula>LEN(TRIM(N676))=0</formula>
    </cfRule>
  </conditionalFormatting>
  <conditionalFormatting sqref="X676">
    <cfRule type="containsBlanks" dxfId="7843" priority="219">
      <formula>LEN(TRIM(X676))=0</formula>
    </cfRule>
  </conditionalFormatting>
  <conditionalFormatting sqref="AG676:AH676">
    <cfRule type="containsBlanks" dxfId="7842" priority="218">
      <formula>LEN(TRIM(AG676))=0</formula>
    </cfRule>
  </conditionalFormatting>
  <conditionalFormatting sqref="AD676:AE676">
    <cfRule type="containsBlanks" dxfId="7841" priority="217">
      <formula>LEN(TRIM(AD676))=0</formula>
    </cfRule>
  </conditionalFormatting>
  <conditionalFormatting sqref="AN676:AO676">
    <cfRule type="containsBlanks" dxfId="7840" priority="215">
      <formula>LEN(TRIM(AN676))=0</formula>
    </cfRule>
  </conditionalFormatting>
  <conditionalFormatting sqref="AQ676">
    <cfRule type="containsBlanks" dxfId="7839" priority="214">
      <formula>LEN(TRIM(AQ676))=0</formula>
    </cfRule>
  </conditionalFormatting>
  <conditionalFormatting sqref="BA676">
    <cfRule type="containsBlanks" dxfId="7838" priority="213">
      <formula>LEN(TRIM(BA676))=0</formula>
    </cfRule>
  </conditionalFormatting>
  <conditionalFormatting sqref="AX676:AY676">
    <cfRule type="containsBlanks" dxfId="7837" priority="212">
      <formula>LEN(TRIM(AX676))=0</formula>
    </cfRule>
  </conditionalFormatting>
  <conditionalFormatting sqref="BM676">
    <cfRule type="containsBlanks" dxfId="7836" priority="208">
      <formula>LEN(TRIM(BM676))=0</formula>
    </cfRule>
  </conditionalFormatting>
  <conditionalFormatting sqref="BM676">
    <cfRule type="containsBlanks" dxfId="7835" priority="209">
      <formula>LEN(TRIM(BM676))=0</formula>
    </cfRule>
  </conditionalFormatting>
  <conditionalFormatting sqref="BG676:BL676">
    <cfRule type="containsBlanks" dxfId="7834" priority="210">
      <formula>LEN(TRIM(BG676))=0</formula>
    </cfRule>
  </conditionalFormatting>
  <conditionalFormatting sqref="BG676:BL676">
    <cfRule type="containsBlanks" dxfId="7833" priority="211">
      <formula>LEN(TRIM(BG676))=0</formula>
    </cfRule>
  </conditionalFormatting>
  <conditionalFormatting sqref="BO676">
    <cfRule type="containsBlanks" dxfId="7832" priority="207">
      <formula>LEN(TRIM(BO676))=0</formula>
    </cfRule>
  </conditionalFormatting>
  <conditionalFormatting sqref="BN676">
    <cfRule type="containsBlanks" dxfId="7831" priority="206">
      <formula>LEN(TRIM(BN676))=0</formula>
    </cfRule>
  </conditionalFormatting>
  <conditionalFormatting sqref="L677:L680">
    <cfRule type="containsBlanks" dxfId="7830" priority="205">
      <formula>LEN(TRIM(L677))=0</formula>
    </cfRule>
  </conditionalFormatting>
  <conditionalFormatting sqref="N677:P677">
    <cfRule type="containsBlanks" dxfId="7829" priority="204">
      <formula>LEN(TRIM(N677))=0</formula>
    </cfRule>
  </conditionalFormatting>
  <conditionalFormatting sqref="I677">
    <cfRule type="containsBlanks" dxfId="7828" priority="203">
      <formula>LEN(TRIM(I677))=0</formula>
    </cfRule>
  </conditionalFormatting>
  <conditionalFormatting sqref="J677">
    <cfRule type="containsBlanks" dxfId="7827" priority="202">
      <formula>LEN(TRIM(J677))=0</formula>
    </cfRule>
  </conditionalFormatting>
  <conditionalFormatting sqref="W677">
    <cfRule type="containsBlanks" dxfId="7826" priority="201">
      <formula>LEN(TRIM(W677))=0</formula>
    </cfRule>
  </conditionalFormatting>
  <conditionalFormatting sqref="X677">
    <cfRule type="containsBlanks" dxfId="7825" priority="200">
      <formula>LEN(TRIM(X677))=0</formula>
    </cfRule>
  </conditionalFormatting>
  <conditionalFormatting sqref="AO677">
    <cfRule type="containsBlanks" dxfId="7824" priority="198">
      <formula>LEN(TRIM(AO677))=0</formula>
    </cfRule>
  </conditionalFormatting>
  <conditionalFormatting sqref="AS677">
    <cfRule type="containsBlanks" dxfId="7823" priority="197">
      <formula>LEN(TRIM(AS677))=0</formula>
    </cfRule>
  </conditionalFormatting>
  <conditionalFormatting sqref="BA677">
    <cfRule type="containsBlanks" dxfId="7822" priority="196">
      <formula>LEN(TRIM(BA677))=0</formula>
    </cfRule>
  </conditionalFormatting>
  <conditionalFormatting sqref="AX677:AY677">
    <cfRule type="containsBlanks" dxfId="7821" priority="195">
      <formula>LEN(TRIM(AX677))=0</formula>
    </cfRule>
  </conditionalFormatting>
  <conditionalFormatting sqref="BM677">
    <cfRule type="containsBlanks" dxfId="7820" priority="192">
      <formula>LEN(TRIM(BM677))=0</formula>
    </cfRule>
  </conditionalFormatting>
  <conditionalFormatting sqref="BG677:BL677">
    <cfRule type="containsBlanks" dxfId="7819" priority="193">
      <formula>LEN(TRIM(BG677))=0</formula>
    </cfRule>
  </conditionalFormatting>
  <conditionalFormatting sqref="BG677:BL677">
    <cfRule type="containsBlanks" dxfId="7818" priority="194">
      <formula>LEN(TRIM(BG677))=0</formula>
    </cfRule>
  </conditionalFormatting>
  <conditionalFormatting sqref="BO677">
    <cfRule type="containsBlanks" dxfId="7817" priority="190">
      <formula>LEN(TRIM(BO677))=0</formula>
    </cfRule>
  </conditionalFormatting>
  <conditionalFormatting sqref="M678 K678">
    <cfRule type="containsBlanks" dxfId="7816" priority="188">
      <formula>LEN(TRIM(K678))=0</formula>
    </cfRule>
  </conditionalFormatting>
  <conditionalFormatting sqref="I678">
    <cfRule type="containsBlanks" dxfId="7815" priority="186">
      <formula>LEN(TRIM(I678))=0</formula>
    </cfRule>
  </conditionalFormatting>
  <conditionalFormatting sqref="J678">
    <cfRule type="containsBlanks" dxfId="7814" priority="185">
      <formula>LEN(TRIM(J678))=0</formula>
    </cfRule>
  </conditionalFormatting>
  <conditionalFormatting sqref="N678:P678">
    <cfRule type="containsBlanks" dxfId="7813" priority="184">
      <formula>LEN(TRIM(N678))=0</formula>
    </cfRule>
  </conditionalFormatting>
  <conditionalFormatting sqref="W678">
    <cfRule type="containsBlanks" dxfId="7812" priority="183">
      <formula>LEN(TRIM(W678))=0</formula>
    </cfRule>
  </conditionalFormatting>
  <conditionalFormatting sqref="X678">
    <cfRule type="containsBlanks" dxfId="7811" priority="182">
      <formula>LEN(TRIM(X678))=0</formula>
    </cfRule>
  </conditionalFormatting>
  <conditionalFormatting sqref="AJ678">
    <cfRule type="containsBlanks" dxfId="7810" priority="181">
      <formula>LEN(TRIM(AJ678))=0</formula>
    </cfRule>
  </conditionalFormatting>
  <conditionalFormatting sqref="AS678">
    <cfRule type="containsBlanks" dxfId="7809" priority="180">
      <formula>LEN(TRIM(AS678))=0</formula>
    </cfRule>
  </conditionalFormatting>
  <conditionalFormatting sqref="BM678">
    <cfRule type="containsBlanks" dxfId="7808" priority="176">
      <formula>LEN(TRIM(BM678))=0</formula>
    </cfRule>
  </conditionalFormatting>
  <conditionalFormatting sqref="BM678">
    <cfRule type="containsBlanks" dxfId="7807" priority="177">
      <formula>LEN(TRIM(BM678))=0</formula>
    </cfRule>
  </conditionalFormatting>
  <conditionalFormatting sqref="BG678:BL678">
    <cfRule type="containsBlanks" dxfId="7806" priority="178">
      <formula>LEN(TRIM(BG678))=0</formula>
    </cfRule>
  </conditionalFormatting>
  <conditionalFormatting sqref="BG678:BL678">
    <cfRule type="containsBlanks" dxfId="7805" priority="179">
      <formula>LEN(TRIM(BG678))=0</formula>
    </cfRule>
  </conditionalFormatting>
  <conditionalFormatting sqref="AX678:AY678">
    <cfRule type="containsBlanks" dxfId="7804" priority="175">
      <formula>LEN(TRIM(AX678))=0</formula>
    </cfRule>
  </conditionalFormatting>
  <conditionalFormatting sqref="F680">
    <cfRule type="containsBlanks" dxfId="7803" priority="174">
      <formula>LEN(TRIM(F680))=0</formula>
    </cfRule>
  </conditionalFormatting>
  <conditionalFormatting sqref="N679:O679 O680">
    <cfRule type="containsBlanks" dxfId="7802" priority="172">
      <formula>LEN(TRIM(N679))=0</formula>
    </cfRule>
  </conditionalFormatting>
  <conditionalFormatting sqref="P679">
    <cfRule type="containsBlanks" dxfId="7801" priority="171">
      <formula>LEN(TRIM(P679))=0</formula>
    </cfRule>
  </conditionalFormatting>
  <conditionalFormatting sqref="I679">
    <cfRule type="containsBlanks" dxfId="7800" priority="170">
      <formula>LEN(TRIM(I679))=0</formula>
    </cfRule>
  </conditionalFormatting>
  <conditionalFormatting sqref="J679">
    <cfRule type="containsBlanks" dxfId="7799" priority="169">
      <formula>LEN(TRIM(J679))=0</formula>
    </cfRule>
  </conditionalFormatting>
  <conditionalFormatting sqref="M680 K680">
    <cfRule type="containsBlanks" dxfId="7798" priority="168">
      <formula>LEN(TRIM(K680))=0</formula>
    </cfRule>
  </conditionalFormatting>
  <conditionalFormatting sqref="I680">
    <cfRule type="containsBlanks" dxfId="7797" priority="166">
      <formula>LEN(TRIM(I680))=0</formula>
    </cfRule>
  </conditionalFormatting>
  <conditionalFormatting sqref="J680">
    <cfRule type="containsBlanks" dxfId="7796" priority="165">
      <formula>LEN(TRIM(J680))=0</formula>
    </cfRule>
  </conditionalFormatting>
  <conditionalFormatting sqref="AJ680:AK680">
    <cfRule type="containsBlanks" dxfId="7795" priority="163">
      <formula>LEN(TRIM(AJ680))=0</formula>
    </cfRule>
  </conditionalFormatting>
  <conditionalFormatting sqref="AO679">
    <cfRule type="containsBlanks" dxfId="7794" priority="161">
      <formula>LEN(TRIM(AO679))=0</formula>
    </cfRule>
  </conditionalFormatting>
  <conditionalFormatting sqref="AQ679">
    <cfRule type="containsBlanks" dxfId="7793" priority="160">
      <formula>LEN(TRIM(AQ679))=0</formula>
    </cfRule>
  </conditionalFormatting>
  <conditionalFormatting sqref="AN680 AP680">
    <cfRule type="containsBlanks" dxfId="7792" priority="159">
      <formula>LEN(TRIM(AN680))=0</formula>
    </cfRule>
  </conditionalFormatting>
  <conditionalFormatting sqref="AO680">
    <cfRule type="containsBlanks" dxfId="7791" priority="158">
      <formula>LEN(TRIM(AO680))=0</formula>
    </cfRule>
  </conditionalFormatting>
  <conditionalFormatting sqref="AQ680">
    <cfRule type="containsBlanks" dxfId="7790" priority="157">
      <formula>LEN(TRIM(AQ680))=0</formula>
    </cfRule>
  </conditionalFormatting>
  <conditionalFormatting sqref="AX679:AY680">
    <cfRule type="containsBlanks" dxfId="7789" priority="156">
      <formula>LEN(TRIM(AX679))=0</formula>
    </cfRule>
  </conditionalFormatting>
  <conditionalFormatting sqref="BA679:BA680">
    <cfRule type="containsBlanks" dxfId="7788" priority="155">
      <formula>LEN(TRIM(BA679))=0</formula>
    </cfRule>
  </conditionalFormatting>
  <conditionalFormatting sqref="N680">
    <cfRule type="containsBlanks" dxfId="7787" priority="154">
      <formula>LEN(TRIM(N680))=0</formula>
    </cfRule>
  </conditionalFormatting>
  <conditionalFormatting sqref="P680">
    <cfRule type="containsBlanks" dxfId="7786" priority="153">
      <formula>LEN(TRIM(P680))=0</formula>
    </cfRule>
  </conditionalFormatting>
  <conditionalFormatting sqref="BM679:BM680">
    <cfRule type="containsBlanks" dxfId="7785" priority="149">
      <formula>LEN(TRIM(BM679))=0</formula>
    </cfRule>
  </conditionalFormatting>
  <conditionalFormatting sqref="BM679:BM680">
    <cfRule type="containsBlanks" dxfId="7784" priority="150">
      <formula>LEN(TRIM(BM679))=0</formula>
    </cfRule>
  </conditionalFormatting>
  <conditionalFormatting sqref="BG679:BL680">
    <cfRule type="containsBlanks" dxfId="7783" priority="151">
      <formula>LEN(TRIM(BG679))=0</formula>
    </cfRule>
  </conditionalFormatting>
  <conditionalFormatting sqref="BG679:BL680">
    <cfRule type="containsBlanks" dxfId="7782" priority="152">
      <formula>LEN(TRIM(BG679))=0</formula>
    </cfRule>
  </conditionalFormatting>
  <conditionalFormatting sqref="BN679:BN680">
    <cfRule type="containsBlanks" dxfId="7781" priority="147">
      <formula>LEN(TRIM(BN679))=0</formula>
    </cfRule>
  </conditionalFormatting>
  <conditionalFormatting sqref="BO679:BO680">
    <cfRule type="containsBlanks" dxfId="7780" priority="148">
      <formula>LEN(TRIM(BO679))=0</formula>
    </cfRule>
  </conditionalFormatting>
  <conditionalFormatting sqref="F681">
    <cfRule type="containsBlanks" dxfId="7779" priority="146">
      <formula>LEN(TRIM(F681))=0</formula>
    </cfRule>
  </conditionalFormatting>
  <conditionalFormatting sqref="I681">
    <cfRule type="containsBlanks" dxfId="7778" priority="145">
      <formula>LEN(TRIM(I681))=0</formula>
    </cfRule>
  </conditionalFormatting>
  <conditionalFormatting sqref="J681">
    <cfRule type="containsBlanks" dxfId="7777" priority="144">
      <formula>LEN(TRIM(J681))=0</formula>
    </cfRule>
  </conditionalFormatting>
  <conditionalFormatting sqref="K681:P681">
    <cfRule type="containsBlanks" dxfId="7776" priority="143">
      <formula>LEN(TRIM(K681))=0</formula>
    </cfRule>
  </conditionalFormatting>
  <conditionalFormatting sqref="AK681">
    <cfRule type="containsBlanks" dxfId="7775" priority="142">
      <formula>LEN(TRIM(AK681))=0</formula>
    </cfRule>
  </conditionalFormatting>
  <conditionalFormatting sqref="AJ681">
    <cfRule type="containsBlanks" dxfId="7774" priority="140">
      <formula>LEN(TRIM(AJ681))=0</formula>
    </cfRule>
  </conditionalFormatting>
  <conditionalFormatting sqref="W681:X681">
    <cfRule type="containsBlanks" dxfId="7773" priority="139">
      <formula>LEN(TRIM(W681))=0</formula>
    </cfRule>
  </conditionalFormatting>
  <conditionalFormatting sqref="AE681">
    <cfRule type="containsBlanks" dxfId="7772" priority="138">
      <formula>LEN(TRIM(AE681))=0</formula>
    </cfRule>
  </conditionalFormatting>
  <conditionalFormatting sqref="AN681">
    <cfRule type="containsBlanks" dxfId="7771" priority="137">
      <formula>LEN(TRIM(AN681))=0</formula>
    </cfRule>
  </conditionalFormatting>
  <conditionalFormatting sqref="AO681">
    <cfRule type="containsBlanks" dxfId="7770" priority="136">
      <formula>LEN(TRIM(AO681))=0</formula>
    </cfRule>
  </conditionalFormatting>
  <conditionalFormatting sqref="AP681">
    <cfRule type="containsBlanks" dxfId="7769" priority="135">
      <formula>LEN(TRIM(AP681))=0</formula>
    </cfRule>
  </conditionalFormatting>
  <conditionalFormatting sqref="AQ681">
    <cfRule type="containsBlanks" dxfId="7768" priority="134">
      <formula>LEN(TRIM(AQ681))=0</formula>
    </cfRule>
  </conditionalFormatting>
  <conditionalFormatting sqref="AS681">
    <cfRule type="containsBlanks" dxfId="7767" priority="133">
      <formula>LEN(TRIM(AS681))=0</formula>
    </cfRule>
  </conditionalFormatting>
  <conditionalFormatting sqref="G682:H682 U682:V682 Y682:Z682 AL682:AM682 AT682:AW682 AZ682 AD682 AG682:AH682 AB682">
    <cfRule type="containsBlanks" dxfId="7766" priority="132">
      <formula>LEN(TRIM(G682))=0</formula>
    </cfRule>
  </conditionalFormatting>
  <conditionalFormatting sqref="F682">
    <cfRule type="containsBlanks" dxfId="7765" priority="130">
      <formula>LEN(TRIM(F682))=0</formula>
    </cfRule>
  </conditionalFormatting>
  <conditionalFormatting sqref="I682">
    <cfRule type="containsBlanks" dxfId="7764" priority="129">
      <formula>LEN(TRIM(I682))=0</formula>
    </cfRule>
  </conditionalFormatting>
  <conditionalFormatting sqref="J682">
    <cfRule type="containsBlanks" dxfId="7763" priority="128">
      <formula>LEN(TRIM(J682))=0</formula>
    </cfRule>
  </conditionalFormatting>
  <conditionalFormatting sqref="K682:P682">
    <cfRule type="containsBlanks" dxfId="7762" priority="127">
      <formula>LEN(TRIM(K682))=0</formula>
    </cfRule>
  </conditionalFormatting>
  <conditionalFormatting sqref="AK682">
    <cfRule type="containsBlanks" dxfId="7761" priority="126">
      <formula>LEN(TRIM(AK682))=0</formula>
    </cfRule>
  </conditionalFormatting>
  <conditionalFormatting sqref="AJ682">
    <cfRule type="containsBlanks" dxfId="7760" priority="124">
      <formula>LEN(TRIM(AJ682))=0</formula>
    </cfRule>
  </conditionalFormatting>
  <conditionalFormatting sqref="W682:X682">
    <cfRule type="containsBlanks" dxfId="7759" priority="123">
      <formula>LEN(TRIM(W682))=0</formula>
    </cfRule>
  </conditionalFormatting>
  <conditionalFormatting sqref="AE682">
    <cfRule type="containsBlanks" dxfId="7758" priority="122">
      <formula>LEN(TRIM(AE682))=0</formula>
    </cfRule>
  </conditionalFormatting>
  <conditionalFormatting sqref="AN682">
    <cfRule type="containsBlanks" dxfId="7757" priority="121">
      <formula>LEN(TRIM(AN682))=0</formula>
    </cfRule>
  </conditionalFormatting>
  <conditionalFormatting sqref="AO682">
    <cfRule type="containsBlanks" dxfId="7756" priority="120">
      <formula>LEN(TRIM(AO682))=0</formula>
    </cfRule>
  </conditionalFormatting>
  <conditionalFormatting sqref="AP682">
    <cfRule type="containsBlanks" dxfId="7755" priority="119">
      <formula>LEN(TRIM(AP682))=0</formula>
    </cfRule>
  </conditionalFormatting>
  <conditionalFormatting sqref="AQ682">
    <cfRule type="containsBlanks" dxfId="7754" priority="118">
      <formula>LEN(TRIM(AQ682))=0</formula>
    </cfRule>
  </conditionalFormatting>
  <conditionalFormatting sqref="AS682">
    <cfRule type="containsBlanks" dxfId="7753" priority="117">
      <formula>LEN(TRIM(AS682))=0</formula>
    </cfRule>
  </conditionalFormatting>
  <conditionalFormatting sqref="AX681:AY682">
    <cfRule type="containsBlanks" dxfId="7752" priority="116">
      <formula>LEN(TRIM(AX681))=0</formula>
    </cfRule>
  </conditionalFormatting>
  <conditionalFormatting sqref="Q681:T682">
    <cfRule type="containsBlanks" dxfId="7751" priority="115">
      <formula>LEN(TRIM(Q681))=0</formula>
    </cfRule>
  </conditionalFormatting>
  <conditionalFormatting sqref="AR681:AR682">
    <cfRule type="containsBlanks" dxfId="7750" priority="114">
      <formula>LEN(TRIM(AR681))=0</formula>
    </cfRule>
  </conditionalFormatting>
  <conditionalFormatting sqref="BA682">
    <cfRule type="containsBlanks" dxfId="7749" priority="113">
      <formula>LEN(TRIM(BA682))=0</formula>
    </cfRule>
  </conditionalFormatting>
  <conditionalFormatting sqref="BM681:BM682">
    <cfRule type="containsBlanks" dxfId="7748" priority="109">
      <formula>LEN(TRIM(BM681))=0</formula>
    </cfRule>
  </conditionalFormatting>
  <conditionalFormatting sqref="BM681:BM682">
    <cfRule type="containsBlanks" dxfId="7747" priority="110">
      <formula>LEN(TRIM(BM681))=0</formula>
    </cfRule>
  </conditionalFormatting>
  <conditionalFormatting sqref="BG681:BL682">
    <cfRule type="containsBlanks" dxfId="7746" priority="111">
      <formula>LEN(TRIM(BG681))=0</formula>
    </cfRule>
  </conditionalFormatting>
  <conditionalFormatting sqref="BG681:BL682">
    <cfRule type="containsBlanks" dxfId="7745" priority="112">
      <formula>LEN(TRIM(BG681))=0</formula>
    </cfRule>
  </conditionalFormatting>
  <conditionalFormatting sqref="BN681:BN682">
    <cfRule type="containsBlanks" dxfId="7744" priority="107">
      <formula>LEN(TRIM(BN681))=0</formula>
    </cfRule>
  </conditionalFormatting>
  <conditionalFormatting sqref="BO681:BO682">
    <cfRule type="containsBlanks" dxfId="7743" priority="108">
      <formula>LEN(TRIM(BO681))=0</formula>
    </cfRule>
  </conditionalFormatting>
  <conditionalFormatting sqref="G683:H683 U683:V683 Y683:Z683 AL683:AM683 AT683:AW683 AZ683 AD683 AG683:AH683 AB683">
    <cfRule type="containsBlanks" dxfId="7742" priority="106">
      <formula>LEN(TRIM(G683))=0</formula>
    </cfRule>
  </conditionalFormatting>
  <conditionalFormatting sqref="F683">
    <cfRule type="containsBlanks" dxfId="7741" priority="104">
      <formula>LEN(TRIM(F683))=0</formula>
    </cfRule>
  </conditionalFormatting>
  <conditionalFormatting sqref="I683">
    <cfRule type="containsBlanks" dxfId="7740" priority="103">
      <formula>LEN(TRIM(I683))=0</formula>
    </cfRule>
  </conditionalFormatting>
  <conditionalFormatting sqref="J683">
    <cfRule type="containsBlanks" dxfId="7739" priority="102">
      <formula>LEN(TRIM(J683))=0</formula>
    </cfRule>
  </conditionalFormatting>
  <conditionalFormatting sqref="K683:P683">
    <cfRule type="containsBlanks" dxfId="7738" priority="101">
      <formula>LEN(TRIM(K683))=0</formula>
    </cfRule>
  </conditionalFormatting>
  <conditionalFormatting sqref="AK683">
    <cfRule type="containsBlanks" dxfId="7737" priority="100">
      <formula>LEN(TRIM(AK683))=0</formula>
    </cfRule>
  </conditionalFormatting>
  <conditionalFormatting sqref="AJ683">
    <cfRule type="containsBlanks" dxfId="7736" priority="98">
      <formula>LEN(TRIM(AJ683))=0</formula>
    </cfRule>
  </conditionalFormatting>
  <conditionalFormatting sqref="W683:X683">
    <cfRule type="containsBlanks" dxfId="7735" priority="97">
      <formula>LEN(TRIM(W683))=0</formula>
    </cfRule>
  </conditionalFormatting>
  <conditionalFormatting sqref="AE683">
    <cfRule type="containsBlanks" dxfId="7734" priority="96">
      <formula>LEN(TRIM(AE683))=0</formula>
    </cfRule>
  </conditionalFormatting>
  <conditionalFormatting sqref="AN683">
    <cfRule type="containsBlanks" dxfId="7733" priority="95">
      <formula>LEN(TRIM(AN683))=0</formula>
    </cfRule>
  </conditionalFormatting>
  <conditionalFormatting sqref="AO683">
    <cfRule type="containsBlanks" dxfId="7732" priority="94">
      <formula>LEN(TRIM(AO683))=0</formula>
    </cfRule>
  </conditionalFormatting>
  <conditionalFormatting sqref="AP683">
    <cfRule type="containsBlanks" dxfId="7731" priority="93">
      <formula>LEN(TRIM(AP683))=0</formula>
    </cfRule>
  </conditionalFormatting>
  <conditionalFormatting sqref="AQ683">
    <cfRule type="containsBlanks" dxfId="7730" priority="92">
      <formula>LEN(TRIM(AQ683))=0</formula>
    </cfRule>
  </conditionalFormatting>
  <conditionalFormatting sqref="AS683">
    <cfRule type="containsBlanks" dxfId="7729" priority="91">
      <formula>LEN(TRIM(AS683))=0</formula>
    </cfRule>
  </conditionalFormatting>
  <conditionalFormatting sqref="AX683:AY683">
    <cfRule type="containsBlanks" dxfId="7728" priority="90">
      <formula>LEN(TRIM(AX683))=0</formula>
    </cfRule>
  </conditionalFormatting>
  <conditionalFormatting sqref="Q683:T683">
    <cfRule type="containsBlanks" dxfId="7727" priority="89">
      <formula>LEN(TRIM(Q683))=0</formula>
    </cfRule>
  </conditionalFormatting>
  <conditionalFormatting sqref="AR683">
    <cfRule type="containsBlanks" dxfId="7726" priority="88">
      <formula>LEN(TRIM(AR683))=0</formula>
    </cfRule>
  </conditionalFormatting>
  <conditionalFormatting sqref="BA683">
    <cfRule type="containsBlanks" dxfId="7725" priority="87">
      <formula>LEN(TRIM(BA683))=0</formula>
    </cfRule>
  </conditionalFormatting>
  <conditionalFormatting sqref="BM683">
    <cfRule type="containsBlanks" dxfId="7724" priority="83">
      <formula>LEN(TRIM(BM683))=0</formula>
    </cfRule>
  </conditionalFormatting>
  <conditionalFormatting sqref="BM683">
    <cfRule type="containsBlanks" dxfId="7723" priority="84">
      <formula>LEN(TRIM(BM683))=0</formula>
    </cfRule>
  </conditionalFormatting>
  <conditionalFormatting sqref="BG683:BL683">
    <cfRule type="containsBlanks" dxfId="7722" priority="85">
      <formula>LEN(TRIM(BG683))=0</formula>
    </cfRule>
  </conditionalFormatting>
  <conditionalFormatting sqref="BG683:BL683">
    <cfRule type="containsBlanks" dxfId="7721" priority="86">
      <formula>LEN(TRIM(BG683))=0</formula>
    </cfRule>
  </conditionalFormatting>
  <conditionalFormatting sqref="BN683">
    <cfRule type="containsBlanks" dxfId="7720" priority="81">
      <formula>LEN(TRIM(BN683))=0</formula>
    </cfRule>
  </conditionalFormatting>
  <conditionalFormatting sqref="BO683">
    <cfRule type="containsBlanks" dxfId="7719" priority="82">
      <formula>LEN(TRIM(BO683))=0</formula>
    </cfRule>
  </conditionalFormatting>
  <conditionalFormatting sqref="BJ97:BK97">
    <cfRule type="containsBlanks" dxfId="7718" priority="80">
      <formula>LEN(TRIM(BJ97))=0</formula>
    </cfRule>
  </conditionalFormatting>
  <conditionalFormatting sqref="BJ94:BK96">
    <cfRule type="containsBlanks" dxfId="7717" priority="79">
      <formula>LEN(TRIM(BJ94))=0</formula>
    </cfRule>
  </conditionalFormatting>
  <conditionalFormatting sqref="BJ553:BK554">
    <cfRule type="containsBlanks" dxfId="7716" priority="78">
      <formula>LEN(TRIM(BJ553))=0</formula>
    </cfRule>
  </conditionalFormatting>
  <conditionalFormatting sqref="BJ553:BK554">
    <cfRule type="containsBlanks" dxfId="7715" priority="77">
      <formula>LEN(TRIM(BJ553))=0</formula>
    </cfRule>
  </conditionalFormatting>
  <conditionalFormatting sqref="K33">
    <cfRule type="containsBlanks" dxfId="7714" priority="76">
      <formula>LEN(TRIM(K33))=0</formula>
    </cfRule>
  </conditionalFormatting>
  <conditionalFormatting sqref="K34">
    <cfRule type="containsBlanks" dxfId="7713" priority="75">
      <formula>LEN(TRIM(K34))=0</formula>
    </cfRule>
  </conditionalFormatting>
  <conditionalFormatting sqref="M33:M34">
    <cfRule type="containsBlanks" dxfId="7712" priority="72">
      <formula>LEN(TRIM(M33))=0</formula>
    </cfRule>
  </conditionalFormatting>
  <conditionalFormatting sqref="K430:M430">
    <cfRule type="containsBlanks" dxfId="7711" priority="71">
      <formula>LEN(TRIM(K430))=0</formula>
    </cfRule>
  </conditionalFormatting>
  <conditionalFormatting sqref="H374">
    <cfRule type="containsBlanks" dxfId="7710" priority="68">
      <formula>LEN(TRIM(H374))=0</formula>
    </cfRule>
  </conditionalFormatting>
  <conditionalFormatting sqref="H375">
    <cfRule type="containsBlanks" dxfId="7709" priority="67">
      <formula>LEN(TRIM(H375))=0</formula>
    </cfRule>
  </conditionalFormatting>
  <conditionalFormatting sqref="W475:W481 Y475:Y481 AD475:AE481 AK475:AK481">
    <cfRule type="containsBlanks" dxfId="7708" priority="66">
      <formula>LEN(TRIM(W475))=0</formula>
    </cfRule>
  </conditionalFormatting>
  <conditionalFormatting sqref="AB475:AB481">
    <cfRule type="containsBlanks" dxfId="7707" priority="65">
      <formula>LEN(TRIM(AB475))=0</formula>
    </cfRule>
  </conditionalFormatting>
  <conditionalFormatting sqref="AG475:AH481">
    <cfRule type="containsBlanks" dxfId="7706" priority="64">
      <formula>LEN(TRIM(AG475))=0</formula>
    </cfRule>
  </conditionalFormatting>
  <conditionalFormatting sqref="Z475:Z481">
    <cfRule type="containsBlanks" dxfId="7705" priority="62">
      <formula>LEN(TRIM(Z475))=0</formula>
    </cfRule>
  </conditionalFormatting>
  <conditionalFormatting sqref="X475:X481">
    <cfRule type="containsBlanks" dxfId="7704" priority="61">
      <formula>LEN(TRIM(X475))=0</formula>
    </cfRule>
  </conditionalFormatting>
  <conditionalFormatting sqref="AJ475:AJ481">
    <cfRule type="containsBlanks" dxfId="7703" priority="60">
      <formula>LEN(TRIM(AJ475))=0</formula>
    </cfRule>
  </conditionalFormatting>
  <conditionalFormatting sqref="W473 Y473 AD473:AE473 AK473">
    <cfRule type="containsBlanks" dxfId="7702" priority="59">
      <formula>LEN(TRIM(W473))=0</formula>
    </cfRule>
  </conditionalFormatting>
  <conditionalFormatting sqref="AB473">
    <cfRule type="containsBlanks" dxfId="7701" priority="58">
      <formula>LEN(TRIM(AB473))=0</formula>
    </cfRule>
  </conditionalFormatting>
  <conditionalFormatting sqref="AG473:AH473">
    <cfRule type="containsBlanks" dxfId="7700" priority="57">
      <formula>LEN(TRIM(AG473))=0</formula>
    </cfRule>
  </conditionalFormatting>
  <conditionalFormatting sqref="Z473">
    <cfRule type="containsBlanks" dxfId="7699" priority="55">
      <formula>LEN(TRIM(Z473))=0</formula>
    </cfRule>
  </conditionalFormatting>
  <conditionalFormatting sqref="X473">
    <cfRule type="containsBlanks" dxfId="7698" priority="54">
      <formula>LEN(TRIM(X473))=0</formula>
    </cfRule>
  </conditionalFormatting>
  <conditionalFormatting sqref="AJ473">
    <cfRule type="containsBlanks" dxfId="7697" priority="53">
      <formula>LEN(TRIM(AJ473))=0</formula>
    </cfRule>
  </conditionalFormatting>
  <conditionalFormatting sqref="W581:W585 Y581:Y585 AD581:AE585 AK581:AK585">
    <cfRule type="containsBlanks" dxfId="7696" priority="52">
      <formula>LEN(TRIM(W581))=0</formula>
    </cfRule>
  </conditionalFormatting>
  <conditionalFormatting sqref="AB581:AB585">
    <cfRule type="containsBlanks" dxfId="7695" priority="51">
      <formula>LEN(TRIM(AB581))=0</formula>
    </cfRule>
  </conditionalFormatting>
  <conditionalFormatting sqref="AG581:AH585">
    <cfRule type="containsBlanks" dxfId="7694" priority="50">
      <formula>LEN(TRIM(AG581))=0</formula>
    </cfRule>
  </conditionalFormatting>
  <conditionalFormatting sqref="Z581:Z585">
    <cfRule type="containsBlanks" dxfId="7693" priority="48">
      <formula>LEN(TRIM(Z581))=0</formula>
    </cfRule>
  </conditionalFormatting>
  <conditionalFormatting sqref="X581:X585">
    <cfRule type="containsBlanks" dxfId="7692" priority="47">
      <formula>LEN(TRIM(X581))=0</formula>
    </cfRule>
  </conditionalFormatting>
  <conditionalFormatting sqref="AJ581:AJ585">
    <cfRule type="containsBlanks" dxfId="7691" priority="46">
      <formula>LEN(TRIM(AJ581))=0</formula>
    </cfRule>
  </conditionalFormatting>
  <conditionalFormatting sqref="Y587:Y588">
    <cfRule type="containsBlanks" dxfId="7690" priority="45">
      <formula>LEN(TRIM(Y587))=0</formula>
    </cfRule>
  </conditionalFormatting>
  <conditionalFormatting sqref="BL81:BL85">
    <cfRule type="containsBlanks" dxfId="7689" priority="44">
      <formula>LEN(TRIM(BL81))=0</formula>
    </cfRule>
  </conditionalFormatting>
  <conditionalFormatting sqref="X648">
    <cfRule type="containsBlanks" dxfId="7688" priority="43">
      <formula>LEN(TRIM(X648))=0</formula>
    </cfRule>
  </conditionalFormatting>
  <conditionalFormatting sqref="Y648">
    <cfRule type="containsBlanks" dxfId="7687" priority="42">
      <formula>LEN(TRIM(Y648))=0</formula>
    </cfRule>
  </conditionalFormatting>
  <conditionalFormatting sqref="AE648">
    <cfRule type="containsBlanks" dxfId="7686" priority="41">
      <formula>LEN(TRIM(AE648))=0</formula>
    </cfRule>
  </conditionalFormatting>
  <conditionalFormatting sqref="AD634">
    <cfRule type="containsBlanks" dxfId="7685" priority="40">
      <formula>LEN(TRIM(AD634))=0</formula>
    </cfRule>
  </conditionalFormatting>
  <conditionalFormatting sqref="AE634">
    <cfRule type="containsBlanks" dxfId="7684" priority="39">
      <formula>LEN(TRIM(AE634))=0</formula>
    </cfRule>
  </conditionalFormatting>
  <conditionalFormatting sqref="AD635:AD636">
    <cfRule type="containsBlanks" dxfId="7683" priority="38">
      <formula>LEN(TRIM(AD635))=0</formula>
    </cfRule>
  </conditionalFormatting>
  <conditionalFormatting sqref="AE635:AE636">
    <cfRule type="containsBlanks" dxfId="7682" priority="37">
      <formula>LEN(TRIM(AE635))=0</formula>
    </cfRule>
  </conditionalFormatting>
  <conditionalFormatting sqref="AM101:AM103">
    <cfRule type="containsBlanks" dxfId="7681" priority="36">
      <formula>LEN(TRIM(AM101))=0</formula>
    </cfRule>
  </conditionalFormatting>
  <conditionalFormatting sqref="AM105:AM106">
    <cfRule type="containsBlanks" dxfId="7680" priority="35">
      <formula>LEN(TRIM(AM105))=0</formula>
    </cfRule>
  </conditionalFormatting>
  <conditionalFormatting sqref="AM108">
    <cfRule type="containsBlanks" dxfId="7679" priority="33">
      <formula>LEN(TRIM(AM108))=0</formula>
    </cfRule>
  </conditionalFormatting>
  <conditionalFormatting sqref="AM109:AM121">
    <cfRule type="containsBlanks" dxfId="7678" priority="32">
      <formula>LEN(TRIM(AM109))=0</formula>
    </cfRule>
  </conditionalFormatting>
  <conditionalFormatting sqref="AM122">
    <cfRule type="containsBlanks" dxfId="7677" priority="31">
      <formula>LEN(TRIM(AM122))=0</formula>
    </cfRule>
  </conditionalFormatting>
  <conditionalFormatting sqref="AM124">
    <cfRule type="containsBlanks" dxfId="7676" priority="30">
      <formula>LEN(TRIM(AM124))=0</formula>
    </cfRule>
  </conditionalFormatting>
  <conditionalFormatting sqref="AM125">
    <cfRule type="containsBlanks" dxfId="7675" priority="28">
      <formula>LEN(TRIM(AM125))=0</formula>
    </cfRule>
  </conditionalFormatting>
  <conditionalFormatting sqref="AM126">
    <cfRule type="containsBlanks" dxfId="7674" priority="27">
      <formula>LEN(TRIM(AM126))=0</formula>
    </cfRule>
  </conditionalFormatting>
  <conditionalFormatting sqref="AM144:AM147">
    <cfRule type="containsBlanks" dxfId="7673" priority="26">
      <formula>LEN(TRIM(AM144))=0</formula>
    </cfRule>
  </conditionalFormatting>
  <conditionalFormatting sqref="AM341:AM342">
    <cfRule type="containsBlanks" dxfId="7672" priority="25">
      <formula>LEN(TRIM(AM341))=0</formula>
    </cfRule>
  </conditionalFormatting>
  <conditionalFormatting sqref="AM344:AM345">
    <cfRule type="containsBlanks" dxfId="7671" priority="24">
      <formula>LEN(TRIM(AM344))=0</formula>
    </cfRule>
  </conditionalFormatting>
  <conditionalFormatting sqref="F684:H684 N684 P684:T684 F685:T687 U684:V688 AZ684:BA684 BN684:BO684 F688:H688 L688 N688 P688:T688 AZ688:BA688 BN688:BO688">
    <cfRule type="containsBlanks" dxfId="7670" priority="23">
      <formula>LEN(TRIM(F684))=0</formula>
    </cfRule>
  </conditionalFormatting>
  <conditionalFormatting sqref="BQ684:BQ689">
    <cfRule type="notContainsBlanks" dxfId="7669" priority="22">
      <formula>LEN(TRIM(BQ684))&gt;0</formula>
    </cfRule>
  </conditionalFormatting>
  <conditionalFormatting sqref="I684">
    <cfRule type="containsBlanks" dxfId="7668" priority="21">
      <formula>LEN(TRIM(I684))=0</formula>
    </cfRule>
  </conditionalFormatting>
  <conditionalFormatting sqref="J684">
    <cfRule type="containsBlanks" dxfId="7667" priority="20">
      <formula>LEN(TRIM(J684))=0</formula>
    </cfRule>
  </conditionalFormatting>
  <conditionalFormatting sqref="K684:M684">
    <cfRule type="containsBlanks" dxfId="7666" priority="19">
      <formula>LEN(TRIM(K684))=0</formula>
    </cfRule>
  </conditionalFormatting>
  <conditionalFormatting sqref="O684">
    <cfRule type="containsBlanks" dxfId="7665" priority="18">
      <formula>LEN(TRIM(O684))=0</formula>
    </cfRule>
  </conditionalFormatting>
  <conditionalFormatting sqref="AX684:AY684">
    <cfRule type="containsBlanks" dxfId="7664" priority="17">
      <formula>LEN(TRIM(AX684))=0</formula>
    </cfRule>
  </conditionalFormatting>
  <conditionalFormatting sqref="BM684">
    <cfRule type="containsBlanks" dxfId="7663" priority="13">
      <formula>LEN(TRIM(BM684))=0</formula>
    </cfRule>
  </conditionalFormatting>
  <conditionalFormatting sqref="BM684">
    <cfRule type="containsBlanks" dxfId="7662" priority="14">
      <formula>LEN(TRIM(BM684))=0</formula>
    </cfRule>
  </conditionalFormatting>
  <conditionalFormatting sqref="BG684:BL684">
    <cfRule type="containsBlanks" dxfId="7661" priority="15">
      <formula>LEN(TRIM(BG684))=0</formula>
    </cfRule>
  </conditionalFormatting>
  <conditionalFormatting sqref="BG684:BL684">
    <cfRule type="containsBlanks" dxfId="7660" priority="16">
      <formula>LEN(TRIM(BG684))=0</formula>
    </cfRule>
  </conditionalFormatting>
  <conditionalFormatting sqref="K688">
    <cfRule type="containsBlanks" dxfId="7659" priority="12">
      <formula>LEN(TRIM(K688))=0</formula>
    </cfRule>
  </conditionalFormatting>
  <conditionalFormatting sqref="M688">
    <cfRule type="containsBlanks" dxfId="7658" priority="11">
      <formula>LEN(TRIM(M688))=0</formula>
    </cfRule>
  </conditionalFormatting>
  <conditionalFormatting sqref="O688">
    <cfRule type="containsBlanks" dxfId="7657" priority="10">
      <formula>LEN(TRIM(O688))=0</formula>
    </cfRule>
  </conditionalFormatting>
  <conditionalFormatting sqref="I688">
    <cfRule type="containsBlanks" dxfId="7656" priority="9">
      <formula>LEN(TRIM(I688))=0</formula>
    </cfRule>
  </conditionalFormatting>
  <conditionalFormatting sqref="J688">
    <cfRule type="containsBlanks" dxfId="7655" priority="8">
      <formula>LEN(TRIM(J688))=0</formula>
    </cfRule>
  </conditionalFormatting>
  <conditionalFormatting sqref="AX688:AY688">
    <cfRule type="containsBlanks" dxfId="7654" priority="7">
      <formula>LEN(TRIM(AX688))=0</formula>
    </cfRule>
  </conditionalFormatting>
  <conditionalFormatting sqref="BM688">
    <cfRule type="containsBlanks" dxfId="7653" priority="3">
      <formula>LEN(TRIM(BM688))=0</formula>
    </cfRule>
  </conditionalFormatting>
  <conditionalFormatting sqref="BM688">
    <cfRule type="containsBlanks" dxfId="7652" priority="4">
      <formula>LEN(TRIM(BM688))=0</formula>
    </cfRule>
  </conditionalFormatting>
  <conditionalFormatting sqref="BG688:BL688">
    <cfRule type="containsBlanks" dxfId="7651" priority="5">
      <formula>LEN(TRIM(BG688))=0</formula>
    </cfRule>
  </conditionalFormatting>
  <conditionalFormatting sqref="BG688:BL688">
    <cfRule type="containsBlanks" dxfId="7650" priority="6">
      <formula>LEN(TRIM(BG688))=0</formula>
    </cfRule>
  </conditionalFormatting>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4">
        <x14:dataValidation type="list" allowBlank="1" showInputMessage="1" showErrorMessage="1" xr:uid="{CCC8045A-0F61-406E-AFCB-BAA6774BAB4B}">
          <x14:formula1>
            <xm:f>'Data validation'!$U$8:$U$13</xm:f>
          </x14:formula1>
          <xm:sqref>BN2:BO19 BN30:BO1048576</xm:sqref>
        </x14:dataValidation>
        <x14:dataValidation type="list" allowBlank="1" showInputMessage="1" showErrorMessage="1" xr:uid="{823B1556-D4EF-4A75-9876-047A9814EEEB}">
          <x14:formula1>
            <xm:f>'Data validation'!$E$8:$E$20</xm:f>
          </x14:formula1>
          <xm:sqref>J2:J19 J30:J1048576</xm:sqref>
        </x14:dataValidation>
        <x14:dataValidation type="list" allowBlank="1" showInputMessage="1" showErrorMessage="1" xr:uid="{CA9580BB-3B6E-4C1A-9518-322128D405AB}">
          <x14:formula1>
            <xm:f>'Data validation'!$D$8:$D$20</xm:f>
          </x14:formula1>
          <xm:sqref>I2:I19 I30:I1048576</xm:sqref>
        </x14:dataValidation>
        <x14:dataValidation type="list" allowBlank="1" showInputMessage="1" showErrorMessage="1" xr:uid="{38F61AB3-FAC4-4681-AD29-93250A100C81}">
          <x14:formula1>
            <xm:f>'Data validation'!$R$8:$R$15</xm:f>
          </x14:formula1>
          <xm:sqref>BL97 BL101:BL1048576 BL57:BL93 BL2:BL19 BL30:BL53</xm:sqref>
        </x14:dataValidation>
        <x14:dataValidation type="list" allowBlank="1" showInputMessage="1" showErrorMessage="1" xr:uid="{B76C5FFF-A1A8-4A3F-8217-F6FC5BFEE2E5}">
          <x14:formula1>
            <xm:f>'Data validation'!$J$8:$J$20</xm:f>
          </x14:formula1>
          <xm:sqref>AJ35:AJ37</xm:sqref>
        </x14:dataValidation>
        <x14:dataValidation type="list" allowBlank="1" showInputMessage="1" showErrorMessage="1" xr:uid="{6BC279D4-827F-440A-B747-043B0AA85690}">
          <x14:formula1>
            <xm:f>'Data validation'!$R$8:$R$16</xm:f>
          </x14:formula1>
          <xm:sqref>BL54:BL56</xm:sqref>
        </x14:dataValidation>
        <x14:dataValidation type="list" allowBlank="1" showInputMessage="1" showErrorMessage="1" xr:uid="{92248C4C-9C79-4136-8D01-C2D2DFC6B9AB}">
          <x14:formula1>
            <xm:f>'Data validation'!$J$8:$J$21</xm:f>
          </x14:formula1>
          <xm:sqref>AE2:AE1048576</xm:sqref>
        </x14:dataValidation>
        <x14:dataValidation type="list" allowBlank="1" showInputMessage="1" showErrorMessage="1" xr:uid="{F5698B50-9848-41EB-A822-169D9D5C6338}">
          <x14:formula1>
            <xm:f>'Data validation'!$H$8:$H$41</xm:f>
          </x14:formula1>
          <xm:sqref>W2:W1048576</xm:sqref>
        </x14:dataValidation>
        <x14:dataValidation type="list" allowBlank="1" showInputMessage="1" showErrorMessage="1" xr:uid="{96E7BEC4-5938-4DFB-A76F-4E52083E5B1D}">
          <x14:formula1>
            <xm:f>'Data validation'!$T$8:$T$28</xm:f>
          </x14:formula1>
          <xm:sqref>BG2:BG1048576</xm:sqref>
        </x14:dataValidation>
        <x14:dataValidation type="list" allowBlank="1" showInputMessage="1" showErrorMessage="1" xr:uid="{B56A503F-6B4A-4950-964D-73D683AA1605}">
          <x14:formula1>
            <xm:f>'Data validation'!$P$8:$P$12</xm:f>
          </x14:formula1>
          <xm:sqref>AQ2:AQ1048576</xm:sqref>
        </x14:dataValidation>
        <x14:dataValidation type="list" allowBlank="1" showInputMessage="1" showErrorMessage="1" xr:uid="{74706895-C98E-450B-8D53-E20748F7C296}">
          <x14:formula1>
            <xm:f>'Data validation'!$R$8:$R$14</xm:f>
          </x14:formula1>
          <xm:sqref>BA2:BA1048576</xm:sqref>
        </x14:dataValidation>
        <x14:dataValidation type="list" allowBlank="1" showInputMessage="1" showErrorMessage="1" xr:uid="{162848F7-759C-44D5-A446-FE93439E077D}">
          <x14:formula1>
            <xm:f>'Data validation'!$M$8:$M$275</xm:f>
          </x14:formula1>
          <xm:sqref>AL2:AL1048576</xm:sqref>
        </x14:dataValidation>
        <x14:dataValidation type="list" allowBlank="1" showInputMessage="1" showErrorMessage="1" xr:uid="{FCFB5A3F-379E-4B5A-874F-5A8C7FEA1B5E}">
          <x14:formula1>
            <xm:f>'Data validation'!$B$8:$B$100</xm:f>
          </x14:formula1>
          <xm:sqref>G2:G1048576</xm:sqref>
        </x14:dataValidation>
        <x14:dataValidation type="list" allowBlank="1" showInputMessage="1" showErrorMessage="1" xr:uid="{5DB3309B-0B5D-43B9-B05A-2FEE3201A355}">
          <x14:formula1>
            <xm:f>'Data validation'!$C$8:$C$12</xm:f>
          </x14:formula1>
          <xm:sqref>H2:H1048576</xm:sqref>
        </x14:dataValidation>
        <x14:dataValidation type="list" allowBlank="1" showInputMessage="1" showErrorMessage="1" xr:uid="{5365783B-DAA6-4BFD-BCB4-61BA8B40D635}">
          <x14:formula1>
            <xm:f>'Data validation'!$A$8:$A$21</xm:f>
          </x14:formula1>
          <xm:sqref>F2:F1048576</xm:sqref>
        </x14:dataValidation>
        <x14:dataValidation type="list" allowBlank="1" showInputMessage="1" showErrorMessage="1" xr:uid="{22CC04E8-CA7D-4952-9838-DCBAF83347EE}">
          <x14:formula1>
            <xm:f>'Data validation'!$F$8:$F$16</xm:f>
          </x14:formula1>
          <xm:sqref>Y2:Y1048576</xm:sqref>
        </x14:dataValidation>
        <x14:dataValidation type="list" allowBlank="1" showInputMessage="1" showErrorMessage="1" xr:uid="{7BF863EE-EFCC-446F-B8F4-99E8B014ACB8}">
          <x14:formula1>
            <xm:f>'Data validation'!$O$8:$O$61</xm:f>
          </x14:formula1>
          <xm:sqref>AO2:AO1048576</xm:sqref>
        </x14:dataValidation>
        <x14:dataValidation type="list" allowBlank="1" showInputMessage="1" showErrorMessage="1" xr:uid="{45693DD5-8AB0-4DF5-A7AC-609F554C16EB}">
          <x14:formula1>
            <xm:f>'Data validation'!$K$8:$K$26</xm:f>
          </x14:formula1>
          <xm:sqref>AG2:AH1048576</xm:sqref>
        </x14:dataValidation>
        <x14:dataValidation type="list" allowBlank="1" showInputMessage="1" showErrorMessage="1" xr:uid="{E3CFD797-F615-4781-B754-579108EA4916}">
          <x14:formula1>
            <xm:f>'Data validation'!$Q$8:$Q$32</xm:f>
          </x14:formula1>
          <xm:sqref>AZ2:AZ1048576</xm:sqref>
        </x14:dataValidation>
        <x14:dataValidation type="list" allowBlank="1" showInputMessage="1" showErrorMessage="1" xr:uid="{189F6C05-7DB4-4AFE-A0B6-879603E99F2F}">
          <x14:formula1>
            <xm:f>'Data validation'!$S$8:$S$14</xm:f>
          </x14:formula1>
          <xm:sqref>AS2:AS1048576</xm:sqref>
        </x14:dataValidation>
        <x14:dataValidation type="list" allowBlank="1" showInputMessage="1" showErrorMessage="1" xr:uid="{7D7E6B00-F14A-4543-8988-8D5F77C10310}">
          <x14:formula1>
            <xm:f>'Data validation'!$I$8:$I$26</xm:f>
          </x14:formula1>
          <xm:sqref>AB2:AB1048576</xm:sqref>
        </x14:dataValidation>
        <x14:dataValidation type="list" allowBlank="1" showInputMessage="1" showErrorMessage="1" xr:uid="{ED455496-45B5-42D4-8E9D-F23EAE088A33}">
          <x14:formula1>
            <xm:f>'Data validation'!$H$8:$H$40</xm:f>
          </x14:formula1>
          <xm:sqref>X2:X1048576</xm:sqref>
        </x14:dataValidation>
        <x14:dataValidation type="list" allowBlank="1" showInputMessage="1" showErrorMessage="1" xr:uid="{CA29336E-C329-4BBE-9C60-A0EEA86F24B9}">
          <x14:formula1>
            <xm:f>'Data validation'!$G$8:$G$55</xm:f>
          </x14:formula1>
          <xm:sqref>Z2:Z1048576</xm:sqref>
        </x14:dataValidation>
        <x14:dataValidation type="list" allowBlank="1" showInputMessage="1" showErrorMessage="1" xr:uid="{7F97C41D-2272-4DB5-B951-CF335EBD6034}">
          <x14:formula1>
            <xm:f>'Data validation'!$N$8:$N$21</xm:f>
          </x14:formula1>
          <xm:sqref>AM2:AM1048576</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76DFA-0C5F-420E-B56E-FCE6088B9022}">
  <dimension ref="A1:BJ690"/>
  <sheetViews>
    <sheetView zoomScaleNormal="100" workbookViewId="0">
      <pane xSplit="5" ySplit="1" topLeftCell="AF610" activePane="bottomRight" state="frozen"/>
      <selection pane="topRight" activeCell="F1" sqref="F1"/>
      <selection pane="bottomLeft" activeCell="A2" sqref="A2"/>
      <selection pane="bottomRight" activeCell="AX614" sqref="AX614"/>
    </sheetView>
  </sheetViews>
  <sheetFormatPr defaultRowHeight="14.4" x14ac:dyDescent="0.3"/>
  <cols>
    <col min="1" max="1" width="16.44140625" customWidth="1"/>
    <col min="2" max="2" width="13.33203125" customWidth="1"/>
    <col min="3" max="3" width="6.44140625" customWidth="1"/>
    <col min="4" max="4" width="30.88671875" customWidth="1"/>
    <col min="5" max="5" width="5.44140625" customWidth="1"/>
    <col min="6" max="6" width="15.33203125" style="35" customWidth="1"/>
    <col min="7" max="7" width="12.6640625" customWidth="1"/>
    <col min="9" max="9" width="12.88671875" customWidth="1"/>
    <col min="10" max="10" width="14.33203125" customWidth="1"/>
    <col min="11" max="11" width="14.6640625" customWidth="1"/>
    <col min="12" max="12" width="14.33203125" customWidth="1"/>
    <col min="13" max="13" width="14.44140625" customWidth="1"/>
    <col min="14" max="14" width="13.33203125" customWidth="1"/>
    <col min="15" max="15" width="13.44140625" customWidth="1"/>
    <col min="16" max="16" width="14" customWidth="1"/>
    <col min="17" max="17" width="18.6640625" customWidth="1"/>
    <col min="18" max="18" width="19.6640625" customWidth="1"/>
    <col min="19" max="19" width="18" customWidth="1"/>
    <col min="20" max="20" width="18.6640625" customWidth="1"/>
    <col min="21" max="21" width="21.6640625" customWidth="1"/>
    <col min="22" max="22" width="18.33203125" customWidth="1"/>
    <col min="23" max="23" width="17.6640625" style="35" customWidth="1"/>
    <col min="24" max="24" width="20.44140625" customWidth="1"/>
    <col min="25" max="25" width="16.6640625" customWidth="1"/>
    <col min="26" max="26" width="26.6640625" customWidth="1"/>
    <col min="27" max="27" width="11" customWidth="1"/>
    <col min="28" max="29" width="13.6640625" customWidth="1"/>
    <col min="30" max="30" width="18.6640625" customWidth="1"/>
    <col min="31" max="31" width="11.5546875" customWidth="1"/>
    <col min="32" max="32" width="15.44140625" customWidth="1"/>
    <col min="33" max="33" width="13" customWidth="1"/>
    <col min="34" max="34" width="10.109375" customWidth="1"/>
    <col min="35" max="35" width="15" style="35" customWidth="1"/>
    <col min="36" max="36" width="15.6640625" customWidth="1"/>
    <col min="37" max="37" width="15.44140625" customWidth="1"/>
    <col min="38" max="40" width="20.33203125" customWidth="1"/>
    <col min="41" max="41" width="13.44140625" style="35" customWidth="1"/>
    <col min="42" max="42" width="19.6640625" customWidth="1"/>
    <col min="43" max="43" width="20.44140625" customWidth="1"/>
    <col min="44" max="44" width="18.6640625" customWidth="1"/>
    <col min="45" max="45" width="21.88671875" customWidth="1"/>
    <col min="46" max="46" width="21.33203125" customWidth="1"/>
    <col min="47" max="47" width="22.88671875" customWidth="1"/>
    <col min="48" max="48" width="27.44140625" customWidth="1"/>
    <col min="49" max="49" width="16.6640625" customWidth="1"/>
    <col min="50" max="50" width="16.109375" customWidth="1"/>
    <col min="51" max="51" width="11.88671875" style="35" customWidth="1"/>
    <col min="52" max="52" width="18.6640625" customWidth="1"/>
    <col min="53" max="53" width="17.44140625" customWidth="1"/>
    <col min="54" max="54" width="21.109375" customWidth="1"/>
    <col min="55" max="55" width="19.88671875" customWidth="1"/>
    <col min="56" max="56" width="15.88671875" customWidth="1"/>
    <col min="57" max="57" width="11.6640625" customWidth="1"/>
    <col min="58" max="58" width="19.6640625" style="35" customWidth="1"/>
    <col min="59" max="59" width="19.6640625" customWidth="1"/>
    <col min="60" max="60" width="14.6640625" customWidth="1"/>
    <col min="61" max="61" width="20.6640625" customWidth="1"/>
    <col min="62" max="62" width="14.6640625" customWidth="1"/>
  </cols>
  <sheetData>
    <row r="1" spans="1:62" x14ac:dyDescent="0.3">
      <c r="A1" s="8" t="s">
        <v>18</v>
      </c>
      <c r="B1" s="8" t="s">
        <v>14</v>
      </c>
      <c r="C1" s="8" t="s">
        <v>4</v>
      </c>
      <c r="D1" s="8" t="s">
        <v>5</v>
      </c>
      <c r="E1" s="8" t="s">
        <v>32</v>
      </c>
      <c r="F1" s="38" t="s">
        <v>16</v>
      </c>
      <c r="G1" s="10" t="s">
        <v>7</v>
      </c>
      <c r="H1" s="10" t="s">
        <v>15</v>
      </c>
      <c r="I1" s="10" t="s">
        <v>222</v>
      </c>
      <c r="J1" s="10" t="s">
        <v>223</v>
      </c>
      <c r="K1" s="10" t="s">
        <v>167</v>
      </c>
      <c r="L1" s="10" t="s">
        <v>166</v>
      </c>
      <c r="M1" s="10" t="s">
        <v>168</v>
      </c>
      <c r="N1" s="10" t="s">
        <v>170</v>
      </c>
      <c r="O1" s="10" t="s">
        <v>171</v>
      </c>
      <c r="P1" s="10" t="s">
        <v>172</v>
      </c>
      <c r="Q1" s="10" t="s">
        <v>68</v>
      </c>
      <c r="R1" s="10" t="s">
        <v>58</v>
      </c>
      <c r="S1" s="10" t="s">
        <v>69</v>
      </c>
      <c r="T1" s="10" t="s">
        <v>59</v>
      </c>
      <c r="U1" s="10" t="s">
        <v>70</v>
      </c>
      <c r="V1" s="10" t="s">
        <v>71</v>
      </c>
      <c r="W1" s="37" t="s">
        <v>149</v>
      </c>
      <c r="X1" s="26" t="s">
        <v>148</v>
      </c>
      <c r="Y1" s="26" t="s">
        <v>74</v>
      </c>
      <c r="Z1" s="26" t="s">
        <v>90</v>
      </c>
      <c r="AA1" s="26" t="s">
        <v>79</v>
      </c>
      <c r="AB1" s="26" t="s">
        <v>80</v>
      </c>
      <c r="AC1" s="26" t="s">
        <v>205</v>
      </c>
      <c r="AD1" s="26" t="s">
        <v>206</v>
      </c>
      <c r="AE1" s="26" t="s">
        <v>82</v>
      </c>
      <c r="AF1" s="26" t="s">
        <v>229</v>
      </c>
      <c r="AG1" s="26" t="s">
        <v>228</v>
      </c>
      <c r="AH1" s="26" t="s">
        <v>88</v>
      </c>
      <c r="AI1" s="33" t="s">
        <v>106</v>
      </c>
      <c r="AJ1" s="12" t="s">
        <v>108</v>
      </c>
      <c r="AK1" s="12" t="s">
        <v>107</v>
      </c>
      <c r="AL1" s="12" t="s">
        <v>109</v>
      </c>
      <c r="AM1" s="12" t="s">
        <v>177</v>
      </c>
      <c r="AN1" s="12" t="s">
        <v>154</v>
      </c>
      <c r="AO1" s="39" t="s">
        <v>296</v>
      </c>
      <c r="AP1" s="13" t="s">
        <v>240</v>
      </c>
      <c r="AQ1" s="13" t="s">
        <v>114</v>
      </c>
      <c r="AR1" s="13" t="s">
        <v>193</v>
      </c>
      <c r="AS1" s="13" t="s">
        <v>116</v>
      </c>
      <c r="AT1" s="13" t="s">
        <v>194</v>
      </c>
      <c r="AU1" s="13" t="s">
        <v>238</v>
      </c>
      <c r="AV1" s="13" t="s">
        <v>326</v>
      </c>
      <c r="AW1" s="13" t="s">
        <v>127</v>
      </c>
      <c r="AX1" s="13" t="s">
        <v>201</v>
      </c>
      <c r="AY1" s="39" t="s">
        <v>128</v>
      </c>
      <c r="AZ1" s="13" t="s">
        <v>124</v>
      </c>
      <c r="BA1" s="13" t="s">
        <v>199</v>
      </c>
      <c r="BB1" s="13" t="s">
        <v>125</v>
      </c>
      <c r="BC1" s="13" t="s">
        <v>200</v>
      </c>
      <c r="BD1" s="13" t="s">
        <v>203</v>
      </c>
      <c r="BE1" s="13" t="s">
        <v>294</v>
      </c>
      <c r="BF1" s="40" t="s">
        <v>852</v>
      </c>
      <c r="BG1" s="30" t="s">
        <v>853</v>
      </c>
      <c r="BH1" s="30" t="s">
        <v>3</v>
      </c>
      <c r="BI1" s="30" t="s">
        <v>163</v>
      </c>
      <c r="BJ1" s="30" t="s">
        <v>13</v>
      </c>
    </row>
    <row r="2" spans="1:62" s="22" customFormat="1" x14ac:dyDescent="0.3">
      <c r="A2" s="22" t="s">
        <v>139</v>
      </c>
      <c r="B2" s="22" t="s">
        <v>245</v>
      </c>
      <c r="C2" s="23">
        <v>2004</v>
      </c>
      <c r="D2" s="22" t="s">
        <v>140</v>
      </c>
      <c r="E2" s="22" t="s">
        <v>141</v>
      </c>
      <c r="F2" s="34" t="s">
        <v>24</v>
      </c>
      <c r="G2" s="22" t="s">
        <v>142</v>
      </c>
      <c r="H2" s="22" t="s">
        <v>36</v>
      </c>
      <c r="I2" s="22" t="s">
        <v>12</v>
      </c>
      <c r="J2" s="22" t="s">
        <v>8</v>
      </c>
      <c r="K2" s="22">
        <v>10</v>
      </c>
      <c r="L2" s="22" t="s">
        <v>9</v>
      </c>
      <c r="M2" s="22">
        <v>12</v>
      </c>
      <c r="N2" s="22">
        <v>210</v>
      </c>
      <c r="O2" s="22">
        <v>298</v>
      </c>
      <c r="P2" s="22">
        <v>320</v>
      </c>
      <c r="Q2" s="22">
        <v>1</v>
      </c>
      <c r="R2" s="22">
        <v>12</v>
      </c>
      <c r="S2" s="22">
        <v>3</v>
      </c>
      <c r="T2" s="22">
        <v>8</v>
      </c>
      <c r="U2" s="22">
        <f t="shared" ref="U2:U38" si="0">IF(AND(Q2&lt;&gt;"", Q2&lt;&gt;0, Q2&lt;&gt;"NA", Q2&lt;&gt;"NR",S2&lt;&gt;"", S2&lt;&gt;0, S2&lt;&gt;"NA", S2&lt;&gt;"NR"), S2/Q2, "NA")</f>
        <v>3</v>
      </c>
      <c r="V2" s="22">
        <f t="shared" ref="V2:V38" si="1">IF(AND(U2&lt;&gt;"", U2&lt;&gt;0, U2&lt;&gt;"NA", U2&lt;&gt;"NR",R2&lt;&gt;"", R2&lt;&gt;0, R2&lt;&gt;"NA", R2&lt;&gt;"NR"), R2/U2, "NA")</f>
        <v>4</v>
      </c>
      <c r="W2" s="34" t="s">
        <v>147</v>
      </c>
      <c r="X2" s="22" t="s">
        <v>95</v>
      </c>
      <c r="Y2" s="22" t="s">
        <v>78</v>
      </c>
      <c r="Z2" s="22" t="s">
        <v>9</v>
      </c>
      <c r="AA2" s="22">
        <v>10</v>
      </c>
      <c r="AB2" s="22" t="s">
        <v>145</v>
      </c>
      <c r="AC2" s="22" t="s">
        <v>9</v>
      </c>
      <c r="AD2" s="22" t="s">
        <v>8</v>
      </c>
      <c r="AE2" s="22" t="s">
        <v>146</v>
      </c>
      <c r="AF2" s="22" t="s">
        <v>9</v>
      </c>
      <c r="AG2" s="22">
        <v>1</v>
      </c>
      <c r="AH2" s="22">
        <v>20</v>
      </c>
      <c r="AI2" s="34" t="s">
        <v>153</v>
      </c>
      <c r="AJ2" s="24"/>
      <c r="AK2" s="22">
        <v>10</v>
      </c>
      <c r="AL2" s="22" t="s">
        <v>145</v>
      </c>
      <c r="AM2" s="22" t="s">
        <v>9</v>
      </c>
      <c r="AN2" s="22" t="s">
        <v>156</v>
      </c>
      <c r="AO2" s="34">
        <v>24</v>
      </c>
      <c r="AP2" s="22" t="s">
        <v>876</v>
      </c>
      <c r="AQ2" s="24"/>
      <c r="AR2" s="24"/>
      <c r="AS2" s="24"/>
      <c r="AT2" s="24"/>
      <c r="AU2" s="22" t="s">
        <v>8</v>
      </c>
      <c r="AV2" s="22" t="s">
        <v>8</v>
      </c>
      <c r="AW2" s="24"/>
      <c r="AX2" s="24"/>
      <c r="AY2" s="34" t="s">
        <v>12</v>
      </c>
      <c r="AZ2" s="22" t="s">
        <v>8</v>
      </c>
      <c r="BA2" s="22" t="s">
        <v>8</v>
      </c>
      <c r="BB2" s="22" t="s">
        <v>8</v>
      </c>
      <c r="BC2" s="22" t="s">
        <v>8</v>
      </c>
      <c r="BD2" s="22" t="s">
        <v>8</v>
      </c>
      <c r="BE2" s="22" t="s">
        <v>8</v>
      </c>
      <c r="BF2" s="34" t="s">
        <v>273</v>
      </c>
      <c r="BG2" s="22" t="s">
        <v>272</v>
      </c>
      <c r="BH2" s="22" t="s">
        <v>857</v>
      </c>
      <c r="BI2" s="22" t="s">
        <v>159</v>
      </c>
      <c r="BJ2" s="22" t="s">
        <v>160</v>
      </c>
    </row>
    <row r="3" spans="1:62" s="22" customFormat="1" x14ac:dyDescent="0.3">
      <c r="A3" s="22" t="s">
        <v>139</v>
      </c>
      <c r="B3" s="22" t="s">
        <v>245</v>
      </c>
      <c r="C3" s="23">
        <v>2004</v>
      </c>
      <c r="D3" s="22" t="s">
        <v>140</v>
      </c>
      <c r="E3" s="22" t="s">
        <v>143</v>
      </c>
      <c r="F3" s="34" t="s">
        <v>24</v>
      </c>
      <c r="G3" s="22" t="s">
        <v>142</v>
      </c>
      <c r="H3" s="22" t="s">
        <v>36</v>
      </c>
      <c r="I3" s="22" t="s">
        <v>12</v>
      </c>
      <c r="J3" s="22" t="s">
        <v>8</v>
      </c>
      <c r="K3" s="22">
        <v>10</v>
      </c>
      <c r="L3" s="22" t="s">
        <v>9</v>
      </c>
      <c r="M3" s="22">
        <v>12</v>
      </c>
      <c r="N3" s="22">
        <v>210</v>
      </c>
      <c r="O3" s="22">
        <v>280</v>
      </c>
      <c r="P3" s="22">
        <v>320</v>
      </c>
      <c r="Q3" s="22">
        <v>1</v>
      </c>
      <c r="R3" s="22">
        <v>12</v>
      </c>
      <c r="S3" s="22">
        <v>3</v>
      </c>
      <c r="T3" s="22">
        <v>10</v>
      </c>
      <c r="U3" s="22">
        <f t="shared" si="0"/>
        <v>3</v>
      </c>
      <c r="V3" s="22">
        <f t="shared" si="1"/>
        <v>4</v>
      </c>
      <c r="W3" s="34" t="s">
        <v>147</v>
      </c>
      <c r="X3" s="22" t="s">
        <v>95</v>
      </c>
      <c r="Y3" s="22" t="s">
        <v>78</v>
      </c>
      <c r="Z3" s="22" t="s">
        <v>9</v>
      </c>
      <c r="AA3" s="22">
        <v>10</v>
      </c>
      <c r="AB3" s="22" t="s">
        <v>145</v>
      </c>
      <c r="AC3" s="22" t="s">
        <v>9</v>
      </c>
      <c r="AD3" s="22" t="s">
        <v>8</v>
      </c>
      <c r="AE3" s="22" t="s">
        <v>146</v>
      </c>
      <c r="AF3" s="22" t="s">
        <v>9</v>
      </c>
      <c r="AG3" s="22">
        <v>1</v>
      </c>
      <c r="AH3" s="22">
        <v>20</v>
      </c>
      <c r="AI3" s="34" t="s">
        <v>153</v>
      </c>
      <c r="AJ3" s="24"/>
      <c r="AK3" s="22">
        <v>10</v>
      </c>
      <c r="AL3" s="22" t="s">
        <v>145</v>
      </c>
      <c r="AM3" s="22">
        <v>1</v>
      </c>
      <c r="AN3" s="22" t="s">
        <v>158</v>
      </c>
      <c r="AO3" s="34">
        <v>24</v>
      </c>
      <c r="AP3" s="22" t="s">
        <v>876</v>
      </c>
      <c r="AQ3" s="24"/>
      <c r="AR3" s="24"/>
      <c r="AS3" s="24"/>
      <c r="AT3" s="24"/>
      <c r="AU3" s="22" t="s">
        <v>8</v>
      </c>
      <c r="AV3" s="22" t="s">
        <v>8</v>
      </c>
      <c r="AW3" s="24"/>
      <c r="AX3" s="24"/>
      <c r="AY3" s="34" t="s">
        <v>12</v>
      </c>
      <c r="AZ3" s="22" t="s">
        <v>8</v>
      </c>
      <c r="BA3" s="22" t="s">
        <v>8</v>
      </c>
      <c r="BB3" s="22" t="s">
        <v>8</v>
      </c>
      <c r="BC3" s="22" t="s">
        <v>8</v>
      </c>
      <c r="BD3" s="22" t="s">
        <v>8</v>
      </c>
      <c r="BE3" s="22" t="s">
        <v>8</v>
      </c>
      <c r="BF3" s="34" t="s">
        <v>273</v>
      </c>
      <c r="BG3" s="22" t="s">
        <v>272</v>
      </c>
      <c r="BH3" s="22" t="s">
        <v>857</v>
      </c>
      <c r="BI3" s="22" t="s">
        <v>159</v>
      </c>
      <c r="BJ3" s="22" t="s">
        <v>160</v>
      </c>
    </row>
    <row r="4" spans="1:62" s="22" customFormat="1" x14ac:dyDescent="0.3">
      <c r="A4" s="22" t="s">
        <v>139</v>
      </c>
      <c r="B4" s="22" t="s">
        <v>245</v>
      </c>
      <c r="C4" s="23">
        <v>2004</v>
      </c>
      <c r="D4" s="22" t="s">
        <v>140</v>
      </c>
      <c r="E4" s="22" t="s">
        <v>144</v>
      </c>
      <c r="F4" s="34" t="s">
        <v>24</v>
      </c>
      <c r="G4" s="22" t="s">
        <v>142</v>
      </c>
      <c r="H4" s="22" t="s">
        <v>36</v>
      </c>
      <c r="I4" s="22" t="s">
        <v>12</v>
      </c>
      <c r="J4" s="22" t="s">
        <v>8</v>
      </c>
      <c r="K4" s="22">
        <v>10</v>
      </c>
      <c r="L4" s="22" t="s">
        <v>9</v>
      </c>
      <c r="M4" s="22">
        <v>12</v>
      </c>
      <c r="N4" s="22">
        <v>210</v>
      </c>
      <c r="O4" s="22">
        <v>276</v>
      </c>
      <c r="P4" s="22">
        <v>320</v>
      </c>
      <c r="Q4" s="22">
        <v>1</v>
      </c>
      <c r="R4" s="22">
        <v>12</v>
      </c>
      <c r="S4" s="22">
        <v>3</v>
      </c>
      <c r="T4" s="22">
        <v>9</v>
      </c>
      <c r="U4" s="22">
        <f t="shared" si="0"/>
        <v>3</v>
      </c>
      <c r="V4" s="22">
        <f t="shared" si="1"/>
        <v>4</v>
      </c>
      <c r="W4" s="34" t="s">
        <v>147</v>
      </c>
      <c r="X4" s="22" t="s">
        <v>95</v>
      </c>
      <c r="Y4" s="22" t="s">
        <v>78</v>
      </c>
      <c r="Z4" s="22" t="s">
        <v>9</v>
      </c>
      <c r="AA4" s="22">
        <v>10</v>
      </c>
      <c r="AB4" s="22" t="s">
        <v>145</v>
      </c>
      <c r="AC4" s="22" t="s">
        <v>9</v>
      </c>
      <c r="AD4" s="22" t="s">
        <v>8</v>
      </c>
      <c r="AE4" s="22" t="s">
        <v>146</v>
      </c>
      <c r="AF4" s="22" t="s">
        <v>9</v>
      </c>
      <c r="AG4" s="22">
        <v>1</v>
      </c>
      <c r="AH4" s="22">
        <v>20</v>
      </c>
      <c r="AI4" s="34" t="s">
        <v>153</v>
      </c>
      <c r="AJ4" s="24"/>
      <c r="AK4" s="22">
        <v>10</v>
      </c>
      <c r="AL4" s="22" t="s">
        <v>145</v>
      </c>
      <c r="AM4" s="22">
        <v>4</v>
      </c>
      <c r="AN4" s="22" t="s">
        <v>158</v>
      </c>
      <c r="AO4" s="34">
        <v>24</v>
      </c>
      <c r="AP4" s="22" t="s">
        <v>876</v>
      </c>
      <c r="AQ4" s="24"/>
      <c r="AR4" s="24"/>
      <c r="AS4" s="24"/>
      <c r="AT4" s="24"/>
      <c r="AU4" s="22" t="s">
        <v>8</v>
      </c>
      <c r="AV4" s="22" t="s">
        <v>8</v>
      </c>
      <c r="AW4" s="24"/>
      <c r="AX4" s="24"/>
      <c r="AY4" s="34" t="s">
        <v>12</v>
      </c>
      <c r="AZ4" s="22" t="s">
        <v>8</v>
      </c>
      <c r="BA4" s="22" t="s">
        <v>8</v>
      </c>
      <c r="BB4" s="22" t="s">
        <v>8</v>
      </c>
      <c r="BC4" s="22" t="s">
        <v>8</v>
      </c>
      <c r="BD4" s="22" t="s">
        <v>8</v>
      </c>
      <c r="BE4" s="22" t="s">
        <v>8</v>
      </c>
      <c r="BF4" s="34" t="s">
        <v>273</v>
      </c>
      <c r="BG4" s="22" t="s">
        <v>272</v>
      </c>
      <c r="BH4" s="22" t="s">
        <v>857</v>
      </c>
      <c r="BI4" s="22" t="s">
        <v>159</v>
      </c>
      <c r="BJ4" s="22" t="s">
        <v>160</v>
      </c>
    </row>
    <row r="5" spans="1:62" x14ac:dyDescent="0.3">
      <c r="A5" t="s">
        <v>161</v>
      </c>
      <c r="B5" t="s">
        <v>246</v>
      </c>
      <c r="C5" s="2">
        <v>2016</v>
      </c>
      <c r="D5" t="s">
        <v>162</v>
      </c>
      <c r="E5" t="s">
        <v>141</v>
      </c>
      <c r="F5" s="35" t="s">
        <v>24</v>
      </c>
      <c r="G5" t="s">
        <v>10</v>
      </c>
      <c r="H5" t="s">
        <v>36</v>
      </c>
      <c r="I5" t="s">
        <v>12</v>
      </c>
      <c r="J5" t="s">
        <v>8</v>
      </c>
      <c r="K5" t="s">
        <v>9</v>
      </c>
      <c r="L5" t="s">
        <v>9</v>
      </c>
      <c r="M5" t="s">
        <v>9</v>
      </c>
      <c r="N5">
        <v>200</v>
      </c>
      <c r="O5" t="s">
        <v>9</v>
      </c>
      <c r="P5">
        <v>250</v>
      </c>
      <c r="Q5">
        <v>1</v>
      </c>
      <c r="R5">
        <v>6</v>
      </c>
      <c r="S5">
        <v>1</v>
      </c>
      <c r="T5">
        <v>6</v>
      </c>
      <c r="U5">
        <f t="shared" si="0"/>
        <v>1</v>
      </c>
      <c r="V5">
        <f t="shared" si="1"/>
        <v>6</v>
      </c>
      <c r="W5" s="35" t="s">
        <v>175</v>
      </c>
      <c r="X5" t="s">
        <v>8</v>
      </c>
      <c r="Y5" t="s">
        <v>78</v>
      </c>
      <c r="Z5" t="s">
        <v>1559</v>
      </c>
      <c r="AA5">
        <v>0.1</v>
      </c>
      <c r="AB5" t="s">
        <v>174</v>
      </c>
      <c r="AC5" t="s">
        <v>9</v>
      </c>
      <c r="AD5" t="s">
        <v>8</v>
      </c>
      <c r="AE5" t="s">
        <v>231</v>
      </c>
      <c r="AF5" t="s">
        <v>9</v>
      </c>
      <c r="AG5">
        <v>6</v>
      </c>
      <c r="AH5">
        <v>15</v>
      </c>
      <c r="AI5" s="35" t="s">
        <v>176</v>
      </c>
      <c r="AJ5" s="16"/>
      <c r="AK5">
        <v>0.5</v>
      </c>
      <c r="AL5" t="s">
        <v>145</v>
      </c>
      <c r="AM5">
        <v>24</v>
      </c>
      <c r="AN5" t="s">
        <v>158</v>
      </c>
      <c r="AO5" s="35">
        <v>288</v>
      </c>
      <c r="AP5" t="s">
        <v>876</v>
      </c>
      <c r="AQ5">
        <v>4</v>
      </c>
      <c r="AR5">
        <v>0.3</v>
      </c>
      <c r="AS5">
        <v>2.6</v>
      </c>
      <c r="AT5">
        <v>0.2</v>
      </c>
      <c r="AU5" t="s">
        <v>8</v>
      </c>
      <c r="AV5" t="s">
        <v>8</v>
      </c>
      <c r="AW5" t="s">
        <v>486</v>
      </c>
      <c r="AX5" t="s">
        <v>198</v>
      </c>
      <c r="AY5" s="35" t="s">
        <v>12</v>
      </c>
      <c r="AZ5" t="s">
        <v>8</v>
      </c>
      <c r="BA5" t="s">
        <v>8</v>
      </c>
      <c r="BB5" t="s">
        <v>8</v>
      </c>
      <c r="BC5" t="s">
        <v>8</v>
      </c>
      <c r="BD5" t="s">
        <v>8</v>
      </c>
      <c r="BE5" t="s">
        <v>8</v>
      </c>
      <c r="BF5" s="35" t="s">
        <v>273</v>
      </c>
      <c r="BG5" t="s">
        <v>273</v>
      </c>
      <c r="BI5" t="s">
        <v>204</v>
      </c>
      <c r="BJ5" t="s">
        <v>241</v>
      </c>
    </row>
    <row r="6" spans="1:62" s="22" customFormat="1" x14ac:dyDescent="0.3">
      <c r="A6" s="22" t="s">
        <v>178</v>
      </c>
      <c r="B6" s="22" t="s">
        <v>247</v>
      </c>
      <c r="C6" s="23">
        <v>2016</v>
      </c>
      <c r="D6" s="22" t="s">
        <v>179</v>
      </c>
      <c r="E6" s="22" t="s">
        <v>141</v>
      </c>
      <c r="F6" s="34" t="s">
        <v>25</v>
      </c>
      <c r="G6" s="22" t="s">
        <v>1008</v>
      </c>
      <c r="H6" s="22" t="s">
        <v>36</v>
      </c>
      <c r="I6" s="22" t="s">
        <v>12</v>
      </c>
      <c r="J6" s="22" t="s">
        <v>8</v>
      </c>
      <c r="K6" s="22" t="s">
        <v>9</v>
      </c>
      <c r="L6" s="22" t="s">
        <v>9</v>
      </c>
      <c r="M6" s="22" t="s">
        <v>9</v>
      </c>
      <c r="N6" s="22">
        <v>20</v>
      </c>
      <c r="O6" s="22" t="s">
        <v>9</v>
      </c>
      <c r="P6" s="22">
        <v>25</v>
      </c>
      <c r="Q6" s="22">
        <v>1</v>
      </c>
      <c r="R6" s="22">
        <v>6</v>
      </c>
      <c r="S6" s="22">
        <v>1</v>
      </c>
      <c r="T6" s="22">
        <v>6</v>
      </c>
      <c r="U6" s="22">
        <f t="shared" si="0"/>
        <v>1</v>
      </c>
      <c r="V6" s="22">
        <f t="shared" si="1"/>
        <v>6</v>
      </c>
      <c r="W6" s="34" t="s">
        <v>97</v>
      </c>
      <c r="X6" s="22" t="s">
        <v>8</v>
      </c>
      <c r="Y6" s="22" t="s">
        <v>78</v>
      </c>
      <c r="Z6" s="22" t="s">
        <v>1559</v>
      </c>
      <c r="AA6" s="22">
        <v>1</v>
      </c>
      <c r="AB6" s="22" t="s">
        <v>180</v>
      </c>
      <c r="AC6" s="22" t="s">
        <v>9</v>
      </c>
      <c r="AD6" s="22" t="s">
        <v>8</v>
      </c>
      <c r="AE6" s="22" t="s">
        <v>231</v>
      </c>
      <c r="AF6" s="22" t="s">
        <v>9</v>
      </c>
      <c r="AG6" s="22">
        <v>4</v>
      </c>
      <c r="AH6" s="22">
        <v>15</v>
      </c>
      <c r="AI6" s="34" t="s">
        <v>181</v>
      </c>
      <c r="AJ6" s="24"/>
      <c r="AK6" s="22">
        <v>3</v>
      </c>
      <c r="AL6" s="22" t="s">
        <v>182</v>
      </c>
      <c r="AM6" s="22">
        <v>-0.25</v>
      </c>
      <c r="AN6" s="22" t="s">
        <v>156</v>
      </c>
      <c r="AO6" s="34">
        <v>24</v>
      </c>
      <c r="AP6" s="22" t="s">
        <v>875</v>
      </c>
      <c r="AQ6" s="22">
        <v>9</v>
      </c>
      <c r="AR6" s="22">
        <v>1.8</v>
      </c>
      <c r="AS6" s="22">
        <v>2.5</v>
      </c>
      <c r="AT6" s="22">
        <v>1.1000000000000001</v>
      </c>
      <c r="AU6" s="22" t="s">
        <v>8</v>
      </c>
      <c r="AV6" s="22" t="s">
        <v>8</v>
      </c>
      <c r="AW6" s="22" t="s">
        <v>137</v>
      </c>
      <c r="AX6" s="22" t="s">
        <v>197</v>
      </c>
      <c r="AY6" s="34" t="s">
        <v>183</v>
      </c>
      <c r="AZ6" s="22">
        <v>0.6</v>
      </c>
      <c r="BA6" s="22">
        <v>0.2</v>
      </c>
      <c r="BB6" s="22">
        <v>0.3</v>
      </c>
      <c r="BC6" s="22">
        <v>0.1</v>
      </c>
      <c r="BD6" s="22" t="s">
        <v>197</v>
      </c>
      <c r="BE6" s="22">
        <v>24</v>
      </c>
      <c r="BF6" s="34" t="s">
        <v>273</v>
      </c>
      <c r="BG6" s="22" t="s">
        <v>273</v>
      </c>
    </row>
    <row r="7" spans="1:62" x14ac:dyDescent="0.3">
      <c r="A7" t="s">
        <v>186</v>
      </c>
      <c r="B7" t="s">
        <v>248</v>
      </c>
      <c r="C7" s="2">
        <v>2018</v>
      </c>
      <c r="D7" t="s">
        <v>185</v>
      </c>
      <c r="E7" t="s">
        <v>141</v>
      </c>
      <c r="F7" s="35" t="s">
        <v>24</v>
      </c>
      <c r="G7" t="s">
        <v>10</v>
      </c>
      <c r="H7" t="s">
        <v>36</v>
      </c>
      <c r="I7" t="s">
        <v>12</v>
      </c>
      <c r="J7" t="s">
        <v>8</v>
      </c>
      <c r="K7" t="s">
        <v>9</v>
      </c>
      <c r="L7">
        <v>11</v>
      </c>
      <c r="M7" t="s">
        <v>9</v>
      </c>
      <c r="N7">
        <v>375</v>
      </c>
      <c r="O7" t="s">
        <v>9</v>
      </c>
      <c r="P7">
        <v>477</v>
      </c>
      <c r="Q7">
        <v>1</v>
      </c>
      <c r="R7">
        <v>4</v>
      </c>
      <c r="S7">
        <v>1</v>
      </c>
      <c r="T7">
        <v>7</v>
      </c>
      <c r="U7">
        <f t="shared" si="0"/>
        <v>1</v>
      </c>
      <c r="V7">
        <f t="shared" si="1"/>
        <v>4</v>
      </c>
      <c r="W7" s="35" t="s">
        <v>97</v>
      </c>
      <c r="X7" t="s">
        <v>8</v>
      </c>
      <c r="Y7" t="s">
        <v>76</v>
      </c>
      <c r="Z7" t="s">
        <v>93</v>
      </c>
      <c r="AA7">
        <v>10</v>
      </c>
      <c r="AB7" t="s">
        <v>145</v>
      </c>
      <c r="AC7">
        <v>36</v>
      </c>
      <c r="AD7" t="s">
        <v>221</v>
      </c>
      <c r="AE7" t="s">
        <v>47</v>
      </c>
      <c r="AF7">
        <v>532</v>
      </c>
      <c r="AG7">
        <v>4</v>
      </c>
      <c r="AH7">
        <v>10</v>
      </c>
      <c r="AI7" s="35" t="s">
        <v>189</v>
      </c>
      <c r="AJ7" s="16"/>
      <c r="AK7">
        <v>0.5</v>
      </c>
      <c r="AL7" t="s">
        <v>190</v>
      </c>
      <c r="AM7">
        <v>-744</v>
      </c>
      <c r="AN7" t="s">
        <v>156</v>
      </c>
      <c r="AO7" s="35">
        <v>72</v>
      </c>
      <c r="AP7" t="s">
        <v>9</v>
      </c>
      <c r="AQ7">
        <v>3015</v>
      </c>
      <c r="AR7">
        <v>55</v>
      </c>
      <c r="AS7">
        <v>3549</v>
      </c>
      <c r="AT7">
        <v>256</v>
      </c>
      <c r="AU7" t="s">
        <v>8</v>
      </c>
      <c r="AV7" t="s">
        <v>8</v>
      </c>
      <c r="AW7" t="s">
        <v>191</v>
      </c>
      <c r="AX7" t="s">
        <v>197</v>
      </c>
      <c r="AY7" s="35" t="s">
        <v>12</v>
      </c>
      <c r="AZ7" t="s">
        <v>8</v>
      </c>
      <c r="BA7" t="s">
        <v>8</v>
      </c>
      <c r="BB7" t="s">
        <v>8</v>
      </c>
      <c r="BC7" t="s">
        <v>8</v>
      </c>
      <c r="BD7" t="s">
        <v>8</v>
      </c>
      <c r="BE7" t="s">
        <v>8</v>
      </c>
      <c r="BF7" s="35" t="s">
        <v>273</v>
      </c>
      <c r="BG7" t="s">
        <v>273</v>
      </c>
      <c r="BH7" t="s">
        <v>242</v>
      </c>
      <c r="BI7" t="s">
        <v>188</v>
      </c>
    </row>
    <row r="8" spans="1:62" s="22" customFormat="1" x14ac:dyDescent="0.3">
      <c r="A8" s="22" t="s">
        <v>243</v>
      </c>
      <c r="B8" s="22" t="s">
        <v>248</v>
      </c>
      <c r="C8" s="23">
        <v>2008</v>
      </c>
      <c r="D8" s="22" t="s">
        <v>244</v>
      </c>
      <c r="E8" s="22" t="s">
        <v>141</v>
      </c>
      <c r="F8" s="34" t="s">
        <v>24</v>
      </c>
      <c r="G8" s="22" t="s">
        <v>49</v>
      </c>
      <c r="H8" s="22" t="s">
        <v>35</v>
      </c>
      <c r="I8" s="22" t="s">
        <v>12</v>
      </c>
      <c r="J8" s="22" t="s">
        <v>8</v>
      </c>
      <c r="K8" s="22">
        <v>13</v>
      </c>
      <c r="L8" s="22" t="s">
        <v>9</v>
      </c>
      <c r="M8" s="22">
        <v>14</v>
      </c>
      <c r="N8" s="22" t="s">
        <v>9</v>
      </c>
      <c r="O8" s="22" t="s">
        <v>9</v>
      </c>
      <c r="P8" s="22" t="s">
        <v>9</v>
      </c>
      <c r="Q8" s="22">
        <v>3</v>
      </c>
      <c r="R8" s="22">
        <v>8</v>
      </c>
      <c r="S8" s="22">
        <v>0</v>
      </c>
      <c r="T8" s="22" t="s">
        <v>8</v>
      </c>
      <c r="U8" s="22" t="str">
        <f t="shared" si="0"/>
        <v>NA</v>
      </c>
      <c r="V8" s="22" t="str">
        <f t="shared" si="1"/>
        <v>NA</v>
      </c>
      <c r="W8" s="34" t="s">
        <v>175</v>
      </c>
      <c r="X8" s="22" t="s">
        <v>8</v>
      </c>
      <c r="Y8" s="22" t="s">
        <v>78</v>
      </c>
      <c r="Z8" s="22" t="s">
        <v>93</v>
      </c>
      <c r="AA8" s="22">
        <v>10</v>
      </c>
      <c r="AB8" s="22" t="s">
        <v>145</v>
      </c>
      <c r="AC8" s="22">
        <v>78000</v>
      </c>
      <c r="AD8" s="22" t="s">
        <v>252</v>
      </c>
      <c r="AE8" s="22" t="s">
        <v>47</v>
      </c>
      <c r="AF8" s="22" t="s">
        <v>9</v>
      </c>
      <c r="AG8" s="22">
        <v>5</v>
      </c>
      <c r="AH8" s="22">
        <v>20</v>
      </c>
      <c r="AI8" s="34" t="s">
        <v>12</v>
      </c>
      <c r="AJ8" s="31" t="s">
        <v>8</v>
      </c>
      <c r="AK8" s="22" t="s">
        <v>8</v>
      </c>
      <c r="AL8" s="22" t="s">
        <v>8</v>
      </c>
      <c r="AM8" s="22" t="s">
        <v>8</v>
      </c>
      <c r="AN8" s="22" t="s">
        <v>8</v>
      </c>
      <c r="AO8" s="34" t="s">
        <v>8</v>
      </c>
      <c r="AP8" s="22" t="s">
        <v>876</v>
      </c>
      <c r="AQ8" s="22">
        <v>2.84</v>
      </c>
      <c r="AR8" s="22">
        <v>0.57999999999999996</v>
      </c>
      <c r="AS8" s="22" t="s">
        <v>8</v>
      </c>
      <c r="AT8" s="22" t="s">
        <v>8</v>
      </c>
      <c r="AU8" s="22" t="s">
        <v>8</v>
      </c>
      <c r="AV8" s="22" t="s">
        <v>8</v>
      </c>
      <c r="AW8" s="22" t="s">
        <v>137</v>
      </c>
      <c r="AX8" s="22" t="s">
        <v>9</v>
      </c>
      <c r="AY8" s="34" t="s">
        <v>12</v>
      </c>
      <c r="AZ8" s="22" t="s">
        <v>8</v>
      </c>
      <c r="BA8" s="22" t="s">
        <v>8</v>
      </c>
      <c r="BB8" s="22" t="s">
        <v>8</v>
      </c>
      <c r="BC8" s="22" t="s">
        <v>8</v>
      </c>
      <c r="BD8" s="22" t="s">
        <v>8</v>
      </c>
      <c r="BE8" s="22" t="s">
        <v>8</v>
      </c>
      <c r="BF8" s="34" t="s">
        <v>273</v>
      </c>
      <c r="BG8" s="22" t="s">
        <v>273</v>
      </c>
      <c r="BH8" s="22" t="s">
        <v>250</v>
      </c>
      <c r="BI8" s="22" t="s">
        <v>253</v>
      </c>
      <c r="BJ8" s="22" t="s">
        <v>254</v>
      </c>
    </row>
    <row r="9" spans="1:62" s="22" customFormat="1" x14ac:dyDescent="0.3">
      <c r="A9" s="22" t="s">
        <v>243</v>
      </c>
      <c r="B9" s="22" t="s">
        <v>248</v>
      </c>
      <c r="C9" s="23">
        <v>2008</v>
      </c>
      <c r="D9" s="22" t="s">
        <v>244</v>
      </c>
      <c r="E9" s="22" t="s">
        <v>143</v>
      </c>
      <c r="F9" s="34" t="s">
        <v>24</v>
      </c>
      <c r="G9" s="22" t="s">
        <v>49</v>
      </c>
      <c r="H9" s="22" t="s">
        <v>35</v>
      </c>
      <c r="I9" s="22" t="s">
        <v>12</v>
      </c>
      <c r="J9" s="22" t="s">
        <v>8</v>
      </c>
      <c r="K9" s="22">
        <v>13</v>
      </c>
      <c r="L9" s="22" t="s">
        <v>9</v>
      </c>
      <c r="M9" s="22">
        <v>14</v>
      </c>
      <c r="N9" s="22" t="s">
        <v>9</v>
      </c>
      <c r="O9" s="22" t="s">
        <v>9</v>
      </c>
      <c r="P9" s="22" t="s">
        <v>9</v>
      </c>
      <c r="Q9" s="22">
        <v>3</v>
      </c>
      <c r="R9" s="22">
        <v>7</v>
      </c>
      <c r="S9" s="22">
        <v>0</v>
      </c>
      <c r="T9" s="22" t="s">
        <v>8</v>
      </c>
      <c r="U9" s="22" t="str">
        <f t="shared" si="0"/>
        <v>NA</v>
      </c>
      <c r="V9" s="22" t="str">
        <f t="shared" si="1"/>
        <v>NA</v>
      </c>
      <c r="W9" s="34" t="s">
        <v>175</v>
      </c>
      <c r="X9" s="22" t="s">
        <v>8</v>
      </c>
      <c r="Y9" s="22" t="s">
        <v>78</v>
      </c>
      <c r="Z9" s="22" t="s">
        <v>93</v>
      </c>
      <c r="AA9" s="22">
        <v>10</v>
      </c>
      <c r="AB9" s="22" t="s">
        <v>145</v>
      </c>
      <c r="AC9" s="22">
        <v>140000</v>
      </c>
      <c r="AD9" s="22" t="s">
        <v>252</v>
      </c>
      <c r="AE9" s="22" t="s">
        <v>47</v>
      </c>
      <c r="AF9" s="22" t="s">
        <v>9</v>
      </c>
      <c r="AG9" s="22">
        <v>5</v>
      </c>
      <c r="AH9" s="22">
        <v>20</v>
      </c>
      <c r="AI9" s="34" t="s">
        <v>12</v>
      </c>
      <c r="AJ9" s="31" t="s">
        <v>8</v>
      </c>
      <c r="AK9" s="22" t="s">
        <v>8</v>
      </c>
      <c r="AL9" s="22" t="s">
        <v>8</v>
      </c>
      <c r="AM9" s="22" t="s">
        <v>8</v>
      </c>
      <c r="AN9" s="22" t="s">
        <v>8</v>
      </c>
      <c r="AO9" s="34" t="s">
        <v>8</v>
      </c>
      <c r="AP9" s="22" t="s">
        <v>876</v>
      </c>
      <c r="AQ9" s="22">
        <v>6.16</v>
      </c>
      <c r="AR9" s="22">
        <v>1.08</v>
      </c>
      <c r="AS9" s="22" t="s">
        <v>8</v>
      </c>
      <c r="AT9" s="22" t="s">
        <v>8</v>
      </c>
      <c r="AU9" s="22" t="s">
        <v>8</v>
      </c>
      <c r="AV9" s="22" t="s">
        <v>8</v>
      </c>
      <c r="AW9" s="22" t="s">
        <v>137</v>
      </c>
      <c r="AX9" s="22" t="s">
        <v>9</v>
      </c>
      <c r="AY9" s="34" t="s">
        <v>12</v>
      </c>
      <c r="AZ9" s="22" t="s">
        <v>8</v>
      </c>
      <c r="BA9" s="22" t="s">
        <v>8</v>
      </c>
      <c r="BB9" s="22" t="s">
        <v>8</v>
      </c>
      <c r="BC9" s="22" t="s">
        <v>8</v>
      </c>
      <c r="BD9" s="22" t="s">
        <v>8</v>
      </c>
      <c r="BE9" s="22" t="s">
        <v>8</v>
      </c>
      <c r="BF9" s="34" t="s">
        <v>273</v>
      </c>
      <c r="BG9" s="22" t="s">
        <v>273</v>
      </c>
      <c r="BH9" s="22" t="s">
        <v>250</v>
      </c>
      <c r="BI9" s="22" t="s">
        <v>253</v>
      </c>
      <c r="BJ9" s="22" t="s">
        <v>254</v>
      </c>
    </row>
    <row r="10" spans="1:62" s="22" customFormat="1" x14ac:dyDescent="0.3">
      <c r="A10" s="22" t="s">
        <v>243</v>
      </c>
      <c r="B10" s="22" t="s">
        <v>248</v>
      </c>
      <c r="C10" s="23">
        <v>2008</v>
      </c>
      <c r="D10" s="22" t="s">
        <v>244</v>
      </c>
      <c r="E10" s="22" t="s">
        <v>144</v>
      </c>
      <c r="F10" s="34" t="s">
        <v>24</v>
      </c>
      <c r="G10" s="22" t="s">
        <v>49</v>
      </c>
      <c r="H10" s="22" t="s">
        <v>35</v>
      </c>
      <c r="I10" s="22" t="s">
        <v>12</v>
      </c>
      <c r="J10" s="22" t="s">
        <v>8</v>
      </c>
      <c r="K10" s="22">
        <v>13</v>
      </c>
      <c r="L10" s="22" t="s">
        <v>9</v>
      </c>
      <c r="M10" s="22">
        <v>14</v>
      </c>
      <c r="N10" s="22" t="s">
        <v>9</v>
      </c>
      <c r="O10" s="22" t="s">
        <v>9</v>
      </c>
      <c r="P10" s="22" t="s">
        <v>9</v>
      </c>
      <c r="Q10" s="22">
        <v>3</v>
      </c>
      <c r="R10" s="22">
        <v>8</v>
      </c>
      <c r="S10" s="22">
        <v>0</v>
      </c>
      <c r="T10" s="22" t="s">
        <v>8</v>
      </c>
      <c r="U10" s="22" t="str">
        <f t="shared" si="0"/>
        <v>NA</v>
      </c>
      <c r="V10" s="22" t="str">
        <f t="shared" si="1"/>
        <v>NA</v>
      </c>
      <c r="W10" s="34" t="s">
        <v>175</v>
      </c>
      <c r="X10" s="22" t="s">
        <v>8</v>
      </c>
      <c r="Y10" s="22" t="s">
        <v>78</v>
      </c>
      <c r="Z10" s="22" t="s">
        <v>93</v>
      </c>
      <c r="AA10" s="22">
        <v>10</v>
      </c>
      <c r="AB10" s="22" t="s">
        <v>145</v>
      </c>
      <c r="AC10" s="22">
        <v>170000</v>
      </c>
      <c r="AD10" s="22" t="s">
        <v>252</v>
      </c>
      <c r="AE10" s="22" t="s">
        <v>47</v>
      </c>
      <c r="AF10" s="22" t="s">
        <v>9</v>
      </c>
      <c r="AG10" s="22">
        <v>5</v>
      </c>
      <c r="AH10" s="22">
        <v>20</v>
      </c>
      <c r="AI10" s="34" t="s">
        <v>12</v>
      </c>
      <c r="AJ10" s="31" t="s">
        <v>8</v>
      </c>
      <c r="AK10" s="22" t="s">
        <v>8</v>
      </c>
      <c r="AL10" s="22" t="s">
        <v>8</v>
      </c>
      <c r="AM10" s="22" t="s">
        <v>8</v>
      </c>
      <c r="AN10" s="22" t="s">
        <v>8</v>
      </c>
      <c r="AO10" s="34" t="s">
        <v>8</v>
      </c>
      <c r="AP10" s="22" t="s">
        <v>876</v>
      </c>
      <c r="AQ10" s="22">
        <v>9.86</v>
      </c>
      <c r="AR10" s="22">
        <v>0.89</v>
      </c>
      <c r="AS10" s="22" t="s">
        <v>8</v>
      </c>
      <c r="AT10" s="22" t="s">
        <v>8</v>
      </c>
      <c r="AU10" s="22" t="s">
        <v>8</v>
      </c>
      <c r="AV10" s="22" t="s">
        <v>8</v>
      </c>
      <c r="AW10" s="22" t="s">
        <v>137</v>
      </c>
      <c r="AX10" s="22" t="s">
        <v>9</v>
      </c>
      <c r="AY10" s="34" t="s">
        <v>12</v>
      </c>
      <c r="AZ10" s="22" t="s">
        <v>8</v>
      </c>
      <c r="BA10" s="22" t="s">
        <v>8</v>
      </c>
      <c r="BB10" s="22" t="s">
        <v>8</v>
      </c>
      <c r="BC10" s="22" t="s">
        <v>8</v>
      </c>
      <c r="BD10" s="22" t="s">
        <v>8</v>
      </c>
      <c r="BE10" s="22" t="s">
        <v>8</v>
      </c>
      <c r="BF10" s="34" t="s">
        <v>273</v>
      </c>
      <c r="BG10" s="22" t="s">
        <v>273</v>
      </c>
      <c r="BH10" s="22" t="s">
        <v>250</v>
      </c>
      <c r="BI10" s="22" t="s">
        <v>253</v>
      </c>
      <c r="BJ10" s="22" t="s">
        <v>254</v>
      </c>
    </row>
    <row r="11" spans="1:62" x14ac:dyDescent="0.3">
      <c r="A11" t="s">
        <v>256</v>
      </c>
      <c r="B11" t="s">
        <v>255</v>
      </c>
      <c r="C11">
        <v>2002</v>
      </c>
      <c r="D11" t="s">
        <v>257</v>
      </c>
      <c r="E11" t="s">
        <v>141</v>
      </c>
      <c r="F11" s="35" t="s">
        <v>24</v>
      </c>
      <c r="G11" t="s">
        <v>10</v>
      </c>
      <c r="H11" t="s">
        <v>36</v>
      </c>
      <c r="I11" t="s">
        <v>12</v>
      </c>
      <c r="J11" t="s">
        <v>8</v>
      </c>
      <c r="K11" t="s">
        <v>9</v>
      </c>
      <c r="L11">
        <v>6</v>
      </c>
      <c r="M11" t="s">
        <v>9</v>
      </c>
      <c r="N11">
        <v>152</v>
      </c>
      <c r="O11">
        <v>166</v>
      </c>
      <c r="P11">
        <v>185</v>
      </c>
      <c r="Q11">
        <v>1</v>
      </c>
      <c r="R11">
        <v>9</v>
      </c>
      <c r="S11">
        <v>3</v>
      </c>
      <c r="T11">
        <v>9</v>
      </c>
      <c r="U11">
        <f t="shared" si="0"/>
        <v>3</v>
      </c>
      <c r="V11">
        <f t="shared" si="1"/>
        <v>3</v>
      </c>
      <c r="W11" s="35" t="s">
        <v>147</v>
      </c>
      <c r="X11" t="s">
        <v>95</v>
      </c>
      <c r="Y11" t="s">
        <v>78</v>
      </c>
      <c r="Z11" t="s">
        <v>9</v>
      </c>
      <c r="AA11">
        <v>10</v>
      </c>
      <c r="AB11" t="s">
        <v>145</v>
      </c>
      <c r="AC11" t="s">
        <v>9</v>
      </c>
      <c r="AD11" t="s">
        <v>8</v>
      </c>
      <c r="AE11" t="s">
        <v>85</v>
      </c>
      <c r="AF11">
        <v>540</v>
      </c>
      <c r="AG11" t="s">
        <v>9</v>
      </c>
      <c r="AH11">
        <v>5</v>
      </c>
      <c r="AI11" s="35" t="s">
        <v>258</v>
      </c>
      <c r="AJ11" s="16"/>
      <c r="AK11">
        <v>10</v>
      </c>
      <c r="AL11" t="s">
        <v>145</v>
      </c>
      <c r="AM11">
        <v>0</v>
      </c>
      <c r="AN11" t="s">
        <v>157</v>
      </c>
      <c r="AO11" s="35">
        <v>72</v>
      </c>
      <c r="AP11" t="s">
        <v>876</v>
      </c>
      <c r="AQ11">
        <v>12.92</v>
      </c>
      <c r="AR11">
        <v>2.99</v>
      </c>
      <c r="AS11">
        <v>9.02</v>
      </c>
      <c r="AT11">
        <v>2.774</v>
      </c>
      <c r="AU11" t="s">
        <v>8</v>
      </c>
      <c r="AV11" t="s">
        <v>8</v>
      </c>
      <c r="AW11" t="s">
        <v>486</v>
      </c>
      <c r="AX11" t="s">
        <v>196</v>
      </c>
      <c r="AY11" s="35" t="s">
        <v>12</v>
      </c>
      <c r="AZ11" t="s">
        <v>8</v>
      </c>
      <c r="BA11" t="s">
        <v>8</v>
      </c>
      <c r="BB11" t="s">
        <v>8</v>
      </c>
      <c r="BC11" t="s">
        <v>8</v>
      </c>
      <c r="BD11" t="s">
        <v>8</v>
      </c>
      <c r="BE11" t="s">
        <v>8</v>
      </c>
      <c r="BF11" s="35" t="s">
        <v>273</v>
      </c>
      <c r="BG11" t="s">
        <v>272</v>
      </c>
      <c r="BH11" t="s">
        <v>858</v>
      </c>
    </row>
    <row r="12" spans="1:62" x14ac:dyDescent="0.3">
      <c r="A12" t="s">
        <v>256</v>
      </c>
      <c r="B12" t="s">
        <v>255</v>
      </c>
      <c r="C12">
        <v>2002</v>
      </c>
      <c r="D12" t="s">
        <v>257</v>
      </c>
      <c r="E12" t="s">
        <v>143</v>
      </c>
      <c r="F12" s="35" t="s">
        <v>24</v>
      </c>
      <c r="G12" t="s">
        <v>10</v>
      </c>
      <c r="H12" t="s">
        <v>36</v>
      </c>
      <c r="I12" t="s">
        <v>12</v>
      </c>
      <c r="J12" t="s">
        <v>8</v>
      </c>
      <c r="K12" t="s">
        <v>9</v>
      </c>
      <c r="L12">
        <v>6</v>
      </c>
      <c r="M12" t="s">
        <v>9</v>
      </c>
      <c r="N12">
        <v>152</v>
      </c>
      <c r="O12">
        <v>175</v>
      </c>
      <c r="P12">
        <v>185</v>
      </c>
      <c r="Q12">
        <v>1</v>
      </c>
      <c r="R12">
        <v>9</v>
      </c>
      <c r="S12">
        <v>3</v>
      </c>
      <c r="T12">
        <v>7</v>
      </c>
      <c r="U12">
        <f t="shared" si="0"/>
        <v>3</v>
      </c>
      <c r="V12">
        <f t="shared" si="1"/>
        <v>3</v>
      </c>
      <c r="W12" s="35" t="s">
        <v>147</v>
      </c>
      <c r="X12" t="s">
        <v>95</v>
      </c>
      <c r="Y12" t="s">
        <v>78</v>
      </c>
      <c r="Z12" t="s">
        <v>9</v>
      </c>
      <c r="AA12">
        <v>10</v>
      </c>
      <c r="AB12" t="s">
        <v>145</v>
      </c>
      <c r="AC12" t="s">
        <v>9</v>
      </c>
      <c r="AD12" t="s">
        <v>8</v>
      </c>
      <c r="AE12" t="s">
        <v>85</v>
      </c>
      <c r="AF12">
        <v>540</v>
      </c>
      <c r="AG12" t="s">
        <v>9</v>
      </c>
      <c r="AH12">
        <v>5</v>
      </c>
      <c r="AI12" s="35" t="s">
        <v>259</v>
      </c>
      <c r="AJ12" s="16"/>
      <c r="AK12">
        <v>150</v>
      </c>
      <c r="AL12" t="s">
        <v>260</v>
      </c>
      <c r="AM12">
        <v>0</v>
      </c>
      <c r="AN12" t="s">
        <v>157</v>
      </c>
      <c r="AO12" s="35">
        <v>72</v>
      </c>
      <c r="AP12" t="s">
        <v>876</v>
      </c>
      <c r="AQ12">
        <v>12.92</v>
      </c>
      <c r="AR12">
        <v>2.99</v>
      </c>
      <c r="AS12">
        <v>13.91</v>
      </c>
      <c r="AT12">
        <v>4.7300000000000004</v>
      </c>
      <c r="AU12" t="s">
        <v>8</v>
      </c>
      <c r="AV12" t="s">
        <v>8</v>
      </c>
      <c r="AW12" t="s">
        <v>486</v>
      </c>
      <c r="AX12" t="s">
        <v>196</v>
      </c>
      <c r="AY12" s="35" t="s">
        <v>12</v>
      </c>
      <c r="AZ12" t="s">
        <v>8</v>
      </c>
      <c r="BA12" t="s">
        <v>8</v>
      </c>
      <c r="BB12" t="s">
        <v>8</v>
      </c>
      <c r="BC12" t="s">
        <v>8</v>
      </c>
      <c r="BD12" t="s">
        <v>8</v>
      </c>
      <c r="BE12" t="s">
        <v>8</v>
      </c>
      <c r="BF12" s="35" t="s">
        <v>273</v>
      </c>
      <c r="BG12" t="s">
        <v>273</v>
      </c>
      <c r="BH12" t="s">
        <v>858</v>
      </c>
    </row>
    <row r="13" spans="1:62" s="22" customFormat="1" x14ac:dyDescent="0.3">
      <c r="A13" s="22" t="s">
        <v>267</v>
      </c>
      <c r="B13" s="22" t="s">
        <v>265</v>
      </c>
      <c r="C13" s="22">
        <v>2011</v>
      </c>
      <c r="D13" s="22" t="s">
        <v>266</v>
      </c>
      <c r="E13" s="22" t="s">
        <v>141</v>
      </c>
      <c r="F13" s="34" t="s">
        <v>25</v>
      </c>
      <c r="G13" s="22" t="s">
        <v>268</v>
      </c>
      <c r="H13" s="22" t="s">
        <v>36</v>
      </c>
      <c r="I13" s="22" t="s">
        <v>12</v>
      </c>
      <c r="J13" s="22" t="s">
        <v>8</v>
      </c>
      <c r="K13" s="22" t="s">
        <v>9</v>
      </c>
      <c r="L13" s="22" t="s">
        <v>9</v>
      </c>
      <c r="M13" s="22" t="s">
        <v>9</v>
      </c>
      <c r="N13" s="22" t="s">
        <v>9</v>
      </c>
      <c r="O13" s="22">
        <v>40</v>
      </c>
      <c r="P13" s="22" t="s">
        <v>9</v>
      </c>
      <c r="Q13" s="22">
        <v>1</v>
      </c>
      <c r="R13" s="22">
        <v>18</v>
      </c>
      <c r="S13" s="22">
        <v>1</v>
      </c>
      <c r="T13" s="22">
        <v>20</v>
      </c>
      <c r="U13" s="22">
        <f t="shared" si="0"/>
        <v>1</v>
      </c>
      <c r="V13" s="22">
        <f t="shared" si="1"/>
        <v>18</v>
      </c>
      <c r="W13" s="34" t="s">
        <v>9</v>
      </c>
      <c r="X13" s="22" t="s">
        <v>8</v>
      </c>
      <c r="Y13" s="22" t="s">
        <v>78</v>
      </c>
      <c r="Z13" s="22" t="s">
        <v>91</v>
      </c>
      <c r="AA13" s="22">
        <v>10</v>
      </c>
      <c r="AB13" s="22" t="s">
        <v>145</v>
      </c>
      <c r="AC13" s="22" t="s">
        <v>9</v>
      </c>
      <c r="AD13" s="22" t="s">
        <v>8</v>
      </c>
      <c r="AE13" s="22" t="s">
        <v>231</v>
      </c>
      <c r="AF13" s="22" t="s">
        <v>9</v>
      </c>
      <c r="AG13" s="22" t="s">
        <v>9</v>
      </c>
      <c r="AH13" s="22">
        <v>20</v>
      </c>
      <c r="AI13" s="34" t="s">
        <v>269</v>
      </c>
      <c r="AK13" s="22">
        <v>1</v>
      </c>
      <c r="AL13" s="22" t="s">
        <v>145</v>
      </c>
      <c r="AM13" s="22">
        <v>0.5</v>
      </c>
      <c r="AN13" s="22" t="s">
        <v>158</v>
      </c>
      <c r="AO13" s="34">
        <v>2160</v>
      </c>
      <c r="AP13" s="22" t="s">
        <v>876</v>
      </c>
      <c r="AQ13" s="22">
        <v>14.4</v>
      </c>
      <c r="AR13" s="22">
        <v>8.7799999999999994</v>
      </c>
      <c r="AS13" s="22">
        <v>5.19</v>
      </c>
      <c r="AT13" s="22">
        <v>2.1800000000000002</v>
      </c>
      <c r="AU13" s="22" t="s">
        <v>8</v>
      </c>
      <c r="AV13" s="22" t="s">
        <v>8</v>
      </c>
      <c r="AW13" s="22" t="s">
        <v>486</v>
      </c>
      <c r="AX13" s="22" t="s">
        <v>9</v>
      </c>
      <c r="AY13" s="34" t="s">
        <v>271</v>
      </c>
      <c r="AZ13" s="22">
        <v>3.44</v>
      </c>
      <c r="BA13" s="22">
        <v>0.28999999999999998</v>
      </c>
      <c r="BB13" s="22">
        <v>2.12</v>
      </c>
      <c r="BC13" s="22">
        <v>0.17</v>
      </c>
      <c r="BD13" s="22" t="s">
        <v>9</v>
      </c>
      <c r="BE13" s="22">
        <v>264</v>
      </c>
      <c r="BF13" s="34" t="s">
        <v>272</v>
      </c>
      <c r="BG13" s="22" t="s">
        <v>273</v>
      </c>
      <c r="BH13" s="22" t="s">
        <v>425</v>
      </c>
    </row>
    <row r="14" spans="1:62" x14ac:dyDescent="0.3">
      <c r="A14" t="s">
        <v>274</v>
      </c>
      <c r="B14" t="s">
        <v>265</v>
      </c>
      <c r="C14">
        <v>2010</v>
      </c>
      <c r="D14" t="s">
        <v>275</v>
      </c>
      <c r="E14" t="s">
        <v>141</v>
      </c>
      <c r="F14" s="35" t="s">
        <v>25</v>
      </c>
      <c r="G14" t="s">
        <v>268</v>
      </c>
      <c r="H14" t="s">
        <v>36</v>
      </c>
      <c r="I14" t="s">
        <v>12</v>
      </c>
      <c r="J14" t="s">
        <v>8</v>
      </c>
      <c r="K14" t="s">
        <v>9</v>
      </c>
      <c r="L14" t="s">
        <v>9</v>
      </c>
      <c r="M14" t="s">
        <v>9</v>
      </c>
      <c r="N14" t="s">
        <v>9</v>
      </c>
      <c r="O14">
        <v>50</v>
      </c>
      <c r="P14" t="s">
        <v>9</v>
      </c>
      <c r="Q14">
        <v>1</v>
      </c>
      <c r="R14">
        <v>10</v>
      </c>
      <c r="S14">
        <v>6</v>
      </c>
      <c r="T14">
        <v>10</v>
      </c>
      <c r="U14">
        <f t="shared" si="0"/>
        <v>6</v>
      </c>
      <c r="V14">
        <f t="shared" si="1"/>
        <v>1.6666666666666667</v>
      </c>
      <c r="W14" s="35" t="s">
        <v>97</v>
      </c>
      <c r="X14" t="s">
        <v>8</v>
      </c>
      <c r="Y14" t="s">
        <v>78</v>
      </c>
      <c r="Z14" t="s">
        <v>276</v>
      </c>
      <c r="AA14">
        <v>10</v>
      </c>
      <c r="AB14" t="s">
        <v>145</v>
      </c>
      <c r="AC14" t="s">
        <v>9</v>
      </c>
      <c r="AD14" t="s">
        <v>8</v>
      </c>
      <c r="AE14" t="s">
        <v>231</v>
      </c>
      <c r="AF14" t="s">
        <v>9</v>
      </c>
      <c r="AG14" t="s">
        <v>9</v>
      </c>
      <c r="AH14">
        <v>10</v>
      </c>
      <c r="AI14" s="35" t="s">
        <v>269</v>
      </c>
      <c r="AK14">
        <v>1</v>
      </c>
      <c r="AL14" t="s">
        <v>145</v>
      </c>
      <c r="AM14">
        <v>0.5</v>
      </c>
      <c r="AN14" t="s">
        <v>158</v>
      </c>
      <c r="AO14" s="35">
        <v>72</v>
      </c>
      <c r="AP14" t="s">
        <v>875</v>
      </c>
      <c r="AQ14">
        <v>11.14</v>
      </c>
      <c r="AR14">
        <v>0.78</v>
      </c>
      <c r="AS14">
        <v>7.65</v>
      </c>
      <c r="AT14">
        <v>0.86</v>
      </c>
      <c r="AU14" t="s">
        <v>8</v>
      </c>
      <c r="AV14" t="s">
        <v>8</v>
      </c>
      <c r="AW14" t="s">
        <v>486</v>
      </c>
      <c r="AX14" t="s">
        <v>197</v>
      </c>
      <c r="AY14" s="35" t="s">
        <v>271</v>
      </c>
      <c r="AZ14">
        <v>2.58</v>
      </c>
      <c r="BA14">
        <v>0.28000000000000003</v>
      </c>
      <c r="BB14">
        <v>1.2</v>
      </c>
      <c r="BC14">
        <v>0.2</v>
      </c>
      <c r="BD14" t="s">
        <v>197</v>
      </c>
      <c r="BE14">
        <v>504</v>
      </c>
      <c r="BF14" s="35" t="s">
        <v>272</v>
      </c>
      <c r="BG14" t="s">
        <v>272</v>
      </c>
      <c r="BH14" t="s">
        <v>859</v>
      </c>
    </row>
    <row r="15" spans="1:62" s="22" customFormat="1" x14ac:dyDescent="0.3">
      <c r="A15" s="22" t="s">
        <v>278</v>
      </c>
      <c r="B15" s="22" t="s">
        <v>265</v>
      </c>
      <c r="C15" s="22">
        <v>2013</v>
      </c>
      <c r="D15" s="22" t="s">
        <v>279</v>
      </c>
      <c r="E15" s="22" t="s">
        <v>141</v>
      </c>
      <c r="F15" s="34" t="s">
        <v>25</v>
      </c>
      <c r="G15" s="22" t="s">
        <v>268</v>
      </c>
      <c r="H15" s="22" t="s">
        <v>36</v>
      </c>
      <c r="I15" s="22" t="s">
        <v>12</v>
      </c>
      <c r="J15" s="22" t="s">
        <v>8</v>
      </c>
      <c r="K15" s="22" t="s">
        <v>9</v>
      </c>
      <c r="L15" s="22" t="s">
        <v>9</v>
      </c>
      <c r="M15" s="22" t="s">
        <v>9</v>
      </c>
      <c r="N15" s="22" t="s">
        <v>9</v>
      </c>
      <c r="O15" s="22">
        <v>40</v>
      </c>
      <c r="P15" s="22" t="s">
        <v>9</v>
      </c>
      <c r="Q15" s="22">
        <v>1</v>
      </c>
      <c r="R15" s="22">
        <v>18</v>
      </c>
      <c r="S15" s="22">
        <v>2</v>
      </c>
      <c r="T15" s="22">
        <v>20</v>
      </c>
      <c r="U15" s="22">
        <f t="shared" si="0"/>
        <v>2</v>
      </c>
      <c r="V15" s="22">
        <f t="shared" si="1"/>
        <v>9</v>
      </c>
      <c r="W15" s="34" t="s">
        <v>9</v>
      </c>
      <c r="X15" s="22" t="s">
        <v>8</v>
      </c>
      <c r="Y15" s="22" t="s">
        <v>78</v>
      </c>
      <c r="Z15" s="22" t="s">
        <v>276</v>
      </c>
      <c r="AA15" s="22">
        <v>10</v>
      </c>
      <c r="AB15" s="22" t="s">
        <v>145</v>
      </c>
      <c r="AC15" s="22" t="s">
        <v>9</v>
      </c>
      <c r="AD15" s="22" t="s">
        <v>8</v>
      </c>
      <c r="AE15" s="22" t="s">
        <v>231</v>
      </c>
      <c r="AF15" s="22" t="s">
        <v>9</v>
      </c>
      <c r="AG15" s="22" t="s">
        <v>9</v>
      </c>
      <c r="AH15" s="22">
        <v>20</v>
      </c>
      <c r="AI15" s="34" t="s">
        <v>269</v>
      </c>
      <c r="AK15" s="22">
        <v>3</v>
      </c>
      <c r="AL15" s="22" t="s">
        <v>145</v>
      </c>
      <c r="AM15" s="22">
        <v>240</v>
      </c>
      <c r="AN15" s="22" t="s">
        <v>158</v>
      </c>
      <c r="AO15" s="34">
        <v>2160</v>
      </c>
      <c r="AP15" s="22" t="s">
        <v>876</v>
      </c>
      <c r="AQ15" s="22">
        <v>12.47</v>
      </c>
      <c r="AR15" s="22">
        <v>4.28</v>
      </c>
      <c r="AS15" s="22">
        <v>14.75</v>
      </c>
      <c r="AT15" s="22">
        <v>1.32</v>
      </c>
      <c r="AU15" s="22" t="s">
        <v>8</v>
      </c>
      <c r="AV15" s="22" t="s">
        <v>8</v>
      </c>
      <c r="AW15" s="22" t="s">
        <v>486</v>
      </c>
      <c r="AX15" s="22" t="s">
        <v>197</v>
      </c>
      <c r="AY15" s="34" t="s">
        <v>271</v>
      </c>
      <c r="AZ15" s="22">
        <v>4.49</v>
      </c>
      <c r="BA15" s="22">
        <v>0.21</v>
      </c>
      <c r="BB15" s="22">
        <v>3.02</v>
      </c>
      <c r="BC15" s="22">
        <v>0</v>
      </c>
      <c r="BD15" s="22" t="s">
        <v>197</v>
      </c>
      <c r="BE15" s="22">
        <v>312</v>
      </c>
      <c r="BF15" s="34" t="s">
        <v>272</v>
      </c>
      <c r="BG15" s="22" t="s">
        <v>272</v>
      </c>
      <c r="BH15" s="22" t="s">
        <v>426</v>
      </c>
    </row>
    <row r="16" spans="1:62" x14ac:dyDescent="0.3">
      <c r="A16" t="s">
        <v>281</v>
      </c>
      <c r="B16" t="s">
        <v>280</v>
      </c>
      <c r="C16">
        <v>2014</v>
      </c>
      <c r="D16" t="s">
        <v>282</v>
      </c>
      <c r="E16" t="s">
        <v>141</v>
      </c>
      <c r="F16" s="35" t="s">
        <v>25</v>
      </c>
      <c r="G16" t="s">
        <v>1008</v>
      </c>
      <c r="H16" t="s">
        <v>36</v>
      </c>
      <c r="I16" t="s">
        <v>12</v>
      </c>
      <c r="J16" t="s">
        <v>8</v>
      </c>
      <c r="K16" t="s">
        <v>9</v>
      </c>
      <c r="L16">
        <v>8</v>
      </c>
      <c r="M16" t="s">
        <v>9</v>
      </c>
      <c r="N16" t="s">
        <v>9</v>
      </c>
      <c r="O16" t="s">
        <v>9</v>
      </c>
      <c r="P16" t="s">
        <v>9</v>
      </c>
      <c r="Q16">
        <v>1</v>
      </c>
      <c r="R16">
        <v>6</v>
      </c>
      <c r="S16">
        <v>1</v>
      </c>
      <c r="T16">
        <v>6</v>
      </c>
      <c r="U16">
        <f t="shared" si="0"/>
        <v>1</v>
      </c>
      <c r="V16">
        <f t="shared" si="1"/>
        <v>6</v>
      </c>
      <c r="W16" s="35" t="s">
        <v>97</v>
      </c>
      <c r="X16" t="s">
        <v>8</v>
      </c>
      <c r="Y16" t="s">
        <v>77</v>
      </c>
      <c r="Z16" t="s">
        <v>9</v>
      </c>
      <c r="AA16">
        <v>100</v>
      </c>
      <c r="AB16" t="s">
        <v>145</v>
      </c>
      <c r="AC16" t="s">
        <v>9</v>
      </c>
      <c r="AD16" t="s">
        <v>8</v>
      </c>
      <c r="AE16" t="s">
        <v>231</v>
      </c>
      <c r="AF16" t="s">
        <v>9</v>
      </c>
      <c r="AG16">
        <v>4</v>
      </c>
      <c r="AH16">
        <v>15</v>
      </c>
      <c r="AI16" s="35" t="s">
        <v>286</v>
      </c>
      <c r="AK16" t="s">
        <v>9</v>
      </c>
      <c r="AL16" t="s">
        <v>9</v>
      </c>
      <c r="AM16" t="s">
        <v>9</v>
      </c>
      <c r="AN16" t="s">
        <v>9</v>
      </c>
      <c r="AO16" s="35" t="s">
        <v>9</v>
      </c>
      <c r="AP16" t="s">
        <v>9</v>
      </c>
      <c r="AQ16" t="s">
        <v>9</v>
      </c>
      <c r="AR16" t="s">
        <v>9</v>
      </c>
      <c r="AS16" t="s">
        <v>9</v>
      </c>
      <c r="AT16" t="s">
        <v>9</v>
      </c>
      <c r="AU16" t="s">
        <v>8</v>
      </c>
      <c r="AV16" t="s">
        <v>8</v>
      </c>
      <c r="AW16" t="s">
        <v>9</v>
      </c>
      <c r="AX16" t="s">
        <v>9</v>
      </c>
      <c r="AY16" s="35" t="s">
        <v>138</v>
      </c>
      <c r="AZ16">
        <v>4.8499999999999996</v>
      </c>
      <c r="BA16">
        <v>0.71</v>
      </c>
      <c r="BB16">
        <v>4</v>
      </c>
      <c r="BC16">
        <v>0.9</v>
      </c>
      <c r="BD16" t="s">
        <v>9</v>
      </c>
      <c r="BE16">
        <v>504</v>
      </c>
      <c r="BF16" s="35" t="s">
        <v>272</v>
      </c>
      <c r="BG16" t="s">
        <v>273</v>
      </c>
      <c r="BH16" t="s">
        <v>427</v>
      </c>
    </row>
    <row r="17" spans="1:62" x14ac:dyDescent="0.3">
      <c r="A17" t="s">
        <v>281</v>
      </c>
      <c r="B17" t="s">
        <v>280</v>
      </c>
      <c r="C17">
        <v>2014</v>
      </c>
      <c r="D17" t="s">
        <v>282</v>
      </c>
      <c r="E17" t="s">
        <v>143</v>
      </c>
      <c r="F17" s="35" t="s">
        <v>25</v>
      </c>
      <c r="G17" t="s">
        <v>283</v>
      </c>
      <c r="H17" t="s">
        <v>36</v>
      </c>
      <c r="I17" t="s">
        <v>6</v>
      </c>
      <c r="J17" t="s">
        <v>284</v>
      </c>
      <c r="K17" t="s">
        <v>9</v>
      </c>
      <c r="L17">
        <v>8</v>
      </c>
      <c r="M17" t="s">
        <v>9</v>
      </c>
      <c r="N17" t="s">
        <v>9</v>
      </c>
      <c r="O17" t="s">
        <v>9</v>
      </c>
      <c r="P17" t="s">
        <v>9</v>
      </c>
      <c r="Q17">
        <v>1</v>
      </c>
      <c r="R17">
        <v>6</v>
      </c>
      <c r="S17">
        <v>1</v>
      </c>
      <c r="T17">
        <v>6</v>
      </c>
      <c r="U17">
        <f t="shared" si="0"/>
        <v>1</v>
      </c>
      <c r="V17">
        <f t="shared" si="1"/>
        <v>6</v>
      </c>
      <c r="W17" s="35" t="s">
        <v>97</v>
      </c>
      <c r="X17" t="s">
        <v>8</v>
      </c>
      <c r="Y17" t="s">
        <v>77</v>
      </c>
      <c r="Z17" t="s">
        <v>9</v>
      </c>
      <c r="AA17">
        <v>100</v>
      </c>
      <c r="AB17" t="s">
        <v>145</v>
      </c>
      <c r="AC17" t="s">
        <v>9</v>
      </c>
      <c r="AD17" t="s">
        <v>8</v>
      </c>
      <c r="AE17" t="s">
        <v>231</v>
      </c>
      <c r="AF17" t="s">
        <v>9</v>
      </c>
      <c r="AG17">
        <v>4</v>
      </c>
      <c r="AH17">
        <v>15</v>
      </c>
      <c r="AI17" s="35" t="s">
        <v>286</v>
      </c>
      <c r="AK17" t="s">
        <v>9</v>
      </c>
      <c r="AL17" t="s">
        <v>9</v>
      </c>
      <c r="AM17" t="s">
        <v>9</v>
      </c>
      <c r="AN17" t="s">
        <v>9</v>
      </c>
      <c r="AO17" s="35" t="s">
        <v>9</v>
      </c>
      <c r="AP17" t="s">
        <v>9</v>
      </c>
      <c r="AQ17" t="s">
        <v>9</v>
      </c>
      <c r="AR17" t="s">
        <v>9</v>
      </c>
      <c r="AS17" t="s">
        <v>9</v>
      </c>
      <c r="AT17" t="s">
        <v>9</v>
      </c>
      <c r="AU17" t="s">
        <v>8</v>
      </c>
      <c r="AV17" t="s">
        <v>8</v>
      </c>
      <c r="AW17" t="s">
        <v>9</v>
      </c>
      <c r="AX17" t="s">
        <v>9</v>
      </c>
      <c r="AY17" s="35" t="s">
        <v>138</v>
      </c>
      <c r="AZ17">
        <v>5.99</v>
      </c>
      <c r="BA17">
        <v>0.88</v>
      </c>
      <c r="BB17">
        <v>5.24</v>
      </c>
      <c r="BC17">
        <v>0</v>
      </c>
      <c r="BD17" t="s">
        <v>9</v>
      </c>
      <c r="BE17">
        <v>504</v>
      </c>
      <c r="BF17" s="35" t="s">
        <v>272</v>
      </c>
      <c r="BG17" t="s">
        <v>273</v>
      </c>
      <c r="BH17" t="s">
        <v>427</v>
      </c>
    </row>
    <row r="18" spans="1:62" s="22" customFormat="1" x14ac:dyDescent="0.3">
      <c r="A18" s="22" t="s">
        <v>291</v>
      </c>
      <c r="B18" s="22" t="s">
        <v>289</v>
      </c>
      <c r="C18" s="22">
        <v>1995</v>
      </c>
      <c r="D18" s="22" t="s">
        <v>290</v>
      </c>
      <c r="E18" s="22" t="s">
        <v>141</v>
      </c>
      <c r="F18" s="34" t="s">
        <v>24</v>
      </c>
      <c r="G18" s="22" t="s">
        <v>102</v>
      </c>
      <c r="H18" s="22" t="s">
        <v>36</v>
      </c>
      <c r="I18" s="22" t="s">
        <v>12</v>
      </c>
      <c r="J18" s="22" t="s">
        <v>8</v>
      </c>
      <c r="K18" s="22" t="s">
        <v>9</v>
      </c>
      <c r="L18" s="22" t="s">
        <v>9</v>
      </c>
      <c r="M18" s="22" t="s">
        <v>9</v>
      </c>
      <c r="N18" s="22">
        <v>250</v>
      </c>
      <c r="O18" s="22" t="s">
        <v>9</v>
      </c>
      <c r="P18" s="22">
        <v>280</v>
      </c>
      <c r="Q18" s="22">
        <v>1</v>
      </c>
      <c r="R18" s="22">
        <v>10</v>
      </c>
      <c r="S18" s="22">
        <v>1</v>
      </c>
      <c r="T18" s="22">
        <v>10</v>
      </c>
      <c r="U18" s="22">
        <f t="shared" si="0"/>
        <v>1</v>
      </c>
      <c r="V18" s="22">
        <f t="shared" si="1"/>
        <v>10</v>
      </c>
      <c r="W18" s="34" t="s">
        <v>95</v>
      </c>
      <c r="X18" s="22" t="s">
        <v>8</v>
      </c>
      <c r="Y18" s="22" t="s">
        <v>78</v>
      </c>
      <c r="Z18" s="22" t="s">
        <v>9</v>
      </c>
      <c r="AA18" s="22">
        <v>20</v>
      </c>
      <c r="AB18" s="22" t="s">
        <v>145</v>
      </c>
      <c r="AC18" s="22">
        <v>300</v>
      </c>
      <c r="AD18" s="22" t="s">
        <v>292</v>
      </c>
      <c r="AE18" s="22" t="s">
        <v>85</v>
      </c>
      <c r="AF18" s="22" t="s">
        <v>9</v>
      </c>
      <c r="AG18" s="22">
        <v>5</v>
      </c>
      <c r="AH18" s="22">
        <v>5</v>
      </c>
      <c r="AI18" s="34" t="s">
        <v>293</v>
      </c>
      <c r="AJ18" s="24"/>
      <c r="AK18" s="22">
        <v>2.5</v>
      </c>
      <c r="AL18" s="22" t="s">
        <v>145</v>
      </c>
      <c r="AM18" s="22">
        <v>1</v>
      </c>
      <c r="AN18" s="22" t="s">
        <v>158</v>
      </c>
      <c r="AO18" s="34">
        <v>168</v>
      </c>
      <c r="AP18" s="22" t="s">
        <v>876</v>
      </c>
      <c r="AQ18" s="22">
        <v>12.27</v>
      </c>
      <c r="AR18" s="22">
        <v>1.47</v>
      </c>
      <c r="AS18" s="22">
        <v>9.5500000000000007</v>
      </c>
      <c r="AT18" s="22">
        <v>1.33</v>
      </c>
      <c r="AU18" s="22" t="s">
        <v>8</v>
      </c>
      <c r="AV18" s="22" t="s">
        <v>8</v>
      </c>
      <c r="AW18" s="22" t="s">
        <v>137</v>
      </c>
      <c r="AX18" s="22" t="s">
        <v>197</v>
      </c>
      <c r="AY18" s="34" t="s">
        <v>12</v>
      </c>
      <c r="AZ18" s="22" t="s">
        <v>8</v>
      </c>
      <c r="BA18" s="22" t="s">
        <v>8</v>
      </c>
      <c r="BB18" s="22" t="s">
        <v>8</v>
      </c>
      <c r="BC18" s="22" t="s">
        <v>8</v>
      </c>
      <c r="BD18" s="22" t="s">
        <v>8</v>
      </c>
      <c r="BE18" s="22" t="s">
        <v>8</v>
      </c>
      <c r="BF18" s="34" t="s">
        <v>273</v>
      </c>
      <c r="BG18" s="22" t="s">
        <v>273</v>
      </c>
    </row>
    <row r="19" spans="1:62" x14ac:dyDescent="0.3">
      <c r="A19" t="s">
        <v>299</v>
      </c>
      <c r="B19" t="s">
        <v>297</v>
      </c>
      <c r="C19">
        <v>1994</v>
      </c>
      <c r="D19" t="s">
        <v>298</v>
      </c>
      <c r="E19" t="s">
        <v>141</v>
      </c>
      <c r="F19" s="35" t="s">
        <v>24</v>
      </c>
      <c r="G19" t="s">
        <v>102</v>
      </c>
      <c r="H19" t="s">
        <v>36</v>
      </c>
      <c r="I19" t="s">
        <v>12</v>
      </c>
      <c r="J19" t="s">
        <v>8</v>
      </c>
      <c r="K19" t="s">
        <v>9</v>
      </c>
      <c r="L19" t="s">
        <v>9</v>
      </c>
      <c r="M19" t="s">
        <v>9</v>
      </c>
      <c r="N19">
        <v>280</v>
      </c>
      <c r="O19" t="s">
        <v>9</v>
      </c>
      <c r="P19">
        <v>360</v>
      </c>
      <c r="Q19">
        <v>1</v>
      </c>
      <c r="R19">
        <v>10</v>
      </c>
      <c r="S19">
        <v>1</v>
      </c>
      <c r="T19">
        <v>10</v>
      </c>
      <c r="U19">
        <f t="shared" si="0"/>
        <v>1</v>
      </c>
      <c r="V19">
        <f t="shared" si="1"/>
        <v>10</v>
      </c>
      <c r="W19" s="35" t="s">
        <v>147</v>
      </c>
      <c r="X19" t="s">
        <v>95</v>
      </c>
      <c r="Y19" t="s">
        <v>78</v>
      </c>
      <c r="Z19" t="s">
        <v>9</v>
      </c>
      <c r="AA19">
        <v>20</v>
      </c>
      <c r="AB19" t="s">
        <v>145</v>
      </c>
      <c r="AC19">
        <v>150</v>
      </c>
      <c r="AD19" t="s">
        <v>292</v>
      </c>
      <c r="AE19" t="s">
        <v>86</v>
      </c>
      <c r="AF19" t="s">
        <v>9</v>
      </c>
      <c r="AG19" t="s">
        <v>9</v>
      </c>
      <c r="AH19">
        <v>7</v>
      </c>
      <c r="AI19" s="35" t="s">
        <v>300</v>
      </c>
      <c r="AJ19" s="16"/>
      <c r="AK19">
        <v>200</v>
      </c>
      <c r="AL19" t="s">
        <v>145</v>
      </c>
      <c r="AM19">
        <v>0.8</v>
      </c>
      <c r="AN19" t="s">
        <v>157</v>
      </c>
      <c r="AO19" s="35">
        <v>24</v>
      </c>
      <c r="AP19" t="s">
        <v>875</v>
      </c>
      <c r="AQ19">
        <v>6.81</v>
      </c>
      <c r="AR19">
        <v>0.73</v>
      </c>
      <c r="AS19">
        <v>4.79</v>
      </c>
      <c r="AT19">
        <v>0.83</v>
      </c>
      <c r="AU19" t="s">
        <v>8</v>
      </c>
      <c r="AV19" t="s">
        <v>8</v>
      </c>
      <c r="AW19" t="s">
        <v>301</v>
      </c>
      <c r="AX19" t="s">
        <v>197</v>
      </c>
      <c r="AY19" s="35" t="s">
        <v>12</v>
      </c>
      <c r="AZ19" t="s">
        <v>8</v>
      </c>
      <c r="BA19" t="s">
        <v>8</v>
      </c>
      <c r="BB19" t="s">
        <v>8</v>
      </c>
      <c r="BC19" t="s">
        <v>8</v>
      </c>
      <c r="BD19" t="s">
        <v>8</v>
      </c>
      <c r="BE19" t="s">
        <v>8</v>
      </c>
      <c r="BF19" s="35" t="s">
        <v>273</v>
      </c>
      <c r="BG19" t="s">
        <v>273</v>
      </c>
      <c r="BH19" t="s">
        <v>302</v>
      </c>
    </row>
    <row r="20" spans="1:62" s="22" customFormat="1" x14ac:dyDescent="0.3">
      <c r="A20" s="22" t="s">
        <v>306</v>
      </c>
      <c r="B20" s="22" t="s">
        <v>304</v>
      </c>
      <c r="C20" s="22">
        <v>2016</v>
      </c>
      <c r="D20" s="22" t="s">
        <v>305</v>
      </c>
      <c r="E20" s="22" t="s">
        <v>141</v>
      </c>
      <c r="F20" s="34" t="s">
        <v>24</v>
      </c>
      <c r="G20" s="22" t="s">
        <v>10</v>
      </c>
      <c r="H20" s="22" t="s">
        <v>36</v>
      </c>
      <c r="I20" s="22" t="s">
        <v>12</v>
      </c>
      <c r="J20" s="22" t="s">
        <v>8</v>
      </c>
      <c r="K20" s="22" t="s">
        <v>9</v>
      </c>
      <c r="L20" s="22" t="s">
        <v>9</v>
      </c>
      <c r="M20" s="22" t="s">
        <v>9</v>
      </c>
      <c r="N20" s="22">
        <v>250</v>
      </c>
      <c r="O20" s="22" t="s">
        <v>9</v>
      </c>
      <c r="P20" s="22">
        <v>300</v>
      </c>
      <c r="Q20" s="22">
        <v>1</v>
      </c>
      <c r="R20" s="22">
        <v>3</v>
      </c>
      <c r="S20" s="22">
        <v>2</v>
      </c>
      <c r="T20" s="22">
        <v>3</v>
      </c>
      <c r="U20" s="22">
        <f t="shared" si="0"/>
        <v>2</v>
      </c>
      <c r="V20" s="22">
        <f t="shared" si="1"/>
        <v>1.5</v>
      </c>
      <c r="W20" s="34" t="s">
        <v>175</v>
      </c>
      <c r="X20" s="22" t="s">
        <v>8</v>
      </c>
      <c r="Y20" s="22" t="s">
        <v>2553</v>
      </c>
      <c r="Z20" s="22" t="s">
        <v>319</v>
      </c>
      <c r="AA20" s="22">
        <v>10</v>
      </c>
      <c r="AB20" s="22" t="s">
        <v>320</v>
      </c>
      <c r="AC20" s="22">
        <v>5</v>
      </c>
      <c r="AD20" s="22" t="s">
        <v>221</v>
      </c>
      <c r="AE20" s="22" t="s">
        <v>321</v>
      </c>
      <c r="AF20" s="22">
        <v>532</v>
      </c>
      <c r="AG20" s="22" t="s">
        <v>9</v>
      </c>
      <c r="AH20" s="22">
        <v>20</v>
      </c>
      <c r="AI20" s="34" t="s">
        <v>322</v>
      </c>
      <c r="AJ20" s="24"/>
      <c r="AK20" s="22">
        <v>2</v>
      </c>
      <c r="AL20" s="22" t="s">
        <v>323</v>
      </c>
      <c r="AM20" s="22" t="s">
        <v>9</v>
      </c>
      <c r="AN20" s="22" t="s">
        <v>156</v>
      </c>
      <c r="AO20" s="34">
        <v>24</v>
      </c>
      <c r="AP20" s="22" t="s">
        <v>875</v>
      </c>
      <c r="AQ20" s="22">
        <v>21.94</v>
      </c>
      <c r="AR20" s="22">
        <v>1.1000000000000001</v>
      </c>
      <c r="AS20" s="22">
        <v>2.86</v>
      </c>
      <c r="AT20" s="22">
        <v>0.37</v>
      </c>
      <c r="AU20" s="22">
        <v>-75</v>
      </c>
      <c r="AV20" s="22" t="s">
        <v>8</v>
      </c>
      <c r="AW20" s="22" t="s">
        <v>485</v>
      </c>
      <c r="AX20" s="22" t="s">
        <v>9</v>
      </c>
      <c r="AY20" s="34" t="s">
        <v>12</v>
      </c>
      <c r="AZ20" s="22" t="s">
        <v>8</v>
      </c>
      <c r="BA20" s="22" t="s">
        <v>8</v>
      </c>
      <c r="BB20" s="22" t="s">
        <v>8</v>
      </c>
      <c r="BC20" s="22" t="s">
        <v>8</v>
      </c>
      <c r="BD20" s="22" t="s">
        <v>8</v>
      </c>
      <c r="BE20" s="22" t="s">
        <v>8</v>
      </c>
      <c r="BF20" s="34" t="s">
        <v>273</v>
      </c>
      <c r="BG20" s="22" t="s">
        <v>272</v>
      </c>
    </row>
    <row r="21" spans="1:62" x14ac:dyDescent="0.3">
      <c r="A21" t="s">
        <v>308</v>
      </c>
      <c r="B21" t="s">
        <v>304</v>
      </c>
      <c r="C21">
        <v>2018</v>
      </c>
      <c r="D21" t="s">
        <v>307</v>
      </c>
      <c r="E21" t="s">
        <v>141</v>
      </c>
      <c r="F21" s="35" t="s">
        <v>24</v>
      </c>
      <c r="G21" t="s">
        <v>11</v>
      </c>
      <c r="H21" t="s">
        <v>36</v>
      </c>
      <c r="I21" t="s">
        <v>12</v>
      </c>
      <c r="J21" t="s">
        <v>8</v>
      </c>
      <c r="K21" t="s">
        <v>9</v>
      </c>
      <c r="L21" t="s">
        <v>9</v>
      </c>
      <c r="M21" t="s">
        <v>9</v>
      </c>
      <c r="N21">
        <v>250</v>
      </c>
      <c r="O21" t="s">
        <v>9</v>
      </c>
      <c r="P21">
        <v>300</v>
      </c>
      <c r="Q21">
        <v>1</v>
      </c>
      <c r="R21">
        <v>8</v>
      </c>
      <c r="S21">
        <v>6</v>
      </c>
      <c r="T21">
        <v>8</v>
      </c>
      <c r="U21">
        <f t="shared" si="0"/>
        <v>6</v>
      </c>
      <c r="V21">
        <f t="shared" si="1"/>
        <v>1.3333333333333333</v>
      </c>
      <c r="W21" s="35" t="s">
        <v>175</v>
      </c>
      <c r="X21" t="s">
        <v>8</v>
      </c>
      <c r="Y21" t="s">
        <v>2553</v>
      </c>
      <c r="Z21" t="s">
        <v>319</v>
      </c>
      <c r="AA21">
        <v>10</v>
      </c>
      <c r="AB21" t="s">
        <v>320</v>
      </c>
      <c r="AC21">
        <v>5</v>
      </c>
      <c r="AD21" t="s">
        <v>221</v>
      </c>
      <c r="AE21" t="s">
        <v>321</v>
      </c>
      <c r="AF21">
        <v>532</v>
      </c>
      <c r="AG21" t="s">
        <v>9</v>
      </c>
      <c r="AH21">
        <v>20</v>
      </c>
      <c r="AI21" s="35" t="s">
        <v>324</v>
      </c>
      <c r="AJ21" s="16"/>
      <c r="AK21">
        <v>10</v>
      </c>
      <c r="AL21" t="s">
        <v>145</v>
      </c>
      <c r="AM21">
        <v>1</v>
      </c>
      <c r="AN21" t="s">
        <v>158</v>
      </c>
      <c r="AO21" s="35">
        <v>24</v>
      </c>
      <c r="AP21" t="s">
        <v>875</v>
      </c>
      <c r="AQ21">
        <v>13</v>
      </c>
      <c r="AR21">
        <v>1.9</v>
      </c>
      <c r="AS21">
        <v>3.83</v>
      </c>
      <c r="AT21">
        <v>0.7</v>
      </c>
      <c r="AU21">
        <v>-72</v>
      </c>
      <c r="AV21">
        <v>5.6</v>
      </c>
      <c r="AW21" t="s">
        <v>486</v>
      </c>
      <c r="AX21" t="s">
        <v>196</v>
      </c>
      <c r="AY21" s="35" t="s">
        <v>12</v>
      </c>
      <c r="AZ21" t="s">
        <v>8</v>
      </c>
      <c r="BA21" t="s">
        <v>8</v>
      </c>
      <c r="BB21" t="s">
        <v>8</v>
      </c>
      <c r="BC21" t="s">
        <v>8</v>
      </c>
      <c r="BD21" t="s">
        <v>8</v>
      </c>
      <c r="BE21" t="s">
        <v>8</v>
      </c>
      <c r="BF21" s="35" t="s">
        <v>273</v>
      </c>
      <c r="BG21" t="s">
        <v>272</v>
      </c>
      <c r="BH21" t="s">
        <v>328</v>
      </c>
    </row>
    <row r="22" spans="1:62" s="22" customFormat="1" x14ac:dyDescent="0.3">
      <c r="A22" s="22" t="s">
        <v>311</v>
      </c>
      <c r="B22" s="22" t="s">
        <v>309</v>
      </c>
      <c r="C22" s="22">
        <v>1999</v>
      </c>
      <c r="D22" s="22" t="s">
        <v>310</v>
      </c>
      <c r="E22" s="22" t="s">
        <v>141</v>
      </c>
      <c r="F22" s="34" t="s">
        <v>24</v>
      </c>
      <c r="G22" s="22" t="s">
        <v>11</v>
      </c>
      <c r="H22" s="22" t="s">
        <v>36</v>
      </c>
      <c r="I22" s="22" t="s">
        <v>12</v>
      </c>
      <c r="J22" s="22" t="s">
        <v>8</v>
      </c>
      <c r="K22" s="22" t="s">
        <v>9</v>
      </c>
      <c r="L22" s="22" t="s">
        <v>9</v>
      </c>
      <c r="M22" s="22" t="s">
        <v>9</v>
      </c>
      <c r="N22" s="22">
        <v>250</v>
      </c>
      <c r="O22" s="22" t="s">
        <v>9</v>
      </c>
      <c r="P22" s="22">
        <v>300</v>
      </c>
      <c r="Q22" s="22">
        <v>1</v>
      </c>
      <c r="R22" s="22">
        <v>5</v>
      </c>
      <c r="S22" s="22">
        <v>1</v>
      </c>
      <c r="T22" s="22">
        <v>6</v>
      </c>
      <c r="U22" s="22">
        <f t="shared" si="0"/>
        <v>1</v>
      </c>
      <c r="V22" s="22">
        <f t="shared" si="1"/>
        <v>5</v>
      </c>
      <c r="W22" s="34" t="s">
        <v>99</v>
      </c>
      <c r="X22" s="22" t="s">
        <v>8</v>
      </c>
      <c r="Y22" s="22" t="s">
        <v>78</v>
      </c>
      <c r="Z22" s="22" t="s">
        <v>9</v>
      </c>
      <c r="AA22" s="22">
        <v>4</v>
      </c>
      <c r="AB22" s="22" t="s">
        <v>320</v>
      </c>
      <c r="AC22" s="22" t="s">
        <v>9</v>
      </c>
      <c r="AD22" s="22" t="s">
        <v>8</v>
      </c>
      <c r="AE22" s="22" t="s">
        <v>86</v>
      </c>
      <c r="AF22" s="22" t="s">
        <v>9</v>
      </c>
      <c r="AG22" s="22">
        <v>1.9</v>
      </c>
      <c r="AH22" s="22">
        <v>5</v>
      </c>
      <c r="AI22" s="34" t="s">
        <v>329</v>
      </c>
      <c r="AK22" s="22">
        <v>5</v>
      </c>
      <c r="AL22" s="22" t="s">
        <v>145</v>
      </c>
      <c r="AM22" s="22">
        <v>-0.5</v>
      </c>
      <c r="AN22" s="22" t="s">
        <v>156</v>
      </c>
      <c r="AO22" s="34">
        <v>6</v>
      </c>
      <c r="AP22" s="22" t="s">
        <v>874</v>
      </c>
      <c r="AQ22" s="22">
        <v>140.19</v>
      </c>
      <c r="AR22" s="22">
        <v>12.26</v>
      </c>
      <c r="AS22" s="22">
        <v>100.94</v>
      </c>
      <c r="AT22" s="22">
        <v>9.25</v>
      </c>
      <c r="AU22" s="22" t="s">
        <v>8</v>
      </c>
      <c r="AV22" s="22" t="s">
        <v>8</v>
      </c>
      <c r="AW22" s="22" t="s">
        <v>330</v>
      </c>
      <c r="AX22" s="22" t="s">
        <v>197</v>
      </c>
      <c r="AY22" s="34" t="s">
        <v>12</v>
      </c>
      <c r="AZ22" s="22" t="s">
        <v>8</v>
      </c>
      <c r="BA22" s="22" t="s">
        <v>8</v>
      </c>
      <c r="BB22" s="22" t="s">
        <v>8</v>
      </c>
      <c r="BC22" s="22" t="s">
        <v>8</v>
      </c>
      <c r="BD22" s="22" t="s">
        <v>8</v>
      </c>
      <c r="BE22" s="22" t="s">
        <v>8</v>
      </c>
      <c r="BF22" s="34" t="s">
        <v>272</v>
      </c>
      <c r="BG22" s="22" t="s">
        <v>273</v>
      </c>
      <c r="BH22" s="22" t="s">
        <v>428</v>
      </c>
    </row>
    <row r="23" spans="1:62" x14ac:dyDescent="0.3">
      <c r="A23" t="s">
        <v>314</v>
      </c>
      <c r="B23" t="s">
        <v>312</v>
      </c>
      <c r="C23">
        <v>1993</v>
      </c>
      <c r="D23" t="s">
        <v>313</v>
      </c>
      <c r="E23" t="s">
        <v>141</v>
      </c>
      <c r="F23" s="35" t="s">
        <v>24</v>
      </c>
      <c r="G23" t="s">
        <v>9</v>
      </c>
      <c r="H23" t="s">
        <v>9</v>
      </c>
      <c r="I23" t="s">
        <v>12</v>
      </c>
      <c r="J23" t="s">
        <v>8</v>
      </c>
      <c r="K23" t="s">
        <v>9</v>
      </c>
      <c r="L23" t="s">
        <v>9</v>
      </c>
      <c r="M23" t="s">
        <v>9</v>
      </c>
      <c r="N23" t="s">
        <v>9</v>
      </c>
      <c r="O23" t="s">
        <v>9</v>
      </c>
      <c r="P23" t="s">
        <v>9</v>
      </c>
      <c r="Q23">
        <v>1</v>
      </c>
      <c r="R23">
        <v>12</v>
      </c>
      <c r="S23">
        <v>1</v>
      </c>
      <c r="T23">
        <v>13</v>
      </c>
      <c r="U23">
        <f t="shared" si="0"/>
        <v>1</v>
      </c>
      <c r="V23">
        <f t="shared" si="1"/>
        <v>12</v>
      </c>
      <c r="W23" s="35" t="s">
        <v>9</v>
      </c>
      <c r="X23" t="s">
        <v>8</v>
      </c>
      <c r="Y23" t="s">
        <v>78</v>
      </c>
      <c r="Z23" t="s">
        <v>9</v>
      </c>
      <c r="AA23">
        <v>20</v>
      </c>
      <c r="AB23" t="s">
        <v>145</v>
      </c>
      <c r="AC23" t="s">
        <v>9</v>
      </c>
      <c r="AD23" t="s">
        <v>8</v>
      </c>
      <c r="AE23" t="s">
        <v>85</v>
      </c>
      <c r="AF23" t="s">
        <v>9</v>
      </c>
      <c r="AG23" t="s">
        <v>9</v>
      </c>
      <c r="AH23" t="s">
        <v>9</v>
      </c>
      <c r="AI23" s="35" t="s">
        <v>331</v>
      </c>
      <c r="AJ23" s="16"/>
      <c r="AK23">
        <v>40</v>
      </c>
      <c r="AL23" t="s">
        <v>145</v>
      </c>
      <c r="AM23">
        <v>0.5</v>
      </c>
      <c r="AN23" t="s">
        <v>158</v>
      </c>
      <c r="AO23" s="35">
        <v>168</v>
      </c>
      <c r="AP23" t="s">
        <v>876</v>
      </c>
      <c r="AQ23">
        <v>16.57</v>
      </c>
      <c r="AR23">
        <v>0.97</v>
      </c>
      <c r="AS23">
        <v>4.0999999999999996</v>
      </c>
      <c r="AT23">
        <v>0.62</v>
      </c>
      <c r="AU23" t="s">
        <v>8</v>
      </c>
      <c r="AV23" t="s">
        <v>8</v>
      </c>
      <c r="AW23" t="s">
        <v>137</v>
      </c>
      <c r="AX23" t="s">
        <v>197</v>
      </c>
      <c r="AY23" s="35" t="s">
        <v>12</v>
      </c>
      <c r="AZ23" t="s">
        <v>8</v>
      </c>
      <c r="BA23" t="s">
        <v>8</v>
      </c>
      <c r="BB23" t="s">
        <v>8</v>
      </c>
      <c r="BC23" t="s">
        <v>8</v>
      </c>
      <c r="BD23" t="s">
        <v>8</v>
      </c>
      <c r="BE23" t="s">
        <v>8</v>
      </c>
      <c r="BF23" s="35" t="s">
        <v>273</v>
      </c>
      <c r="BG23" t="s">
        <v>273</v>
      </c>
      <c r="BH23" t="s">
        <v>332</v>
      </c>
    </row>
    <row r="24" spans="1:62" s="22" customFormat="1" x14ac:dyDescent="0.3">
      <c r="A24" s="22" t="s">
        <v>317</v>
      </c>
      <c r="B24" s="22" t="s">
        <v>315</v>
      </c>
      <c r="C24" s="22">
        <v>2015</v>
      </c>
      <c r="D24" s="22" t="s">
        <v>316</v>
      </c>
      <c r="E24" s="22" t="s">
        <v>141</v>
      </c>
      <c r="F24" s="34" t="s">
        <v>25</v>
      </c>
      <c r="G24" s="22" t="s">
        <v>1008</v>
      </c>
      <c r="H24" s="22" t="s">
        <v>36</v>
      </c>
      <c r="I24" s="22" t="s">
        <v>12</v>
      </c>
      <c r="J24" s="22" t="s">
        <v>8</v>
      </c>
      <c r="K24" s="22">
        <v>16</v>
      </c>
      <c r="L24" s="22" t="s">
        <v>9</v>
      </c>
      <c r="M24" s="22">
        <v>24</v>
      </c>
      <c r="N24" s="22" t="s">
        <v>9</v>
      </c>
      <c r="O24" s="22">
        <v>25</v>
      </c>
      <c r="P24" s="22" t="s">
        <v>9</v>
      </c>
      <c r="Q24" s="22">
        <v>1</v>
      </c>
      <c r="R24" s="22">
        <v>8</v>
      </c>
      <c r="S24" s="22">
        <v>8</v>
      </c>
      <c r="T24" s="22">
        <v>5</v>
      </c>
      <c r="U24" s="22">
        <f t="shared" si="0"/>
        <v>8</v>
      </c>
      <c r="V24" s="22">
        <f t="shared" si="1"/>
        <v>1</v>
      </c>
      <c r="W24" s="34" t="s">
        <v>97</v>
      </c>
      <c r="X24" s="22" t="s">
        <v>8</v>
      </c>
      <c r="Y24" s="22" t="s">
        <v>76</v>
      </c>
      <c r="Z24" s="22" t="s">
        <v>340</v>
      </c>
      <c r="AA24" s="22">
        <v>20</v>
      </c>
      <c r="AB24" s="22" t="s">
        <v>145</v>
      </c>
      <c r="AC24" s="22" t="s">
        <v>9</v>
      </c>
      <c r="AD24" s="22" t="s">
        <v>8</v>
      </c>
      <c r="AE24" s="22" t="s">
        <v>47</v>
      </c>
      <c r="AF24" s="22">
        <v>561</v>
      </c>
      <c r="AG24" s="22">
        <v>0.8</v>
      </c>
      <c r="AH24" s="22">
        <v>20</v>
      </c>
      <c r="AI24" s="34" t="s">
        <v>342</v>
      </c>
      <c r="AJ24" s="24"/>
      <c r="AK24" s="22">
        <v>10.5</v>
      </c>
      <c r="AL24" s="22" t="s">
        <v>145</v>
      </c>
      <c r="AM24" s="22">
        <v>3</v>
      </c>
      <c r="AN24" s="22" t="s">
        <v>158</v>
      </c>
      <c r="AO24" s="34">
        <v>24</v>
      </c>
      <c r="AP24" s="22" t="s">
        <v>875</v>
      </c>
      <c r="AQ24" s="22">
        <v>2</v>
      </c>
      <c r="AR24" s="22">
        <v>0.04</v>
      </c>
      <c r="AS24" s="22">
        <v>0.96</v>
      </c>
      <c r="AT24" s="22">
        <v>0.08</v>
      </c>
      <c r="AU24" s="22" t="s">
        <v>8</v>
      </c>
      <c r="AV24" s="22" t="s">
        <v>8</v>
      </c>
      <c r="AW24" s="22" t="s">
        <v>301</v>
      </c>
      <c r="AX24" s="22" t="s">
        <v>197</v>
      </c>
      <c r="AY24" s="34" t="s">
        <v>12</v>
      </c>
      <c r="AZ24" s="22" t="s">
        <v>8</v>
      </c>
      <c r="BA24" s="22" t="s">
        <v>8</v>
      </c>
      <c r="BB24" s="22" t="s">
        <v>8</v>
      </c>
      <c r="BC24" s="22" t="s">
        <v>8</v>
      </c>
      <c r="BD24" s="22" t="s">
        <v>8</v>
      </c>
      <c r="BE24" s="22" t="s">
        <v>8</v>
      </c>
      <c r="BF24" s="34" t="s">
        <v>273</v>
      </c>
      <c r="BG24" s="22" t="s">
        <v>272</v>
      </c>
      <c r="BH24" s="22" t="s">
        <v>860</v>
      </c>
    </row>
    <row r="25" spans="1:62" s="22" customFormat="1" x14ac:dyDescent="0.3">
      <c r="A25" s="22" t="s">
        <v>317</v>
      </c>
      <c r="B25" s="22" t="s">
        <v>315</v>
      </c>
      <c r="C25" s="22">
        <v>2015</v>
      </c>
      <c r="D25" s="22" t="s">
        <v>316</v>
      </c>
      <c r="E25" s="22" t="s">
        <v>143</v>
      </c>
      <c r="F25" s="34" t="s">
        <v>25</v>
      </c>
      <c r="G25" s="22" t="s">
        <v>1008</v>
      </c>
      <c r="H25" s="22" t="s">
        <v>36</v>
      </c>
      <c r="I25" s="22" t="s">
        <v>12</v>
      </c>
      <c r="J25" s="22" t="s">
        <v>8</v>
      </c>
      <c r="K25" s="22">
        <v>16</v>
      </c>
      <c r="L25" s="22" t="s">
        <v>9</v>
      </c>
      <c r="M25" s="22">
        <v>24</v>
      </c>
      <c r="N25" s="22" t="s">
        <v>9</v>
      </c>
      <c r="O25" s="22">
        <v>25</v>
      </c>
      <c r="P25" s="22" t="s">
        <v>9</v>
      </c>
      <c r="Q25" s="22">
        <v>1</v>
      </c>
      <c r="R25" s="22">
        <v>8</v>
      </c>
      <c r="S25" s="22">
        <v>8</v>
      </c>
      <c r="T25" s="22">
        <v>5</v>
      </c>
      <c r="U25" s="22">
        <f t="shared" si="0"/>
        <v>8</v>
      </c>
      <c r="V25" s="22">
        <f t="shared" si="1"/>
        <v>1</v>
      </c>
      <c r="W25" s="34" t="s">
        <v>97</v>
      </c>
      <c r="X25" s="22" t="s">
        <v>8</v>
      </c>
      <c r="Y25" s="22" t="s">
        <v>76</v>
      </c>
      <c r="Z25" s="22" t="s">
        <v>340</v>
      </c>
      <c r="AA25" s="22">
        <v>20</v>
      </c>
      <c r="AB25" s="22" t="s">
        <v>145</v>
      </c>
      <c r="AC25" s="22" t="s">
        <v>9</v>
      </c>
      <c r="AD25" s="22" t="s">
        <v>8</v>
      </c>
      <c r="AE25" s="22" t="s">
        <v>47</v>
      </c>
      <c r="AF25" s="22">
        <v>561</v>
      </c>
      <c r="AG25" s="22">
        <v>0.8</v>
      </c>
      <c r="AH25" s="22">
        <v>20</v>
      </c>
      <c r="AI25" s="34" t="s">
        <v>343</v>
      </c>
      <c r="AJ25" s="24"/>
      <c r="AK25" s="22">
        <v>10</v>
      </c>
      <c r="AL25" s="22" t="s">
        <v>145</v>
      </c>
      <c r="AM25" s="22">
        <v>0</v>
      </c>
      <c r="AN25" s="22" t="s">
        <v>157</v>
      </c>
      <c r="AO25" s="34">
        <v>24</v>
      </c>
      <c r="AP25" s="22" t="s">
        <v>875</v>
      </c>
      <c r="AQ25" s="22">
        <v>2</v>
      </c>
      <c r="AR25" s="22">
        <v>0.04</v>
      </c>
      <c r="AS25" s="22">
        <v>0.98</v>
      </c>
      <c r="AT25" s="22">
        <v>0.14000000000000001</v>
      </c>
      <c r="AU25" s="22" t="s">
        <v>8</v>
      </c>
      <c r="AV25" s="22" t="s">
        <v>8</v>
      </c>
      <c r="AW25" s="22" t="s">
        <v>301</v>
      </c>
      <c r="AX25" s="22" t="s">
        <v>197</v>
      </c>
      <c r="AY25" s="34" t="s">
        <v>12</v>
      </c>
      <c r="AZ25" s="22" t="s">
        <v>8</v>
      </c>
      <c r="BA25" s="22" t="s">
        <v>8</v>
      </c>
      <c r="BB25" s="22" t="s">
        <v>8</v>
      </c>
      <c r="BC25" s="22" t="s">
        <v>8</v>
      </c>
      <c r="BD25" s="22" t="s">
        <v>8</v>
      </c>
      <c r="BE25" s="22" t="s">
        <v>8</v>
      </c>
      <c r="BF25" s="34" t="s">
        <v>273</v>
      </c>
      <c r="BG25" s="22" t="s">
        <v>273</v>
      </c>
      <c r="BH25" s="22" t="s">
        <v>860</v>
      </c>
    </row>
    <row r="26" spans="1:62" s="22" customFormat="1" x14ac:dyDescent="0.3">
      <c r="A26" s="22" t="s">
        <v>317</v>
      </c>
      <c r="B26" s="22" t="s">
        <v>315</v>
      </c>
      <c r="C26" s="22">
        <v>2015</v>
      </c>
      <c r="D26" s="22" t="s">
        <v>316</v>
      </c>
      <c r="E26" s="22" t="s">
        <v>144</v>
      </c>
      <c r="F26" s="34" t="s">
        <v>25</v>
      </c>
      <c r="G26" s="22" t="s">
        <v>1008</v>
      </c>
      <c r="H26" s="22" t="s">
        <v>36</v>
      </c>
      <c r="I26" s="22" t="s">
        <v>12</v>
      </c>
      <c r="J26" s="22" t="s">
        <v>8</v>
      </c>
      <c r="K26" s="22">
        <v>16</v>
      </c>
      <c r="L26" s="22" t="s">
        <v>9</v>
      </c>
      <c r="M26" s="22">
        <v>24</v>
      </c>
      <c r="N26" s="22" t="s">
        <v>9</v>
      </c>
      <c r="O26" s="22">
        <v>25</v>
      </c>
      <c r="P26" s="22" t="s">
        <v>9</v>
      </c>
      <c r="Q26" s="22">
        <v>1</v>
      </c>
      <c r="R26" s="22">
        <v>8</v>
      </c>
      <c r="S26" s="22">
        <v>8</v>
      </c>
      <c r="T26" s="22">
        <v>5</v>
      </c>
      <c r="U26" s="22">
        <f t="shared" si="0"/>
        <v>8</v>
      </c>
      <c r="V26" s="22">
        <f t="shared" si="1"/>
        <v>1</v>
      </c>
      <c r="W26" s="34" t="s">
        <v>97</v>
      </c>
      <c r="X26" s="22" t="s">
        <v>8</v>
      </c>
      <c r="Y26" s="22" t="s">
        <v>76</v>
      </c>
      <c r="Z26" s="22" t="s">
        <v>340</v>
      </c>
      <c r="AA26" s="22">
        <v>20</v>
      </c>
      <c r="AB26" s="22" t="s">
        <v>145</v>
      </c>
      <c r="AC26" s="22" t="s">
        <v>9</v>
      </c>
      <c r="AD26" s="22" t="s">
        <v>8</v>
      </c>
      <c r="AE26" s="22" t="s">
        <v>47</v>
      </c>
      <c r="AF26" s="22">
        <v>561</v>
      </c>
      <c r="AG26" s="22">
        <v>0.8</v>
      </c>
      <c r="AH26" s="22">
        <v>20</v>
      </c>
      <c r="AI26" s="34" t="s">
        <v>344</v>
      </c>
      <c r="AJ26" s="24"/>
      <c r="AK26" s="22">
        <v>0.1</v>
      </c>
      <c r="AL26" s="22" t="s">
        <v>145</v>
      </c>
      <c r="AM26" s="22">
        <v>0</v>
      </c>
      <c r="AN26" s="22" t="s">
        <v>157</v>
      </c>
      <c r="AO26" s="34">
        <v>24</v>
      </c>
      <c r="AP26" s="22" t="s">
        <v>875</v>
      </c>
      <c r="AQ26" s="22">
        <v>2</v>
      </c>
      <c r="AR26" s="22">
        <v>0.04</v>
      </c>
      <c r="AS26" s="22">
        <v>0.98</v>
      </c>
      <c r="AT26" s="22">
        <v>0.23</v>
      </c>
      <c r="AU26" s="22" t="s">
        <v>8</v>
      </c>
      <c r="AV26" s="22" t="s">
        <v>8</v>
      </c>
      <c r="AW26" s="22" t="s">
        <v>301</v>
      </c>
      <c r="AX26" s="22" t="s">
        <v>197</v>
      </c>
      <c r="AY26" s="34" t="s">
        <v>12</v>
      </c>
      <c r="AZ26" s="22" t="s">
        <v>8</v>
      </c>
      <c r="BA26" s="22" t="s">
        <v>8</v>
      </c>
      <c r="BB26" s="22" t="s">
        <v>8</v>
      </c>
      <c r="BC26" s="22" t="s">
        <v>8</v>
      </c>
      <c r="BD26" s="22" t="s">
        <v>8</v>
      </c>
      <c r="BE26" s="22" t="s">
        <v>8</v>
      </c>
      <c r="BF26" s="34" t="s">
        <v>273</v>
      </c>
      <c r="BG26" s="22" t="s">
        <v>273</v>
      </c>
      <c r="BH26" s="22" t="s">
        <v>860</v>
      </c>
    </row>
    <row r="27" spans="1:62" s="22" customFormat="1" x14ac:dyDescent="0.3">
      <c r="A27" s="22" t="s">
        <v>317</v>
      </c>
      <c r="B27" s="22" t="s">
        <v>315</v>
      </c>
      <c r="C27" s="22">
        <v>2015</v>
      </c>
      <c r="D27" s="22" t="s">
        <v>316</v>
      </c>
      <c r="E27" s="22" t="s">
        <v>263</v>
      </c>
      <c r="F27" s="34" t="s">
        <v>25</v>
      </c>
      <c r="G27" s="22" t="s">
        <v>1008</v>
      </c>
      <c r="H27" s="22" t="s">
        <v>36</v>
      </c>
      <c r="I27" s="22" t="s">
        <v>12</v>
      </c>
      <c r="J27" s="22" t="s">
        <v>8</v>
      </c>
      <c r="K27" s="22">
        <v>16</v>
      </c>
      <c r="L27" s="22" t="s">
        <v>9</v>
      </c>
      <c r="M27" s="22">
        <v>24</v>
      </c>
      <c r="N27" s="22" t="s">
        <v>9</v>
      </c>
      <c r="O27" s="22">
        <v>25</v>
      </c>
      <c r="P27" s="22" t="s">
        <v>9</v>
      </c>
      <c r="Q27" s="22">
        <v>1</v>
      </c>
      <c r="R27" s="22">
        <v>8</v>
      </c>
      <c r="S27" s="22">
        <v>8</v>
      </c>
      <c r="T27" s="22">
        <v>6</v>
      </c>
      <c r="U27" s="22">
        <f t="shared" si="0"/>
        <v>8</v>
      </c>
      <c r="V27" s="22">
        <f t="shared" si="1"/>
        <v>1</v>
      </c>
      <c r="W27" s="34" t="s">
        <v>97</v>
      </c>
      <c r="X27" s="22" t="s">
        <v>8</v>
      </c>
      <c r="Y27" s="22" t="s">
        <v>76</v>
      </c>
      <c r="Z27" s="22" t="s">
        <v>340</v>
      </c>
      <c r="AA27" s="22">
        <v>20</v>
      </c>
      <c r="AB27" s="22" t="s">
        <v>145</v>
      </c>
      <c r="AC27" s="22" t="s">
        <v>9</v>
      </c>
      <c r="AD27" s="22" t="s">
        <v>8</v>
      </c>
      <c r="AE27" s="22" t="s">
        <v>47</v>
      </c>
      <c r="AF27" s="22">
        <v>561</v>
      </c>
      <c r="AG27" s="22">
        <v>0.8</v>
      </c>
      <c r="AH27" s="22">
        <v>20</v>
      </c>
      <c r="AI27" s="34" t="s">
        <v>345</v>
      </c>
      <c r="AJ27" s="24"/>
      <c r="AK27" s="22">
        <v>3</v>
      </c>
      <c r="AL27" s="22" t="s">
        <v>145</v>
      </c>
      <c r="AM27" s="22">
        <v>0</v>
      </c>
      <c r="AN27" s="22" t="s">
        <v>157</v>
      </c>
      <c r="AO27" s="34">
        <v>24</v>
      </c>
      <c r="AP27" s="22" t="s">
        <v>875</v>
      </c>
      <c r="AQ27" s="22">
        <v>2</v>
      </c>
      <c r="AR27" s="22">
        <v>0.04</v>
      </c>
      <c r="AS27" s="22">
        <v>3.92</v>
      </c>
      <c r="AT27" s="22">
        <v>0.31</v>
      </c>
      <c r="AU27" s="22" t="s">
        <v>8</v>
      </c>
      <c r="AV27" s="22" t="s">
        <v>8</v>
      </c>
      <c r="AW27" s="22" t="s">
        <v>301</v>
      </c>
      <c r="AX27" s="22" t="s">
        <v>197</v>
      </c>
      <c r="AY27" s="34" t="s">
        <v>12</v>
      </c>
      <c r="AZ27" s="22" t="s">
        <v>8</v>
      </c>
      <c r="BA27" s="22" t="s">
        <v>8</v>
      </c>
      <c r="BB27" s="22" t="s">
        <v>8</v>
      </c>
      <c r="BC27" s="22" t="s">
        <v>8</v>
      </c>
      <c r="BD27" s="22" t="s">
        <v>8</v>
      </c>
      <c r="BE27" s="22" t="s">
        <v>8</v>
      </c>
      <c r="BF27" s="34" t="s">
        <v>273</v>
      </c>
      <c r="BG27" s="22" t="s">
        <v>273</v>
      </c>
      <c r="BH27" s="22" t="s">
        <v>860</v>
      </c>
    </row>
    <row r="28" spans="1:62" x14ac:dyDescent="0.3">
      <c r="A28" t="s">
        <v>336</v>
      </c>
      <c r="B28" t="s">
        <v>334</v>
      </c>
      <c r="C28">
        <v>2013</v>
      </c>
      <c r="D28" t="s">
        <v>335</v>
      </c>
      <c r="E28" t="s">
        <v>141</v>
      </c>
      <c r="F28" s="35" t="s">
        <v>25</v>
      </c>
      <c r="G28" t="s">
        <v>1008</v>
      </c>
      <c r="H28" t="s">
        <v>36</v>
      </c>
      <c r="I28" t="s">
        <v>12</v>
      </c>
      <c r="J28" t="s">
        <v>8</v>
      </c>
      <c r="K28">
        <v>8</v>
      </c>
      <c r="L28" t="s">
        <v>9</v>
      </c>
      <c r="M28">
        <v>12</v>
      </c>
      <c r="N28">
        <v>28</v>
      </c>
      <c r="O28" t="s">
        <v>9</v>
      </c>
      <c r="P28">
        <v>32</v>
      </c>
      <c r="Q28">
        <v>1</v>
      </c>
      <c r="R28">
        <v>5</v>
      </c>
      <c r="S28">
        <v>4</v>
      </c>
      <c r="T28">
        <v>5</v>
      </c>
      <c r="U28">
        <f t="shared" si="0"/>
        <v>4</v>
      </c>
      <c r="V28">
        <f t="shared" si="1"/>
        <v>1.25</v>
      </c>
      <c r="W28" s="35" t="s">
        <v>147</v>
      </c>
      <c r="X28" t="s">
        <v>97</v>
      </c>
      <c r="Y28" t="s">
        <v>78</v>
      </c>
      <c r="Z28" t="s">
        <v>9</v>
      </c>
      <c r="AA28">
        <v>10</v>
      </c>
      <c r="AB28" t="s">
        <v>338</v>
      </c>
      <c r="AC28" t="s">
        <v>9</v>
      </c>
      <c r="AD28" t="s">
        <v>8</v>
      </c>
      <c r="AE28" t="s">
        <v>231</v>
      </c>
      <c r="AF28" t="s">
        <v>9</v>
      </c>
      <c r="AG28">
        <v>2</v>
      </c>
      <c r="AH28">
        <v>15</v>
      </c>
      <c r="AI28" s="35" t="s">
        <v>341</v>
      </c>
      <c r="AJ28" s="16"/>
      <c r="AK28">
        <v>10</v>
      </c>
      <c r="AL28" t="s">
        <v>145</v>
      </c>
      <c r="AM28">
        <v>6</v>
      </c>
      <c r="AN28" t="s">
        <v>158</v>
      </c>
      <c r="AO28" s="35">
        <v>168</v>
      </c>
      <c r="AP28" t="s">
        <v>876</v>
      </c>
      <c r="AQ28">
        <v>2.36</v>
      </c>
      <c r="AR28">
        <v>0.08</v>
      </c>
      <c r="AS28">
        <v>1.66</v>
      </c>
      <c r="AT28">
        <v>0.04</v>
      </c>
      <c r="AU28" t="s">
        <v>8</v>
      </c>
      <c r="AV28" t="s">
        <v>8</v>
      </c>
      <c r="AW28" t="s">
        <v>137</v>
      </c>
      <c r="AX28" t="s">
        <v>197</v>
      </c>
      <c r="AY28" s="35" t="s">
        <v>12</v>
      </c>
      <c r="AZ28" t="s">
        <v>8</v>
      </c>
      <c r="BA28" t="s">
        <v>8</v>
      </c>
      <c r="BB28" t="s">
        <v>8</v>
      </c>
      <c r="BC28" t="s">
        <v>8</v>
      </c>
      <c r="BD28" t="s">
        <v>8</v>
      </c>
      <c r="BE28" t="s">
        <v>8</v>
      </c>
      <c r="BF28" s="35" t="s">
        <v>273</v>
      </c>
      <c r="BG28" t="s">
        <v>272</v>
      </c>
      <c r="BH28" t="s">
        <v>861</v>
      </c>
    </row>
    <row r="29" spans="1:62" x14ac:dyDescent="0.3">
      <c r="A29" t="s">
        <v>336</v>
      </c>
      <c r="B29" t="s">
        <v>334</v>
      </c>
      <c r="C29">
        <v>2013</v>
      </c>
      <c r="D29" t="s">
        <v>335</v>
      </c>
      <c r="E29" t="s">
        <v>143</v>
      </c>
      <c r="F29" s="35" t="s">
        <v>25</v>
      </c>
      <c r="G29" t="s">
        <v>1008</v>
      </c>
      <c r="H29" t="s">
        <v>36</v>
      </c>
      <c r="I29" t="s">
        <v>337</v>
      </c>
      <c r="J29" t="s">
        <v>8</v>
      </c>
      <c r="K29" t="s">
        <v>9</v>
      </c>
      <c r="L29">
        <v>104</v>
      </c>
      <c r="M29" t="s">
        <v>9</v>
      </c>
      <c r="N29">
        <v>28</v>
      </c>
      <c r="O29" t="s">
        <v>9</v>
      </c>
      <c r="P29">
        <v>32</v>
      </c>
      <c r="Q29">
        <v>1</v>
      </c>
      <c r="R29">
        <v>7</v>
      </c>
      <c r="S29">
        <v>2</v>
      </c>
      <c r="T29">
        <v>7</v>
      </c>
      <c r="U29">
        <f t="shared" si="0"/>
        <v>2</v>
      </c>
      <c r="V29">
        <f t="shared" si="1"/>
        <v>3.5</v>
      </c>
      <c r="W29" s="35" t="s">
        <v>147</v>
      </c>
      <c r="X29" t="s">
        <v>97</v>
      </c>
      <c r="Y29" t="s">
        <v>78</v>
      </c>
      <c r="Z29" t="s">
        <v>9</v>
      </c>
      <c r="AA29">
        <v>10</v>
      </c>
      <c r="AB29" t="s">
        <v>338</v>
      </c>
      <c r="AC29" t="s">
        <v>9</v>
      </c>
      <c r="AD29" t="s">
        <v>8</v>
      </c>
      <c r="AE29" t="s">
        <v>231</v>
      </c>
      <c r="AF29" t="s">
        <v>9</v>
      </c>
      <c r="AG29">
        <v>2</v>
      </c>
      <c r="AH29">
        <v>15</v>
      </c>
      <c r="AI29" s="35" t="s">
        <v>341</v>
      </c>
      <c r="AJ29" s="16"/>
      <c r="AK29">
        <v>10</v>
      </c>
      <c r="AL29" t="s">
        <v>145</v>
      </c>
      <c r="AM29">
        <v>3</v>
      </c>
      <c r="AN29" t="s">
        <v>158</v>
      </c>
      <c r="AO29" s="35">
        <v>168</v>
      </c>
      <c r="AP29" t="s">
        <v>876</v>
      </c>
      <c r="AQ29">
        <v>2.61</v>
      </c>
      <c r="AR29">
        <v>0.21</v>
      </c>
      <c r="AS29">
        <v>1.99</v>
      </c>
      <c r="AT29">
        <v>0.12</v>
      </c>
      <c r="AU29" t="s">
        <v>8</v>
      </c>
      <c r="AV29" t="s">
        <v>8</v>
      </c>
      <c r="AW29" t="s">
        <v>137</v>
      </c>
      <c r="AX29" t="s">
        <v>197</v>
      </c>
      <c r="AY29" s="35" t="s">
        <v>12</v>
      </c>
      <c r="AZ29" t="s">
        <v>8</v>
      </c>
      <c r="BA29" t="s">
        <v>8</v>
      </c>
      <c r="BB29" t="s">
        <v>8</v>
      </c>
      <c r="BC29" t="s">
        <v>8</v>
      </c>
      <c r="BD29" t="s">
        <v>8</v>
      </c>
      <c r="BE29" t="s">
        <v>8</v>
      </c>
      <c r="BF29" s="35" t="s">
        <v>273</v>
      </c>
      <c r="BG29" t="s">
        <v>272</v>
      </c>
      <c r="BH29" t="s">
        <v>861</v>
      </c>
    </row>
    <row r="30" spans="1:62" s="22" customFormat="1" x14ac:dyDescent="0.3">
      <c r="A30" s="22" t="s">
        <v>348</v>
      </c>
      <c r="B30" s="22" t="s">
        <v>346</v>
      </c>
      <c r="C30" s="22">
        <v>2004</v>
      </c>
      <c r="D30" s="22" t="s">
        <v>347</v>
      </c>
      <c r="E30" s="22" t="s">
        <v>141</v>
      </c>
      <c r="F30" s="34" t="s">
        <v>24</v>
      </c>
      <c r="G30" s="22" t="s">
        <v>10</v>
      </c>
      <c r="H30" s="22" t="s">
        <v>36</v>
      </c>
      <c r="I30" s="22" t="s">
        <v>12</v>
      </c>
      <c r="J30" s="22" t="s">
        <v>8</v>
      </c>
      <c r="K30" s="22" t="s">
        <v>9</v>
      </c>
      <c r="L30" s="22" t="s">
        <v>9</v>
      </c>
      <c r="M30" s="22" t="s">
        <v>9</v>
      </c>
      <c r="N30" s="22">
        <v>245</v>
      </c>
      <c r="O30" s="22" t="s">
        <v>9</v>
      </c>
      <c r="P30" s="22">
        <v>320</v>
      </c>
      <c r="Q30" s="22">
        <v>1</v>
      </c>
      <c r="R30" s="22">
        <v>8</v>
      </c>
      <c r="S30" s="22">
        <v>1</v>
      </c>
      <c r="T30" s="22">
        <v>8</v>
      </c>
      <c r="U30" s="22">
        <f t="shared" si="0"/>
        <v>1</v>
      </c>
      <c r="V30" s="22">
        <f t="shared" si="1"/>
        <v>8</v>
      </c>
      <c r="W30" s="34" t="s">
        <v>95</v>
      </c>
      <c r="X30" s="22" t="s">
        <v>8</v>
      </c>
      <c r="Y30" s="22" t="s">
        <v>78</v>
      </c>
      <c r="Z30" s="22" t="s">
        <v>1559</v>
      </c>
      <c r="AA30" s="22">
        <v>80</v>
      </c>
      <c r="AB30" s="22" t="s">
        <v>145</v>
      </c>
      <c r="AC30" s="22">
        <v>150</v>
      </c>
      <c r="AD30" s="22" t="s">
        <v>292</v>
      </c>
      <c r="AE30" s="22" t="s">
        <v>86</v>
      </c>
      <c r="AF30" s="22" t="s">
        <v>9</v>
      </c>
      <c r="AG30" s="22">
        <v>8</v>
      </c>
      <c r="AH30" s="22">
        <v>15</v>
      </c>
      <c r="AI30" s="34" t="s">
        <v>419</v>
      </c>
      <c r="AJ30" s="24"/>
      <c r="AK30" s="22">
        <v>2</v>
      </c>
      <c r="AL30" s="22" t="s">
        <v>145</v>
      </c>
      <c r="AM30" s="22">
        <v>24</v>
      </c>
      <c r="AN30" s="22" t="s">
        <v>158</v>
      </c>
      <c r="AO30" s="34"/>
      <c r="AY30" s="34" t="s">
        <v>420</v>
      </c>
      <c r="AZ30" s="22">
        <v>4.25</v>
      </c>
      <c r="BA30" s="22" t="s">
        <v>9</v>
      </c>
      <c r="BB30" s="22">
        <v>5.35</v>
      </c>
      <c r="BC30" s="22" t="s">
        <v>9</v>
      </c>
      <c r="BD30" s="22" t="s">
        <v>9</v>
      </c>
      <c r="BE30" s="22">
        <v>48</v>
      </c>
      <c r="BF30" s="34" t="s">
        <v>272</v>
      </c>
      <c r="BG30" s="22" t="s">
        <v>272</v>
      </c>
      <c r="BH30" s="22" t="s">
        <v>421</v>
      </c>
      <c r="BI30" s="22" t="s">
        <v>371</v>
      </c>
      <c r="BJ30" s="22" t="s">
        <v>422</v>
      </c>
    </row>
    <row r="31" spans="1:62" x14ac:dyDescent="0.3">
      <c r="A31" t="s">
        <v>353</v>
      </c>
      <c r="B31" t="s">
        <v>351</v>
      </c>
      <c r="C31">
        <v>1998</v>
      </c>
      <c r="D31" t="s">
        <v>352</v>
      </c>
      <c r="E31" t="s">
        <v>141</v>
      </c>
      <c r="F31" s="35" t="s">
        <v>24</v>
      </c>
      <c r="G31" t="s">
        <v>11</v>
      </c>
      <c r="H31" t="s">
        <v>36</v>
      </c>
      <c r="I31" t="s">
        <v>12</v>
      </c>
      <c r="J31" t="s">
        <v>8</v>
      </c>
      <c r="K31" t="s">
        <v>9</v>
      </c>
      <c r="L31" t="s">
        <v>9</v>
      </c>
      <c r="M31" t="s">
        <v>9</v>
      </c>
      <c r="N31">
        <v>200</v>
      </c>
      <c r="O31" t="s">
        <v>9</v>
      </c>
      <c r="P31">
        <v>250</v>
      </c>
      <c r="Q31">
        <v>1</v>
      </c>
      <c r="R31" t="s">
        <v>9</v>
      </c>
      <c r="S31">
        <v>1</v>
      </c>
      <c r="T31" t="s">
        <v>9</v>
      </c>
      <c r="U31">
        <f>IF(AND(Q31&lt;&gt;"", Q31&lt;&gt;0, Q31&lt;&gt;"NA", Q31&lt;&gt;"NR",S31&lt;&gt;"", S31&lt;&gt;0, S31&lt;&gt;"NA", S31&lt;&gt;"NR"), S31/Q31, "NA")</f>
        <v>1</v>
      </c>
      <c r="V31" t="str">
        <f>IF(AND(U31&lt;&gt;"", U31&lt;&gt;0, U31&lt;&gt;"NA", U31&lt;&gt;"NR",R31&lt;&gt;"", R31&lt;&gt;0, R31&lt;&gt;"NA", R31&lt;&gt;"NR"), R31/U31, "NA")</f>
        <v>NA</v>
      </c>
      <c r="W31" s="35" t="s">
        <v>354</v>
      </c>
      <c r="X31" t="s">
        <v>8</v>
      </c>
      <c r="Y31" t="s">
        <v>78</v>
      </c>
      <c r="Z31" t="s">
        <v>355</v>
      </c>
      <c r="AA31">
        <v>1.7</v>
      </c>
      <c r="AB31" t="s">
        <v>356</v>
      </c>
      <c r="AC31">
        <v>150</v>
      </c>
      <c r="AD31" t="s">
        <v>292</v>
      </c>
      <c r="AE31" t="s">
        <v>86</v>
      </c>
      <c r="AF31" t="s">
        <v>9</v>
      </c>
      <c r="AG31" t="s">
        <v>9</v>
      </c>
      <c r="AH31">
        <v>30</v>
      </c>
      <c r="AI31" s="35" t="s">
        <v>357</v>
      </c>
      <c r="AJ31" s="16"/>
      <c r="AK31">
        <v>20</v>
      </c>
      <c r="AL31" t="s">
        <v>145</v>
      </c>
      <c r="AM31">
        <v>-1</v>
      </c>
      <c r="AN31" t="s">
        <v>156</v>
      </c>
      <c r="AO31" s="35" t="s">
        <v>9</v>
      </c>
      <c r="AP31" t="s">
        <v>876</v>
      </c>
      <c r="AQ31">
        <v>5.6</v>
      </c>
      <c r="AR31">
        <v>0.5</v>
      </c>
      <c r="AS31">
        <v>3.2</v>
      </c>
      <c r="AT31">
        <v>0.2</v>
      </c>
      <c r="AU31">
        <v>-43</v>
      </c>
      <c r="AV31" t="s">
        <v>8</v>
      </c>
      <c r="AW31" t="s">
        <v>301</v>
      </c>
      <c r="AX31" t="s">
        <v>197</v>
      </c>
      <c r="AY31" s="35" t="s">
        <v>12</v>
      </c>
      <c r="AZ31" t="s">
        <v>8</v>
      </c>
      <c r="BA31" t="s">
        <v>8</v>
      </c>
      <c r="BB31" t="s">
        <v>8</v>
      </c>
      <c r="BC31" t="s">
        <v>8</v>
      </c>
      <c r="BD31" t="s">
        <v>8</v>
      </c>
      <c r="BE31" t="s">
        <v>8</v>
      </c>
      <c r="BF31" s="35" t="s">
        <v>273</v>
      </c>
      <c r="BG31" t="s">
        <v>273</v>
      </c>
    </row>
    <row r="32" spans="1:62" s="22" customFormat="1" x14ac:dyDescent="0.3">
      <c r="A32" s="22" t="s">
        <v>640</v>
      </c>
      <c r="B32" s="22" t="s">
        <v>358</v>
      </c>
      <c r="C32" s="22">
        <v>1997</v>
      </c>
      <c r="D32" s="22" t="s">
        <v>359</v>
      </c>
      <c r="E32" s="22" t="s">
        <v>141</v>
      </c>
      <c r="F32" s="34" t="s">
        <v>24</v>
      </c>
      <c r="G32" s="22" t="s">
        <v>11</v>
      </c>
      <c r="H32" s="22" t="s">
        <v>36</v>
      </c>
      <c r="I32" s="22" t="s">
        <v>12</v>
      </c>
      <c r="J32" s="22" t="s">
        <v>8</v>
      </c>
      <c r="K32" s="22" t="s">
        <v>9</v>
      </c>
      <c r="L32" s="22" t="s">
        <v>9</v>
      </c>
      <c r="M32" s="22" t="s">
        <v>9</v>
      </c>
      <c r="N32" s="22">
        <v>290</v>
      </c>
      <c r="O32" s="22" t="s">
        <v>9</v>
      </c>
      <c r="P32" s="22">
        <v>310</v>
      </c>
      <c r="Q32" s="22">
        <v>1</v>
      </c>
      <c r="R32" s="22">
        <v>18</v>
      </c>
      <c r="S32" s="22">
        <v>1</v>
      </c>
      <c r="T32" s="22">
        <v>11</v>
      </c>
      <c r="U32" s="22">
        <f t="shared" si="0"/>
        <v>1</v>
      </c>
      <c r="V32" s="22">
        <f t="shared" si="1"/>
        <v>18</v>
      </c>
      <c r="W32" s="34" t="s">
        <v>95</v>
      </c>
      <c r="X32" s="22" t="s">
        <v>8</v>
      </c>
      <c r="Y32" s="22" t="s">
        <v>78</v>
      </c>
      <c r="Z32" s="22" t="s">
        <v>93</v>
      </c>
      <c r="AA32" s="22">
        <v>1.3</v>
      </c>
      <c r="AB32" s="22" t="s">
        <v>356</v>
      </c>
      <c r="AC32" s="22" t="s">
        <v>9</v>
      </c>
      <c r="AD32" s="22" t="s">
        <v>8</v>
      </c>
      <c r="AE32" s="22" t="s">
        <v>231</v>
      </c>
      <c r="AF32" s="22" t="s">
        <v>9</v>
      </c>
      <c r="AG32" s="22">
        <v>1.5</v>
      </c>
      <c r="AH32" s="22">
        <v>20</v>
      </c>
      <c r="AI32" s="34" t="s">
        <v>360</v>
      </c>
      <c r="AJ32" s="24"/>
      <c r="AK32" s="22">
        <v>0.5</v>
      </c>
      <c r="AL32" s="22" t="s">
        <v>145</v>
      </c>
      <c r="AM32" s="22">
        <v>-0.5</v>
      </c>
      <c r="AN32" s="22" t="s">
        <v>156</v>
      </c>
      <c r="AO32" s="34">
        <v>168</v>
      </c>
      <c r="AP32" s="22" t="s">
        <v>876</v>
      </c>
      <c r="AQ32" s="22">
        <v>2.2999999999999998</v>
      </c>
      <c r="AR32" s="22">
        <v>0.3</v>
      </c>
      <c r="AS32" s="22">
        <v>2.4</v>
      </c>
      <c r="AT32" s="22">
        <v>0.2</v>
      </c>
      <c r="AU32" s="22" t="s">
        <v>8</v>
      </c>
      <c r="AV32" s="22" t="s">
        <v>8</v>
      </c>
      <c r="AW32" s="22" t="s">
        <v>363</v>
      </c>
      <c r="AX32" s="22" t="s">
        <v>9</v>
      </c>
      <c r="AY32" s="34" t="s">
        <v>12</v>
      </c>
      <c r="AZ32" s="22" t="s">
        <v>8</v>
      </c>
      <c r="BA32" s="22" t="s">
        <v>8</v>
      </c>
      <c r="BB32" s="22" t="s">
        <v>8</v>
      </c>
      <c r="BC32" s="22" t="s">
        <v>8</v>
      </c>
      <c r="BD32" s="22" t="s">
        <v>8</v>
      </c>
      <c r="BE32" s="22" t="s">
        <v>8</v>
      </c>
      <c r="BF32" s="34" t="s">
        <v>273</v>
      </c>
      <c r="BG32" s="22" t="s">
        <v>273</v>
      </c>
    </row>
    <row r="33" spans="1:62" s="22" customFormat="1" x14ac:dyDescent="0.3">
      <c r="A33" s="22" t="s">
        <v>640</v>
      </c>
      <c r="B33" s="22" t="s">
        <v>358</v>
      </c>
      <c r="C33" s="22">
        <v>1997</v>
      </c>
      <c r="D33" s="22" t="s">
        <v>359</v>
      </c>
      <c r="E33" s="22" t="s">
        <v>143</v>
      </c>
      <c r="F33" s="34" t="s">
        <v>24</v>
      </c>
      <c r="G33" s="22" t="s">
        <v>11</v>
      </c>
      <c r="H33" s="22" t="s">
        <v>36</v>
      </c>
      <c r="I33" s="22" t="s">
        <v>12</v>
      </c>
      <c r="J33" s="22" t="s">
        <v>8</v>
      </c>
      <c r="K33" s="22" t="s">
        <v>9</v>
      </c>
      <c r="L33" s="22" t="s">
        <v>9</v>
      </c>
      <c r="M33" s="22" t="s">
        <v>9</v>
      </c>
      <c r="N33" s="22">
        <v>290</v>
      </c>
      <c r="O33" s="22" t="s">
        <v>9</v>
      </c>
      <c r="P33" s="22">
        <v>310</v>
      </c>
      <c r="Q33" s="22">
        <v>1</v>
      </c>
      <c r="R33" s="22">
        <v>6</v>
      </c>
      <c r="S33" s="22">
        <v>2</v>
      </c>
      <c r="T33" s="22">
        <v>8</v>
      </c>
      <c r="U33" s="22">
        <f t="shared" si="0"/>
        <v>2</v>
      </c>
      <c r="V33" s="22">
        <f t="shared" si="1"/>
        <v>3</v>
      </c>
      <c r="W33" s="34" t="s">
        <v>95</v>
      </c>
      <c r="X33" s="22" t="s">
        <v>8</v>
      </c>
      <c r="Y33" s="22" t="s">
        <v>78</v>
      </c>
      <c r="Z33" s="22" t="s">
        <v>93</v>
      </c>
      <c r="AA33" s="22">
        <v>1.3</v>
      </c>
      <c r="AB33" s="22" t="s">
        <v>356</v>
      </c>
      <c r="AC33" s="22" t="s">
        <v>9</v>
      </c>
      <c r="AD33" s="22" t="s">
        <v>8</v>
      </c>
      <c r="AE33" s="22" t="s">
        <v>231</v>
      </c>
      <c r="AF33" s="22" t="s">
        <v>9</v>
      </c>
      <c r="AG33" s="22">
        <v>1.5</v>
      </c>
      <c r="AH33" s="22">
        <v>20</v>
      </c>
      <c r="AI33" s="34" t="s">
        <v>361</v>
      </c>
      <c r="AJ33" s="24"/>
      <c r="AK33" s="22">
        <v>0.62</v>
      </c>
      <c r="AL33" s="22" t="s">
        <v>145</v>
      </c>
      <c r="AM33" s="22">
        <v>0.42</v>
      </c>
      <c r="AN33" s="22" t="s">
        <v>158</v>
      </c>
      <c r="AO33" s="34">
        <v>168</v>
      </c>
      <c r="AP33" s="22" t="s">
        <v>876</v>
      </c>
      <c r="AQ33" s="22">
        <v>2.4</v>
      </c>
      <c r="AR33" s="22">
        <v>0.2</v>
      </c>
      <c r="AS33" s="22">
        <v>2.2000000000000002</v>
      </c>
      <c r="AT33" s="22">
        <v>0.2</v>
      </c>
      <c r="AU33" s="22" t="s">
        <v>8</v>
      </c>
      <c r="AV33" s="22" t="s">
        <v>8</v>
      </c>
      <c r="AW33" s="22" t="s">
        <v>363</v>
      </c>
      <c r="AX33" s="22" t="s">
        <v>9</v>
      </c>
      <c r="AY33" s="34" t="s">
        <v>12</v>
      </c>
      <c r="AZ33" s="22" t="s">
        <v>8</v>
      </c>
      <c r="BA33" s="22" t="s">
        <v>8</v>
      </c>
      <c r="BB33" s="22" t="s">
        <v>8</v>
      </c>
      <c r="BC33" s="22" t="s">
        <v>8</v>
      </c>
      <c r="BD33" s="22" t="s">
        <v>8</v>
      </c>
      <c r="BE33" s="22" t="s">
        <v>8</v>
      </c>
      <c r="BF33" s="34" t="s">
        <v>273</v>
      </c>
      <c r="BG33" s="22" t="s">
        <v>273</v>
      </c>
    </row>
    <row r="34" spans="1:62" s="22" customFormat="1" x14ac:dyDescent="0.3">
      <c r="A34" s="22" t="s">
        <v>640</v>
      </c>
      <c r="B34" s="22" t="s">
        <v>358</v>
      </c>
      <c r="C34" s="22">
        <v>1997</v>
      </c>
      <c r="D34" s="22" t="s">
        <v>359</v>
      </c>
      <c r="E34" s="22" t="s">
        <v>144</v>
      </c>
      <c r="F34" s="34" t="s">
        <v>24</v>
      </c>
      <c r="G34" s="22" t="s">
        <v>11</v>
      </c>
      <c r="H34" s="22" t="s">
        <v>36</v>
      </c>
      <c r="I34" s="22" t="s">
        <v>12</v>
      </c>
      <c r="J34" s="22" t="s">
        <v>8</v>
      </c>
      <c r="K34" s="22" t="s">
        <v>9</v>
      </c>
      <c r="L34" s="22" t="s">
        <v>9</v>
      </c>
      <c r="M34" s="22" t="s">
        <v>9</v>
      </c>
      <c r="N34" s="22">
        <v>290</v>
      </c>
      <c r="O34" s="22" t="s">
        <v>9</v>
      </c>
      <c r="P34" s="22">
        <v>310</v>
      </c>
      <c r="Q34" s="22">
        <v>1</v>
      </c>
      <c r="R34" s="22">
        <v>6</v>
      </c>
      <c r="S34" s="22">
        <v>2</v>
      </c>
      <c r="T34" s="22">
        <v>5</v>
      </c>
      <c r="U34" s="22">
        <f t="shared" si="0"/>
        <v>2</v>
      </c>
      <c r="V34" s="22">
        <f t="shared" si="1"/>
        <v>3</v>
      </c>
      <c r="W34" s="34" t="s">
        <v>95</v>
      </c>
      <c r="X34" s="22" t="s">
        <v>8</v>
      </c>
      <c r="Y34" s="22" t="s">
        <v>78</v>
      </c>
      <c r="Z34" s="22" t="s">
        <v>93</v>
      </c>
      <c r="AA34" s="22">
        <v>1.3</v>
      </c>
      <c r="AB34" s="22" t="s">
        <v>356</v>
      </c>
      <c r="AC34" s="22" t="s">
        <v>9</v>
      </c>
      <c r="AD34" s="22" t="s">
        <v>8</v>
      </c>
      <c r="AE34" s="22" t="s">
        <v>231</v>
      </c>
      <c r="AF34" s="22" t="s">
        <v>9</v>
      </c>
      <c r="AG34" s="22">
        <v>1.5</v>
      </c>
      <c r="AH34" s="22">
        <v>20</v>
      </c>
      <c r="AI34" s="34" t="s">
        <v>362</v>
      </c>
      <c r="AJ34" s="24"/>
      <c r="AK34" s="22">
        <v>0.62</v>
      </c>
      <c r="AL34" s="22" t="s">
        <v>145</v>
      </c>
      <c r="AM34" s="22">
        <v>0.42</v>
      </c>
      <c r="AN34" s="22" t="s">
        <v>158</v>
      </c>
      <c r="AO34" s="34">
        <v>168</v>
      </c>
      <c r="AP34" s="22" t="s">
        <v>876</v>
      </c>
      <c r="AQ34" s="22">
        <v>2.4</v>
      </c>
      <c r="AR34" s="22">
        <v>0.2</v>
      </c>
      <c r="AS34" s="22">
        <v>2.1</v>
      </c>
      <c r="AT34" s="22">
        <v>0.3</v>
      </c>
      <c r="AU34" s="22" t="s">
        <v>8</v>
      </c>
      <c r="AV34" s="22" t="s">
        <v>8</v>
      </c>
      <c r="AW34" s="22" t="s">
        <v>363</v>
      </c>
      <c r="AX34" s="22" t="s">
        <v>9</v>
      </c>
      <c r="AY34" s="34" t="s">
        <v>12</v>
      </c>
      <c r="AZ34" s="22" t="s">
        <v>8</v>
      </c>
      <c r="BA34" s="22" t="s">
        <v>8</v>
      </c>
      <c r="BB34" s="22" t="s">
        <v>8</v>
      </c>
      <c r="BC34" s="22" t="s">
        <v>8</v>
      </c>
      <c r="BD34" s="22" t="s">
        <v>8</v>
      </c>
      <c r="BE34" s="22" t="s">
        <v>8</v>
      </c>
      <c r="BF34" s="34" t="s">
        <v>273</v>
      </c>
      <c r="BG34" s="22" t="s">
        <v>273</v>
      </c>
    </row>
    <row r="35" spans="1:62" x14ac:dyDescent="0.3">
      <c r="A35" t="s">
        <v>365</v>
      </c>
      <c r="B35" t="s">
        <v>364</v>
      </c>
      <c r="C35">
        <v>2018</v>
      </c>
      <c r="D35" t="s">
        <v>366</v>
      </c>
      <c r="E35" t="s">
        <v>141</v>
      </c>
      <c r="F35" s="35" t="s">
        <v>25</v>
      </c>
      <c r="G35" t="s">
        <v>1008</v>
      </c>
      <c r="H35" t="s">
        <v>36</v>
      </c>
      <c r="I35" t="s">
        <v>12</v>
      </c>
      <c r="J35" t="s">
        <v>8</v>
      </c>
      <c r="K35" t="s">
        <v>9</v>
      </c>
      <c r="L35">
        <v>4</v>
      </c>
      <c r="M35" t="s">
        <v>9</v>
      </c>
      <c r="N35" t="s">
        <v>9</v>
      </c>
      <c r="O35" t="s">
        <v>9</v>
      </c>
      <c r="P35" t="s">
        <v>9</v>
      </c>
      <c r="Q35">
        <v>1</v>
      </c>
      <c r="R35">
        <v>6</v>
      </c>
      <c r="S35">
        <v>0</v>
      </c>
      <c r="T35" t="s">
        <v>8</v>
      </c>
      <c r="U35" t="str">
        <f t="shared" si="0"/>
        <v>NA</v>
      </c>
      <c r="V35" t="str">
        <f t="shared" si="1"/>
        <v>NA</v>
      </c>
      <c r="W35" s="35" t="s">
        <v>97</v>
      </c>
      <c r="X35" t="s">
        <v>8</v>
      </c>
      <c r="Y35" t="s">
        <v>78</v>
      </c>
      <c r="Z35" t="s">
        <v>91</v>
      </c>
      <c r="AA35">
        <v>2.5000000000000001E-2</v>
      </c>
      <c r="AB35" t="s">
        <v>368</v>
      </c>
      <c r="AC35" t="s">
        <v>9</v>
      </c>
      <c r="AD35" t="s">
        <v>8</v>
      </c>
      <c r="AE35" t="s">
        <v>9</v>
      </c>
      <c r="AF35">
        <v>532</v>
      </c>
      <c r="AG35" t="s">
        <v>9</v>
      </c>
      <c r="AH35">
        <v>2</v>
      </c>
      <c r="AI35" s="35" t="s">
        <v>12</v>
      </c>
      <c r="AJ35" t="s">
        <v>8</v>
      </c>
      <c r="AK35" t="s">
        <v>8</v>
      </c>
      <c r="AL35" t="s">
        <v>8</v>
      </c>
      <c r="AM35" t="s">
        <v>8</v>
      </c>
      <c r="AN35" t="s">
        <v>8</v>
      </c>
      <c r="AO35" s="35">
        <v>168</v>
      </c>
      <c r="AP35" t="s">
        <v>874</v>
      </c>
      <c r="AQ35">
        <v>15.81</v>
      </c>
      <c r="AR35">
        <v>8.5500000000000007</v>
      </c>
      <c r="AS35" t="s">
        <v>8</v>
      </c>
      <c r="AT35" t="s">
        <v>8</v>
      </c>
      <c r="AU35" t="s">
        <v>8</v>
      </c>
      <c r="AV35" t="s">
        <v>8</v>
      </c>
      <c r="AW35" t="s">
        <v>484</v>
      </c>
      <c r="AX35" t="s">
        <v>196</v>
      </c>
      <c r="AY35" s="35" t="s">
        <v>138</v>
      </c>
      <c r="AZ35">
        <v>3.67</v>
      </c>
      <c r="BA35">
        <v>1.62</v>
      </c>
      <c r="BB35" t="s">
        <v>8</v>
      </c>
      <c r="BC35" t="s">
        <v>8</v>
      </c>
      <c r="BD35" t="s">
        <v>196</v>
      </c>
      <c r="BE35">
        <v>168</v>
      </c>
      <c r="BF35" s="35" t="s">
        <v>272</v>
      </c>
      <c r="BG35" t="s">
        <v>8</v>
      </c>
      <c r="BH35" t="s">
        <v>429</v>
      </c>
    </row>
    <row r="36" spans="1:62" x14ac:dyDescent="0.3">
      <c r="A36" t="s">
        <v>365</v>
      </c>
      <c r="B36" t="s">
        <v>364</v>
      </c>
      <c r="C36">
        <v>2018</v>
      </c>
      <c r="D36" t="s">
        <v>366</v>
      </c>
      <c r="E36" t="s">
        <v>143</v>
      </c>
      <c r="F36" s="35" t="s">
        <v>25</v>
      </c>
      <c r="G36" t="s">
        <v>1008</v>
      </c>
      <c r="H36" t="s">
        <v>36</v>
      </c>
      <c r="I36" t="s">
        <v>6</v>
      </c>
      <c r="J36" t="s">
        <v>367</v>
      </c>
      <c r="K36" t="s">
        <v>9</v>
      </c>
      <c r="L36">
        <v>4</v>
      </c>
      <c r="M36" t="s">
        <v>9</v>
      </c>
      <c r="N36" t="s">
        <v>9</v>
      </c>
      <c r="O36" t="s">
        <v>9</v>
      </c>
      <c r="P36" t="s">
        <v>9</v>
      </c>
      <c r="Q36">
        <v>1</v>
      </c>
      <c r="R36">
        <v>6</v>
      </c>
      <c r="S36">
        <v>2</v>
      </c>
      <c r="T36">
        <v>6</v>
      </c>
      <c r="U36">
        <f>IF(AND(Q36&lt;&gt;"", Q36&lt;&gt;0, Q36&lt;&gt;"NA", Q36&lt;&gt;"NR",S36&lt;&gt;"", S36&lt;&gt;0, S36&lt;&gt;"NA", S36&lt;&gt;"NR"), S36/Q36, "NA")</f>
        <v>2</v>
      </c>
      <c r="V36">
        <f>IF(AND(U36&lt;&gt;"", U36&lt;&gt;0, U36&lt;&gt;"NA", U36&lt;&gt;"NR",R36&lt;&gt;"", R36&lt;&gt;0, R36&lt;&gt;"NA", R36&lt;&gt;"NR"), R36/U36, "NA")</f>
        <v>3</v>
      </c>
      <c r="W36" s="35" t="s">
        <v>97</v>
      </c>
      <c r="X36" t="s">
        <v>8</v>
      </c>
      <c r="Y36" t="s">
        <v>78</v>
      </c>
      <c r="Z36" t="s">
        <v>91</v>
      </c>
      <c r="AA36">
        <v>2.5000000000000001E-2</v>
      </c>
      <c r="AB36" t="s">
        <v>368</v>
      </c>
      <c r="AC36" t="s">
        <v>9</v>
      </c>
      <c r="AD36" t="s">
        <v>8</v>
      </c>
      <c r="AE36" t="s">
        <v>9</v>
      </c>
      <c r="AF36">
        <v>532</v>
      </c>
      <c r="AG36" t="s">
        <v>9</v>
      </c>
      <c r="AH36">
        <v>2</v>
      </c>
      <c r="AI36" s="35" t="s">
        <v>369</v>
      </c>
      <c r="AK36">
        <v>648</v>
      </c>
      <c r="AL36" t="s">
        <v>145</v>
      </c>
      <c r="AM36">
        <v>24</v>
      </c>
      <c r="AN36" t="s">
        <v>158</v>
      </c>
      <c r="AO36" s="35">
        <v>168</v>
      </c>
      <c r="AP36" t="s">
        <v>874</v>
      </c>
      <c r="AQ36">
        <v>35.79</v>
      </c>
      <c r="AR36">
        <v>5.93</v>
      </c>
      <c r="AS36">
        <v>28.39</v>
      </c>
      <c r="AT36">
        <v>5.74</v>
      </c>
      <c r="AU36" t="s">
        <v>8</v>
      </c>
      <c r="AV36" t="s">
        <v>8</v>
      </c>
      <c r="AW36" t="s">
        <v>484</v>
      </c>
      <c r="AX36" t="s">
        <v>196</v>
      </c>
      <c r="AY36" s="35" t="s">
        <v>138</v>
      </c>
      <c r="AZ36">
        <v>4.4000000000000004</v>
      </c>
      <c r="BA36">
        <v>0.89</v>
      </c>
      <c r="BB36">
        <v>4.2</v>
      </c>
      <c r="BC36">
        <v>1.29</v>
      </c>
      <c r="BD36" t="s">
        <v>196</v>
      </c>
      <c r="BE36">
        <v>168</v>
      </c>
      <c r="BF36" s="35" t="s">
        <v>272</v>
      </c>
      <c r="BG36" t="s">
        <v>273</v>
      </c>
    </row>
    <row r="37" spans="1:62" x14ac:dyDescent="0.3">
      <c r="A37" t="s">
        <v>365</v>
      </c>
      <c r="B37" t="s">
        <v>364</v>
      </c>
      <c r="C37">
        <v>2018</v>
      </c>
      <c r="D37" t="s">
        <v>366</v>
      </c>
      <c r="E37" t="s">
        <v>144</v>
      </c>
      <c r="F37" s="35" t="s">
        <v>25</v>
      </c>
      <c r="G37" t="s">
        <v>1008</v>
      </c>
      <c r="H37" t="s">
        <v>36</v>
      </c>
      <c r="I37" t="s">
        <v>6</v>
      </c>
      <c r="J37" t="s">
        <v>367</v>
      </c>
      <c r="K37" t="s">
        <v>9</v>
      </c>
      <c r="L37">
        <v>4</v>
      </c>
      <c r="M37" t="s">
        <v>9</v>
      </c>
      <c r="N37" t="s">
        <v>9</v>
      </c>
      <c r="O37" t="s">
        <v>9</v>
      </c>
      <c r="P37" t="s">
        <v>9</v>
      </c>
      <c r="Q37">
        <v>1</v>
      </c>
      <c r="R37">
        <v>6</v>
      </c>
      <c r="S37">
        <v>2</v>
      </c>
      <c r="T37">
        <v>6</v>
      </c>
      <c r="U37">
        <f>IF(AND(Q37&lt;&gt;"", Q37&lt;&gt;0, Q37&lt;&gt;"NA", Q37&lt;&gt;"NR",S37&lt;&gt;"", S37&lt;&gt;0, S37&lt;&gt;"NA", S37&lt;&gt;"NR"), S37/Q37, "NA")</f>
        <v>2</v>
      </c>
      <c r="V37">
        <f>IF(AND(U37&lt;&gt;"", U37&lt;&gt;0, U37&lt;&gt;"NA", U37&lt;&gt;"NR",R37&lt;&gt;"", R37&lt;&gt;0, R37&lt;&gt;"NA", R37&lt;&gt;"NR"), R37/U37, "NA")</f>
        <v>3</v>
      </c>
      <c r="W37" s="35" t="s">
        <v>97</v>
      </c>
      <c r="X37" t="s">
        <v>8</v>
      </c>
      <c r="Y37" t="s">
        <v>78</v>
      </c>
      <c r="Z37" t="s">
        <v>91</v>
      </c>
      <c r="AA37">
        <v>2.5000000000000001E-2</v>
      </c>
      <c r="AB37" t="s">
        <v>368</v>
      </c>
      <c r="AC37" t="s">
        <v>9</v>
      </c>
      <c r="AD37" t="s">
        <v>8</v>
      </c>
      <c r="AE37" t="s">
        <v>9</v>
      </c>
      <c r="AF37">
        <v>532</v>
      </c>
      <c r="AG37" t="s">
        <v>9</v>
      </c>
      <c r="AH37">
        <v>2</v>
      </c>
      <c r="AI37" s="35" t="s">
        <v>370</v>
      </c>
      <c r="AK37">
        <v>504</v>
      </c>
      <c r="AL37" t="s">
        <v>145</v>
      </c>
      <c r="AM37">
        <v>24</v>
      </c>
      <c r="AN37" t="s">
        <v>158</v>
      </c>
      <c r="AO37" s="35">
        <v>168</v>
      </c>
      <c r="AP37" t="s">
        <v>874</v>
      </c>
      <c r="AQ37">
        <v>35.79</v>
      </c>
      <c r="AR37">
        <v>5.93</v>
      </c>
      <c r="AS37">
        <v>13.7</v>
      </c>
      <c r="AT37">
        <v>4.63</v>
      </c>
      <c r="AU37" t="s">
        <v>8</v>
      </c>
      <c r="AV37" t="s">
        <v>8</v>
      </c>
      <c r="AW37" t="s">
        <v>484</v>
      </c>
      <c r="AX37" t="s">
        <v>196</v>
      </c>
      <c r="AY37" s="35" t="s">
        <v>138</v>
      </c>
      <c r="AZ37">
        <v>4.4000000000000004</v>
      </c>
      <c r="BA37">
        <v>0.89</v>
      </c>
      <c r="BB37">
        <v>2.2000000000000002</v>
      </c>
      <c r="BC37">
        <v>1.3</v>
      </c>
      <c r="BD37" t="s">
        <v>196</v>
      </c>
      <c r="BE37">
        <v>168</v>
      </c>
      <c r="BF37" s="35" t="s">
        <v>272</v>
      </c>
      <c r="BG37" t="s">
        <v>273</v>
      </c>
    </row>
    <row r="38" spans="1:62" s="22" customFormat="1" x14ac:dyDescent="0.3">
      <c r="A38" s="22" t="s">
        <v>373</v>
      </c>
      <c r="B38" s="22" t="s">
        <v>372</v>
      </c>
      <c r="C38" s="22">
        <v>2014</v>
      </c>
      <c r="D38" s="22" t="s">
        <v>374</v>
      </c>
      <c r="E38" s="22" t="s">
        <v>141</v>
      </c>
      <c r="F38" s="34" t="s">
        <v>24</v>
      </c>
      <c r="G38" s="22" t="s">
        <v>11</v>
      </c>
      <c r="H38" s="22" t="s">
        <v>36</v>
      </c>
      <c r="I38" s="22" t="s">
        <v>12</v>
      </c>
      <c r="J38" s="22" t="s">
        <v>8</v>
      </c>
      <c r="K38" s="22" t="s">
        <v>9</v>
      </c>
      <c r="L38" s="22" t="s">
        <v>9</v>
      </c>
      <c r="M38" s="22" t="s">
        <v>9</v>
      </c>
      <c r="N38" s="22">
        <v>200</v>
      </c>
      <c r="O38" s="22" t="s">
        <v>9</v>
      </c>
      <c r="P38" s="22">
        <v>300</v>
      </c>
      <c r="Q38" s="22">
        <v>1</v>
      </c>
      <c r="R38" s="22">
        <v>8</v>
      </c>
      <c r="S38" s="22">
        <v>1</v>
      </c>
      <c r="T38" s="22">
        <v>8</v>
      </c>
      <c r="U38" s="22">
        <f t="shared" si="0"/>
        <v>1</v>
      </c>
      <c r="V38" s="22">
        <f t="shared" si="1"/>
        <v>8</v>
      </c>
      <c r="W38" s="34" t="s">
        <v>100</v>
      </c>
      <c r="X38" s="22" t="s">
        <v>936</v>
      </c>
      <c r="Y38" s="22" t="s">
        <v>78</v>
      </c>
      <c r="Z38" s="22" t="s">
        <v>376</v>
      </c>
      <c r="AA38" s="22">
        <v>30</v>
      </c>
      <c r="AB38" s="22" t="s">
        <v>145</v>
      </c>
      <c r="AC38" s="22">
        <v>150</v>
      </c>
      <c r="AD38" s="22" t="s">
        <v>292</v>
      </c>
      <c r="AE38" s="22" t="s">
        <v>86</v>
      </c>
      <c r="AF38" s="22" t="s">
        <v>375</v>
      </c>
      <c r="AG38" s="22">
        <v>5</v>
      </c>
      <c r="AH38" s="22">
        <v>30</v>
      </c>
      <c r="AI38" s="34" t="s">
        <v>377</v>
      </c>
      <c r="AJ38" s="24"/>
      <c r="AK38" s="22">
        <v>2</v>
      </c>
      <c r="AL38" s="22" t="s">
        <v>378</v>
      </c>
      <c r="AM38" s="22">
        <v>96</v>
      </c>
      <c r="AN38" s="22" t="s">
        <v>158</v>
      </c>
      <c r="AO38" s="34">
        <v>456</v>
      </c>
      <c r="AP38" s="22" t="s">
        <v>876</v>
      </c>
      <c r="AQ38" s="22">
        <v>4.7</v>
      </c>
      <c r="AR38" s="22">
        <v>0.9</v>
      </c>
      <c r="AS38" s="22">
        <v>4.8</v>
      </c>
      <c r="AT38" s="22">
        <v>0.2</v>
      </c>
      <c r="AU38" s="22" t="s">
        <v>8</v>
      </c>
      <c r="AV38" s="22" t="s">
        <v>8</v>
      </c>
      <c r="AW38" s="22" t="s">
        <v>379</v>
      </c>
      <c r="AX38" s="22" t="s">
        <v>196</v>
      </c>
      <c r="AY38" s="34" t="s">
        <v>12</v>
      </c>
      <c r="AZ38" s="22" t="s">
        <v>8</v>
      </c>
      <c r="BA38" s="22" t="s">
        <v>8</v>
      </c>
      <c r="BB38" s="22" t="s">
        <v>8</v>
      </c>
      <c r="BC38" s="22" t="s">
        <v>8</v>
      </c>
      <c r="BD38" s="22" t="s">
        <v>8</v>
      </c>
      <c r="BE38" s="22" t="s">
        <v>8</v>
      </c>
      <c r="BF38" s="34" t="s">
        <v>273</v>
      </c>
      <c r="BG38" s="22" t="s">
        <v>273</v>
      </c>
    </row>
    <row r="39" spans="1:62" x14ac:dyDescent="0.3">
      <c r="A39" t="s">
        <v>431</v>
      </c>
      <c r="B39" t="s">
        <v>430</v>
      </c>
      <c r="C39">
        <v>2014</v>
      </c>
      <c r="D39" t="s">
        <v>432</v>
      </c>
      <c r="E39" t="s">
        <v>141</v>
      </c>
      <c r="F39" s="35" t="s">
        <v>25</v>
      </c>
      <c r="G39" t="s">
        <v>285</v>
      </c>
      <c r="H39" t="s">
        <v>35</v>
      </c>
      <c r="I39" t="s">
        <v>12</v>
      </c>
      <c r="J39" t="s">
        <v>8</v>
      </c>
      <c r="K39" t="s">
        <v>9</v>
      </c>
      <c r="L39">
        <v>8</v>
      </c>
      <c r="M39" t="s">
        <v>9</v>
      </c>
      <c r="N39" t="s">
        <v>9</v>
      </c>
      <c r="O39" t="s">
        <v>9</v>
      </c>
      <c r="P39" t="s">
        <v>9</v>
      </c>
      <c r="Q39">
        <v>1</v>
      </c>
      <c r="R39">
        <v>8</v>
      </c>
      <c r="S39">
        <v>0</v>
      </c>
      <c r="T39" t="s">
        <v>8</v>
      </c>
      <c r="U39" t="str">
        <f t="shared" ref="U39:U89" si="2">IF(AND(Q39&lt;&gt;"", Q39&lt;&gt;0, Q39&lt;&gt;"NA", Q39&lt;&gt;"NR",S39&lt;&gt;"", S39&lt;&gt;0, S39&lt;&gt;"NA", S39&lt;&gt;"NR"), S39/Q39, "NA")</f>
        <v>NA</v>
      </c>
      <c r="V39" t="str">
        <f t="shared" ref="V39:V89" si="3">IF(AND(U39&lt;&gt;"", U39&lt;&gt;0, U39&lt;&gt;"NA", U39&lt;&gt;"NR",R39&lt;&gt;"", R39&lt;&gt;0, R39&lt;&gt;"NA", R39&lt;&gt;"NR"), R39/U39, "NA")</f>
        <v>NA</v>
      </c>
      <c r="W39" s="35" t="s">
        <v>9</v>
      </c>
      <c r="X39" t="s">
        <v>8</v>
      </c>
      <c r="Y39" t="s">
        <v>76</v>
      </c>
      <c r="Z39" t="s">
        <v>93</v>
      </c>
      <c r="AA39">
        <v>40</v>
      </c>
      <c r="AB39" t="s">
        <v>145</v>
      </c>
      <c r="AC39" t="s">
        <v>9</v>
      </c>
      <c r="AD39" t="s">
        <v>8</v>
      </c>
      <c r="AE39" t="s">
        <v>47</v>
      </c>
      <c r="AF39" t="s">
        <v>9</v>
      </c>
      <c r="AG39">
        <v>5</v>
      </c>
      <c r="AH39">
        <v>30</v>
      </c>
      <c r="AI39" s="35" t="s">
        <v>12</v>
      </c>
      <c r="AJ39" t="s">
        <v>8</v>
      </c>
      <c r="AK39" t="s">
        <v>8</v>
      </c>
      <c r="AL39" t="s">
        <v>8</v>
      </c>
      <c r="AM39" t="s">
        <v>8</v>
      </c>
      <c r="AN39" t="s">
        <v>8</v>
      </c>
      <c r="AO39" s="35" t="s">
        <v>9</v>
      </c>
      <c r="AP39" t="s">
        <v>876</v>
      </c>
      <c r="AQ39">
        <v>5.13</v>
      </c>
      <c r="AR39">
        <v>0.69</v>
      </c>
      <c r="AS39" t="s">
        <v>8</v>
      </c>
      <c r="AT39" t="s">
        <v>8</v>
      </c>
      <c r="AU39" t="s">
        <v>8</v>
      </c>
      <c r="AV39" t="s">
        <v>8</v>
      </c>
      <c r="AW39" t="s">
        <v>485</v>
      </c>
      <c r="AX39" t="s">
        <v>197</v>
      </c>
      <c r="AY39" s="35" t="s">
        <v>434</v>
      </c>
      <c r="AZ39">
        <v>9.26</v>
      </c>
      <c r="BA39">
        <v>0.49</v>
      </c>
      <c r="BB39" t="s">
        <v>8</v>
      </c>
      <c r="BC39" t="s">
        <v>8</v>
      </c>
      <c r="BD39" t="s">
        <v>197</v>
      </c>
      <c r="BE39">
        <v>672</v>
      </c>
      <c r="BF39" s="35" t="s">
        <v>272</v>
      </c>
      <c r="BG39" t="s">
        <v>273</v>
      </c>
      <c r="BH39" t="s">
        <v>435</v>
      </c>
    </row>
    <row r="40" spans="1:62" x14ac:dyDescent="0.3">
      <c r="A40" t="s">
        <v>431</v>
      </c>
      <c r="B40" t="s">
        <v>430</v>
      </c>
      <c r="C40">
        <v>2014</v>
      </c>
      <c r="D40" t="s">
        <v>432</v>
      </c>
      <c r="E40" t="s">
        <v>143</v>
      </c>
      <c r="F40" s="35" t="s">
        <v>25</v>
      </c>
      <c r="G40" t="s">
        <v>433</v>
      </c>
      <c r="H40" t="s">
        <v>35</v>
      </c>
      <c r="I40" t="s">
        <v>12</v>
      </c>
      <c r="J40" t="s">
        <v>8</v>
      </c>
      <c r="K40" t="s">
        <v>9</v>
      </c>
      <c r="L40">
        <v>8</v>
      </c>
      <c r="M40" t="s">
        <v>9</v>
      </c>
      <c r="N40" t="s">
        <v>9</v>
      </c>
      <c r="O40" t="s">
        <v>9</v>
      </c>
      <c r="P40" t="s">
        <v>9</v>
      </c>
      <c r="Q40">
        <v>1</v>
      </c>
      <c r="R40">
        <v>8</v>
      </c>
      <c r="S40">
        <v>0</v>
      </c>
      <c r="T40" t="s">
        <v>8</v>
      </c>
      <c r="U40" t="str">
        <f t="shared" si="2"/>
        <v>NA</v>
      </c>
      <c r="V40" t="str">
        <f t="shared" si="3"/>
        <v>NA</v>
      </c>
      <c r="W40" s="35" t="s">
        <v>9</v>
      </c>
      <c r="X40" t="s">
        <v>8</v>
      </c>
      <c r="Y40" t="s">
        <v>76</v>
      </c>
      <c r="Z40" t="s">
        <v>93</v>
      </c>
      <c r="AA40">
        <v>40</v>
      </c>
      <c r="AB40" t="s">
        <v>145</v>
      </c>
      <c r="AC40" t="s">
        <v>9</v>
      </c>
      <c r="AD40" t="s">
        <v>8</v>
      </c>
      <c r="AE40" t="s">
        <v>47</v>
      </c>
      <c r="AF40" t="s">
        <v>9</v>
      </c>
      <c r="AG40">
        <v>5</v>
      </c>
      <c r="AH40">
        <v>30</v>
      </c>
      <c r="AI40" s="35" t="s">
        <v>12</v>
      </c>
      <c r="AJ40" t="s">
        <v>8</v>
      </c>
      <c r="AK40" t="s">
        <v>8</v>
      </c>
      <c r="AL40" t="s">
        <v>8</v>
      </c>
      <c r="AM40" t="s">
        <v>8</v>
      </c>
      <c r="AN40" t="s">
        <v>8</v>
      </c>
      <c r="AO40" s="35" t="s">
        <v>9</v>
      </c>
      <c r="AP40" t="s">
        <v>876</v>
      </c>
      <c r="AQ40">
        <v>4.32</v>
      </c>
      <c r="AR40">
        <v>0.41</v>
      </c>
      <c r="AS40" t="s">
        <v>8</v>
      </c>
      <c r="AT40" t="s">
        <v>8</v>
      </c>
      <c r="AU40" t="s">
        <v>8</v>
      </c>
      <c r="AV40" t="s">
        <v>8</v>
      </c>
      <c r="AW40" t="s">
        <v>485</v>
      </c>
      <c r="AX40" t="s">
        <v>197</v>
      </c>
      <c r="AY40" s="35" t="s">
        <v>434</v>
      </c>
      <c r="AZ40">
        <v>6.96</v>
      </c>
      <c r="BA40">
        <v>0.55000000000000004</v>
      </c>
      <c r="BB40" t="s">
        <v>8</v>
      </c>
      <c r="BC40" t="s">
        <v>8</v>
      </c>
      <c r="BD40" t="s">
        <v>197</v>
      </c>
      <c r="BE40">
        <v>672</v>
      </c>
      <c r="BF40" s="35" t="s">
        <v>272</v>
      </c>
      <c r="BG40" t="s">
        <v>273</v>
      </c>
    </row>
    <row r="41" spans="1:62" s="22" customFormat="1" x14ac:dyDescent="0.3">
      <c r="A41" s="22" t="s">
        <v>443</v>
      </c>
      <c r="B41" s="22" t="s">
        <v>439</v>
      </c>
      <c r="C41" s="22">
        <v>2015</v>
      </c>
      <c r="D41" s="22" t="s">
        <v>438</v>
      </c>
      <c r="E41" s="22" t="s">
        <v>141</v>
      </c>
      <c r="F41" s="34" t="s">
        <v>25</v>
      </c>
      <c r="G41" s="22" t="s">
        <v>1008</v>
      </c>
      <c r="H41" s="22" t="s">
        <v>36</v>
      </c>
      <c r="I41" s="22" t="s">
        <v>12</v>
      </c>
      <c r="J41" s="22" t="s">
        <v>8</v>
      </c>
      <c r="K41" s="22" t="s">
        <v>9</v>
      </c>
      <c r="L41" s="22">
        <v>8</v>
      </c>
      <c r="M41" s="22" t="s">
        <v>9</v>
      </c>
      <c r="N41" s="22" t="s">
        <v>9</v>
      </c>
      <c r="O41" s="22" t="s">
        <v>9</v>
      </c>
      <c r="P41" s="22" t="s">
        <v>9</v>
      </c>
      <c r="Q41" s="22">
        <v>1</v>
      </c>
      <c r="R41" s="22">
        <v>6</v>
      </c>
      <c r="S41" s="22">
        <v>1</v>
      </c>
      <c r="T41" s="22">
        <v>6</v>
      </c>
      <c r="U41" s="22">
        <f t="shared" si="2"/>
        <v>1</v>
      </c>
      <c r="V41" s="22">
        <f t="shared" si="3"/>
        <v>6</v>
      </c>
      <c r="W41" s="34" t="s">
        <v>97</v>
      </c>
      <c r="X41" s="22" t="s">
        <v>8</v>
      </c>
      <c r="Y41" s="22" t="s">
        <v>77</v>
      </c>
      <c r="Z41" s="22" t="s">
        <v>9</v>
      </c>
      <c r="AA41" s="22">
        <v>100</v>
      </c>
      <c r="AB41" s="22" t="s">
        <v>145</v>
      </c>
      <c r="AC41" s="22" t="s">
        <v>9</v>
      </c>
      <c r="AD41" s="22" t="s">
        <v>8</v>
      </c>
      <c r="AE41" s="22" t="s">
        <v>232</v>
      </c>
      <c r="AF41" s="22" t="s">
        <v>9</v>
      </c>
      <c r="AG41" s="22">
        <v>4</v>
      </c>
      <c r="AH41" s="22">
        <v>15</v>
      </c>
      <c r="AI41" s="34" t="s">
        <v>369</v>
      </c>
      <c r="AK41" s="22">
        <v>700</v>
      </c>
      <c r="AL41" s="22" t="s">
        <v>145</v>
      </c>
      <c r="AM41" s="22">
        <v>0.1</v>
      </c>
      <c r="AN41" s="22" t="s">
        <v>158</v>
      </c>
      <c r="AO41" s="34">
        <v>168</v>
      </c>
      <c r="AP41" s="22" t="s">
        <v>874</v>
      </c>
      <c r="AQ41" s="22">
        <v>17.809999999999999</v>
      </c>
      <c r="AR41" s="22">
        <v>2.94</v>
      </c>
      <c r="AS41" s="22">
        <v>10.48</v>
      </c>
      <c r="AT41" s="22">
        <v>1.83</v>
      </c>
      <c r="AU41" s="22" t="s">
        <v>8</v>
      </c>
      <c r="AV41" s="22" t="s">
        <v>8</v>
      </c>
      <c r="AW41" s="22" t="s">
        <v>483</v>
      </c>
      <c r="AX41" s="22" t="s">
        <v>196</v>
      </c>
      <c r="AY41" s="34" t="s">
        <v>138</v>
      </c>
      <c r="AZ41" s="22">
        <v>7.96</v>
      </c>
      <c r="BA41" s="22">
        <v>0.72</v>
      </c>
      <c r="BB41" s="22">
        <v>6.29</v>
      </c>
      <c r="BC41" s="22">
        <v>1.03</v>
      </c>
      <c r="BD41" s="22" t="s">
        <v>196</v>
      </c>
      <c r="BE41" s="22">
        <v>336</v>
      </c>
      <c r="BF41" s="34" t="s">
        <v>272</v>
      </c>
      <c r="BG41" s="22" t="s">
        <v>273</v>
      </c>
      <c r="BH41" s="22" t="s">
        <v>462</v>
      </c>
    </row>
    <row r="42" spans="1:62" x14ac:dyDescent="0.3">
      <c r="A42" t="s">
        <v>444</v>
      </c>
      <c r="B42" t="s">
        <v>442</v>
      </c>
      <c r="C42">
        <v>2015</v>
      </c>
      <c r="D42" t="s">
        <v>445</v>
      </c>
      <c r="E42" t="s">
        <v>141</v>
      </c>
      <c r="F42" s="35" t="s">
        <v>24</v>
      </c>
      <c r="G42" t="s">
        <v>10</v>
      </c>
      <c r="H42" t="s">
        <v>36</v>
      </c>
      <c r="I42" t="s">
        <v>12</v>
      </c>
      <c r="J42" t="s">
        <v>8</v>
      </c>
      <c r="K42" t="s">
        <v>9</v>
      </c>
      <c r="L42" t="s">
        <v>9</v>
      </c>
      <c r="M42" t="s">
        <v>9</v>
      </c>
      <c r="N42">
        <v>250</v>
      </c>
      <c r="O42" t="s">
        <v>9</v>
      </c>
      <c r="P42">
        <v>300</v>
      </c>
      <c r="Q42">
        <v>1</v>
      </c>
      <c r="R42">
        <v>14</v>
      </c>
      <c r="S42">
        <v>1</v>
      </c>
      <c r="T42">
        <v>15</v>
      </c>
      <c r="U42">
        <f t="shared" si="2"/>
        <v>1</v>
      </c>
      <c r="V42">
        <f t="shared" si="3"/>
        <v>14</v>
      </c>
      <c r="W42" s="35" t="s">
        <v>100</v>
      </c>
      <c r="X42" t="s">
        <v>936</v>
      </c>
      <c r="Y42" t="s">
        <v>78</v>
      </c>
      <c r="Z42" t="s">
        <v>319</v>
      </c>
      <c r="AA42">
        <v>20</v>
      </c>
      <c r="AB42" t="s">
        <v>145</v>
      </c>
      <c r="AC42" t="s">
        <v>9</v>
      </c>
      <c r="AD42" t="s">
        <v>9</v>
      </c>
      <c r="AE42" t="s">
        <v>231</v>
      </c>
      <c r="AF42" t="s">
        <v>9</v>
      </c>
      <c r="AG42">
        <v>5</v>
      </c>
      <c r="AH42">
        <v>20</v>
      </c>
      <c r="AI42" s="35" t="s">
        <v>446</v>
      </c>
      <c r="AK42">
        <v>3.1</v>
      </c>
      <c r="AL42" t="s">
        <v>447</v>
      </c>
      <c r="AM42">
        <v>120</v>
      </c>
      <c r="AN42" t="s">
        <v>158</v>
      </c>
      <c r="AO42" s="35" t="s">
        <v>9</v>
      </c>
      <c r="AP42" t="s">
        <v>876</v>
      </c>
      <c r="AQ42">
        <v>15.59</v>
      </c>
      <c r="AR42">
        <v>3.73</v>
      </c>
      <c r="AS42">
        <v>13.62</v>
      </c>
      <c r="AT42">
        <v>3.92</v>
      </c>
      <c r="AU42" t="s">
        <v>8</v>
      </c>
      <c r="AV42" t="s">
        <v>8</v>
      </c>
      <c r="AW42" t="s">
        <v>137</v>
      </c>
      <c r="AX42" t="s">
        <v>9</v>
      </c>
      <c r="AY42" s="35" t="s">
        <v>448</v>
      </c>
      <c r="AZ42" t="s">
        <v>9</v>
      </c>
      <c r="BA42" t="s">
        <v>9</v>
      </c>
      <c r="BB42" t="s">
        <v>9</v>
      </c>
      <c r="BC42" t="s">
        <v>9</v>
      </c>
      <c r="BD42" t="s">
        <v>9</v>
      </c>
      <c r="BE42" t="s">
        <v>9</v>
      </c>
      <c r="BF42" s="35" t="s">
        <v>273</v>
      </c>
      <c r="BG42" t="s">
        <v>273</v>
      </c>
      <c r="BI42" t="s">
        <v>450</v>
      </c>
      <c r="BJ42" t="s">
        <v>449</v>
      </c>
    </row>
    <row r="43" spans="1:62" s="22" customFormat="1" x14ac:dyDescent="0.3">
      <c r="A43" s="22" t="s">
        <v>454</v>
      </c>
      <c r="B43" s="22" t="s">
        <v>453</v>
      </c>
      <c r="C43" s="22">
        <v>1999</v>
      </c>
      <c r="D43" s="22" t="s">
        <v>455</v>
      </c>
      <c r="E43" s="22" t="s">
        <v>141</v>
      </c>
      <c r="F43" s="34" t="s">
        <v>25</v>
      </c>
      <c r="G43" s="22" t="s">
        <v>456</v>
      </c>
      <c r="H43" s="22" t="s">
        <v>36</v>
      </c>
      <c r="I43" s="22" t="s">
        <v>12</v>
      </c>
      <c r="J43" s="22" t="s">
        <v>8</v>
      </c>
      <c r="K43" s="22" t="s">
        <v>9</v>
      </c>
      <c r="L43" s="22">
        <v>12</v>
      </c>
      <c r="M43" s="22" t="s">
        <v>9</v>
      </c>
      <c r="N43" s="22">
        <v>35</v>
      </c>
      <c r="O43" s="22" t="s">
        <v>9</v>
      </c>
      <c r="P43" s="22">
        <v>40</v>
      </c>
      <c r="Q43" s="22">
        <v>1</v>
      </c>
      <c r="R43" s="22">
        <v>5</v>
      </c>
      <c r="S43" s="22">
        <v>1</v>
      </c>
      <c r="T43" s="22">
        <v>5</v>
      </c>
      <c r="U43" s="22">
        <f t="shared" si="2"/>
        <v>1</v>
      </c>
      <c r="V43" s="22">
        <f t="shared" si="3"/>
        <v>5</v>
      </c>
      <c r="W43" s="34" t="s">
        <v>99</v>
      </c>
      <c r="X43" s="22" t="s">
        <v>936</v>
      </c>
      <c r="Y43" s="22" t="s">
        <v>78</v>
      </c>
      <c r="Z43" s="22" t="s">
        <v>9</v>
      </c>
      <c r="AA43" s="22">
        <v>1</v>
      </c>
      <c r="AB43" s="22" t="s">
        <v>356</v>
      </c>
      <c r="AC43" s="22">
        <v>150</v>
      </c>
      <c r="AD43" s="22" t="s">
        <v>292</v>
      </c>
      <c r="AE43" s="22" t="s">
        <v>146</v>
      </c>
      <c r="AF43" s="22" t="s">
        <v>9</v>
      </c>
      <c r="AG43" s="22">
        <v>1.4</v>
      </c>
      <c r="AH43" s="22">
        <v>15</v>
      </c>
      <c r="AI43" s="34" t="s">
        <v>457</v>
      </c>
      <c r="AK43" s="22">
        <v>20</v>
      </c>
      <c r="AL43" s="22" t="s">
        <v>145</v>
      </c>
      <c r="AM43" s="22">
        <v>-0.5</v>
      </c>
      <c r="AN43" s="22" t="s">
        <v>156</v>
      </c>
      <c r="AO43" s="34">
        <v>72</v>
      </c>
      <c r="AP43" s="22" t="s">
        <v>9</v>
      </c>
      <c r="AQ43" s="22">
        <v>7.07</v>
      </c>
      <c r="AR43" s="22">
        <v>1.21</v>
      </c>
      <c r="AS43" s="22">
        <v>3.02</v>
      </c>
      <c r="AT43" s="22">
        <v>0.65</v>
      </c>
      <c r="AU43" s="22" t="s">
        <v>8</v>
      </c>
      <c r="AV43" s="22" t="s">
        <v>8</v>
      </c>
      <c r="AW43" s="22" t="s">
        <v>137</v>
      </c>
      <c r="AX43" s="22" t="s">
        <v>9</v>
      </c>
      <c r="AY43" s="34" t="s">
        <v>12</v>
      </c>
      <c r="AZ43" s="22" t="s">
        <v>8</v>
      </c>
      <c r="BA43" s="22" t="s">
        <v>8</v>
      </c>
      <c r="BB43" s="22" t="s">
        <v>8</v>
      </c>
      <c r="BC43" s="22" t="s">
        <v>8</v>
      </c>
      <c r="BD43" s="22" t="s">
        <v>8</v>
      </c>
      <c r="BE43" s="22" t="s">
        <v>8</v>
      </c>
      <c r="BF43" s="34" t="s">
        <v>273</v>
      </c>
      <c r="BG43" s="22" t="s">
        <v>273</v>
      </c>
    </row>
    <row r="44" spans="1:62" x14ac:dyDescent="0.3">
      <c r="A44" t="s">
        <v>467</v>
      </c>
      <c r="B44" t="s">
        <v>458</v>
      </c>
      <c r="C44">
        <v>2007</v>
      </c>
      <c r="D44" t="s">
        <v>459</v>
      </c>
      <c r="E44" t="s">
        <v>141</v>
      </c>
      <c r="F44" s="35" t="s">
        <v>24</v>
      </c>
      <c r="G44" t="s">
        <v>10</v>
      </c>
      <c r="H44" t="s">
        <v>36</v>
      </c>
      <c r="I44" t="s">
        <v>12</v>
      </c>
      <c r="J44" t="s">
        <v>8</v>
      </c>
      <c r="K44" t="s">
        <v>9</v>
      </c>
      <c r="L44" t="s">
        <v>9</v>
      </c>
      <c r="M44" t="s">
        <v>9</v>
      </c>
      <c r="N44">
        <v>230</v>
      </c>
      <c r="O44" t="s">
        <v>9</v>
      </c>
      <c r="P44">
        <v>350</v>
      </c>
      <c r="Q44">
        <v>1</v>
      </c>
      <c r="R44">
        <v>4</v>
      </c>
      <c r="S44">
        <v>0</v>
      </c>
      <c r="T44" t="s">
        <v>8</v>
      </c>
      <c r="U44" t="str">
        <f t="shared" si="2"/>
        <v>NA</v>
      </c>
      <c r="V44" t="str">
        <f t="shared" si="3"/>
        <v>NA</v>
      </c>
      <c r="W44" s="35" t="s">
        <v>97</v>
      </c>
      <c r="X44" t="s">
        <v>8</v>
      </c>
      <c r="Y44" t="s">
        <v>2553</v>
      </c>
      <c r="Z44" t="s">
        <v>460</v>
      </c>
      <c r="AA44">
        <v>20</v>
      </c>
      <c r="AB44" t="s">
        <v>145</v>
      </c>
      <c r="AC44">
        <v>0.68</v>
      </c>
      <c r="AD44" t="s">
        <v>461</v>
      </c>
      <c r="AE44" t="s">
        <v>85</v>
      </c>
      <c r="AF44">
        <v>540</v>
      </c>
      <c r="AG44">
        <v>3</v>
      </c>
      <c r="AH44">
        <v>10</v>
      </c>
      <c r="AI44" s="35" t="s">
        <v>12</v>
      </c>
      <c r="AJ44" t="s">
        <v>8</v>
      </c>
      <c r="AK44" t="s">
        <v>8</v>
      </c>
      <c r="AL44" t="s">
        <v>8</v>
      </c>
      <c r="AM44" t="s">
        <v>8</v>
      </c>
      <c r="AN44" t="s">
        <v>8</v>
      </c>
      <c r="AO44" s="35">
        <v>12</v>
      </c>
      <c r="AP44" t="s">
        <v>875</v>
      </c>
      <c r="AQ44">
        <v>26.4</v>
      </c>
      <c r="AR44">
        <v>9.6</v>
      </c>
      <c r="AS44" t="s">
        <v>8</v>
      </c>
      <c r="AT44" t="s">
        <v>8</v>
      </c>
      <c r="AU44" t="s">
        <v>8</v>
      </c>
      <c r="AV44" t="s">
        <v>8</v>
      </c>
      <c r="AW44" t="s">
        <v>483</v>
      </c>
      <c r="AX44" t="s">
        <v>196</v>
      </c>
      <c r="AY44" s="35" t="s">
        <v>12</v>
      </c>
      <c r="AZ44" t="s">
        <v>8</v>
      </c>
      <c r="BA44" t="s">
        <v>8</v>
      </c>
      <c r="BB44" t="s">
        <v>8</v>
      </c>
      <c r="BC44" t="s">
        <v>8</v>
      </c>
      <c r="BD44" t="s">
        <v>8</v>
      </c>
      <c r="BE44" t="s">
        <v>8</v>
      </c>
      <c r="BF44" s="35" t="s">
        <v>272</v>
      </c>
      <c r="BG44" t="s">
        <v>8</v>
      </c>
      <c r="BH44" t="s">
        <v>463</v>
      </c>
    </row>
    <row r="45" spans="1:62" s="22" customFormat="1" x14ac:dyDescent="0.3">
      <c r="A45" s="22" t="s">
        <v>468</v>
      </c>
      <c r="B45" s="22" t="s">
        <v>458</v>
      </c>
      <c r="C45" s="22">
        <v>2007</v>
      </c>
      <c r="D45" s="22" t="s">
        <v>466</v>
      </c>
      <c r="E45" s="22" t="s">
        <v>141</v>
      </c>
      <c r="F45" s="34" t="s">
        <v>24</v>
      </c>
      <c r="G45" s="22" t="s">
        <v>10</v>
      </c>
      <c r="H45" s="22" t="s">
        <v>36</v>
      </c>
      <c r="I45" s="22" t="s">
        <v>12</v>
      </c>
      <c r="J45" s="22" t="s">
        <v>8</v>
      </c>
      <c r="K45" s="22" t="s">
        <v>9</v>
      </c>
      <c r="L45" s="22" t="s">
        <v>9</v>
      </c>
      <c r="M45" s="22" t="s">
        <v>9</v>
      </c>
      <c r="N45" s="22">
        <v>220</v>
      </c>
      <c r="O45" s="22" t="s">
        <v>9</v>
      </c>
      <c r="P45" s="22">
        <v>350</v>
      </c>
      <c r="Q45" s="22">
        <v>1</v>
      </c>
      <c r="R45" s="22">
        <v>13</v>
      </c>
      <c r="S45" s="22">
        <v>3</v>
      </c>
      <c r="T45" s="22">
        <v>9</v>
      </c>
      <c r="U45" s="22">
        <f t="shared" si="2"/>
        <v>3</v>
      </c>
      <c r="V45" s="22">
        <f t="shared" si="3"/>
        <v>4.333333333333333</v>
      </c>
      <c r="W45" s="34" t="s">
        <v>95</v>
      </c>
      <c r="X45" s="22" t="s">
        <v>97</v>
      </c>
      <c r="Y45" s="22" t="s">
        <v>2553</v>
      </c>
      <c r="Z45" s="22" t="s">
        <v>91</v>
      </c>
      <c r="AA45" s="22">
        <v>20</v>
      </c>
      <c r="AB45" s="22" t="s">
        <v>145</v>
      </c>
      <c r="AC45" s="22">
        <v>0.68</v>
      </c>
      <c r="AD45" s="22" t="s">
        <v>461</v>
      </c>
      <c r="AE45" s="22" t="s">
        <v>85</v>
      </c>
      <c r="AF45" s="22">
        <v>540</v>
      </c>
      <c r="AG45" s="22">
        <v>3</v>
      </c>
      <c r="AH45" s="22">
        <v>10</v>
      </c>
      <c r="AI45" s="34" t="s">
        <v>469</v>
      </c>
      <c r="AK45" s="22">
        <v>10</v>
      </c>
      <c r="AL45" s="22" t="s">
        <v>145</v>
      </c>
      <c r="AM45" s="22">
        <v>1.5</v>
      </c>
      <c r="AN45" s="22" t="s">
        <v>158</v>
      </c>
      <c r="AO45" s="34">
        <v>24</v>
      </c>
      <c r="AP45" s="22" t="s">
        <v>874</v>
      </c>
      <c r="AQ45" s="22">
        <v>27</v>
      </c>
      <c r="AR45" s="22">
        <v>3</v>
      </c>
      <c r="AS45" s="22">
        <v>20</v>
      </c>
      <c r="AT45" s="22">
        <v>4</v>
      </c>
      <c r="AU45" s="22" t="s">
        <v>8</v>
      </c>
      <c r="AV45" s="22" t="s">
        <v>8</v>
      </c>
      <c r="AW45" s="22" t="s">
        <v>483</v>
      </c>
      <c r="AX45" s="22" t="s">
        <v>196</v>
      </c>
      <c r="AY45" s="34" t="s">
        <v>471</v>
      </c>
      <c r="AZ45" s="22">
        <v>7</v>
      </c>
      <c r="BA45" s="27" t="s">
        <v>472</v>
      </c>
      <c r="BB45" s="22">
        <v>4</v>
      </c>
      <c r="BC45" s="22" t="s">
        <v>473</v>
      </c>
      <c r="BD45" s="22" t="s">
        <v>475</v>
      </c>
      <c r="BE45" s="22">
        <v>24</v>
      </c>
      <c r="BF45" s="34" t="s">
        <v>273</v>
      </c>
      <c r="BG45" s="22" t="s">
        <v>272</v>
      </c>
    </row>
    <row r="46" spans="1:62" s="22" customFormat="1" x14ac:dyDescent="0.3">
      <c r="A46" s="22" t="s">
        <v>468</v>
      </c>
      <c r="B46" s="22" t="s">
        <v>458</v>
      </c>
      <c r="C46" s="22">
        <v>2007</v>
      </c>
      <c r="D46" s="22" t="s">
        <v>466</v>
      </c>
      <c r="E46" s="22" t="s">
        <v>143</v>
      </c>
      <c r="F46" s="34" t="s">
        <v>24</v>
      </c>
      <c r="G46" s="22" t="s">
        <v>10</v>
      </c>
      <c r="H46" s="22" t="s">
        <v>36</v>
      </c>
      <c r="I46" s="22" t="s">
        <v>12</v>
      </c>
      <c r="J46" s="22" t="s">
        <v>8</v>
      </c>
      <c r="K46" s="22" t="s">
        <v>9</v>
      </c>
      <c r="L46" s="22" t="s">
        <v>9</v>
      </c>
      <c r="M46" s="22" t="s">
        <v>9</v>
      </c>
      <c r="N46" s="22">
        <v>220</v>
      </c>
      <c r="O46" s="22" t="s">
        <v>9</v>
      </c>
      <c r="P46" s="22">
        <v>350</v>
      </c>
      <c r="Q46" s="22">
        <v>1</v>
      </c>
      <c r="R46" s="22">
        <v>13</v>
      </c>
      <c r="S46" s="22">
        <v>3</v>
      </c>
      <c r="T46" s="22">
        <v>14</v>
      </c>
      <c r="U46" s="22">
        <f t="shared" si="2"/>
        <v>3</v>
      </c>
      <c r="V46" s="22">
        <f t="shared" si="3"/>
        <v>4.333333333333333</v>
      </c>
      <c r="W46" s="34" t="s">
        <v>95</v>
      </c>
      <c r="X46" s="22" t="s">
        <v>97</v>
      </c>
      <c r="Y46" s="22" t="s">
        <v>2553</v>
      </c>
      <c r="Z46" s="22" t="s">
        <v>91</v>
      </c>
      <c r="AA46" s="22">
        <v>20</v>
      </c>
      <c r="AB46" s="22" t="s">
        <v>145</v>
      </c>
      <c r="AC46" s="22">
        <v>0.68</v>
      </c>
      <c r="AD46" s="22" t="s">
        <v>461</v>
      </c>
      <c r="AE46" s="22" t="s">
        <v>85</v>
      </c>
      <c r="AF46" s="22">
        <v>540</v>
      </c>
      <c r="AG46" s="22">
        <v>3</v>
      </c>
      <c r="AH46" s="22">
        <v>10</v>
      </c>
      <c r="AI46" s="34" t="s">
        <v>470</v>
      </c>
      <c r="AK46" s="22">
        <v>10</v>
      </c>
      <c r="AL46" s="22" t="s">
        <v>145</v>
      </c>
      <c r="AM46" s="22">
        <v>1.5</v>
      </c>
      <c r="AN46" s="22" t="s">
        <v>158</v>
      </c>
      <c r="AO46" s="34">
        <v>24</v>
      </c>
      <c r="AP46" s="22" t="s">
        <v>874</v>
      </c>
      <c r="AQ46" s="22">
        <v>27</v>
      </c>
      <c r="AR46" s="22">
        <v>3</v>
      </c>
      <c r="AS46" s="22">
        <v>21</v>
      </c>
      <c r="AT46" s="22">
        <v>6</v>
      </c>
      <c r="AU46" s="22" t="s">
        <v>8</v>
      </c>
      <c r="AV46" s="22" t="s">
        <v>8</v>
      </c>
      <c r="AW46" s="22" t="s">
        <v>483</v>
      </c>
      <c r="AX46" s="22" t="s">
        <v>196</v>
      </c>
      <c r="AY46" s="34" t="s">
        <v>471</v>
      </c>
      <c r="AZ46" s="22">
        <v>7</v>
      </c>
      <c r="BA46" s="27" t="s">
        <v>472</v>
      </c>
      <c r="BB46" s="22">
        <v>4</v>
      </c>
      <c r="BC46" s="22" t="s">
        <v>474</v>
      </c>
      <c r="BD46" s="22" t="s">
        <v>475</v>
      </c>
      <c r="BE46" s="22">
        <v>24</v>
      </c>
      <c r="BF46" s="34" t="s">
        <v>273</v>
      </c>
      <c r="BG46" s="22" t="s">
        <v>273</v>
      </c>
    </row>
    <row r="47" spans="1:62" x14ac:dyDescent="0.3">
      <c r="A47" t="s">
        <v>479</v>
      </c>
      <c r="B47" t="s">
        <v>478</v>
      </c>
      <c r="C47">
        <v>2006</v>
      </c>
      <c r="D47" t="s">
        <v>480</v>
      </c>
      <c r="E47" t="s">
        <v>141</v>
      </c>
      <c r="F47" s="35" t="s">
        <v>25</v>
      </c>
      <c r="G47" t="s">
        <v>482</v>
      </c>
      <c r="H47" t="s">
        <v>36</v>
      </c>
      <c r="I47" t="s">
        <v>12</v>
      </c>
      <c r="J47" t="s">
        <v>8</v>
      </c>
      <c r="K47" t="s">
        <v>9</v>
      </c>
      <c r="L47" t="s">
        <v>9</v>
      </c>
      <c r="M47" t="s">
        <v>9</v>
      </c>
      <c r="N47">
        <v>30</v>
      </c>
      <c r="O47" t="s">
        <v>9</v>
      </c>
      <c r="P47">
        <v>35</v>
      </c>
      <c r="Q47">
        <v>1</v>
      </c>
      <c r="R47">
        <v>8</v>
      </c>
      <c r="S47">
        <v>3</v>
      </c>
      <c r="T47">
        <v>8</v>
      </c>
      <c r="U47">
        <f t="shared" si="2"/>
        <v>3</v>
      </c>
      <c r="V47">
        <f t="shared" si="3"/>
        <v>2.6666666666666665</v>
      </c>
      <c r="W47" s="35" t="s">
        <v>147</v>
      </c>
      <c r="X47" t="s">
        <v>95</v>
      </c>
      <c r="Y47" t="s">
        <v>78</v>
      </c>
      <c r="Z47" t="s">
        <v>276</v>
      </c>
      <c r="AA47">
        <v>10</v>
      </c>
      <c r="AB47" t="s">
        <v>145</v>
      </c>
      <c r="AC47">
        <v>10</v>
      </c>
      <c r="AD47" t="s">
        <v>221</v>
      </c>
      <c r="AE47" t="s">
        <v>83</v>
      </c>
      <c r="AF47">
        <v>514.5</v>
      </c>
      <c r="AG47" t="s">
        <v>9</v>
      </c>
      <c r="AH47">
        <v>0.67</v>
      </c>
      <c r="AI47" s="35" t="s">
        <v>481</v>
      </c>
      <c r="AK47">
        <v>5</v>
      </c>
      <c r="AL47" t="s">
        <v>145</v>
      </c>
      <c r="AM47">
        <v>6</v>
      </c>
      <c r="AN47" t="s">
        <v>158</v>
      </c>
      <c r="AO47" s="35">
        <v>24</v>
      </c>
      <c r="AP47" t="s">
        <v>875</v>
      </c>
      <c r="AQ47">
        <v>17.61</v>
      </c>
      <c r="AR47">
        <v>1.44</v>
      </c>
      <c r="AS47">
        <v>14.94</v>
      </c>
      <c r="AT47">
        <v>1.65</v>
      </c>
      <c r="AU47" t="s">
        <v>8</v>
      </c>
      <c r="AV47" t="s">
        <v>8</v>
      </c>
      <c r="AW47" t="s">
        <v>486</v>
      </c>
      <c r="AX47" t="s">
        <v>197</v>
      </c>
      <c r="AY47" s="35" t="s">
        <v>487</v>
      </c>
      <c r="AZ47">
        <v>12</v>
      </c>
      <c r="BA47" s="21" t="s">
        <v>489</v>
      </c>
      <c r="BB47">
        <v>10</v>
      </c>
      <c r="BC47" t="s">
        <v>490</v>
      </c>
      <c r="BD47" t="s">
        <v>488</v>
      </c>
      <c r="BE47">
        <v>24</v>
      </c>
      <c r="BF47" s="35" t="s">
        <v>273</v>
      </c>
      <c r="BG47" t="s">
        <v>272</v>
      </c>
      <c r="BH47" t="s">
        <v>862</v>
      </c>
    </row>
    <row r="48" spans="1:62" x14ac:dyDescent="0.3">
      <c r="A48" t="s">
        <v>479</v>
      </c>
      <c r="B48" t="s">
        <v>478</v>
      </c>
      <c r="C48">
        <v>2006</v>
      </c>
      <c r="D48" t="s">
        <v>480</v>
      </c>
      <c r="E48" t="s">
        <v>143</v>
      </c>
      <c r="F48" s="35" t="s">
        <v>25</v>
      </c>
      <c r="G48" t="s">
        <v>482</v>
      </c>
      <c r="H48" t="s">
        <v>36</v>
      </c>
      <c r="I48" t="s">
        <v>12</v>
      </c>
      <c r="J48" t="s">
        <v>8</v>
      </c>
      <c r="K48" t="s">
        <v>9</v>
      </c>
      <c r="L48" t="s">
        <v>9</v>
      </c>
      <c r="M48" t="s">
        <v>9</v>
      </c>
      <c r="N48">
        <v>30</v>
      </c>
      <c r="O48" t="s">
        <v>9</v>
      </c>
      <c r="P48">
        <v>35</v>
      </c>
      <c r="Q48">
        <v>1</v>
      </c>
      <c r="R48">
        <v>8</v>
      </c>
      <c r="S48">
        <v>3</v>
      </c>
      <c r="T48">
        <v>8</v>
      </c>
      <c r="U48">
        <f t="shared" si="2"/>
        <v>3</v>
      </c>
      <c r="V48">
        <f t="shared" si="3"/>
        <v>2.6666666666666665</v>
      </c>
      <c r="W48" s="35" t="s">
        <v>147</v>
      </c>
      <c r="X48" t="s">
        <v>95</v>
      </c>
      <c r="Y48" t="s">
        <v>78</v>
      </c>
      <c r="Z48" t="s">
        <v>276</v>
      </c>
      <c r="AA48">
        <v>10</v>
      </c>
      <c r="AB48" t="s">
        <v>145</v>
      </c>
      <c r="AC48">
        <v>10</v>
      </c>
      <c r="AD48" t="s">
        <v>221</v>
      </c>
      <c r="AE48" t="s">
        <v>83</v>
      </c>
      <c r="AF48">
        <v>514.5</v>
      </c>
      <c r="AG48" t="s">
        <v>9</v>
      </c>
      <c r="AH48">
        <v>0.67</v>
      </c>
      <c r="AI48" s="35" t="s">
        <v>470</v>
      </c>
      <c r="AK48">
        <v>10</v>
      </c>
      <c r="AL48" t="s">
        <v>145</v>
      </c>
      <c r="AM48">
        <v>6</v>
      </c>
      <c r="AN48" t="s">
        <v>158</v>
      </c>
      <c r="AO48" s="35">
        <v>24</v>
      </c>
      <c r="AP48" t="s">
        <v>875</v>
      </c>
      <c r="AQ48">
        <v>17.61</v>
      </c>
      <c r="AR48">
        <v>1.44</v>
      </c>
      <c r="AS48">
        <v>18.53</v>
      </c>
      <c r="AT48">
        <v>0.99</v>
      </c>
      <c r="AU48" t="s">
        <v>8</v>
      </c>
      <c r="AV48" t="s">
        <v>8</v>
      </c>
      <c r="AW48" t="s">
        <v>486</v>
      </c>
      <c r="AX48" t="s">
        <v>197</v>
      </c>
      <c r="AY48" s="35" t="s">
        <v>487</v>
      </c>
      <c r="AZ48">
        <v>12</v>
      </c>
      <c r="BA48" s="21" t="s">
        <v>489</v>
      </c>
      <c r="BB48">
        <v>12</v>
      </c>
      <c r="BC48" t="s">
        <v>491</v>
      </c>
      <c r="BD48" t="s">
        <v>488</v>
      </c>
      <c r="BE48">
        <v>24</v>
      </c>
      <c r="BF48" s="35" t="s">
        <v>273</v>
      </c>
      <c r="BG48" t="s">
        <v>272</v>
      </c>
      <c r="BH48" t="s">
        <v>862</v>
      </c>
    </row>
    <row r="49" spans="1:60" s="22" customFormat="1" x14ac:dyDescent="0.3">
      <c r="A49" s="22" t="s">
        <v>495</v>
      </c>
      <c r="B49" s="22" t="s">
        <v>494</v>
      </c>
      <c r="C49" s="22">
        <v>2016</v>
      </c>
      <c r="D49" s="22" t="s">
        <v>496</v>
      </c>
      <c r="E49" s="22" t="s">
        <v>141</v>
      </c>
      <c r="F49" s="34" t="s">
        <v>25</v>
      </c>
      <c r="G49" s="22" t="s">
        <v>285</v>
      </c>
      <c r="H49" s="22" t="s">
        <v>36</v>
      </c>
      <c r="I49" s="22" t="s">
        <v>12</v>
      </c>
      <c r="J49" s="22" t="s">
        <v>8</v>
      </c>
      <c r="K49" s="22">
        <v>8</v>
      </c>
      <c r="L49" s="22" t="s">
        <v>9</v>
      </c>
      <c r="M49" s="22">
        <v>10</v>
      </c>
      <c r="N49" s="22" t="s">
        <v>9</v>
      </c>
      <c r="O49" s="22" t="s">
        <v>9</v>
      </c>
      <c r="P49" s="22" t="s">
        <v>9</v>
      </c>
      <c r="Q49" s="22">
        <v>1</v>
      </c>
      <c r="R49" s="22">
        <v>5</v>
      </c>
      <c r="S49" s="22">
        <v>1</v>
      </c>
      <c r="T49" s="22">
        <v>5</v>
      </c>
      <c r="U49" s="22">
        <f t="shared" si="2"/>
        <v>1</v>
      </c>
      <c r="V49" s="22">
        <f t="shared" si="3"/>
        <v>5</v>
      </c>
      <c r="W49" s="34" t="s">
        <v>97</v>
      </c>
      <c r="X49" s="22" t="s">
        <v>8</v>
      </c>
      <c r="Y49" s="22" t="s">
        <v>2553</v>
      </c>
      <c r="Z49" s="22" t="s">
        <v>9</v>
      </c>
      <c r="AA49" s="22" t="s">
        <v>9</v>
      </c>
      <c r="AB49" s="22" t="s">
        <v>8</v>
      </c>
      <c r="AC49" s="22" t="s">
        <v>9</v>
      </c>
      <c r="AD49" s="22" t="s">
        <v>8</v>
      </c>
      <c r="AE49" s="22" t="s">
        <v>9</v>
      </c>
      <c r="AF49" s="22">
        <v>543</v>
      </c>
      <c r="AG49" s="22" t="s">
        <v>9</v>
      </c>
      <c r="AH49" s="22">
        <v>5</v>
      </c>
      <c r="AI49" s="34" t="s">
        <v>498</v>
      </c>
      <c r="AK49" s="22" t="s">
        <v>9</v>
      </c>
      <c r="AL49" s="22" t="s">
        <v>8</v>
      </c>
      <c r="AM49" s="22">
        <v>-12</v>
      </c>
      <c r="AN49" s="22" t="s">
        <v>156</v>
      </c>
      <c r="AO49" s="34">
        <v>24</v>
      </c>
      <c r="AP49" s="22" t="s">
        <v>875</v>
      </c>
      <c r="AQ49" s="22">
        <v>3.64</v>
      </c>
      <c r="AR49" s="22">
        <v>0.85</v>
      </c>
      <c r="AS49" s="22">
        <v>12.29</v>
      </c>
      <c r="AT49" s="22">
        <v>1.41</v>
      </c>
      <c r="AU49" s="22" t="s">
        <v>8</v>
      </c>
      <c r="AV49" s="22" t="s">
        <v>8</v>
      </c>
      <c r="AW49" s="22" t="s">
        <v>137</v>
      </c>
      <c r="AX49" s="22" t="s">
        <v>197</v>
      </c>
      <c r="AY49" s="34" t="s">
        <v>12</v>
      </c>
      <c r="AZ49" s="22" t="s">
        <v>8</v>
      </c>
      <c r="BA49" s="22" t="s">
        <v>8</v>
      </c>
      <c r="BB49" s="22" t="s">
        <v>8</v>
      </c>
      <c r="BC49" s="22" t="s">
        <v>8</v>
      </c>
      <c r="BD49" s="22" t="s">
        <v>8</v>
      </c>
      <c r="BE49" s="22" t="s">
        <v>8</v>
      </c>
      <c r="BF49" s="34" t="s">
        <v>273</v>
      </c>
      <c r="BG49" s="22" t="s">
        <v>273</v>
      </c>
    </row>
    <row r="50" spans="1:60" s="22" customFormat="1" x14ac:dyDescent="0.3">
      <c r="A50" s="22" t="s">
        <v>495</v>
      </c>
      <c r="B50" s="22" t="s">
        <v>494</v>
      </c>
      <c r="C50" s="22">
        <v>2016</v>
      </c>
      <c r="D50" s="22" t="s">
        <v>496</v>
      </c>
      <c r="E50" s="22" t="s">
        <v>143</v>
      </c>
      <c r="F50" s="34" t="s">
        <v>25</v>
      </c>
      <c r="G50" s="22" t="s">
        <v>497</v>
      </c>
      <c r="H50" s="22" t="s">
        <v>36</v>
      </c>
      <c r="I50" s="22" t="s">
        <v>12</v>
      </c>
      <c r="J50" s="22" t="s">
        <v>8</v>
      </c>
      <c r="K50" s="22">
        <v>8</v>
      </c>
      <c r="L50" s="22" t="s">
        <v>9</v>
      </c>
      <c r="M50" s="22">
        <v>10</v>
      </c>
      <c r="N50" s="22" t="s">
        <v>9</v>
      </c>
      <c r="O50" s="22" t="s">
        <v>9</v>
      </c>
      <c r="P50" s="22" t="s">
        <v>9</v>
      </c>
      <c r="Q50" s="22">
        <v>1</v>
      </c>
      <c r="R50" s="22">
        <v>5</v>
      </c>
      <c r="S50" s="22">
        <v>1</v>
      </c>
      <c r="T50" s="22">
        <v>5</v>
      </c>
      <c r="U50" s="22">
        <f t="shared" si="2"/>
        <v>1</v>
      </c>
      <c r="V50" s="22">
        <f t="shared" si="3"/>
        <v>5</v>
      </c>
      <c r="W50" s="34" t="s">
        <v>97</v>
      </c>
      <c r="X50" s="22" t="s">
        <v>8</v>
      </c>
      <c r="Y50" s="22" t="s">
        <v>2553</v>
      </c>
      <c r="Z50" s="22" t="s">
        <v>9</v>
      </c>
      <c r="AA50" s="22" t="s">
        <v>9</v>
      </c>
      <c r="AB50" s="22" t="s">
        <v>8</v>
      </c>
      <c r="AC50" s="22" t="s">
        <v>9</v>
      </c>
      <c r="AD50" s="22" t="s">
        <v>8</v>
      </c>
      <c r="AE50" s="22" t="s">
        <v>9</v>
      </c>
      <c r="AF50" s="22">
        <v>543</v>
      </c>
      <c r="AG50" s="22" t="s">
        <v>9</v>
      </c>
      <c r="AH50" s="22">
        <v>5</v>
      </c>
      <c r="AI50" s="34" t="s">
        <v>498</v>
      </c>
      <c r="AK50" s="22" t="s">
        <v>9</v>
      </c>
      <c r="AL50" s="22" t="s">
        <v>8</v>
      </c>
      <c r="AM50" s="22">
        <v>-12</v>
      </c>
      <c r="AN50" s="22" t="s">
        <v>156</v>
      </c>
      <c r="AO50" s="34">
        <v>24</v>
      </c>
      <c r="AP50" s="22" t="s">
        <v>875</v>
      </c>
      <c r="AQ50" s="22">
        <v>10.73</v>
      </c>
      <c r="AR50" s="22">
        <v>2.0099999999999998</v>
      </c>
      <c r="AS50" s="22">
        <v>12.14</v>
      </c>
      <c r="AT50" s="22">
        <v>1.93</v>
      </c>
      <c r="AU50" s="22" t="s">
        <v>8</v>
      </c>
      <c r="AV50" s="22" t="s">
        <v>8</v>
      </c>
      <c r="AW50" s="22" t="s">
        <v>137</v>
      </c>
      <c r="AX50" s="22" t="s">
        <v>197</v>
      </c>
      <c r="AY50" s="34" t="s">
        <v>12</v>
      </c>
      <c r="AZ50" s="22" t="s">
        <v>8</v>
      </c>
      <c r="BA50" s="22" t="s">
        <v>8</v>
      </c>
      <c r="BB50" s="22" t="s">
        <v>8</v>
      </c>
      <c r="BC50" s="22" t="s">
        <v>8</v>
      </c>
      <c r="BD50" s="22" t="s">
        <v>8</v>
      </c>
      <c r="BE50" s="22" t="s">
        <v>8</v>
      </c>
      <c r="BF50" s="34" t="s">
        <v>273</v>
      </c>
      <c r="BG50" s="22" t="s">
        <v>273</v>
      </c>
    </row>
    <row r="51" spans="1:60" x14ac:dyDescent="0.3">
      <c r="A51" t="s">
        <v>506</v>
      </c>
      <c r="B51" t="s">
        <v>501</v>
      </c>
      <c r="C51">
        <v>2016</v>
      </c>
      <c r="D51" t="s">
        <v>502</v>
      </c>
      <c r="E51" t="s">
        <v>141</v>
      </c>
      <c r="F51" s="35" t="s">
        <v>24</v>
      </c>
      <c r="G51" t="s">
        <v>10</v>
      </c>
      <c r="H51" t="s">
        <v>36</v>
      </c>
      <c r="I51" t="s">
        <v>12</v>
      </c>
      <c r="J51" t="s">
        <v>8</v>
      </c>
      <c r="K51" t="s">
        <v>9</v>
      </c>
      <c r="L51">
        <v>9</v>
      </c>
      <c r="M51" t="s">
        <v>9</v>
      </c>
      <c r="N51" t="s">
        <v>9</v>
      </c>
      <c r="O51">
        <v>300</v>
      </c>
      <c r="P51" t="s">
        <v>9</v>
      </c>
      <c r="Q51">
        <v>2</v>
      </c>
      <c r="R51">
        <v>16</v>
      </c>
      <c r="S51">
        <v>0</v>
      </c>
      <c r="T51" t="s">
        <v>8</v>
      </c>
      <c r="U51" t="str">
        <f t="shared" si="2"/>
        <v>NA</v>
      </c>
      <c r="V51" t="str">
        <f t="shared" si="3"/>
        <v>NA</v>
      </c>
      <c r="W51" s="35" t="s">
        <v>9</v>
      </c>
      <c r="X51" t="s">
        <v>8</v>
      </c>
      <c r="Y51" t="s">
        <v>2553</v>
      </c>
      <c r="Z51" t="s">
        <v>503</v>
      </c>
      <c r="AA51">
        <v>20</v>
      </c>
      <c r="AB51" t="s">
        <v>145</v>
      </c>
      <c r="AC51">
        <v>3.7</v>
      </c>
      <c r="AD51" t="s">
        <v>221</v>
      </c>
      <c r="AE51" t="s">
        <v>84</v>
      </c>
      <c r="AF51" t="s">
        <v>9</v>
      </c>
      <c r="AG51">
        <v>0.125</v>
      </c>
      <c r="AH51">
        <v>1.5</v>
      </c>
      <c r="AI51" s="35" t="s">
        <v>12</v>
      </c>
      <c r="AJ51" t="s">
        <v>8</v>
      </c>
      <c r="AK51" t="s">
        <v>8</v>
      </c>
      <c r="AL51" t="s">
        <v>8</v>
      </c>
      <c r="AM51" t="s">
        <v>8</v>
      </c>
      <c r="AN51" t="s">
        <v>8</v>
      </c>
      <c r="AO51" s="35" t="s">
        <v>9</v>
      </c>
      <c r="AP51" t="s">
        <v>876</v>
      </c>
      <c r="AQ51">
        <v>0.59</v>
      </c>
      <c r="AR51">
        <v>0.36</v>
      </c>
      <c r="AS51" t="s">
        <v>8</v>
      </c>
      <c r="AT51" t="s">
        <v>8</v>
      </c>
      <c r="AU51" t="s">
        <v>8</v>
      </c>
      <c r="AV51" t="s">
        <v>8</v>
      </c>
      <c r="AW51" t="s">
        <v>137</v>
      </c>
      <c r="AX51" t="s">
        <v>196</v>
      </c>
      <c r="AY51" s="35" t="s">
        <v>12</v>
      </c>
      <c r="AZ51" t="s">
        <v>8</v>
      </c>
      <c r="BA51" t="s">
        <v>8</v>
      </c>
      <c r="BB51" t="s">
        <v>8</v>
      </c>
      <c r="BC51" t="s">
        <v>8</v>
      </c>
      <c r="BD51" t="s">
        <v>8</v>
      </c>
      <c r="BE51" t="s">
        <v>8</v>
      </c>
      <c r="BF51" s="35" t="s">
        <v>273</v>
      </c>
      <c r="BG51" t="s">
        <v>272</v>
      </c>
      <c r="BH51" t="s">
        <v>863</v>
      </c>
    </row>
    <row r="52" spans="1:60" x14ac:dyDescent="0.3">
      <c r="A52" t="s">
        <v>506</v>
      </c>
      <c r="B52" t="s">
        <v>501</v>
      </c>
      <c r="C52">
        <v>2016</v>
      </c>
      <c r="D52" t="s">
        <v>502</v>
      </c>
      <c r="E52" t="s">
        <v>143</v>
      </c>
      <c r="F52" s="35" t="s">
        <v>24</v>
      </c>
      <c r="G52" t="s">
        <v>10</v>
      </c>
      <c r="H52" t="s">
        <v>36</v>
      </c>
      <c r="I52" t="s">
        <v>12</v>
      </c>
      <c r="J52" t="s">
        <v>8</v>
      </c>
      <c r="K52" t="s">
        <v>9</v>
      </c>
      <c r="L52">
        <v>9</v>
      </c>
      <c r="M52" t="s">
        <v>9</v>
      </c>
      <c r="N52" t="s">
        <v>9</v>
      </c>
      <c r="O52">
        <v>300</v>
      </c>
      <c r="P52" t="s">
        <v>9</v>
      </c>
      <c r="Q52">
        <v>2</v>
      </c>
      <c r="R52">
        <v>18</v>
      </c>
      <c r="S52">
        <v>0</v>
      </c>
      <c r="T52" t="s">
        <v>8</v>
      </c>
      <c r="U52" t="str">
        <f t="shared" si="2"/>
        <v>NA</v>
      </c>
      <c r="V52" t="str">
        <f t="shared" si="3"/>
        <v>NA</v>
      </c>
      <c r="W52" s="35" t="s">
        <v>9</v>
      </c>
      <c r="X52" t="s">
        <v>8</v>
      </c>
      <c r="Y52" t="s">
        <v>2553</v>
      </c>
      <c r="Z52" t="s">
        <v>503</v>
      </c>
      <c r="AA52">
        <v>20</v>
      </c>
      <c r="AB52" t="s">
        <v>145</v>
      </c>
      <c r="AC52">
        <v>3.7</v>
      </c>
      <c r="AD52" t="s">
        <v>221</v>
      </c>
      <c r="AE52" t="s">
        <v>84</v>
      </c>
      <c r="AF52" t="s">
        <v>9</v>
      </c>
      <c r="AG52">
        <v>0.125</v>
      </c>
      <c r="AH52">
        <v>1.5</v>
      </c>
      <c r="AI52" s="35" t="s">
        <v>12</v>
      </c>
      <c r="AJ52" t="s">
        <v>8</v>
      </c>
      <c r="AK52" t="s">
        <v>8</v>
      </c>
      <c r="AL52" t="s">
        <v>8</v>
      </c>
      <c r="AM52" t="s">
        <v>8</v>
      </c>
      <c r="AN52" t="s">
        <v>8</v>
      </c>
      <c r="AO52" s="35" t="s">
        <v>9</v>
      </c>
      <c r="AP52" t="s">
        <v>876</v>
      </c>
      <c r="AQ52">
        <v>0.63</v>
      </c>
      <c r="AR52">
        <v>0.37</v>
      </c>
      <c r="AS52" t="s">
        <v>8</v>
      </c>
      <c r="AT52" t="s">
        <v>8</v>
      </c>
      <c r="AU52" t="s">
        <v>8</v>
      </c>
      <c r="AV52" t="s">
        <v>8</v>
      </c>
      <c r="AW52" t="s">
        <v>137</v>
      </c>
      <c r="AX52" t="s">
        <v>196</v>
      </c>
      <c r="AY52" s="35" t="s">
        <v>12</v>
      </c>
      <c r="AZ52" t="s">
        <v>8</v>
      </c>
      <c r="BA52" t="s">
        <v>8</v>
      </c>
      <c r="BB52" t="s">
        <v>8</v>
      </c>
      <c r="BC52" t="s">
        <v>8</v>
      </c>
      <c r="BD52" t="s">
        <v>8</v>
      </c>
      <c r="BE52" t="s">
        <v>8</v>
      </c>
      <c r="BF52" s="35" t="s">
        <v>273</v>
      </c>
      <c r="BG52" t="s">
        <v>272</v>
      </c>
      <c r="BH52" t="s">
        <v>863</v>
      </c>
    </row>
    <row r="53" spans="1:60" s="22" customFormat="1" x14ac:dyDescent="0.3">
      <c r="A53" s="22" t="s">
        <v>508</v>
      </c>
      <c r="B53" s="22" t="s">
        <v>507</v>
      </c>
      <c r="C53" s="22">
        <v>2016</v>
      </c>
      <c r="D53" s="22" t="s">
        <v>509</v>
      </c>
      <c r="E53" s="22" t="s">
        <v>141</v>
      </c>
      <c r="F53" s="34" t="s">
        <v>25</v>
      </c>
      <c r="G53" s="22" t="s">
        <v>1008</v>
      </c>
      <c r="H53" s="22" t="s">
        <v>36</v>
      </c>
      <c r="I53" s="22" t="s">
        <v>12</v>
      </c>
      <c r="J53" s="22" t="s">
        <v>8</v>
      </c>
      <c r="K53" s="22" t="s">
        <v>9</v>
      </c>
      <c r="L53" s="22">
        <v>8</v>
      </c>
      <c r="M53" s="22" t="s">
        <v>9</v>
      </c>
      <c r="N53" s="22" t="s">
        <v>9</v>
      </c>
      <c r="O53" s="22" t="s">
        <v>9</v>
      </c>
      <c r="P53" s="22" t="s">
        <v>9</v>
      </c>
      <c r="Q53" s="22">
        <v>1</v>
      </c>
      <c r="R53" s="22">
        <v>8</v>
      </c>
      <c r="S53" s="22">
        <v>2</v>
      </c>
      <c r="T53" s="22">
        <v>8</v>
      </c>
      <c r="U53" s="22">
        <f t="shared" si="2"/>
        <v>2</v>
      </c>
      <c r="V53" s="22">
        <f t="shared" si="3"/>
        <v>4</v>
      </c>
      <c r="W53" s="34" t="s">
        <v>510</v>
      </c>
      <c r="X53" s="22" t="s">
        <v>936</v>
      </c>
      <c r="Y53" s="22" t="s">
        <v>78</v>
      </c>
      <c r="Z53" s="22" t="s">
        <v>9</v>
      </c>
      <c r="AA53" s="22">
        <v>10</v>
      </c>
      <c r="AB53" s="22" t="s">
        <v>320</v>
      </c>
      <c r="AC53" s="22">
        <v>150</v>
      </c>
      <c r="AD53" s="22" t="s">
        <v>292</v>
      </c>
      <c r="AE53" s="22" t="s">
        <v>231</v>
      </c>
      <c r="AF53" s="22" t="s">
        <v>9</v>
      </c>
      <c r="AG53" s="22" t="s">
        <v>9</v>
      </c>
      <c r="AH53" s="22">
        <v>15</v>
      </c>
      <c r="AI53" s="34" t="s">
        <v>512</v>
      </c>
      <c r="AK53" s="22" t="s">
        <v>511</v>
      </c>
      <c r="AL53" s="22" t="s">
        <v>513</v>
      </c>
      <c r="AM53" s="22" t="s">
        <v>9</v>
      </c>
      <c r="AN53" s="22" t="s">
        <v>158</v>
      </c>
      <c r="AO53" s="34" t="s">
        <v>9</v>
      </c>
      <c r="AP53" s="22" t="s">
        <v>876</v>
      </c>
      <c r="AQ53" s="22">
        <v>1</v>
      </c>
      <c r="AR53" s="22">
        <v>0.2</v>
      </c>
      <c r="AS53" s="22">
        <v>0.8</v>
      </c>
      <c r="AT53" s="22">
        <v>0.15</v>
      </c>
      <c r="AU53" s="22" t="s">
        <v>8</v>
      </c>
      <c r="AV53" s="22" t="s">
        <v>8</v>
      </c>
      <c r="AW53" s="22" t="s">
        <v>9</v>
      </c>
      <c r="AX53" s="22" t="s">
        <v>196</v>
      </c>
      <c r="AY53" s="34" t="s">
        <v>12</v>
      </c>
      <c r="AZ53" s="22" t="s">
        <v>8</v>
      </c>
      <c r="BA53" s="22" t="s">
        <v>8</v>
      </c>
      <c r="BB53" s="22" t="s">
        <v>8</v>
      </c>
      <c r="BC53" s="22" t="s">
        <v>8</v>
      </c>
      <c r="BD53" s="22" t="s">
        <v>8</v>
      </c>
      <c r="BE53" s="22" t="s">
        <v>8</v>
      </c>
      <c r="BF53" s="34" t="s">
        <v>273</v>
      </c>
      <c r="BG53" s="22" t="s">
        <v>272</v>
      </c>
      <c r="BH53" s="22" t="s">
        <v>862</v>
      </c>
    </row>
    <row r="54" spans="1:60" x14ac:dyDescent="0.3">
      <c r="A54" t="s">
        <v>515</v>
      </c>
      <c r="B54" t="s">
        <v>514</v>
      </c>
      <c r="C54">
        <v>2018</v>
      </c>
      <c r="D54" t="s">
        <v>516</v>
      </c>
      <c r="E54" t="s">
        <v>141</v>
      </c>
      <c r="F54" s="35" t="s">
        <v>24</v>
      </c>
      <c r="G54" t="s">
        <v>11</v>
      </c>
      <c r="H54" t="s">
        <v>36</v>
      </c>
      <c r="I54" t="s">
        <v>12</v>
      </c>
      <c r="J54" t="s">
        <v>8</v>
      </c>
      <c r="K54" t="s">
        <v>9</v>
      </c>
      <c r="L54">
        <v>8</v>
      </c>
      <c r="M54" t="s">
        <v>9</v>
      </c>
      <c r="N54" t="s">
        <v>9</v>
      </c>
      <c r="O54">
        <v>283.88</v>
      </c>
      <c r="P54" t="s">
        <v>9</v>
      </c>
      <c r="Q54">
        <v>1</v>
      </c>
      <c r="R54">
        <v>10</v>
      </c>
      <c r="S54">
        <v>0</v>
      </c>
      <c r="T54" t="s">
        <v>8</v>
      </c>
      <c r="U54" t="str">
        <f t="shared" si="2"/>
        <v>NA</v>
      </c>
      <c r="V54" t="str">
        <f t="shared" si="3"/>
        <v>NA</v>
      </c>
      <c r="W54" s="35" t="s">
        <v>100</v>
      </c>
      <c r="X54" t="s">
        <v>936</v>
      </c>
      <c r="Y54" t="s">
        <v>78</v>
      </c>
      <c r="Z54" t="s">
        <v>1559</v>
      </c>
      <c r="AA54">
        <v>20</v>
      </c>
      <c r="AB54" t="s">
        <v>145</v>
      </c>
      <c r="AC54" t="s">
        <v>9</v>
      </c>
      <c r="AD54" t="s">
        <v>8</v>
      </c>
      <c r="AE54" t="s">
        <v>232</v>
      </c>
      <c r="AF54" t="s">
        <v>9</v>
      </c>
      <c r="AG54">
        <v>4</v>
      </c>
      <c r="AH54">
        <v>30</v>
      </c>
      <c r="AI54" s="35" t="s">
        <v>12</v>
      </c>
      <c r="AK54" t="s">
        <v>8</v>
      </c>
      <c r="AL54" t="s">
        <v>8</v>
      </c>
      <c r="AM54" t="s">
        <v>8</v>
      </c>
      <c r="AN54" t="s">
        <v>8</v>
      </c>
      <c r="AO54" s="35">
        <v>1008</v>
      </c>
      <c r="AP54" t="s">
        <v>9</v>
      </c>
      <c r="AQ54">
        <v>94.05</v>
      </c>
      <c r="AR54">
        <v>12.13</v>
      </c>
      <c r="AS54" t="s">
        <v>8</v>
      </c>
      <c r="AT54" t="s">
        <v>8</v>
      </c>
      <c r="AU54" t="s">
        <v>8</v>
      </c>
      <c r="AV54" t="s">
        <v>8</v>
      </c>
      <c r="AW54" t="s">
        <v>137</v>
      </c>
      <c r="AX54" t="s">
        <v>198</v>
      </c>
      <c r="AY54" s="35" t="s">
        <v>138</v>
      </c>
      <c r="AZ54">
        <v>10.64</v>
      </c>
      <c r="BA54">
        <v>0.55000000000000004</v>
      </c>
      <c r="BB54" t="s">
        <v>8</v>
      </c>
      <c r="BC54" t="s">
        <v>8</v>
      </c>
      <c r="BD54" t="s">
        <v>198</v>
      </c>
      <c r="BE54">
        <v>1344</v>
      </c>
      <c r="BF54" s="35" t="s">
        <v>272</v>
      </c>
      <c r="BG54" t="s">
        <v>273</v>
      </c>
      <c r="BH54" t="s">
        <v>520</v>
      </c>
    </row>
    <row r="55" spans="1:60" x14ac:dyDescent="0.3">
      <c r="A55" t="s">
        <v>515</v>
      </c>
      <c r="B55" t="s">
        <v>514</v>
      </c>
      <c r="C55">
        <v>2018</v>
      </c>
      <c r="D55" t="s">
        <v>516</v>
      </c>
      <c r="E55" t="s">
        <v>143</v>
      </c>
      <c r="F55" s="35" t="s">
        <v>24</v>
      </c>
      <c r="G55" t="s">
        <v>11</v>
      </c>
      <c r="H55" t="s">
        <v>36</v>
      </c>
      <c r="I55" t="s">
        <v>12</v>
      </c>
      <c r="J55" t="s">
        <v>8</v>
      </c>
      <c r="K55" t="s">
        <v>9</v>
      </c>
      <c r="L55">
        <v>8</v>
      </c>
      <c r="M55" t="s">
        <v>9</v>
      </c>
      <c r="N55" t="s">
        <v>9</v>
      </c>
      <c r="O55">
        <v>283.88</v>
      </c>
      <c r="P55" t="s">
        <v>9</v>
      </c>
      <c r="Q55">
        <v>1</v>
      </c>
      <c r="R55">
        <v>12</v>
      </c>
      <c r="S55">
        <v>3</v>
      </c>
      <c r="T55">
        <v>6</v>
      </c>
      <c r="U55">
        <f t="shared" si="2"/>
        <v>3</v>
      </c>
      <c r="V55">
        <f t="shared" si="3"/>
        <v>4</v>
      </c>
      <c r="W55" s="35" t="s">
        <v>100</v>
      </c>
      <c r="X55" t="s">
        <v>936</v>
      </c>
      <c r="Y55" t="s">
        <v>78</v>
      </c>
      <c r="Z55" t="s">
        <v>1559</v>
      </c>
      <c r="AA55">
        <v>20</v>
      </c>
      <c r="AB55" t="s">
        <v>145</v>
      </c>
      <c r="AC55" t="s">
        <v>9</v>
      </c>
      <c r="AD55" t="s">
        <v>8</v>
      </c>
      <c r="AE55" t="s">
        <v>232</v>
      </c>
      <c r="AF55" t="s">
        <v>9</v>
      </c>
      <c r="AG55">
        <v>4</v>
      </c>
      <c r="AH55">
        <v>30</v>
      </c>
      <c r="AI55" s="35" t="s">
        <v>517</v>
      </c>
      <c r="AK55" t="s">
        <v>8</v>
      </c>
      <c r="AL55" t="s">
        <v>8</v>
      </c>
      <c r="AM55">
        <v>1584</v>
      </c>
      <c r="AN55" t="s">
        <v>158</v>
      </c>
      <c r="AO55" s="35">
        <v>2184</v>
      </c>
      <c r="AP55" t="s">
        <v>9</v>
      </c>
      <c r="AQ55">
        <v>76.680000000000007</v>
      </c>
      <c r="AR55">
        <v>5.56</v>
      </c>
      <c r="AS55">
        <v>67.61</v>
      </c>
      <c r="AT55">
        <v>3.22</v>
      </c>
      <c r="AU55" t="s">
        <v>8</v>
      </c>
      <c r="AV55" t="s">
        <v>8</v>
      </c>
      <c r="AW55" t="s">
        <v>137</v>
      </c>
      <c r="AX55" t="s">
        <v>198</v>
      </c>
      <c r="AY55" s="35" t="s">
        <v>138</v>
      </c>
      <c r="AZ55">
        <v>10.92</v>
      </c>
      <c r="BA55" t="s">
        <v>9</v>
      </c>
      <c r="BB55">
        <v>9.1999999999999993</v>
      </c>
      <c r="BC55">
        <v>0.8</v>
      </c>
      <c r="BD55" t="s">
        <v>198</v>
      </c>
      <c r="BE55">
        <v>2184</v>
      </c>
      <c r="BF55" s="35" t="s">
        <v>272</v>
      </c>
      <c r="BG55" t="s">
        <v>272</v>
      </c>
      <c r="BH55" t="s">
        <v>865</v>
      </c>
    </row>
    <row r="56" spans="1:60" x14ac:dyDescent="0.3">
      <c r="A56" t="s">
        <v>515</v>
      </c>
      <c r="B56" t="s">
        <v>514</v>
      </c>
      <c r="C56">
        <v>2018</v>
      </c>
      <c r="D56" t="s">
        <v>516</v>
      </c>
      <c r="E56" t="s">
        <v>144</v>
      </c>
      <c r="F56" s="35" t="s">
        <v>24</v>
      </c>
      <c r="G56" t="s">
        <v>11</v>
      </c>
      <c r="H56" t="s">
        <v>36</v>
      </c>
      <c r="I56" t="s">
        <v>12</v>
      </c>
      <c r="J56" t="s">
        <v>8</v>
      </c>
      <c r="K56" t="s">
        <v>9</v>
      </c>
      <c r="L56">
        <v>8</v>
      </c>
      <c r="M56" t="s">
        <v>9</v>
      </c>
      <c r="N56" t="s">
        <v>9</v>
      </c>
      <c r="O56">
        <v>283.88</v>
      </c>
      <c r="P56" t="s">
        <v>9</v>
      </c>
      <c r="Q56">
        <v>1</v>
      </c>
      <c r="R56">
        <v>12</v>
      </c>
      <c r="S56">
        <v>3</v>
      </c>
      <c r="T56">
        <v>6</v>
      </c>
      <c r="U56">
        <f t="shared" si="2"/>
        <v>3</v>
      </c>
      <c r="V56">
        <f t="shared" si="3"/>
        <v>4</v>
      </c>
      <c r="W56" s="35" t="s">
        <v>100</v>
      </c>
      <c r="X56" t="s">
        <v>936</v>
      </c>
      <c r="Y56" t="s">
        <v>78</v>
      </c>
      <c r="Z56" t="s">
        <v>1559</v>
      </c>
      <c r="AA56">
        <v>20</v>
      </c>
      <c r="AB56" t="s">
        <v>145</v>
      </c>
      <c r="AC56" t="s">
        <v>9</v>
      </c>
      <c r="AD56" t="s">
        <v>8</v>
      </c>
      <c r="AE56" t="s">
        <v>232</v>
      </c>
      <c r="AF56" t="s">
        <v>9</v>
      </c>
      <c r="AG56">
        <v>4</v>
      </c>
      <c r="AH56">
        <v>30</v>
      </c>
      <c r="AI56" s="35" t="s">
        <v>518</v>
      </c>
      <c r="AK56">
        <v>280</v>
      </c>
      <c r="AL56" t="s">
        <v>519</v>
      </c>
      <c r="AM56">
        <v>1584</v>
      </c>
      <c r="AN56" t="s">
        <v>158</v>
      </c>
      <c r="AO56" s="35">
        <v>2184</v>
      </c>
      <c r="AP56" t="s">
        <v>9</v>
      </c>
      <c r="AQ56">
        <v>76.680000000000007</v>
      </c>
      <c r="AR56">
        <v>5.56</v>
      </c>
      <c r="AS56">
        <v>94.54</v>
      </c>
      <c r="AT56">
        <v>8.7799999999999994</v>
      </c>
      <c r="AU56" t="s">
        <v>8</v>
      </c>
      <c r="AV56" t="s">
        <v>8</v>
      </c>
      <c r="AW56" t="s">
        <v>137</v>
      </c>
      <c r="AX56" t="s">
        <v>198</v>
      </c>
      <c r="AY56" s="35" t="s">
        <v>138</v>
      </c>
      <c r="AZ56">
        <v>10.92</v>
      </c>
      <c r="BA56" t="s">
        <v>9</v>
      </c>
      <c r="BB56">
        <v>9.65</v>
      </c>
      <c r="BC56" t="s">
        <v>9</v>
      </c>
      <c r="BD56" t="s">
        <v>198</v>
      </c>
      <c r="BE56">
        <v>2184</v>
      </c>
      <c r="BF56" s="35" t="s">
        <v>272</v>
      </c>
      <c r="BG56" t="s">
        <v>272</v>
      </c>
      <c r="BH56" t="s">
        <v>865</v>
      </c>
    </row>
    <row r="57" spans="1:60" s="22" customFormat="1" x14ac:dyDescent="0.3">
      <c r="A57" s="22" t="s">
        <v>682</v>
      </c>
      <c r="B57" s="22" t="s">
        <v>523</v>
      </c>
      <c r="C57" s="22">
        <v>2016</v>
      </c>
      <c r="D57" s="22" t="s">
        <v>524</v>
      </c>
      <c r="E57" s="22" t="s">
        <v>141</v>
      </c>
      <c r="F57" s="34" t="s">
        <v>25</v>
      </c>
      <c r="G57" s="22" t="s">
        <v>1008</v>
      </c>
      <c r="H57" s="22" t="s">
        <v>36</v>
      </c>
      <c r="I57" s="22" t="s">
        <v>12</v>
      </c>
      <c r="J57" s="22" t="s">
        <v>8</v>
      </c>
      <c r="K57" s="22" t="s">
        <v>9</v>
      </c>
      <c r="L57" s="22">
        <v>8</v>
      </c>
      <c r="M57" s="22" t="s">
        <v>9</v>
      </c>
      <c r="N57" s="22" t="s">
        <v>9</v>
      </c>
      <c r="O57" s="22" t="s">
        <v>9</v>
      </c>
      <c r="P57" s="22" t="s">
        <v>9</v>
      </c>
      <c r="Q57" s="22">
        <v>3</v>
      </c>
      <c r="R57" s="22">
        <v>5</v>
      </c>
      <c r="S57" s="22">
        <v>0</v>
      </c>
      <c r="T57" s="22" t="s">
        <v>8</v>
      </c>
      <c r="U57" s="22" t="str">
        <f t="shared" si="2"/>
        <v>NA</v>
      </c>
      <c r="V57" s="22" t="str">
        <f t="shared" si="3"/>
        <v>NA</v>
      </c>
      <c r="W57" s="34" t="s">
        <v>526</v>
      </c>
      <c r="X57" s="22" t="s">
        <v>936</v>
      </c>
      <c r="Y57" s="22" t="s">
        <v>2553</v>
      </c>
      <c r="Z57" s="22" t="s">
        <v>527</v>
      </c>
      <c r="AA57" s="22">
        <v>10</v>
      </c>
      <c r="AB57" s="22" t="s">
        <v>320</v>
      </c>
      <c r="AC57" s="22">
        <v>3200</v>
      </c>
      <c r="AD57" s="22" t="s">
        <v>528</v>
      </c>
      <c r="AE57" s="22" t="s">
        <v>86</v>
      </c>
      <c r="AF57" s="22">
        <v>560</v>
      </c>
      <c r="AG57" s="22">
        <v>5</v>
      </c>
      <c r="AH57" s="22">
        <v>15</v>
      </c>
      <c r="AI57" s="34" t="s">
        <v>12</v>
      </c>
      <c r="AJ57" s="22" t="s">
        <v>8</v>
      </c>
      <c r="AK57" s="22" t="s">
        <v>8</v>
      </c>
      <c r="AL57" s="22" t="s">
        <v>8</v>
      </c>
      <c r="AM57" s="22" t="s">
        <v>8</v>
      </c>
      <c r="AN57" s="22" t="s">
        <v>8</v>
      </c>
      <c r="AO57" s="34">
        <v>24</v>
      </c>
      <c r="AP57" s="22" t="s">
        <v>876</v>
      </c>
      <c r="AQ57" s="22">
        <v>2.11</v>
      </c>
      <c r="AR57" s="22">
        <v>0.46</v>
      </c>
      <c r="AS57" s="22" t="s">
        <v>8</v>
      </c>
      <c r="AT57" s="22" t="s">
        <v>8</v>
      </c>
      <c r="AU57" s="22" t="s">
        <v>8</v>
      </c>
      <c r="AV57" s="22" t="s">
        <v>8</v>
      </c>
      <c r="AW57" s="22" t="s">
        <v>137</v>
      </c>
      <c r="AX57" s="22" t="s">
        <v>196</v>
      </c>
      <c r="AY57" s="34" t="s">
        <v>12</v>
      </c>
      <c r="AZ57" s="22" t="s">
        <v>8</v>
      </c>
      <c r="BA57" s="22" t="s">
        <v>8</v>
      </c>
      <c r="BB57" s="22" t="s">
        <v>8</v>
      </c>
      <c r="BC57" s="22" t="s">
        <v>8</v>
      </c>
      <c r="BD57" s="22" t="s">
        <v>8</v>
      </c>
      <c r="BE57" s="22" t="s">
        <v>8</v>
      </c>
      <c r="BF57" s="34" t="s">
        <v>273</v>
      </c>
      <c r="BG57" s="22" t="s">
        <v>273</v>
      </c>
    </row>
    <row r="58" spans="1:60" s="22" customFormat="1" x14ac:dyDescent="0.3">
      <c r="A58" s="22" t="s">
        <v>682</v>
      </c>
      <c r="B58" s="22" t="s">
        <v>523</v>
      </c>
      <c r="C58" s="22">
        <v>2016</v>
      </c>
      <c r="D58" s="22" t="s">
        <v>524</v>
      </c>
      <c r="E58" s="22" t="s">
        <v>143</v>
      </c>
      <c r="F58" s="34" t="s">
        <v>25</v>
      </c>
      <c r="G58" s="22" t="s">
        <v>1008</v>
      </c>
      <c r="H58" s="22" t="s">
        <v>36</v>
      </c>
      <c r="I58" s="22" t="s">
        <v>12</v>
      </c>
      <c r="J58" s="22" t="s">
        <v>8</v>
      </c>
      <c r="K58" s="22" t="s">
        <v>9</v>
      </c>
      <c r="L58" s="22">
        <v>8</v>
      </c>
      <c r="M58" s="22" t="s">
        <v>9</v>
      </c>
      <c r="N58" s="22" t="s">
        <v>9</v>
      </c>
      <c r="O58" s="22" t="s">
        <v>9</v>
      </c>
      <c r="P58" s="22" t="s">
        <v>9</v>
      </c>
      <c r="Q58" s="22">
        <v>3</v>
      </c>
      <c r="R58" s="22">
        <v>5</v>
      </c>
      <c r="S58" s="22">
        <v>0</v>
      </c>
      <c r="T58" s="22" t="s">
        <v>8</v>
      </c>
      <c r="U58" s="22" t="str">
        <f t="shared" si="2"/>
        <v>NA</v>
      </c>
      <c r="V58" s="22" t="str">
        <f t="shared" si="3"/>
        <v>NA</v>
      </c>
      <c r="W58" s="34" t="s">
        <v>526</v>
      </c>
      <c r="X58" s="22" t="s">
        <v>936</v>
      </c>
      <c r="Y58" s="22" t="s">
        <v>2553</v>
      </c>
      <c r="Z58" s="22" t="s">
        <v>527</v>
      </c>
      <c r="AA58" s="22">
        <v>10</v>
      </c>
      <c r="AB58" s="22" t="s">
        <v>320</v>
      </c>
      <c r="AC58" s="22">
        <v>3250</v>
      </c>
      <c r="AD58" s="22" t="s">
        <v>528</v>
      </c>
      <c r="AE58" s="22" t="s">
        <v>86</v>
      </c>
      <c r="AF58" s="22">
        <v>560</v>
      </c>
      <c r="AG58" s="22">
        <v>5</v>
      </c>
      <c r="AH58" s="22">
        <v>15</v>
      </c>
      <c r="AI58" s="34" t="s">
        <v>12</v>
      </c>
      <c r="AJ58" s="22" t="s">
        <v>8</v>
      </c>
      <c r="AK58" s="22" t="s">
        <v>8</v>
      </c>
      <c r="AL58" s="22" t="s">
        <v>8</v>
      </c>
      <c r="AM58" s="22" t="s">
        <v>8</v>
      </c>
      <c r="AN58" s="22" t="s">
        <v>8</v>
      </c>
      <c r="AO58" s="34">
        <v>24</v>
      </c>
      <c r="AP58" s="22" t="s">
        <v>876</v>
      </c>
      <c r="AQ58" s="22">
        <v>2.6</v>
      </c>
      <c r="AR58" s="22">
        <v>0.59</v>
      </c>
      <c r="AS58" s="22" t="s">
        <v>8</v>
      </c>
      <c r="AT58" s="22" t="s">
        <v>8</v>
      </c>
      <c r="AU58" s="22" t="s">
        <v>8</v>
      </c>
      <c r="AV58" s="22" t="s">
        <v>8</v>
      </c>
      <c r="AW58" s="22" t="s">
        <v>137</v>
      </c>
      <c r="AX58" s="22" t="s">
        <v>196</v>
      </c>
      <c r="AY58" s="34" t="s">
        <v>12</v>
      </c>
      <c r="AZ58" s="22" t="s">
        <v>8</v>
      </c>
      <c r="BA58" s="22" t="s">
        <v>8</v>
      </c>
      <c r="BB58" s="22" t="s">
        <v>8</v>
      </c>
      <c r="BC58" s="22" t="s">
        <v>8</v>
      </c>
      <c r="BD58" s="22" t="s">
        <v>8</v>
      </c>
      <c r="BE58" s="22" t="s">
        <v>8</v>
      </c>
      <c r="BF58" s="34" t="s">
        <v>273</v>
      </c>
      <c r="BG58" s="22" t="s">
        <v>273</v>
      </c>
    </row>
    <row r="59" spans="1:60" s="22" customFormat="1" x14ac:dyDescent="0.3">
      <c r="A59" s="22" t="s">
        <v>682</v>
      </c>
      <c r="B59" s="22" t="s">
        <v>523</v>
      </c>
      <c r="C59" s="22">
        <v>2016</v>
      </c>
      <c r="D59" s="22" t="s">
        <v>524</v>
      </c>
      <c r="E59" s="22" t="s">
        <v>144</v>
      </c>
      <c r="F59" s="34" t="s">
        <v>25</v>
      </c>
      <c r="G59" s="22" t="s">
        <v>1008</v>
      </c>
      <c r="H59" s="22" t="s">
        <v>36</v>
      </c>
      <c r="I59" s="22" t="s">
        <v>12</v>
      </c>
      <c r="J59" s="22" t="s">
        <v>8</v>
      </c>
      <c r="K59" s="22" t="s">
        <v>9</v>
      </c>
      <c r="L59" s="22">
        <v>8</v>
      </c>
      <c r="M59" s="22" t="s">
        <v>9</v>
      </c>
      <c r="N59" s="22" t="s">
        <v>9</v>
      </c>
      <c r="O59" s="22" t="s">
        <v>9</v>
      </c>
      <c r="P59" s="22" t="s">
        <v>9</v>
      </c>
      <c r="Q59" s="22">
        <v>3</v>
      </c>
      <c r="R59" s="22">
        <v>5</v>
      </c>
      <c r="S59" s="22">
        <v>0</v>
      </c>
      <c r="T59" s="22" t="s">
        <v>8</v>
      </c>
      <c r="U59" s="22" t="str">
        <f t="shared" si="2"/>
        <v>NA</v>
      </c>
      <c r="V59" s="22" t="str">
        <f t="shared" si="3"/>
        <v>NA</v>
      </c>
      <c r="W59" s="34" t="s">
        <v>526</v>
      </c>
      <c r="X59" s="22" t="s">
        <v>936</v>
      </c>
      <c r="Y59" s="22" t="s">
        <v>2553</v>
      </c>
      <c r="Z59" s="22" t="s">
        <v>527</v>
      </c>
      <c r="AA59" s="22">
        <v>10</v>
      </c>
      <c r="AB59" s="22" t="s">
        <v>320</v>
      </c>
      <c r="AC59" s="22">
        <v>3300</v>
      </c>
      <c r="AD59" s="22" t="s">
        <v>528</v>
      </c>
      <c r="AE59" s="22" t="s">
        <v>86</v>
      </c>
      <c r="AF59" s="22">
        <v>560</v>
      </c>
      <c r="AG59" s="22">
        <v>5</v>
      </c>
      <c r="AH59" s="22">
        <v>15</v>
      </c>
      <c r="AI59" s="34" t="s">
        <v>12</v>
      </c>
      <c r="AJ59" s="22" t="s">
        <v>8</v>
      </c>
      <c r="AK59" s="22" t="s">
        <v>8</v>
      </c>
      <c r="AL59" s="22" t="s">
        <v>8</v>
      </c>
      <c r="AM59" s="22" t="s">
        <v>8</v>
      </c>
      <c r="AN59" s="22" t="s">
        <v>8</v>
      </c>
      <c r="AO59" s="34">
        <v>24</v>
      </c>
      <c r="AP59" s="22" t="s">
        <v>876</v>
      </c>
      <c r="AQ59" s="22">
        <v>3.13</v>
      </c>
      <c r="AR59" s="22">
        <v>0.34</v>
      </c>
      <c r="AS59" s="22" t="s">
        <v>8</v>
      </c>
      <c r="AT59" s="22" t="s">
        <v>8</v>
      </c>
      <c r="AU59" s="22" t="s">
        <v>8</v>
      </c>
      <c r="AV59" s="22" t="s">
        <v>8</v>
      </c>
      <c r="AW59" s="22" t="s">
        <v>137</v>
      </c>
      <c r="AX59" s="22" t="s">
        <v>196</v>
      </c>
      <c r="AY59" s="34" t="s">
        <v>12</v>
      </c>
      <c r="AZ59" s="22" t="s">
        <v>8</v>
      </c>
      <c r="BA59" s="22" t="s">
        <v>8</v>
      </c>
      <c r="BB59" s="22" t="s">
        <v>8</v>
      </c>
      <c r="BC59" s="22" t="s">
        <v>8</v>
      </c>
      <c r="BD59" s="22" t="s">
        <v>8</v>
      </c>
      <c r="BE59" s="22" t="s">
        <v>8</v>
      </c>
      <c r="BF59" s="34" t="s">
        <v>273</v>
      </c>
      <c r="BG59" s="22" t="s">
        <v>273</v>
      </c>
    </row>
    <row r="60" spans="1:60" x14ac:dyDescent="0.3">
      <c r="A60" t="s">
        <v>532</v>
      </c>
      <c r="B60" t="s">
        <v>531</v>
      </c>
      <c r="C60">
        <v>2016</v>
      </c>
      <c r="D60" t="s">
        <v>533</v>
      </c>
      <c r="E60" t="s">
        <v>141</v>
      </c>
      <c r="F60" s="35" t="s">
        <v>25</v>
      </c>
      <c r="G60" t="s">
        <v>1008</v>
      </c>
      <c r="H60" t="s">
        <v>36</v>
      </c>
      <c r="I60" t="s">
        <v>12</v>
      </c>
      <c r="J60" t="s">
        <v>8</v>
      </c>
      <c r="K60">
        <v>14</v>
      </c>
      <c r="L60" t="s">
        <v>9</v>
      </c>
      <c r="M60">
        <v>15</v>
      </c>
      <c r="N60" t="s">
        <v>9</v>
      </c>
      <c r="O60" t="s">
        <v>9</v>
      </c>
      <c r="P60" t="s">
        <v>9</v>
      </c>
      <c r="Q60">
        <v>2</v>
      </c>
      <c r="R60">
        <v>9</v>
      </c>
      <c r="S60">
        <v>0</v>
      </c>
      <c r="T60" t="s">
        <v>8</v>
      </c>
      <c r="U60" t="str">
        <f t="shared" si="2"/>
        <v>NA</v>
      </c>
      <c r="V60" t="str">
        <f t="shared" si="3"/>
        <v>NA</v>
      </c>
      <c r="W60" s="35" t="s">
        <v>97</v>
      </c>
      <c r="X60" t="s">
        <v>8</v>
      </c>
      <c r="Y60" t="s">
        <v>78</v>
      </c>
      <c r="Z60" t="s">
        <v>535</v>
      </c>
      <c r="AA60">
        <v>100</v>
      </c>
      <c r="AB60" t="s">
        <v>145</v>
      </c>
      <c r="AC60">
        <v>240</v>
      </c>
      <c r="AD60" t="s">
        <v>537</v>
      </c>
      <c r="AE60" t="s">
        <v>87</v>
      </c>
      <c r="AF60" t="s">
        <v>536</v>
      </c>
      <c r="AG60">
        <v>2.5</v>
      </c>
      <c r="AH60">
        <v>10</v>
      </c>
      <c r="AI60" s="35" t="s">
        <v>12</v>
      </c>
      <c r="AJ60" t="s">
        <v>8</v>
      </c>
      <c r="AK60" t="s">
        <v>8</v>
      </c>
      <c r="AL60" t="s">
        <v>8</v>
      </c>
      <c r="AM60" t="s">
        <v>8</v>
      </c>
      <c r="AN60" t="s">
        <v>8</v>
      </c>
      <c r="AO60" s="35">
        <v>96</v>
      </c>
      <c r="AP60" t="s">
        <v>876</v>
      </c>
      <c r="AQ60">
        <v>14.38</v>
      </c>
      <c r="AR60">
        <v>4.43</v>
      </c>
      <c r="AS60" t="s">
        <v>8</v>
      </c>
      <c r="AT60" t="s">
        <v>8</v>
      </c>
      <c r="AU60" t="s">
        <v>8</v>
      </c>
      <c r="AV60" t="s">
        <v>8</v>
      </c>
      <c r="AW60" t="s">
        <v>485</v>
      </c>
      <c r="AX60" t="s">
        <v>196</v>
      </c>
      <c r="AY60" s="35" t="s">
        <v>12</v>
      </c>
      <c r="AZ60" t="s">
        <v>8</v>
      </c>
      <c r="BA60" t="s">
        <v>8</v>
      </c>
      <c r="BB60" t="s">
        <v>8</v>
      </c>
      <c r="BC60" t="s">
        <v>8</v>
      </c>
      <c r="BD60" t="s">
        <v>8</v>
      </c>
      <c r="BE60" t="s">
        <v>8</v>
      </c>
      <c r="BF60" s="35" t="s">
        <v>273</v>
      </c>
      <c r="BG60" t="s">
        <v>273</v>
      </c>
    </row>
    <row r="61" spans="1:60" x14ac:dyDescent="0.3">
      <c r="A61" t="s">
        <v>532</v>
      </c>
      <c r="B61" t="s">
        <v>531</v>
      </c>
      <c r="C61">
        <v>2016</v>
      </c>
      <c r="D61" t="s">
        <v>533</v>
      </c>
      <c r="E61" t="s">
        <v>143</v>
      </c>
      <c r="F61" s="35" t="s">
        <v>25</v>
      </c>
      <c r="G61" t="s">
        <v>534</v>
      </c>
      <c r="H61" t="s">
        <v>36</v>
      </c>
      <c r="I61" t="s">
        <v>12</v>
      </c>
      <c r="J61" t="s">
        <v>8</v>
      </c>
      <c r="K61">
        <v>14</v>
      </c>
      <c r="L61" t="s">
        <v>9</v>
      </c>
      <c r="M61">
        <v>15</v>
      </c>
      <c r="N61" t="s">
        <v>9</v>
      </c>
      <c r="O61" t="s">
        <v>9</v>
      </c>
      <c r="P61" t="s">
        <v>9</v>
      </c>
      <c r="Q61">
        <v>2</v>
      </c>
      <c r="R61">
        <v>8</v>
      </c>
      <c r="S61">
        <v>0</v>
      </c>
      <c r="T61" t="s">
        <v>8</v>
      </c>
      <c r="U61" t="str">
        <f t="shared" si="2"/>
        <v>NA</v>
      </c>
      <c r="V61" t="str">
        <f t="shared" si="3"/>
        <v>NA</v>
      </c>
      <c r="W61" s="35" t="s">
        <v>97</v>
      </c>
      <c r="X61" t="s">
        <v>8</v>
      </c>
      <c r="Y61" t="s">
        <v>78</v>
      </c>
      <c r="Z61" t="s">
        <v>535</v>
      </c>
      <c r="AA61">
        <v>100</v>
      </c>
      <c r="AB61" t="s">
        <v>145</v>
      </c>
      <c r="AC61">
        <v>240</v>
      </c>
      <c r="AD61" t="s">
        <v>537</v>
      </c>
      <c r="AE61" t="s">
        <v>87</v>
      </c>
      <c r="AF61" t="s">
        <v>536</v>
      </c>
      <c r="AG61">
        <v>2.5</v>
      </c>
      <c r="AH61">
        <v>10</v>
      </c>
      <c r="AI61" s="35" t="s">
        <v>12</v>
      </c>
      <c r="AJ61" t="s">
        <v>8</v>
      </c>
      <c r="AK61" t="s">
        <v>8</v>
      </c>
      <c r="AL61" t="s">
        <v>8</v>
      </c>
      <c r="AM61" t="s">
        <v>8</v>
      </c>
      <c r="AN61" t="s">
        <v>8</v>
      </c>
      <c r="AO61" s="35">
        <v>96</v>
      </c>
      <c r="AP61" t="s">
        <v>876</v>
      </c>
      <c r="AQ61">
        <v>20.9</v>
      </c>
      <c r="AR61">
        <v>4.26</v>
      </c>
      <c r="AS61" t="s">
        <v>8</v>
      </c>
      <c r="AT61" t="s">
        <v>8</v>
      </c>
      <c r="AU61" t="s">
        <v>8</v>
      </c>
      <c r="AV61" t="s">
        <v>8</v>
      </c>
      <c r="AW61" t="s">
        <v>485</v>
      </c>
      <c r="AX61" t="s">
        <v>196</v>
      </c>
      <c r="AY61" s="35" t="s">
        <v>12</v>
      </c>
      <c r="AZ61" t="s">
        <v>8</v>
      </c>
      <c r="BA61" t="s">
        <v>8</v>
      </c>
      <c r="BB61" t="s">
        <v>8</v>
      </c>
      <c r="BC61" t="s">
        <v>8</v>
      </c>
      <c r="BD61" t="s">
        <v>8</v>
      </c>
      <c r="BE61" t="s">
        <v>8</v>
      </c>
      <c r="BF61" s="35" t="s">
        <v>273</v>
      </c>
      <c r="BG61" t="s">
        <v>273</v>
      </c>
    </row>
    <row r="62" spans="1:60" s="22" customFormat="1" x14ac:dyDescent="0.3">
      <c r="A62" s="22" t="s">
        <v>539</v>
      </c>
      <c r="B62" s="22" t="s">
        <v>538</v>
      </c>
      <c r="C62" s="22">
        <v>2018</v>
      </c>
      <c r="D62" s="22" t="s">
        <v>540</v>
      </c>
      <c r="E62" s="22" t="s">
        <v>141</v>
      </c>
      <c r="F62" s="34" t="s">
        <v>25</v>
      </c>
      <c r="G62" s="22" t="s">
        <v>1008</v>
      </c>
      <c r="H62" s="22" t="s">
        <v>36</v>
      </c>
      <c r="I62" s="22" t="s">
        <v>12</v>
      </c>
      <c r="J62" s="22" t="s">
        <v>8</v>
      </c>
      <c r="K62" s="22">
        <v>8</v>
      </c>
      <c r="L62" s="22" t="s">
        <v>9</v>
      </c>
      <c r="M62" s="22">
        <v>12</v>
      </c>
      <c r="N62" s="22">
        <v>25</v>
      </c>
      <c r="O62" s="22" t="s">
        <v>9</v>
      </c>
      <c r="P62" s="22">
        <v>27</v>
      </c>
      <c r="Q62" s="22">
        <v>1</v>
      </c>
      <c r="R62" s="22">
        <v>5</v>
      </c>
      <c r="S62" s="22">
        <v>3</v>
      </c>
      <c r="T62" s="22">
        <v>5</v>
      </c>
      <c r="U62" s="22">
        <f t="shared" si="2"/>
        <v>3</v>
      </c>
      <c r="V62" s="22">
        <f t="shared" si="3"/>
        <v>1.6666666666666667</v>
      </c>
      <c r="W62" s="34" t="s">
        <v>97</v>
      </c>
      <c r="X62" s="22" t="s">
        <v>8</v>
      </c>
      <c r="Y62" s="22" t="s">
        <v>78</v>
      </c>
      <c r="Z62" s="22" t="s">
        <v>9</v>
      </c>
      <c r="AA62" s="22">
        <v>10</v>
      </c>
      <c r="AB62" s="22" t="s">
        <v>338</v>
      </c>
      <c r="AC62" s="22" t="s">
        <v>9</v>
      </c>
      <c r="AD62" s="22" t="s">
        <v>8</v>
      </c>
      <c r="AE62" s="22" t="s">
        <v>232</v>
      </c>
      <c r="AF62" s="22" t="s">
        <v>9</v>
      </c>
      <c r="AG62" s="22">
        <v>2</v>
      </c>
      <c r="AH62" s="22">
        <v>15</v>
      </c>
      <c r="AI62" s="34" t="s">
        <v>541</v>
      </c>
      <c r="AK62" s="22">
        <v>60</v>
      </c>
      <c r="AL62" s="22" t="s">
        <v>145</v>
      </c>
      <c r="AM62" s="22">
        <v>1</v>
      </c>
      <c r="AN62" s="22" t="s">
        <v>158</v>
      </c>
      <c r="AO62" s="34">
        <v>168</v>
      </c>
      <c r="AP62" s="22" t="s">
        <v>876</v>
      </c>
      <c r="AQ62" s="22">
        <v>2.23</v>
      </c>
      <c r="AR62" s="22">
        <v>0.26</v>
      </c>
      <c r="AS62" s="22">
        <v>0.89</v>
      </c>
      <c r="AT62" s="22">
        <v>0.54</v>
      </c>
      <c r="AU62" s="22" t="s">
        <v>8</v>
      </c>
      <c r="AV62" s="22" t="s">
        <v>8</v>
      </c>
      <c r="AW62" s="22" t="s">
        <v>137</v>
      </c>
      <c r="AX62" s="22" t="s">
        <v>196</v>
      </c>
      <c r="AY62" s="34" t="s">
        <v>12</v>
      </c>
      <c r="AZ62" s="22" t="s">
        <v>8</v>
      </c>
      <c r="BA62" s="22" t="s">
        <v>8</v>
      </c>
      <c r="BB62" s="22" t="s">
        <v>8</v>
      </c>
      <c r="BC62" s="22" t="s">
        <v>8</v>
      </c>
      <c r="BD62" s="22" t="s">
        <v>8</v>
      </c>
      <c r="BE62" s="22" t="s">
        <v>8</v>
      </c>
      <c r="BF62" s="34" t="s">
        <v>273</v>
      </c>
      <c r="BG62" s="22" t="s">
        <v>272</v>
      </c>
      <c r="BH62" s="22" t="s">
        <v>866</v>
      </c>
    </row>
    <row r="63" spans="1:60" x14ac:dyDescent="0.3">
      <c r="A63" t="s">
        <v>543</v>
      </c>
      <c r="B63" t="s">
        <v>542</v>
      </c>
      <c r="C63">
        <v>1993</v>
      </c>
      <c r="D63" t="s">
        <v>544</v>
      </c>
      <c r="E63" t="s">
        <v>141</v>
      </c>
      <c r="F63" s="35" t="s">
        <v>24</v>
      </c>
      <c r="G63" t="s">
        <v>10</v>
      </c>
      <c r="H63" t="s">
        <v>36</v>
      </c>
      <c r="I63" t="s">
        <v>12</v>
      </c>
      <c r="J63" t="s">
        <v>8</v>
      </c>
      <c r="K63" t="s">
        <v>9</v>
      </c>
      <c r="L63" t="s">
        <v>9</v>
      </c>
      <c r="M63" t="s">
        <v>9</v>
      </c>
      <c r="N63">
        <v>250</v>
      </c>
      <c r="O63" t="s">
        <v>9</v>
      </c>
      <c r="P63">
        <v>300</v>
      </c>
      <c r="Q63">
        <v>1</v>
      </c>
      <c r="R63">
        <v>9</v>
      </c>
      <c r="S63">
        <v>1</v>
      </c>
      <c r="T63">
        <v>10</v>
      </c>
      <c r="U63">
        <f t="shared" si="2"/>
        <v>1</v>
      </c>
      <c r="V63">
        <f t="shared" si="3"/>
        <v>9</v>
      </c>
      <c r="W63" s="35" t="s">
        <v>147</v>
      </c>
      <c r="X63" t="s">
        <v>95</v>
      </c>
      <c r="Y63" t="s">
        <v>78</v>
      </c>
      <c r="Z63" t="s">
        <v>9</v>
      </c>
      <c r="AA63">
        <v>80</v>
      </c>
      <c r="AB63" t="s">
        <v>545</v>
      </c>
      <c r="AC63" t="s">
        <v>9</v>
      </c>
      <c r="AD63" t="s">
        <v>8</v>
      </c>
      <c r="AE63" t="s">
        <v>9</v>
      </c>
      <c r="AF63" t="s">
        <v>9</v>
      </c>
      <c r="AG63">
        <v>5</v>
      </c>
      <c r="AH63">
        <v>60</v>
      </c>
      <c r="AI63" s="35" t="s">
        <v>360</v>
      </c>
      <c r="AK63">
        <v>1</v>
      </c>
      <c r="AL63" t="s">
        <v>145</v>
      </c>
      <c r="AM63">
        <v>-1</v>
      </c>
      <c r="AN63" t="s">
        <v>156</v>
      </c>
      <c r="AO63" s="35">
        <v>24</v>
      </c>
      <c r="AP63" t="s">
        <v>9</v>
      </c>
      <c r="AQ63">
        <v>36.619999999999997</v>
      </c>
      <c r="AR63">
        <v>3.58</v>
      </c>
      <c r="AS63">
        <v>33.92</v>
      </c>
      <c r="AT63">
        <v>2.82</v>
      </c>
      <c r="AU63" t="s">
        <v>8</v>
      </c>
      <c r="AV63" t="s">
        <v>8</v>
      </c>
      <c r="AW63" t="s">
        <v>137</v>
      </c>
      <c r="AX63" t="s">
        <v>9</v>
      </c>
      <c r="AY63" s="35" t="s">
        <v>12</v>
      </c>
      <c r="AZ63" t="s">
        <v>8</v>
      </c>
      <c r="BA63" t="s">
        <v>8</v>
      </c>
      <c r="BB63" t="s">
        <v>8</v>
      </c>
      <c r="BC63" t="s">
        <v>8</v>
      </c>
      <c r="BD63" t="s">
        <v>8</v>
      </c>
      <c r="BE63" t="s">
        <v>8</v>
      </c>
      <c r="BF63" s="35" t="s">
        <v>273</v>
      </c>
      <c r="BG63" t="s">
        <v>273</v>
      </c>
    </row>
    <row r="64" spans="1:60" s="22" customFormat="1" x14ac:dyDescent="0.3">
      <c r="A64" s="22" t="s">
        <v>547</v>
      </c>
      <c r="B64" s="22" t="s">
        <v>546</v>
      </c>
      <c r="C64" s="22">
        <v>2017</v>
      </c>
      <c r="D64" s="22" t="s">
        <v>548</v>
      </c>
      <c r="E64" s="22" t="s">
        <v>141</v>
      </c>
      <c r="F64" s="34" t="s">
        <v>25</v>
      </c>
      <c r="G64" s="22" t="s">
        <v>1008</v>
      </c>
      <c r="H64" s="22" t="s">
        <v>36</v>
      </c>
      <c r="I64" s="22" t="s">
        <v>12</v>
      </c>
      <c r="J64" s="22" t="s">
        <v>8</v>
      </c>
      <c r="K64" s="22" t="s">
        <v>9</v>
      </c>
      <c r="L64" s="22">
        <v>8</v>
      </c>
      <c r="M64" s="22" t="s">
        <v>9</v>
      </c>
      <c r="N64" s="22" t="s">
        <v>9</v>
      </c>
      <c r="O64" s="22" t="s">
        <v>9</v>
      </c>
      <c r="P64" s="22" t="s">
        <v>9</v>
      </c>
      <c r="Q64" s="22">
        <v>1</v>
      </c>
      <c r="R64" s="22">
        <v>12.5</v>
      </c>
      <c r="S64" s="22">
        <v>1</v>
      </c>
      <c r="T64" s="22">
        <v>12.5</v>
      </c>
      <c r="U64" s="22">
        <f t="shared" si="2"/>
        <v>1</v>
      </c>
      <c r="V64" s="22">
        <f t="shared" si="3"/>
        <v>12.5</v>
      </c>
      <c r="W64" s="34" t="s">
        <v>97</v>
      </c>
      <c r="X64" s="22" t="s">
        <v>8</v>
      </c>
      <c r="Y64" s="22" t="s">
        <v>78</v>
      </c>
      <c r="Z64" s="22" t="s">
        <v>9</v>
      </c>
      <c r="AA64" s="22">
        <v>100</v>
      </c>
      <c r="AB64" s="22" t="s">
        <v>145</v>
      </c>
      <c r="AC64" s="22">
        <v>20</v>
      </c>
      <c r="AD64" s="22" t="s">
        <v>221</v>
      </c>
      <c r="AE64" s="22" t="s">
        <v>84</v>
      </c>
      <c r="AF64" s="22">
        <v>532</v>
      </c>
      <c r="AG64" s="22" t="s">
        <v>9</v>
      </c>
      <c r="AH64" s="22">
        <v>10</v>
      </c>
      <c r="AI64" s="34" t="s">
        <v>550</v>
      </c>
      <c r="AK64" s="22">
        <v>10000</v>
      </c>
      <c r="AL64" s="22" t="s">
        <v>552</v>
      </c>
      <c r="AM64" s="22">
        <v>0.5</v>
      </c>
      <c r="AN64" s="22" t="s">
        <v>158</v>
      </c>
      <c r="AO64" s="34" t="s">
        <v>9</v>
      </c>
      <c r="AP64" s="22" t="s">
        <v>9</v>
      </c>
      <c r="AQ64" s="22">
        <v>2.59</v>
      </c>
      <c r="AR64" s="22">
        <v>0.22</v>
      </c>
      <c r="AS64" s="22">
        <v>1.9</v>
      </c>
      <c r="AT64" s="22">
        <v>0.11</v>
      </c>
      <c r="AU64" s="22" t="s">
        <v>8</v>
      </c>
      <c r="AV64" s="22" t="s">
        <v>8</v>
      </c>
      <c r="AW64" s="22" t="s">
        <v>137</v>
      </c>
      <c r="AX64" s="22" t="s">
        <v>197</v>
      </c>
      <c r="AY64" s="34" t="s">
        <v>12</v>
      </c>
      <c r="AZ64" s="22" t="s">
        <v>8</v>
      </c>
      <c r="BA64" s="22" t="s">
        <v>8</v>
      </c>
      <c r="BB64" s="22" t="s">
        <v>8</v>
      </c>
      <c r="BC64" s="22" t="s">
        <v>8</v>
      </c>
      <c r="BD64" s="22" t="s">
        <v>8</v>
      </c>
      <c r="BE64" s="22" t="s">
        <v>8</v>
      </c>
      <c r="BF64" s="34" t="s">
        <v>273</v>
      </c>
      <c r="BG64" s="22" t="s">
        <v>273</v>
      </c>
      <c r="BH64" s="22" t="s">
        <v>867</v>
      </c>
    </row>
    <row r="65" spans="1:62" s="22" customFormat="1" x14ac:dyDescent="0.3">
      <c r="A65" s="22" t="s">
        <v>547</v>
      </c>
      <c r="B65" s="22" t="s">
        <v>546</v>
      </c>
      <c r="C65" s="22">
        <v>2017</v>
      </c>
      <c r="D65" s="22" t="s">
        <v>548</v>
      </c>
      <c r="E65" s="22" t="s">
        <v>143</v>
      </c>
      <c r="F65" s="34" t="s">
        <v>25</v>
      </c>
      <c r="G65" s="22" t="s">
        <v>549</v>
      </c>
      <c r="H65" s="22" t="s">
        <v>36</v>
      </c>
      <c r="I65" s="22" t="s">
        <v>12</v>
      </c>
      <c r="J65" s="22" t="s">
        <v>8</v>
      </c>
      <c r="K65" s="22" t="s">
        <v>9</v>
      </c>
      <c r="L65" s="22">
        <v>8</v>
      </c>
      <c r="M65" s="22" t="s">
        <v>9</v>
      </c>
      <c r="N65" s="22" t="s">
        <v>9</v>
      </c>
      <c r="O65" s="22" t="s">
        <v>9</v>
      </c>
      <c r="P65" s="22" t="s">
        <v>9</v>
      </c>
      <c r="Q65" s="22">
        <v>1</v>
      </c>
      <c r="R65" s="22">
        <v>12.5</v>
      </c>
      <c r="S65" s="22">
        <v>1</v>
      </c>
      <c r="T65" s="22">
        <v>12.5</v>
      </c>
      <c r="U65" s="22">
        <f t="shared" si="2"/>
        <v>1</v>
      </c>
      <c r="V65" s="22">
        <f t="shared" si="3"/>
        <v>12.5</v>
      </c>
      <c r="W65" s="34" t="s">
        <v>97</v>
      </c>
      <c r="X65" s="22" t="s">
        <v>8</v>
      </c>
      <c r="Y65" s="22" t="s">
        <v>78</v>
      </c>
      <c r="Z65" s="22" t="s">
        <v>9</v>
      </c>
      <c r="AA65" s="22">
        <v>100</v>
      </c>
      <c r="AB65" s="22" t="s">
        <v>145</v>
      </c>
      <c r="AC65" s="22">
        <v>20</v>
      </c>
      <c r="AD65" s="22" t="s">
        <v>221</v>
      </c>
      <c r="AE65" s="22" t="s">
        <v>84</v>
      </c>
      <c r="AF65" s="22">
        <v>532</v>
      </c>
      <c r="AG65" s="22" t="s">
        <v>9</v>
      </c>
      <c r="AH65" s="22">
        <v>10</v>
      </c>
      <c r="AI65" s="34" t="s">
        <v>550</v>
      </c>
      <c r="AK65" s="22">
        <v>10000</v>
      </c>
      <c r="AL65" s="22" t="s">
        <v>552</v>
      </c>
      <c r="AM65" s="22">
        <v>0.5</v>
      </c>
      <c r="AN65" s="22" t="s">
        <v>158</v>
      </c>
      <c r="AO65" s="34" t="s">
        <v>9</v>
      </c>
      <c r="AP65" s="22" t="s">
        <v>9</v>
      </c>
      <c r="AQ65" s="22">
        <v>3.23</v>
      </c>
      <c r="AR65" s="22">
        <v>0.22</v>
      </c>
      <c r="AS65" s="22">
        <v>2.89</v>
      </c>
      <c r="AT65" s="22">
        <v>0.68</v>
      </c>
      <c r="AU65" s="22" t="s">
        <v>8</v>
      </c>
      <c r="AV65" s="22" t="s">
        <v>8</v>
      </c>
      <c r="AW65" s="22" t="s">
        <v>137</v>
      </c>
      <c r="AX65" s="22" t="s">
        <v>197</v>
      </c>
      <c r="AY65" s="34" t="s">
        <v>12</v>
      </c>
      <c r="AZ65" s="22" t="s">
        <v>8</v>
      </c>
      <c r="BA65" s="22" t="s">
        <v>8</v>
      </c>
      <c r="BB65" s="22" t="s">
        <v>8</v>
      </c>
      <c r="BC65" s="22" t="s">
        <v>8</v>
      </c>
      <c r="BD65" s="22" t="s">
        <v>8</v>
      </c>
      <c r="BE65" s="22" t="s">
        <v>8</v>
      </c>
      <c r="BF65" s="34" t="s">
        <v>273</v>
      </c>
      <c r="BG65" s="22" t="s">
        <v>273</v>
      </c>
      <c r="BH65" s="22" t="s">
        <v>867</v>
      </c>
    </row>
    <row r="66" spans="1:62" x14ac:dyDescent="0.3">
      <c r="A66" t="s">
        <v>555</v>
      </c>
      <c r="B66" t="s">
        <v>546</v>
      </c>
      <c r="C66">
        <v>2018</v>
      </c>
      <c r="D66" t="s">
        <v>556</v>
      </c>
      <c r="E66" t="s">
        <v>141</v>
      </c>
      <c r="F66" s="35" t="s">
        <v>25</v>
      </c>
      <c r="G66" t="s">
        <v>1008</v>
      </c>
      <c r="H66" t="s">
        <v>36</v>
      </c>
      <c r="I66" t="s">
        <v>12</v>
      </c>
      <c r="J66" t="s">
        <v>8</v>
      </c>
      <c r="K66">
        <v>8</v>
      </c>
      <c r="L66" t="s">
        <v>9</v>
      </c>
      <c r="M66">
        <v>12</v>
      </c>
      <c r="N66" t="s">
        <v>9</v>
      </c>
      <c r="O66">
        <v>33</v>
      </c>
      <c r="P66" t="s">
        <v>9</v>
      </c>
      <c r="Q66">
        <v>1</v>
      </c>
      <c r="R66">
        <v>8</v>
      </c>
      <c r="S66">
        <v>1</v>
      </c>
      <c r="T66">
        <v>8</v>
      </c>
      <c r="U66">
        <f t="shared" si="2"/>
        <v>1</v>
      </c>
      <c r="V66">
        <f t="shared" si="3"/>
        <v>8</v>
      </c>
      <c r="W66" s="35" t="s">
        <v>97</v>
      </c>
      <c r="X66" t="s">
        <v>8</v>
      </c>
      <c r="Y66" t="s">
        <v>78</v>
      </c>
      <c r="Z66" t="s">
        <v>1559</v>
      </c>
      <c r="AA66">
        <v>100</v>
      </c>
      <c r="AB66" t="s">
        <v>145</v>
      </c>
      <c r="AC66">
        <v>20</v>
      </c>
      <c r="AD66" t="s">
        <v>221</v>
      </c>
      <c r="AE66" t="s">
        <v>84</v>
      </c>
      <c r="AF66">
        <v>532</v>
      </c>
      <c r="AG66" t="s">
        <v>9</v>
      </c>
      <c r="AH66">
        <v>10</v>
      </c>
      <c r="AI66" s="35" t="s">
        <v>557</v>
      </c>
      <c r="AK66">
        <v>25</v>
      </c>
      <c r="AL66" t="s">
        <v>145</v>
      </c>
      <c r="AM66">
        <v>1</v>
      </c>
      <c r="AN66" t="s">
        <v>158</v>
      </c>
      <c r="AO66" s="35">
        <v>24</v>
      </c>
      <c r="AP66" t="s">
        <v>876</v>
      </c>
      <c r="AQ66">
        <v>6.77</v>
      </c>
      <c r="AR66">
        <v>0.43</v>
      </c>
      <c r="AS66">
        <v>5.01</v>
      </c>
      <c r="AT66">
        <v>0.51</v>
      </c>
      <c r="AU66" t="s">
        <v>8</v>
      </c>
      <c r="AV66" t="s">
        <v>8</v>
      </c>
      <c r="AW66" t="s">
        <v>484</v>
      </c>
      <c r="AX66" t="s">
        <v>197</v>
      </c>
      <c r="AY66" s="35" t="s">
        <v>12</v>
      </c>
      <c r="AZ66" t="s">
        <v>8</v>
      </c>
      <c r="BA66" t="s">
        <v>8</v>
      </c>
      <c r="BB66" t="s">
        <v>8</v>
      </c>
      <c r="BC66" t="s">
        <v>8</v>
      </c>
      <c r="BD66" t="s">
        <v>8</v>
      </c>
      <c r="BE66" t="s">
        <v>8</v>
      </c>
      <c r="BF66" s="35" t="s">
        <v>272</v>
      </c>
      <c r="BG66" t="s">
        <v>273</v>
      </c>
      <c r="BH66" t="s">
        <v>558</v>
      </c>
    </row>
    <row r="67" spans="1:62" s="22" customFormat="1" x14ac:dyDescent="0.3">
      <c r="A67" s="22" t="s">
        <v>562</v>
      </c>
      <c r="B67" s="22" t="s">
        <v>561</v>
      </c>
      <c r="C67" s="22">
        <v>2011</v>
      </c>
      <c r="D67" s="22" t="s">
        <v>563</v>
      </c>
      <c r="E67" s="22" t="s">
        <v>141</v>
      </c>
      <c r="F67" s="34" t="s">
        <v>25</v>
      </c>
      <c r="G67" s="22" t="s">
        <v>1008</v>
      </c>
      <c r="H67" s="22" t="s">
        <v>9</v>
      </c>
      <c r="I67" s="22" t="s">
        <v>12</v>
      </c>
      <c r="J67" s="22" t="s">
        <v>8</v>
      </c>
      <c r="K67" s="22" t="s">
        <v>9</v>
      </c>
      <c r="L67" s="22">
        <v>8</v>
      </c>
      <c r="M67" s="22" t="s">
        <v>9</v>
      </c>
      <c r="N67" s="22" t="s">
        <v>9</v>
      </c>
      <c r="O67" s="22" t="s">
        <v>9</v>
      </c>
      <c r="P67" s="22" t="s">
        <v>9</v>
      </c>
      <c r="Q67" s="22">
        <v>1</v>
      </c>
      <c r="R67" s="22">
        <v>3</v>
      </c>
      <c r="S67" s="22">
        <v>1</v>
      </c>
      <c r="T67" s="22">
        <v>3</v>
      </c>
      <c r="U67" s="22">
        <f t="shared" si="2"/>
        <v>1</v>
      </c>
      <c r="V67" s="22">
        <f t="shared" si="3"/>
        <v>3</v>
      </c>
      <c r="W67" s="34" t="s">
        <v>97</v>
      </c>
      <c r="X67" s="22" t="s">
        <v>8</v>
      </c>
      <c r="Y67" s="22" t="s">
        <v>78</v>
      </c>
      <c r="Z67" s="22" t="s">
        <v>9</v>
      </c>
      <c r="AA67" s="22">
        <v>10</v>
      </c>
      <c r="AB67" s="22" t="s">
        <v>320</v>
      </c>
      <c r="AC67" s="22">
        <v>2750</v>
      </c>
      <c r="AD67" s="22" t="s">
        <v>528</v>
      </c>
      <c r="AE67" s="22" t="s">
        <v>232</v>
      </c>
      <c r="AF67" s="22">
        <v>560</v>
      </c>
      <c r="AG67" s="22">
        <v>1.5</v>
      </c>
      <c r="AH67" s="22">
        <v>20</v>
      </c>
      <c r="AI67" s="34" t="s">
        <v>564</v>
      </c>
      <c r="AK67" s="22">
        <v>10</v>
      </c>
      <c r="AL67" s="22" t="s">
        <v>145</v>
      </c>
      <c r="AM67" s="22">
        <v>0</v>
      </c>
      <c r="AN67" s="22" t="s">
        <v>157</v>
      </c>
      <c r="AO67" s="34">
        <v>168</v>
      </c>
      <c r="AP67" s="22" t="s">
        <v>876</v>
      </c>
      <c r="AQ67" s="22">
        <v>2.23</v>
      </c>
      <c r="AR67" s="22">
        <v>0.9</v>
      </c>
      <c r="AS67" s="22">
        <v>2.11</v>
      </c>
      <c r="AT67" s="22">
        <v>0.5</v>
      </c>
      <c r="AU67" s="22" t="s">
        <v>8</v>
      </c>
      <c r="AV67" s="22" t="s">
        <v>8</v>
      </c>
      <c r="AW67" s="22" t="s">
        <v>137</v>
      </c>
      <c r="AX67" s="22" t="s">
        <v>196</v>
      </c>
      <c r="AY67" s="34" t="s">
        <v>12</v>
      </c>
      <c r="AZ67" s="22" t="s">
        <v>8</v>
      </c>
      <c r="BA67" s="22" t="s">
        <v>8</v>
      </c>
      <c r="BB67" s="22" t="s">
        <v>8</v>
      </c>
      <c r="BC67" s="22" t="s">
        <v>8</v>
      </c>
      <c r="BD67" s="22" t="s">
        <v>8</v>
      </c>
      <c r="BE67" s="22" t="s">
        <v>8</v>
      </c>
      <c r="BF67" s="34" t="s">
        <v>273</v>
      </c>
      <c r="BG67" s="22" t="s">
        <v>273</v>
      </c>
    </row>
    <row r="68" spans="1:62" x14ac:dyDescent="0.3">
      <c r="A68" t="s">
        <v>568</v>
      </c>
      <c r="B68" t="s">
        <v>567</v>
      </c>
      <c r="C68">
        <v>1990</v>
      </c>
      <c r="D68" t="s">
        <v>569</v>
      </c>
      <c r="E68" t="s">
        <v>141</v>
      </c>
      <c r="F68" s="35" t="s">
        <v>24</v>
      </c>
      <c r="G68" t="s">
        <v>9</v>
      </c>
      <c r="H68" t="s">
        <v>9</v>
      </c>
      <c r="I68" t="s">
        <v>12</v>
      </c>
      <c r="J68" t="s">
        <v>8</v>
      </c>
      <c r="K68" t="s">
        <v>9</v>
      </c>
      <c r="L68" t="s">
        <v>9</v>
      </c>
      <c r="M68" t="s">
        <v>9</v>
      </c>
      <c r="N68" t="s">
        <v>9</v>
      </c>
      <c r="O68" t="s">
        <v>9</v>
      </c>
      <c r="P68" t="s">
        <v>9</v>
      </c>
      <c r="Q68">
        <v>1</v>
      </c>
      <c r="R68" t="s">
        <v>9</v>
      </c>
      <c r="S68">
        <v>1</v>
      </c>
      <c r="T68" t="s">
        <v>9</v>
      </c>
      <c r="U68">
        <f t="shared" si="2"/>
        <v>1</v>
      </c>
      <c r="V68" t="str">
        <f t="shared" si="3"/>
        <v>NA</v>
      </c>
      <c r="W68" s="35" t="s">
        <v>9</v>
      </c>
      <c r="X68" t="s">
        <v>8</v>
      </c>
      <c r="Y68" t="s">
        <v>9</v>
      </c>
      <c r="Z68" t="s">
        <v>376</v>
      </c>
      <c r="AA68" t="s">
        <v>9</v>
      </c>
      <c r="AB68" t="s">
        <v>8</v>
      </c>
      <c r="AC68" t="s">
        <v>9</v>
      </c>
      <c r="AD68" t="s">
        <v>8</v>
      </c>
      <c r="AE68" t="s">
        <v>9</v>
      </c>
      <c r="AF68" t="s">
        <v>9</v>
      </c>
      <c r="AG68" t="s">
        <v>9</v>
      </c>
      <c r="AH68" t="s">
        <v>9</v>
      </c>
      <c r="AI68" s="35" t="s">
        <v>570</v>
      </c>
      <c r="AK68">
        <v>1.25</v>
      </c>
      <c r="AL68" t="s">
        <v>145</v>
      </c>
      <c r="AM68">
        <v>0.5</v>
      </c>
      <c r="AN68" t="s">
        <v>158</v>
      </c>
      <c r="AO68" s="35">
        <v>4</v>
      </c>
      <c r="AP68" t="s">
        <v>9</v>
      </c>
      <c r="AQ68">
        <v>7.01</v>
      </c>
      <c r="AR68">
        <v>0.71</v>
      </c>
      <c r="AS68">
        <v>4.8099999999999996</v>
      </c>
      <c r="AT68">
        <v>0.74</v>
      </c>
      <c r="AU68" t="s">
        <v>8</v>
      </c>
      <c r="AV68" t="s">
        <v>8</v>
      </c>
      <c r="AW68" t="s">
        <v>137</v>
      </c>
      <c r="AX68" t="s">
        <v>9</v>
      </c>
      <c r="AY68" s="35" t="s">
        <v>12</v>
      </c>
      <c r="AZ68" t="s">
        <v>8</v>
      </c>
      <c r="BA68" t="s">
        <v>8</v>
      </c>
      <c r="BB68" t="s">
        <v>8</v>
      </c>
      <c r="BC68" t="s">
        <v>8</v>
      </c>
      <c r="BD68" t="s">
        <v>8</v>
      </c>
      <c r="BE68" t="s">
        <v>8</v>
      </c>
      <c r="BF68" s="35" t="s">
        <v>272</v>
      </c>
      <c r="BG68" t="s">
        <v>273</v>
      </c>
      <c r="BH68" t="s">
        <v>571</v>
      </c>
    </row>
    <row r="69" spans="1:62" s="22" customFormat="1" x14ac:dyDescent="0.3">
      <c r="A69" s="22" t="s">
        <v>574</v>
      </c>
      <c r="B69" s="22" t="s">
        <v>567</v>
      </c>
      <c r="C69" s="22">
        <v>1996</v>
      </c>
      <c r="D69" s="22" t="s">
        <v>575</v>
      </c>
      <c r="E69" s="22" t="s">
        <v>141</v>
      </c>
      <c r="F69" s="34" t="s">
        <v>24</v>
      </c>
      <c r="G69" s="22" t="s">
        <v>11</v>
      </c>
      <c r="H69" s="22" t="s">
        <v>36</v>
      </c>
      <c r="I69" s="22" t="s">
        <v>12</v>
      </c>
      <c r="J69" s="22" t="s">
        <v>8</v>
      </c>
      <c r="K69" s="22" t="s">
        <v>9</v>
      </c>
      <c r="L69" s="22" t="s">
        <v>9</v>
      </c>
      <c r="M69" s="22" t="s">
        <v>9</v>
      </c>
      <c r="N69" s="22">
        <v>260</v>
      </c>
      <c r="O69" s="22" t="s">
        <v>9</v>
      </c>
      <c r="P69" s="22">
        <v>280</v>
      </c>
      <c r="Q69" s="22">
        <v>1</v>
      </c>
      <c r="R69" s="22">
        <v>12</v>
      </c>
      <c r="S69" s="22">
        <v>3</v>
      </c>
      <c r="T69" s="22">
        <v>12</v>
      </c>
      <c r="U69" s="22">
        <f t="shared" si="2"/>
        <v>3</v>
      </c>
      <c r="V69" s="22">
        <f t="shared" si="3"/>
        <v>4</v>
      </c>
      <c r="W69" s="34" t="s">
        <v>147</v>
      </c>
      <c r="X69" s="22" t="s">
        <v>95</v>
      </c>
      <c r="Y69" s="22" t="s">
        <v>78</v>
      </c>
      <c r="Z69" s="22" t="s">
        <v>376</v>
      </c>
      <c r="AA69" s="22">
        <v>30</v>
      </c>
      <c r="AB69" s="22" t="s">
        <v>145</v>
      </c>
      <c r="AC69" s="22">
        <v>35</v>
      </c>
      <c r="AD69" s="22" t="s">
        <v>576</v>
      </c>
      <c r="AE69" s="22" t="s">
        <v>86</v>
      </c>
      <c r="AF69" s="22" t="s">
        <v>9</v>
      </c>
      <c r="AG69" s="22">
        <v>1.3</v>
      </c>
      <c r="AH69" s="22">
        <v>5</v>
      </c>
      <c r="AI69" s="34" t="s">
        <v>361</v>
      </c>
      <c r="AK69" s="22">
        <v>0.94</v>
      </c>
      <c r="AL69" s="22" t="s">
        <v>145</v>
      </c>
      <c r="AM69" s="22">
        <v>0.08</v>
      </c>
      <c r="AN69" s="22" t="s">
        <v>158</v>
      </c>
      <c r="AO69" s="34">
        <v>4</v>
      </c>
      <c r="AP69" s="22" t="s">
        <v>876</v>
      </c>
      <c r="AQ69" s="22">
        <v>27.1</v>
      </c>
      <c r="AR69" s="22">
        <v>6.2</v>
      </c>
      <c r="AS69" s="22">
        <v>20.7</v>
      </c>
      <c r="AT69" s="22">
        <v>4.2</v>
      </c>
      <c r="AU69" s="22">
        <v>-24</v>
      </c>
      <c r="AV69" s="22" t="s">
        <v>8</v>
      </c>
      <c r="AW69" s="22" t="s">
        <v>137</v>
      </c>
      <c r="AX69" s="22" t="s">
        <v>196</v>
      </c>
      <c r="AY69" s="34" t="s">
        <v>12</v>
      </c>
      <c r="AZ69" s="22" t="s">
        <v>8</v>
      </c>
      <c r="BA69" s="22" t="s">
        <v>8</v>
      </c>
      <c r="BB69" s="22" t="s">
        <v>8</v>
      </c>
      <c r="BC69" s="22" t="s">
        <v>8</v>
      </c>
      <c r="BD69" s="22" t="s">
        <v>8</v>
      </c>
      <c r="BE69" s="22" t="s">
        <v>8</v>
      </c>
      <c r="BF69" s="34" t="s">
        <v>272</v>
      </c>
      <c r="BG69" s="22" t="s">
        <v>272</v>
      </c>
      <c r="BH69" s="22" t="s">
        <v>578</v>
      </c>
    </row>
    <row r="70" spans="1:62" s="22" customFormat="1" x14ac:dyDescent="0.3">
      <c r="A70" s="22" t="s">
        <v>574</v>
      </c>
      <c r="B70" s="22" t="s">
        <v>567</v>
      </c>
      <c r="C70" s="22">
        <v>1996</v>
      </c>
      <c r="D70" s="22" t="s">
        <v>575</v>
      </c>
      <c r="E70" s="22" t="s">
        <v>143</v>
      </c>
      <c r="F70" s="34" t="s">
        <v>24</v>
      </c>
      <c r="G70" s="22" t="s">
        <v>11</v>
      </c>
      <c r="H70" s="22" t="s">
        <v>36</v>
      </c>
      <c r="I70" s="22" t="s">
        <v>12</v>
      </c>
      <c r="J70" s="22" t="s">
        <v>8</v>
      </c>
      <c r="K70" s="22" t="s">
        <v>9</v>
      </c>
      <c r="L70" s="22" t="s">
        <v>9</v>
      </c>
      <c r="M70" s="22" t="s">
        <v>9</v>
      </c>
      <c r="N70" s="22">
        <v>260</v>
      </c>
      <c r="O70" s="22" t="s">
        <v>9</v>
      </c>
      <c r="P70" s="22">
        <v>280</v>
      </c>
      <c r="Q70" s="22">
        <v>1</v>
      </c>
      <c r="R70" s="22">
        <v>12</v>
      </c>
      <c r="S70" s="22">
        <v>3</v>
      </c>
      <c r="T70" s="22">
        <v>12</v>
      </c>
      <c r="U70" s="22">
        <f t="shared" si="2"/>
        <v>3</v>
      </c>
      <c r="V70" s="22">
        <f t="shared" si="3"/>
        <v>4</v>
      </c>
      <c r="W70" s="34" t="s">
        <v>147</v>
      </c>
      <c r="X70" s="22" t="s">
        <v>95</v>
      </c>
      <c r="Y70" s="22" t="s">
        <v>78</v>
      </c>
      <c r="Z70" s="22" t="s">
        <v>376</v>
      </c>
      <c r="AA70" s="22">
        <v>30</v>
      </c>
      <c r="AB70" s="22" t="s">
        <v>145</v>
      </c>
      <c r="AC70" s="22">
        <v>35</v>
      </c>
      <c r="AD70" s="22" t="s">
        <v>576</v>
      </c>
      <c r="AE70" s="22" t="s">
        <v>86</v>
      </c>
      <c r="AF70" s="22" t="s">
        <v>9</v>
      </c>
      <c r="AG70" s="22">
        <v>1.3</v>
      </c>
      <c r="AH70" s="22">
        <v>5</v>
      </c>
      <c r="AI70" s="34" t="s">
        <v>577</v>
      </c>
      <c r="AK70" s="22">
        <v>0.94</v>
      </c>
      <c r="AL70" s="22" t="s">
        <v>145</v>
      </c>
      <c r="AM70" s="22">
        <v>0.08</v>
      </c>
      <c r="AN70" s="22" t="s">
        <v>158</v>
      </c>
      <c r="AO70" s="34">
        <v>4</v>
      </c>
      <c r="AP70" s="22" t="s">
        <v>876</v>
      </c>
      <c r="AQ70" s="22">
        <v>27.1</v>
      </c>
      <c r="AR70" s="22">
        <v>6.2</v>
      </c>
      <c r="AS70" s="22">
        <v>29.2</v>
      </c>
      <c r="AT70" s="22">
        <v>3.6</v>
      </c>
      <c r="AU70" s="22">
        <v>8</v>
      </c>
      <c r="AV70" s="22" t="s">
        <v>8</v>
      </c>
      <c r="AW70" s="22" t="s">
        <v>137</v>
      </c>
      <c r="AX70" s="22" t="s">
        <v>196</v>
      </c>
      <c r="AY70" s="34" t="s">
        <v>12</v>
      </c>
      <c r="AZ70" s="22" t="s">
        <v>8</v>
      </c>
      <c r="BA70" s="22" t="s">
        <v>8</v>
      </c>
      <c r="BB70" s="22" t="s">
        <v>8</v>
      </c>
      <c r="BC70" s="22" t="s">
        <v>8</v>
      </c>
      <c r="BD70" s="22" t="s">
        <v>8</v>
      </c>
      <c r="BE70" s="22" t="s">
        <v>8</v>
      </c>
      <c r="BF70" s="34" t="s">
        <v>272</v>
      </c>
      <c r="BG70" s="22" t="s">
        <v>273</v>
      </c>
      <c r="BH70" s="22" t="s">
        <v>578</v>
      </c>
    </row>
    <row r="71" spans="1:62" x14ac:dyDescent="0.3">
      <c r="A71" t="s">
        <v>581</v>
      </c>
      <c r="B71" t="s">
        <v>567</v>
      </c>
      <c r="C71">
        <v>2000</v>
      </c>
      <c r="D71" t="s">
        <v>582</v>
      </c>
      <c r="E71" t="s">
        <v>141</v>
      </c>
      <c r="F71" s="35" t="s">
        <v>24</v>
      </c>
      <c r="G71" t="s">
        <v>11</v>
      </c>
      <c r="H71" t="s">
        <v>36</v>
      </c>
      <c r="I71" t="s">
        <v>12</v>
      </c>
      <c r="J71" t="s">
        <v>8</v>
      </c>
      <c r="K71" t="s">
        <v>9</v>
      </c>
      <c r="L71" t="s">
        <v>9</v>
      </c>
      <c r="M71" t="s">
        <v>9</v>
      </c>
      <c r="N71">
        <v>260</v>
      </c>
      <c r="O71" t="s">
        <v>9</v>
      </c>
      <c r="P71">
        <v>280</v>
      </c>
      <c r="Q71">
        <v>1</v>
      </c>
      <c r="R71">
        <v>10</v>
      </c>
      <c r="S71">
        <v>1</v>
      </c>
      <c r="T71">
        <v>11</v>
      </c>
      <c r="U71">
        <f t="shared" si="2"/>
        <v>1</v>
      </c>
      <c r="V71">
        <f t="shared" si="3"/>
        <v>10</v>
      </c>
      <c r="W71" s="35" t="s">
        <v>147</v>
      </c>
      <c r="X71" t="s">
        <v>95</v>
      </c>
      <c r="Y71" t="s">
        <v>78</v>
      </c>
      <c r="Z71" t="s">
        <v>376</v>
      </c>
      <c r="AA71">
        <v>30</v>
      </c>
      <c r="AB71" t="s">
        <v>145</v>
      </c>
      <c r="AC71">
        <v>35</v>
      </c>
      <c r="AD71" t="s">
        <v>576</v>
      </c>
      <c r="AE71" t="s">
        <v>86</v>
      </c>
      <c r="AF71" t="s">
        <v>9</v>
      </c>
      <c r="AG71">
        <v>1.3</v>
      </c>
      <c r="AH71">
        <v>5</v>
      </c>
      <c r="AI71" s="35" t="s">
        <v>361</v>
      </c>
      <c r="AK71">
        <v>0.62</v>
      </c>
      <c r="AL71" t="s">
        <v>145</v>
      </c>
      <c r="AM71">
        <v>1</v>
      </c>
      <c r="AN71" t="s">
        <v>158</v>
      </c>
      <c r="AO71" s="35">
        <v>6</v>
      </c>
      <c r="AP71" t="s">
        <v>874</v>
      </c>
      <c r="AQ71">
        <v>27.2</v>
      </c>
      <c r="AR71">
        <v>5.7</v>
      </c>
      <c r="AS71">
        <v>30.5</v>
      </c>
      <c r="AT71">
        <v>7.1</v>
      </c>
      <c r="AU71">
        <v>-18.399999999999999</v>
      </c>
      <c r="AV71" t="s">
        <v>8</v>
      </c>
      <c r="AW71" t="s">
        <v>137</v>
      </c>
      <c r="AX71" t="s">
        <v>197</v>
      </c>
      <c r="AY71" s="35" t="s">
        <v>12</v>
      </c>
      <c r="AZ71" t="s">
        <v>8</v>
      </c>
      <c r="BA71" t="s">
        <v>8</v>
      </c>
      <c r="BB71" t="s">
        <v>8</v>
      </c>
      <c r="BC71" t="s">
        <v>8</v>
      </c>
      <c r="BD71" t="s">
        <v>8</v>
      </c>
      <c r="BE71" t="s">
        <v>8</v>
      </c>
      <c r="BF71" s="35" t="s">
        <v>272</v>
      </c>
      <c r="BG71" t="s">
        <v>273</v>
      </c>
      <c r="BH71" t="s">
        <v>583</v>
      </c>
    </row>
    <row r="72" spans="1:62" s="22" customFormat="1" x14ac:dyDescent="0.3">
      <c r="A72" s="22" t="s">
        <v>584</v>
      </c>
      <c r="B72" s="22" t="s">
        <v>567</v>
      </c>
      <c r="C72" s="22">
        <v>1989</v>
      </c>
      <c r="D72" s="22" t="s">
        <v>585</v>
      </c>
      <c r="E72" s="22" t="s">
        <v>141</v>
      </c>
      <c r="F72" s="34" t="s">
        <v>24</v>
      </c>
      <c r="G72" s="22" t="s">
        <v>11</v>
      </c>
      <c r="H72" s="22" t="s">
        <v>36</v>
      </c>
      <c r="I72" s="22" t="s">
        <v>12</v>
      </c>
      <c r="J72" s="22" t="s">
        <v>8</v>
      </c>
      <c r="K72" s="22" t="s">
        <v>9</v>
      </c>
      <c r="L72" s="22" t="s">
        <v>9</v>
      </c>
      <c r="M72" s="22" t="s">
        <v>9</v>
      </c>
      <c r="N72" s="22">
        <v>270</v>
      </c>
      <c r="O72" s="22" t="s">
        <v>9</v>
      </c>
      <c r="P72" s="22">
        <v>320</v>
      </c>
      <c r="Q72" s="22">
        <v>3</v>
      </c>
      <c r="R72" s="22">
        <v>8</v>
      </c>
      <c r="S72" s="22">
        <v>3</v>
      </c>
      <c r="T72" s="22">
        <v>8</v>
      </c>
      <c r="U72" s="22">
        <f t="shared" si="2"/>
        <v>1</v>
      </c>
      <c r="V72" s="22">
        <f t="shared" si="3"/>
        <v>8</v>
      </c>
      <c r="W72" s="34" t="s">
        <v>147</v>
      </c>
      <c r="X72" s="22" t="s">
        <v>95</v>
      </c>
      <c r="Y72" s="22" t="s">
        <v>78</v>
      </c>
      <c r="Z72" s="22" t="s">
        <v>376</v>
      </c>
      <c r="AA72" s="22">
        <v>20</v>
      </c>
      <c r="AB72" s="22" t="s">
        <v>145</v>
      </c>
      <c r="AC72" s="22">
        <v>90</v>
      </c>
      <c r="AD72" s="22" t="s">
        <v>292</v>
      </c>
      <c r="AE72" s="22" t="s">
        <v>86</v>
      </c>
      <c r="AF72" s="22" t="s">
        <v>9</v>
      </c>
      <c r="AG72" s="22">
        <v>1</v>
      </c>
      <c r="AH72" s="22">
        <v>20</v>
      </c>
      <c r="AI72" s="34" t="s">
        <v>570</v>
      </c>
      <c r="AK72" s="22">
        <v>1.25</v>
      </c>
      <c r="AL72" s="22" t="s">
        <v>145</v>
      </c>
      <c r="AM72" s="22">
        <v>0.5</v>
      </c>
      <c r="AN72" s="22" t="s">
        <v>158</v>
      </c>
      <c r="AO72" s="34">
        <v>4</v>
      </c>
      <c r="AP72" s="22" t="s">
        <v>876</v>
      </c>
      <c r="AQ72" s="22">
        <v>7.01</v>
      </c>
      <c r="AR72" s="22">
        <v>0.71</v>
      </c>
      <c r="AS72" s="22">
        <v>4.8099999999999996</v>
      </c>
      <c r="AT72" s="22">
        <v>0.74</v>
      </c>
      <c r="AU72" s="22" t="s">
        <v>8</v>
      </c>
      <c r="AV72" s="22" t="s">
        <v>8</v>
      </c>
      <c r="AW72" s="22" t="s">
        <v>137</v>
      </c>
      <c r="AX72" s="22" t="s">
        <v>197</v>
      </c>
      <c r="AY72" s="34" t="s">
        <v>12</v>
      </c>
      <c r="AZ72" s="22" t="s">
        <v>8</v>
      </c>
      <c r="BA72" s="22" t="s">
        <v>8</v>
      </c>
      <c r="BB72" s="22" t="s">
        <v>8</v>
      </c>
      <c r="BC72" s="22" t="s">
        <v>8</v>
      </c>
      <c r="BD72" s="22" t="s">
        <v>8</v>
      </c>
      <c r="BE72" s="22" t="s">
        <v>8</v>
      </c>
      <c r="BF72" s="34" t="s">
        <v>272</v>
      </c>
      <c r="BG72" s="22" t="s">
        <v>272</v>
      </c>
      <c r="BH72" s="22" t="s">
        <v>605</v>
      </c>
    </row>
    <row r="73" spans="1:62" x14ac:dyDescent="0.3">
      <c r="A73" t="s">
        <v>721</v>
      </c>
      <c r="B73" t="s">
        <v>586</v>
      </c>
      <c r="C73">
        <v>2004</v>
      </c>
      <c r="D73" t="s">
        <v>587</v>
      </c>
      <c r="E73" t="s">
        <v>141</v>
      </c>
      <c r="F73" s="35" t="s">
        <v>24</v>
      </c>
      <c r="G73" t="s">
        <v>11</v>
      </c>
      <c r="H73" t="s">
        <v>36</v>
      </c>
      <c r="I73" t="s">
        <v>12</v>
      </c>
      <c r="J73" t="s">
        <v>8</v>
      </c>
      <c r="K73" t="s">
        <v>9</v>
      </c>
      <c r="L73" t="s">
        <v>9</v>
      </c>
      <c r="M73" t="s">
        <v>9</v>
      </c>
      <c r="N73" t="s">
        <v>9</v>
      </c>
      <c r="O73">
        <v>100</v>
      </c>
      <c r="P73" t="s">
        <v>9</v>
      </c>
      <c r="Q73">
        <v>1</v>
      </c>
      <c r="R73">
        <v>8</v>
      </c>
      <c r="S73">
        <v>2</v>
      </c>
      <c r="T73">
        <v>7</v>
      </c>
      <c r="U73">
        <f t="shared" si="2"/>
        <v>2</v>
      </c>
      <c r="V73">
        <f t="shared" si="3"/>
        <v>4</v>
      </c>
      <c r="W73" s="35" t="s">
        <v>99</v>
      </c>
      <c r="X73" t="s">
        <v>8</v>
      </c>
      <c r="Y73" t="s">
        <v>78</v>
      </c>
      <c r="Z73" t="s">
        <v>9</v>
      </c>
      <c r="AA73">
        <v>10</v>
      </c>
      <c r="AB73" t="s">
        <v>145</v>
      </c>
      <c r="AC73" t="s">
        <v>9</v>
      </c>
      <c r="AD73" t="s">
        <v>8</v>
      </c>
      <c r="AE73" t="s">
        <v>83</v>
      </c>
      <c r="AF73">
        <v>570</v>
      </c>
      <c r="AG73">
        <v>2</v>
      </c>
      <c r="AH73">
        <v>3</v>
      </c>
      <c r="AI73" s="35" t="s">
        <v>588</v>
      </c>
      <c r="AK73">
        <v>1.4999999999999999E-2</v>
      </c>
      <c r="AL73" t="s">
        <v>190</v>
      </c>
      <c r="AM73">
        <v>-924</v>
      </c>
      <c r="AN73" t="s">
        <v>156</v>
      </c>
      <c r="AO73" s="35">
        <v>24</v>
      </c>
      <c r="AP73" t="s">
        <v>876</v>
      </c>
      <c r="AQ73">
        <v>20.2</v>
      </c>
      <c r="AR73">
        <v>2</v>
      </c>
      <c r="AS73">
        <v>29.3</v>
      </c>
      <c r="AT73">
        <v>2.2999999999999998</v>
      </c>
      <c r="AU73" t="s">
        <v>8</v>
      </c>
      <c r="AV73" t="s">
        <v>8</v>
      </c>
      <c r="AW73" t="s">
        <v>137</v>
      </c>
      <c r="AX73" t="s">
        <v>197</v>
      </c>
      <c r="AY73" s="35" t="s">
        <v>12</v>
      </c>
      <c r="AZ73" t="s">
        <v>8</v>
      </c>
      <c r="BA73" t="s">
        <v>8</v>
      </c>
      <c r="BB73" t="s">
        <v>8</v>
      </c>
      <c r="BC73" t="s">
        <v>8</v>
      </c>
      <c r="BD73" t="s">
        <v>8</v>
      </c>
      <c r="BE73" t="s">
        <v>8</v>
      </c>
      <c r="BF73" s="35" t="s">
        <v>272</v>
      </c>
      <c r="BG73" t="s">
        <v>272</v>
      </c>
      <c r="BH73" t="s">
        <v>604</v>
      </c>
    </row>
    <row r="74" spans="1:62" s="22" customFormat="1" x14ac:dyDescent="0.3">
      <c r="A74" s="22" t="s">
        <v>590</v>
      </c>
      <c r="B74" s="22" t="s">
        <v>589</v>
      </c>
      <c r="C74" s="22">
        <v>2003</v>
      </c>
      <c r="D74" s="22" t="s">
        <v>591</v>
      </c>
      <c r="E74" s="22" t="s">
        <v>141</v>
      </c>
      <c r="F74" s="34" t="s">
        <v>24</v>
      </c>
      <c r="G74" s="22" t="s">
        <v>10</v>
      </c>
      <c r="H74" s="22" t="s">
        <v>36</v>
      </c>
      <c r="I74" s="22" t="s">
        <v>12</v>
      </c>
      <c r="J74" s="22" t="s">
        <v>8</v>
      </c>
      <c r="K74" s="22" t="s">
        <v>9</v>
      </c>
      <c r="L74" s="22" t="s">
        <v>9</v>
      </c>
      <c r="M74" s="22" t="s">
        <v>9</v>
      </c>
      <c r="N74" s="22">
        <v>200</v>
      </c>
      <c r="O74" s="22" t="s">
        <v>9</v>
      </c>
      <c r="P74" s="22">
        <v>240</v>
      </c>
      <c r="Q74" s="22">
        <v>1</v>
      </c>
      <c r="R74" s="22">
        <v>6</v>
      </c>
      <c r="S74" s="22">
        <v>0</v>
      </c>
      <c r="T74" s="22" t="s">
        <v>8</v>
      </c>
      <c r="U74" s="22" t="str">
        <f t="shared" si="2"/>
        <v>NA</v>
      </c>
      <c r="V74" s="22" t="str">
        <f t="shared" si="3"/>
        <v>NA</v>
      </c>
      <c r="W74" s="34" t="s">
        <v>97</v>
      </c>
      <c r="X74" s="22" t="s">
        <v>8</v>
      </c>
      <c r="Y74" s="22" t="s">
        <v>78</v>
      </c>
      <c r="Z74" s="22" t="s">
        <v>376</v>
      </c>
      <c r="AA74" s="22">
        <v>80</v>
      </c>
      <c r="AB74" s="22" t="s">
        <v>145</v>
      </c>
      <c r="AC74" s="22">
        <v>150</v>
      </c>
      <c r="AD74" s="22" t="s">
        <v>292</v>
      </c>
      <c r="AE74" s="22" t="s">
        <v>86</v>
      </c>
      <c r="AF74" s="22" t="s">
        <v>9</v>
      </c>
      <c r="AG74" s="22">
        <v>8</v>
      </c>
      <c r="AH74" s="22">
        <v>15</v>
      </c>
      <c r="AI74" s="34" t="s">
        <v>12</v>
      </c>
      <c r="AJ74" s="22" t="s">
        <v>8</v>
      </c>
      <c r="AK74" s="22" t="s">
        <v>8</v>
      </c>
      <c r="AL74" s="22" t="s">
        <v>8</v>
      </c>
      <c r="AM74" s="22" t="s">
        <v>8</v>
      </c>
      <c r="AN74" s="22" t="s">
        <v>8</v>
      </c>
      <c r="AO74" s="34">
        <v>12</v>
      </c>
      <c r="AP74" s="22" t="s">
        <v>874</v>
      </c>
      <c r="AQ74" s="22">
        <v>13.71</v>
      </c>
      <c r="AR74" s="22">
        <v>0.42</v>
      </c>
      <c r="AS74" s="22" t="s">
        <v>8</v>
      </c>
      <c r="AT74" s="22" t="s">
        <v>8</v>
      </c>
      <c r="AU74" s="22" t="s">
        <v>8</v>
      </c>
      <c r="AV74" s="22" t="s">
        <v>8</v>
      </c>
      <c r="AW74" s="22" t="s">
        <v>483</v>
      </c>
      <c r="AX74" s="22" t="s">
        <v>197</v>
      </c>
      <c r="AY74" s="34" t="s">
        <v>12</v>
      </c>
      <c r="AZ74" s="22" t="s">
        <v>8</v>
      </c>
      <c r="BA74" s="22" t="s">
        <v>8</v>
      </c>
      <c r="BB74" s="22" t="s">
        <v>8</v>
      </c>
      <c r="BC74" s="22" t="s">
        <v>8</v>
      </c>
      <c r="BD74" s="22" t="s">
        <v>8</v>
      </c>
      <c r="BE74" s="22" t="s">
        <v>8</v>
      </c>
      <c r="BF74" s="34" t="s">
        <v>272</v>
      </c>
      <c r="BG74" s="22" t="s">
        <v>8</v>
      </c>
      <c r="BH74" s="22" t="s">
        <v>603</v>
      </c>
    </row>
    <row r="75" spans="1:62" x14ac:dyDescent="0.3">
      <c r="A75" t="s">
        <v>595</v>
      </c>
      <c r="B75" t="s">
        <v>594</v>
      </c>
      <c r="C75">
        <v>2018</v>
      </c>
      <c r="D75" t="s">
        <v>596</v>
      </c>
      <c r="E75" t="s">
        <v>141</v>
      </c>
      <c r="F75" s="35" t="s">
        <v>25</v>
      </c>
      <c r="G75" t="s">
        <v>456</v>
      </c>
      <c r="H75" t="s">
        <v>36</v>
      </c>
      <c r="I75" t="s">
        <v>12</v>
      </c>
      <c r="J75" t="s">
        <v>8</v>
      </c>
      <c r="K75" t="s">
        <v>9</v>
      </c>
      <c r="L75">
        <v>12</v>
      </c>
      <c r="M75" t="s">
        <v>9</v>
      </c>
      <c r="N75" t="s">
        <v>9</v>
      </c>
      <c r="O75" t="s">
        <v>9</v>
      </c>
      <c r="P75" t="s">
        <v>9</v>
      </c>
      <c r="Q75">
        <v>1</v>
      </c>
      <c r="R75">
        <v>10</v>
      </c>
      <c r="S75">
        <v>0</v>
      </c>
      <c r="T75" t="s">
        <v>8</v>
      </c>
      <c r="U75" t="str">
        <f t="shared" si="2"/>
        <v>NA</v>
      </c>
      <c r="V75" t="str">
        <f t="shared" si="3"/>
        <v>NA</v>
      </c>
      <c r="W75" s="35" t="s">
        <v>97</v>
      </c>
      <c r="X75" t="s">
        <v>8</v>
      </c>
      <c r="Y75" t="s">
        <v>78</v>
      </c>
      <c r="Z75" t="s">
        <v>9</v>
      </c>
      <c r="AA75">
        <v>8</v>
      </c>
      <c r="AB75" t="s">
        <v>320</v>
      </c>
      <c r="AC75" t="s">
        <v>9</v>
      </c>
      <c r="AD75" t="s">
        <v>9</v>
      </c>
      <c r="AE75" t="s">
        <v>86</v>
      </c>
      <c r="AF75" t="s">
        <v>9</v>
      </c>
      <c r="AG75">
        <v>2</v>
      </c>
      <c r="AH75">
        <v>15</v>
      </c>
      <c r="AI75" s="35" t="s">
        <v>12</v>
      </c>
      <c r="AJ75" t="s">
        <v>8</v>
      </c>
      <c r="AK75" t="s">
        <v>8</v>
      </c>
      <c r="AL75" t="s">
        <v>8</v>
      </c>
      <c r="AM75" t="s">
        <v>8</v>
      </c>
      <c r="AN75" t="s">
        <v>8</v>
      </c>
      <c r="AO75" s="35">
        <v>504</v>
      </c>
      <c r="AP75" t="s">
        <v>876</v>
      </c>
      <c r="AQ75">
        <v>1.73</v>
      </c>
      <c r="AR75">
        <v>0.45</v>
      </c>
      <c r="AS75" t="s">
        <v>8</v>
      </c>
      <c r="AT75" t="s">
        <v>8</v>
      </c>
      <c r="AU75" t="s">
        <v>8</v>
      </c>
      <c r="AV75" t="s">
        <v>8</v>
      </c>
      <c r="AW75" t="s">
        <v>137</v>
      </c>
      <c r="AX75" t="s">
        <v>196</v>
      </c>
      <c r="AY75" s="35" t="s">
        <v>12</v>
      </c>
      <c r="AZ75" t="s">
        <v>8</v>
      </c>
      <c r="BA75" t="s">
        <v>8</v>
      </c>
      <c r="BB75" t="s">
        <v>8</v>
      </c>
      <c r="BC75" t="s">
        <v>8</v>
      </c>
      <c r="BD75" t="s">
        <v>8</v>
      </c>
      <c r="BE75" t="s">
        <v>8</v>
      </c>
      <c r="BF75" s="35" t="s">
        <v>273</v>
      </c>
      <c r="BG75" t="s">
        <v>8</v>
      </c>
    </row>
    <row r="76" spans="1:62" s="22" customFormat="1" x14ac:dyDescent="0.3">
      <c r="A76" s="22" t="s">
        <v>599</v>
      </c>
      <c r="B76" s="22" t="s">
        <v>248</v>
      </c>
      <c r="C76" s="22">
        <v>2015</v>
      </c>
      <c r="D76" s="22" t="s">
        <v>600</v>
      </c>
      <c r="E76" s="22" t="s">
        <v>141</v>
      </c>
      <c r="F76" s="34" t="s">
        <v>24</v>
      </c>
      <c r="G76" s="22" t="s">
        <v>10</v>
      </c>
      <c r="H76" s="22" t="s">
        <v>36</v>
      </c>
      <c r="I76" s="22" t="s">
        <v>12</v>
      </c>
      <c r="J76" s="22" t="s">
        <v>8</v>
      </c>
      <c r="K76" s="22">
        <v>13</v>
      </c>
      <c r="L76" s="22" t="s">
        <v>9</v>
      </c>
      <c r="M76" s="22">
        <v>14</v>
      </c>
      <c r="N76" s="22" t="s">
        <v>9</v>
      </c>
      <c r="O76" s="22" t="s">
        <v>9</v>
      </c>
      <c r="P76" s="22" t="s">
        <v>9</v>
      </c>
      <c r="Q76" s="22">
        <v>1</v>
      </c>
      <c r="R76" s="22">
        <v>5</v>
      </c>
      <c r="S76" s="22">
        <v>0</v>
      </c>
      <c r="T76" s="22" t="s">
        <v>8</v>
      </c>
      <c r="U76" s="22" t="str">
        <f t="shared" si="2"/>
        <v>NA</v>
      </c>
      <c r="V76" s="22" t="str">
        <f t="shared" si="3"/>
        <v>NA</v>
      </c>
      <c r="W76" s="34" t="s">
        <v>147</v>
      </c>
      <c r="X76" s="22" t="s">
        <v>97</v>
      </c>
      <c r="Y76" s="22" t="s">
        <v>76</v>
      </c>
      <c r="Z76" s="22" t="s">
        <v>93</v>
      </c>
      <c r="AA76" s="22">
        <v>10</v>
      </c>
      <c r="AB76" s="22" t="s">
        <v>145</v>
      </c>
      <c r="AC76" s="22">
        <v>36</v>
      </c>
      <c r="AD76" s="22" t="s">
        <v>221</v>
      </c>
      <c r="AE76" s="22" t="s">
        <v>9</v>
      </c>
      <c r="AF76" s="22">
        <v>532</v>
      </c>
      <c r="AG76" s="22">
        <v>3</v>
      </c>
      <c r="AH76" s="22">
        <v>10</v>
      </c>
      <c r="AI76" s="34" t="s">
        <v>12</v>
      </c>
      <c r="AJ76" s="22" t="s">
        <v>8</v>
      </c>
      <c r="AK76" s="22" t="s">
        <v>8</v>
      </c>
      <c r="AL76" s="22" t="s">
        <v>8</v>
      </c>
      <c r="AM76" s="22" t="s">
        <v>8</v>
      </c>
      <c r="AN76" s="22" t="s">
        <v>8</v>
      </c>
      <c r="AO76" s="34">
        <v>24</v>
      </c>
      <c r="AP76" s="22" t="s">
        <v>875</v>
      </c>
      <c r="AQ76" s="22">
        <v>17.510000000000002</v>
      </c>
      <c r="AR76" s="22">
        <v>1.44</v>
      </c>
      <c r="AS76" s="22" t="s">
        <v>8</v>
      </c>
      <c r="AT76" s="22" t="s">
        <v>8</v>
      </c>
      <c r="AU76" s="22" t="s">
        <v>8</v>
      </c>
      <c r="AV76" s="22" t="s">
        <v>8</v>
      </c>
      <c r="AW76" s="22" t="s">
        <v>301</v>
      </c>
      <c r="AX76" s="22" t="s">
        <v>196</v>
      </c>
      <c r="AY76" s="34" t="s">
        <v>12</v>
      </c>
      <c r="AZ76" s="22" t="s">
        <v>8</v>
      </c>
      <c r="BA76" s="22" t="s">
        <v>8</v>
      </c>
      <c r="BB76" s="22" t="s">
        <v>8</v>
      </c>
      <c r="BC76" s="22" t="s">
        <v>8</v>
      </c>
      <c r="BD76" s="22" t="s">
        <v>8</v>
      </c>
      <c r="BE76" s="22" t="s">
        <v>8</v>
      </c>
      <c r="BF76" s="34" t="s">
        <v>273</v>
      </c>
      <c r="BG76" s="22" t="s">
        <v>8</v>
      </c>
    </row>
    <row r="77" spans="1:62" x14ac:dyDescent="0.3">
      <c r="A77" t="s">
        <v>608</v>
      </c>
      <c r="B77" t="s">
        <v>607</v>
      </c>
      <c r="C77">
        <v>2017</v>
      </c>
      <c r="D77" t="s">
        <v>609</v>
      </c>
      <c r="E77" t="s">
        <v>141</v>
      </c>
      <c r="F77" s="35" t="s">
        <v>25</v>
      </c>
      <c r="G77" t="s">
        <v>610</v>
      </c>
      <c r="H77" t="s">
        <v>37</v>
      </c>
      <c r="I77" t="s">
        <v>12</v>
      </c>
      <c r="J77" t="s">
        <v>8</v>
      </c>
      <c r="K77">
        <v>16</v>
      </c>
      <c r="L77" t="s">
        <v>9</v>
      </c>
      <c r="M77">
        <v>20</v>
      </c>
      <c r="N77" t="s">
        <v>9</v>
      </c>
      <c r="O77" t="s">
        <v>9</v>
      </c>
      <c r="P77" t="s">
        <v>9</v>
      </c>
      <c r="Q77">
        <v>1</v>
      </c>
      <c r="R77">
        <v>12</v>
      </c>
      <c r="S77">
        <v>0</v>
      </c>
      <c r="T77" t="s">
        <v>8</v>
      </c>
      <c r="U77" t="str">
        <f t="shared" si="2"/>
        <v>NA</v>
      </c>
      <c r="V77" t="str">
        <f t="shared" si="3"/>
        <v>NA</v>
      </c>
      <c r="W77" s="35" t="s">
        <v>97</v>
      </c>
      <c r="X77" t="s">
        <v>8</v>
      </c>
      <c r="Y77" t="s">
        <v>614</v>
      </c>
      <c r="Z77" t="s">
        <v>1559</v>
      </c>
      <c r="AA77">
        <v>0.1</v>
      </c>
      <c r="AB77" t="s">
        <v>615</v>
      </c>
      <c r="AC77">
        <v>11</v>
      </c>
      <c r="AD77" t="s">
        <v>221</v>
      </c>
      <c r="AE77" t="s">
        <v>9</v>
      </c>
      <c r="AF77">
        <v>532</v>
      </c>
      <c r="AG77">
        <v>1.2</v>
      </c>
      <c r="AH77">
        <v>13</v>
      </c>
      <c r="AI77" s="35" t="s">
        <v>12</v>
      </c>
      <c r="AJ77" t="s">
        <v>8</v>
      </c>
      <c r="AK77" t="s">
        <v>8</v>
      </c>
      <c r="AL77" t="s">
        <v>8</v>
      </c>
      <c r="AM77" t="s">
        <v>8</v>
      </c>
      <c r="AN77" t="s">
        <v>8</v>
      </c>
      <c r="AO77" s="35">
        <v>168</v>
      </c>
      <c r="AP77" t="s">
        <v>876</v>
      </c>
      <c r="AS77" t="s">
        <v>8</v>
      </c>
      <c r="AT77" t="s">
        <v>8</v>
      </c>
      <c r="AU77" t="s">
        <v>8</v>
      </c>
      <c r="AV77" t="s">
        <v>8</v>
      </c>
      <c r="AW77" t="s">
        <v>137</v>
      </c>
      <c r="AY77" s="35" t="s">
        <v>616</v>
      </c>
      <c r="BF77" s="35" t="s">
        <v>272</v>
      </c>
      <c r="BG77" t="s">
        <v>8</v>
      </c>
      <c r="BH77" t="s">
        <v>617</v>
      </c>
      <c r="BI77" t="s">
        <v>618</v>
      </c>
      <c r="BJ77" t="s">
        <v>619</v>
      </c>
    </row>
    <row r="78" spans="1:62" s="22" customFormat="1" x14ac:dyDescent="0.3">
      <c r="A78" s="22" t="s">
        <v>623</v>
      </c>
      <c r="B78" s="22" t="s">
        <v>622</v>
      </c>
      <c r="C78" s="22">
        <v>2016</v>
      </c>
      <c r="D78" s="22" t="s">
        <v>624</v>
      </c>
      <c r="E78" s="22" t="s">
        <v>141</v>
      </c>
      <c r="F78" s="34" t="s">
        <v>25</v>
      </c>
      <c r="G78" s="22" t="s">
        <v>1008</v>
      </c>
      <c r="H78" s="22" t="s">
        <v>37</v>
      </c>
      <c r="I78" s="22" t="s">
        <v>12</v>
      </c>
      <c r="J78" s="22" t="s">
        <v>8</v>
      </c>
      <c r="K78" s="22">
        <v>25</v>
      </c>
      <c r="L78" s="22" t="s">
        <v>9</v>
      </c>
      <c r="M78" s="22">
        <v>35</v>
      </c>
      <c r="N78" s="22">
        <v>20</v>
      </c>
      <c r="O78" s="22" t="s">
        <v>9</v>
      </c>
      <c r="P78" s="22">
        <v>30</v>
      </c>
      <c r="Q78" s="22">
        <v>1</v>
      </c>
      <c r="R78" s="22">
        <v>13</v>
      </c>
      <c r="S78" s="22">
        <v>0</v>
      </c>
      <c r="T78" s="22" t="s">
        <v>8</v>
      </c>
      <c r="U78" s="22" t="str">
        <f t="shared" si="2"/>
        <v>NA</v>
      </c>
      <c r="V78" s="22" t="str">
        <f t="shared" si="3"/>
        <v>NA</v>
      </c>
      <c r="W78" s="34" t="s">
        <v>147</v>
      </c>
      <c r="X78" s="22" t="s">
        <v>97</v>
      </c>
      <c r="Y78" s="22" t="s">
        <v>78</v>
      </c>
      <c r="Z78" s="22" t="s">
        <v>535</v>
      </c>
      <c r="AA78" s="22">
        <v>1.5</v>
      </c>
      <c r="AB78" s="22" t="s">
        <v>180</v>
      </c>
      <c r="AC78" s="22">
        <v>55</v>
      </c>
      <c r="AD78" s="22" t="s">
        <v>221</v>
      </c>
      <c r="AE78" s="22" t="s">
        <v>9</v>
      </c>
      <c r="AF78" s="22">
        <v>561</v>
      </c>
      <c r="AG78" s="22">
        <v>3</v>
      </c>
      <c r="AH78" s="22">
        <v>15</v>
      </c>
      <c r="AI78" s="34" t="s">
        <v>12</v>
      </c>
      <c r="AJ78" s="22" t="s">
        <v>8</v>
      </c>
      <c r="AK78" s="22" t="s">
        <v>8</v>
      </c>
      <c r="AL78" s="22" t="s">
        <v>8</v>
      </c>
      <c r="AM78" s="22" t="s">
        <v>8</v>
      </c>
      <c r="AN78" s="22" t="s">
        <v>8</v>
      </c>
      <c r="AO78" s="34" t="s">
        <v>9</v>
      </c>
      <c r="AP78" s="22" t="s">
        <v>876</v>
      </c>
      <c r="AQ78" s="22">
        <v>12.29</v>
      </c>
      <c r="AR78" s="22">
        <v>5.36</v>
      </c>
      <c r="AS78" s="22" t="s">
        <v>8</v>
      </c>
      <c r="AT78" s="22" t="s">
        <v>8</v>
      </c>
      <c r="AU78" s="22" t="s">
        <v>8</v>
      </c>
      <c r="AV78" s="22" t="s">
        <v>8</v>
      </c>
      <c r="AW78" s="22" t="s">
        <v>137</v>
      </c>
      <c r="AX78" s="22" t="s">
        <v>9</v>
      </c>
      <c r="AY78" s="34" t="s">
        <v>12</v>
      </c>
      <c r="AZ78" s="22" t="s">
        <v>8</v>
      </c>
      <c r="BA78" s="22" t="s">
        <v>8</v>
      </c>
      <c r="BB78" s="22" t="s">
        <v>8</v>
      </c>
      <c r="BC78" s="22" t="s">
        <v>8</v>
      </c>
      <c r="BD78" s="22" t="s">
        <v>8</v>
      </c>
      <c r="BE78" s="22" t="s">
        <v>8</v>
      </c>
      <c r="BF78" s="34" t="s">
        <v>273</v>
      </c>
      <c r="BG78" s="22" t="s">
        <v>8</v>
      </c>
      <c r="BI78" s="22" t="s">
        <v>625</v>
      </c>
    </row>
    <row r="79" spans="1:62" x14ac:dyDescent="0.3">
      <c r="A79" t="s">
        <v>627</v>
      </c>
      <c r="B79" t="s">
        <v>626</v>
      </c>
      <c r="C79">
        <v>2013</v>
      </c>
      <c r="D79" t="s">
        <v>628</v>
      </c>
      <c r="E79" t="s">
        <v>141</v>
      </c>
      <c r="F79" s="35" t="s">
        <v>24</v>
      </c>
      <c r="G79" t="s">
        <v>11</v>
      </c>
      <c r="H79" t="s">
        <v>36</v>
      </c>
      <c r="I79" t="s">
        <v>12</v>
      </c>
      <c r="J79" t="s">
        <v>8</v>
      </c>
      <c r="K79" t="s">
        <v>9</v>
      </c>
      <c r="L79" t="s">
        <v>9</v>
      </c>
      <c r="M79" t="s">
        <v>9</v>
      </c>
      <c r="N79" t="s">
        <v>9</v>
      </c>
      <c r="O79" t="s">
        <v>9</v>
      </c>
      <c r="P79" t="s">
        <v>9</v>
      </c>
      <c r="Q79">
        <v>2</v>
      </c>
      <c r="R79">
        <v>7</v>
      </c>
      <c r="S79">
        <v>0</v>
      </c>
      <c r="T79" t="s">
        <v>8</v>
      </c>
      <c r="U79" t="str">
        <f t="shared" si="2"/>
        <v>NA</v>
      </c>
      <c r="V79" t="str">
        <f t="shared" si="3"/>
        <v>NA</v>
      </c>
      <c r="W79" s="35" t="s">
        <v>97</v>
      </c>
      <c r="X79" t="s">
        <v>8</v>
      </c>
      <c r="Y79" t="s">
        <v>78</v>
      </c>
      <c r="Z79" t="s">
        <v>1559</v>
      </c>
      <c r="AA79">
        <v>10</v>
      </c>
      <c r="AB79" t="s">
        <v>320</v>
      </c>
      <c r="AC79">
        <v>50</v>
      </c>
      <c r="AD79" t="s">
        <v>221</v>
      </c>
      <c r="AE79" t="s">
        <v>84</v>
      </c>
      <c r="AF79" t="s">
        <v>9</v>
      </c>
      <c r="AG79" t="s">
        <v>9</v>
      </c>
      <c r="AH79">
        <v>0.5</v>
      </c>
      <c r="AI79" s="35" t="s">
        <v>12</v>
      </c>
      <c r="AJ79" t="s">
        <v>8</v>
      </c>
      <c r="AK79" t="s">
        <v>8</v>
      </c>
      <c r="AL79" t="s">
        <v>8</v>
      </c>
      <c r="AM79" t="s">
        <v>8</v>
      </c>
      <c r="AN79" t="s">
        <v>8</v>
      </c>
      <c r="AO79" s="35">
        <v>168</v>
      </c>
      <c r="AP79" t="s">
        <v>876</v>
      </c>
      <c r="AQ79">
        <v>0.94</v>
      </c>
      <c r="AR79">
        <v>0.02</v>
      </c>
      <c r="AS79" t="s">
        <v>8</v>
      </c>
      <c r="AT79" t="s">
        <v>8</v>
      </c>
      <c r="AU79" t="s">
        <v>8</v>
      </c>
      <c r="AV79" t="s">
        <v>8</v>
      </c>
      <c r="AW79" t="s">
        <v>629</v>
      </c>
      <c r="AX79" t="s">
        <v>197</v>
      </c>
      <c r="AY79" s="35" t="s">
        <v>12</v>
      </c>
      <c r="AZ79" t="s">
        <v>8</v>
      </c>
      <c r="BA79" t="s">
        <v>8</v>
      </c>
      <c r="BB79" t="s">
        <v>8</v>
      </c>
      <c r="BC79" t="s">
        <v>8</v>
      </c>
      <c r="BD79" t="s">
        <v>8</v>
      </c>
      <c r="BE79" t="s">
        <v>8</v>
      </c>
      <c r="BF79" s="35" t="s">
        <v>273</v>
      </c>
      <c r="BG79" t="s">
        <v>273</v>
      </c>
    </row>
    <row r="80" spans="1:62" x14ac:dyDescent="0.3">
      <c r="A80" t="s">
        <v>627</v>
      </c>
      <c r="B80" t="s">
        <v>626</v>
      </c>
      <c r="C80">
        <v>2013</v>
      </c>
      <c r="D80" t="s">
        <v>628</v>
      </c>
      <c r="E80" t="s">
        <v>143</v>
      </c>
      <c r="F80" s="35" t="s">
        <v>24</v>
      </c>
      <c r="G80" t="s">
        <v>11</v>
      </c>
      <c r="H80" t="s">
        <v>36</v>
      </c>
      <c r="I80" t="s">
        <v>12</v>
      </c>
      <c r="J80" t="s">
        <v>8</v>
      </c>
      <c r="K80" t="s">
        <v>9</v>
      </c>
      <c r="L80" t="s">
        <v>9</v>
      </c>
      <c r="M80" t="s">
        <v>9</v>
      </c>
      <c r="N80" t="s">
        <v>9</v>
      </c>
      <c r="O80" t="s">
        <v>9</v>
      </c>
      <c r="P80" t="s">
        <v>9</v>
      </c>
      <c r="Q80">
        <v>2</v>
      </c>
      <c r="R80">
        <v>7</v>
      </c>
      <c r="S80">
        <v>0</v>
      </c>
      <c r="T80" t="s">
        <v>8</v>
      </c>
      <c r="U80" t="str">
        <f t="shared" si="2"/>
        <v>NA</v>
      </c>
      <c r="V80" t="str">
        <f t="shared" si="3"/>
        <v>NA</v>
      </c>
      <c r="W80" s="35" t="s">
        <v>97</v>
      </c>
      <c r="X80" t="s">
        <v>8</v>
      </c>
      <c r="Y80" t="s">
        <v>78</v>
      </c>
      <c r="Z80" t="s">
        <v>1559</v>
      </c>
      <c r="AA80">
        <v>10</v>
      </c>
      <c r="AB80" t="s">
        <v>320</v>
      </c>
      <c r="AC80">
        <v>50</v>
      </c>
      <c r="AD80" t="s">
        <v>221</v>
      </c>
      <c r="AE80" t="s">
        <v>84</v>
      </c>
      <c r="AF80" t="s">
        <v>9</v>
      </c>
      <c r="AG80" t="s">
        <v>9</v>
      </c>
      <c r="AH80">
        <v>5</v>
      </c>
      <c r="AI80" s="35" t="s">
        <v>12</v>
      </c>
      <c r="AJ80" t="s">
        <v>8</v>
      </c>
      <c r="AK80" t="s">
        <v>8</v>
      </c>
      <c r="AL80" t="s">
        <v>8</v>
      </c>
      <c r="AM80" t="s">
        <v>8</v>
      </c>
      <c r="AN80" t="s">
        <v>8</v>
      </c>
      <c r="AO80" s="35">
        <v>168</v>
      </c>
      <c r="AP80" t="s">
        <v>876</v>
      </c>
      <c r="AQ80">
        <v>0.79</v>
      </c>
      <c r="AR80">
        <v>7.0000000000000007E-2</v>
      </c>
      <c r="AS80" t="s">
        <v>8</v>
      </c>
      <c r="AT80" t="s">
        <v>8</v>
      </c>
      <c r="AU80" t="s">
        <v>8</v>
      </c>
      <c r="AV80" t="s">
        <v>8</v>
      </c>
      <c r="AW80" t="s">
        <v>629</v>
      </c>
      <c r="AX80" t="s">
        <v>197</v>
      </c>
      <c r="AY80" s="35" t="s">
        <v>12</v>
      </c>
      <c r="AZ80" t="s">
        <v>8</v>
      </c>
      <c r="BA80" t="s">
        <v>8</v>
      </c>
      <c r="BB80" t="s">
        <v>8</v>
      </c>
      <c r="BC80" t="s">
        <v>8</v>
      </c>
      <c r="BD80" t="s">
        <v>8</v>
      </c>
      <c r="BE80" t="s">
        <v>8</v>
      </c>
      <c r="BF80" s="35" t="s">
        <v>273</v>
      </c>
      <c r="BG80" t="s">
        <v>273</v>
      </c>
    </row>
    <row r="81" spans="1:60" s="22" customFormat="1" x14ac:dyDescent="0.3">
      <c r="A81" s="22" t="s">
        <v>632</v>
      </c>
      <c r="B81" s="22" t="s">
        <v>346</v>
      </c>
      <c r="C81" s="22">
        <v>2003</v>
      </c>
      <c r="D81" s="22" t="s">
        <v>633</v>
      </c>
      <c r="E81" s="22" t="s">
        <v>141</v>
      </c>
      <c r="F81" s="34" t="s">
        <v>24</v>
      </c>
      <c r="G81" s="22" t="s">
        <v>51</v>
      </c>
      <c r="H81" s="22" t="s">
        <v>36</v>
      </c>
      <c r="I81" s="22" t="s">
        <v>12</v>
      </c>
      <c r="J81" s="22" t="s">
        <v>8</v>
      </c>
      <c r="K81" s="22" t="s">
        <v>9</v>
      </c>
      <c r="L81" s="22">
        <v>12</v>
      </c>
      <c r="M81" s="22" t="s">
        <v>9</v>
      </c>
      <c r="N81" s="22" t="s">
        <v>9</v>
      </c>
      <c r="O81" s="22" t="s">
        <v>9</v>
      </c>
      <c r="P81" s="22" t="s">
        <v>9</v>
      </c>
      <c r="Q81" s="22">
        <v>5</v>
      </c>
      <c r="R81" s="22">
        <v>7</v>
      </c>
      <c r="S81" s="22">
        <v>0</v>
      </c>
      <c r="T81" s="22" t="s">
        <v>8</v>
      </c>
      <c r="U81" s="22" t="str">
        <f t="shared" si="2"/>
        <v>NA</v>
      </c>
      <c r="V81" s="22" t="str">
        <f t="shared" si="3"/>
        <v>NA</v>
      </c>
      <c r="W81" s="34" t="s">
        <v>95</v>
      </c>
      <c r="X81" s="22" t="s">
        <v>8</v>
      </c>
      <c r="Y81" s="22" t="s">
        <v>78</v>
      </c>
      <c r="Z81" s="22" t="s">
        <v>376</v>
      </c>
      <c r="AA81" s="22">
        <v>80</v>
      </c>
      <c r="AB81" s="22" t="s">
        <v>145</v>
      </c>
      <c r="AC81" s="22">
        <v>150</v>
      </c>
      <c r="AD81" s="22" t="s">
        <v>292</v>
      </c>
      <c r="AE81" s="22" t="s">
        <v>86</v>
      </c>
      <c r="AF81" s="22" t="s">
        <v>9</v>
      </c>
      <c r="AG81" s="22">
        <v>8</v>
      </c>
      <c r="AH81" s="22">
        <v>15</v>
      </c>
      <c r="AI81" s="34" t="s">
        <v>12</v>
      </c>
      <c r="AJ81" s="22" t="s">
        <v>8</v>
      </c>
      <c r="AK81" s="22" t="s">
        <v>8</v>
      </c>
      <c r="AL81" s="22" t="s">
        <v>8</v>
      </c>
      <c r="AM81" s="22" t="s">
        <v>8</v>
      </c>
      <c r="AN81" s="22" t="s">
        <v>8</v>
      </c>
      <c r="AO81" s="34">
        <v>96</v>
      </c>
      <c r="AP81" s="22" t="s">
        <v>876</v>
      </c>
      <c r="AQ81" s="22">
        <v>43.6</v>
      </c>
      <c r="AR81" s="22">
        <v>10.3</v>
      </c>
      <c r="AS81" s="22" t="s">
        <v>8</v>
      </c>
      <c r="AT81" s="22" t="s">
        <v>8</v>
      </c>
      <c r="AU81" s="22" t="s">
        <v>8</v>
      </c>
      <c r="AV81" s="22" t="s">
        <v>8</v>
      </c>
      <c r="AW81" s="22" t="s">
        <v>137</v>
      </c>
      <c r="AX81" s="22" t="s">
        <v>196</v>
      </c>
      <c r="AY81" s="34" t="s">
        <v>420</v>
      </c>
      <c r="AZ81" s="22">
        <v>19</v>
      </c>
      <c r="BA81" s="22" t="s">
        <v>9</v>
      </c>
      <c r="BB81" s="22" t="s">
        <v>8</v>
      </c>
      <c r="BC81" s="22" t="s">
        <v>8</v>
      </c>
      <c r="BD81" s="22" t="s">
        <v>8</v>
      </c>
      <c r="BE81" s="22">
        <v>720</v>
      </c>
      <c r="BF81" s="34" t="s">
        <v>272</v>
      </c>
      <c r="BG81" s="22" t="s">
        <v>273</v>
      </c>
      <c r="BH81" s="22" t="s">
        <v>634</v>
      </c>
    </row>
    <row r="82" spans="1:60" s="22" customFormat="1" x14ac:dyDescent="0.3">
      <c r="A82" s="22" t="s">
        <v>632</v>
      </c>
      <c r="B82" s="22" t="s">
        <v>346</v>
      </c>
      <c r="C82" s="22">
        <v>2003</v>
      </c>
      <c r="D82" s="22" t="s">
        <v>633</v>
      </c>
      <c r="E82" s="22" t="s">
        <v>143</v>
      </c>
      <c r="F82" s="34" t="s">
        <v>24</v>
      </c>
      <c r="G82" s="22" t="s">
        <v>51</v>
      </c>
      <c r="H82" s="22" t="s">
        <v>36</v>
      </c>
      <c r="I82" s="22" t="s">
        <v>12</v>
      </c>
      <c r="J82" s="22" t="s">
        <v>8</v>
      </c>
      <c r="K82" s="22" t="s">
        <v>9</v>
      </c>
      <c r="L82" s="22">
        <v>24</v>
      </c>
      <c r="M82" s="22" t="s">
        <v>9</v>
      </c>
      <c r="N82" s="22" t="s">
        <v>9</v>
      </c>
      <c r="O82" s="22" t="s">
        <v>9</v>
      </c>
      <c r="P82" s="22" t="s">
        <v>9</v>
      </c>
      <c r="Q82" s="22">
        <v>5</v>
      </c>
      <c r="R82" s="22">
        <v>8</v>
      </c>
      <c r="S82" s="22">
        <v>0</v>
      </c>
      <c r="T82" s="22" t="s">
        <v>8</v>
      </c>
      <c r="U82" s="22" t="str">
        <f t="shared" si="2"/>
        <v>NA</v>
      </c>
      <c r="V82" s="22" t="str">
        <f t="shared" si="3"/>
        <v>NA</v>
      </c>
      <c r="W82" s="34" t="s">
        <v>95</v>
      </c>
      <c r="X82" s="22" t="s">
        <v>8</v>
      </c>
      <c r="Y82" s="22" t="s">
        <v>78</v>
      </c>
      <c r="Z82" s="22" t="s">
        <v>376</v>
      </c>
      <c r="AA82" s="22">
        <v>80</v>
      </c>
      <c r="AB82" s="22" t="s">
        <v>145</v>
      </c>
      <c r="AC82" s="22">
        <v>150</v>
      </c>
      <c r="AD82" s="22" t="s">
        <v>292</v>
      </c>
      <c r="AE82" s="22" t="s">
        <v>86</v>
      </c>
      <c r="AF82" s="22" t="s">
        <v>9</v>
      </c>
      <c r="AG82" s="22">
        <v>8</v>
      </c>
      <c r="AH82" s="22">
        <v>15</v>
      </c>
      <c r="AI82" s="34" t="s">
        <v>12</v>
      </c>
      <c r="AJ82" s="22" t="s">
        <v>8</v>
      </c>
      <c r="AK82" s="22" t="s">
        <v>8</v>
      </c>
      <c r="AL82" s="22" t="s">
        <v>8</v>
      </c>
      <c r="AM82" s="22" t="s">
        <v>8</v>
      </c>
      <c r="AN82" s="22" t="s">
        <v>8</v>
      </c>
      <c r="AO82" s="34">
        <v>96</v>
      </c>
      <c r="AP82" s="22" t="s">
        <v>876</v>
      </c>
      <c r="AQ82" s="22">
        <v>51.3</v>
      </c>
      <c r="AR82" s="22">
        <v>7.9</v>
      </c>
      <c r="AS82" s="22" t="s">
        <v>8</v>
      </c>
      <c r="AT82" s="22" t="s">
        <v>8</v>
      </c>
      <c r="AU82" s="22" t="s">
        <v>8</v>
      </c>
      <c r="AV82" s="22" t="s">
        <v>8</v>
      </c>
      <c r="AW82" s="22" t="s">
        <v>137</v>
      </c>
      <c r="AX82" s="22" t="s">
        <v>196</v>
      </c>
      <c r="AY82" s="34" t="s">
        <v>420</v>
      </c>
      <c r="AZ82" s="22">
        <v>34</v>
      </c>
      <c r="BA82" s="22" t="s">
        <v>9</v>
      </c>
      <c r="BB82" s="22" t="s">
        <v>8</v>
      </c>
      <c r="BC82" s="22" t="s">
        <v>8</v>
      </c>
      <c r="BD82" s="22" t="s">
        <v>8</v>
      </c>
      <c r="BE82" s="22">
        <v>720</v>
      </c>
      <c r="BF82" s="34" t="s">
        <v>272</v>
      </c>
      <c r="BG82" s="22" t="s">
        <v>273</v>
      </c>
      <c r="BH82" s="22" t="s">
        <v>634</v>
      </c>
    </row>
    <row r="83" spans="1:60" s="22" customFormat="1" x14ac:dyDescent="0.3">
      <c r="A83" s="22" t="s">
        <v>632</v>
      </c>
      <c r="B83" s="22" t="s">
        <v>346</v>
      </c>
      <c r="C83" s="22">
        <v>2003</v>
      </c>
      <c r="D83" s="22" t="s">
        <v>633</v>
      </c>
      <c r="E83" s="22" t="s">
        <v>144</v>
      </c>
      <c r="F83" s="34" t="s">
        <v>24</v>
      </c>
      <c r="G83" s="22" t="s">
        <v>51</v>
      </c>
      <c r="H83" s="22" t="s">
        <v>36</v>
      </c>
      <c r="I83" s="22" t="s">
        <v>337</v>
      </c>
      <c r="J83" s="22" t="s">
        <v>8</v>
      </c>
      <c r="K83" s="22" t="s">
        <v>9</v>
      </c>
      <c r="L83" s="22">
        <v>52</v>
      </c>
      <c r="M83" s="22" t="s">
        <v>9</v>
      </c>
      <c r="N83" s="22" t="s">
        <v>9</v>
      </c>
      <c r="O83" s="22" t="s">
        <v>9</v>
      </c>
      <c r="P83" s="22" t="s">
        <v>9</v>
      </c>
      <c r="Q83" s="22">
        <v>5</v>
      </c>
      <c r="R83" s="22">
        <v>11</v>
      </c>
      <c r="S83" s="22">
        <v>0</v>
      </c>
      <c r="T83" s="22" t="s">
        <v>8</v>
      </c>
      <c r="U83" s="22" t="str">
        <f t="shared" si="2"/>
        <v>NA</v>
      </c>
      <c r="V83" s="22" t="str">
        <f t="shared" si="3"/>
        <v>NA</v>
      </c>
      <c r="W83" s="34" t="s">
        <v>95</v>
      </c>
      <c r="X83" s="22" t="s">
        <v>8</v>
      </c>
      <c r="Y83" s="22" t="s">
        <v>78</v>
      </c>
      <c r="Z83" s="22" t="s">
        <v>376</v>
      </c>
      <c r="AA83" s="22">
        <v>80</v>
      </c>
      <c r="AB83" s="22" t="s">
        <v>145</v>
      </c>
      <c r="AC83" s="22">
        <v>150</v>
      </c>
      <c r="AD83" s="22" t="s">
        <v>292</v>
      </c>
      <c r="AE83" s="22" t="s">
        <v>86</v>
      </c>
      <c r="AF83" s="22" t="s">
        <v>9</v>
      </c>
      <c r="AG83" s="22">
        <v>8</v>
      </c>
      <c r="AH83" s="22">
        <v>15</v>
      </c>
      <c r="AI83" s="34" t="s">
        <v>12</v>
      </c>
      <c r="AJ83" s="22" t="s">
        <v>8</v>
      </c>
      <c r="AK83" s="22" t="s">
        <v>8</v>
      </c>
      <c r="AL83" s="22" t="s">
        <v>8</v>
      </c>
      <c r="AM83" s="22" t="s">
        <v>8</v>
      </c>
      <c r="AN83" s="22" t="s">
        <v>8</v>
      </c>
      <c r="AO83" s="34">
        <v>96</v>
      </c>
      <c r="AP83" s="22" t="s">
        <v>876</v>
      </c>
      <c r="AQ83" s="22">
        <v>50.6</v>
      </c>
      <c r="AR83" s="22">
        <v>4.9000000000000004</v>
      </c>
      <c r="AS83" s="22" t="s">
        <v>8</v>
      </c>
      <c r="AT83" s="22" t="s">
        <v>8</v>
      </c>
      <c r="AU83" s="22" t="s">
        <v>8</v>
      </c>
      <c r="AV83" s="22" t="s">
        <v>8</v>
      </c>
      <c r="AW83" s="22" t="s">
        <v>137</v>
      </c>
      <c r="AX83" s="22" t="s">
        <v>196</v>
      </c>
      <c r="AY83" s="34" t="s">
        <v>420</v>
      </c>
      <c r="AZ83" s="22">
        <v>57</v>
      </c>
      <c r="BA83" s="22" t="s">
        <v>9</v>
      </c>
      <c r="BB83" s="22" t="s">
        <v>8</v>
      </c>
      <c r="BC83" s="22" t="s">
        <v>8</v>
      </c>
      <c r="BD83" s="22" t="s">
        <v>8</v>
      </c>
      <c r="BE83" s="22">
        <v>720</v>
      </c>
      <c r="BF83" s="34" t="s">
        <v>272</v>
      </c>
      <c r="BG83" s="22" t="s">
        <v>273</v>
      </c>
      <c r="BH83" s="22" t="s">
        <v>634</v>
      </c>
    </row>
    <row r="84" spans="1:60" s="22" customFormat="1" x14ac:dyDescent="0.3">
      <c r="A84" s="22" t="s">
        <v>632</v>
      </c>
      <c r="B84" s="22" t="s">
        <v>346</v>
      </c>
      <c r="C84" s="22">
        <v>2003</v>
      </c>
      <c r="D84" s="22" t="s">
        <v>633</v>
      </c>
      <c r="E84" s="22" t="s">
        <v>263</v>
      </c>
      <c r="F84" s="34" t="s">
        <v>24</v>
      </c>
      <c r="G84" s="22" t="s">
        <v>51</v>
      </c>
      <c r="H84" s="22" t="s">
        <v>36</v>
      </c>
      <c r="I84" s="22" t="s">
        <v>337</v>
      </c>
      <c r="J84" s="22" t="s">
        <v>8</v>
      </c>
      <c r="K84" s="22" t="s">
        <v>9</v>
      </c>
      <c r="L84" s="22">
        <v>78</v>
      </c>
      <c r="M84" s="22" t="s">
        <v>9</v>
      </c>
      <c r="N84" s="22" t="s">
        <v>9</v>
      </c>
      <c r="O84" s="22" t="s">
        <v>9</v>
      </c>
      <c r="P84" s="22" t="s">
        <v>9</v>
      </c>
      <c r="Q84" s="22">
        <v>5</v>
      </c>
      <c r="R84" s="22">
        <v>12</v>
      </c>
      <c r="S84" s="22">
        <v>0</v>
      </c>
      <c r="T84" s="22" t="s">
        <v>8</v>
      </c>
      <c r="U84" s="22" t="str">
        <f t="shared" si="2"/>
        <v>NA</v>
      </c>
      <c r="V84" s="22" t="str">
        <f t="shared" si="3"/>
        <v>NA</v>
      </c>
      <c r="W84" s="34" t="s">
        <v>95</v>
      </c>
      <c r="X84" s="22" t="s">
        <v>8</v>
      </c>
      <c r="Y84" s="22" t="s">
        <v>78</v>
      </c>
      <c r="Z84" s="22" t="s">
        <v>376</v>
      </c>
      <c r="AA84" s="22">
        <v>80</v>
      </c>
      <c r="AB84" s="22" t="s">
        <v>145</v>
      </c>
      <c r="AC84" s="22">
        <v>150</v>
      </c>
      <c r="AD84" s="22" t="s">
        <v>292</v>
      </c>
      <c r="AE84" s="22" t="s">
        <v>86</v>
      </c>
      <c r="AF84" s="22" t="s">
        <v>9</v>
      </c>
      <c r="AG84" s="22">
        <v>8</v>
      </c>
      <c r="AH84" s="22">
        <v>15</v>
      </c>
      <c r="AI84" s="34" t="s">
        <v>12</v>
      </c>
      <c r="AJ84" s="22" t="s">
        <v>8</v>
      </c>
      <c r="AK84" s="22" t="s">
        <v>8</v>
      </c>
      <c r="AL84" s="22" t="s">
        <v>8</v>
      </c>
      <c r="AM84" s="22" t="s">
        <v>8</v>
      </c>
      <c r="AN84" s="22" t="s">
        <v>8</v>
      </c>
      <c r="AO84" s="34">
        <v>96</v>
      </c>
      <c r="AP84" s="22" t="s">
        <v>876</v>
      </c>
      <c r="AQ84" s="22">
        <v>46.2</v>
      </c>
      <c r="AR84" s="22">
        <v>5.3</v>
      </c>
      <c r="AS84" s="22" t="s">
        <v>8</v>
      </c>
      <c r="AT84" s="22" t="s">
        <v>8</v>
      </c>
      <c r="AU84" s="22" t="s">
        <v>8</v>
      </c>
      <c r="AV84" s="22" t="s">
        <v>8</v>
      </c>
      <c r="AW84" s="22" t="s">
        <v>137</v>
      </c>
      <c r="AX84" s="22" t="s">
        <v>196</v>
      </c>
      <c r="AY84" s="34" t="s">
        <v>420</v>
      </c>
      <c r="AZ84" s="22">
        <v>86</v>
      </c>
      <c r="BA84" s="22" t="s">
        <v>9</v>
      </c>
      <c r="BB84" s="22" t="s">
        <v>8</v>
      </c>
      <c r="BC84" s="22" t="s">
        <v>8</v>
      </c>
      <c r="BD84" s="22" t="s">
        <v>8</v>
      </c>
      <c r="BE84" s="22">
        <v>720</v>
      </c>
      <c r="BF84" s="34" t="s">
        <v>272</v>
      </c>
      <c r="BG84" s="22" t="s">
        <v>273</v>
      </c>
      <c r="BH84" s="22" t="s">
        <v>634</v>
      </c>
    </row>
    <row r="85" spans="1:60" s="22" customFormat="1" x14ac:dyDescent="0.3">
      <c r="A85" s="22" t="s">
        <v>632</v>
      </c>
      <c r="B85" s="22" t="s">
        <v>346</v>
      </c>
      <c r="C85" s="22">
        <v>2003</v>
      </c>
      <c r="D85" s="22" t="s">
        <v>633</v>
      </c>
      <c r="E85" s="22" t="s">
        <v>264</v>
      </c>
      <c r="F85" s="34" t="s">
        <v>24</v>
      </c>
      <c r="G85" s="22" t="s">
        <v>51</v>
      </c>
      <c r="H85" s="22" t="s">
        <v>36</v>
      </c>
      <c r="I85" s="22" t="s">
        <v>337</v>
      </c>
      <c r="J85" s="22" t="s">
        <v>8</v>
      </c>
      <c r="K85" s="22" t="s">
        <v>9</v>
      </c>
      <c r="L85" s="22">
        <v>104</v>
      </c>
      <c r="M85" s="22" t="s">
        <v>9</v>
      </c>
      <c r="N85" s="22" t="s">
        <v>9</v>
      </c>
      <c r="O85" s="22" t="s">
        <v>9</v>
      </c>
      <c r="P85" s="22" t="s">
        <v>9</v>
      </c>
      <c r="Q85" s="22">
        <v>5</v>
      </c>
      <c r="R85" s="22">
        <v>10</v>
      </c>
      <c r="S85" s="22">
        <v>0</v>
      </c>
      <c r="T85" s="22" t="s">
        <v>8</v>
      </c>
      <c r="U85" s="22" t="str">
        <f t="shared" si="2"/>
        <v>NA</v>
      </c>
      <c r="V85" s="22" t="str">
        <f t="shared" si="3"/>
        <v>NA</v>
      </c>
      <c r="W85" s="34" t="s">
        <v>95</v>
      </c>
      <c r="X85" s="22" t="s">
        <v>8</v>
      </c>
      <c r="Y85" s="22" t="s">
        <v>78</v>
      </c>
      <c r="Z85" s="22" t="s">
        <v>376</v>
      </c>
      <c r="AA85" s="22">
        <v>80</v>
      </c>
      <c r="AB85" s="22" t="s">
        <v>145</v>
      </c>
      <c r="AC85" s="22">
        <v>150</v>
      </c>
      <c r="AD85" s="22" t="s">
        <v>292</v>
      </c>
      <c r="AE85" s="22" t="s">
        <v>86</v>
      </c>
      <c r="AF85" s="22" t="s">
        <v>9</v>
      </c>
      <c r="AG85" s="22">
        <v>8</v>
      </c>
      <c r="AH85" s="22">
        <v>15</v>
      </c>
      <c r="AI85" s="34" t="s">
        <v>12</v>
      </c>
      <c r="AJ85" s="22" t="s">
        <v>8</v>
      </c>
      <c r="AK85" s="22" t="s">
        <v>8</v>
      </c>
      <c r="AL85" s="22" t="s">
        <v>8</v>
      </c>
      <c r="AM85" s="22" t="s">
        <v>8</v>
      </c>
      <c r="AN85" s="22" t="s">
        <v>8</v>
      </c>
      <c r="AO85" s="34">
        <v>96</v>
      </c>
      <c r="AP85" s="22" t="s">
        <v>876</v>
      </c>
      <c r="AQ85" s="22">
        <v>47.1</v>
      </c>
      <c r="AR85" s="22">
        <v>2.7</v>
      </c>
      <c r="AS85" s="22" t="s">
        <v>8</v>
      </c>
      <c r="AT85" s="22" t="s">
        <v>8</v>
      </c>
      <c r="AU85" s="22" t="s">
        <v>8</v>
      </c>
      <c r="AV85" s="22" t="s">
        <v>8</v>
      </c>
      <c r="AW85" s="22" t="s">
        <v>137</v>
      </c>
      <c r="AX85" s="22" t="s">
        <v>196</v>
      </c>
      <c r="AY85" s="34" t="s">
        <v>420</v>
      </c>
      <c r="AZ85" s="22">
        <v>87</v>
      </c>
      <c r="BA85" s="22" t="s">
        <v>9</v>
      </c>
      <c r="BB85" s="22" t="s">
        <v>8</v>
      </c>
      <c r="BC85" s="22" t="s">
        <v>8</v>
      </c>
      <c r="BD85" s="22" t="s">
        <v>8</v>
      </c>
      <c r="BE85" s="22">
        <v>720</v>
      </c>
      <c r="BF85" s="34" t="s">
        <v>272</v>
      </c>
      <c r="BG85" s="22" t="s">
        <v>273</v>
      </c>
      <c r="BH85" s="22" t="s">
        <v>634</v>
      </c>
    </row>
    <row r="86" spans="1:60" x14ac:dyDescent="0.3">
      <c r="A86" t="s">
        <v>637</v>
      </c>
      <c r="B86" t="s">
        <v>358</v>
      </c>
      <c r="C86">
        <v>1996</v>
      </c>
      <c r="D86" t="s">
        <v>638</v>
      </c>
      <c r="E86" t="s">
        <v>141</v>
      </c>
      <c r="F86" s="35" t="s">
        <v>24</v>
      </c>
      <c r="G86" t="s">
        <v>11</v>
      </c>
      <c r="H86" t="s">
        <v>36</v>
      </c>
      <c r="I86" t="s">
        <v>12</v>
      </c>
      <c r="J86" t="s">
        <v>8</v>
      </c>
      <c r="K86" t="s">
        <v>9</v>
      </c>
      <c r="L86" t="s">
        <v>9</v>
      </c>
      <c r="M86" t="s">
        <v>9</v>
      </c>
      <c r="N86">
        <v>290</v>
      </c>
      <c r="O86" t="s">
        <v>9</v>
      </c>
      <c r="P86">
        <v>310</v>
      </c>
      <c r="Q86">
        <v>1</v>
      </c>
      <c r="R86">
        <v>35</v>
      </c>
      <c r="S86">
        <v>0</v>
      </c>
      <c r="T86" t="s">
        <v>8</v>
      </c>
      <c r="U86" t="str">
        <f t="shared" si="2"/>
        <v>NA</v>
      </c>
      <c r="V86" t="str">
        <f t="shared" si="3"/>
        <v>NA</v>
      </c>
      <c r="W86" s="35" t="s">
        <v>95</v>
      </c>
      <c r="X86" t="s">
        <v>8</v>
      </c>
      <c r="Y86" t="s">
        <v>78</v>
      </c>
      <c r="Z86" t="s">
        <v>92</v>
      </c>
      <c r="AA86">
        <v>1.3</v>
      </c>
      <c r="AB86" t="s">
        <v>356</v>
      </c>
      <c r="AC86">
        <v>300</v>
      </c>
      <c r="AD86" t="s">
        <v>292</v>
      </c>
      <c r="AE86" t="s">
        <v>146</v>
      </c>
      <c r="AF86" t="s">
        <v>9</v>
      </c>
      <c r="AG86">
        <v>1.5</v>
      </c>
      <c r="AH86">
        <v>20</v>
      </c>
      <c r="AI86" s="35" t="s">
        <v>12</v>
      </c>
      <c r="AJ86" t="s">
        <v>8</v>
      </c>
      <c r="AK86" t="s">
        <v>8</v>
      </c>
      <c r="AL86" t="s">
        <v>8</v>
      </c>
      <c r="AM86" t="s">
        <v>8</v>
      </c>
      <c r="AN86" t="s">
        <v>8</v>
      </c>
      <c r="AO86" s="35">
        <v>168</v>
      </c>
      <c r="AP86" t="s">
        <v>876</v>
      </c>
      <c r="AQ86">
        <v>2.2999999999999998</v>
      </c>
      <c r="AR86">
        <v>0.3</v>
      </c>
      <c r="AS86" t="s">
        <v>8</v>
      </c>
      <c r="AT86" t="s">
        <v>8</v>
      </c>
      <c r="AU86" t="s">
        <v>8</v>
      </c>
      <c r="AV86" t="s">
        <v>8</v>
      </c>
      <c r="AW86" t="s">
        <v>363</v>
      </c>
      <c r="AX86" t="s">
        <v>196</v>
      </c>
      <c r="AY86" s="35" t="s">
        <v>12</v>
      </c>
      <c r="AZ86" t="s">
        <v>8</v>
      </c>
      <c r="BA86" t="s">
        <v>8</v>
      </c>
      <c r="BB86" t="s">
        <v>8</v>
      </c>
      <c r="BC86" t="s">
        <v>8</v>
      </c>
      <c r="BD86" t="s">
        <v>8</v>
      </c>
      <c r="BE86" t="s">
        <v>8</v>
      </c>
      <c r="BF86" s="35" t="s">
        <v>273</v>
      </c>
      <c r="BG86" t="s">
        <v>8</v>
      </c>
    </row>
    <row r="87" spans="1:60" s="22" customFormat="1" x14ac:dyDescent="0.3">
      <c r="A87" s="22" t="s">
        <v>641</v>
      </c>
      <c r="B87" s="22" t="s">
        <v>358</v>
      </c>
      <c r="C87" s="22">
        <v>1997</v>
      </c>
      <c r="D87" s="22" t="s">
        <v>639</v>
      </c>
      <c r="E87" s="22" t="s">
        <v>141</v>
      </c>
      <c r="F87" s="34" t="s">
        <v>24</v>
      </c>
      <c r="G87" s="22" t="s">
        <v>11</v>
      </c>
      <c r="H87" s="22" t="s">
        <v>9</v>
      </c>
      <c r="I87" s="22" t="s">
        <v>12</v>
      </c>
      <c r="J87" s="22" t="s">
        <v>8</v>
      </c>
      <c r="K87" s="22" t="s">
        <v>9</v>
      </c>
      <c r="L87" s="22" t="s">
        <v>9</v>
      </c>
      <c r="M87" s="22" t="s">
        <v>9</v>
      </c>
      <c r="N87" s="22">
        <v>290</v>
      </c>
      <c r="O87" s="22" t="s">
        <v>9</v>
      </c>
      <c r="P87" s="22">
        <v>310</v>
      </c>
      <c r="Q87" s="22">
        <v>2</v>
      </c>
      <c r="R87" s="22">
        <v>5</v>
      </c>
      <c r="S87" s="22">
        <v>0</v>
      </c>
      <c r="T87" s="22" t="s">
        <v>8</v>
      </c>
      <c r="U87" s="22" t="str">
        <f t="shared" si="2"/>
        <v>NA</v>
      </c>
      <c r="V87" s="22" t="str">
        <f t="shared" si="3"/>
        <v>NA</v>
      </c>
      <c r="W87" s="34" t="s">
        <v>147</v>
      </c>
      <c r="X87" s="22" t="s">
        <v>642</v>
      </c>
      <c r="Y87" s="22" t="s">
        <v>76</v>
      </c>
      <c r="Z87" s="22" t="s">
        <v>9</v>
      </c>
      <c r="AA87" s="22">
        <v>1.3</v>
      </c>
      <c r="AB87" s="22" t="s">
        <v>356</v>
      </c>
      <c r="AC87" s="22" t="s">
        <v>9</v>
      </c>
      <c r="AD87" s="22" t="s">
        <v>8</v>
      </c>
      <c r="AE87" s="22" t="s">
        <v>231</v>
      </c>
      <c r="AF87" s="22" t="s">
        <v>9</v>
      </c>
      <c r="AG87" s="22">
        <v>1.5</v>
      </c>
      <c r="AH87" s="22">
        <v>20</v>
      </c>
      <c r="AI87" s="34" t="s">
        <v>12</v>
      </c>
      <c r="AJ87" s="22" t="s">
        <v>8</v>
      </c>
      <c r="AK87" s="22" t="s">
        <v>8</v>
      </c>
      <c r="AL87" s="22" t="s">
        <v>8</v>
      </c>
      <c r="AM87" s="22" t="s">
        <v>8</v>
      </c>
      <c r="AN87" s="22" t="s">
        <v>8</v>
      </c>
      <c r="AO87" s="34">
        <v>168</v>
      </c>
      <c r="AP87" s="22" t="s">
        <v>876</v>
      </c>
      <c r="AQ87" s="22">
        <v>1.6</v>
      </c>
      <c r="AR87" s="22">
        <v>0.1</v>
      </c>
      <c r="AS87" s="22" t="s">
        <v>8</v>
      </c>
      <c r="AT87" s="22" t="s">
        <v>8</v>
      </c>
      <c r="AU87" s="22" t="s">
        <v>8</v>
      </c>
      <c r="AV87" s="22" t="s">
        <v>8</v>
      </c>
      <c r="AW87" s="22" t="s">
        <v>643</v>
      </c>
      <c r="AX87" s="22" t="s">
        <v>196</v>
      </c>
      <c r="AY87" s="34" t="s">
        <v>12</v>
      </c>
      <c r="AZ87" s="22" t="s">
        <v>8</v>
      </c>
      <c r="BA87" s="22" t="s">
        <v>8</v>
      </c>
      <c r="BB87" s="22" t="s">
        <v>8</v>
      </c>
      <c r="BC87" s="22" t="s">
        <v>8</v>
      </c>
      <c r="BD87" s="22" t="s">
        <v>8</v>
      </c>
      <c r="BE87" s="22" t="s">
        <v>8</v>
      </c>
      <c r="BF87" s="34" t="s">
        <v>273</v>
      </c>
      <c r="BG87" s="22" t="s">
        <v>273</v>
      </c>
    </row>
    <row r="88" spans="1:60" s="22" customFormat="1" x14ac:dyDescent="0.3">
      <c r="A88" s="22" t="s">
        <v>641</v>
      </c>
      <c r="B88" s="22" t="s">
        <v>358</v>
      </c>
      <c r="C88" s="22">
        <v>1997</v>
      </c>
      <c r="D88" s="22" t="s">
        <v>639</v>
      </c>
      <c r="E88" s="22" t="s">
        <v>143</v>
      </c>
      <c r="F88" s="34" t="s">
        <v>24</v>
      </c>
      <c r="G88" s="22" t="s">
        <v>11</v>
      </c>
      <c r="H88" s="22" t="s">
        <v>9</v>
      </c>
      <c r="I88" s="22" t="s">
        <v>12</v>
      </c>
      <c r="J88" s="22" t="s">
        <v>8</v>
      </c>
      <c r="K88" s="22" t="s">
        <v>9</v>
      </c>
      <c r="L88" s="22" t="s">
        <v>9</v>
      </c>
      <c r="M88" s="22" t="s">
        <v>9</v>
      </c>
      <c r="N88" s="22">
        <v>290</v>
      </c>
      <c r="O88" s="22" t="s">
        <v>9</v>
      </c>
      <c r="P88" s="22">
        <v>310</v>
      </c>
      <c r="Q88" s="22">
        <v>2</v>
      </c>
      <c r="R88" s="22">
        <v>5</v>
      </c>
      <c r="S88" s="22">
        <v>0</v>
      </c>
      <c r="T88" s="22" t="s">
        <v>8</v>
      </c>
      <c r="U88" s="22" t="str">
        <f t="shared" si="2"/>
        <v>NA</v>
      </c>
      <c r="V88" s="22" t="str">
        <f t="shared" si="3"/>
        <v>NA</v>
      </c>
      <c r="W88" s="34" t="s">
        <v>147</v>
      </c>
      <c r="X88" s="22" t="s">
        <v>642</v>
      </c>
      <c r="Y88" s="22" t="s">
        <v>76</v>
      </c>
      <c r="Z88" s="22" t="s">
        <v>9</v>
      </c>
      <c r="AA88" s="22">
        <v>1.3</v>
      </c>
      <c r="AB88" s="22" t="s">
        <v>356</v>
      </c>
      <c r="AC88" s="22" t="s">
        <v>9</v>
      </c>
      <c r="AD88" s="22" t="s">
        <v>8</v>
      </c>
      <c r="AE88" s="22" t="s">
        <v>231</v>
      </c>
      <c r="AF88" s="22" t="s">
        <v>9</v>
      </c>
      <c r="AG88" s="22">
        <v>3</v>
      </c>
      <c r="AH88" s="22">
        <v>20</v>
      </c>
      <c r="AI88" s="34" t="s">
        <v>12</v>
      </c>
      <c r="AJ88" s="22" t="s">
        <v>8</v>
      </c>
      <c r="AK88" s="22" t="s">
        <v>8</v>
      </c>
      <c r="AL88" s="22" t="s">
        <v>8</v>
      </c>
      <c r="AM88" s="22" t="s">
        <v>8</v>
      </c>
      <c r="AN88" s="22" t="s">
        <v>8</v>
      </c>
      <c r="AO88" s="34">
        <v>168</v>
      </c>
      <c r="AP88" s="22" t="s">
        <v>876</v>
      </c>
      <c r="AQ88" s="22">
        <v>2.6</v>
      </c>
      <c r="AR88" s="22">
        <v>0.44</v>
      </c>
      <c r="AS88" s="22" t="s">
        <v>8</v>
      </c>
      <c r="AT88" s="22" t="s">
        <v>8</v>
      </c>
      <c r="AU88" s="22" t="s">
        <v>8</v>
      </c>
      <c r="AV88" s="22" t="s">
        <v>8</v>
      </c>
      <c r="AW88" s="22" t="s">
        <v>643</v>
      </c>
      <c r="AX88" s="22" t="s">
        <v>196</v>
      </c>
      <c r="AY88" s="34" t="s">
        <v>12</v>
      </c>
      <c r="AZ88" s="22" t="s">
        <v>8</v>
      </c>
      <c r="BA88" s="22" t="s">
        <v>8</v>
      </c>
      <c r="BB88" s="22" t="s">
        <v>8</v>
      </c>
      <c r="BC88" s="22" t="s">
        <v>8</v>
      </c>
      <c r="BD88" s="22" t="s">
        <v>8</v>
      </c>
      <c r="BE88" s="22" t="s">
        <v>8</v>
      </c>
      <c r="BF88" s="34" t="s">
        <v>273</v>
      </c>
      <c r="BG88" s="22" t="s">
        <v>273</v>
      </c>
    </row>
    <row r="89" spans="1:60" x14ac:dyDescent="0.3">
      <c r="A89" t="s">
        <v>647</v>
      </c>
      <c r="B89" t="s">
        <v>646</v>
      </c>
      <c r="C89">
        <v>1998</v>
      </c>
      <c r="D89" t="s">
        <v>648</v>
      </c>
      <c r="E89" t="s">
        <v>141</v>
      </c>
      <c r="F89" s="35" t="s">
        <v>24</v>
      </c>
      <c r="G89" t="s">
        <v>649</v>
      </c>
      <c r="H89" t="s">
        <v>36</v>
      </c>
      <c r="I89" t="s">
        <v>12</v>
      </c>
      <c r="J89" t="s">
        <v>8</v>
      </c>
      <c r="K89">
        <v>20</v>
      </c>
      <c r="L89" t="s">
        <v>9</v>
      </c>
      <c r="M89">
        <v>28</v>
      </c>
      <c r="N89" t="s">
        <v>9</v>
      </c>
      <c r="O89" t="s">
        <v>9</v>
      </c>
      <c r="P89" t="s">
        <v>9</v>
      </c>
      <c r="Q89">
        <v>4</v>
      </c>
      <c r="R89">
        <v>24</v>
      </c>
      <c r="S89">
        <v>0</v>
      </c>
      <c r="T89" t="s">
        <v>8</v>
      </c>
      <c r="U89" t="str">
        <f t="shared" si="2"/>
        <v>NA</v>
      </c>
      <c r="V89" t="str">
        <f t="shared" si="3"/>
        <v>NA</v>
      </c>
      <c r="W89" s="35" t="s">
        <v>147</v>
      </c>
      <c r="X89" t="s">
        <v>95</v>
      </c>
      <c r="Y89" t="s">
        <v>2553</v>
      </c>
      <c r="Z89" t="s">
        <v>91</v>
      </c>
      <c r="AA89">
        <v>20</v>
      </c>
      <c r="AB89" t="s">
        <v>145</v>
      </c>
      <c r="AC89">
        <v>20</v>
      </c>
      <c r="AD89" t="s">
        <v>221</v>
      </c>
      <c r="AE89" t="s">
        <v>651</v>
      </c>
      <c r="AF89">
        <v>568</v>
      </c>
      <c r="AG89" t="s">
        <v>9</v>
      </c>
      <c r="AH89">
        <v>4</v>
      </c>
      <c r="AI89" s="35" t="s">
        <v>12</v>
      </c>
      <c r="AJ89" t="s">
        <v>8</v>
      </c>
      <c r="AK89" t="s">
        <v>8</v>
      </c>
      <c r="AL89" t="s">
        <v>8</v>
      </c>
      <c r="AM89" t="s">
        <v>8</v>
      </c>
      <c r="AN89" t="s">
        <v>8</v>
      </c>
      <c r="AO89" s="35">
        <v>72</v>
      </c>
      <c r="AP89" t="s">
        <v>875</v>
      </c>
      <c r="AQ89">
        <v>83.8</v>
      </c>
      <c r="AR89">
        <v>11.7</v>
      </c>
      <c r="AS89" t="s">
        <v>8</v>
      </c>
      <c r="AT89" t="s">
        <v>8</v>
      </c>
      <c r="AU89" t="s">
        <v>8</v>
      </c>
      <c r="AV89" t="s">
        <v>8</v>
      </c>
      <c r="AW89" t="s">
        <v>137</v>
      </c>
      <c r="AX89" t="s">
        <v>196</v>
      </c>
      <c r="AY89" s="35" t="s">
        <v>12</v>
      </c>
      <c r="AZ89" t="s">
        <v>8</v>
      </c>
      <c r="BA89" t="s">
        <v>8</v>
      </c>
      <c r="BB89" t="s">
        <v>8</v>
      </c>
      <c r="BC89" t="s">
        <v>8</v>
      </c>
      <c r="BD89" t="s">
        <v>8</v>
      </c>
      <c r="BE89" t="s">
        <v>8</v>
      </c>
      <c r="BF89" s="35" t="s">
        <v>273</v>
      </c>
      <c r="BG89" t="s">
        <v>273</v>
      </c>
    </row>
    <row r="90" spans="1:60" x14ac:dyDescent="0.3">
      <c r="A90" t="s">
        <v>647</v>
      </c>
      <c r="B90" t="s">
        <v>646</v>
      </c>
      <c r="C90">
        <v>1998</v>
      </c>
      <c r="D90" t="s">
        <v>648</v>
      </c>
      <c r="E90" t="s">
        <v>143</v>
      </c>
      <c r="F90" s="35" t="s">
        <v>24</v>
      </c>
      <c r="G90" t="s">
        <v>650</v>
      </c>
      <c r="H90" t="s">
        <v>36</v>
      </c>
      <c r="I90" t="s">
        <v>12</v>
      </c>
      <c r="J90" t="s">
        <v>8</v>
      </c>
      <c r="K90">
        <v>20</v>
      </c>
      <c r="L90" t="s">
        <v>9</v>
      </c>
      <c r="M90">
        <v>28</v>
      </c>
      <c r="N90" t="s">
        <v>9</v>
      </c>
      <c r="O90" t="s">
        <v>9</v>
      </c>
      <c r="P90" t="s">
        <v>9</v>
      </c>
      <c r="Q90">
        <v>4</v>
      </c>
      <c r="R90">
        <v>15</v>
      </c>
      <c r="S90">
        <v>0</v>
      </c>
      <c r="T90" t="s">
        <v>8</v>
      </c>
      <c r="U90" t="str">
        <f t="shared" ref="U90:U143" si="4">IF(AND(Q90&lt;&gt;"", Q90&lt;&gt;0, Q90&lt;&gt;"NA", Q90&lt;&gt;"NR",S90&lt;&gt;"", S90&lt;&gt;0, S90&lt;&gt;"NA", S90&lt;&gt;"NR"), S90/Q90, "NA")</f>
        <v>NA</v>
      </c>
      <c r="V90" t="str">
        <f t="shared" ref="V90:V143" si="5">IF(AND(U90&lt;&gt;"", U90&lt;&gt;0, U90&lt;&gt;"NA", U90&lt;&gt;"NR",R90&lt;&gt;"", R90&lt;&gt;0, R90&lt;&gt;"NA", R90&lt;&gt;"NR"), R90/U90, "NA")</f>
        <v>NA</v>
      </c>
      <c r="W90" s="35" t="s">
        <v>147</v>
      </c>
      <c r="X90" t="s">
        <v>95</v>
      </c>
      <c r="Y90" t="s">
        <v>2553</v>
      </c>
      <c r="Z90" t="s">
        <v>91</v>
      </c>
      <c r="AA90">
        <v>20</v>
      </c>
      <c r="AB90" t="s">
        <v>145</v>
      </c>
      <c r="AC90">
        <v>20</v>
      </c>
      <c r="AD90" t="s">
        <v>221</v>
      </c>
      <c r="AE90" t="s">
        <v>651</v>
      </c>
      <c r="AF90">
        <v>568</v>
      </c>
      <c r="AG90" t="s">
        <v>9</v>
      </c>
      <c r="AH90">
        <v>4</v>
      </c>
      <c r="AI90" s="35" t="s">
        <v>12</v>
      </c>
      <c r="AJ90" t="s">
        <v>8</v>
      </c>
      <c r="AK90" t="s">
        <v>8</v>
      </c>
      <c r="AL90" t="s">
        <v>8</v>
      </c>
      <c r="AM90" t="s">
        <v>8</v>
      </c>
      <c r="AN90" t="s">
        <v>8</v>
      </c>
      <c r="AO90" s="35">
        <v>72</v>
      </c>
      <c r="AP90" t="s">
        <v>875</v>
      </c>
      <c r="AQ90">
        <v>61.5</v>
      </c>
      <c r="AR90">
        <v>10.7</v>
      </c>
      <c r="AS90" t="s">
        <v>8</v>
      </c>
      <c r="AT90" t="s">
        <v>8</v>
      </c>
      <c r="AU90" t="s">
        <v>8</v>
      </c>
      <c r="AV90" t="s">
        <v>8</v>
      </c>
      <c r="AW90" t="s">
        <v>137</v>
      </c>
      <c r="AX90" t="s">
        <v>196</v>
      </c>
      <c r="AY90" s="35" t="s">
        <v>12</v>
      </c>
      <c r="AZ90" t="s">
        <v>8</v>
      </c>
      <c r="BA90" t="s">
        <v>8</v>
      </c>
      <c r="BB90" t="s">
        <v>8</v>
      </c>
      <c r="BC90" t="s">
        <v>8</v>
      </c>
      <c r="BD90" t="s">
        <v>8</v>
      </c>
      <c r="BE90" t="s">
        <v>8</v>
      </c>
      <c r="BF90" s="35" t="s">
        <v>273</v>
      </c>
      <c r="BG90" t="s">
        <v>273</v>
      </c>
    </row>
    <row r="91" spans="1:60" x14ac:dyDescent="0.3">
      <c r="A91" t="s">
        <v>647</v>
      </c>
      <c r="B91" t="s">
        <v>646</v>
      </c>
      <c r="C91">
        <v>1998</v>
      </c>
      <c r="D91" t="s">
        <v>648</v>
      </c>
      <c r="E91" t="s">
        <v>144</v>
      </c>
      <c r="F91" s="35" t="s">
        <v>24</v>
      </c>
      <c r="G91" t="s">
        <v>649</v>
      </c>
      <c r="H91" t="s">
        <v>35</v>
      </c>
      <c r="I91" t="s">
        <v>12</v>
      </c>
      <c r="J91" t="s">
        <v>8</v>
      </c>
      <c r="K91">
        <v>20</v>
      </c>
      <c r="L91" t="s">
        <v>9</v>
      </c>
      <c r="M91">
        <v>28</v>
      </c>
      <c r="N91" t="s">
        <v>9</v>
      </c>
      <c r="O91" t="s">
        <v>9</v>
      </c>
      <c r="P91" t="s">
        <v>9</v>
      </c>
      <c r="Q91">
        <v>4</v>
      </c>
      <c r="R91">
        <v>8</v>
      </c>
      <c r="S91">
        <v>0</v>
      </c>
      <c r="T91" t="s">
        <v>8</v>
      </c>
      <c r="U91" t="str">
        <f t="shared" si="4"/>
        <v>NA</v>
      </c>
      <c r="V91" t="str">
        <f t="shared" si="5"/>
        <v>NA</v>
      </c>
      <c r="W91" s="35" t="s">
        <v>147</v>
      </c>
      <c r="X91" t="s">
        <v>95</v>
      </c>
      <c r="Y91" t="s">
        <v>2553</v>
      </c>
      <c r="Z91" t="s">
        <v>91</v>
      </c>
      <c r="AA91">
        <v>20</v>
      </c>
      <c r="AB91" t="s">
        <v>145</v>
      </c>
      <c r="AC91">
        <v>20</v>
      </c>
      <c r="AD91" t="s">
        <v>221</v>
      </c>
      <c r="AE91" t="s">
        <v>651</v>
      </c>
      <c r="AF91">
        <v>568</v>
      </c>
      <c r="AG91" t="s">
        <v>9</v>
      </c>
      <c r="AH91">
        <v>4</v>
      </c>
      <c r="AI91" s="35" t="s">
        <v>12</v>
      </c>
      <c r="AJ91" t="s">
        <v>8</v>
      </c>
      <c r="AK91" t="s">
        <v>8</v>
      </c>
      <c r="AL91" t="s">
        <v>8</v>
      </c>
      <c r="AM91" t="s">
        <v>8</v>
      </c>
      <c r="AN91" t="s">
        <v>8</v>
      </c>
      <c r="AO91" s="35">
        <v>72</v>
      </c>
      <c r="AP91" t="s">
        <v>875</v>
      </c>
      <c r="AQ91">
        <v>58.5</v>
      </c>
      <c r="AR91">
        <v>9.1999999999999993</v>
      </c>
      <c r="AS91" t="s">
        <v>8</v>
      </c>
      <c r="AT91" t="s">
        <v>8</v>
      </c>
      <c r="AU91" t="s">
        <v>8</v>
      </c>
      <c r="AV91" t="s">
        <v>8</v>
      </c>
      <c r="AW91" t="s">
        <v>137</v>
      </c>
      <c r="AX91" t="s">
        <v>196</v>
      </c>
      <c r="AY91" s="35" t="s">
        <v>12</v>
      </c>
      <c r="AZ91" t="s">
        <v>8</v>
      </c>
      <c r="BA91" t="s">
        <v>8</v>
      </c>
      <c r="BB91" t="s">
        <v>8</v>
      </c>
      <c r="BC91" t="s">
        <v>8</v>
      </c>
      <c r="BD91" t="s">
        <v>8</v>
      </c>
      <c r="BE91" t="s">
        <v>8</v>
      </c>
      <c r="BF91" s="35" t="s">
        <v>273</v>
      </c>
      <c r="BG91" t="s">
        <v>273</v>
      </c>
    </row>
    <row r="92" spans="1:60" x14ac:dyDescent="0.3">
      <c r="A92" t="s">
        <v>647</v>
      </c>
      <c r="B92" t="s">
        <v>646</v>
      </c>
      <c r="C92">
        <v>1998</v>
      </c>
      <c r="D92" t="s">
        <v>648</v>
      </c>
      <c r="E92" t="s">
        <v>263</v>
      </c>
      <c r="F92" s="35" t="s">
        <v>24</v>
      </c>
      <c r="G92" t="s">
        <v>650</v>
      </c>
      <c r="H92" t="s">
        <v>35</v>
      </c>
      <c r="I92" t="s">
        <v>12</v>
      </c>
      <c r="J92" t="s">
        <v>8</v>
      </c>
      <c r="K92">
        <v>20</v>
      </c>
      <c r="L92" t="s">
        <v>9</v>
      </c>
      <c r="M92">
        <v>28</v>
      </c>
      <c r="N92" t="s">
        <v>9</v>
      </c>
      <c r="O92" t="s">
        <v>9</v>
      </c>
      <c r="P92" t="s">
        <v>9</v>
      </c>
      <c r="Q92">
        <v>4</v>
      </c>
      <c r="R92">
        <v>5</v>
      </c>
      <c r="S92">
        <v>0</v>
      </c>
      <c r="T92" t="s">
        <v>8</v>
      </c>
      <c r="U92" t="str">
        <f t="shared" si="4"/>
        <v>NA</v>
      </c>
      <c r="V92" t="str">
        <f t="shared" si="5"/>
        <v>NA</v>
      </c>
      <c r="W92" s="35" t="s">
        <v>147</v>
      </c>
      <c r="X92" t="s">
        <v>95</v>
      </c>
      <c r="Y92" t="s">
        <v>2553</v>
      </c>
      <c r="Z92" t="s">
        <v>91</v>
      </c>
      <c r="AA92">
        <v>20</v>
      </c>
      <c r="AB92" t="s">
        <v>145</v>
      </c>
      <c r="AC92">
        <v>20</v>
      </c>
      <c r="AD92" t="s">
        <v>221</v>
      </c>
      <c r="AE92" t="s">
        <v>651</v>
      </c>
      <c r="AF92">
        <v>568</v>
      </c>
      <c r="AG92" t="s">
        <v>9</v>
      </c>
      <c r="AH92">
        <v>4</v>
      </c>
      <c r="AI92" s="35" t="s">
        <v>12</v>
      </c>
      <c r="AJ92" t="s">
        <v>8</v>
      </c>
      <c r="AK92" t="s">
        <v>8</v>
      </c>
      <c r="AL92" t="s">
        <v>8</v>
      </c>
      <c r="AM92" t="s">
        <v>8</v>
      </c>
      <c r="AN92" t="s">
        <v>8</v>
      </c>
      <c r="AO92" s="35">
        <v>72</v>
      </c>
      <c r="AP92" t="s">
        <v>875</v>
      </c>
      <c r="AQ92">
        <v>34.799999999999997</v>
      </c>
      <c r="AR92">
        <v>7.9</v>
      </c>
      <c r="AS92" t="s">
        <v>8</v>
      </c>
      <c r="AT92" t="s">
        <v>8</v>
      </c>
      <c r="AU92" t="s">
        <v>8</v>
      </c>
      <c r="AV92" t="s">
        <v>8</v>
      </c>
      <c r="AW92" t="s">
        <v>137</v>
      </c>
      <c r="AX92" t="s">
        <v>196</v>
      </c>
      <c r="AY92" s="35" t="s">
        <v>12</v>
      </c>
      <c r="AZ92" t="s">
        <v>8</v>
      </c>
      <c r="BA92" t="s">
        <v>8</v>
      </c>
      <c r="BB92" t="s">
        <v>8</v>
      </c>
      <c r="BC92" t="s">
        <v>8</v>
      </c>
      <c r="BD92" t="s">
        <v>8</v>
      </c>
      <c r="BE92" t="s">
        <v>8</v>
      </c>
      <c r="BF92" s="35" t="s">
        <v>273</v>
      </c>
      <c r="BG92" t="s">
        <v>273</v>
      </c>
    </row>
    <row r="93" spans="1:60" s="22" customFormat="1" x14ac:dyDescent="0.3">
      <c r="A93" s="22" t="s">
        <v>653</v>
      </c>
      <c r="B93" s="22" t="s">
        <v>458</v>
      </c>
      <c r="C93" s="22">
        <v>2008</v>
      </c>
      <c r="D93" s="22" t="s">
        <v>654</v>
      </c>
      <c r="E93" s="22" t="s">
        <v>141</v>
      </c>
      <c r="F93" s="34" t="s">
        <v>24</v>
      </c>
      <c r="G93" s="22" t="s">
        <v>10</v>
      </c>
      <c r="H93" s="22" t="s">
        <v>36</v>
      </c>
      <c r="I93" s="22" t="s">
        <v>12</v>
      </c>
      <c r="J93" s="22" t="s">
        <v>8</v>
      </c>
      <c r="K93" s="22" t="s">
        <v>9</v>
      </c>
      <c r="L93" s="22" t="s">
        <v>9</v>
      </c>
      <c r="M93" s="22" t="s">
        <v>9</v>
      </c>
      <c r="N93" s="22" t="s">
        <v>9</v>
      </c>
      <c r="O93" s="22">
        <v>350</v>
      </c>
      <c r="P93" s="22" t="s">
        <v>9</v>
      </c>
      <c r="Q93" s="22">
        <v>1</v>
      </c>
      <c r="R93" s="22">
        <v>8</v>
      </c>
      <c r="S93" s="22">
        <v>0</v>
      </c>
      <c r="T93" s="22" t="s">
        <v>8</v>
      </c>
      <c r="U93" s="22" t="str">
        <f t="shared" si="4"/>
        <v>NA</v>
      </c>
      <c r="V93" s="22" t="str">
        <f t="shared" si="5"/>
        <v>NA</v>
      </c>
      <c r="W93" s="34" t="s">
        <v>97</v>
      </c>
      <c r="X93" s="22" t="s">
        <v>8</v>
      </c>
      <c r="Y93" s="22" t="s">
        <v>2553</v>
      </c>
      <c r="Z93" s="22" t="s">
        <v>91</v>
      </c>
      <c r="AA93" s="22">
        <v>20</v>
      </c>
      <c r="AB93" s="22" t="s">
        <v>145</v>
      </c>
      <c r="AC93" s="22">
        <v>0.68</v>
      </c>
      <c r="AD93" s="22" t="s">
        <v>461</v>
      </c>
      <c r="AE93" s="22" t="s">
        <v>85</v>
      </c>
      <c r="AF93" s="22">
        <v>540</v>
      </c>
      <c r="AG93" s="22">
        <v>3</v>
      </c>
      <c r="AH93" s="22">
        <v>10</v>
      </c>
      <c r="AI93" s="34" t="s">
        <v>12</v>
      </c>
      <c r="AJ93" s="22" t="s">
        <v>8</v>
      </c>
      <c r="AK93" s="22" t="s">
        <v>8</v>
      </c>
      <c r="AL93" s="22" t="s">
        <v>8</v>
      </c>
      <c r="AM93" s="22" t="s">
        <v>8</v>
      </c>
      <c r="AN93" s="22" t="s">
        <v>8</v>
      </c>
      <c r="AO93" s="34">
        <v>72</v>
      </c>
      <c r="AP93" s="22" t="s">
        <v>875</v>
      </c>
      <c r="AQ93" s="22">
        <v>20.5</v>
      </c>
      <c r="AR93" s="22">
        <v>5.7</v>
      </c>
      <c r="AS93" s="22" t="s">
        <v>8</v>
      </c>
      <c r="AT93" s="22" t="s">
        <v>8</v>
      </c>
      <c r="AU93" s="22" t="s">
        <v>8</v>
      </c>
      <c r="AV93" s="22" t="s">
        <v>8</v>
      </c>
      <c r="AW93" s="22" t="s">
        <v>483</v>
      </c>
      <c r="AX93" s="22" t="s">
        <v>196</v>
      </c>
      <c r="AY93" s="34" t="s">
        <v>12</v>
      </c>
      <c r="AZ93" s="22" t="s">
        <v>8</v>
      </c>
      <c r="BA93" s="22" t="s">
        <v>8</v>
      </c>
      <c r="BB93" s="22" t="s">
        <v>8</v>
      </c>
      <c r="BC93" s="22" t="s">
        <v>8</v>
      </c>
      <c r="BD93" s="22" t="s">
        <v>8</v>
      </c>
      <c r="BE93" s="22" t="s">
        <v>8</v>
      </c>
      <c r="BF93" s="34" t="s">
        <v>272</v>
      </c>
      <c r="BG93" s="22" t="s">
        <v>8</v>
      </c>
      <c r="BH93" s="22" t="s">
        <v>657</v>
      </c>
    </row>
    <row r="94" spans="1:60" x14ac:dyDescent="0.3">
      <c r="A94" t="s">
        <v>656</v>
      </c>
      <c r="B94" t="s">
        <v>458</v>
      </c>
      <c r="C94">
        <v>2004</v>
      </c>
      <c r="D94" t="s">
        <v>655</v>
      </c>
      <c r="E94" t="s">
        <v>141</v>
      </c>
      <c r="F94" s="35" t="s">
        <v>24</v>
      </c>
      <c r="G94" t="s">
        <v>10</v>
      </c>
      <c r="H94" t="s">
        <v>36</v>
      </c>
      <c r="I94" t="s">
        <v>12</v>
      </c>
      <c r="J94" t="s">
        <v>8</v>
      </c>
      <c r="K94" t="s">
        <v>9</v>
      </c>
      <c r="L94" t="s">
        <v>9</v>
      </c>
      <c r="M94" t="s">
        <v>9</v>
      </c>
      <c r="N94" t="s">
        <v>9</v>
      </c>
      <c r="O94">
        <v>350</v>
      </c>
      <c r="P94" t="s">
        <v>9</v>
      </c>
      <c r="Q94">
        <v>1</v>
      </c>
      <c r="R94">
        <v>37</v>
      </c>
      <c r="S94">
        <v>0</v>
      </c>
      <c r="T94" t="s">
        <v>8</v>
      </c>
      <c r="U94" t="str">
        <f t="shared" si="4"/>
        <v>NA</v>
      </c>
      <c r="V94" t="str">
        <f t="shared" si="5"/>
        <v>NA</v>
      </c>
      <c r="W94" s="35" t="s">
        <v>97</v>
      </c>
      <c r="X94" t="s">
        <v>8</v>
      </c>
      <c r="Y94" t="s">
        <v>2553</v>
      </c>
      <c r="Z94" t="s">
        <v>460</v>
      </c>
      <c r="AA94">
        <v>20</v>
      </c>
      <c r="AB94" t="s">
        <v>145</v>
      </c>
      <c r="AC94">
        <v>0.68</v>
      </c>
      <c r="AD94" t="s">
        <v>461</v>
      </c>
      <c r="AE94" t="s">
        <v>85</v>
      </c>
      <c r="AF94">
        <v>540</v>
      </c>
      <c r="AG94">
        <v>3</v>
      </c>
      <c r="AH94">
        <v>10</v>
      </c>
      <c r="AI94" s="35" t="s">
        <v>12</v>
      </c>
      <c r="AJ94" t="s">
        <v>8</v>
      </c>
      <c r="AK94" t="s">
        <v>8</v>
      </c>
      <c r="AL94" t="s">
        <v>8</v>
      </c>
      <c r="AM94" t="s">
        <v>8</v>
      </c>
      <c r="AN94" t="s">
        <v>8</v>
      </c>
      <c r="AO94" s="35">
        <v>24</v>
      </c>
      <c r="AP94" t="s">
        <v>874</v>
      </c>
      <c r="AQ94">
        <v>25</v>
      </c>
      <c r="AR94">
        <v>3.4</v>
      </c>
      <c r="AS94" t="s">
        <v>8</v>
      </c>
      <c r="AT94" t="s">
        <v>8</v>
      </c>
      <c r="AU94" t="s">
        <v>8</v>
      </c>
      <c r="AV94" t="s">
        <v>8</v>
      </c>
      <c r="AW94" t="s">
        <v>483</v>
      </c>
      <c r="AX94" t="s">
        <v>196</v>
      </c>
      <c r="AY94" s="35" t="s">
        <v>471</v>
      </c>
      <c r="AZ94" t="s">
        <v>9</v>
      </c>
      <c r="BA94" t="s">
        <v>9</v>
      </c>
      <c r="BB94" t="s">
        <v>9</v>
      </c>
      <c r="BC94" t="s">
        <v>9</v>
      </c>
      <c r="BD94" t="s">
        <v>9</v>
      </c>
      <c r="BE94" t="s">
        <v>9</v>
      </c>
      <c r="BF94" s="35" t="s">
        <v>272</v>
      </c>
      <c r="BG94" t="s">
        <v>8</v>
      </c>
      <c r="BH94" t="s">
        <v>660</v>
      </c>
    </row>
    <row r="95" spans="1:60" s="22" customFormat="1" x14ac:dyDescent="0.3">
      <c r="A95" s="22" t="s">
        <v>663</v>
      </c>
      <c r="B95" s="22" t="s">
        <v>458</v>
      </c>
      <c r="C95" s="22">
        <v>2004</v>
      </c>
      <c r="D95" s="22" t="s">
        <v>664</v>
      </c>
      <c r="E95" s="22" t="s">
        <v>141</v>
      </c>
      <c r="F95" s="34" t="s">
        <v>24</v>
      </c>
      <c r="G95" s="22" t="s">
        <v>10</v>
      </c>
      <c r="H95" s="22" t="s">
        <v>36</v>
      </c>
      <c r="I95" s="22" t="s">
        <v>12</v>
      </c>
      <c r="J95" s="22" t="s">
        <v>8</v>
      </c>
      <c r="K95" s="22" t="s">
        <v>9</v>
      </c>
      <c r="L95" s="22" t="s">
        <v>9</v>
      </c>
      <c r="M95" s="22" t="s">
        <v>9</v>
      </c>
      <c r="N95" s="22">
        <v>280</v>
      </c>
      <c r="O95" s="22" t="s">
        <v>9</v>
      </c>
      <c r="P95" s="22">
        <v>390</v>
      </c>
      <c r="Q95" s="22">
        <v>1</v>
      </c>
      <c r="R95" s="22">
        <v>12</v>
      </c>
      <c r="S95" s="22">
        <v>0</v>
      </c>
      <c r="T95" s="22" t="s">
        <v>8</v>
      </c>
      <c r="U95" s="22" t="str">
        <f t="shared" si="4"/>
        <v>NA</v>
      </c>
      <c r="V95" s="22" t="str">
        <f t="shared" si="5"/>
        <v>NA</v>
      </c>
      <c r="W95" s="34" t="s">
        <v>97</v>
      </c>
      <c r="X95" s="22" t="s">
        <v>8</v>
      </c>
      <c r="Y95" s="22" t="s">
        <v>2553</v>
      </c>
      <c r="Z95" s="22" t="s">
        <v>460</v>
      </c>
      <c r="AA95" s="22">
        <v>20</v>
      </c>
      <c r="AB95" s="22" t="s">
        <v>145</v>
      </c>
      <c r="AC95" s="22">
        <v>0.68</v>
      </c>
      <c r="AD95" s="22" t="s">
        <v>461</v>
      </c>
      <c r="AE95" s="22" t="s">
        <v>85</v>
      </c>
      <c r="AF95" s="22">
        <v>540</v>
      </c>
      <c r="AG95" s="22">
        <v>3</v>
      </c>
      <c r="AH95" s="22">
        <v>10</v>
      </c>
      <c r="AI95" s="34" t="s">
        <v>12</v>
      </c>
      <c r="AJ95" s="22" t="s">
        <v>8</v>
      </c>
      <c r="AK95" s="22" t="s">
        <v>8</v>
      </c>
      <c r="AL95" s="22" t="s">
        <v>8</v>
      </c>
      <c r="AM95" s="22" t="s">
        <v>8</v>
      </c>
      <c r="AN95" s="22" t="s">
        <v>8</v>
      </c>
      <c r="AO95" s="34">
        <v>24</v>
      </c>
      <c r="AP95" s="22" t="s">
        <v>874</v>
      </c>
      <c r="AQ95" s="22">
        <v>24.2</v>
      </c>
      <c r="AR95" s="22">
        <v>3.1</v>
      </c>
      <c r="AS95" s="22" t="s">
        <v>8</v>
      </c>
      <c r="AT95" s="22" t="s">
        <v>8</v>
      </c>
      <c r="AU95" s="22" t="s">
        <v>8</v>
      </c>
      <c r="AV95" s="22" t="s">
        <v>8</v>
      </c>
      <c r="AW95" s="22" t="s">
        <v>483</v>
      </c>
      <c r="AX95" s="22" t="s">
        <v>196</v>
      </c>
      <c r="AY95" s="34" t="s">
        <v>471</v>
      </c>
      <c r="AZ95" s="22" t="s">
        <v>9</v>
      </c>
      <c r="BA95" s="22" t="s">
        <v>9</v>
      </c>
      <c r="BB95" s="22" t="s">
        <v>9</v>
      </c>
      <c r="BC95" s="22" t="s">
        <v>9</v>
      </c>
      <c r="BD95" s="22" t="s">
        <v>9</v>
      </c>
      <c r="BE95" s="22" t="s">
        <v>9</v>
      </c>
      <c r="BF95" s="34" t="s">
        <v>272</v>
      </c>
      <c r="BG95" s="22" t="s">
        <v>8</v>
      </c>
      <c r="BH95" s="22" t="s">
        <v>668</v>
      </c>
    </row>
    <row r="96" spans="1:60" x14ac:dyDescent="0.3">
      <c r="A96" t="s">
        <v>666</v>
      </c>
      <c r="B96" t="s">
        <v>458</v>
      </c>
      <c r="C96">
        <v>2005</v>
      </c>
      <c r="D96" t="s">
        <v>667</v>
      </c>
      <c r="E96" t="s">
        <v>141</v>
      </c>
      <c r="F96" s="35" t="s">
        <v>24</v>
      </c>
      <c r="G96" t="s">
        <v>10</v>
      </c>
      <c r="H96" t="s">
        <v>36</v>
      </c>
      <c r="I96" t="s">
        <v>12</v>
      </c>
      <c r="J96" t="s">
        <v>8</v>
      </c>
      <c r="K96" t="s">
        <v>9</v>
      </c>
      <c r="L96" t="s">
        <v>9</v>
      </c>
      <c r="M96" t="s">
        <v>9</v>
      </c>
      <c r="N96" t="s">
        <v>9</v>
      </c>
      <c r="O96">
        <v>350</v>
      </c>
      <c r="P96" t="s">
        <v>9</v>
      </c>
      <c r="Q96">
        <v>1</v>
      </c>
      <c r="R96">
        <v>15</v>
      </c>
      <c r="S96">
        <v>0</v>
      </c>
      <c r="T96" t="s">
        <v>8</v>
      </c>
      <c r="U96" t="str">
        <f t="shared" si="4"/>
        <v>NA</v>
      </c>
      <c r="V96" t="str">
        <f t="shared" si="5"/>
        <v>NA</v>
      </c>
      <c r="W96" s="35" t="s">
        <v>97</v>
      </c>
      <c r="X96" t="s">
        <v>8</v>
      </c>
      <c r="Y96" t="s">
        <v>2553</v>
      </c>
      <c r="Z96" t="s">
        <v>460</v>
      </c>
      <c r="AA96">
        <v>20</v>
      </c>
      <c r="AB96" t="s">
        <v>145</v>
      </c>
      <c r="AC96">
        <v>0.68</v>
      </c>
      <c r="AD96" t="s">
        <v>461</v>
      </c>
      <c r="AE96" t="s">
        <v>85</v>
      </c>
      <c r="AF96">
        <v>540</v>
      </c>
      <c r="AG96">
        <v>3</v>
      </c>
      <c r="AH96">
        <v>10</v>
      </c>
      <c r="AI96" s="35" t="s">
        <v>12</v>
      </c>
      <c r="AJ96" t="s">
        <v>8</v>
      </c>
      <c r="AK96" t="s">
        <v>8</v>
      </c>
      <c r="AL96" t="s">
        <v>8</v>
      </c>
      <c r="AM96" t="s">
        <v>8</v>
      </c>
      <c r="AN96" t="s">
        <v>8</v>
      </c>
      <c r="AO96" s="35">
        <v>24</v>
      </c>
      <c r="AP96" t="s">
        <v>874</v>
      </c>
      <c r="AQ96">
        <v>25.1</v>
      </c>
      <c r="AR96">
        <v>3.5</v>
      </c>
      <c r="AS96" t="s">
        <v>8</v>
      </c>
      <c r="AT96" t="s">
        <v>8</v>
      </c>
      <c r="AU96" t="s">
        <v>8</v>
      </c>
      <c r="AV96" t="s">
        <v>8</v>
      </c>
      <c r="AW96" t="s">
        <v>483</v>
      </c>
      <c r="AX96" t="s">
        <v>196</v>
      </c>
      <c r="AY96" s="35" t="s">
        <v>471</v>
      </c>
      <c r="AZ96" t="s">
        <v>9</v>
      </c>
      <c r="BA96" t="s">
        <v>9</v>
      </c>
      <c r="BB96" t="s">
        <v>9</v>
      </c>
      <c r="BC96" t="s">
        <v>9</v>
      </c>
      <c r="BD96" t="s">
        <v>9</v>
      </c>
      <c r="BE96" t="s">
        <v>9</v>
      </c>
      <c r="BF96" s="35" t="s">
        <v>272</v>
      </c>
      <c r="BG96" t="s">
        <v>8</v>
      </c>
      <c r="BH96" t="s">
        <v>669</v>
      </c>
    </row>
    <row r="97" spans="1:62" s="22" customFormat="1" x14ac:dyDescent="0.3">
      <c r="A97" s="22" t="s">
        <v>670</v>
      </c>
      <c r="B97" s="22" t="s">
        <v>458</v>
      </c>
      <c r="C97" s="22">
        <v>2007</v>
      </c>
      <c r="D97" s="22" t="s">
        <v>671</v>
      </c>
      <c r="E97" s="22" t="s">
        <v>141</v>
      </c>
      <c r="F97" s="34" t="s">
        <v>24</v>
      </c>
      <c r="G97" s="22" t="s">
        <v>10</v>
      </c>
      <c r="H97" s="22" t="s">
        <v>36</v>
      </c>
      <c r="I97" s="22" t="s">
        <v>12</v>
      </c>
      <c r="J97" s="22" t="s">
        <v>8</v>
      </c>
      <c r="K97" s="22" t="s">
        <v>9</v>
      </c>
      <c r="L97" s="22" t="s">
        <v>9</v>
      </c>
      <c r="M97" s="22" t="s">
        <v>9</v>
      </c>
      <c r="N97" s="22" t="s">
        <v>9</v>
      </c>
      <c r="O97" s="22">
        <v>350</v>
      </c>
      <c r="P97" s="22" t="s">
        <v>9</v>
      </c>
      <c r="Q97" s="22">
        <v>1</v>
      </c>
      <c r="R97" s="22">
        <v>8</v>
      </c>
      <c r="S97" s="22">
        <v>0</v>
      </c>
      <c r="T97" s="22" t="s">
        <v>8</v>
      </c>
      <c r="U97" s="22" t="str">
        <f t="shared" si="4"/>
        <v>NA</v>
      </c>
      <c r="V97" s="22" t="str">
        <f t="shared" si="5"/>
        <v>NA</v>
      </c>
      <c r="W97" s="34" t="s">
        <v>97</v>
      </c>
      <c r="X97" s="22" t="s">
        <v>8</v>
      </c>
      <c r="Y97" s="22" t="s">
        <v>2553</v>
      </c>
      <c r="Z97" s="22" t="s">
        <v>460</v>
      </c>
      <c r="AA97" s="22">
        <v>20</v>
      </c>
      <c r="AB97" s="22" t="s">
        <v>145</v>
      </c>
      <c r="AC97" s="22">
        <v>0.68</v>
      </c>
      <c r="AD97" s="22" t="s">
        <v>461</v>
      </c>
      <c r="AE97" s="22" t="s">
        <v>85</v>
      </c>
      <c r="AF97" s="22">
        <v>540</v>
      </c>
      <c r="AG97" s="22">
        <v>3</v>
      </c>
      <c r="AH97" s="22">
        <v>10</v>
      </c>
      <c r="AI97" s="34" t="s">
        <v>12</v>
      </c>
      <c r="AJ97" s="22" t="s">
        <v>8</v>
      </c>
      <c r="AK97" s="22" t="s">
        <v>8</v>
      </c>
      <c r="AL97" s="22" t="s">
        <v>8</v>
      </c>
      <c r="AM97" s="22" t="s">
        <v>8</v>
      </c>
      <c r="AN97" s="22" t="s">
        <v>8</v>
      </c>
      <c r="AO97" s="34">
        <v>24</v>
      </c>
      <c r="AP97" s="22" t="s">
        <v>874</v>
      </c>
      <c r="AQ97" s="22">
        <v>33</v>
      </c>
      <c r="AR97" s="22">
        <v>4.0999999999999996</v>
      </c>
      <c r="AS97" s="22" t="s">
        <v>8</v>
      </c>
      <c r="AT97" s="22" t="s">
        <v>8</v>
      </c>
      <c r="AU97" s="22" t="s">
        <v>8</v>
      </c>
      <c r="AV97" s="22" t="s">
        <v>8</v>
      </c>
      <c r="AW97" s="22" t="s">
        <v>483</v>
      </c>
      <c r="AX97" s="22" t="s">
        <v>196</v>
      </c>
      <c r="AY97" s="34" t="s">
        <v>471</v>
      </c>
      <c r="AZ97" s="22">
        <v>3.75</v>
      </c>
      <c r="BA97" s="22">
        <v>1.4</v>
      </c>
      <c r="BB97" s="22" t="s">
        <v>9</v>
      </c>
      <c r="BC97" s="22" t="s">
        <v>9</v>
      </c>
      <c r="BD97" s="22" t="s">
        <v>196</v>
      </c>
      <c r="BE97" s="22">
        <v>72</v>
      </c>
      <c r="BF97" s="34" t="s">
        <v>272</v>
      </c>
      <c r="BG97" s="22" t="s">
        <v>8</v>
      </c>
      <c r="BH97" s="22" t="s">
        <v>672</v>
      </c>
    </row>
    <row r="98" spans="1:62" x14ac:dyDescent="0.3">
      <c r="A98" t="s">
        <v>674</v>
      </c>
      <c r="B98" t="s">
        <v>673</v>
      </c>
      <c r="C98">
        <v>2012</v>
      </c>
      <c r="D98" t="s">
        <v>675</v>
      </c>
      <c r="E98" t="s">
        <v>141</v>
      </c>
      <c r="F98" s="35" t="s">
        <v>24</v>
      </c>
      <c r="G98" t="s">
        <v>10</v>
      </c>
      <c r="H98" t="s">
        <v>36</v>
      </c>
      <c r="I98" t="s">
        <v>12</v>
      </c>
      <c r="J98" t="s">
        <v>8</v>
      </c>
      <c r="K98" t="s">
        <v>9</v>
      </c>
      <c r="L98">
        <v>9</v>
      </c>
      <c r="M98" t="s">
        <v>9</v>
      </c>
      <c r="N98">
        <v>300</v>
      </c>
      <c r="O98" t="s">
        <v>9</v>
      </c>
      <c r="P98">
        <v>350</v>
      </c>
      <c r="Q98">
        <v>3</v>
      </c>
      <c r="R98">
        <v>15</v>
      </c>
      <c r="S98">
        <v>0</v>
      </c>
      <c r="T98" t="s">
        <v>8</v>
      </c>
      <c r="U98" t="str">
        <f t="shared" si="4"/>
        <v>NA</v>
      </c>
      <c r="V98" t="str">
        <f t="shared" si="5"/>
        <v>NA</v>
      </c>
      <c r="W98" s="35" t="s">
        <v>510</v>
      </c>
      <c r="X98" t="s">
        <v>526</v>
      </c>
      <c r="Y98" t="s">
        <v>78</v>
      </c>
      <c r="Z98" t="s">
        <v>676</v>
      </c>
      <c r="AA98">
        <v>30</v>
      </c>
      <c r="AB98" t="s">
        <v>145</v>
      </c>
      <c r="AC98">
        <v>10000</v>
      </c>
      <c r="AD98" t="s">
        <v>252</v>
      </c>
      <c r="AE98" t="s">
        <v>86</v>
      </c>
      <c r="AF98" t="s">
        <v>9</v>
      </c>
      <c r="AG98">
        <v>6</v>
      </c>
      <c r="AH98">
        <v>5</v>
      </c>
      <c r="AI98" s="35" t="s">
        <v>12</v>
      </c>
      <c r="AJ98" t="s">
        <v>8</v>
      </c>
      <c r="AK98" t="s">
        <v>8</v>
      </c>
      <c r="AL98" t="s">
        <v>8</v>
      </c>
      <c r="AM98" t="s">
        <v>8</v>
      </c>
      <c r="AN98" t="s">
        <v>8</v>
      </c>
      <c r="AO98" s="35">
        <v>24</v>
      </c>
      <c r="AP98" t="s">
        <v>875</v>
      </c>
      <c r="AQ98">
        <v>69.95</v>
      </c>
      <c r="AR98">
        <v>11.73</v>
      </c>
      <c r="AS98" t="s">
        <v>8</v>
      </c>
      <c r="AT98" t="s">
        <v>8</v>
      </c>
      <c r="AU98" t="s">
        <v>8</v>
      </c>
      <c r="AV98" t="s">
        <v>8</v>
      </c>
      <c r="AW98" t="s">
        <v>137</v>
      </c>
      <c r="AX98" t="s">
        <v>197</v>
      </c>
      <c r="AY98" s="35" t="s">
        <v>434</v>
      </c>
      <c r="BF98" s="35" t="s">
        <v>273</v>
      </c>
      <c r="BG98" t="s">
        <v>273</v>
      </c>
      <c r="BH98" t="s">
        <v>677</v>
      </c>
      <c r="BI98" t="s">
        <v>678</v>
      </c>
      <c r="BJ98" t="s">
        <v>679</v>
      </c>
    </row>
    <row r="99" spans="1:62" x14ac:dyDescent="0.3">
      <c r="A99" t="s">
        <v>674</v>
      </c>
      <c r="B99" t="s">
        <v>673</v>
      </c>
      <c r="C99">
        <v>2012</v>
      </c>
      <c r="D99" t="s">
        <v>675</v>
      </c>
      <c r="E99" t="s">
        <v>143</v>
      </c>
      <c r="F99" s="35" t="s">
        <v>24</v>
      </c>
      <c r="G99" t="s">
        <v>10</v>
      </c>
      <c r="H99" t="s">
        <v>36</v>
      </c>
      <c r="I99" t="s">
        <v>12</v>
      </c>
      <c r="J99" t="s">
        <v>8</v>
      </c>
      <c r="K99" t="s">
        <v>9</v>
      </c>
      <c r="L99">
        <v>9</v>
      </c>
      <c r="M99" t="s">
        <v>9</v>
      </c>
      <c r="N99">
        <v>300</v>
      </c>
      <c r="O99" t="s">
        <v>9</v>
      </c>
      <c r="P99">
        <v>350</v>
      </c>
      <c r="Q99">
        <v>3</v>
      </c>
      <c r="R99">
        <v>15</v>
      </c>
      <c r="S99">
        <v>0</v>
      </c>
      <c r="T99" t="s">
        <v>8</v>
      </c>
      <c r="U99" t="str">
        <f t="shared" si="4"/>
        <v>NA</v>
      </c>
      <c r="V99" t="str">
        <f t="shared" si="5"/>
        <v>NA</v>
      </c>
      <c r="W99" s="35" t="s">
        <v>510</v>
      </c>
      <c r="X99" t="s">
        <v>526</v>
      </c>
      <c r="Y99" t="s">
        <v>78</v>
      </c>
      <c r="Z99" t="s">
        <v>676</v>
      </c>
      <c r="AA99">
        <v>30</v>
      </c>
      <c r="AB99" t="s">
        <v>145</v>
      </c>
      <c r="AC99">
        <v>10000</v>
      </c>
      <c r="AD99" t="s">
        <v>252</v>
      </c>
      <c r="AE99" t="s">
        <v>86</v>
      </c>
      <c r="AF99" t="s">
        <v>9</v>
      </c>
      <c r="AG99">
        <v>6</v>
      </c>
      <c r="AH99">
        <v>10</v>
      </c>
      <c r="AI99" s="35" t="s">
        <v>12</v>
      </c>
      <c r="AJ99" t="s">
        <v>8</v>
      </c>
      <c r="AK99" t="s">
        <v>8</v>
      </c>
      <c r="AL99" t="s">
        <v>8</v>
      </c>
      <c r="AM99" t="s">
        <v>8</v>
      </c>
      <c r="AN99" t="s">
        <v>8</v>
      </c>
      <c r="AO99" s="35">
        <v>24</v>
      </c>
      <c r="AP99" t="s">
        <v>875</v>
      </c>
      <c r="AQ99">
        <v>134.53</v>
      </c>
      <c r="AR99">
        <v>12.15</v>
      </c>
      <c r="AS99" t="s">
        <v>8</v>
      </c>
      <c r="AT99" t="s">
        <v>8</v>
      </c>
      <c r="AU99" t="s">
        <v>8</v>
      </c>
      <c r="AV99" t="s">
        <v>8</v>
      </c>
      <c r="AW99" t="s">
        <v>137</v>
      </c>
      <c r="AX99" t="s">
        <v>197</v>
      </c>
      <c r="AY99" s="35" t="s">
        <v>434</v>
      </c>
      <c r="BF99" s="35" t="s">
        <v>273</v>
      </c>
      <c r="BG99" t="s">
        <v>273</v>
      </c>
      <c r="BH99" t="s">
        <v>677</v>
      </c>
      <c r="BI99" t="s">
        <v>678</v>
      </c>
      <c r="BJ99" t="s">
        <v>679</v>
      </c>
    </row>
    <row r="100" spans="1:62" x14ac:dyDescent="0.3">
      <c r="A100" t="s">
        <v>674</v>
      </c>
      <c r="B100" t="s">
        <v>673</v>
      </c>
      <c r="C100">
        <v>2012</v>
      </c>
      <c r="D100" t="s">
        <v>675</v>
      </c>
      <c r="E100" t="s">
        <v>144</v>
      </c>
      <c r="F100" s="35" t="s">
        <v>24</v>
      </c>
      <c r="G100" t="s">
        <v>10</v>
      </c>
      <c r="H100" t="s">
        <v>36</v>
      </c>
      <c r="I100" t="s">
        <v>12</v>
      </c>
      <c r="J100" t="s">
        <v>8</v>
      </c>
      <c r="K100" t="s">
        <v>9</v>
      </c>
      <c r="L100">
        <v>9</v>
      </c>
      <c r="M100" t="s">
        <v>9</v>
      </c>
      <c r="N100">
        <v>300</v>
      </c>
      <c r="O100" t="s">
        <v>9</v>
      </c>
      <c r="P100">
        <v>350</v>
      </c>
      <c r="Q100">
        <v>3</v>
      </c>
      <c r="R100">
        <v>15</v>
      </c>
      <c r="S100">
        <v>0</v>
      </c>
      <c r="T100" t="s">
        <v>8</v>
      </c>
      <c r="U100" t="str">
        <f t="shared" si="4"/>
        <v>NA</v>
      </c>
      <c r="V100" t="str">
        <f t="shared" si="5"/>
        <v>NA</v>
      </c>
      <c r="W100" s="35" t="s">
        <v>510</v>
      </c>
      <c r="X100" t="s">
        <v>526</v>
      </c>
      <c r="Y100" t="s">
        <v>78</v>
      </c>
      <c r="Z100" t="s">
        <v>676</v>
      </c>
      <c r="AA100">
        <v>30</v>
      </c>
      <c r="AB100" t="s">
        <v>145</v>
      </c>
      <c r="AC100">
        <v>10000</v>
      </c>
      <c r="AD100" t="s">
        <v>252</v>
      </c>
      <c r="AE100" t="s">
        <v>86</v>
      </c>
      <c r="AF100" t="s">
        <v>9</v>
      </c>
      <c r="AG100">
        <v>6</v>
      </c>
      <c r="AH100">
        <v>20</v>
      </c>
      <c r="AI100" s="35" t="s">
        <v>12</v>
      </c>
      <c r="AJ100" t="s">
        <v>8</v>
      </c>
      <c r="AK100" t="s">
        <v>8</v>
      </c>
      <c r="AL100" t="s">
        <v>8</v>
      </c>
      <c r="AM100" t="s">
        <v>8</v>
      </c>
      <c r="AN100" t="s">
        <v>8</v>
      </c>
      <c r="AO100" s="35">
        <v>24</v>
      </c>
      <c r="AP100" t="s">
        <v>875</v>
      </c>
      <c r="AQ100">
        <v>153.94</v>
      </c>
      <c r="AR100">
        <v>13.88</v>
      </c>
      <c r="AS100" t="s">
        <v>8</v>
      </c>
      <c r="AT100" t="s">
        <v>8</v>
      </c>
      <c r="AU100" t="s">
        <v>8</v>
      </c>
      <c r="AV100" t="s">
        <v>8</v>
      </c>
      <c r="AW100" t="s">
        <v>137</v>
      </c>
      <c r="AX100" t="s">
        <v>197</v>
      </c>
      <c r="AY100" s="35" t="s">
        <v>434</v>
      </c>
      <c r="BF100" s="35" t="s">
        <v>273</v>
      </c>
      <c r="BG100" t="s">
        <v>273</v>
      </c>
      <c r="BH100" t="s">
        <v>677</v>
      </c>
      <c r="BI100" t="s">
        <v>678</v>
      </c>
      <c r="BJ100" t="s">
        <v>679</v>
      </c>
    </row>
    <row r="101" spans="1:62" s="22" customFormat="1" x14ac:dyDescent="0.3">
      <c r="A101" s="22" t="s">
        <v>684</v>
      </c>
      <c r="B101" s="22" t="s">
        <v>683</v>
      </c>
      <c r="C101" s="22">
        <v>2016</v>
      </c>
      <c r="D101" s="22" t="s">
        <v>685</v>
      </c>
      <c r="E101" s="22" t="s">
        <v>141</v>
      </c>
      <c r="F101" s="34" t="s">
        <v>25</v>
      </c>
      <c r="G101" s="22" t="s">
        <v>1008</v>
      </c>
      <c r="H101" s="22" t="s">
        <v>36</v>
      </c>
      <c r="I101" s="22" t="s">
        <v>12</v>
      </c>
      <c r="J101" s="22" t="s">
        <v>8</v>
      </c>
      <c r="K101" s="22" t="s">
        <v>9</v>
      </c>
      <c r="L101" s="22">
        <v>8</v>
      </c>
      <c r="M101" s="22" t="s">
        <v>9</v>
      </c>
      <c r="N101" s="22" t="s">
        <v>9</v>
      </c>
      <c r="O101" s="22" t="s">
        <v>9</v>
      </c>
      <c r="P101" s="22" t="s">
        <v>9</v>
      </c>
      <c r="Q101" s="22">
        <v>3</v>
      </c>
      <c r="R101" s="22">
        <v>5</v>
      </c>
      <c r="S101" s="22">
        <v>0</v>
      </c>
      <c r="T101" s="22" t="s">
        <v>8</v>
      </c>
      <c r="U101" s="22" t="str">
        <f t="shared" si="4"/>
        <v>NA</v>
      </c>
      <c r="V101" s="22" t="str">
        <f t="shared" si="5"/>
        <v>NA</v>
      </c>
      <c r="W101" s="34" t="s">
        <v>526</v>
      </c>
      <c r="X101" s="22" t="s">
        <v>936</v>
      </c>
      <c r="Y101" s="22" t="s">
        <v>2553</v>
      </c>
      <c r="Z101" s="22" t="s">
        <v>527</v>
      </c>
      <c r="AA101" s="22">
        <v>10</v>
      </c>
      <c r="AB101" s="22" t="s">
        <v>320</v>
      </c>
      <c r="AC101" s="22">
        <v>3200</v>
      </c>
      <c r="AD101" s="22" t="s">
        <v>528</v>
      </c>
      <c r="AE101" s="22" t="s">
        <v>231</v>
      </c>
      <c r="AF101" s="22">
        <v>560</v>
      </c>
      <c r="AG101" s="22">
        <v>5</v>
      </c>
      <c r="AH101" s="22">
        <v>15</v>
      </c>
      <c r="AI101" s="34" t="s">
        <v>12</v>
      </c>
      <c r="AJ101" s="22" t="s">
        <v>8</v>
      </c>
      <c r="AK101" s="22" t="s">
        <v>8</v>
      </c>
      <c r="AL101" s="22" t="s">
        <v>8</v>
      </c>
      <c r="AM101" s="22" t="s">
        <v>8</v>
      </c>
      <c r="AN101" s="22" t="s">
        <v>8</v>
      </c>
      <c r="AO101" s="34">
        <v>24</v>
      </c>
      <c r="AP101" s="22" t="s">
        <v>876</v>
      </c>
      <c r="AQ101" s="22">
        <v>2.11</v>
      </c>
      <c r="AR101" s="22">
        <v>0.46</v>
      </c>
      <c r="AS101" s="22" t="s">
        <v>8</v>
      </c>
      <c r="AT101" s="22" t="s">
        <v>8</v>
      </c>
      <c r="AU101" s="22" t="s">
        <v>8</v>
      </c>
      <c r="AV101" s="22" t="s">
        <v>8</v>
      </c>
      <c r="AW101" s="22" t="s">
        <v>137</v>
      </c>
      <c r="AX101" s="22" t="s">
        <v>196</v>
      </c>
      <c r="AY101" s="34" t="s">
        <v>12</v>
      </c>
      <c r="AZ101" s="22" t="s">
        <v>8</v>
      </c>
      <c r="BA101" s="22" t="s">
        <v>8</v>
      </c>
      <c r="BB101" s="22" t="s">
        <v>8</v>
      </c>
      <c r="BC101" s="22" t="s">
        <v>8</v>
      </c>
      <c r="BD101" s="22" t="s">
        <v>8</v>
      </c>
      <c r="BE101" s="22" t="s">
        <v>8</v>
      </c>
      <c r="BF101" s="34" t="s">
        <v>272</v>
      </c>
      <c r="BG101" s="22" t="s">
        <v>273</v>
      </c>
      <c r="BH101" s="22" t="s">
        <v>686</v>
      </c>
    </row>
    <row r="102" spans="1:62" s="22" customFormat="1" x14ac:dyDescent="0.3">
      <c r="A102" s="22" t="s">
        <v>684</v>
      </c>
      <c r="B102" s="22" t="s">
        <v>683</v>
      </c>
      <c r="C102" s="22">
        <v>2016</v>
      </c>
      <c r="D102" s="22" t="s">
        <v>685</v>
      </c>
      <c r="E102" s="22" t="s">
        <v>143</v>
      </c>
      <c r="F102" s="34" t="s">
        <v>25</v>
      </c>
      <c r="G102" s="22" t="s">
        <v>1008</v>
      </c>
      <c r="H102" s="22" t="s">
        <v>36</v>
      </c>
      <c r="I102" s="22" t="s">
        <v>12</v>
      </c>
      <c r="J102" s="22" t="s">
        <v>8</v>
      </c>
      <c r="K102" s="22" t="s">
        <v>9</v>
      </c>
      <c r="L102" s="22">
        <v>8</v>
      </c>
      <c r="M102" s="22" t="s">
        <v>9</v>
      </c>
      <c r="N102" s="22" t="s">
        <v>9</v>
      </c>
      <c r="O102" s="22" t="s">
        <v>9</v>
      </c>
      <c r="P102" s="22" t="s">
        <v>9</v>
      </c>
      <c r="Q102" s="22">
        <v>3</v>
      </c>
      <c r="R102" s="22">
        <v>5</v>
      </c>
      <c r="S102" s="22">
        <v>0</v>
      </c>
      <c r="T102" s="22" t="s">
        <v>8</v>
      </c>
      <c r="U102" s="22" t="str">
        <f t="shared" si="4"/>
        <v>NA</v>
      </c>
      <c r="V102" s="22" t="str">
        <f t="shared" si="5"/>
        <v>NA</v>
      </c>
      <c r="W102" s="34" t="s">
        <v>526</v>
      </c>
      <c r="X102" s="22" t="s">
        <v>936</v>
      </c>
      <c r="Y102" s="22" t="s">
        <v>2553</v>
      </c>
      <c r="Z102" s="22" t="s">
        <v>527</v>
      </c>
      <c r="AA102" s="22">
        <v>10</v>
      </c>
      <c r="AB102" s="22" t="s">
        <v>320</v>
      </c>
      <c r="AC102" s="22">
        <v>3250</v>
      </c>
      <c r="AD102" s="22" t="s">
        <v>528</v>
      </c>
      <c r="AE102" s="22" t="s">
        <v>231</v>
      </c>
      <c r="AF102" s="22">
        <v>560</v>
      </c>
      <c r="AG102" s="22">
        <v>5</v>
      </c>
      <c r="AH102" s="22">
        <v>15</v>
      </c>
      <c r="AI102" s="34" t="s">
        <v>12</v>
      </c>
      <c r="AJ102" s="22" t="s">
        <v>8</v>
      </c>
      <c r="AK102" s="22" t="s">
        <v>8</v>
      </c>
      <c r="AL102" s="22" t="s">
        <v>8</v>
      </c>
      <c r="AM102" s="22" t="s">
        <v>8</v>
      </c>
      <c r="AN102" s="22" t="s">
        <v>8</v>
      </c>
      <c r="AO102" s="34">
        <v>24</v>
      </c>
      <c r="AP102" s="22" t="s">
        <v>876</v>
      </c>
      <c r="AQ102" s="22">
        <v>2.2250000000000001</v>
      </c>
      <c r="AR102" s="22">
        <v>0.97499999999999998</v>
      </c>
      <c r="AS102" s="22" t="s">
        <v>8</v>
      </c>
      <c r="AT102" s="22" t="s">
        <v>8</v>
      </c>
      <c r="AU102" s="22" t="s">
        <v>8</v>
      </c>
      <c r="AV102" s="22" t="s">
        <v>8</v>
      </c>
      <c r="AW102" s="22" t="s">
        <v>137</v>
      </c>
      <c r="AX102" s="22" t="s">
        <v>196</v>
      </c>
      <c r="AY102" s="34" t="s">
        <v>12</v>
      </c>
      <c r="AZ102" s="22" t="s">
        <v>8</v>
      </c>
      <c r="BA102" s="22" t="s">
        <v>8</v>
      </c>
      <c r="BB102" s="22" t="s">
        <v>8</v>
      </c>
      <c r="BC102" s="22" t="s">
        <v>8</v>
      </c>
      <c r="BD102" s="22" t="s">
        <v>8</v>
      </c>
      <c r="BE102" s="22" t="s">
        <v>8</v>
      </c>
      <c r="BF102" s="34" t="s">
        <v>272</v>
      </c>
      <c r="BG102" s="22" t="s">
        <v>273</v>
      </c>
      <c r="BH102" s="22" t="s">
        <v>686</v>
      </c>
    </row>
    <row r="103" spans="1:62" s="22" customFormat="1" x14ac:dyDescent="0.3">
      <c r="A103" s="22" t="s">
        <v>684</v>
      </c>
      <c r="B103" s="22" t="s">
        <v>683</v>
      </c>
      <c r="C103" s="22">
        <v>2016</v>
      </c>
      <c r="D103" s="22" t="s">
        <v>685</v>
      </c>
      <c r="E103" s="22" t="s">
        <v>144</v>
      </c>
      <c r="F103" s="34" t="s">
        <v>25</v>
      </c>
      <c r="G103" s="22" t="s">
        <v>1008</v>
      </c>
      <c r="H103" s="22" t="s">
        <v>36</v>
      </c>
      <c r="I103" s="22" t="s">
        <v>12</v>
      </c>
      <c r="J103" s="22" t="s">
        <v>8</v>
      </c>
      <c r="K103" s="22" t="s">
        <v>9</v>
      </c>
      <c r="L103" s="22">
        <v>8</v>
      </c>
      <c r="M103" s="22" t="s">
        <v>9</v>
      </c>
      <c r="N103" s="22" t="s">
        <v>9</v>
      </c>
      <c r="O103" s="22" t="s">
        <v>9</v>
      </c>
      <c r="P103" s="22" t="s">
        <v>9</v>
      </c>
      <c r="Q103" s="22">
        <v>3</v>
      </c>
      <c r="R103" s="22">
        <v>5</v>
      </c>
      <c r="S103" s="22">
        <v>0</v>
      </c>
      <c r="T103" s="22" t="s">
        <v>8</v>
      </c>
      <c r="U103" s="22" t="str">
        <f t="shared" si="4"/>
        <v>NA</v>
      </c>
      <c r="V103" s="22" t="str">
        <f t="shared" si="5"/>
        <v>NA</v>
      </c>
      <c r="W103" s="34" t="s">
        <v>526</v>
      </c>
      <c r="X103" s="22" t="s">
        <v>936</v>
      </c>
      <c r="Y103" s="22" t="s">
        <v>2553</v>
      </c>
      <c r="Z103" s="22" t="s">
        <v>527</v>
      </c>
      <c r="AA103" s="22">
        <v>10</v>
      </c>
      <c r="AB103" s="22" t="s">
        <v>320</v>
      </c>
      <c r="AC103" s="22">
        <v>3300</v>
      </c>
      <c r="AD103" s="22" t="s">
        <v>528</v>
      </c>
      <c r="AE103" s="22" t="s">
        <v>231</v>
      </c>
      <c r="AF103" s="22">
        <v>560</v>
      </c>
      <c r="AG103" s="22">
        <v>5</v>
      </c>
      <c r="AH103" s="22">
        <v>15</v>
      </c>
      <c r="AI103" s="34" t="s">
        <v>12</v>
      </c>
      <c r="AJ103" s="22" t="s">
        <v>8</v>
      </c>
      <c r="AK103" s="22" t="s">
        <v>8</v>
      </c>
      <c r="AL103" s="22" t="s">
        <v>8</v>
      </c>
      <c r="AM103" s="22" t="s">
        <v>8</v>
      </c>
      <c r="AN103" s="22" t="s">
        <v>8</v>
      </c>
      <c r="AO103" s="34">
        <v>24</v>
      </c>
      <c r="AP103" s="22" t="s">
        <v>876</v>
      </c>
      <c r="AQ103" s="22">
        <v>3.1280000000000001</v>
      </c>
      <c r="AR103" s="22">
        <v>0.34200000000000003</v>
      </c>
      <c r="AS103" s="22" t="s">
        <v>8</v>
      </c>
      <c r="AT103" s="22" t="s">
        <v>8</v>
      </c>
      <c r="AU103" s="22" t="s">
        <v>8</v>
      </c>
      <c r="AV103" s="22" t="s">
        <v>8</v>
      </c>
      <c r="AW103" s="22" t="s">
        <v>137</v>
      </c>
      <c r="AX103" s="22" t="s">
        <v>196</v>
      </c>
      <c r="AY103" s="34" t="s">
        <v>12</v>
      </c>
      <c r="AZ103" s="22" t="s">
        <v>8</v>
      </c>
      <c r="BA103" s="22" t="s">
        <v>8</v>
      </c>
      <c r="BB103" s="22" t="s">
        <v>8</v>
      </c>
      <c r="BC103" s="22" t="s">
        <v>8</v>
      </c>
      <c r="BD103" s="22" t="s">
        <v>8</v>
      </c>
      <c r="BE103" s="22" t="s">
        <v>8</v>
      </c>
      <c r="BF103" s="34" t="s">
        <v>272</v>
      </c>
      <c r="BG103" s="22" t="s">
        <v>273</v>
      </c>
      <c r="BH103" s="22" t="s">
        <v>686</v>
      </c>
    </row>
    <row r="104" spans="1:62" x14ac:dyDescent="0.3">
      <c r="A104" t="s">
        <v>687</v>
      </c>
      <c r="B104" t="s">
        <v>538</v>
      </c>
      <c r="C104">
        <v>2010</v>
      </c>
      <c r="D104" t="s">
        <v>688</v>
      </c>
      <c r="E104" t="s">
        <v>141</v>
      </c>
      <c r="F104" s="35" t="s">
        <v>25</v>
      </c>
      <c r="G104" t="s">
        <v>1008</v>
      </c>
      <c r="H104" t="s">
        <v>36</v>
      </c>
      <c r="I104" t="s">
        <v>12</v>
      </c>
      <c r="J104" t="s">
        <v>8</v>
      </c>
      <c r="K104">
        <v>8</v>
      </c>
      <c r="L104" t="s">
        <v>9</v>
      </c>
      <c r="M104">
        <v>12</v>
      </c>
      <c r="N104" t="s">
        <v>9</v>
      </c>
      <c r="O104" t="s">
        <v>9</v>
      </c>
      <c r="P104" t="s">
        <v>9</v>
      </c>
      <c r="Q104">
        <v>1</v>
      </c>
      <c r="R104">
        <v>4</v>
      </c>
      <c r="S104">
        <v>2</v>
      </c>
      <c r="T104">
        <v>4</v>
      </c>
      <c r="U104">
        <f t="shared" si="4"/>
        <v>2</v>
      </c>
      <c r="V104">
        <f t="shared" si="5"/>
        <v>2</v>
      </c>
      <c r="W104" s="35" t="s">
        <v>97</v>
      </c>
      <c r="X104" t="s">
        <v>8</v>
      </c>
      <c r="Y104" t="s">
        <v>78</v>
      </c>
      <c r="Z104" t="s">
        <v>9</v>
      </c>
      <c r="AA104">
        <v>10</v>
      </c>
      <c r="AB104" t="s">
        <v>320</v>
      </c>
      <c r="AC104" t="s">
        <v>9</v>
      </c>
      <c r="AD104" t="s">
        <v>8</v>
      </c>
      <c r="AE104" t="s">
        <v>231</v>
      </c>
      <c r="AF104" t="s">
        <v>9</v>
      </c>
      <c r="AG104">
        <v>4.5</v>
      </c>
      <c r="AH104">
        <v>15</v>
      </c>
      <c r="AI104" s="35" t="s">
        <v>689</v>
      </c>
      <c r="AK104">
        <v>0.8</v>
      </c>
      <c r="AL104" t="s">
        <v>145</v>
      </c>
      <c r="AM104">
        <v>0</v>
      </c>
      <c r="AN104" t="s">
        <v>157</v>
      </c>
      <c r="AO104" s="35">
        <v>168</v>
      </c>
      <c r="AP104" t="s">
        <v>9</v>
      </c>
      <c r="AQ104">
        <v>0.99</v>
      </c>
      <c r="AR104">
        <v>0.12</v>
      </c>
      <c r="AS104">
        <v>1.61</v>
      </c>
      <c r="AT104">
        <v>0.08</v>
      </c>
      <c r="AU104" t="s">
        <v>8</v>
      </c>
      <c r="AV104" t="s">
        <v>8</v>
      </c>
      <c r="AW104" t="s">
        <v>137</v>
      </c>
      <c r="AX104" t="s">
        <v>197</v>
      </c>
      <c r="AY104" s="35" t="s">
        <v>12</v>
      </c>
      <c r="AZ104" t="s">
        <v>8</v>
      </c>
      <c r="BA104" t="s">
        <v>8</v>
      </c>
      <c r="BB104" t="s">
        <v>8</v>
      </c>
      <c r="BC104" t="s">
        <v>8</v>
      </c>
      <c r="BD104" t="s">
        <v>8</v>
      </c>
      <c r="BE104" t="s">
        <v>8</v>
      </c>
      <c r="BF104" s="35" t="s">
        <v>273</v>
      </c>
      <c r="BG104" t="s">
        <v>272</v>
      </c>
      <c r="BH104" t="s">
        <v>868</v>
      </c>
    </row>
    <row r="105" spans="1:62" s="22" customFormat="1" x14ac:dyDescent="0.3">
      <c r="A105" s="22" t="s">
        <v>692</v>
      </c>
      <c r="B105" s="22" t="s">
        <v>538</v>
      </c>
      <c r="C105" s="22">
        <v>2013</v>
      </c>
      <c r="D105" s="22" t="s">
        <v>693</v>
      </c>
      <c r="E105" s="22" t="s">
        <v>141</v>
      </c>
      <c r="F105" s="34" t="s">
        <v>25</v>
      </c>
      <c r="G105" s="22" t="s">
        <v>1008</v>
      </c>
      <c r="H105" s="22" t="s">
        <v>36</v>
      </c>
      <c r="I105" s="22" t="s">
        <v>12</v>
      </c>
      <c r="J105" s="22" t="s">
        <v>8</v>
      </c>
      <c r="K105" s="22">
        <v>8</v>
      </c>
      <c r="L105" s="22" t="s">
        <v>9</v>
      </c>
      <c r="M105" s="22">
        <v>12</v>
      </c>
      <c r="N105" s="22">
        <v>28</v>
      </c>
      <c r="O105" s="22" t="s">
        <v>9</v>
      </c>
      <c r="P105" s="22">
        <v>32</v>
      </c>
      <c r="Q105" s="22">
        <v>2</v>
      </c>
      <c r="R105" s="22">
        <v>4</v>
      </c>
      <c r="S105" s="22">
        <v>0</v>
      </c>
      <c r="T105" s="22" t="s">
        <v>8</v>
      </c>
      <c r="U105" s="22" t="str">
        <f t="shared" si="4"/>
        <v>NA</v>
      </c>
      <c r="V105" s="22" t="str">
        <f t="shared" si="5"/>
        <v>NA</v>
      </c>
      <c r="W105" s="34" t="s">
        <v>9</v>
      </c>
      <c r="X105" s="22" t="s">
        <v>8</v>
      </c>
      <c r="Y105" s="22" t="s">
        <v>78</v>
      </c>
      <c r="Z105" s="22" t="s">
        <v>9</v>
      </c>
      <c r="AA105" s="22" t="s">
        <v>9</v>
      </c>
      <c r="AB105" s="22" t="s">
        <v>8</v>
      </c>
      <c r="AC105" s="22" t="s">
        <v>9</v>
      </c>
      <c r="AD105" s="22" t="s">
        <v>8</v>
      </c>
      <c r="AE105" s="22" t="s">
        <v>231</v>
      </c>
      <c r="AF105" s="22" t="s">
        <v>9</v>
      </c>
      <c r="AG105" s="22" t="s">
        <v>9</v>
      </c>
      <c r="AH105" s="22">
        <v>15</v>
      </c>
      <c r="AI105" s="34" t="s">
        <v>12</v>
      </c>
      <c r="AJ105" s="22" t="s">
        <v>8</v>
      </c>
      <c r="AK105" s="22" t="s">
        <v>8</v>
      </c>
      <c r="AL105" s="22" t="s">
        <v>8</v>
      </c>
      <c r="AM105" s="22" t="s">
        <v>8</v>
      </c>
      <c r="AN105" s="22" t="s">
        <v>8</v>
      </c>
      <c r="AO105" s="34">
        <v>168</v>
      </c>
      <c r="AP105" s="22" t="s">
        <v>876</v>
      </c>
      <c r="AQ105" s="22">
        <v>0.98299999999999998</v>
      </c>
      <c r="AR105" s="22">
        <v>0.129</v>
      </c>
      <c r="AS105" s="22" t="s">
        <v>8</v>
      </c>
      <c r="AT105" s="22" t="s">
        <v>8</v>
      </c>
      <c r="AU105" s="22" t="s">
        <v>8</v>
      </c>
      <c r="AV105" s="22" t="s">
        <v>8</v>
      </c>
      <c r="AW105" s="22" t="s">
        <v>137</v>
      </c>
      <c r="AX105" s="22" t="s">
        <v>197</v>
      </c>
      <c r="AY105" s="34" t="s">
        <v>12</v>
      </c>
      <c r="AZ105" s="22" t="s">
        <v>8</v>
      </c>
      <c r="BA105" s="22" t="s">
        <v>8</v>
      </c>
      <c r="BB105" s="22" t="s">
        <v>8</v>
      </c>
      <c r="BC105" s="22" t="s">
        <v>8</v>
      </c>
      <c r="BD105" s="22" t="s">
        <v>8</v>
      </c>
      <c r="BE105" s="22" t="s">
        <v>8</v>
      </c>
      <c r="BF105" s="34" t="s">
        <v>273</v>
      </c>
      <c r="BG105" s="22" t="s">
        <v>273</v>
      </c>
    </row>
    <row r="106" spans="1:62" s="22" customFormat="1" x14ac:dyDescent="0.3">
      <c r="A106" s="22" t="s">
        <v>692</v>
      </c>
      <c r="B106" s="22" t="s">
        <v>538</v>
      </c>
      <c r="C106" s="22">
        <v>2013</v>
      </c>
      <c r="D106" s="22" t="s">
        <v>693</v>
      </c>
      <c r="E106" s="22" t="s">
        <v>143</v>
      </c>
      <c r="F106" s="34" t="s">
        <v>25</v>
      </c>
      <c r="G106" s="22" t="s">
        <v>1008</v>
      </c>
      <c r="H106" s="22" t="s">
        <v>36</v>
      </c>
      <c r="I106" s="22" t="s">
        <v>12</v>
      </c>
      <c r="J106" s="22" t="s">
        <v>8</v>
      </c>
      <c r="K106" s="22">
        <v>8</v>
      </c>
      <c r="L106" s="22" t="s">
        <v>9</v>
      </c>
      <c r="M106" s="22">
        <v>12</v>
      </c>
      <c r="N106" s="22">
        <v>28</v>
      </c>
      <c r="O106" s="22" t="s">
        <v>9</v>
      </c>
      <c r="P106" s="22">
        <v>32</v>
      </c>
      <c r="Q106" s="22">
        <v>2</v>
      </c>
      <c r="R106" s="22">
        <v>4</v>
      </c>
      <c r="S106" s="22">
        <v>0</v>
      </c>
      <c r="T106" s="22" t="s">
        <v>8</v>
      </c>
      <c r="U106" s="22" t="str">
        <f t="shared" si="4"/>
        <v>NA</v>
      </c>
      <c r="V106" s="22" t="str">
        <f t="shared" si="5"/>
        <v>NA</v>
      </c>
      <c r="W106" s="34" t="s">
        <v>9</v>
      </c>
      <c r="X106" s="22" t="s">
        <v>8</v>
      </c>
      <c r="Y106" s="22" t="s">
        <v>78</v>
      </c>
      <c r="Z106" s="22" t="s">
        <v>9</v>
      </c>
      <c r="AA106" s="22" t="s">
        <v>9</v>
      </c>
      <c r="AB106" s="22" t="s">
        <v>8</v>
      </c>
      <c r="AC106" s="22" t="s">
        <v>9</v>
      </c>
      <c r="AD106" s="22" t="s">
        <v>8</v>
      </c>
      <c r="AE106" s="22" t="s">
        <v>231</v>
      </c>
      <c r="AF106" s="22" t="s">
        <v>9</v>
      </c>
      <c r="AG106" s="22" t="s">
        <v>9</v>
      </c>
      <c r="AH106" s="22">
        <v>18</v>
      </c>
      <c r="AI106" s="34" t="s">
        <v>12</v>
      </c>
      <c r="AJ106" s="22" t="s">
        <v>8</v>
      </c>
      <c r="AK106" s="22" t="s">
        <v>8</v>
      </c>
      <c r="AL106" s="22" t="s">
        <v>8</v>
      </c>
      <c r="AM106" s="22" t="s">
        <v>8</v>
      </c>
      <c r="AN106" s="22" t="s">
        <v>8</v>
      </c>
      <c r="AO106" s="34">
        <v>168</v>
      </c>
      <c r="AP106" s="22" t="s">
        <v>876</v>
      </c>
      <c r="AQ106" s="22">
        <v>1.514</v>
      </c>
      <c r="AR106" s="22">
        <v>0.155</v>
      </c>
      <c r="AS106" s="22" t="s">
        <v>8</v>
      </c>
      <c r="AT106" s="22" t="s">
        <v>8</v>
      </c>
      <c r="AU106" s="22" t="s">
        <v>8</v>
      </c>
      <c r="AV106" s="22" t="s">
        <v>8</v>
      </c>
      <c r="AW106" s="22" t="s">
        <v>137</v>
      </c>
      <c r="AX106" s="22" t="s">
        <v>197</v>
      </c>
      <c r="AY106" s="34" t="s">
        <v>12</v>
      </c>
      <c r="AZ106" s="22" t="s">
        <v>8</v>
      </c>
      <c r="BA106" s="22" t="s">
        <v>8</v>
      </c>
      <c r="BB106" s="22" t="s">
        <v>8</v>
      </c>
      <c r="BC106" s="22" t="s">
        <v>8</v>
      </c>
      <c r="BD106" s="22" t="s">
        <v>8</v>
      </c>
      <c r="BE106" s="22" t="s">
        <v>8</v>
      </c>
      <c r="BF106" s="34" t="s">
        <v>273</v>
      </c>
      <c r="BG106" s="22" t="s">
        <v>273</v>
      </c>
    </row>
    <row r="107" spans="1:62" x14ac:dyDescent="0.3">
      <c r="A107" t="s">
        <v>695</v>
      </c>
      <c r="B107" t="s">
        <v>694</v>
      </c>
      <c r="C107">
        <v>2011</v>
      </c>
      <c r="D107" t="s">
        <v>696</v>
      </c>
      <c r="E107" t="s">
        <v>141</v>
      </c>
      <c r="F107" s="35" t="s">
        <v>25</v>
      </c>
      <c r="G107" t="s">
        <v>1008</v>
      </c>
      <c r="H107" t="s">
        <v>36</v>
      </c>
      <c r="I107" t="s">
        <v>12</v>
      </c>
      <c r="J107" t="s">
        <v>8</v>
      </c>
      <c r="K107" t="s">
        <v>9</v>
      </c>
      <c r="L107" t="s">
        <v>9</v>
      </c>
      <c r="M107" t="s">
        <v>9</v>
      </c>
      <c r="N107">
        <v>20</v>
      </c>
      <c r="O107" t="s">
        <v>9</v>
      </c>
      <c r="P107">
        <v>25</v>
      </c>
      <c r="Q107">
        <v>1</v>
      </c>
      <c r="R107">
        <v>4</v>
      </c>
      <c r="S107">
        <v>2</v>
      </c>
      <c r="T107">
        <v>4</v>
      </c>
      <c r="U107">
        <f t="shared" si="4"/>
        <v>2</v>
      </c>
      <c r="V107">
        <f t="shared" si="5"/>
        <v>2</v>
      </c>
      <c r="W107" s="35" t="s">
        <v>97</v>
      </c>
      <c r="X107" t="s">
        <v>8</v>
      </c>
      <c r="Y107" t="s">
        <v>78</v>
      </c>
      <c r="Z107" t="s">
        <v>9</v>
      </c>
      <c r="AA107">
        <v>10</v>
      </c>
      <c r="AB107" t="s">
        <v>320</v>
      </c>
      <c r="AC107" t="s">
        <v>9</v>
      </c>
      <c r="AD107" t="s">
        <v>8</v>
      </c>
      <c r="AE107" t="s">
        <v>231</v>
      </c>
      <c r="AF107" t="s">
        <v>9</v>
      </c>
      <c r="AG107">
        <v>4.5</v>
      </c>
      <c r="AH107">
        <v>15</v>
      </c>
      <c r="AI107" s="35" t="s">
        <v>698</v>
      </c>
      <c r="AK107">
        <v>168</v>
      </c>
      <c r="AL107" t="s">
        <v>145</v>
      </c>
      <c r="AM107">
        <v>4</v>
      </c>
      <c r="AN107" t="s">
        <v>157</v>
      </c>
      <c r="AO107" s="35">
        <v>168</v>
      </c>
      <c r="AP107" t="s">
        <v>9</v>
      </c>
      <c r="AQ107">
        <v>0.98</v>
      </c>
      <c r="AR107">
        <v>0.13</v>
      </c>
      <c r="AS107">
        <v>1.89</v>
      </c>
      <c r="AT107">
        <v>0.38</v>
      </c>
      <c r="AU107" t="s">
        <v>8</v>
      </c>
      <c r="AV107" t="s">
        <v>8</v>
      </c>
      <c r="AW107" t="s">
        <v>137</v>
      </c>
      <c r="AX107" t="s">
        <v>197</v>
      </c>
      <c r="AY107" s="35" t="s">
        <v>12</v>
      </c>
      <c r="AZ107" t="s">
        <v>8</v>
      </c>
      <c r="BA107" t="s">
        <v>8</v>
      </c>
      <c r="BB107" t="s">
        <v>8</v>
      </c>
      <c r="BC107" t="s">
        <v>8</v>
      </c>
      <c r="BD107" t="s">
        <v>8</v>
      </c>
      <c r="BE107" t="s">
        <v>8</v>
      </c>
      <c r="BF107" s="35" t="s">
        <v>273</v>
      </c>
      <c r="BG107" t="s">
        <v>272</v>
      </c>
      <c r="BH107" t="s">
        <v>697</v>
      </c>
    </row>
    <row r="108" spans="1:62" s="22" customFormat="1" x14ac:dyDescent="0.3">
      <c r="A108" s="22" t="s">
        <v>700</v>
      </c>
      <c r="B108" s="22" t="s">
        <v>699</v>
      </c>
      <c r="C108" s="22">
        <v>2017</v>
      </c>
      <c r="D108" s="22" t="s">
        <v>701</v>
      </c>
      <c r="E108" s="22" t="s">
        <v>141</v>
      </c>
      <c r="F108" s="34" t="s">
        <v>25</v>
      </c>
      <c r="G108" s="22" t="s">
        <v>702</v>
      </c>
      <c r="H108" s="22" t="s">
        <v>37</v>
      </c>
      <c r="I108" s="22" t="s">
        <v>12</v>
      </c>
      <c r="J108" s="22" t="s">
        <v>8</v>
      </c>
      <c r="K108" s="22" t="s">
        <v>9</v>
      </c>
      <c r="L108" s="22">
        <v>8</v>
      </c>
      <c r="M108" s="22" t="s">
        <v>9</v>
      </c>
      <c r="N108" s="22" t="s">
        <v>9</v>
      </c>
      <c r="O108" s="22" t="s">
        <v>9</v>
      </c>
      <c r="P108" s="22" t="s">
        <v>9</v>
      </c>
      <c r="Q108" s="22">
        <v>1</v>
      </c>
      <c r="R108" s="22">
        <v>4</v>
      </c>
      <c r="S108" s="22">
        <v>0</v>
      </c>
      <c r="T108" s="22" t="s">
        <v>8</v>
      </c>
      <c r="U108" s="22" t="str">
        <f t="shared" si="4"/>
        <v>NA</v>
      </c>
      <c r="V108" s="22" t="str">
        <f t="shared" si="5"/>
        <v>NA</v>
      </c>
      <c r="W108" s="34" t="s">
        <v>9</v>
      </c>
      <c r="X108" s="22" t="s">
        <v>8</v>
      </c>
      <c r="Y108" s="22" t="s">
        <v>76</v>
      </c>
      <c r="Z108" s="22" t="s">
        <v>91</v>
      </c>
      <c r="AA108" s="22">
        <v>10</v>
      </c>
      <c r="AB108" s="22" t="s">
        <v>338</v>
      </c>
      <c r="AC108" s="22">
        <v>0.01</v>
      </c>
      <c r="AD108" s="22" t="s">
        <v>221</v>
      </c>
      <c r="AE108" s="22" t="s">
        <v>84</v>
      </c>
      <c r="AF108" s="22" t="s">
        <v>9</v>
      </c>
      <c r="AG108" s="22" t="s">
        <v>9</v>
      </c>
      <c r="AH108" s="22">
        <v>15</v>
      </c>
      <c r="AI108" s="34" t="s">
        <v>12</v>
      </c>
      <c r="AJ108" s="22" t="s">
        <v>8</v>
      </c>
      <c r="AK108" s="22" t="s">
        <v>8</v>
      </c>
      <c r="AL108" s="22" t="s">
        <v>8</v>
      </c>
      <c r="AM108" s="22" t="s">
        <v>8</v>
      </c>
      <c r="AN108" s="22" t="s">
        <v>8</v>
      </c>
      <c r="AO108" s="34">
        <v>24</v>
      </c>
      <c r="AP108" s="22" t="s">
        <v>876</v>
      </c>
      <c r="AQ108" s="22">
        <v>27.06</v>
      </c>
      <c r="AR108" s="22">
        <v>6.95</v>
      </c>
      <c r="AS108" s="22" t="s">
        <v>8</v>
      </c>
      <c r="AT108" s="22" t="s">
        <v>8</v>
      </c>
      <c r="AU108" s="22" t="s">
        <v>8</v>
      </c>
      <c r="AV108" s="22" t="s">
        <v>8</v>
      </c>
      <c r="AW108" s="22" t="s">
        <v>485</v>
      </c>
      <c r="AX108" s="22" t="s">
        <v>197</v>
      </c>
      <c r="AY108" s="34" t="s">
        <v>12</v>
      </c>
      <c r="AZ108" s="22" t="s">
        <v>8</v>
      </c>
      <c r="BA108" s="22" t="s">
        <v>8</v>
      </c>
      <c r="BB108" s="22" t="s">
        <v>8</v>
      </c>
      <c r="BC108" s="22" t="s">
        <v>8</v>
      </c>
      <c r="BD108" s="22" t="s">
        <v>8</v>
      </c>
      <c r="BE108" s="22" t="s">
        <v>8</v>
      </c>
      <c r="BF108" s="34" t="s">
        <v>272</v>
      </c>
      <c r="BG108" s="22" t="s">
        <v>8</v>
      </c>
      <c r="BH108" s="22" t="s">
        <v>703</v>
      </c>
    </row>
    <row r="109" spans="1:62" x14ac:dyDescent="0.3">
      <c r="A109" t="s">
        <v>705</v>
      </c>
      <c r="B109" t="s">
        <v>567</v>
      </c>
      <c r="C109">
        <v>1992</v>
      </c>
      <c r="D109" t="s">
        <v>704</v>
      </c>
      <c r="E109" t="s">
        <v>141</v>
      </c>
      <c r="F109" s="35" t="s">
        <v>24</v>
      </c>
      <c r="G109" t="s">
        <v>11</v>
      </c>
      <c r="H109" t="s">
        <v>36</v>
      </c>
      <c r="I109" t="s">
        <v>12</v>
      </c>
      <c r="J109" t="s">
        <v>8</v>
      </c>
      <c r="K109" t="s">
        <v>9</v>
      </c>
      <c r="L109" t="s">
        <v>9</v>
      </c>
      <c r="M109" t="s">
        <v>9</v>
      </c>
      <c r="N109">
        <v>260</v>
      </c>
      <c r="O109" t="s">
        <v>9</v>
      </c>
      <c r="P109">
        <v>280</v>
      </c>
      <c r="Q109">
        <v>1</v>
      </c>
      <c r="R109">
        <v>6</v>
      </c>
      <c r="S109">
        <v>0</v>
      </c>
      <c r="T109" t="s">
        <v>8</v>
      </c>
      <c r="U109" t="str">
        <f t="shared" si="4"/>
        <v>NA</v>
      </c>
      <c r="V109" t="str">
        <f t="shared" si="5"/>
        <v>NA</v>
      </c>
      <c r="W109" s="35" t="s">
        <v>147</v>
      </c>
      <c r="X109" t="s">
        <v>95</v>
      </c>
      <c r="Y109" t="s">
        <v>78</v>
      </c>
      <c r="Z109" t="s">
        <v>319</v>
      </c>
      <c r="AA109">
        <v>35</v>
      </c>
      <c r="AB109" t="s">
        <v>145</v>
      </c>
      <c r="AC109" t="s">
        <v>9</v>
      </c>
      <c r="AD109" t="s">
        <v>8</v>
      </c>
      <c r="AE109" t="s">
        <v>231</v>
      </c>
      <c r="AF109" t="s">
        <v>9</v>
      </c>
      <c r="AG109">
        <v>2</v>
      </c>
      <c r="AH109">
        <v>5</v>
      </c>
      <c r="AI109" s="35" t="s">
        <v>12</v>
      </c>
      <c r="AJ109" t="s">
        <v>8</v>
      </c>
      <c r="AK109" t="s">
        <v>8</v>
      </c>
      <c r="AL109" t="s">
        <v>8</v>
      </c>
      <c r="AM109" t="s">
        <v>8</v>
      </c>
      <c r="AN109" t="s">
        <v>8</v>
      </c>
      <c r="AO109" s="35">
        <v>504</v>
      </c>
      <c r="AP109" t="s">
        <v>876</v>
      </c>
      <c r="AQ109">
        <v>9.7799999999999994</v>
      </c>
      <c r="AR109">
        <v>0.33</v>
      </c>
      <c r="AS109" t="s">
        <v>8</v>
      </c>
      <c r="AT109" t="s">
        <v>8</v>
      </c>
      <c r="AU109" t="s">
        <v>8</v>
      </c>
      <c r="AV109" t="s">
        <v>8</v>
      </c>
      <c r="AW109" t="s">
        <v>137</v>
      </c>
      <c r="AX109" t="s">
        <v>197</v>
      </c>
      <c r="AY109" s="35" t="s">
        <v>12</v>
      </c>
      <c r="AZ109" t="s">
        <v>8</v>
      </c>
      <c r="BA109" t="s">
        <v>8</v>
      </c>
      <c r="BB109" t="s">
        <v>8</v>
      </c>
      <c r="BC109" t="s">
        <v>8</v>
      </c>
      <c r="BD109" t="s">
        <v>8</v>
      </c>
      <c r="BE109" t="s">
        <v>8</v>
      </c>
      <c r="BF109" s="35" t="s">
        <v>273</v>
      </c>
      <c r="BG109" t="s">
        <v>273</v>
      </c>
      <c r="BH109" t="s">
        <v>869</v>
      </c>
    </row>
    <row r="110" spans="1:62" x14ac:dyDescent="0.3">
      <c r="A110" t="s">
        <v>705</v>
      </c>
      <c r="B110" t="s">
        <v>567</v>
      </c>
      <c r="C110">
        <v>1992</v>
      </c>
      <c r="D110" t="s">
        <v>704</v>
      </c>
      <c r="E110" t="s">
        <v>143</v>
      </c>
      <c r="F110" s="35" t="s">
        <v>24</v>
      </c>
      <c r="G110" t="s">
        <v>11</v>
      </c>
      <c r="H110" t="s">
        <v>36</v>
      </c>
      <c r="I110" t="s">
        <v>12</v>
      </c>
      <c r="J110" t="s">
        <v>8</v>
      </c>
      <c r="K110" t="s">
        <v>9</v>
      </c>
      <c r="L110" t="s">
        <v>9</v>
      </c>
      <c r="M110" t="s">
        <v>9</v>
      </c>
      <c r="N110">
        <v>260</v>
      </c>
      <c r="O110" t="s">
        <v>9</v>
      </c>
      <c r="P110">
        <v>280</v>
      </c>
      <c r="Q110">
        <v>1</v>
      </c>
      <c r="R110">
        <v>6</v>
      </c>
      <c r="S110">
        <v>0</v>
      </c>
      <c r="T110" t="s">
        <v>8</v>
      </c>
      <c r="U110" t="str">
        <f t="shared" si="4"/>
        <v>NA</v>
      </c>
      <c r="V110" t="str">
        <f t="shared" si="5"/>
        <v>NA</v>
      </c>
      <c r="W110" s="35" t="s">
        <v>147</v>
      </c>
      <c r="X110" t="s">
        <v>95</v>
      </c>
      <c r="Y110" t="s">
        <v>78</v>
      </c>
      <c r="Z110" t="s">
        <v>319</v>
      </c>
      <c r="AA110">
        <v>35</v>
      </c>
      <c r="AB110" t="s">
        <v>145</v>
      </c>
      <c r="AC110" t="s">
        <v>9</v>
      </c>
      <c r="AD110" t="s">
        <v>8</v>
      </c>
      <c r="AE110" t="s">
        <v>231</v>
      </c>
      <c r="AF110" t="s">
        <v>9</v>
      </c>
      <c r="AG110">
        <v>2</v>
      </c>
      <c r="AH110">
        <v>5</v>
      </c>
      <c r="AI110" s="35" t="s">
        <v>12</v>
      </c>
      <c r="AJ110" t="s">
        <v>8</v>
      </c>
      <c r="AK110" t="s">
        <v>8</v>
      </c>
      <c r="AL110" t="s">
        <v>8</v>
      </c>
      <c r="AM110" t="s">
        <v>8</v>
      </c>
      <c r="AN110" t="s">
        <v>8</v>
      </c>
      <c r="AO110" s="35">
        <v>504</v>
      </c>
      <c r="AP110" t="s">
        <v>876</v>
      </c>
      <c r="AQ110">
        <v>11.5</v>
      </c>
      <c r="AR110">
        <v>0.62</v>
      </c>
      <c r="AS110" t="s">
        <v>8</v>
      </c>
      <c r="AT110" t="s">
        <v>8</v>
      </c>
      <c r="AU110" t="s">
        <v>8</v>
      </c>
      <c r="AV110" t="s">
        <v>8</v>
      </c>
      <c r="AW110" t="s">
        <v>137</v>
      </c>
      <c r="AX110" t="s">
        <v>197</v>
      </c>
      <c r="AY110" s="35" t="s">
        <v>12</v>
      </c>
      <c r="AZ110" t="s">
        <v>8</v>
      </c>
      <c r="BA110" t="s">
        <v>8</v>
      </c>
      <c r="BB110" t="s">
        <v>8</v>
      </c>
      <c r="BC110" t="s">
        <v>8</v>
      </c>
      <c r="BD110" t="s">
        <v>8</v>
      </c>
      <c r="BE110" t="s">
        <v>8</v>
      </c>
      <c r="BF110" s="35" t="s">
        <v>273</v>
      </c>
      <c r="BG110" t="s">
        <v>273</v>
      </c>
      <c r="BH110" t="s">
        <v>869</v>
      </c>
    </row>
    <row r="111" spans="1:62" x14ac:dyDescent="0.3">
      <c r="A111" t="s">
        <v>705</v>
      </c>
      <c r="B111" t="s">
        <v>567</v>
      </c>
      <c r="C111">
        <v>1992</v>
      </c>
      <c r="D111" t="s">
        <v>704</v>
      </c>
      <c r="E111" t="s">
        <v>144</v>
      </c>
      <c r="F111" s="35" t="s">
        <v>24</v>
      </c>
      <c r="G111" t="s">
        <v>11</v>
      </c>
      <c r="H111" t="s">
        <v>36</v>
      </c>
      <c r="I111" t="s">
        <v>12</v>
      </c>
      <c r="J111" t="s">
        <v>8</v>
      </c>
      <c r="K111" t="s">
        <v>9</v>
      </c>
      <c r="L111" t="s">
        <v>9</v>
      </c>
      <c r="M111" t="s">
        <v>9</v>
      </c>
      <c r="N111">
        <v>260</v>
      </c>
      <c r="O111" t="s">
        <v>9</v>
      </c>
      <c r="P111">
        <v>280</v>
      </c>
      <c r="Q111">
        <v>1</v>
      </c>
      <c r="R111">
        <v>6</v>
      </c>
      <c r="S111">
        <v>0</v>
      </c>
      <c r="T111" t="s">
        <v>8</v>
      </c>
      <c r="U111" t="str">
        <f t="shared" si="4"/>
        <v>NA</v>
      </c>
      <c r="V111" t="str">
        <f t="shared" si="5"/>
        <v>NA</v>
      </c>
      <c r="W111" s="35" t="s">
        <v>147</v>
      </c>
      <c r="X111" t="s">
        <v>95</v>
      </c>
      <c r="Y111" t="s">
        <v>78</v>
      </c>
      <c r="Z111" t="s">
        <v>319</v>
      </c>
      <c r="AA111">
        <v>35</v>
      </c>
      <c r="AB111" t="s">
        <v>145</v>
      </c>
      <c r="AC111" t="s">
        <v>9</v>
      </c>
      <c r="AD111" t="s">
        <v>8</v>
      </c>
      <c r="AE111" t="s">
        <v>231</v>
      </c>
      <c r="AF111" t="s">
        <v>9</v>
      </c>
      <c r="AG111">
        <v>2</v>
      </c>
      <c r="AH111">
        <v>5</v>
      </c>
      <c r="AI111" s="35" t="s">
        <v>12</v>
      </c>
      <c r="AJ111" t="s">
        <v>8</v>
      </c>
      <c r="AK111" t="s">
        <v>8</v>
      </c>
      <c r="AL111" t="s">
        <v>8</v>
      </c>
      <c r="AM111" t="s">
        <v>8</v>
      </c>
      <c r="AN111" t="s">
        <v>8</v>
      </c>
      <c r="AO111" s="35">
        <v>504</v>
      </c>
      <c r="AP111" t="s">
        <v>876</v>
      </c>
      <c r="AQ111">
        <v>11.98</v>
      </c>
      <c r="AR111">
        <v>1.0900000000000001</v>
      </c>
      <c r="AS111" t="s">
        <v>8</v>
      </c>
      <c r="AT111" t="s">
        <v>8</v>
      </c>
      <c r="AU111" t="s">
        <v>8</v>
      </c>
      <c r="AV111" t="s">
        <v>8</v>
      </c>
      <c r="AW111" t="s">
        <v>137</v>
      </c>
      <c r="AX111" t="s">
        <v>197</v>
      </c>
      <c r="AY111" s="35" t="s">
        <v>12</v>
      </c>
      <c r="AZ111" t="s">
        <v>8</v>
      </c>
      <c r="BA111" t="s">
        <v>8</v>
      </c>
      <c r="BB111" t="s">
        <v>8</v>
      </c>
      <c r="BC111" t="s">
        <v>8</v>
      </c>
      <c r="BD111" t="s">
        <v>8</v>
      </c>
      <c r="BE111" t="s">
        <v>8</v>
      </c>
      <c r="BF111" s="35" t="s">
        <v>273</v>
      </c>
      <c r="BG111" t="s">
        <v>273</v>
      </c>
      <c r="BH111" t="s">
        <v>869</v>
      </c>
    </row>
    <row r="112" spans="1:62" x14ac:dyDescent="0.3">
      <c r="A112" t="s">
        <v>705</v>
      </c>
      <c r="B112" t="s">
        <v>567</v>
      </c>
      <c r="C112">
        <v>1992</v>
      </c>
      <c r="D112" t="s">
        <v>704</v>
      </c>
      <c r="E112" t="s">
        <v>263</v>
      </c>
      <c r="F112" s="35" t="s">
        <v>24</v>
      </c>
      <c r="G112" t="s">
        <v>11</v>
      </c>
      <c r="H112" t="s">
        <v>36</v>
      </c>
      <c r="I112" t="s">
        <v>12</v>
      </c>
      <c r="J112" t="s">
        <v>8</v>
      </c>
      <c r="K112" t="s">
        <v>9</v>
      </c>
      <c r="L112" t="s">
        <v>9</v>
      </c>
      <c r="M112" t="s">
        <v>9</v>
      </c>
      <c r="N112">
        <v>260</v>
      </c>
      <c r="O112" t="s">
        <v>9</v>
      </c>
      <c r="P112">
        <v>280</v>
      </c>
      <c r="Q112">
        <v>1</v>
      </c>
      <c r="R112">
        <v>6</v>
      </c>
      <c r="S112">
        <v>0</v>
      </c>
      <c r="T112" t="s">
        <v>8</v>
      </c>
      <c r="U112" t="str">
        <f t="shared" si="4"/>
        <v>NA</v>
      </c>
      <c r="V112" t="str">
        <f t="shared" si="5"/>
        <v>NA</v>
      </c>
      <c r="W112" s="35" t="s">
        <v>147</v>
      </c>
      <c r="X112" t="s">
        <v>95</v>
      </c>
      <c r="Y112" t="s">
        <v>78</v>
      </c>
      <c r="Z112" t="s">
        <v>319</v>
      </c>
      <c r="AA112">
        <v>35</v>
      </c>
      <c r="AB112" t="s">
        <v>145</v>
      </c>
      <c r="AC112" t="s">
        <v>9</v>
      </c>
      <c r="AD112" t="s">
        <v>8</v>
      </c>
      <c r="AE112" t="s">
        <v>231</v>
      </c>
      <c r="AF112" t="s">
        <v>9</v>
      </c>
      <c r="AG112">
        <v>2</v>
      </c>
      <c r="AH112">
        <v>5</v>
      </c>
      <c r="AI112" s="35" t="s">
        <v>12</v>
      </c>
      <c r="AJ112" t="s">
        <v>8</v>
      </c>
      <c r="AK112" t="s">
        <v>8</v>
      </c>
      <c r="AL112" t="s">
        <v>8</v>
      </c>
      <c r="AM112" t="s">
        <v>8</v>
      </c>
      <c r="AN112" t="s">
        <v>8</v>
      </c>
      <c r="AO112" s="35">
        <v>504</v>
      </c>
      <c r="AP112" t="s">
        <v>876</v>
      </c>
      <c r="AQ112">
        <v>8.7200000000000006</v>
      </c>
      <c r="AR112">
        <v>0.77</v>
      </c>
      <c r="AS112" t="s">
        <v>8</v>
      </c>
      <c r="AT112" t="s">
        <v>8</v>
      </c>
      <c r="AU112" t="s">
        <v>8</v>
      </c>
      <c r="AV112" t="s">
        <v>8</v>
      </c>
      <c r="AW112" t="s">
        <v>137</v>
      </c>
      <c r="AX112" t="s">
        <v>197</v>
      </c>
      <c r="AY112" s="35" t="s">
        <v>12</v>
      </c>
      <c r="AZ112" t="s">
        <v>8</v>
      </c>
      <c r="BA112" t="s">
        <v>8</v>
      </c>
      <c r="BB112" t="s">
        <v>8</v>
      </c>
      <c r="BC112" t="s">
        <v>8</v>
      </c>
      <c r="BD112" t="s">
        <v>8</v>
      </c>
      <c r="BE112" t="s">
        <v>8</v>
      </c>
      <c r="BF112" s="35" t="s">
        <v>273</v>
      </c>
      <c r="BG112" t="s">
        <v>273</v>
      </c>
      <c r="BH112" t="s">
        <v>869</v>
      </c>
    </row>
    <row r="113" spans="1:60" x14ac:dyDescent="0.3">
      <c r="A113" t="s">
        <v>705</v>
      </c>
      <c r="B113" t="s">
        <v>567</v>
      </c>
      <c r="C113">
        <v>1992</v>
      </c>
      <c r="D113" t="s">
        <v>704</v>
      </c>
      <c r="E113" t="s">
        <v>264</v>
      </c>
      <c r="F113" s="35" t="s">
        <v>24</v>
      </c>
      <c r="G113" t="s">
        <v>11</v>
      </c>
      <c r="H113" t="s">
        <v>36</v>
      </c>
      <c r="I113" t="s">
        <v>12</v>
      </c>
      <c r="J113" t="s">
        <v>8</v>
      </c>
      <c r="K113" t="s">
        <v>9</v>
      </c>
      <c r="L113" t="s">
        <v>9</v>
      </c>
      <c r="M113" t="s">
        <v>9</v>
      </c>
      <c r="N113">
        <v>260</v>
      </c>
      <c r="O113" t="s">
        <v>9</v>
      </c>
      <c r="P113">
        <v>280</v>
      </c>
      <c r="Q113">
        <v>1</v>
      </c>
      <c r="R113">
        <v>6</v>
      </c>
      <c r="S113">
        <v>0</v>
      </c>
      <c r="T113" t="s">
        <v>8</v>
      </c>
      <c r="U113" t="str">
        <f t="shared" si="4"/>
        <v>NA</v>
      </c>
      <c r="V113" t="str">
        <f t="shared" si="5"/>
        <v>NA</v>
      </c>
      <c r="W113" s="35" t="s">
        <v>147</v>
      </c>
      <c r="X113" t="s">
        <v>95</v>
      </c>
      <c r="Y113" t="s">
        <v>78</v>
      </c>
      <c r="Z113" t="s">
        <v>319</v>
      </c>
      <c r="AA113">
        <v>35</v>
      </c>
      <c r="AB113" t="s">
        <v>145</v>
      </c>
      <c r="AC113" t="s">
        <v>9</v>
      </c>
      <c r="AD113" t="s">
        <v>8</v>
      </c>
      <c r="AE113" t="s">
        <v>231</v>
      </c>
      <c r="AF113" t="s">
        <v>9</v>
      </c>
      <c r="AG113">
        <v>2</v>
      </c>
      <c r="AH113">
        <v>5</v>
      </c>
      <c r="AI113" s="35" t="s">
        <v>12</v>
      </c>
      <c r="AJ113" t="s">
        <v>8</v>
      </c>
      <c r="AK113" t="s">
        <v>8</v>
      </c>
      <c r="AL113" t="s">
        <v>8</v>
      </c>
      <c r="AM113" t="s">
        <v>8</v>
      </c>
      <c r="AN113" t="s">
        <v>8</v>
      </c>
      <c r="AO113" s="35">
        <v>504</v>
      </c>
      <c r="AP113" t="s">
        <v>876</v>
      </c>
      <c r="AQ113">
        <v>8.74</v>
      </c>
      <c r="AR113">
        <v>1.2</v>
      </c>
      <c r="AS113" t="s">
        <v>8</v>
      </c>
      <c r="AT113" t="s">
        <v>8</v>
      </c>
      <c r="AU113" t="s">
        <v>8</v>
      </c>
      <c r="AV113" t="s">
        <v>8</v>
      </c>
      <c r="AW113" t="s">
        <v>137</v>
      </c>
      <c r="AX113" t="s">
        <v>197</v>
      </c>
      <c r="AY113" s="35" t="s">
        <v>12</v>
      </c>
      <c r="AZ113" t="s">
        <v>8</v>
      </c>
      <c r="BA113" t="s">
        <v>8</v>
      </c>
      <c r="BB113" t="s">
        <v>8</v>
      </c>
      <c r="BC113" t="s">
        <v>8</v>
      </c>
      <c r="BD113" t="s">
        <v>8</v>
      </c>
      <c r="BE113" t="s">
        <v>8</v>
      </c>
      <c r="BF113" s="35" t="s">
        <v>273</v>
      </c>
      <c r="BG113" t="s">
        <v>273</v>
      </c>
      <c r="BH113" t="s">
        <v>869</v>
      </c>
    </row>
    <row r="114" spans="1:60" x14ac:dyDescent="0.3">
      <c r="A114" t="s">
        <v>705</v>
      </c>
      <c r="B114" t="s">
        <v>567</v>
      </c>
      <c r="C114">
        <v>1992</v>
      </c>
      <c r="D114" t="s">
        <v>704</v>
      </c>
      <c r="E114" t="s">
        <v>277</v>
      </c>
      <c r="F114" s="35" t="s">
        <v>24</v>
      </c>
      <c r="G114" t="s">
        <v>11</v>
      </c>
      <c r="H114" t="s">
        <v>36</v>
      </c>
      <c r="I114" t="s">
        <v>12</v>
      </c>
      <c r="J114" t="s">
        <v>8</v>
      </c>
      <c r="K114" t="s">
        <v>9</v>
      </c>
      <c r="L114" t="s">
        <v>9</v>
      </c>
      <c r="M114" t="s">
        <v>9</v>
      </c>
      <c r="N114">
        <v>260</v>
      </c>
      <c r="O114" t="s">
        <v>9</v>
      </c>
      <c r="P114">
        <v>280</v>
      </c>
      <c r="Q114">
        <v>1</v>
      </c>
      <c r="R114">
        <v>6</v>
      </c>
      <c r="S114">
        <v>0</v>
      </c>
      <c r="T114" t="s">
        <v>8</v>
      </c>
      <c r="U114" t="str">
        <f t="shared" si="4"/>
        <v>NA</v>
      </c>
      <c r="V114" t="str">
        <f t="shared" si="5"/>
        <v>NA</v>
      </c>
      <c r="W114" s="35" t="s">
        <v>147</v>
      </c>
      <c r="X114" t="s">
        <v>95</v>
      </c>
      <c r="Y114" t="s">
        <v>78</v>
      </c>
      <c r="Z114" t="s">
        <v>319</v>
      </c>
      <c r="AA114">
        <v>35</v>
      </c>
      <c r="AB114" t="s">
        <v>145</v>
      </c>
      <c r="AC114" t="s">
        <v>9</v>
      </c>
      <c r="AD114" t="s">
        <v>8</v>
      </c>
      <c r="AE114" t="s">
        <v>231</v>
      </c>
      <c r="AF114" t="s">
        <v>9</v>
      </c>
      <c r="AG114">
        <v>2</v>
      </c>
      <c r="AH114">
        <v>5</v>
      </c>
      <c r="AI114" s="35" t="s">
        <v>12</v>
      </c>
      <c r="AJ114" t="s">
        <v>8</v>
      </c>
      <c r="AK114" t="s">
        <v>8</v>
      </c>
      <c r="AL114" t="s">
        <v>8</v>
      </c>
      <c r="AM114" t="s">
        <v>8</v>
      </c>
      <c r="AN114" t="s">
        <v>8</v>
      </c>
      <c r="AO114" s="35">
        <v>504</v>
      </c>
      <c r="AP114" t="s">
        <v>876</v>
      </c>
      <c r="AQ114">
        <v>8.7200000000000006</v>
      </c>
      <c r="AR114">
        <v>0.77</v>
      </c>
      <c r="AS114" t="s">
        <v>8</v>
      </c>
      <c r="AT114" t="s">
        <v>8</v>
      </c>
      <c r="AU114" t="s">
        <v>8</v>
      </c>
      <c r="AV114" t="s">
        <v>8</v>
      </c>
      <c r="AW114" t="s">
        <v>137</v>
      </c>
      <c r="AX114" t="s">
        <v>197</v>
      </c>
      <c r="AY114" s="35" t="s">
        <v>12</v>
      </c>
      <c r="AZ114" t="s">
        <v>8</v>
      </c>
      <c r="BA114" t="s">
        <v>8</v>
      </c>
      <c r="BB114" t="s">
        <v>8</v>
      </c>
      <c r="BC114" t="s">
        <v>8</v>
      </c>
      <c r="BD114" t="s">
        <v>8</v>
      </c>
      <c r="BE114" t="s">
        <v>8</v>
      </c>
      <c r="BF114" s="35" t="s">
        <v>273</v>
      </c>
      <c r="BG114" t="s">
        <v>273</v>
      </c>
      <c r="BH114" t="s">
        <v>869</v>
      </c>
    </row>
    <row r="115" spans="1:60" x14ac:dyDescent="0.3">
      <c r="A115" t="s">
        <v>705</v>
      </c>
      <c r="B115" t="s">
        <v>567</v>
      </c>
      <c r="C115">
        <v>1992</v>
      </c>
      <c r="D115" t="s">
        <v>704</v>
      </c>
      <c r="E115" t="s">
        <v>349</v>
      </c>
      <c r="F115" s="35" t="s">
        <v>24</v>
      </c>
      <c r="G115" t="s">
        <v>11</v>
      </c>
      <c r="H115" t="s">
        <v>36</v>
      </c>
      <c r="I115" t="s">
        <v>12</v>
      </c>
      <c r="J115" t="s">
        <v>8</v>
      </c>
      <c r="K115" t="s">
        <v>9</v>
      </c>
      <c r="L115" t="s">
        <v>9</v>
      </c>
      <c r="M115" t="s">
        <v>9</v>
      </c>
      <c r="N115">
        <v>260</v>
      </c>
      <c r="O115" t="s">
        <v>9</v>
      </c>
      <c r="P115">
        <v>280</v>
      </c>
      <c r="Q115">
        <v>1</v>
      </c>
      <c r="R115">
        <v>12</v>
      </c>
      <c r="S115">
        <v>0</v>
      </c>
      <c r="T115" t="s">
        <v>8</v>
      </c>
      <c r="U115" t="str">
        <f t="shared" si="4"/>
        <v>NA</v>
      </c>
      <c r="V115" t="str">
        <f t="shared" si="5"/>
        <v>NA</v>
      </c>
      <c r="W115" s="35" t="s">
        <v>147</v>
      </c>
      <c r="X115" t="s">
        <v>95</v>
      </c>
      <c r="Y115" t="s">
        <v>78</v>
      </c>
      <c r="Z115" t="s">
        <v>319</v>
      </c>
      <c r="AA115">
        <v>35</v>
      </c>
      <c r="AB115" t="s">
        <v>145</v>
      </c>
      <c r="AC115" t="s">
        <v>9</v>
      </c>
      <c r="AD115" t="s">
        <v>8</v>
      </c>
      <c r="AE115" t="s">
        <v>231</v>
      </c>
      <c r="AF115" t="s">
        <v>9</v>
      </c>
      <c r="AG115">
        <v>2</v>
      </c>
      <c r="AH115">
        <v>5</v>
      </c>
      <c r="AI115" s="35" t="s">
        <v>12</v>
      </c>
      <c r="AJ115" t="s">
        <v>8</v>
      </c>
      <c r="AK115" t="s">
        <v>8</v>
      </c>
      <c r="AL115" t="s">
        <v>8</v>
      </c>
      <c r="AM115" t="s">
        <v>8</v>
      </c>
      <c r="AN115" t="s">
        <v>8</v>
      </c>
      <c r="AO115" s="35">
        <v>504</v>
      </c>
      <c r="AP115" t="s">
        <v>876</v>
      </c>
      <c r="AQ115">
        <v>28.19</v>
      </c>
      <c r="AR115">
        <v>3.41</v>
      </c>
      <c r="AS115" t="s">
        <v>8</v>
      </c>
      <c r="AT115" t="s">
        <v>8</v>
      </c>
      <c r="AU115" t="s">
        <v>8</v>
      </c>
      <c r="AV115" t="s">
        <v>8</v>
      </c>
      <c r="AW115" t="s">
        <v>137</v>
      </c>
      <c r="AX115" t="s">
        <v>197</v>
      </c>
      <c r="AY115" s="35" t="s">
        <v>12</v>
      </c>
      <c r="AZ115" t="s">
        <v>8</v>
      </c>
      <c r="BA115" t="s">
        <v>8</v>
      </c>
      <c r="BB115" t="s">
        <v>8</v>
      </c>
      <c r="BC115" t="s">
        <v>8</v>
      </c>
      <c r="BD115" t="s">
        <v>8</v>
      </c>
      <c r="BE115" t="s">
        <v>8</v>
      </c>
      <c r="BF115" s="35" t="s">
        <v>273</v>
      </c>
      <c r="BG115" t="s">
        <v>273</v>
      </c>
      <c r="BH115" t="s">
        <v>869</v>
      </c>
    </row>
    <row r="116" spans="1:60" x14ac:dyDescent="0.3">
      <c r="A116" t="s">
        <v>705</v>
      </c>
      <c r="B116" t="s">
        <v>567</v>
      </c>
      <c r="C116">
        <v>1992</v>
      </c>
      <c r="D116" t="s">
        <v>704</v>
      </c>
      <c r="E116" t="s">
        <v>350</v>
      </c>
      <c r="F116" s="35" t="s">
        <v>24</v>
      </c>
      <c r="G116" t="s">
        <v>11</v>
      </c>
      <c r="H116" t="s">
        <v>36</v>
      </c>
      <c r="I116" t="s">
        <v>12</v>
      </c>
      <c r="J116" t="s">
        <v>8</v>
      </c>
      <c r="K116" t="s">
        <v>9</v>
      </c>
      <c r="L116" t="s">
        <v>9</v>
      </c>
      <c r="M116" t="s">
        <v>9</v>
      </c>
      <c r="N116">
        <v>260</v>
      </c>
      <c r="O116" t="s">
        <v>9</v>
      </c>
      <c r="P116">
        <v>280</v>
      </c>
      <c r="Q116">
        <v>1</v>
      </c>
      <c r="R116">
        <v>8</v>
      </c>
      <c r="S116">
        <v>0</v>
      </c>
      <c r="T116" t="s">
        <v>8</v>
      </c>
      <c r="U116" t="str">
        <f t="shared" si="4"/>
        <v>NA</v>
      </c>
      <c r="V116" t="str">
        <f t="shared" si="5"/>
        <v>NA</v>
      </c>
      <c r="W116" s="35" t="s">
        <v>147</v>
      </c>
      <c r="X116" t="s">
        <v>95</v>
      </c>
      <c r="Y116" t="s">
        <v>78</v>
      </c>
      <c r="Z116" t="s">
        <v>376</v>
      </c>
      <c r="AA116">
        <v>35</v>
      </c>
      <c r="AB116" t="s">
        <v>145</v>
      </c>
      <c r="AC116" t="s">
        <v>9</v>
      </c>
      <c r="AD116" t="s">
        <v>8</v>
      </c>
      <c r="AE116" t="s">
        <v>231</v>
      </c>
      <c r="AF116" t="s">
        <v>9</v>
      </c>
      <c r="AG116">
        <v>1</v>
      </c>
      <c r="AH116">
        <v>5</v>
      </c>
      <c r="AI116" s="35" t="s">
        <v>12</v>
      </c>
      <c r="AJ116" t="s">
        <v>8</v>
      </c>
      <c r="AK116" t="s">
        <v>8</v>
      </c>
      <c r="AL116" t="s">
        <v>8</v>
      </c>
      <c r="AM116" t="s">
        <v>8</v>
      </c>
      <c r="AN116" t="s">
        <v>8</v>
      </c>
      <c r="AO116" s="35">
        <v>504</v>
      </c>
      <c r="AP116" t="s">
        <v>876</v>
      </c>
      <c r="AQ116">
        <v>7.8</v>
      </c>
      <c r="AR116">
        <v>0.42</v>
      </c>
      <c r="AS116" t="s">
        <v>8</v>
      </c>
      <c r="AT116" t="s">
        <v>8</v>
      </c>
      <c r="AU116" t="s">
        <v>8</v>
      </c>
      <c r="AV116" t="s">
        <v>8</v>
      </c>
      <c r="AW116" t="s">
        <v>137</v>
      </c>
      <c r="AX116" t="s">
        <v>197</v>
      </c>
      <c r="AY116" s="35" t="s">
        <v>12</v>
      </c>
      <c r="AZ116" t="s">
        <v>8</v>
      </c>
      <c r="BA116" t="s">
        <v>8</v>
      </c>
      <c r="BB116" t="s">
        <v>8</v>
      </c>
      <c r="BC116" t="s">
        <v>8</v>
      </c>
      <c r="BD116" t="s">
        <v>8</v>
      </c>
      <c r="BE116" t="s">
        <v>8</v>
      </c>
      <c r="BF116" s="35" t="s">
        <v>273</v>
      </c>
      <c r="BG116" t="s">
        <v>273</v>
      </c>
      <c r="BH116" t="s">
        <v>869</v>
      </c>
    </row>
    <row r="117" spans="1:60" x14ac:dyDescent="0.3">
      <c r="A117" t="s">
        <v>705</v>
      </c>
      <c r="B117" t="s">
        <v>567</v>
      </c>
      <c r="C117">
        <v>1992</v>
      </c>
      <c r="D117" t="s">
        <v>704</v>
      </c>
      <c r="E117" t="s">
        <v>710</v>
      </c>
      <c r="F117" s="35" t="s">
        <v>24</v>
      </c>
      <c r="G117" t="s">
        <v>11</v>
      </c>
      <c r="H117" t="s">
        <v>36</v>
      </c>
      <c r="I117" t="s">
        <v>12</v>
      </c>
      <c r="J117" t="s">
        <v>8</v>
      </c>
      <c r="K117" t="s">
        <v>9</v>
      </c>
      <c r="L117" t="s">
        <v>9</v>
      </c>
      <c r="M117" t="s">
        <v>9</v>
      </c>
      <c r="N117">
        <v>260</v>
      </c>
      <c r="O117" t="s">
        <v>9</v>
      </c>
      <c r="P117">
        <v>280</v>
      </c>
      <c r="Q117">
        <v>1</v>
      </c>
      <c r="R117">
        <v>6</v>
      </c>
      <c r="S117">
        <v>0</v>
      </c>
      <c r="T117" t="s">
        <v>8</v>
      </c>
      <c r="U117" t="str">
        <f t="shared" si="4"/>
        <v>NA</v>
      </c>
      <c r="V117" t="str">
        <f t="shared" si="5"/>
        <v>NA</v>
      </c>
      <c r="W117" s="35" t="s">
        <v>147</v>
      </c>
      <c r="X117" t="s">
        <v>95</v>
      </c>
      <c r="Y117" t="s">
        <v>78</v>
      </c>
      <c r="Z117" t="s">
        <v>706</v>
      </c>
      <c r="AA117">
        <v>35</v>
      </c>
      <c r="AB117" t="s">
        <v>145</v>
      </c>
      <c r="AC117" t="s">
        <v>9</v>
      </c>
      <c r="AD117" t="s">
        <v>8</v>
      </c>
      <c r="AE117" t="s">
        <v>231</v>
      </c>
      <c r="AF117" t="s">
        <v>9</v>
      </c>
      <c r="AG117">
        <v>1</v>
      </c>
      <c r="AH117">
        <v>5</v>
      </c>
      <c r="AI117" s="35" t="s">
        <v>12</v>
      </c>
      <c r="AJ117" t="s">
        <v>8</v>
      </c>
      <c r="AK117" t="s">
        <v>8</v>
      </c>
      <c r="AL117" t="s">
        <v>8</v>
      </c>
      <c r="AM117" t="s">
        <v>8</v>
      </c>
      <c r="AN117" t="s">
        <v>8</v>
      </c>
      <c r="AO117" s="35">
        <v>504</v>
      </c>
      <c r="AP117" t="s">
        <v>876</v>
      </c>
      <c r="AQ117">
        <v>3.71</v>
      </c>
      <c r="AR117">
        <v>0.56999999999999995</v>
      </c>
      <c r="AS117" t="s">
        <v>8</v>
      </c>
      <c r="AT117" t="s">
        <v>8</v>
      </c>
      <c r="AU117" t="s">
        <v>8</v>
      </c>
      <c r="AV117" t="s">
        <v>8</v>
      </c>
      <c r="AW117" t="s">
        <v>137</v>
      </c>
      <c r="AX117" t="s">
        <v>197</v>
      </c>
      <c r="AY117" s="35" t="s">
        <v>12</v>
      </c>
      <c r="AZ117" t="s">
        <v>8</v>
      </c>
      <c r="BA117" t="s">
        <v>8</v>
      </c>
      <c r="BB117" t="s">
        <v>8</v>
      </c>
      <c r="BC117" t="s">
        <v>8</v>
      </c>
      <c r="BD117" t="s">
        <v>8</v>
      </c>
      <c r="BE117" t="s">
        <v>8</v>
      </c>
      <c r="BF117" s="35" t="s">
        <v>273</v>
      </c>
      <c r="BG117" t="s">
        <v>273</v>
      </c>
      <c r="BH117" t="s">
        <v>869</v>
      </c>
    </row>
    <row r="118" spans="1:60" x14ac:dyDescent="0.3">
      <c r="A118" t="s">
        <v>705</v>
      </c>
      <c r="B118" t="s">
        <v>567</v>
      </c>
      <c r="C118">
        <v>1992</v>
      </c>
      <c r="D118" t="s">
        <v>704</v>
      </c>
      <c r="E118" t="s">
        <v>711</v>
      </c>
      <c r="F118" s="35" t="s">
        <v>24</v>
      </c>
      <c r="G118" t="s">
        <v>11</v>
      </c>
      <c r="H118" t="s">
        <v>36</v>
      </c>
      <c r="I118" t="s">
        <v>12</v>
      </c>
      <c r="J118" t="s">
        <v>8</v>
      </c>
      <c r="K118" t="s">
        <v>9</v>
      </c>
      <c r="L118" t="s">
        <v>9</v>
      </c>
      <c r="M118" t="s">
        <v>9</v>
      </c>
      <c r="N118">
        <v>260</v>
      </c>
      <c r="O118" t="s">
        <v>9</v>
      </c>
      <c r="P118">
        <v>280</v>
      </c>
      <c r="Q118">
        <v>1</v>
      </c>
      <c r="R118">
        <v>10</v>
      </c>
      <c r="S118">
        <v>0</v>
      </c>
      <c r="T118" t="s">
        <v>8</v>
      </c>
      <c r="U118" t="str">
        <f t="shared" si="4"/>
        <v>NA</v>
      </c>
      <c r="V118" t="str">
        <f t="shared" si="5"/>
        <v>NA</v>
      </c>
      <c r="W118" s="35" t="s">
        <v>147</v>
      </c>
      <c r="X118" t="s">
        <v>95</v>
      </c>
      <c r="Y118" t="s">
        <v>78</v>
      </c>
      <c r="Z118" t="s">
        <v>707</v>
      </c>
      <c r="AA118">
        <v>35</v>
      </c>
      <c r="AB118" t="s">
        <v>145</v>
      </c>
      <c r="AC118" t="s">
        <v>9</v>
      </c>
      <c r="AD118" t="s">
        <v>8</v>
      </c>
      <c r="AE118" t="s">
        <v>231</v>
      </c>
      <c r="AF118" t="s">
        <v>9</v>
      </c>
      <c r="AG118">
        <v>1</v>
      </c>
      <c r="AH118">
        <v>5</v>
      </c>
      <c r="AI118" s="35" t="s">
        <v>12</v>
      </c>
      <c r="AJ118" t="s">
        <v>8</v>
      </c>
      <c r="AK118" t="s">
        <v>8</v>
      </c>
      <c r="AL118" t="s">
        <v>8</v>
      </c>
      <c r="AM118" t="s">
        <v>8</v>
      </c>
      <c r="AN118" t="s">
        <v>8</v>
      </c>
      <c r="AO118" s="35">
        <v>504</v>
      </c>
      <c r="AP118" t="s">
        <v>876</v>
      </c>
      <c r="AQ118">
        <v>4.84</v>
      </c>
      <c r="AR118">
        <v>0.85</v>
      </c>
      <c r="AS118" t="s">
        <v>8</v>
      </c>
      <c r="AT118" t="s">
        <v>8</v>
      </c>
      <c r="AU118" t="s">
        <v>8</v>
      </c>
      <c r="AV118" t="s">
        <v>8</v>
      </c>
      <c r="AW118" t="s">
        <v>137</v>
      </c>
      <c r="AX118" t="s">
        <v>197</v>
      </c>
      <c r="AY118" s="35" t="s">
        <v>12</v>
      </c>
      <c r="AZ118" t="s">
        <v>8</v>
      </c>
      <c r="BA118" t="s">
        <v>8</v>
      </c>
      <c r="BB118" t="s">
        <v>8</v>
      </c>
      <c r="BC118" t="s">
        <v>8</v>
      </c>
      <c r="BD118" t="s">
        <v>8</v>
      </c>
      <c r="BE118" t="s">
        <v>8</v>
      </c>
      <c r="BF118" s="35" t="s">
        <v>273</v>
      </c>
      <c r="BG118" t="s">
        <v>273</v>
      </c>
      <c r="BH118" t="s">
        <v>869</v>
      </c>
    </row>
    <row r="119" spans="1:60" x14ac:dyDescent="0.3">
      <c r="A119" t="s">
        <v>705</v>
      </c>
      <c r="B119" t="s">
        <v>567</v>
      </c>
      <c r="C119">
        <v>1992</v>
      </c>
      <c r="D119" t="s">
        <v>704</v>
      </c>
      <c r="E119" t="s">
        <v>712</v>
      </c>
      <c r="F119" s="35" t="s">
        <v>24</v>
      </c>
      <c r="G119" t="s">
        <v>11</v>
      </c>
      <c r="H119" t="s">
        <v>36</v>
      </c>
      <c r="I119" t="s">
        <v>12</v>
      </c>
      <c r="J119" t="s">
        <v>8</v>
      </c>
      <c r="K119" t="s">
        <v>9</v>
      </c>
      <c r="L119" t="s">
        <v>9</v>
      </c>
      <c r="M119" t="s">
        <v>9</v>
      </c>
      <c r="N119">
        <v>260</v>
      </c>
      <c r="O119" t="s">
        <v>9</v>
      </c>
      <c r="P119">
        <v>280</v>
      </c>
      <c r="Q119">
        <v>1</v>
      </c>
      <c r="R119">
        <v>12</v>
      </c>
      <c r="S119">
        <v>0</v>
      </c>
      <c r="T119" t="s">
        <v>8</v>
      </c>
      <c r="U119" t="str">
        <f t="shared" si="4"/>
        <v>NA</v>
      </c>
      <c r="V119" t="str">
        <f t="shared" si="5"/>
        <v>NA</v>
      </c>
      <c r="W119" s="35" t="s">
        <v>147</v>
      </c>
      <c r="X119" t="s">
        <v>95</v>
      </c>
      <c r="Y119" t="s">
        <v>78</v>
      </c>
      <c r="Z119" t="s">
        <v>709</v>
      </c>
      <c r="AA119">
        <v>35</v>
      </c>
      <c r="AB119" t="s">
        <v>145</v>
      </c>
      <c r="AC119" t="s">
        <v>9</v>
      </c>
      <c r="AD119" t="s">
        <v>8</v>
      </c>
      <c r="AE119" t="s">
        <v>231</v>
      </c>
      <c r="AF119" t="s">
        <v>9</v>
      </c>
      <c r="AG119">
        <v>2</v>
      </c>
      <c r="AH119">
        <v>5</v>
      </c>
      <c r="AI119" s="35" t="s">
        <v>12</v>
      </c>
      <c r="AJ119" t="s">
        <v>8</v>
      </c>
      <c r="AK119" t="s">
        <v>8</v>
      </c>
      <c r="AL119" t="s">
        <v>8</v>
      </c>
      <c r="AM119" t="s">
        <v>8</v>
      </c>
      <c r="AN119" t="s">
        <v>8</v>
      </c>
      <c r="AO119" s="35">
        <v>504</v>
      </c>
      <c r="AP119" t="s">
        <v>876</v>
      </c>
      <c r="AQ119">
        <v>11.3</v>
      </c>
      <c r="AR119">
        <v>2.6</v>
      </c>
      <c r="AS119" t="s">
        <v>8</v>
      </c>
      <c r="AT119" t="s">
        <v>8</v>
      </c>
      <c r="AU119" t="s">
        <v>8</v>
      </c>
      <c r="AV119" t="s">
        <v>8</v>
      </c>
      <c r="AW119" t="s">
        <v>137</v>
      </c>
      <c r="AX119" t="s">
        <v>197</v>
      </c>
      <c r="AY119" s="35" t="s">
        <v>12</v>
      </c>
      <c r="AZ119" t="s">
        <v>8</v>
      </c>
      <c r="BA119" t="s">
        <v>8</v>
      </c>
      <c r="BB119" t="s">
        <v>8</v>
      </c>
      <c r="BC119" t="s">
        <v>8</v>
      </c>
      <c r="BD119" t="s">
        <v>8</v>
      </c>
      <c r="BE119" t="s">
        <v>8</v>
      </c>
      <c r="BF119" s="35" t="s">
        <v>273</v>
      </c>
      <c r="BG119" t="s">
        <v>273</v>
      </c>
      <c r="BH119" t="s">
        <v>869</v>
      </c>
    </row>
    <row r="120" spans="1:60" x14ac:dyDescent="0.3">
      <c r="A120" t="s">
        <v>705</v>
      </c>
      <c r="B120" t="s">
        <v>567</v>
      </c>
      <c r="C120">
        <v>1992</v>
      </c>
      <c r="D120" t="s">
        <v>704</v>
      </c>
      <c r="E120" t="s">
        <v>713</v>
      </c>
      <c r="F120" s="35" t="s">
        <v>24</v>
      </c>
      <c r="G120" t="s">
        <v>11</v>
      </c>
      <c r="H120" t="s">
        <v>36</v>
      </c>
      <c r="I120" t="s">
        <v>12</v>
      </c>
      <c r="J120" t="s">
        <v>8</v>
      </c>
      <c r="K120" t="s">
        <v>9</v>
      </c>
      <c r="L120" t="s">
        <v>9</v>
      </c>
      <c r="M120" t="s">
        <v>9</v>
      </c>
      <c r="N120">
        <v>260</v>
      </c>
      <c r="O120" t="s">
        <v>9</v>
      </c>
      <c r="P120">
        <v>280</v>
      </c>
      <c r="Q120">
        <v>1</v>
      </c>
      <c r="R120">
        <v>12</v>
      </c>
      <c r="S120">
        <v>0</v>
      </c>
      <c r="T120" t="s">
        <v>8</v>
      </c>
      <c r="U120" t="str">
        <f t="shared" si="4"/>
        <v>NA</v>
      </c>
      <c r="V120" t="str">
        <f t="shared" si="5"/>
        <v>NA</v>
      </c>
      <c r="W120" s="35" t="s">
        <v>147</v>
      </c>
      <c r="X120" t="s">
        <v>95</v>
      </c>
      <c r="Y120" t="s">
        <v>78</v>
      </c>
      <c r="Z120" t="s">
        <v>709</v>
      </c>
      <c r="AA120">
        <v>35</v>
      </c>
      <c r="AB120" t="s">
        <v>145</v>
      </c>
      <c r="AC120" t="s">
        <v>9</v>
      </c>
      <c r="AD120" t="s">
        <v>8</v>
      </c>
      <c r="AE120" t="s">
        <v>231</v>
      </c>
      <c r="AF120" t="s">
        <v>9</v>
      </c>
      <c r="AG120">
        <v>2</v>
      </c>
      <c r="AH120">
        <v>5</v>
      </c>
      <c r="AI120" s="35" t="s">
        <v>12</v>
      </c>
      <c r="AJ120" t="s">
        <v>8</v>
      </c>
      <c r="AK120" t="s">
        <v>8</v>
      </c>
      <c r="AL120" t="s">
        <v>8</v>
      </c>
      <c r="AM120" t="s">
        <v>8</v>
      </c>
      <c r="AN120" t="s">
        <v>8</v>
      </c>
      <c r="AO120" s="35">
        <v>504</v>
      </c>
      <c r="AP120" t="s">
        <v>876</v>
      </c>
      <c r="AQ120">
        <v>11.4</v>
      </c>
      <c r="AR120">
        <v>1.1000000000000001</v>
      </c>
      <c r="AS120" t="s">
        <v>8</v>
      </c>
      <c r="AT120" t="s">
        <v>8</v>
      </c>
      <c r="AU120" t="s">
        <v>8</v>
      </c>
      <c r="AV120" t="s">
        <v>8</v>
      </c>
      <c r="AW120" t="s">
        <v>137</v>
      </c>
      <c r="AX120" t="s">
        <v>197</v>
      </c>
      <c r="AY120" s="35" t="s">
        <v>12</v>
      </c>
      <c r="AZ120" t="s">
        <v>8</v>
      </c>
      <c r="BA120" t="s">
        <v>8</v>
      </c>
      <c r="BB120" t="s">
        <v>8</v>
      </c>
      <c r="BC120" t="s">
        <v>8</v>
      </c>
      <c r="BD120" t="s">
        <v>8</v>
      </c>
      <c r="BE120" t="s">
        <v>8</v>
      </c>
      <c r="BF120" s="35" t="s">
        <v>273</v>
      </c>
      <c r="BG120" t="s">
        <v>273</v>
      </c>
      <c r="BH120" t="s">
        <v>869</v>
      </c>
    </row>
    <row r="121" spans="1:60" x14ac:dyDescent="0.3">
      <c r="A121" t="s">
        <v>705</v>
      </c>
      <c r="B121" t="s">
        <v>567</v>
      </c>
      <c r="C121">
        <v>1992</v>
      </c>
      <c r="D121" t="s">
        <v>704</v>
      </c>
      <c r="E121" t="s">
        <v>714</v>
      </c>
      <c r="F121" s="35" t="s">
        <v>24</v>
      </c>
      <c r="G121" t="s">
        <v>11</v>
      </c>
      <c r="H121" t="s">
        <v>36</v>
      </c>
      <c r="I121" t="s">
        <v>12</v>
      </c>
      <c r="J121" t="s">
        <v>8</v>
      </c>
      <c r="K121" t="s">
        <v>9</v>
      </c>
      <c r="L121" t="s">
        <v>9</v>
      </c>
      <c r="M121" t="s">
        <v>9</v>
      </c>
      <c r="N121">
        <v>260</v>
      </c>
      <c r="O121" t="s">
        <v>9</v>
      </c>
      <c r="P121">
        <v>280</v>
      </c>
      <c r="Q121">
        <v>1</v>
      </c>
      <c r="R121">
        <v>6</v>
      </c>
      <c r="S121">
        <v>0</v>
      </c>
      <c r="T121" t="s">
        <v>8</v>
      </c>
      <c r="U121" t="str">
        <f t="shared" si="4"/>
        <v>NA</v>
      </c>
      <c r="V121" t="str">
        <f t="shared" si="5"/>
        <v>NA</v>
      </c>
      <c r="W121" s="35" t="s">
        <v>147</v>
      </c>
      <c r="X121" t="s">
        <v>95</v>
      </c>
      <c r="Y121" t="s">
        <v>78</v>
      </c>
      <c r="Z121" t="s">
        <v>708</v>
      </c>
      <c r="AA121">
        <v>35</v>
      </c>
      <c r="AB121" t="s">
        <v>145</v>
      </c>
      <c r="AC121" t="s">
        <v>9</v>
      </c>
      <c r="AD121" t="s">
        <v>8</v>
      </c>
      <c r="AE121" t="s">
        <v>231</v>
      </c>
      <c r="AF121" t="s">
        <v>9</v>
      </c>
      <c r="AG121">
        <v>2</v>
      </c>
      <c r="AH121">
        <v>10</v>
      </c>
      <c r="AI121" s="35" t="s">
        <v>12</v>
      </c>
      <c r="AJ121" t="s">
        <v>8</v>
      </c>
      <c r="AK121" t="s">
        <v>8</v>
      </c>
      <c r="AL121" t="s">
        <v>8</v>
      </c>
      <c r="AM121" t="s">
        <v>8</v>
      </c>
      <c r="AN121" t="s">
        <v>8</v>
      </c>
      <c r="AO121" s="35">
        <v>504</v>
      </c>
      <c r="AP121" t="s">
        <v>876</v>
      </c>
      <c r="AQ121">
        <v>29.1</v>
      </c>
      <c r="AR121">
        <v>4.0999999999999996</v>
      </c>
      <c r="AS121" t="s">
        <v>8</v>
      </c>
      <c r="AT121" t="s">
        <v>8</v>
      </c>
      <c r="AU121" t="s">
        <v>8</v>
      </c>
      <c r="AV121" t="s">
        <v>8</v>
      </c>
      <c r="AW121" t="s">
        <v>137</v>
      </c>
      <c r="AX121" t="s">
        <v>197</v>
      </c>
      <c r="AY121" s="35" t="s">
        <v>12</v>
      </c>
      <c r="AZ121" t="s">
        <v>8</v>
      </c>
      <c r="BA121" t="s">
        <v>8</v>
      </c>
      <c r="BB121" t="s">
        <v>8</v>
      </c>
      <c r="BC121" t="s">
        <v>8</v>
      </c>
      <c r="BD121" t="s">
        <v>8</v>
      </c>
      <c r="BE121" t="s">
        <v>8</v>
      </c>
      <c r="BF121" s="35" t="s">
        <v>273</v>
      </c>
      <c r="BG121" t="s">
        <v>273</v>
      </c>
      <c r="BH121" t="s">
        <v>869</v>
      </c>
    </row>
    <row r="122" spans="1:60" s="22" customFormat="1" x14ac:dyDescent="0.3">
      <c r="A122" s="22" t="s">
        <v>718</v>
      </c>
      <c r="B122" s="22" t="s">
        <v>586</v>
      </c>
      <c r="C122" s="22">
        <v>2003</v>
      </c>
      <c r="D122" s="22" t="s">
        <v>717</v>
      </c>
      <c r="E122" s="22" t="s">
        <v>141</v>
      </c>
      <c r="F122" s="34" t="s">
        <v>24</v>
      </c>
      <c r="G122" s="22" t="s">
        <v>11</v>
      </c>
      <c r="H122" s="22" t="s">
        <v>36</v>
      </c>
      <c r="I122" s="22" t="s">
        <v>12</v>
      </c>
      <c r="J122" s="22" t="s">
        <v>8</v>
      </c>
      <c r="K122" s="22" t="s">
        <v>9</v>
      </c>
      <c r="L122" s="22" t="s">
        <v>9</v>
      </c>
      <c r="M122" s="22" t="s">
        <v>9</v>
      </c>
      <c r="N122" s="22">
        <v>300</v>
      </c>
      <c r="O122" s="22" t="s">
        <v>9</v>
      </c>
      <c r="P122" s="22">
        <v>320</v>
      </c>
      <c r="Q122" s="22">
        <v>1</v>
      </c>
      <c r="R122" s="22">
        <v>5</v>
      </c>
      <c r="S122" s="22">
        <v>0</v>
      </c>
      <c r="T122" s="22" t="s">
        <v>8</v>
      </c>
      <c r="U122" s="22" t="str">
        <f t="shared" si="4"/>
        <v>NA</v>
      </c>
      <c r="V122" s="22" t="str">
        <f t="shared" si="5"/>
        <v>NA</v>
      </c>
      <c r="W122" s="34" t="s">
        <v>99</v>
      </c>
      <c r="X122" s="22" t="s">
        <v>8</v>
      </c>
      <c r="Y122" s="22" t="s">
        <v>78</v>
      </c>
      <c r="Z122" s="22" t="s">
        <v>9</v>
      </c>
      <c r="AA122" s="22">
        <v>20</v>
      </c>
      <c r="AB122" s="22" t="s">
        <v>145</v>
      </c>
      <c r="AC122" s="22">
        <v>90</v>
      </c>
      <c r="AD122" s="22" t="s">
        <v>221</v>
      </c>
      <c r="AE122" s="22" t="s">
        <v>719</v>
      </c>
      <c r="AF122" s="22">
        <v>532</v>
      </c>
      <c r="AG122" s="22">
        <v>1</v>
      </c>
      <c r="AH122" s="22">
        <v>5</v>
      </c>
      <c r="AI122" s="34" t="s">
        <v>12</v>
      </c>
      <c r="AJ122" s="22" t="s">
        <v>8</v>
      </c>
      <c r="AK122" s="22" t="s">
        <v>8</v>
      </c>
      <c r="AL122" s="22" t="s">
        <v>8</v>
      </c>
      <c r="AM122" s="22" t="s">
        <v>8</v>
      </c>
      <c r="AN122" s="22" t="s">
        <v>8</v>
      </c>
      <c r="AO122" s="34">
        <v>24</v>
      </c>
      <c r="AP122" s="22" t="s">
        <v>876</v>
      </c>
      <c r="AQ122" s="22">
        <v>73.400000000000006</v>
      </c>
      <c r="AR122" s="22">
        <v>6.1</v>
      </c>
      <c r="AS122" s="22" t="s">
        <v>8</v>
      </c>
      <c r="AT122" s="22" t="s">
        <v>8</v>
      </c>
      <c r="AU122" s="22" t="s">
        <v>8</v>
      </c>
      <c r="AV122" s="22" t="s">
        <v>8</v>
      </c>
      <c r="AW122" s="22" t="s">
        <v>137</v>
      </c>
      <c r="AX122" s="22" t="s">
        <v>196</v>
      </c>
      <c r="AY122" s="34" t="s">
        <v>12</v>
      </c>
      <c r="AZ122" s="22" t="s">
        <v>8</v>
      </c>
      <c r="BA122" s="22" t="s">
        <v>8</v>
      </c>
      <c r="BB122" s="22" t="s">
        <v>8</v>
      </c>
      <c r="BC122" s="22" t="s">
        <v>8</v>
      </c>
      <c r="BD122" s="22" t="s">
        <v>8</v>
      </c>
      <c r="BE122" s="22" t="s">
        <v>8</v>
      </c>
      <c r="BF122" s="34" t="s">
        <v>606</v>
      </c>
      <c r="BG122" s="22" t="s">
        <v>8</v>
      </c>
      <c r="BH122" s="22" t="s">
        <v>720</v>
      </c>
    </row>
    <row r="123" spans="1:60" x14ac:dyDescent="0.3">
      <c r="A123" t="s">
        <v>722</v>
      </c>
      <c r="B123" t="s">
        <v>586</v>
      </c>
      <c r="C123">
        <v>2004</v>
      </c>
      <c r="D123" t="s">
        <v>723</v>
      </c>
      <c r="E123" t="s">
        <v>141</v>
      </c>
      <c r="F123" s="35" t="s">
        <v>24</v>
      </c>
      <c r="G123" t="s">
        <v>11</v>
      </c>
      <c r="H123" t="s">
        <v>36</v>
      </c>
      <c r="I123" t="s">
        <v>12</v>
      </c>
      <c r="J123" t="s">
        <v>8</v>
      </c>
      <c r="K123" t="s">
        <v>9</v>
      </c>
      <c r="L123" t="s">
        <v>9</v>
      </c>
      <c r="M123" t="s">
        <v>9</v>
      </c>
      <c r="N123">
        <v>350</v>
      </c>
      <c r="O123" t="s">
        <v>9</v>
      </c>
      <c r="P123">
        <v>450</v>
      </c>
      <c r="Q123">
        <v>1</v>
      </c>
      <c r="R123">
        <v>5.5</v>
      </c>
      <c r="S123">
        <v>1</v>
      </c>
      <c r="T123">
        <v>5.5</v>
      </c>
      <c r="U123">
        <f t="shared" si="4"/>
        <v>1</v>
      </c>
      <c r="V123">
        <f t="shared" si="5"/>
        <v>5.5</v>
      </c>
      <c r="W123" s="35" t="s">
        <v>99</v>
      </c>
      <c r="X123" t="s">
        <v>8</v>
      </c>
      <c r="Y123" t="s">
        <v>78</v>
      </c>
      <c r="Z123" t="s">
        <v>9</v>
      </c>
      <c r="AA123">
        <v>20</v>
      </c>
      <c r="AB123" t="s">
        <v>145</v>
      </c>
      <c r="AC123">
        <v>90</v>
      </c>
      <c r="AD123" t="s">
        <v>221</v>
      </c>
      <c r="AE123" t="s">
        <v>719</v>
      </c>
      <c r="AF123">
        <v>532</v>
      </c>
      <c r="AG123">
        <v>1</v>
      </c>
      <c r="AH123">
        <v>5</v>
      </c>
      <c r="AI123" s="35" t="s">
        <v>724</v>
      </c>
      <c r="AK123">
        <v>40</v>
      </c>
      <c r="AL123" t="s">
        <v>145</v>
      </c>
      <c r="AM123">
        <v>-0.25</v>
      </c>
      <c r="AN123" t="s">
        <v>156</v>
      </c>
      <c r="AO123" s="35">
        <v>24</v>
      </c>
      <c r="AP123" t="s">
        <v>876</v>
      </c>
      <c r="AQ123">
        <v>70.55</v>
      </c>
      <c r="AR123">
        <v>2.09</v>
      </c>
      <c r="AS123">
        <v>39.4</v>
      </c>
      <c r="AT123">
        <v>3.78</v>
      </c>
      <c r="AU123" t="s">
        <v>8</v>
      </c>
      <c r="AV123" t="s">
        <v>8</v>
      </c>
      <c r="AW123" t="s">
        <v>137</v>
      </c>
      <c r="AX123" t="s">
        <v>197</v>
      </c>
      <c r="AY123" s="35" t="s">
        <v>12</v>
      </c>
      <c r="AZ123" t="s">
        <v>8</v>
      </c>
      <c r="BA123" t="s">
        <v>8</v>
      </c>
      <c r="BB123" t="s">
        <v>8</v>
      </c>
      <c r="BC123" t="s">
        <v>8</v>
      </c>
      <c r="BD123" t="s">
        <v>8</v>
      </c>
      <c r="BE123" t="s">
        <v>8</v>
      </c>
      <c r="BF123" s="35" t="s">
        <v>272</v>
      </c>
      <c r="BG123" t="s">
        <v>273</v>
      </c>
      <c r="BH123" t="s">
        <v>725</v>
      </c>
    </row>
    <row r="124" spans="1:60" s="22" customFormat="1" x14ac:dyDescent="0.3">
      <c r="A124" s="22" t="s">
        <v>727</v>
      </c>
      <c r="B124" s="22" t="s">
        <v>726</v>
      </c>
      <c r="C124" s="22">
        <v>2018</v>
      </c>
      <c r="D124" s="22" t="s">
        <v>728</v>
      </c>
      <c r="E124" s="22" t="s">
        <v>141</v>
      </c>
      <c r="F124" s="34" t="s">
        <v>25</v>
      </c>
      <c r="G124" s="22" t="s">
        <v>456</v>
      </c>
      <c r="H124" s="22" t="s">
        <v>36</v>
      </c>
      <c r="I124" s="22" t="s">
        <v>12</v>
      </c>
      <c r="J124" s="22" t="s">
        <v>8</v>
      </c>
      <c r="K124" s="22">
        <v>14</v>
      </c>
      <c r="L124" s="22" t="s">
        <v>9</v>
      </c>
      <c r="M124" s="22">
        <v>15</v>
      </c>
      <c r="N124" s="22">
        <v>20</v>
      </c>
      <c r="O124" s="22" t="s">
        <v>9</v>
      </c>
      <c r="P124" s="22">
        <v>25</v>
      </c>
      <c r="Q124" s="22">
        <v>1</v>
      </c>
      <c r="R124" s="22">
        <v>5</v>
      </c>
      <c r="S124" s="22">
        <v>0</v>
      </c>
      <c r="T124" s="22" t="s">
        <v>8</v>
      </c>
      <c r="U124" s="22" t="str">
        <f t="shared" si="4"/>
        <v>NA</v>
      </c>
      <c r="V124" s="22" t="str">
        <f t="shared" si="5"/>
        <v>NA</v>
      </c>
      <c r="W124" s="34" t="s">
        <v>99</v>
      </c>
      <c r="X124" s="22" t="s">
        <v>8</v>
      </c>
      <c r="Y124" s="22" t="s">
        <v>78</v>
      </c>
      <c r="Z124" s="22" t="s">
        <v>1559</v>
      </c>
      <c r="AA124" s="22">
        <v>15</v>
      </c>
      <c r="AB124" s="22" t="s">
        <v>320</v>
      </c>
      <c r="AC124" s="22">
        <v>0.2</v>
      </c>
      <c r="AD124" s="22" t="s">
        <v>461</v>
      </c>
      <c r="AE124" s="22" t="s">
        <v>729</v>
      </c>
      <c r="AF124" s="22">
        <v>532</v>
      </c>
      <c r="AG124" s="22">
        <v>1</v>
      </c>
      <c r="AH124" s="22">
        <v>15</v>
      </c>
      <c r="AI124" s="34" t="s">
        <v>12</v>
      </c>
      <c r="AJ124" s="22" t="s">
        <v>8</v>
      </c>
      <c r="AK124" s="22" t="s">
        <v>8</v>
      </c>
      <c r="AL124" s="22" t="s">
        <v>8</v>
      </c>
      <c r="AM124" s="22" t="s">
        <v>8</v>
      </c>
      <c r="AN124" s="22" t="s">
        <v>8</v>
      </c>
      <c r="AO124" s="34">
        <v>24</v>
      </c>
      <c r="AP124" s="22" t="s">
        <v>875</v>
      </c>
      <c r="AQ124" s="22">
        <v>17.93</v>
      </c>
      <c r="AR124" s="22">
        <v>3.23</v>
      </c>
      <c r="AS124" s="22" t="s">
        <v>8</v>
      </c>
      <c r="AT124" s="22" t="s">
        <v>8</v>
      </c>
      <c r="AU124" s="22" t="s">
        <v>8</v>
      </c>
      <c r="AV124" s="22" t="s">
        <v>8</v>
      </c>
      <c r="AW124" s="22" t="s">
        <v>486</v>
      </c>
      <c r="AX124" s="22" t="s">
        <v>197</v>
      </c>
      <c r="AY124" s="34" t="s">
        <v>12</v>
      </c>
      <c r="AZ124" s="22" t="s">
        <v>8</v>
      </c>
      <c r="BA124" s="22" t="s">
        <v>8</v>
      </c>
      <c r="BB124" s="22" t="s">
        <v>8</v>
      </c>
      <c r="BC124" s="22" t="s">
        <v>8</v>
      </c>
      <c r="BD124" s="22" t="s">
        <v>8</v>
      </c>
      <c r="BE124" s="22" t="s">
        <v>8</v>
      </c>
      <c r="BF124" s="34" t="s">
        <v>272</v>
      </c>
      <c r="BG124" s="22" t="s">
        <v>8</v>
      </c>
      <c r="BH124" s="22" t="s">
        <v>730</v>
      </c>
    </row>
    <row r="125" spans="1:60" x14ac:dyDescent="0.3">
      <c r="A125" t="s">
        <v>731</v>
      </c>
      <c r="B125" t="s">
        <v>726</v>
      </c>
      <c r="C125">
        <v>2017</v>
      </c>
      <c r="D125" t="s">
        <v>732</v>
      </c>
      <c r="E125" t="s">
        <v>141</v>
      </c>
      <c r="F125" s="35" t="s">
        <v>24</v>
      </c>
      <c r="G125" t="s">
        <v>11</v>
      </c>
      <c r="H125" t="s">
        <v>36</v>
      </c>
      <c r="I125" t="s">
        <v>12</v>
      </c>
      <c r="J125" t="s">
        <v>8</v>
      </c>
      <c r="K125" t="s">
        <v>9</v>
      </c>
      <c r="L125" t="s">
        <v>9</v>
      </c>
      <c r="M125" t="s">
        <v>9</v>
      </c>
      <c r="N125">
        <v>200</v>
      </c>
      <c r="O125" t="s">
        <v>9</v>
      </c>
      <c r="P125">
        <v>250</v>
      </c>
      <c r="Q125">
        <v>1</v>
      </c>
      <c r="R125">
        <v>3</v>
      </c>
      <c r="S125">
        <v>0</v>
      </c>
      <c r="T125" t="s">
        <v>8</v>
      </c>
      <c r="U125" t="str">
        <f t="shared" si="4"/>
        <v>NA</v>
      </c>
      <c r="V125" t="str">
        <f t="shared" si="5"/>
        <v>NA</v>
      </c>
      <c r="W125" s="35" t="s">
        <v>99</v>
      </c>
      <c r="X125" t="s">
        <v>8</v>
      </c>
      <c r="Y125" t="s">
        <v>78</v>
      </c>
      <c r="Z125" t="s">
        <v>340</v>
      </c>
      <c r="AA125">
        <v>20</v>
      </c>
      <c r="AB125" t="s">
        <v>145</v>
      </c>
      <c r="AC125">
        <v>64</v>
      </c>
      <c r="AD125" t="s">
        <v>209</v>
      </c>
      <c r="AE125" t="s">
        <v>729</v>
      </c>
      <c r="AF125">
        <v>532</v>
      </c>
      <c r="AG125">
        <v>3</v>
      </c>
      <c r="AH125">
        <v>30</v>
      </c>
      <c r="AI125" s="35" t="s">
        <v>12</v>
      </c>
      <c r="AJ125" t="s">
        <v>8</v>
      </c>
      <c r="AK125" t="s">
        <v>8</v>
      </c>
      <c r="AL125" t="s">
        <v>8</v>
      </c>
      <c r="AM125" t="s">
        <v>8</v>
      </c>
      <c r="AN125" t="s">
        <v>8</v>
      </c>
      <c r="AO125" s="35">
        <v>24</v>
      </c>
      <c r="AP125" t="s">
        <v>875</v>
      </c>
      <c r="AQ125">
        <v>31</v>
      </c>
      <c r="AR125">
        <v>2</v>
      </c>
      <c r="AS125" t="s">
        <v>8</v>
      </c>
      <c r="AT125" t="s">
        <v>8</v>
      </c>
      <c r="AU125" t="s">
        <v>8</v>
      </c>
      <c r="AV125" t="s">
        <v>8</v>
      </c>
      <c r="AW125" t="s">
        <v>137</v>
      </c>
      <c r="AX125" t="s">
        <v>197</v>
      </c>
      <c r="AY125" s="35" t="s">
        <v>12</v>
      </c>
      <c r="AZ125" t="s">
        <v>8</v>
      </c>
      <c r="BA125" t="s">
        <v>8</v>
      </c>
      <c r="BB125" t="s">
        <v>8</v>
      </c>
      <c r="BC125" t="s">
        <v>8</v>
      </c>
      <c r="BD125" t="s">
        <v>8</v>
      </c>
      <c r="BE125" t="s">
        <v>8</v>
      </c>
      <c r="BF125" s="35" t="s">
        <v>272</v>
      </c>
      <c r="BG125" t="s">
        <v>8</v>
      </c>
      <c r="BH125" t="s">
        <v>733</v>
      </c>
    </row>
    <row r="126" spans="1:60" s="22" customFormat="1" x14ac:dyDescent="0.3">
      <c r="A126" s="22" t="s">
        <v>737</v>
      </c>
      <c r="B126" s="22" t="s">
        <v>736</v>
      </c>
      <c r="C126" s="22">
        <v>2018</v>
      </c>
      <c r="D126" s="22" t="s">
        <v>738</v>
      </c>
      <c r="E126" s="22" t="s">
        <v>141</v>
      </c>
      <c r="F126" s="34" t="s">
        <v>24</v>
      </c>
      <c r="G126" s="22" t="s">
        <v>11</v>
      </c>
      <c r="H126" s="22" t="s">
        <v>36</v>
      </c>
      <c r="I126" s="22" t="s">
        <v>12</v>
      </c>
      <c r="J126" s="22" t="s">
        <v>8</v>
      </c>
      <c r="K126" s="22" t="s">
        <v>9</v>
      </c>
      <c r="L126" s="22" t="s">
        <v>9</v>
      </c>
      <c r="M126" s="22" t="s">
        <v>9</v>
      </c>
      <c r="N126" s="22">
        <v>200</v>
      </c>
      <c r="O126" s="22" t="s">
        <v>9</v>
      </c>
      <c r="P126" s="22">
        <v>250</v>
      </c>
      <c r="Q126" s="22">
        <v>1</v>
      </c>
      <c r="R126" s="22">
        <v>6</v>
      </c>
      <c r="S126" s="22">
        <v>0</v>
      </c>
      <c r="T126" s="22" t="s">
        <v>8</v>
      </c>
      <c r="U126" s="22" t="str">
        <f t="shared" si="4"/>
        <v>NA</v>
      </c>
      <c r="V126" s="22" t="str">
        <f t="shared" si="5"/>
        <v>NA</v>
      </c>
      <c r="W126" s="34" t="s">
        <v>99</v>
      </c>
      <c r="X126" s="22" t="s">
        <v>8</v>
      </c>
      <c r="Y126" s="22" t="s">
        <v>78</v>
      </c>
      <c r="Z126" s="22" t="s">
        <v>340</v>
      </c>
      <c r="AA126" s="22">
        <v>20</v>
      </c>
      <c r="AB126" s="22" t="s">
        <v>145</v>
      </c>
      <c r="AC126" s="22">
        <v>64</v>
      </c>
      <c r="AD126" s="22" t="s">
        <v>209</v>
      </c>
      <c r="AE126" s="22" t="s">
        <v>729</v>
      </c>
      <c r="AF126" s="22">
        <v>532</v>
      </c>
      <c r="AG126" s="22">
        <v>3</v>
      </c>
      <c r="AH126" s="22">
        <v>30</v>
      </c>
      <c r="AI126" s="34" t="s">
        <v>12</v>
      </c>
      <c r="AJ126" s="22" t="s">
        <v>8</v>
      </c>
      <c r="AK126" s="22" t="s">
        <v>8</v>
      </c>
      <c r="AL126" s="22" t="s">
        <v>8</v>
      </c>
      <c r="AM126" s="22" t="s">
        <v>8</v>
      </c>
      <c r="AN126" s="22" t="s">
        <v>8</v>
      </c>
      <c r="AO126" s="34">
        <v>24</v>
      </c>
      <c r="AP126" s="22" t="s">
        <v>875</v>
      </c>
      <c r="AQ126" s="22">
        <v>27.8</v>
      </c>
      <c r="AR126" s="22">
        <v>1.3</v>
      </c>
      <c r="AS126" s="22" t="s">
        <v>8</v>
      </c>
      <c r="AT126" s="22" t="s">
        <v>8</v>
      </c>
      <c r="AU126" s="22" t="s">
        <v>8</v>
      </c>
      <c r="AV126" s="22" t="s">
        <v>8</v>
      </c>
      <c r="AW126" s="22" t="s">
        <v>137</v>
      </c>
      <c r="AX126" s="22" t="s">
        <v>197</v>
      </c>
      <c r="AY126" s="34" t="s">
        <v>12</v>
      </c>
      <c r="AZ126" s="22" t="s">
        <v>8</v>
      </c>
      <c r="BA126" s="22" t="s">
        <v>8</v>
      </c>
      <c r="BB126" s="22" t="s">
        <v>8</v>
      </c>
      <c r="BC126" s="22" t="s">
        <v>8</v>
      </c>
      <c r="BD126" s="22" t="s">
        <v>8</v>
      </c>
      <c r="BE126" s="22" t="s">
        <v>8</v>
      </c>
      <c r="BF126" s="34" t="s">
        <v>272</v>
      </c>
      <c r="BG126" s="22" t="s">
        <v>8</v>
      </c>
      <c r="BH126" s="22" t="s">
        <v>739</v>
      </c>
    </row>
    <row r="127" spans="1:60" x14ac:dyDescent="0.3">
      <c r="A127" t="s">
        <v>741</v>
      </c>
      <c r="B127" t="s">
        <v>740</v>
      </c>
      <c r="C127">
        <v>2017</v>
      </c>
      <c r="D127" t="s">
        <v>742</v>
      </c>
      <c r="E127" t="s">
        <v>141</v>
      </c>
      <c r="F127" s="35" t="s">
        <v>25</v>
      </c>
      <c r="G127" t="s">
        <v>1008</v>
      </c>
      <c r="H127" t="s">
        <v>36</v>
      </c>
      <c r="I127" t="s">
        <v>12</v>
      </c>
      <c r="J127" t="s">
        <v>8</v>
      </c>
      <c r="K127">
        <v>8</v>
      </c>
      <c r="L127" t="s">
        <v>9</v>
      </c>
      <c r="M127">
        <v>10</v>
      </c>
      <c r="N127">
        <v>20</v>
      </c>
      <c r="O127" t="s">
        <v>9</v>
      </c>
      <c r="P127">
        <v>25</v>
      </c>
      <c r="Q127">
        <v>1</v>
      </c>
      <c r="R127">
        <v>8</v>
      </c>
      <c r="S127">
        <v>1</v>
      </c>
      <c r="T127">
        <v>8</v>
      </c>
      <c r="U127">
        <f t="shared" si="4"/>
        <v>1</v>
      </c>
      <c r="V127">
        <f t="shared" si="5"/>
        <v>8</v>
      </c>
      <c r="W127" s="35" t="s">
        <v>99</v>
      </c>
      <c r="X127" t="s">
        <v>8</v>
      </c>
      <c r="Y127" t="s">
        <v>78</v>
      </c>
      <c r="Z127" t="s">
        <v>9</v>
      </c>
      <c r="AA127">
        <v>10</v>
      </c>
      <c r="AB127" t="s">
        <v>320</v>
      </c>
      <c r="AC127" t="s">
        <v>9</v>
      </c>
      <c r="AD127" t="s">
        <v>8</v>
      </c>
      <c r="AE127" t="s">
        <v>231</v>
      </c>
      <c r="AF127" t="s">
        <v>9</v>
      </c>
      <c r="AG127">
        <v>4</v>
      </c>
      <c r="AH127">
        <v>15</v>
      </c>
      <c r="AI127" s="35" t="s">
        <v>743</v>
      </c>
      <c r="AK127">
        <v>56</v>
      </c>
      <c r="AL127" t="s">
        <v>145</v>
      </c>
      <c r="AM127">
        <v>24</v>
      </c>
      <c r="AN127" t="s">
        <v>158</v>
      </c>
      <c r="AO127" s="35">
        <v>168</v>
      </c>
      <c r="AP127" t="s">
        <v>876</v>
      </c>
      <c r="AQ127">
        <v>1.22</v>
      </c>
      <c r="AR127">
        <v>0.11</v>
      </c>
      <c r="AS127">
        <v>1.125</v>
      </c>
      <c r="AT127">
        <v>0.12</v>
      </c>
      <c r="AU127" t="s">
        <v>8</v>
      </c>
      <c r="AV127" t="s">
        <v>8</v>
      </c>
      <c r="AW127" t="s">
        <v>137</v>
      </c>
      <c r="AX127" t="s">
        <v>197</v>
      </c>
      <c r="AY127" s="35" t="s">
        <v>138</v>
      </c>
      <c r="AZ127">
        <v>7.88</v>
      </c>
      <c r="BA127">
        <v>0.7</v>
      </c>
      <c r="BB127">
        <v>6.29</v>
      </c>
      <c r="BC127">
        <v>1.21</v>
      </c>
      <c r="BD127" t="s">
        <v>197</v>
      </c>
      <c r="BE127">
        <v>336</v>
      </c>
      <c r="BF127" s="35" t="s">
        <v>272</v>
      </c>
      <c r="BG127" t="s">
        <v>273</v>
      </c>
      <c r="BH127" t="s">
        <v>744</v>
      </c>
    </row>
    <row r="128" spans="1:60" s="22" customFormat="1" x14ac:dyDescent="0.3">
      <c r="A128" s="22" t="s">
        <v>749</v>
      </c>
      <c r="B128" s="22" t="s">
        <v>747</v>
      </c>
      <c r="C128" s="22">
        <v>2012</v>
      </c>
      <c r="D128" s="22" t="s">
        <v>748</v>
      </c>
      <c r="E128" s="22" t="s">
        <v>141</v>
      </c>
      <c r="F128" s="34" t="s">
        <v>24</v>
      </c>
      <c r="G128" s="22" t="s">
        <v>11</v>
      </c>
      <c r="H128" s="22" t="s">
        <v>36</v>
      </c>
      <c r="I128" s="22" t="s">
        <v>12</v>
      </c>
      <c r="J128" s="22" t="s">
        <v>8</v>
      </c>
      <c r="K128" s="22" t="s">
        <v>9</v>
      </c>
      <c r="L128" s="22" t="s">
        <v>9</v>
      </c>
      <c r="M128" s="22" t="s">
        <v>9</v>
      </c>
      <c r="N128" s="22">
        <v>270</v>
      </c>
      <c r="O128" s="22" t="s">
        <v>9</v>
      </c>
      <c r="P128" s="22">
        <v>310</v>
      </c>
      <c r="Q128" s="22">
        <v>1</v>
      </c>
      <c r="R128" s="22">
        <v>9</v>
      </c>
      <c r="S128" s="22">
        <v>1</v>
      </c>
      <c r="T128" s="22">
        <v>10</v>
      </c>
      <c r="U128" s="22">
        <f t="shared" si="4"/>
        <v>1</v>
      </c>
      <c r="V128" s="22">
        <f t="shared" si="5"/>
        <v>9</v>
      </c>
      <c r="W128" s="34" t="s">
        <v>100</v>
      </c>
      <c r="X128" s="22" t="s">
        <v>136</v>
      </c>
      <c r="Y128" s="22" t="s">
        <v>78</v>
      </c>
      <c r="Z128" s="22" t="s">
        <v>9</v>
      </c>
      <c r="AA128" s="22">
        <v>10</v>
      </c>
      <c r="AB128" s="22" t="s">
        <v>320</v>
      </c>
      <c r="AC128" s="22" t="s">
        <v>9</v>
      </c>
      <c r="AD128" s="22" t="s">
        <v>8</v>
      </c>
      <c r="AE128" s="22" t="s">
        <v>9</v>
      </c>
      <c r="AF128" s="22" t="s">
        <v>9</v>
      </c>
      <c r="AG128" s="22">
        <v>8</v>
      </c>
      <c r="AH128" s="22">
        <v>20</v>
      </c>
      <c r="AI128" s="34" t="s">
        <v>750</v>
      </c>
      <c r="AK128" s="22">
        <v>1000</v>
      </c>
      <c r="AL128" s="22" t="s">
        <v>145</v>
      </c>
      <c r="AM128" s="22">
        <v>24</v>
      </c>
      <c r="AN128" s="22" t="s">
        <v>158</v>
      </c>
      <c r="AO128" s="34">
        <v>672</v>
      </c>
      <c r="AP128" s="22" t="s">
        <v>876</v>
      </c>
      <c r="AQ128" s="22">
        <v>8.15</v>
      </c>
      <c r="AR128" s="22">
        <v>2.38</v>
      </c>
      <c r="AS128" s="22">
        <v>10.78</v>
      </c>
      <c r="AT128" s="22">
        <v>4.76</v>
      </c>
      <c r="AU128" s="22" t="s">
        <v>8</v>
      </c>
      <c r="AV128" s="22" t="s">
        <v>8</v>
      </c>
      <c r="AW128" s="22" t="s">
        <v>137</v>
      </c>
      <c r="AX128" s="22" t="s">
        <v>197</v>
      </c>
      <c r="AY128" s="34" t="s">
        <v>12</v>
      </c>
      <c r="AZ128" s="22" t="s">
        <v>8</v>
      </c>
      <c r="BA128" s="22" t="s">
        <v>8</v>
      </c>
      <c r="BB128" s="22" t="s">
        <v>8</v>
      </c>
      <c r="BC128" s="22" t="s">
        <v>8</v>
      </c>
      <c r="BD128" s="22" t="s">
        <v>8</v>
      </c>
      <c r="BE128" s="22" t="s">
        <v>8</v>
      </c>
      <c r="BF128" s="34" t="s">
        <v>273</v>
      </c>
      <c r="BG128" s="22" t="s">
        <v>273</v>
      </c>
    </row>
    <row r="129" spans="1:60" x14ac:dyDescent="0.3">
      <c r="A129" t="s">
        <v>751</v>
      </c>
      <c r="B129" t="s">
        <v>747</v>
      </c>
      <c r="C129">
        <v>2012</v>
      </c>
      <c r="D129" t="s">
        <v>752</v>
      </c>
      <c r="E129" t="s">
        <v>141</v>
      </c>
      <c r="F129" s="35" t="s">
        <v>24</v>
      </c>
      <c r="G129" t="s">
        <v>11</v>
      </c>
      <c r="H129" t="s">
        <v>36</v>
      </c>
      <c r="I129" t="s">
        <v>12</v>
      </c>
      <c r="J129" t="s">
        <v>8</v>
      </c>
      <c r="K129" t="s">
        <v>9</v>
      </c>
      <c r="L129" t="s">
        <v>9</v>
      </c>
      <c r="M129" t="s">
        <v>9</v>
      </c>
      <c r="N129">
        <v>280</v>
      </c>
      <c r="O129" t="s">
        <v>9</v>
      </c>
      <c r="P129">
        <v>320</v>
      </c>
      <c r="Q129">
        <v>1</v>
      </c>
      <c r="R129">
        <v>20</v>
      </c>
      <c r="S129">
        <v>4</v>
      </c>
      <c r="T129">
        <v>20</v>
      </c>
      <c r="U129">
        <f t="shared" si="4"/>
        <v>4</v>
      </c>
      <c r="V129">
        <f t="shared" si="5"/>
        <v>5</v>
      </c>
      <c r="W129" s="35" t="s">
        <v>100</v>
      </c>
      <c r="X129" t="s">
        <v>136</v>
      </c>
      <c r="Y129" t="s">
        <v>78</v>
      </c>
      <c r="Z129" t="s">
        <v>9</v>
      </c>
      <c r="AA129">
        <v>10</v>
      </c>
      <c r="AB129" t="s">
        <v>320</v>
      </c>
      <c r="AC129" t="s">
        <v>9</v>
      </c>
      <c r="AD129" t="s">
        <v>8</v>
      </c>
      <c r="AE129" t="s">
        <v>9</v>
      </c>
      <c r="AF129" t="s">
        <v>9</v>
      </c>
      <c r="AG129">
        <v>8</v>
      </c>
      <c r="AH129">
        <v>20</v>
      </c>
      <c r="AI129" s="35" t="s">
        <v>753</v>
      </c>
      <c r="AK129" t="s">
        <v>8</v>
      </c>
      <c r="AL129" t="s">
        <v>8</v>
      </c>
      <c r="AM129">
        <v>48</v>
      </c>
      <c r="AN129" t="s">
        <v>158</v>
      </c>
      <c r="AO129" s="35">
        <v>672</v>
      </c>
      <c r="AP129" t="s">
        <v>876</v>
      </c>
      <c r="AQ129">
        <v>3.63</v>
      </c>
      <c r="AR129">
        <v>1.24</v>
      </c>
      <c r="AS129">
        <v>4.57</v>
      </c>
      <c r="AT129">
        <v>1.0900000000000001</v>
      </c>
      <c r="AU129" t="s">
        <v>8</v>
      </c>
      <c r="AV129" t="s">
        <v>8</v>
      </c>
      <c r="AW129" t="s">
        <v>301</v>
      </c>
      <c r="AX129" t="s">
        <v>197</v>
      </c>
      <c r="AY129" s="35" t="s">
        <v>12</v>
      </c>
      <c r="AZ129" t="s">
        <v>8</v>
      </c>
      <c r="BA129" t="s">
        <v>8</v>
      </c>
      <c r="BB129" t="s">
        <v>8</v>
      </c>
      <c r="BC129" t="s">
        <v>8</v>
      </c>
      <c r="BD129" t="s">
        <v>8</v>
      </c>
      <c r="BE129" t="s">
        <v>8</v>
      </c>
      <c r="BF129" s="35" t="s">
        <v>273</v>
      </c>
      <c r="BG129" t="s">
        <v>272</v>
      </c>
      <c r="BH129" t="s">
        <v>870</v>
      </c>
    </row>
    <row r="130" spans="1:60" x14ac:dyDescent="0.3">
      <c r="A130" t="s">
        <v>751</v>
      </c>
      <c r="B130" t="s">
        <v>747</v>
      </c>
      <c r="C130">
        <v>2012</v>
      </c>
      <c r="D130" t="s">
        <v>752</v>
      </c>
      <c r="E130" t="s">
        <v>143</v>
      </c>
      <c r="F130" s="35" t="s">
        <v>24</v>
      </c>
      <c r="G130" t="s">
        <v>11</v>
      </c>
      <c r="H130" t="s">
        <v>36</v>
      </c>
      <c r="I130" t="s">
        <v>12</v>
      </c>
      <c r="J130" t="s">
        <v>8</v>
      </c>
      <c r="K130" t="s">
        <v>9</v>
      </c>
      <c r="L130" t="s">
        <v>9</v>
      </c>
      <c r="M130" t="s">
        <v>9</v>
      </c>
      <c r="N130">
        <v>280</v>
      </c>
      <c r="O130" t="s">
        <v>9</v>
      </c>
      <c r="P130">
        <v>320</v>
      </c>
      <c r="Q130">
        <v>1</v>
      </c>
      <c r="R130">
        <v>20</v>
      </c>
      <c r="S130">
        <v>4</v>
      </c>
      <c r="T130">
        <v>20</v>
      </c>
      <c r="U130">
        <f t="shared" si="4"/>
        <v>4</v>
      </c>
      <c r="V130">
        <f t="shared" si="5"/>
        <v>5</v>
      </c>
      <c r="W130" s="35" t="s">
        <v>100</v>
      </c>
      <c r="X130" t="s">
        <v>136</v>
      </c>
      <c r="Y130" t="s">
        <v>78</v>
      </c>
      <c r="Z130" t="s">
        <v>9</v>
      </c>
      <c r="AA130">
        <v>10</v>
      </c>
      <c r="AB130" t="s">
        <v>320</v>
      </c>
      <c r="AC130" t="s">
        <v>9</v>
      </c>
      <c r="AD130" t="s">
        <v>8</v>
      </c>
      <c r="AE130" t="s">
        <v>9</v>
      </c>
      <c r="AF130" t="s">
        <v>9</v>
      </c>
      <c r="AG130">
        <v>8</v>
      </c>
      <c r="AH130">
        <v>20</v>
      </c>
      <c r="AI130" s="35" t="s">
        <v>754</v>
      </c>
      <c r="AK130">
        <v>110</v>
      </c>
      <c r="AL130" t="s">
        <v>755</v>
      </c>
      <c r="AM130">
        <v>48</v>
      </c>
      <c r="AN130" t="s">
        <v>158</v>
      </c>
      <c r="AO130" s="35">
        <v>672</v>
      </c>
      <c r="AP130" t="s">
        <v>876</v>
      </c>
      <c r="AQ130">
        <v>3.63</v>
      </c>
      <c r="AR130">
        <v>1.24</v>
      </c>
      <c r="AS130">
        <v>4.76</v>
      </c>
      <c r="AT130">
        <v>1.89</v>
      </c>
      <c r="AU130" t="s">
        <v>8</v>
      </c>
      <c r="AV130" t="s">
        <v>8</v>
      </c>
      <c r="AW130" t="s">
        <v>301</v>
      </c>
      <c r="AX130" t="s">
        <v>197</v>
      </c>
      <c r="AY130" s="35" t="s">
        <v>12</v>
      </c>
      <c r="AZ130" t="s">
        <v>8</v>
      </c>
      <c r="BA130" t="s">
        <v>8</v>
      </c>
      <c r="BB130" t="s">
        <v>8</v>
      </c>
      <c r="BC130" t="s">
        <v>8</v>
      </c>
      <c r="BD130" t="s">
        <v>8</v>
      </c>
      <c r="BE130" t="s">
        <v>8</v>
      </c>
      <c r="BF130" s="35" t="s">
        <v>273</v>
      </c>
      <c r="BG130" t="s">
        <v>272</v>
      </c>
      <c r="BH130" t="s">
        <v>870</v>
      </c>
    </row>
    <row r="131" spans="1:60" s="22" customFormat="1" x14ac:dyDescent="0.3">
      <c r="A131" s="22" t="s">
        <v>756</v>
      </c>
      <c r="B131" s="22" t="s">
        <v>747</v>
      </c>
      <c r="C131" s="22">
        <v>2014</v>
      </c>
      <c r="D131" s="22" t="s">
        <v>757</v>
      </c>
      <c r="E131" s="22" t="s">
        <v>141</v>
      </c>
      <c r="F131" s="34" t="s">
        <v>24</v>
      </c>
      <c r="G131" s="22" t="s">
        <v>50</v>
      </c>
      <c r="H131" s="22" t="s">
        <v>36</v>
      </c>
      <c r="I131" s="22" t="s">
        <v>210</v>
      </c>
      <c r="J131" s="22" t="s">
        <v>284</v>
      </c>
      <c r="K131" s="22">
        <v>12</v>
      </c>
      <c r="L131" s="22" t="s">
        <v>9</v>
      </c>
      <c r="M131" s="22">
        <v>13</v>
      </c>
      <c r="N131" s="22">
        <v>260</v>
      </c>
      <c r="O131" s="22" t="s">
        <v>9</v>
      </c>
      <c r="P131" s="22">
        <v>290</v>
      </c>
      <c r="Q131" s="22">
        <v>1</v>
      </c>
      <c r="R131" s="22">
        <v>13</v>
      </c>
      <c r="S131" s="22">
        <v>3</v>
      </c>
      <c r="T131" s="22">
        <v>14</v>
      </c>
      <c r="U131" s="22">
        <f t="shared" si="4"/>
        <v>3</v>
      </c>
      <c r="V131" s="22">
        <f t="shared" si="5"/>
        <v>4.333333333333333</v>
      </c>
      <c r="W131" s="34" t="s">
        <v>100</v>
      </c>
      <c r="X131" s="22" t="s">
        <v>136</v>
      </c>
      <c r="Y131" s="22" t="s">
        <v>78</v>
      </c>
      <c r="Z131" s="22" t="s">
        <v>527</v>
      </c>
      <c r="AA131" s="22">
        <v>10</v>
      </c>
      <c r="AB131" s="22" t="s">
        <v>320</v>
      </c>
      <c r="AC131" s="22" t="s">
        <v>9</v>
      </c>
      <c r="AD131" s="22" t="s">
        <v>8</v>
      </c>
      <c r="AE131" s="22" t="s">
        <v>9</v>
      </c>
      <c r="AF131" s="22" t="s">
        <v>9</v>
      </c>
      <c r="AG131" s="22">
        <v>8</v>
      </c>
      <c r="AH131" s="22">
        <v>20</v>
      </c>
      <c r="AI131" s="34" t="s">
        <v>754</v>
      </c>
      <c r="AK131" s="22">
        <v>250</v>
      </c>
      <c r="AL131" s="22" t="s">
        <v>755</v>
      </c>
      <c r="AM131" s="22">
        <v>1</v>
      </c>
      <c r="AN131" s="22" t="s">
        <v>158</v>
      </c>
      <c r="AO131" s="34">
        <v>672</v>
      </c>
      <c r="AP131" s="22" t="s">
        <v>876</v>
      </c>
      <c r="AQ131" s="22">
        <v>4.03</v>
      </c>
      <c r="AR131" s="22">
        <v>0.21</v>
      </c>
      <c r="AS131" s="22">
        <v>4.25</v>
      </c>
      <c r="AT131" s="22">
        <v>0.23</v>
      </c>
      <c r="AU131" s="22" t="s">
        <v>8</v>
      </c>
      <c r="AV131" s="22" t="s">
        <v>8</v>
      </c>
      <c r="AW131" s="22" t="s">
        <v>137</v>
      </c>
      <c r="AX131" s="22" t="s">
        <v>197</v>
      </c>
      <c r="AY131" s="34" t="s">
        <v>12</v>
      </c>
      <c r="AZ131" s="22" t="s">
        <v>8</v>
      </c>
      <c r="BA131" s="22" t="s">
        <v>8</v>
      </c>
      <c r="BB131" s="22" t="s">
        <v>8</v>
      </c>
      <c r="BC131" s="22" t="s">
        <v>8</v>
      </c>
      <c r="BD131" s="22" t="s">
        <v>8</v>
      </c>
      <c r="BE131" s="22" t="s">
        <v>8</v>
      </c>
      <c r="BF131" s="34" t="s">
        <v>273</v>
      </c>
      <c r="BG131" s="22" t="s">
        <v>272</v>
      </c>
      <c r="BH131" s="22" t="s">
        <v>870</v>
      </c>
    </row>
    <row r="132" spans="1:60" s="22" customFormat="1" x14ac:dyDescent="0.3">
      <c r="A132" s="22" t="s">
        <v>756</v>
      </c>
      <c r="B132" s="22" t="s">
        <v>747</v>
      </c>
      <c r="C132" s="22">
        <v>2014</v>
      </c>
      <c r="D132" s="22" t="s">
        <v>757</v>
      </c>
      <c r="E132" s="22" t="s">
        <v>143</v>
      </c>
      <c r="F132" s="34" t="s">
        <v>24</v>
      </c>
      <c r="G132" s="22" t="s">
        <v>50</v>
      </c>
      <c r="H132" s="22" t="s">
        <v>36</v>
      </c>
      <c r="I132" s="22" t="s">
        <v>210</v>
      </c>
      <c r="J132" s="22" t="s">
        <v>284</v>
      </c>
      <c r="K132" s="22">
        <v>12</v>
      </c>
      <c r="L132" s="22" t="s">
        <v>9</v>
      </c>
      <c r="M132" s="22">
        <v>13</v>
      </c>
      <c r="N132" s="22">
        <v>260</v>
      </c>
      <c r="O132" s="22" t="s">
        <v>9</v>
      </c>
      <c r="P132" s="22">
        <v>290</v>
      </c>
      <c r="Q132" s="22">
        <v>1</v>
      </c>
      <c r="R132" s="22">
        <v>13</v>
      </c>
      <c r="S132" s="22">
        <v>3</v>
      </c>
      <c r="T132" s="22">
        <v>14</v>
      </c>
      <c r="U132" s="22">
        <f t="shared" si="4"/>
        <v>3</v>
      </c>
      <c r="V132" s="22">
        <f t="shared" si="5"/>
        <v>4.333333333333333</v>
      </c>
      <c r="W132" s="34" t="s">
        <v>100</v>
      </c>
      <c r="X132" s="22" t="s">
        <v>136</v>
      </c>
      <c r="Y132" s="22" t="s">
        <v>78</v>
      </c>
      <c r="Z132" s="22" t="s">
        <v>527</v>
      </c>
      <c r="AA132" s="22">
        <v>10</v>
      </c>
      <c r="AB132" s="22" t="s">
        <v>320</v>
      </c>
      <c r="AC132" s="22" t="s">
        <v>9</v>
      </c>
      <c r="AD132" s="22" t="s">
        <v>8</v>
      </c>
      <c r="AE132" s="22" t="s">
        <v>9</v>
      </c>
      <c r="AF132" s="22" t="s">
        <v>9</v>
      </c>
      <c r="AG132" s="22">
        <v>8</v>
      </c>
      <c r="AH132" s="22">
        <v>20</v>
      </c>
      <c r="AI132" s="34" t="s">
        <v>758</v>
      </c>
      <c r="AK132" s="22">
        <v>25</v>
      </c>
      <c r="AL132" s="22" t="s">
        <v>759</v>
      </c>
      <c r="AM132" s="22">
        <v>1</v>
      </c>
      <c r="AN132" s="22" t="s">
        <v>158</v>
      </c>
      <c r="AO132" s="34">
        <v>672</v>
      </c>
      <c r="AP132" s="22" t="s">
        <v>876</v>
      </c>
      <c r="AQ132" s="22">
        <v>4.03</v>
      </c>
      <c r="AR132" s="22">
        <v>0.21</v>
      </c>
      <c r="AS132" s="22">
        <v>4</v>
      </c>
      <c r="AT132" s="22">
        <v>0.24</v>
      </c>
      <c r="AU132" s="22" t="s">
        <v>8</v>
      </c>
      <c r="AV132" s="22" t="s">
        <v>8</v>
      </c>
      <c r="AW132" s="22" t="s">
        <v>137</v>
      </c>
      <c r="AX132" s="22" t="s">
        <v>197</v>
      </c>
      <c r="AY132" s="34" t="s">
        <v>12</v>
      </c>
      <c r="AZ132" s="22" t="s">
        <v>8</v>
      </c>
      <c r="BA132" s="22" t="s">
        <v>8</v>
      </c>
      <c r="BB132" s="22" t="s">
        <v>8</v>
      </c>
      <c r="BC132" s="22" t="s">
        <v>8</v>
      </c>
      <c r="BD132" s="22" t="s">
        <v>8</v>
      </c>
      <c r="BE132" s="22" t="s">
        <v>8</v>
      </c>
      <c r="BF132" s="34" t="s">
        <v>273</v>
      </c>
      <c r="BG132" s="22" t="s">
        <v>272</v>
      </c>
      <c r="BH132" s="22" t="s">
        <v>870</v>
      </c>
    </row>
    <row r="133" spans="1:60" x14ac:dyDescent="0.3">
      <c r="A133" t="s">
        <v>760</v>
      </c>
      <c r="B133" t="s">
        <v>747</v>
      </c>
      <c r="C133">
        <v>2014</v>
      </c>
      <c r="D133" t="s">
        <v>761</v>
      </c>
      <c r="E133" t="s">
        <v>141</v>
      </c>
      <c r="F133" s="35" t="s">
        <v>24</v>
      </c>
      <c r="G133" t="s">
        <v>11</v>
      </c>
      <c r="H133" t="s">
        <v>36</v>
      </c>
      <c r="I133" t="s">
        <v>12</v>
      </c>
      <c r="J133" t="s">
        <v>8</v>
      </c>
      <c r="K133" t="s">
        <v>9</v>
      </c>
      <c r="L133" t="s">
        <v>9</v>
      </c>
      <c r="M133" t="s">
        <v>9</v>
      </c>
      <c r="N133" t="s">
        <v>9</v>
      </c>
      <c r="O133" t="s">
        <v>9</v>
      </c>
      <c r="P133" t="s">
        <v>9</v>
      </c>
      <c r="Q133">
        <v>1</v>
      </c>
      <c r="R133">
        <v>19</v>
      </c>
      <c r="S133">
        <v>0</v>
      </c>
      <c r="T133" t="s">
        <v>8</v>
      </c>
      <c r="U133" t="str">
        <f t="shared" si="4"/>
        <v>NA</v>
      </c>
      <c r="V133" t="str">
        <f t="shared" si="5"/>
        <v>NA</v>
      </c>
      <c r="W133" s="35" t="s">
        <v>100</v>
      </c>
      <c r="X133" t="s">
        <v>136</v>
      </c>
      <c r="Y133" t="s">
        <v>78</v>
      </c>
      <c r="Z133" t="s">
        <v>9</v>
      </c>
      <c r="AA133">
        <v>10</v>
      </c>
      <c r="AB133" t="s">
        <v>320</v>
      </c>
      <c r="AC133" t="s">
        <v>9</v>
      </c>
      <c r="AD133" t="s">
        <v>8</v>
      </c>
      <c r="AE133" t="s">
        <v>9</v>
      </c>
      <c r="AF133" t="s">
        <v>9</v>
      </c>
      <c r="AG133">
        <v>8</v>
      </c>
      <c r="AH133">
        <v>20</v>
      </c>
      <c r="AI133" s="35" t="s">
        <v>12</v>
      </c>
      <c r="AJ133" t="s">
        <v>8</v>
      </c>
      <c r="AK133" t="s">
        <v>8</v>
      </c>
      <c r="AL133" t="s">
        <v>8</v>
      </c>
      <c r="AM133" t="s">
        <v>8</v>
      </c>
      <c r="AN133" t="s">
        <v>8</v>
      </c>
      <c r="AO133" s="35" t="s">
        <v>9</v>
      </c>
      <c r="AP133" t="s">
        <v>876</v>
      </c>
      <c r="AQ133">
        <v>12.92</v>
      </c>
      <c r="AR133">
        <v>1.72</v>
      </c>
      <c r="AS133" t="s">
        <v>8</v>
      </c>
      <c r="AT133" t="s">
        <v>8</v>
      </c>
      <c r="AU133" t="s">
        <v>8</v>
      </c>
      <c r="AV133" t="s">
        <v>8</v>
      </c>
      <c r="AW133" t="s">
        <v>137</v>
      </c>
      <c r="AX133" t="s">
        <v>197</v>
      </c>
      <c r="AY133" s="35" t="s">
        <v>12</v>
      </c>
      <c r="AZ133" t="s">
        <v>8</v>
      </c>
      <c r="BA133" t="s">
        <v>8</v>
      </c>
      <c r="BB133" t="s">
        <v>8</v>
      </c>
      <c r="BC133" t="s">
        <v>8</v>
      </c>
      <c r="BD133" t="s">
        <v>8</v>
      </c>
      <c r="BE133" t="s">
        <v>8</v>
      </c>
      <c r="BF133" s="35" t="s">
        <v>273</v>
      </c>
      <c r="BG133" t="s">
        <v>8</v>
      </c>
    </row>
    <row r="134" spans="1:60" s="22" customFormat="1" x14ac:dyDescent="0.3">
      <c r="A134" s="22" t="s">
        <v>763</v>
      </c>
      <c r="B134" s="22" t="s">
        <v>762</v>
      </c>
      <c r="C134" s="22">
        <v>1989</v>
      </c>
      <c r="D134" s="22" t="s">
        <v>764</v>
      </c>
      <c r="E134" s="22" t="s">
        <v>141</v>
      </c>
      <c r="F134" s="34" t="s">
        <v>24</v>
      </c>
      <c r="G134" s="22" t="s">
        <v>11</v>
      </c>
      <c r="H134" s="22" t="s">
        <v>36</v>
      </c>
      <c r="I134" s="22" t="s">
        <v>12</v>
      </c>
      <c r="J134" s="22" t="s">
        <v>8</v>
      </c>
      <c r="K134" s="22" t="s">
        <v>9</v>
      </c>
      <c r="L134" s="22" t="s">
        <v>9</v>
      </c>
      <c r="M134" s="22" t="s">
        <v>9</v>
      </c>
      <c r="N134" s="22">
        <v>250</v>
      </c>
      <c r="O134" s="22" t="s">
        <v>9</v>
      </c>
      <c r="P134" s="22">
        <v>300</v>
      </c>
      <c r="Q134" s="22">
        <v>1</v>
      </c>
      <c r="R134" s="22">
        <v>5</v>
      </c>
      <c r="S134" s="22">
        <v>1</v>
      </c>
      <c r="T134" s="22">
        <v>5</v>
      </c>
      <c r="U134" s="22">
        <f t="shared" si="4"/>
        <v>1</v>
      </c>
      <c r="V134" s="22">
        <f t="shared" si="5"/>
        <v>5</v>
      </c>
      <c r="W134" s="34" t="s">
        <v>147</v>
      </c>
      <c r="X134" s="22" t="s">
        <v>95</v>
      </c>
      <c r="Y134" s="22" t="s">
        <v>78</v>
      </c>
      <c r="Z134" s="22" t="s">
        <v>9</v>
      </c>
      <c r="AA134" s="22">
        <v>7.5</v>
      </c>
      <c r="AB134" s="22" t="s">
        <v>320</v>
      </c>
      <c r="AC134" s="22" t="s">
        <v>9</v>
      </c>
      <c r="AD134" s="22" t="s">
        <v>8</v>
      </c>
      <c r="AE134" s="22" t="s">
        <v>85</v>
      </c>
      <c r="AF134" s="22">
        <v>560</v>
      </c>
      <c r="AG134" s="22" t="s">
        <v>9</v>
      </c>
      <c r="AH134" s="22">
        <v>4</v>
      </c>
      <c r="AI134" s="34" t="s">
        <v>765</v>
      </c>
      <c r="AK134" s="22">
        <v>2</v>
      </c>
      <c r="AL134" s="22" t="s">
        <v>145</v>
      </c>
      <c r="AM134" s="22">
        <v>-0.5</v>
      </c>
      <c r="AN134" s="22" t="s">
        <v>156</v>
      </c>
      <c r="AO134" s="34">
        <v>120</v>
      </c>
      <c r="AP134" s="22" t="s">
        <v>876</v>
      </c>
      <c r="AQ134" s="22">
        <v>27</v>
      </c>
      <c r="AR134" s="22">
        <v>6</v>
      </c>
      <c r="AS134" s="22">
        <v>27</v>
      </c>
      <c r="AT134" s="22">
        <v>3</v>
      </c>
      <c r="AU134" s="22" t="s">
        <v>8</v>
      </c>
      <c r="AV134" s="22" t="s">
        <v>8</v>
      </c>
      <c r="AW134" s="22" t="s">
        <v>137</v>
      </c>
      <c r="AX134" s="22" t="s">
        <v>196</v>
      </c>
      <c r="AY134" s="34" t="s">
        <v>12</v>
      </c>
      <c r="AZ134" s="22" t="s">
        <v>8</v>
      </c>
      <c r="BA134" s="22" t="s">
        <v>8</v>
      </c>
      <c r="BB134" s="22" t="s">
        <v>8</v>
      </c>
      <c r="BC134" s="22" t="s">
        <v>8</v>
      </c>
      <c r="BD134" s="22" t="s">
        <v>8</v>
      </c>
      <c r="BE134" s="22" t="s">
        <v>8</v>
      </c>
      <c r="BF134" s="34" t="s">
        <v>273</v>
      </c>
      <c r="BG134" s="22" t="s">
        <v>273</v>
      </c>
    </row>
    <row r="135" spans="1:60" x14ac:dyDescent="0.3">
      <c r="A135" t="s">
        <v>767</v>
      </c>
      <c r="B135" t="s">
        <v>766</v>
      </c>
      <c r="C135">
        <v>2016</v>
      </c>
      <c r="D135" t="s">
        <v>768</v>
      </c>
      <c r="E135" t="s">
        <v>141</v>
      </c>
      <c r="F135" s="35" t="s">
        <v>25</v>
      </c>
      <c r="G135" t="s">
        <v>769</v>
      </c>
      <c r="H135" t="s">
        <v>36</v>
      </c>
      <c r="I135" t="s">
        <v>12</v>
      </c>
      <c r="J135" t="s">
        <v>8</v>
      </c>
      <c r="K135" t="s">
        <v>9</v>
      </c>
      <c r="L135" t="s">
        <v>9</v>
      </c>
      <c r="M135" t="s">
        <v>9</v>
      </c>
      <c r="N135">
        <v>18</v>
      </c>
      <c r="O135" t="s">
        <v>9</v>
      </c>
      <c r="P135">
        <v>22</v>
      </c>
      <c r="Q135">
        <v>1</v>
      </c>
      <c r="R135" t="s">
        <v>9</v>
      </c>
      <c r="S135">
        <v>1</v>
      </c>
      <c r="T135" t="s">
        <v>9</v>
      </c>
      <c r="U135">
        <f t="shared" si="4"/>
        <v>1</v>
      </c>
      <c r="V135" t="str">
        <f t="shared" si="5"/>
        <v>NA</v>
      </c>
      <c r="W135" s="35" t="s">
        <v>97</v>
      </c>
      <c r="X135" t="s">
        <v>8</v>
      </c>
      <c r="Y135" t="s">
        <v>78</v>
      </c>
      <c r="Z135" t="s">
        <v>9</v>
      </c>
      <c r="AA135">
        <v>100</v>
      </c>
      <c r="AB135" t="s">
        <v>145</v>
      </c>
      <c r="AC135" t="s">
        <v>9</v>
      </c>
      <c r="AD135" t="s">
        <v>8</v>
      </c>
      <c r="AE135" t="s">
        <v>232</v>
      </c>
      <c r="AF135" t="s">
        <v>9</v>
      </c>
      <c r="AG135">
        <v>4</v>
      </c>
      <c r="AH135">
        <v>15</v>
      </c>
      <c r="AI135" s="35" t="s">
        <v>770</v>
      </c>
      <c r="AK135">
        <v>1000000</v>
      </c>
      <c r="AL135" t="s">
        <v>513</v>
      </c>
      <c r="AM135">
        <v>24</v>
      </c>
      <c r="AN135" t="s">
        <v>158</v>
      </c>
      <c r="AO135" s="35">
        <v>24</v>
      </c>
      <c r="AP135" t="s">
        <v>874</v>
      </c>
      <c r="AQ135">
        <v>14.58</v>
      </c>
      <c r="AR135">
        <v>0.99</v>
      </c>
      <c r="AS135">
        <v>10.15</v>
      </c>
      <c r="AT135">
        <v>0.5</v>
      </c>
      <c r="AU135" t="s">
        <v>8</v>
      </c>
      <c r="AV135" t="s">
        <v>8</v>
      </c>
      <c r="AW135" t="s">
        <v>486</v>
      </c>
      <c r="AX135" t="s">
        <v>196</v>
      </c>
      <c r="AY135" s="35" t="s">
        <v>138</v>
      </c>
      <c r="AZ135">
        <v>8.4600000000000009</v>
      </c>
      <c r="BA135">
        <v>1.02</v>
      </c>
      <c r="BB135">
        <v>5.08</v>
      </c>
      <c r="BC135">
        <v>0.98</v>
      </c>
      <c r="BD135" t="s">
        <v>196</v>
      </c>
      <c r="BE135">
        <v>168</v>
      </c>
      <c r="BF135" s="35" t="s">
        <v>272</v>
      </c>
      <c r="BG135" t="s">
        <v>273</v>
      </c>
      <c r="BH135" t="s">
        <v>779</v>
      </c>
    </row>
    <row r="136" spans="1:60" s="22" customFormat="1" x14ac:dyDescent="0.3">
      <c r="A136" s="22" t="s">
        <v>773</v>
      </c>
      <c r="B136" s="22" t="s">
        <v>771</v>
      </c>
      <c r="C136" s="22">
        <v>2009</v>
      </c>
      <c r="D136" s="22" t="s">
        <v>772</v>
      </c>
      <c r="E136" s="22" t="s">
        <v>141</v>
      </c>
      <c r="F136" s="34" t="s">
        <v>25</v>
      </c>
      <c r="G136" s="22" t="s">
        <v>774</v>
      </c>
      <c r="H136" s="22" t="s">
        <v>36</v>
      </c>
      <c r="I136" s="22" t="s">
        <v>12</v>
      </c>
      <c r="J136" s="22" t="s">
        <v>8</v>
      </c>
      <c r="K136" s="22">
        <v>5</v>
      </c>
      <c r="L136" s="22" t="s">
        <v>9</v>
      </c>
      <c r="M136" s="22">
        <v>7</v>
      </c>
      <c r="N136" s="22" t="s">
        <v>9</v>
      </c>
      <c r="O136" s="22" t="s">
        <v>9</v>
      </c>
      <c r="P136" s="22" t="s">
        <v>9</v>
      </c>
      <c r="Q136" s="22">
        <v>1</v>
      </c>
      <c r="R136" s="22">
        <v>6</v>
      </c>
      <c r="S136" s="22">
        <v>1</v>
      </c>
      <c r="T136" s="22">
        <v>6</v>
      </c>
      <c r="U136" s="22">
        <f t="shared" si="4"/>
        <v>1</v>
      </c>
      <c r="V136" s="22">
        <f t="shared" si="5"/>
        <v>6</v>
      </c>
      <c r="W136" s="34" t="s">
        <v>775</v>
      </c>
      <c r="X136" s="22" t="s">
        <v>8</v>
      </c>
      <c r="Y136" s="22" t="s">
        <v>2553</v>
      </c>
      <c r="Z136" s="22" t="s">
        <v>340</v>
      </c>
      <c r="AA136" s="22">
        <v>0.03</v>
      </c>
      <c r="AB136" s="22" t="s">
        <v>174</v>
      </c>
      <c r="AC136" s="22" t="s">
        <v>9</v>
      </c>
      <c r="AD136" s="22" t="s">
        <v>8</v>
      </c>
      <c r="AE136" s="22" t="s">
        <v>776</v>
      </c>
      <c r="AF136" s="22">
        <v>534</v>
      </c>
      <c r="AG136" s="22">
        <v>1</v>
      </c>
      <c r="AH136" s="22">
        <v>2</v>
      </c>
      <c r="AI136" s="34" t="s">
        <v>777</v>
      </c>
      <c r="AK136" s="22">
        <v>200</v>
      </c>
      <c r="AL136" s="22" t="s">
        <v>778</v>
      </c>
      <c r="AM136" s="22">
        <v>0</v>
      </c>
      <c r="AN136" s="22" t="s">
        <v>157</v>
      </c>
      <c r="AO136" s="34">
        <v>24</v>
      </c>
      <c r="AP136" s="22" t="s">
        <v>876</v>
      </c>
      <c r="AQ136" s="22" t="s">
        <v>9</v>
      </c>
      <c r="AR136" s="22" t="s">
        <v>9</v>
      </c>
      <c r="AS136" s="22" t="s">
        <v>9</v>
      </c>
      <c r="AT136" s="22" t="s">
        <v>9</v>
      </c>
      <c r="AU136" s="22">
        <v>-47</v>
      </c>
      <c r="AV136" s="22" t="s">
        <v>8</v>
      </c>
      <c r="AW136" s="22" t="s">
        <v>9</v>
      </c>
      <c r="AX136" s="22" t="s">
        <v>8</v>
      </c>
      <c r="AY136" s="34" t="s">
        <v>12</v>
      </c>
      <c r="AZ136" s="22" t="s">
        <v>8</v>
      </c>
      <c r="BA136" s="22" t="s">
        <v>8</v>
      </c>
      <c r="BB136" s="22" t="s">
        <v>8</v>
      </c>
      <c r="BC136" s="22" t="s">
        <v>8</v>
      </c>
      <c r="BD136" s="22" t="s">
        <v>8</v>
      </c>
      <c r="BE136" s="22" t="s">
        <v>8</v>
      </c>
      <c r="BF136" s="34" t="s">
        <v>273</v>
      </c>
      <c r="BG136" s="22" t="s">
        <v>273</v>
      </c>
    </row>
    <row r="137" spans="1:60" x14ac:dyDescent="0.3">
      <c r="A137" t="s">
        <v>781</v>
      </c>
      <c r="B137" t="s">
        <v>780</v>
      </c>
      <c r="C137">
        <v>2014</v>
      </c>
      <c r="D137" t="s">
        <v>782</v>
      </c>
      <c r="E137" t="s">
        <v>141</v>
      </c>
      <c r="F137" s="35" t="s">
        <v>25</v>
      </c>
      <c r="G137" t="s">
        <v>783</v>
      </c>
      <c r="H137" t="s">
        <v>36</v>
      </c>
      <c r="I137" t="s">
        <v>12</v>
      </c>
      <c r="J137" t="s">
        <v>8</v>
      </c>
      <c r="K137">
        <v>12</v>
      </c>
      <c r="L137" t="s">
        <v>9</v>
      </c>
      <c r="M137">
        <v>14</v>
      </c>
      <c r="N137">
        <v>35</v>
      </c>
      <c r="O137" t="s">
        <v>9</v>
      </c>
      <c r="P137">
        <v>40</v>
      </c>
      <c r="Q137">
        <v>1</v>
      </c>
      <c r="R137">
        <v>19</v>
      </c>
      <c r="S137">
        <v>2</v>
      </c>
      <c r="T137">
        <v>9</v>
      </c>
      <c r="U137">
        <f>IF(AND(Q137&lt;&gt;"", Q137&lt;&gt;0, Q137&lt;&gt;"NA", Q137&lt;&gt;"NR",S137&lt;&gt;"", S137&lt;&gt;0, S137&lt;&gt;"NA", S137&lt;&gt;"NR"), S137/Q137, "NA")</f>
        <v>2</v>
      </c>
      <c r="V137">
        <f>IF(AND(U137&lt;&gt;"", U137&lt;&gt;0, U137&lt;&gt;"NA", U137&lt;&gt;"NR",R137&lt;&gt;"", R137&lt;&gt;0, R137&lt;&gt;"NA", R137&lt;&gt;"NR"), R137/U137, "NA")</f>
        <v>9.5</v>
      </c>
      <c r="W137" s="35" t="s">
        <v>97</v>
      </c>
      <c r="X137" t="s">
        <v>8</v>
      </c>
      <c r="Y137" t="s">
        <v>78</v>
      </c>
      <c r="Z137" t="s">
        <v>340</v>
      </c>
      <c r="AA137">
        <v>0.1</v>
      </c>
      <c r="AB137" t="s">
        <v>784</v>
      </c>
      <c r="AC137" t="s">
        <v>9</v>
      </c>
      <c r="AD137" t="s">
        <v>8</v>
      </c>
      <c r="AE137" t="s">
        <v>232</v>
      </c>
      <c r="AF137" t="s">
        <v>9</v>
      </c>
      <c r="AG137">
        <v>2</v>
      </c>
      <c r="AH137">
        <v>20</v>
      </c>
      <c r="AI137" s="35" t="s">
        <v>785</v>
      </c>
      <c r="AK137">
        <v>10</v>
      </c>
      <c r="AL137" t="s">
        <v>145</v>
      </c>
      <c r="AM137">
        <v>1</v>
      </c>
      <c r="AN137" t="s">
        <v>158</v>
      </c>
      <c r="AO137" s="35">
        <v>24</v>
      </c>
      <c r="AP137" t="s">
        <v>875</v>
      </c>
      <c r="AQ137">
        <v>19.100000000000001</v>
      </c>
      <c r="AR137">
        <v>1.7</v>
      </c>
      <c r="AS137">
        <v>14.27</v>
      </c>
      <c r="AT137">
        <v>1.24</v>
      </c>
      <c r="AU137">
        <v>-25</v>
      </c>
      <c r="AV137" t="s">
        <v>8</v>
      </c>
      <c r="AW137" t="s">
        <v>9</v>
      </c>
      <c r="AX137" t="s">
        <v>197</v>
      </c>
      <c r="AY137" s="35" t="s">
        <v>12</v>
      </c>
      <c r="AZ137" t="s">
        <v>8</v>
      </c>
      <c r="BA137" t="s">
        <v>8</v>
      </c>
      <c r="BB137" t="s">
        <v>8</v>
      </c>
      <c r="BC137" t="s">
        <v>8</v>
      </c>
      <c r="BD137" t="s">
        <v>8</v>
      </c>
      <c r="BE137" t="s">
        <v>8</v>
      </c>
      <c r="BF137" s="35" t="s">
        <v>273</v>
      </c>
      <c r="BG137" t="s">
        <v>272</v>
      </c>
    </row>
    <row r="138" spans="1:60" s="22" customFormat="1" x14ac:dyDescent="0.3">
      <c r="A138" s="22" t="s">
        <v>788</v>
      </c>
      <c r="B138" s="22" t="s">
        <v>786</v>
      </c>
      <c r="C138" s="22">
        <v>1997</v>
      </c>
      <c r="D138" s="22" t="s">
        <v>787</v>
      </c>
      <c r="E138" s="22" t="s">
        <v>141</v>
      </c>
      <c r="F138" s="34" t="s">
        <v>24</v>
      </c>
      <c r="G138" s="22" t="s">
        <v>50</v>
      </c>
      <c r="H138" s="22" t="s">
        <v>36</v>
      </c>
      <c r="I138" s="22" t="s">
        <v>210</v>
      </c>
      <c r="J138" s="22" t="s">
        <v>284</v>
      </c>
      <c r="K138" s="22" t="s">
        <v>9</v>
      </c>
      <c r="L138" s="22" t="s">
        <v>9</v>
      </c>
      <c r="M138" s="22" t="s">
        <v>9</v>
      </c>
      <c r="N138" s="22">
        <v>170</v>
      </c>
      <c r="O138" s="22" t="s">
        <v>9</v>
      </c>
      <c r="P138" s="22">
        <v>400</v>
      </c>
      <c r="Q138" s="22">
        <v>1</v>
      </c>
      <c r="R138" s="22">
        <v>10</v>
      </c>
      <c r="S138" s="22">
        <v>2</v>
      </c>
      <c r="T138" s="22">
        <v>11</v>
      </c>
      <c r="U138" s="22">
        <f>IF(AND(Q138&lt;&gt;"", Q138&lt;&gt;0, Q138&lt;&gt;"NA", Q138&lt;&gt;"NR",S138&lt;&gt;"", S138&lt;&gt;0, S138&lt;&gt;"NA", S138&lt;&gt;"NR"), S138/Q138, "NA")</f>
        <v>2</v>
      </c>
      <c r="V138" s="22">
        <f>IF(AND(U138&lt;&gt;"", U138&lt;&gt;0, U138&lt;&gt;"NA", U138&lt;&gt;"NR",R138&lt;&gt;"", R138&lt;&gt;0, R138&lt;&gt;"NA", R138&lt;&gt;"NR"), R138/U138, "NA")</f>
        <v>5</v>
      </c>
      <c r="W138" s="34" t="s">
        <v>175</v>
      </c>
      <c r="X138" s="22" t="s">
        <v>8</v>
      </c>
      <c r="Y138" s="22" t="s">
        <v>78</v>
      </c>
      <c r="Z138" s="22" t="s">
        <v>9</v>
      </c>
      <c r="AA138" s="22">
        <v>10</v>
      </c>
      <c r="AB138" s="22" t="s">
        <v>145</v>
      </c>
      <c r="AC138" s="22">
        <v>150</v>
      </c>
      <c r="AD138" s="22" t="s">
        <v>292</v>
      </c>
      <c r="AE138" s="22" t="s">
        <v>47</v>
      </c>
      <c r="AF138" s="22" t="s">
        <v>9</v>
      </c>
      <c r="AG138" s="22">
        <v>3</v>
      </c>
      <c r="AH138" s="22">
        <v>20</v>
      </c>
      <c r="AI138" s="34" t="s">
        <v>789</v>
      </c>
      <c r="AK138" s="22">
        <v>30</v>
      </c>
      <c r="AL138" s="22" t="s">
        <v>260</v>
      </c>
      <c r="AM138" s="22">
        <v>0.5</v>
      </c>
      <c r="AN138" s="22" t="s">
        <v>158</v>
      </c>
      <c r="AO138" s="34">
        <v>24</v>
      </c>
      <c r="AP138" s="22" t="s">
        <v>874</v>
      </c>
      <c r="AQ138" s="22">
        <v>142</v>
      </c>
      <c r="AR138" s="22">
        <v>28</v>
      </c>
      <c r="AS138" s="22">
        <v>111</v>
      </c>
      <c r="AT138" s="22">
        <v>20</v>
      </c>
      <c r="AU138" s="22" t="s">
        <v>8</v>
      </c>
      <c r="AV138" s="22" t="s">
        <v>8</v>
      </c>
      <c r="AW138" s="22" t="s">
        <v>137</v>
      </c>
      <c r="AX138" s="22" t="s">
        <v>196</v>
      </c>
      <c r="AY138" s="34" t="s">
        <v>12</v>
      </c>
      <c r="AZ138" s="22" t="s">
        <v>8</v>
      </c>
      <c r="BA138" s="22" t="s">
        <v>8</v>
      </c>
      <c r="BB138" s="22" t="s">
        <v>8</v>
      </c>
      <c r="BC138" s="22" t="s">
        <v>8</v>
      </c>
      <c r="BD138" s="22" t="s">
        <v>8</v>
      </c>
      <c r="BE138" s="22" t="s">
        <v>8</v>
      </c>
      <c r="BF138" s="34" t="s">
        <v>273</v>
      </c>
      <c r="BG138" s="22" t="s">
        <v>272</v>
      </c>
    </row>
    <row r="139" spans="1:60" x14ac:dyDescent="0.3">
      <c r="A139" t="s">
        <v>793</v>
      </c>
      <c r="B139" t="s">
        <v>792</v>
      </c>
      <c r="C139">
        <v>2005</v>
      </c>
      <c r="D139" t="s">
        <v>794</v>
      </c>
      <c r="E139" t="s">
        <v>144</v>
      </c>
      <c r="F139" s="35" t="s">
        <v>24</v>
      </c>
      <c r="G139" t="s">
        <v>10</v>
      </c>
      <c r="H139" t="s">
        <v>36</v>
      </c>
      <c r="I139" t="s">
        <v>12</v>
      </c>
      <c r="J139" t="s">
        <v>8</v>
      </c>
      <c r="K139" t="s">
        <v>9</v>
      </c>
      <c r="L139" t="s">
        <v>9</v>
      </c>
      <c r="M139" t="s">
        <v>9</v>
      </c>
      <c r="N139">
        <v>340</v>
      </c>
      <c r="O139" t="s">
        <v>9</v>
      </c>
      <c r="P139">
        <v>380</v>
      </c>
      <c r="Q139">
        <v>3</v>
      </c>
      <c r="R139">
        <v>10.5</v>
      </c>
      <c r="S139">
        <v>3</v>
      </c>
      <c r="T139">
        <v>10.5</v>
      </c>
      <c r="U139">
        <f>IF(AND(Q139&lt;&gt;"", Q139&lt;&gt;0, Q139&lt;&gt;"NA", Q139&lt;&gt;"NR",S139&lt;&gt;"", S139&lt;&gt;0, S139&lt;&gt;"NA", S139&lt;&gt;"NR"), S139/Q139, "NA")</f>
        <v>1</v>
      </c>
      <c r="V139">
        <f>IF(AND(U139&lt;&gt;"", U139&lt;&gt;0, U139&lt;&gt;"NA", U139&lt;&gt;"NR",R139&lt;&gt;"", R139&lt;&gt;0, R139&lt;&gt;"NA", R139&lt;&gt;"NR"), R139/U139, "NA")</f>
        <v>10.5</v>
      </c>
      <c r="W139" s="35" t="s">
        <v>99</v>
      </c>
      <c r="X139" t="s">
        <v>8</v>
      </c>
      <c r="Y139" t="s">
        <v>78</v>
      </c>
      <c r="Z139" t="s">
        <v>9</v>
      </c>
      <c r="AA139">
        <v>20</v>
      </c>
      <c r="AB139" t="s">
        <v>145</v>
      </c>
      <c r="AC139">
        <v>150</v>
      </c>
      <c r="AD139" t="s">
        <v>292</v>
      </c>
      <c r="AE139" t="s">
        <v>86</v>
      </c>
      <c r="AF139" t="s">
        <v>9</v>
      </c>
      <c r="AG139">
        <v>4</v>
      </c>
      <c r="AH139">
        <v>20</v>
      </c>
      <c r="AI139" s="35" t="s">
        <v>795</v>
      </c>
      <c r="AK139">
        <v>36</v>
      </c>
      <c r="AL139" t="s">
        <v>145</v>
      </c>
      <c r="AM139">
        <v>0.5</v>
      </c>
      <c r="AN139" t="s">
        <v>158</v>
      </c>
      <c r="AO139" s="35">
        <v>24</v>
      </c>
      <c r="AP139" t="s">
        <v>875</v>
      </c>
      <c r="AQ139">
        <v>20.84</v>
      </c>
      <c r="AR139">
        <v>1.68</v>
      </c>
      <c r="AS139">
        <v>13.65</v>
      </c>
      <c r="AT139">
        <v>1.41</v>
      </c>
      <c r="AU139" t="s">
        <v>8</v>
      </c>
      <c r="AV139" t="s">
        <v>8</v>
      </c>
      <c r="AW139" t="s">
        <v>301</v>
      </c>
      <c r="AX139" t="s">
        <v>197</v>
      </c>
      <c r="AY139" s="35" t="s">
        <v>12</v>
      </c>
      <c r="AZ139" t="s">
        <v>8</v>
      </c>
      <c r="BA139" t="s">
        <v>8</v>
      </c>
      <c r="BB139" t="s">
        <v>8</v>
      </c>
      <c r="BC139" t="s">
        <v>8</v>
      </c>
      <c r="BD139" t="s">
        <v>8</v>
      </c>
      <c r="BE139" t="s">
        <v>8</v>
      </c>
      <c r="BF139" s="35" t="s">
        <v>273</v>
      </c>
      <c r="BG139" t="s">
        <v>272</v>
      </c>
    </row>
    <row r="140" spans="1:60" s="22" customFormat="1" x14ac:dyDescent="0.3">
      <c r="A140" s="22" t="s">
        <v>799</v>
      </c>
      <c r="B140" s="22" t="s">
        <v>798</v>
      </c>
      <c r="C140" s="22">
        <v>2018</v>
      </c>
      <c r="D140" s="22" t="s">
        <v>800</v>
      </c>
      <c r="E140" s="22" t="s">
        <v>141</v>
      </c>
      <c r="F140" s="34" t="s">
        <v>25</v>
      </c>
      <c r="G140" s="22" t="s">
        <v>1008</v>
      </c>
      <c r="H140" s="22" t="s">
        <v>35</v>
      </c>
      <c r="I140" s="22" t="s">
        <v>12</v>
      </c>
      <c r="J140" s="22" t="s">
        <v>8</v>
      </c>
      <c r="K140" s="22" t="s">
        <v>9</v>
      </c>
      <c r="L140" s="22" t="s">
        <v>9</v>
      </c>
      <c r="M140" s="22" t="s">
        <v>9</v>
      </c>
      <c r="N140" s="22">
        <v>18</v>
      </c>
      <c r="O140" s="22" t="s">
        <v>9</v>
      </c>
      <c r="P140" s="22">
        <v>21</v>
      </c>
      <c r="Q140" s="22">
        <v>1</v>
      </c>
      <c r="R140" s="22">
        <v>4.5</v>
      </c>
      <c r="S140" s="22">
        <v>0</v>
      </c>
      <c r="T140" s="22" t="s">
        <v>8</v>
      </c>
      <c r="U140" s="22" t="str">
        <f t="shared" si="4"/>
        <v>NA</v>
      </c>
      <c r="V140" s="22" t="str">
        <f t="shared" si="5"/>
        <v>NA</v>
      </c>
      <c r="W140" s="34" t="s">
        <v>175</v>
      </c>
      <c r="X140" s="22" t="s">
        <v>8</v>
      </c>
      <c r="Y140" s="22" t="s">
        <v>613</v>
      </c>
      <c r="Z140" s="22" t="s">
        <v>9</v>
      </c>
      <c r="AA140" s="22" t="s">
        <v>9</v>
      </c>
      <c r="AB140" s="22" t="s">
        <v>8</v>
      </c>
      <c r="AC140" s="22" t="s">
        <v>9</v>
      </c>
      <c r="AD140" s="22" t="s">
        <v>8</v>
      </c>
      <c r="AE140" s="22" t="s">
        <v>231</v>
      </c>
      <c r="AF140" s="22" t="s">
        <v>9</v>
      </c>
      <c r="AG140" s="22" t="s">
        <v>9</v>
      </c>
      <c r="AH140" s="22">
        <v>10</v>
      </c>
      <c r="AI140" s="34" t="s">
        <v>12</v>
      </c>
      <c r="AJ140" s="22" t="s">
        <v>8</v>
      </c>
      <c r="AK140" s="22" t="s">
        <v>8</v>
      </c>
      <c r="AL140" s="22" t="s">
        <v>8</v>
      </c>
      <c r="AM140" s="22" t="s">
        <v>8</v>
      </c>
      <c r="AN140" s="22" t="s">
        <v>8</v>
      </c>
      <c r="AO140" s="34">
        <v>168</v>
      </c>
      <c r="AP140" s="22" t="s">
        <v>876</v>
      </c>
      <c r="AQ140" s="22">
        <v>1.35</v>
      </c>
      <c r="AR140" s="22">
        <v>0.08</v>
      </c>
      <c r="AS140" s="22" t="s">
        <v>8</v>
      </c>
      <c r="AT140" s="22" t="s">
        <v>8</v>
      </c>
      <c r="AU140" s="22" t="s">
        <v>8</v>
      </c>
      <c r="AV140" s="22" t="s">
        <v>8</v>
      </c>
      <c r="AW140" s="22" t="s">
        <v>137</v>
      </c>
      <c r="AX140" s="22" t="s">
        <v>197</v>
      </c>
      <c r="AY140" s="34" t="s">
        <v>12</v>
      </c>
      <c r="AZ140" s="22" t="s">
        <v>8</v>
      </c>
      <c r="BA140" s="22" t="s">
        <v>8</v>
      </c>
      <c r="BB140" s="22" t="s">
        <v>8</v>
      </c>
      <c r="BC140" s="22" t="s">
        <v>8</v>
      </c>
      <c r="BD140" s="22" t="s">
        <v>8</v>
      </c>
      <c r="BE140" s="22" t="s">
        <v>8</v>
      </c>
      <c r="BF140" s="34" t="s">
        <v>272</v>
      </c>
      <c r="BG140" s="22" t="s">
        <v>273</v>
      </c>
      <c r="BH140" s="22" t="s">
        <v>803</v>
      </c>
    </row>
    <row r="141" spans="1:60" s="22" customFormat="1" x14ac:dyDescent="0.3">
      <c r="A141" s="22" t="s">
        <v>799</v>
      </c>
      <c r="B141" s="22" t="s">
        <v>798</v>
      </c>
      <c r="C141" s="22">
        <v>2018</v>
      </c>
      <c r="D141" s="22" t="s">
        <v>800</v>
      </c>
      <c r="E141" s="22" t="s">
        <v>143</v>
      </c>
      <c r="F141" s="34" t="s">
        <v>25</v>
      </c>
      <c r="G141" s="22" t="s">
        <v>1008</v>
      </c>
      <c r="H141" s="22" t="s">
        <v>35</v>
      </c>
      <c r="I141" s="22" t="s">
        <v>801</v>
      </c>
      <c r="J141" s="22" t="s">
        <v>802</v>
      </c>
      <c r="K141" s="22" t="s">
        <v>9</v>
      </c>
      <c r="L141" s="22" t="s">
        <v>9</v>
      </c>
      <c r="M141" s="22" t="s">
        <v>9</v>
      </c>
      <c r="N141" s="22">
        <v>18</v>
      </c>
      <c r="O141" s="22" t="s">
        <v>9</v>
      </c>
      <c r="P141" s="22">
        <v>21</v>
      </c>
      <c r="Q141" s="22">
        <v>1</v>
      </c>
      <c r="R141" s="22">
        <v>4.5</v>
      </c>
      <c r="S141" s="22">
        <v>0</v>
      </c>
      <c r="T141" s="22" t="s">
        <v>8</v>
      </c>
      <c r="U141" s="22" t="str">
        <f t="shared" si="4"/>
        <v>NA</v>
      </c>
      <c r="V141" s="22" t="str">
        <f t="shared" si="5"/>
        <v>NA</v>
      </c>
      <c r="W141" s="34" t="s">
        <v>175</v>
      </c>
      <c r="X141" s="22" t="s">
        <v>8</v>
      </c>
      <c r="Y141" s="22" t="s">
        <v>613</v>
      </c>
      <c r="Z141" s="22" t="s">
        <v>9</v>
      </c>
      <c r="AA141" s="22" t="s">
        <v>9</v>
      </c>
      <c r="AB141" s="22" t="s">
        <v>8</v>
      </c>
      <c r="AC141" s="22" t="s">
        <v>9</v>
      </c>
      <c r="AD141" s="22" t="s">
        <v>8</v>
      </c>
      <c r="AE141" s="22" t="s">
        <v>231</v>
      </c>
      <c r="AF141" s="22" t="s">
        <v>9</v>
      </c>
      <c r="AG141" s="22" t="s">
        <v>9</v>
      </c>
      <c r="AH141" s="22">
        <v>10</v>
      </c>
      <c r="AI141" s="34" t="s">
        <v>12</v>
      </c>
      <c r="AJ141" s="22" t="s">
        <v>8</v>
      </c>
      <c r="AK141" s="22" t="s">
        <v>8</v>
      </c>
      <c r="AL141" s="22" t="s">
        <v>8</v>
      </c>
      <c r="AM141" s="22" t="s">
        <v>8</v>
      </c>
      <c r="AN141" s="22" t="s">
        <v>8</v>
      </c>
      <c r="AO141" s="34">
        <v>168</v>
      </c>
      <c r="AP141" s="22" t="s">
        <v>876</v>
      </c>
      <c r="AQ141" s="22">
        <v>2.4</v>
      </c>
      <c r="AR141" s="22">
        <v>0.4</v>
      </c>
      <c r="AS141" s="22" t="s">
        <v>8</v>
      </c>
      <c r="AT141" s="22" t="s">
        <v>8</v>
      </c>
      <c r="AU141" s="22" t="s">
        <v>8</v>
      </c>
      <c r="AV141" s="22" t="s">
        <v>8</v>
      </c>
      <c r="AW141" s="22" t="s">
        <v>137</v>
      </c>
      <c r="AX141" s="22" t="s">
        <v>197</v>
      </c>
      <c r="AY141" s="34" t="s">
        <v>12</v>
      </c>
      <c r="AZ141" s="22" t="s">
        <v>8</v>
      </c>
      <c r="BA141" s="22" t="s">
        <v>8</v>
      </c>
      <c r="BB141" s="22" t="s">
        <v>8</v>
      </c>
      <c r="BC141" s="22" t="s">
        <v>8</v>
      </c>
      <c r="BD141" s="22" t="s">
        <v>8</v>
      </c>
      <c r="BE141" s="22" t="s">
        <v>8</v>
      </c>
      <c r="BF141" s="34" t="s">
        <v>272</v>
      </c>
      <c r="BG141" s="22" t="s">
        <v>273</v>
      </c>
      <c r="BH141" s="22" t="s">
        <v>803</v>
      </c>
    </row>
    <row r="142" spans="1:60" x14ac:dyDescent="0.3">
      <c r="A142" t="s">
        <v>804</v>
      </c>
      <c r="B142" t="s">
        <v>798</v>
      </c>
      <c r="C142">
        <v>2017</v>
      </c>
      <c r="D142" t="s">
        <v>805</v>
      </c>
      <c r="E142" t="s">
        <v>141</v>
      </c>
      <c r="F142" s="35" t="s">
        <v>25</v>
      </c>
      <c r="G142" t="s">
        <v>1008</v>
      </c>
      <c r="H142" t="s">
        <v>36</v>
      </c>
      <c r="I142" t="s">
        <v>12</v>
      </c>
      <c r="J142" t="s">
        <v>8</v>
      </c>
      <c r="K142">
        <v>10</v>
      </c>
      <c r="L142" t="s">
        <v>9</v>
      </c>
      <c r="M142">
        <v>12</v>
      </c>
      <c r="N142" t="s">
        <v>9</v>
      </c>
      <c r="O142" t="s">
        <v>9</v>
      </c>
      <c r="P142" t="s">
        <v>9</v>
      </c>
      <c r="Q142">
        <v>1</v>
      </c>
      <c r="R142">
        <v>10</v>
      </c>
      <c r="S142">
        <v>0</v>
      </c>
      <c r="T142" t="s">
        <v>8</v>
      </c>
      <c r="U142" t="str">
        <f t="shared" si="4"/>
        <v>NA</v>
      </c>
      <c r="V142" t="str">
        <f t="shared" si="5"/>
        <v>NA</v>
      </c>
      <c r="W142" s="35" t="s">
        <v>147</v>
      </c>
      <c r="X142" t="s">
        <v>97</v>
      </c>
      <c r="Y142" t="s">
        <v>78</v>
      </c>
      <c r="Z142" t="s">
        <v>9</v>
      </c>
      <c r="AA142">
        <v>150</v>
      </c>
      <c r="AB142" t="s">
        <v>145</v>
      </c>
      <c r="AC142" t="s">
        <v>9</v>
      </c>
      <c r="AD142" t="s">
        <v>8</v>
      </c>
      <c r="AE142" t="s">
        <v>87</v>
      </c>
      <c r="AF142" t="s">
        <v>9</v>
      </c>
      <c r="AG142">
        <v>4</v>
      </c>
      <c r="AH142">
        <v>20</v>
      </c>
      <c r="AI142" s="35" t="s">
        <v>12</v>
      </c>
      <c r="AJ142" t="s">
        <v>8</v>
      </c>
      <c r="AK142" t="s">
        <v>8</v>
      </c>
      <c r="AL142" t="s">
        <v>8</v>
      </c>
      <c r="AM142" t="s">
        <v>8</v>
      </c>
      <c r="AN142" t="s">
        <v>8</v>
      </c>
      <c r="AO142" s="35">
        <v>24</v>
      </c>
      <c r="AP142" t="s">
        <v>874</v>
      </c>
      <c r="AQ142">
        <v>32.369999999999997</v>
      </c>
      <c r="AR142">
        <v>2.81</v>
      </c>
      <c r="AS142" t="s">
        <v>8</v>
      </c>
      <c r="AT142" t="s">
        <v>8</v>
      </c>
      <c r="AU142" t="s">
        <v>8</v>
      </c>
      <c r="AV142" t="s">
        <v>8</v>
      </c>
      <c r="AW142" t="s">
        <v>137</v>
      </c>
      <c r="AX142" t="s">
        <v>197</v>
      </c>
      <c r="AY142" s="35" t="s">
        <v>138</v>
      </c>
      <c r="AZ142">
        <v>10.029999999999999</v>
      </c>
      <c r="BA142">
        <v>1.01</v>
      </c>
      <c r="BB142" t="s">
        <v>8</v>
      </c>
      <c r="BC142" t="s">
        <v>8</v>
      </c>
      <c r="BD142" t="s">
        <v>197</v>
      </c>
      <c r="BE142">
        <v>24</v>
      </c>
      <c r="BF142" s="35" t="s">
        <v>272</v>
      </c>
      <c r="BG142" t="s">
        <v>8</v>
      </c>
      <c r="BH142" t="s">
        <v>806</v>
      </c>
    </row>
    <row r="143" spans="1:60" s="22" customFormat="1" x14ac:dyDescent="0.3">
      <c r="A143" s="22" t="s">
        <v>810</v>
      </c>
      <c r="B143" s="22" t="s">
        <v>809</v>
      </c>
      <c r="C143" s="22">
        <v>2017</v>
      </c>
      <c r="D143" s="22" t="s">
        <v>811</v>
      </c>
      <c r="E143" s="22" t="s">
        <v>141</v>
      </c>
      <c r="F143" s="34" t="s">
        <v>24</v>
      </c>
      <c r="G143" s="22" t="s">
        <v>11</v>
      </c>
      <c r="H143" s="22" t="s">
        <v>36</v>
      </c>
      <c r="I143" s="22" t="s">
        <v>12</v>
      </c>
      <c r="J143" s="22" t="s">
        <v>8</v>
      </c>
      <c r="K143" s="22">
        <v>6</v>
      </c>
      <c r="L143" s="22" t="s">
        <v>9</v>
      </c>
      <c r="M143" s="22">
        <v>8</v>
      </c>
      <c r="N143" s="22">
        <v>250</v>
      </c>
      <c r="O143" s="22" t="s">
        <v>9</v>
      </c>
      <c r="P143" s="22">
        <v>275</v>
      </c>
      <c r="Q143" s="22">
        <v>1</v>
      </c>
      <c r="R143" s="22">
        <v>9</v>
      </c>
      <c r="S143" s="22">
        <v>1</v>
      </c>
      <c r="T143" s="22">
        <v>9</v>
      </c>
      <c r="U143" s="22">
        <f t="shared" si="4"/>
        <v>1</v>
      </c>
      <c r="V143" s="22">
        <f t="shared" si="5"/>
        <v>9</v>
      </c>
      <c r="W143" s="34" t="s">
        <v>97</v>
      </c>
      <c r="X143" s="22" t="s">
        <v>8</v>
      </c>
      <c r="Y143" s="22" t="s">
        <v>78</v>
      </c>
      <c r="Z143" s="22" t="s">
        <v>1559</v>
      </c>
      <c r="AA143" s="22">
        <v>10</v>
      </c>
      <c r="AB143" s="22" t="s">
        <v>320</v>
      </c>
      <c r="AC143" s="22" t="s">
        <v>9</v>
      </c>
      <c r="AD143" s="22" t="s">
        <v>8</v>
      </c>
      <c r="AE143" s="22" t="s">
        <v>9</v>
      </c>
      <c r="AF143" s="22" t="s">
        <v>9</v>
      </c>
      <c r="AG143" s="22">
        <v>5</v>
      </c>
      <c r="AH143" s="22">
        <v>15</v>
      </c>
      <c r="AI143" s="34" t="s">
        <v>812</v>
      </c>
      <c r="AK143" s="22">
        <v>40</v>
      </c>
      <c r="AL143" s="22" t="s">
        <v>813</v>
      </c>
      <c r="AM143" s="22">
        <v>72</v>
      </c>
      <c r="AN143" s="22" t="s">
        <v>158</v>
      </c>
      <c r="AO143" s="34">
        <v>96</v>
      </c>
      <c r="AP143" s="22" t="s">
        <v>874</v>
      </c>
      <c r="AQ143" s="22">
        <v>72.8</v>
      </c>
      <c r="AR143" s="22">
        <v>6.4</v>
      </c>
      <c r="AS143" s="22">
        <v>84.9</v>
      </c>
      <c r="AT143" s="22">
        <v>9.6</v>
      </c>
      <c r="AU143" s="22" t="s">
        <v>8</v>
      </c>
      <c r="AV143" s="22" t="s">
        <v>8</v>
      </c>
      <c r="AW143" s="22" t="s">
        <v>137</v>
      </c>
      <c r="AX143" s="22" t="s">
        <v>196</v>
      </c>
      <c r="AY143" s="34" t="s">
        <v>12</v>
      </c>
      <c r="AZ143" s="22" t="s">
        <v>8</v>
      </c>
      <c r="BA143" s="22" t="s">
        <v>8</v>
      </c>
      <c r="BB143" s="22" t="s">
        <v>8</v>
      </c>
      <c r="BC143" s="22" t="s">
        <v>8</v>
      </c>
      <c r="BD143" s="22" t="s">
        <v>8</v>
      </c>
      <c r="BE143" s="22" t="s">
        <v>8</v>
      </c>
      <c r="BF143" s="34" t="s">
        <v>273</v>
      </c>
      <c r="BG143" s="22" t="s">
        <v>273</v>
      </c>
    </row>
    <row r="144" spans="1:60" x14ac:dyDescent="0.3">
      <c r="A144" t="s">
        <v>817</v>
      </c>
      <c r="B144" t="s">
        <v>816</v>
      </c>
      <c r="C144">
        <v>2012</v>
      </c>
      <c r="D144" t="s">
        <v>818</v>
      </c>
      <c r="E144" t="s">
        <v>141</v>
      </c>
      <c r="F144" s="35" t="s">
        <v>25</v>
      </c>
      <c r="G144" t="s">
        <v>820</v>
      </c>
      <c r="H144" t="s">
        <v>36</v>
      </c>
      <c r="I144" t="s">
        <v>12</v>
      </c>
      <c r="J144" t="s">
        <v>8</v>
      </c>
      <c r="K144" t="s">
        <v>9</v>
      </c>
      <c r="L144" t="s">
        <v>9</v>
      </c>
      <c r="M144" t="s">
        <v>9</v>
      </c>
      <c r="N144">
        <v>25</v>
      </c>
      <c r="O144" t="s">
        <v>9</v>
      </c>
      <c r="P144">
        <v>30</v>
      </c>
      <c r="Q144">
        <v>4</v>
      </c>
      <c r="R144">
        <v>5.5</v>
      </c>
      <c r="S144">
        <v>0</v>
      </c>
      <c r="T144" t="s">
        <v>8</v>
      </c>
      <c r="U144" t="str">
        <f t="shared" ref="U144:U207" si="6">IF(AND(Q144&lt;&gt;"", Q144&lt;&gt;0, Q144&lt;&gt;"NA", Q144&lt;&gt;"NR",S144&lt;&gt;"", S144&lt;&gt;0, S144&lt;&gt;"NA", S144&lt;&gt;"NR"), S144/Q144, "NA")</f>
        <v>NA</v>
      </c>
      <c r="V144" t="str">
        <f t="shared" ref="V144:V207" si="7">IF(AND(U144&lt;&gt;"", U144&lt;&gt;0, U144&lt;&gt;"NA", U144&lt;&gt;"NR",R144&lt;&gt;"", R144&lt;&gt;0, R144&lt;&gt;"NA", R144&lt;&gt;"NR"), R144/U144, "NA")</f>
        <v>NA</v>
      </c>
      <c r="W144" s="35" t="s">
        <v>97</v>
      </c>
      <c r="X144" t="s">
        <v>8</v>
      </c>
      <c r="Y144" t="s">
        <v>2553</v>
      </c>
      <c r="Z144" t="s">
        <v>91</v>
      </c>
      <c r="AA144">
        <v>50</v>
      </c>
      <c r="AB144" t="s">
        <v>145</v>
      </c>
      <c r="AC144">
        <v>3.5</v>
      </c>
      <c r="AD144" t="s">
        <v>221</v>
      </c>
      <c r="AE144" t="s">
        <v>84</v>
      </c>
      <c r="AF144">
        <v>540</v>
      </c>
      <c r="AG144">
        <v>1</v>
      </c>
      <c r="AH144">
        <v>10</v>
      </c>
      <c r="AI144" s="35" t="s">
        <v>12</v>
      </c>
      <c r="AJ144" t="s">
        <v>8</v>
      </c>
      <c r="AK144" t="s">
        <v>8</v>
      </c>
      <c r="AL144" t="s">
        <v>8</v>
      </c>
      <c r="AM144" t="s">
        <v>8</v>
      </c>
      <c r="AN144" t="s">
        <v>8</v>
      </c>
      <c r="AO144" s="35">
        <v>24</v>
      </c>
      <c r="AP144" t="s">
        <v>874</v>
      </c>
      <c r="AQ144">
        <v>50.02</v>
      </c>
      <c r="AR144" s="29">
        <f>7.37/1.35</f>
        <v>5.4592592592592588</v>
      </c>
      <c r="AS144" t="s">
        <v>8</v>
      </c>
      <c r="AT144" t="s">
        <v>8</v>
      </c>
      <c r="AU144" t="s">
        <v>8</v>
      </c>
      <c r="AV144" t="s">
        <v>8</v>
      </c>
      <c r="AW144" t="s">
        <v>137</v>
      </c>
      <c r="AX144" t="s">
        <v>196</v>
      </c>
      <c r="AY144" s="35" t="s">
        <v>12</v>
      </c>
      <c r="AZ144" t="s">
        <v>8</v>
      </c>
      <c r="BA144" t="s">
        <v>8</v>
      </c>
      <c r="BB144" t="s">
        <v>8</v>
      </c>
      <c r="BC144" t="s">
        <v>8</v>
      </c>
      <c r="BD144" t="s">
        <v>8</v>
      </c>
      <c r="BE144" t="s">
        <v>8</v>
      </c>
      <c r="BF144" s="35" t="s">
        <v>272</v>
      </c>
      <c r="BG144" t="s">
        <v>273</v>
      </c>
      <c r="BH144" t="s">
        <v>824</v>
      </c>
    </row>
    <row r="145" spans="1:62" x14ac:dyDescent="0.3">
      <c r="A145" t="s">
        <v>817</v>
      </c>
      <c r="B145" t="s">
        <v>816</v>
      </c>
      <c r="C145">
        <v>2012</v>
      </c>
      <c r="D145" t="s">
        <v>818</v>
      </c>
      <c r="E145" t="s">
        <v>143</v>
      </c>
      <c r="F145" s="35" t="s">
        <v>25</v>
      </c>
      <c r="G145" t="s">
        <v>819</v>
      </c>
      <c r="H145" t="s">
        <v>36</v>
      </c>
      <c r="I145" t="s">
        <v>12</v>
      </c>
      <c r="J145" t="s">
        <v>8</v>
      </c>
      <c r="K145" t="s">
        <v>9</v>
      </c>
      <c r="L145" t="s">
        <v>9</v>
      </c>
      <c r="M145" t="s">
        <v>9</v>
      </c>
      <c r="N145">
        <v>25</v>
      </c>
      <c r="O145" t="s">
        <v>9</v>
      </c>
      <c r="P145">
        <v>30</v>
      </c>
      <c r="Q145">
        <v>4</v>
      </c>
      <c r="R145">
        <v>5.5</v>
      </c>
      <c r="S145">
        <v>0</v>
      </c>
      <c r="T145" t="s">
        <v>8</v>
      </c>
      <c r="U145" t="str">
        <f t="shared" si="6"/>
        <v>NA</v>
      </c>
      <c r="V145" t="str">
        <f t="shared" si="7"/>
        <v>NA</v>
      </c>
      <c r="W145" s="35" t="s">
        <v>97</v>
      </c>
      <c r="X145" t="s">
        <v>8</v>
      </c>
      <c r="Y145" t="s">
        <v>2553</v>
      </c>
      <c r="Z145" t="s">
        <v>91</v>
      </c>
      <c r="AA145">
        <v>50</v>
      </c>
      <c r="AB145" t="s">
        <v>145</v>
      </c>
      <c r="AC145">
        <v>3.5</v>
      </c>
      <c r="AD145" t="s">
        <v>221</v>
      </c>
      <c r="AE145" t="s">
        <v>84</v>
      </c>
      <c r="AF145">
        <v>540</v>
      </c>
      <c r="AG145">
        <v>1</v>
      </c>
      <c r="AH145">
        <v>10</v>
      </c>
      <c r="AI145" s="35" t="s">
        <v>12</v>
      </c>
      <c r="AJ145" t="s">
        <v>8</v>
      </c>
      <c r="AK145" t="s">
        <v>8</v>
      </c>
      <c r="AL145" t="s">
        <v>8</v>
      </c>
      <c r="AM145" t="s">
        <v>8</v>
      </c>
      <c r="AN145" t="s">
        <v>8</v>
      </c>
      <c r="AO145" s="35">
        <v>24</v>
      </c>
      <c r="AP145" t="s">
        <v>874</v>
      </c>
      <c r="AQ145">
        <v>54.69</v>
      </c>
      <c r="AR145" s="29">
        <f>4.91/1.35</f>
        <v>3.6370370370370368</v>
      </c>
      <c r="AS145" t="s">
        <v>8</v>
      </c>
      <c r="AT145" t="s">
        <v>8</v>
      </c>
      <c r="AU145" t="s">
        <v>8</v>
      </c>
      <c r="AV145" t="s">
        <v>8</v>
      </c>
      <c r="AW145" t="s">
        <v>137</v>
      </c>
      <c r="AX145" t="s">
        <v>196</v>
      </c>
      <c r="AY145" s="35" t="s">
        <v>12</v>
      </c>
      <c r="AZ145" t="s">
        <v>8</v>
      </c>
      <c r="BA145" t="s">
        <v>8</v>
      </c>
      <c r="BB145" t="s">
        <v>8</v>
      </c>
      <c r="BC145" t="s">
        <v>8</v>
      </c>
      <c r="BD145" t="s">
        <v>8</v>
      </c>
      <c r="BE145" t="s">
        <v>8</v>
      </c>
      <c r="BF145" s="35" t="s">
        <v>272</v>
      </c>
      <c r="BG145" t="s">
        <v>273</v>
      </c>
      <c r="BH145" t="s">
        <v>824</v>
      </c>
    </row>
    <row r="146" spans="1:62" x14ac:dyDescent="0.3">
      <c r="A146" t="s">
        <v>817</v>
      </c>
      <c r="B146" t="s">
        <v>816</v>
      </c>
      <c r="C146">
        <v>2012</v>
      </c>
      <c r="D146" t="s">
        <v>818</v>
      </c>
      <c r="E146" t="s">
        <v>144</v>
      </c>
      <c r="F146" s="35" t="s">
        <v>25</v>
      </c>
      <c r="G146" t="s">
        <v>820</v>
      </c>
      <c r="H146" t="s">
        <v>35</v>
      </c>
      <c r="I146" t="s">
        <v>12</v>
      </c>
      <c r="J146" t="s">
        <v>8</v>
      </c>
      <c r="K146" t="s">
        <v>9</v>
      </c>
      <c r="L146" t="s">
        <v>9</v>
      </c>
      <c r="M146" t="s">
        <v>9</v>
      </c>
      <c r="N146">
        <v>25</v>
      </c>
      <c r="O146" t="s">
        <v>9</v>
      </c>
      <c r="P146">
        <v>30</v>
      </c>
      <c r="Q146">
        <v>4</v>
      </c>
      <c r="R146">
        <v>5.5</v>
      </c>
      <c r="S146">
        <v>0</v>
      </c>
      <c r="T146" t="s">
        <v>8</v>
      </c>
      <c r="U146" t="str">
        <f t="shared" si="6"/>
        <v>NA</v>
      </c>
      <c r="V146" t="str">
        <f t="shared" si="7"/>
        <v>NA</v>
      </c>
      <c r="W146" s="35" t="s">
        <v>97</v>
      </c>
      <c r="X146" t="s">
        <v>8</v>
      </c>
      <c r="Y146" t="s">
        <v>2553</v>
      </c>
      <c r="Z146" t="s">
        <v>91</v>
      </c>
      <c r="AA146">
        <v>50</v>
      </c>
      <c r="AB146" t="s">
        <v>145</v>
      </c>
      <c r="AC146">
        <v>3.5</v>
      </c>
      <c r="AD146" t="s">
        <v>221</v>
      </c>
      <c r="AE146" t="s">
        <v>84</v>
      </c>
      <c r="AF146">
        <v>540</v>
      </c>
      <c r="AG146">
        <v>1</v>
      </c>
      <c r="AH146">
        <v>10</v>
      </c>
      <c r="AI146" s="35" t="s">
        <v>12</v>
      </c>
      <c r="AJ146" t="s">
        <v>8</v>
      </c>
      <c r="AK146" t="s">
        <v>8</v>
      </c>
      <c r="AL146" t="s">
        <v>8</v>
      </c>
      <c r="AM146" t="s">
        <v>8</v>
      </c>
      <c r="AN146" t="s">
        <v>8</v>
      </c>
      <c r="AO146" s="35">
        <v>24</v>
      </c>
      <c r="AP146" t="s">
        <v>874</v>
      </c>
      <c r="AQ146">
        <v>42.87</v>
      </c>
      <c r="AR146" s="29">
        <f>4.68/1.35</f>
        <v>3.4666666666666663</v>
      </c>
      <c r="AS146" t="s">
        <v>8</v>
      </c>
      <c r="AT146" t="s">
        <v>8</v>
      </c>
      <c r="AU146" t="s">
        <v>8</v>
      </c>
      <c r="AV146" t="s">
        <v>8</v>
      </c>
      <c r="AW146" t="s">
        <v>137</v>
      </c>
      <c r="AX146" t="s">
        <v>196</v>
      </c>
      <c r="AY146" s="35" t="s">
        <v>12</v>
      </c>
      <c r="AZ146" t="s">
        <v>8</v>
      </c>
      <c r="BA146" t="s">
        <v>8</v>
      </c>
      <c r="BB146" t="s">
        <v>8</v>
      </c>
      <c r="BC146" t="s">
        <v>8</v>
      </c>
      <c r="BD146" t="s">
        <v>8</v>
      </c>
      <c r="BE146" t="s">
        <v>8</v>
      </c>
      <c r="BF146" s="35" t="s">
        <v>272</v>
      </c>
      <c r="BG146" t="s">
        <v>273</v>
      </c>
      <c r="BH146" t="s">
        <v>824</v>
      </c>
    </row>
    <row r="147" spans="1:62" x14ac:dyDescent="0.3">
      <c r="A147" t="s">
        <v>817</v>
      </c>
      <c r="B147" t="s">
        <v>816</v>
      </c>
      <c r="C147">
        <v>2012</v>
      </c>
      <c r="D147" t="s">
        <v>818</v>
      </c>
      <c r="E147" t="s">
        <v>263</v>
      </c>
      <c r="F147" s="35" t="s">
        <v>25</v>
      </c>
      <c r="G147" t="s">
        <v>819</v>
      </c>
      <c r="H147" t="s">
        <v>35</v>
      </c>
      <c r="I147" t="s">
        <v>12</v>
      </c>
      <c r="J147" t="s">
        <v>8</v>
      </c>
      <c r="K147" t="s">
        <v>9</v>
      </c>
      <c r="L147" t="s">
        <v>9</v>
      </c>
      <c r="M147" t="s">
        <v>9</v>
      </c>
      <c r="N147">
        <v>25</v>
      </c>
      <c r="O147" t="s">
        <v>9</v>
      </c>
      <c r="P147">
        <v>30</v>
      </c>
      <c r="Q147">
        <v>4</v>
      </c>
      <c r="R147">
        <v>5.5</v>
      </c>
      <c r="S147">
        <v>0</v>
      </c>
      <c r="T147" t="s">
        <v>8</v>
      </c>
      <c r="U147" t="str">
        <f t="shared" si="6"/>
        <v>NA</v>
      </c>
      <c r="V147" t="str">
        <f t="shared" si="7"/>
        <v>NA</v>
      </c>
      <c r="W147" s="35" t="s">
        <v>97</v>
      </c>
      <c r="X147" t="s">
        <v>8</v>
      </c>
      <c r="Y147" t="s">
        <v>2553</v>
      </c>
      <c r="Z147" t="s">
        <v>91</v>
      </c>
      <c r="AA147">
        <v>50</v>
      </c>
      <c r="AB147" t="s">
        <v>145</v>
      </c>
      <c r="AC147">
        <v>3.5</v>
      </c>
      <c r="AD147" t="s">
        <v>221</v>
      </c>
      <c r="AE147" t="s">
        <v>84</v>
      </c>
      <c r="AF147">
        <v>540</v>
      </c>
      <c r="AG147">
        <v>1</v>
      </c>
      <c r="AH147">
        <v>10</v>
      </c>
      <c r="AI147" s="35" t="s">
        <v>12</v>
      </c>
      <c r="AJ147" t="s">
        <v>8</v>
      </c>
      <c r="AK147" t="s">
        <v>8</v>
      </c>
      <c r="AL147" t="s">
        <v>8</v>
      </c>
      <c r="AM147" t="s">
        <v>8</v>
      </c>
      <c r="AN147" t="s">
        <v>8</v>
      </c>
      <c r="AO147" s="35">
        <v>24</v>
      </c>
      <c r="AP147" t="s">
        <v>874</v>
      </c>
      <c r="AQ147">
        <v>42.87</v>
      </c>
      <c r="AR147" s="29">
        <f>6.35/1.35</f>
        <v>4.7037037037037033</v>
      </c>
      <c r="AS147" t="s">
        <v>8</v>
      </c>
      <c r="AT147" t="s">
        <v>8</v>
      </c>
      <c r="AU147" t="s">
        <v>8</v>
      </c>
      <c r="AV147" t="s">
        <v>8</v>
      </c>
      <c r="AW147" t="s">
        <v>137</v>
      </c>
      <c r="AX147" t="s">
        <v>196</v>
      </c>
      <c r="AY147" s="35" t="s">
        <v>12</v>
      </c>
      <c r="AZ147" t="s">
        <v>8</v>
      </c>
      <c r="BA147" t="s">
        <v>8</v>
      </c>
      <c r="BB147" t="s">
        <v>8</v>
      </c>
      <c r="BC147" t="s">
        <v>8</v>
      </c>
      <c r="BD147" t="s">
        <v>8</v>
      </c>
      <c r="BE147" t="s">
        <v>8</v>
      </c>
      <c r="BF147" s="35" t="s">
        <v>272</v>
      </c>
      <c r="BG147" t="s">
        <v>273</v>
      </c>
      <c r="BH147" t="s">
        <v>824</v>
      </c>
    </row>
    <row r="148" spans="1:62" s="22" customFormat="1" x14ac:dyDescent="0.3">
      <c r="A148" s="22" t="s">
        <v>826</v>
      </c>
      <c r="B148" s="22" t="s">
        <v>825</v>
      </c>
      <c r="C148" s="22">
        <v>2000</v>
      </c>
      <c r="D148" s="22" t="s">
        <v>827</v>
      </c>
      <c r="E148" s="22" t="s">
        <v>141</v>
      </c>
      <c r="F148" s="34" t="s">
        <v>24</v>
      </c>
      <c r="G148" s="22" t="s">
        <v>50</v>
      </c>
      <c r="H148" s="22" t="s">
        <v>35</v>
      </c>
      <c r="I148" s="22" t="s">
        <v>210</v>
      </c>
      <c r="J148" s="22" t="s">
        <v>284</v>
      </c>
      <c r="K148" s="22" t="s">
        <v>9</v>
      </c>
      <c r="L148" s="22">
        <v>20</v>
      </c>
      <c r="M148" s="22" t="s">
        <v>9</v>
      </c>
      <c r="N148" s="22">
        <v>190</v>
      </c>
      <c r="O148" s="22" t="s">
        <v>9</v>
      </c>
      <c r="P148" s="22">
        <v>230</v>
      </c>
      <c r="Q148" s="22">
        <v>1</v>
      </c>
      <c r="R148" s="22">
        <v>8</v>
      </c>
      <c r="S148" s="22">
        <v>2</v>
      </c>
      <c r="T148" s="22">
        <v>8</v>
      </c>
      <c r="U148" s="22">
        <f t="shared" si="6"/>
        <v>2</v>
      </c>
      <c r="V148" s="22">
        <f t="shared" si="7"/>
        <v>4</v>
      </c>
      <c r="W148" s="34" t="s">
        <v>147</v>
      </c>
      <c r="X148" s="22" t="s">
        <v>95</v>
      </c>
      <c r="Y148" s="22" t="s">
        <v>2553</v>
      </c>
      <c r="Z148" s="22" t="s">
        <v>276</v>
      </c>
      <c r="AA148" s="22">
        <v>20</v>
      </c>
      <c r="AB148" s="22" t="s">
        <v>145</v>
      </c>
      <c r="AC148" s="22">
        <v>20</v>
      </c>
      <c r="AD148" s="22" t="s">
        <v>221</v>
      </c>
      <c r="AE148" s="22" t="s">
        <v>651</v>
      </c>
      <c r="AF148" s="22">
        <v>568</v>
      </c>
      <c r="AG148" s="22">
        <v>3</v>
      </c>
      <c r="AH148" s="22">
        <v>4</v>
      </c>
      <c r="AI148" s="34" t="s">
        <v>828</v>
      </c>
      <c r="AK148" s="22" t="s">
        <v>8</v>
      </c>
      <c r="AL148" s="22" t="s">
        <v>8</v>
      </c>
      <c r="AM148" s="22">
        <v>-672</v>
      </c>
      <c r="AN148" s="22" t="s">
        <v>156</v>
      </c>
      <c r="AO148" s="34">
        <v>72</v>
      </c>
      <c r="AP148" s="22" t="s">
        <v>875</v>
      </c>
      <c r="AQ148" s="22">
        <v>49.9</v>
      </c>
      <c r="AR148" s="22">
        <v>19.8</v>
      </c>
      <c r="AS148" s="22">
        <v>78.5</v>
      </c>
      <c r="AT148" s="22">
        <v>21</v>
      </c>
      <c r="AU148" s="22" t="s">
        <v>8</v>
      </c>
      <c r="AV148" s="22" t="s">
        <v>8</v>
      </c>
      <c r="AW148" s="22" t="s">
        <v>137</v>
      </c>
      <c r="AX148" s="22" t="s">
        <v>196</v>
      </c>
      <c r="AY148" s="34" t="s">
        <v>12</v>
      </c>
      <c r="AZ148" s="22" t="s">
        <v>8</v>
      </c>
      <c r="BA148" s="22" t="s">
        <v>8</v>
      </c>
      <c r="BB148" s="22" t="s">
        <v>8</v>
      </c>
      <c r="BC148" s="22" t="s">
        <v>8</v>
      </c>
      <c r="BD148" s="22" t="s">
        <v>8</v>
      </c>
      <c r="BE148" s="22" t="s">
        <v>8</v>
      </c>
      <c r="BF148" s="34" t="s">
        <v>273</v>
      </c>
      <c r="BG148" s="22" t="s">
        <v>272</v>
      </c>
      <c r="BH148" s="22" t="s">
        <v>829</v>
      </c>
    </row>
    <row r="149" spans="1:62" x14ac:dyDescent="0.3">
      <c r="A149" t="s">
        <v>832</v>
      </c>
      <c r="B149" t="s">
        <v>830</v>
      </c>
      <c r="C149">
        <v>2009</v>
      </c>
      <c r="D149" t="s">
        <v>831</v>
      </c>
      <c r="E149" t="s">
        <v>141</v>
      </c>
      <c r="F149" s="35" t="s">
        <v>24</v>
      </c>
      <c r="G149" t="s">
        <v>10</v>
      </c>
      <c r="H149" t="s">
        <v>36</v>
      </c>
      <c r="I149" t="s">
        <v>12</v>
      </c>
      <c r="J149" t="s">
        <v>8</v>
      </c>
      <c r="K149">
        <v>10</v>
      </c>
      <c r="L149" t="s">
        <v>9</v>
      </c>
      <c r="M149">
        <v>12</v>
      </c>
      <c r="N149">
        <v>270</v>
      </c>
      <c r="O149" t="s">
        <v>9</v>
      </c>
      <c r="P149">
        <v>300</v>
      </c>
      <c r="Q149">
        <v>1</v>
      </c>
      <c r="R149">
        <v>23</v>
      </c>
      <c r="S149">
        <v>6</v>
      </c>
      <c r="T149">
        <v>7</v>
      </c>
      <c r="U149">
        <f t="shared" si="6"/>
        <v>6</v>
      </c>
      <c r="V149">
        <f t="shared" si="7"/>
        <v>3.8333333333333335</v>
      </c>
      <c r="W149" s="35" t="s">
        <v>95</v>
      </c>
      <c r="X149" t="s">
        <v>8</v>
      </c>
      <c r="Y149" t="s">
        <v>2553</v>
      </c>
      <c r="Z149" t="s">
        <v>91</v>
      </c>
      <c r="AA149">
        <v>20</v>
      </c>
      <c r="AB149" t="s">
        <v>145</v>
      </c>
      <c r="AC149">
        <v>600000</v>
      </c>
      <c r="AD149" t="s">
        <v>252</v>
      </c>
      <c r="AE149" t="s">
        <v>85</v>
      </c>
      <c r="AF149" t="s">
        <v>9</v>
      </c>
      <c r="AG149">
        <v>3</v>
      </c>
      <c r="AH149">
        <v>10</v>
      </c>
      <c r="AI149" s="35" t="s">
        <v>833</v>
      </c>
      <c r="AK149">
        <v>120</v>
      </c>
      <c r="AL149" t="s">
        <v>145</v>
      </c>
      <c r="AM149">
        <v>0</v>
      </c>
      <c r="AN149" t="s">
        <v>158</v>
      </c>
      <c r="AO149" s="35">
        <v>24</v>
      </c>
      <c r="AP149" t="s">
        <v>875</v>
      </c>
      <c r="AQ149">
        <v>10.59</v>
      </c>
      <c r="AR149">
        <v>4.2300000000000004</v>
      </c>
      <c r="AS149">
        <v>6.8</v>
      </c>
      <c r="AT149">
        <v>0.91</v>
      </c>
      <c r="AU149" t="s">
        <v>8</v>
      </c>
      <c r="AV149" t="s">
        <v>8</v>
      </c>
      <c r="AW149" t="s">
        <v>9</v>
      </c>
      <c r="AX149" t="s">
        <v>9</v>
      </c>
      <c r="AY149" s="35" t="s">
        <v>12</v>
      </c>
      <c r="AZ149" t="s">
        <v>8</v>
      </c>
      <c r="BA149" t="s">
        <v>8</v>
      </c>
      <c r="BB149" t="s">
        <v>8</v>
      </c>
      <c r="BC149" t="s">
        <v>8</v>
      </c>
      <c r="BD149" t="s">
        <v>8</v>
      </c>
      <c r="BE149" t="s">
        <v>8</v>
      </c>
      <c r="BF149" s="35" t="s">
        <v>273</v>
      </c>
      <c r="BG149" t="s">
        <v>272</v>
      </c>
      <c r="BH149" t="s">
        <v>847</v>
      </c>
    </row>
    <row r="150" spans="1:62" s="22" customFormat="1" x14ac:dyDescent="0.3">
      <c r="A150" s="22" t="s">
        <v>838</v>
      </c>
      <c r="B150" s="22" t="s">
        <v>836</v>
      </c>
      <c r="C150" s="22">
        <v>2017</v>
      </c>
      <c r="D150" s="22" t="s">
        <v>837</v>
      </c>
      <c r="E150" s="22" t="s">
        <v>141</v>
      </c>
      <c r="F150" s="34" t="s">
        <v>24</v>
      </c>
      <c r="G150" s="22" t="s">
        <v>11</v>
      </c>
      <c r="H150" s="22" t="s">
        <v>36</v>
      </c>
      <c r="I150" s="22" t="s">
        <v>12</v>
      </c>
      <c r="J150" s="22" t="s">
        <v>8</v>
      </c>
      <c r="K150" s="22" t="s">
        <v>9</v>
      </c>
      <c r="L150" s="22">
        <v>8</v>
      </c>
      <c r="M150" s="22" t="s">
        <v>9</v>
      </c>
      <c r="N150" s="22">
        <v>180</v>
      </c>
      <c r="O150" s="22" t="s">
        <v>9</v>
      </c>
      <c r="P150" s="22">
        <v>210</v>
      </c>
      <c r="Q150" s="22">
        <v>1</v>
      </c>
      <c r="R150" s="22">
        <v>7</v>
      </c>
      <c r="S150" s="22">
        <v>4</v>
      </c>
      <c r="T150" s="22">
        <v>7</v>
      </c>
      <c r="U150" s="22">
        <f t="shared" si="6"/>
        <v>4</v>
      </c>
      <c r="V150" s="22">
        <f t="shared" si="7"/>
        <v>1.75</v>
      </c>
      <c r="W150" s="34" t="s">
        <v>97</v>
      </c>
      <c r="X150" s="22" t="s">
        <v>8</v>
      </c>
      <c r="Y150" s="22" t="s">
        <v>2553</v>
      </c>
      <c r="Z150" s="22" t="s">
        <v>91</v>
      </c>
      <c r="AA150" s="22">
        <v>12</v>
      </c>
      <c r="AB150" s="22" t="s">
        <v>145</v>
      </c>
      <c r="AC150" s="22" t="s">
        <v>9</v>
      </c>
      <c r="AD150" s="22" t="s">
        <v>8</v>
      </c>
      <c r="AE150" s="22" t="s">
        <v>84</v>
      </c>
      <c r="AF150" s="22">
        <v>540</v>
      </c>
      <c r="AG150" s="22">
        <v>3</v>
      </c>
      <c r="AH150" s="22">
        <v>10</v>
      </c>
      <c r="AI150" s="34" t="s">
        <v>470</v>
      </c>
      <c r="AK150" s="22">
        <v>3</v>
      </c>
      <c r="AL150" s="22" t="s">
        <v>145</v>
      </c>
      <c r="AM150" s="22">
        <v>0</v>
      </c>
      <c r="AN150" s="22" t="s">
        <v>158</v>
      </c>
      <c r="AO150" s="34">
        <v>24</v>
      </c>
      <c r="AP150" s="22" t="s">
        <v>875</v>
      </c>
      <c r="AQ150" s="22">
        <v>0.31</v>
      </c>
      <c r="AR150" s="22">
        <v>0.05</v>
      </c>
      <c r="AS150" s="22">
        <v>0.18</v>
      </c>
      <c r="AT150" s="22">
        <v>0.02</v>
      </c>
      <c r="AU150" s="22" t="s">
        <v>8</v>
      </c>
      <c r="AV150" s="22" t="s">
        <v>8</v>
      </c>
      <c r="AW150" s="22" t="s">
        <v>839</v>
      </c>
      <c r="AX150" s="22" t="s">
        <v>196</v>
      </c>
      <c r="AY150" s="34" t="s">
        <v>12</v>
      </c>
      <c r="AZ150" s="22" t="s">
        <v>8</v>
      </c>
      <c r="BA150" s="22" t="s">
        <v>8</v>
      </c>
      <c r="BB150" s="22" t="s">
        <v>8</v>
      </c>
      <c r="BC150" s="22" t="s">
        <v>8</v>
      </c>
      <c r="BD150" s="22" t="s">
        <v>8</v>
      </c>
      <c r="BE150" s="22" t="s">
        <v>8</v>
      </c>
      <c r="BF150" s="34" t="s">
        <v>273</v>
      </c>
      <c r="BG150" s="22" t="s">
        <v>272</v>
      </c>
      <c r="BH150" s="22" t="s">
        <v>871</v>
      </c>
    </row>
    <row r="151" spans="1:62" s="22" customFormat="1" x14ac:dyDescent="0.3">
      <c r="A151" s="22" t="s">
        <v>838</v>
      </c>
      <c r="B151" s="22" t="s">
        <v>836</v>
      </c>
      <c r="C151" s="22">
        <v>2017</v>
      </c>
      <c r="D151" s="22" t="s">
        <v>837</v>
      </c>
      <c r="E151" s="22" t="s">
        <v>143</v>
      </c>
      <c r="F151" s="34" t="s">
        <v>24</v>
      </c>
      <c r="G151" s="22" t="s">
        <v>11</v>
      </c>
      <c r="H151" s="22" t="s">
        <v>36</v>
      </c>
      <c r="I151" s="22" t="s">
        <v>12</v>
      </c>
      <c r="J151" s="22" t="s">
        <v>8</v>
      </c>
      <c r="K151" s="22" t="s">
        <v>9</v>
      </c>
      <c r="L151" s="22">
        <v>8</v>
      </c>
      <c r="M151" s="22" t="s">
        <v>9</v>
      </c>
      <c r="N151" s="22">
        <v>180</v>
      </c>
      <c r="O151" s="22" t="s">
        <v>9</v>
      </c>
      <c r="P151" s="22">
        <v>210</v>
      </c>
      <c r="Q151" s="22">
        <v>1</v>
      </c>
      <c r="R151" s="22">
        <v>7.5</v>
      </c>
      <c r="S151" s="22">
        <v>5</v>
      </c>
      <c r="T151" s="22" t="s">
        <v>9</v>
      </c>
      <c r="U151" s="22">
        <f t="shared" si="6"/>
        <v>5</v>
      </c>
      <c r="V151" s="22">
        <f t="shared" si="7"/>
        <v>1.5</v>
      </c>
      <c r="W151" s="34" t="s">
        <v>97</v>
      </c>
      <c r="X151" s="22" t="s">
        <v>8</v>
      </c>
      <c r="Y151" s="22" t="s">
        <v>2553</v>
      </c>
      <c r="Z151" s="22" t="s">
        <v>91</v>
      </c>
      <c r="AA151" s="22">
        <v>12</v>
      </c>
      <c r="AB151" s="22" t="s">
        <v>145</v>
      </c>
      <c r="AC151" s="22" t="s">
        <v>9</v>
      </c>
      <c r="AD151" s="22" t="s">
        <v>8</v>
      </c>
      <c r="AE151" s="22" t="s">
        <v>84</v>
      </c>
      <c r="AF151" s="22">
        <v>540</v>
      </c>
      <c r="AG151" s="22">
        <v>3</v>
      </c>
      <c r="AH151" s="22">
        <v>10</v>
      </c>
      <c r="AI151" s="34" t="s">
        <v>840</v>
      </c>
      <c r="AK151" s="22">
        <v>5</v>
      </c>
      <c r="AL151" s="22" t="s">
        <v>145</v>
      </c>
      <c r="AM151" s="22">
        <v>1</v>
      </c>
      <c r="AN151" s="22" t="s">
        <v>158</v>
      </c>
      <c r="AO151" s="34">
        <v>24</v>
      </c>
      <c r="AP151" s="22" t="s">
        <v>875</v>
      </c>
      <c r="AQ151" s="22">
        <v>0.31</v>
      </c>
      <c r="AR151" s="22">
        <v>0.03</v>
      </c>
      <c r="AS151" s="22">
        <v>0.25</v>
      </c>
      <c r="AT151" s="22">
        <v>0.03</v>
      </c>
      <c r="AU151" s="22" t="s">
        <v>8</v>
      </c>
      <c r="AV151" s="22" t="s">
        <v>8</v>
      </c>
      <c r="AW151" s="22" t="s">
        <v>839</v>
      </c>
      <c r="AX151" s="22" t="s">
        <v>196</v>
      </c>
      <c r="AY151" s="34" t="s">
        <v>9</v>
      </c>
      <c r="AZ151" s="22">
        <v>7.54</v>
      </c>
      <c r="BA151" s="22">
        <v>1.1599999999999999</v>
      </c>
      <c r="BB151" s="22">
        <v>10.54</v>
      </c>
      <c r="BC151" s="22">
        <v>0.84</v>
      </c>
      <c r="BD151" s="22" t="s">
        <v>196</v>
      </c>
      <c r="BE151" s="22">
        <v>24</v>
      </c>
      <c r="BF151" s="34" t="s">
        <v>273</v>
      </c>
      <c r="BG151" s="22" t="s">
        <v>272</v>
      </c>
      <c r="BH151" s="22" t="s">
        <v>871</v>
      </c>
    </row>
    <row r="152" spans="1:62" x14ac:dyDescent="0.3">
      <c r="A152" t="s">
        <v>844</v>
      </c>
      <c r="B152" t="s">
        <v>836</v>
      </c>
      <c r="C152">
        <v>2018</v>
      </c>
      <c r="D152" t="s">
        <v>843</v>
      </c>
      <c r="E152" t="s">
        <v>141</v>
      </c>
      <c r="F152" s="35" t="s">
        <v>24</v>
      </c>
      <c r="G152" t="s">
        <v>11</v>
      </c>
      <c r="H152" t="s">
        <v>36</v>
      </c>
      <c r="I152" t="s">
        <v>12</v>
      </c>
      <c r="J152" t="s">
        <v>8</v>
      </c>
      <c r="K152" t="s">
        <v>9</v>
      </c>
      <c r="L152">
        <v>8</v>
      </c>
      <c r="M152" t="s">
        <v>9</v>
      </c>
      <c r="N152">
        <v>180</v>
      </c>
      <c r="O152" t="s">
        <v>9</v>
      </c>
      <c r="P152">
        <v>210</v>
      </c>
      <c r="Q152">
        <v>1</v>
      </c>
      <c r="R152">
        <v>6</v>
      </c>
      <c r="S152">
        <v>3</v>
      </c>
      <c r="T152">
        <v>6</v>
      </c>
      <c r="U152">
        <f t="shared" si="6"/>
        <v>3</v>
      </c>
      <c r="V152">
        <f t="shared" si="7"/>
        <v>2</v>
      </c>
      <c r="W152" s="35" t="s">
        <v>97</v>
      </c>
      <c r="X152" t="s">
        <v>8</v>
      </c>
      <c r="Y152" t="s">
        <v>2553</v>
      </c>
      <c r="Z152" t="s">
        <v>91</v>
      </c>
      <c r="AA152">
        <v>12</v>
      </c>
      <c r="AB152" t="s">
        <v>145</v>
      </c>
      <c r="AC152" t="s">
        <v>9</v>
      </c>
      <c r="AD152" t="s">
        <v>8</v>
      </c>
      <c r="AE152" t="s">
        <v>84</v>
      </c>
      <c r="AF152">
        <v>540</v>
      </c>
      <c r="AG152" t="s">
        <v>9</v>
      </c>
      <c r="AH152">
        <v>10</v>
      </c>
      <c r="AI152" s="35" t="s">
        <v>470</v>
      </c>
      <c r="AK152">
        <v>3</v>
      </c>
      <c r="AL152" t="s">
        <v>145</v>
      </c>
      <c r="AM152">
        <v>3</v>
      </c>
      <c r="AN152" t="s">
        <v>158</v>
      </c>
      <c r="AO152" s="35">
        <v>24</v>
      </c>
      <c r="AP152" t="s">
        <v>875</v>
      </c>
      <c r="AQ152">
        <v>0.31</v>
      </c>
      <c r="AR152">
        <v>0.03</v>
      </c>
      <c r="AS152">
        <v>0.28999999999999998</v>
      </c>
      <c r="AT152">
        <v>0.04</v>
      </c>
      <c r="AU152" t="s">
        <v>8</v>
      </c>
      <c r="AV152" t="s">
        <v>8</v>
      </c>
      <c r="AW152" t="s">
        <v>839</v>
      </c>
      <c r="AX152" t="s">
        <v>196</v>
      </c>
      <c r="AY152" s="35" t="s">
        <v>9</v>
      </c>
      <c r="AZ152">
        <v>7.65</v>
      </c>
      <c r="BA152">
        <v>1.04</v>
      </c>
      <c r="BB152">
        <v>9.17</v>
      </c>
      <c r="BC152">
        <v>1.56</v>
      </c>
      <c r="BD152" t="s">
        <v>196</v>
      </c>
      <c r="BE152">
        <v>24</v>
      </c>
      <c r="BF152" s="35" t="s">
        <v>273</v>
      </c>
      <c r="BG152" t="s">
        <v>272</v>
      </c>
      <c r="BH152" t="s">
        <v>871</v>
      </c>
    </row>
    <row r="153" spans="1:62" x14ac:dyDescent="0.3">
      <c r="A153" t="s">
        <v>844</v>
      </c>
      <c r="B153" t="s">
        <v>836</v>
      </c>
      <c r="C153">
        <v>2018</v>
      </c>
      <c r="D153" t="s">
        <v>843</v>
      </c>
      <c r="E153" t="s">
        <v>143</v>
      </c>
      <c r="F153" s="35" t="s">
        <v>24</v>
      </c>
      <c r="G153" t="s">
        <v>11</v>
      </c>
      <c r="H153" t="s">
        <v>36</v>
      </c>
      <c r="I153" t="s">
        <v>12</v>
      </c>
      <c r="J153" t="s">
        <v>8</v>
      </c>
      <c r="K153" t="s">
        <v>9</v>
      </c>
      <c r="L153">
        <v>8</v>
      </c>
      <c r="M153" t="s">
        <v>9</v>
      </c>
      <c r="N153">
        <v>180</v>
      </c>
      <c r="O153" t="s">
        <v>9</v>
      </c>
      <c r="P153">
        <v>210</v>
      </c>
      <c r="Q153">
        <v>1</v>
      </c>
      <c r="R153">
        <v>6</v>
      </c>
      <c r="S153">
        <v>3</v>
      </c>
      <c r="T153">
        <v>6</v>
      </c>
      <c r="U153">
        <f>IF(AND(Q153&lt;&gt;"", Q153&lt;&gt;0, Q153&lt;&gt;"NA", Q153&lt;&gt;"NR",S153&lt;&gt;"", S153&lt;&gt;0, S153&lt;&gt;"NA", S153&lt;&gt;"NR"), S153/Q153, "NA")</f>
        <v>3</v>
      </c>
      <c r="V153">
        <f>IF(AND(U153&lt;&gt;"", U153&lt;&gt;0, U153&lt;&gt;"NA", U153&lt;&gt;"NR",R153&lt;&gt;"", R153&lt;&gt;0, R153&lt;&gt;"NA", R153&lt;&gt;"NR"), R153/U153, "NA")</f>
        <v>2</v>
      </c>
      <c r="W153" s="35" t="s">
        <v>97</v>
      </c>
      <c r="X153" t="s">
        <v>8</v>
      </c>
      <c r="Y153" t="s">
        <v>2553</v>
      </c>
      <c r="Z153" t="s">
        <v>91</v>
      </c>
      <c r="AA153">
        <v>12</v>
      </c>
      <c r="AB153" t="s">
        <v>145</v>
      </c>
      <c r="AC153" t="s">
        <v>9</v>
      </c>
      <c r="AD153" t="s">
        <v>8</v>
      </c>
      <c r="AE153" t="s">
        <v>84</v>
      </c>
      <c r="AF153">
        <v>540</v>
      </c>
      <c r="AG153" t="s">
        <v>9</v>
      </c>
      <c r="AH153">
        <v>10</v>
      </c>
      <c r="AI153" s="35" t="s">
        <v>840</v>
      </c>
      <c r="AK153">
        <v>2.5</v>
      </c>
      <c r="AL153" t="s">
        <v>145</v>
      </c>
      <c r="AM153">
        <v>3</v>
      </c>
      <c r="AN153" t="s">
        <v>158</v>
      </c>
      <c r="AO153" s="35">
        <v>24</v>
      </c>
      <c r="AP153" t="s">
        <v>875</v>
      </c>
      <c r="AQ153">
        <v>0.31</v>
      </c>
      <c r="AR153">
        <v>0.03</v>
      </c>
      <c r="AS153">
        <v>0.28000000000000003</v>
      </c>
      <c r="AT153">
        <v>0.04</v>
      </c>
      <c r="AU153" t="s">
        <v>8</v>
      </c>
      <c r="AV153" t="s">
        <v>8</v>
      </c>
      <c r="AW153" t="s">
        <v>839</v>
      </c>
      <c r="AX153" t="s">
        <v>196</v>
      </c>
      <c r="AY153" s="35" t="s">
        <v>9</v>
      </c>
      <c r="AZ153">
        <v>7.65</v>
      </c>
      <c r="BA153">
        <v>1.04</v>
      </c>
      <c r="BB153">
        <v>9</v>
      </c>
      <c r="BC153">
        <v>0.88</v>
      </c>
      <c r="BD153" t="s">
        <v>196</v>
      </c>
      <c r="BE153">
        <v>24</v>
      </c>
      <c r="BF153" s="35" t="s">
        <v>273</v>
      </c>
      <c r="BG153" t="s">
        <v>272</v>
      </c>
      <c r="BH153" t="s">
        <v>871</v>
      </c>
    </row>
    <row r="154" spans="1:62" s="22" customFormat="1" x14ac:dyDescent="0.3">
      <c r="A154" s="22" t="s">
        <v>885</v>
      </c>
      <c r="B154" s="22" t="s">
        <v>883</v>
      </c>
      <c r="C154" s="22">
        <v>2003</v>
      </c>
      <c r="D154" s="22" t="s">
        <v>884</v>
      </c>
      <c r="E154" s="22" t="s">
        <v>141</v>
      </c>
      <c r="F154" s="34" t="s">
        <v>40</v>
      </c>
      <c r="G154" s="22" t="s">
        <v>1665</v>
      </c>
      <c r="H154" s="22" t="s">
        <v>36</v>
      </c>
      <c r="I154" s="22" t="s">
        <v>12</v>
      </c>
      <c r="J154" s="22" t="s">
        <v>8</v>
      </c>
      <c r="K154" s="22">
        <v>156</v>
      </c>
      <c r="L154" s="22" t="s">
        <v>9</v>
      </c>
      <c r="M154" s="22">
        <v>260</v>
      </c>
      <c r="N154" s="22">
        <v>3100</v>
      </c>
      <c r="O154" s="22" t="s">
        <v>9</v>
      </c>
      <c r="P154" s="22">
        <v>5500</v>
      </c>
      <c r="Q154" s="22">
        <v>1</v>
      </c>
      <c r="R154" s="22">
        <v>6</v>
      </c>
      <c r="S154" s="22">
        <v>4</v>
      </c>
      <c r="T154" s="22">
        <v>6</v>
      </c>
      <c r="U154" s="22">
        <f t="shared" si="6"/>
        <v>4</v>
      </c>
      <c r="V154" s="22">
        <f t="shared" si="7"/>
        <v>1.5</v>
      </c>
      <c r="W154" s="34" t="s">
        <v>147</v>
      </c>
      <c r="X154" s="22" t="s">
        <v>100</v>
      </c>
      <c r="Y154" s="22" t="s">
        <v>2553</v>
      </c>
      <c r="Z154" s="22" t="s">
        <v>91</v>
      </c>
      <c r="AA154" s="22">
        <v>20</v>
      </c>
      <c r="AB154" s="22" t="s">
        <v>145</v>
      </c>
      <c r="AC154" s="22">
        <v>4000000</v>
      </c>
      <c r="AD154" s="22" t="s">
        <v>252</v>
      </c>
      <c r="AE154" s="22" t="s">
        <v>85</v>
      </c>
      <c r="AF154" s="22">
        <v>540</v>
      </c>
      <c r="AG154" s="22" t="s">
        <v>9</v>
      </c>
      <c r="AH154" s="22">
        <v>20</v>
      </c>
      <c r="AI154" s="34" t="s">
        <v>886</v>
      </c>
      <c r="AK154" s="22">
        <v>0.1</v>
      </c>
      <c r="AL154" s="22" t="s">
        <v>145</v>
      </c>
      <c r="AM154" s="22">
        <v>0</v>
      </c>
      <c r="AN154" s="22" t="s">
        <v>157</v>
      </c>
      <c r="AO154" s="34">
        <v>24</v>
      </c>
      <c r="AP154" s="22" t="s">
        <v>876</v>
      </c>
      <c r="AQ154" s="22">
        <v>6281</v>
      </c>
      <c r="AR154" s="22">
        <v>2166</v>
      </c>
      <c r="AS154" s="22">
        <v>1994</v>
      </c>
      <c r="AT154" s="22">
        <v>1032</v>
      </c>
      <c r="AU154" s="22" t="s">
        <v>8</v>
      </c>
      <c r="AV154" s="22" t="s">
        <v>8</v>
      </c>
      <c r="AW154" s="22" t="s">
        <v>137</v>
      </c>
      <c r="AX154" s="22" t="s">
        <v>196</v>
      </c>
      <c r="AY154" s="34" t="s">
        <v>9</v>
      </c>
      <c r="AZ154" s="22">
        <v>58.59</v>
      </c>
      <c r="BA154" s="22">
        <v>19.559999999999999</v>
      </c>
      <c r="BB154" s="22">
        <v>29.02</v>
      </c>
      <c r="BC154" s="22">
        <v>14.35</v>
      </c>
      <c r="BD154" s="22" t="s">
        <v>196</v>
      </c>
      <c r="BE154" s="22">
        <v>22</v>
      </c>
      <c r="BF154" s="34" t="s">
        <v>272</v>
      </c>
      <c r="BG154" s="22" t="s">
        <v>272</v>
      </c>
      <c r="BH154" s="22" t="s">
        <v>887</v>
      </c>
    </row>
    <row r="155" spans="1:62" x14ac:dyDescent="0.3">
      <c r="A155" t="s">
        <v>889</v>
      </c>
      <c r="B155" t="s">
        <v>883</v>
      </c>
      <c r="C155">
        <v>2007</v>
      </c>
      <c r="D155" t="s">
        <v>888</v>
      </c>
      <c r="E155" t="s">
        <v>141</v>
      </c>
      <c r="F155" s="35" t="s">
        <v>40</v>
      </c>
      <c r="G155" t="s">
        <v>1665</v>
      </c>
      <c r="H155" t="s">
        <v>36</v>
      </c>
      <c r="I155" t="s">
        <v>12</v>
      </c>
      <c r="J155" t="s">
        <v>8</v>
      </c>
      <c r="K155">
        <v>156</v>
      </c>
      <c r="L155" t="s">
        <v>9</v>
      </c>
      <c r="M155">
        <v>260</v>
      </c>
      <c r="N155">
        <v>3100</v>
      </c>
      <c r="O155" t="s">
        <v>9</v>
      </c>
      <c r="P155">
        <v>5500</v>
      </c>
      <c r="Q155">
        <v>1</v>
      </c>
      <c r="R155">
        <v>8</v>
      </c>
      <c r="S155">
        <v>3</v>
      </c>
      <c r="T155">
        <v>8</v>
      </c>
      <c r="U155">
        <f t="shared" si="6"/>
        <v>3</v>
      </c>
      <c r="V155">
        <f t="shared" si="7"/>
        <v>2.6666666666666665</v>
      </c>
      <c r="W155" s="35" t="s">
        <v>147</v>
      </c>
      <c r="X155" t="s">
        <v>100</v>
      </c>
      <c r="Y155" t="s">
        <v>2553</v>
      </c>
      <c r="Z155" t="s">
        <v>91</v>
      </c>
      <c r="AA155">
        <v>20</v>
      </c>
      <c r="AB155" t="s">
        <v>145</v>
      </c>
      <c r="AC155">
        <v>4000000</v>
      </c>
      <c r="AD155" t="s">
        <v>252</v>
      </c>
      <c r="AE155" t="s">
        <v>85</v>
      </c>
      <c r="AF155">
        <v>540</v>
      </c>
      <c r="AG155" t="s">
        <v>9</v>
      </c>
      <c r="AH155">
        <v>20</v>
      </c>
      <c r="AI155" s="35" t="s">
        <v>324</v>
      </c>
      <c r="AK155">
        <v>1</v>
      </c>
      <c r="AL155" t="s">
        <v>145</v>
      </c>
      <c r="AM155">
        <v>2</v>
      </c>
      <c r="AN155" t="s">
        <v>158</v>
      </c>
      <c r="AO155" s="35">
        <v>672</v>
      </c>
      <c r="AP155" t="s">
        <v>876</v>
      </c>
      <c r="AQ155">
        <v>4625</v>
      </c>
      <c r="AR155">
        <v>481</v>
      </c>
      <c r="AS155">
        <v>4298</v>
      </c>
      <c r="AT155">
        <v>865</v>
      </c>
      <c r="AU155" t="s">
        <v>8</v>
      </c>
      <c r="AV155" t="s">
        <v>8</v>
      </c>
      <c r="AW155" t="s">
        <v>137</v>
      </c>
      <c r="AX155" t="s">
        <v>198</v>
      </c>
      <c r="AY155" s="35" t="s">
        <v>9</v>
      </c>
      <c r="BD155" t="s">
        <v>198</v>
      </c>
      <c r="BF155" s="35" t="s">
        <v>272</v>
      </c>
      <c r="BG155" t="s">
        <v>272</v>
      </c>
      <c r="BH155" t="s">
        <v>890</v>
      </c>
      <c r="BI155" t="s">
        <v>891</v>
      </c>
      <c r="BJ155" t="s">
        <v>892</v>
      </c>
    </row>
    <row r="156" spans="1:62" x14ac:dyDescent="0.3">
      <c r="A156" t="s">
        <v>889</v>
      </c>
      <c r="B156" t="s">
        <v>883</v>
      </c>
      <c r="C156">
        <v>2007</v>
      </c>
      <c r="D156" t="s">
        <v>888</v>
      </c>
      <c r="E156" t="s">
        <v>143</v>
      </c>
      <c r="F156" s="35" t="s">
        <v>40</v>
      </c>
      <c r="G156" t="s">
        <v>1665</v>
      </c>
      <c r="H156" t="s">
        <v>36</v>
      </c>
      <c r="I156" t="s">
        <v>12</v>
      </c>
      <c r="J156" t="s">
        <v>8</v>
      </c>
      <c r="K156">
        <v>156</v>
      </c>
      <c r="L156" t="s">
        <v>9</v>
      </c>
      <c r="M156">
        <v>260</v>
      </c>
      <c r="N156">
        <v>3100</v>
      </c>
      <c r="O156" t="s">
        <v>9</v>
      </c>
      <c r="P156">
        <v>5500</v>
      </c>
      <c r="Q156">
        <v>1</v>
      </c>
      <c r="R156">
        <v>8</v>
      </c>
      <c r="S156">
        <v>3</v>
      </c>
      <c r="T156">
        <v>8</v>
      </c>
      <c r="U156">
        <f t="shared" si="6"/>
        <v>3</v>
      </c>
      <c r="V156">
        <f t="shared" si="7"/>
        <v>2.6666666666666665</v>
      </c>
      <c r="W156" s="35" t="s">
        <v>147</v>
      </c>
      <c r="X156" t="s">
        <v>100</v>
      </c>
      <c r="Y156" t="s">
        <v>2553</v>
      </c>
      <c r="Z156" t="s">
        <v>91</v>
      </c>
      <c r="AA156">
        <v>20</v>
      </c>
      <c r="AB156" t="s">
        <v>145</v>
      </c>
      <c r="AC156">
        <v>4000000</v>
      </c>
      <c r="AD156" t="s">
        <v>252</v>
      </c>
      <c r="AE156" t="s">
        <v>85</v>
      </c>
      <c r="AF156">
        <v>540</v>
      </c>
      <c r="AG156" t="s">
        <v>9</v>
      </c>
      <c r="AH156">
        <v>20</v>
      </c>
      <c r="AI156" s="35" t="s">
        <v>886</v>
      </c>
      <c r="AK156">
        <v>0.2</v>
      </c>
      <c r="AL156" t="s">
        <v>145</v>
      </c>
      <c r="AM156">
        <v>2</v>
      </c>
      <c r="AN156" t="s">
        <v>158</v>
      </c>
      <c r="AO156" s="35">
        <v>672</v>
      </c>
      <c r="AP156" t="s">
        <v>876</v>
      </c>
      <c r="AQ156">
        <v>4625</v>
      </c>
      <c r="AR156">
        <v>481</v>
      </c>
      <c r="AS156">
        <v>1952</v>
      </c>
      <c r="AT156">
        <v>173</v>
      </c>
      <c r="AU156" t="s">
        <v>8</v>
      </c>
      <c r="AV156" t="s">
        <v>8</v>
      </c>
      <c r="AW156" t="s">
        <v>137</v>
      </c>
      <c r="AX156" t="s">
        <v>198</v>
      </c>
      <c r="AY156" s="35" t="s">
        <v>9</v>
      </c>
      <c r="BD156" t="s">
        <v>198</v>
      </c>
      <c r="BF156" s="35" t="s">
        <v>272</v>
      </c>
      <c r="BG156" t="s">
        <v>272</v>
      </c>
      <c r="BH156" t="s">
        <v>890</v>
      </c>
      <c r="BI156" t="s">
        <v>891</v>
      </c>
      <c r="BJ156" t="s">
        <v>892</v>
      </c>
    </row>
    <row r="157" spans="1:62" s="22" customFormat="1" x14ac:dyDescent="0.3">
      <c r="A157" s="22" t="s">
        <v>894</v>
      </c>
      <c r="B157" s="22" t="s">
        <v>893</v>
      </c>
      <c r="C157" s="22">
        <v>2012</v>
      </c>
      <c r="D157" s="22" t="s">
        <v>895</v>
      </c>
      <c r="E157" s="22" t="s">
        <v>141</v>
      </c>
      <c r="F157" s="34" t="s">
        <v>24</v>
      </c>
      <c r="G157" s="22" t="s">
        <v>896</v>
      </c>
      <c r="H157" s="22" t="s">
        <v>36</v>
      </c>
      <c r="I157" s="22" t="s">
        <v>12</v>
      </c>
      <c r="J157" s="22" t="s">
        <v>8</v>
      </c>
      <c r="K157" s="22" t="s">
        <v>9</v>
      </c>
      <c r="L157" s="22">
        <v>12</v>
      </c>
      <c r="M157" s="22" t="s">
        <v>9</v>
      </c>
      <c r="N157" s="22" t="s">
        <v>9</v>
      </c>
      <c r="O157" s="22" t="s">
        <v>9</v>
      </c>
      <c r="P157" s="22" t="s">
        <v>9</v>
      </c>
      <c r="Q157" s="22">
        <v>1</v>
      </c>
      <c r="R157" s="22">
        <v>10</v>
      </c>
      <c r="S157" s="22">
        <v>0</v>
      </c>
      <c r="T157" s="22" t="s">
        <v>8</v>
      </c>
      <c r="U157" s="22" t="str">
        <f t="shared" si="6"/>
        <v>NA</v>
      </c>
      <c r="V157" s="22" t="str">
        <f t="shared" si="7"/>
        <v>NA</v>
      </c>
      <c r="W157" s="34" t="s">
        <v>97</v>
      </c>
      <c r="X157" s="22" t="s">
        <v>8</v>
      </c>
      <c r="Y157" s="22" t="s">
        <v>78</v>
      </c>
      <c r="Z157" s="22" t="s">
        <v>93</v>
      </c>
      <c r="AA157" s="22">
        <v>1.3</v>
      </c>
      <c r="AB157" s="22" t="s">
        <v>897</v>
      </c>
      <c r="AC157" s="22" t="s">
        <v>9</v>
      </c>
      <c r="AD157" s="22" t="s">
        <v>8</v>
      </c>
      <c r="AE157" s="22" t="s">
        <v>47</v>
      </c>
      <c r="AF157" s="22" t="s">
        <v>9</v>
      </c>
      <c r="AG157" s="22">
        <v>3</v>
      </c>
      <c r="AH157" s="22">
        <v>20</v>
      </c>
      <c r="AI157" s="34" t="s">
        <v>12</v>
      </c>
      <c r="AJ157" s="22" t="s">
        <v>8</v>
      </c>
      <c r="AK157" s="22" t="s">
        <v>8</v>
      </c>
      <c r="AL157" s="22" t="s">
        <v>8</v>
      </c>
      <c r="AM157" s="22" t="s">
        <v>8</v>
      </c>
      <c r="AN157" s="22" t="s">
        <v>8</v>
      </c>
      <c r="AO157" s="34"/>
      <c r="AP157" s="22" t="s">
        <v>874</v>
      </c>
      <c r="AS157" s="22" t="s">
        <v>8</v>
      </c>
      <c r="AT157" s="22" t="s">
        <v>8</v>
      </c>
      <c r="AU157" s="22" t="s">
        <v>8</v>
      </c>
      <c r="AV157" s="22" t="s">
        <v>8</v>
      </c>
      <c r="AX157" s="22" t="s">
        <v>197</v>
      </c>
      <c r="AY157" s="34" t="s">
        <v>12</v>
      </c>
      <c r="AZ157" s="22" t="s">
        <v>8</v>
      </c>
      <c r="BA157" s="22" t="s">
        <v>8</v>
      </c>
      <c r="BB157" s="22" t="s">
        <v>8</v>
      </c>
      <c r="BC157" s="22" t="s">
        <v>8</v>
      </c>
      <c r="BD157" s="22" t="s">
        <v>8</v>
      </c>
      <c r="BE157" s="22" t="s">
        <v>8</v>
      </c>
      <c r="BF157" s="34" t="s">
        <v>272</v>
      </c>
      <c r="BG157" s="22" t="s">
        <v>273</v>
      </c>
      <c r="BI157" s="22" t="s">
        <v>898</v>
      </c>
      <c r="BJ157" s="22" t="s">
        <v>899</v>
      </c>
    </row>
    <row r="158" spans="1:62" s="22" customFormat="1" x14ac:dyDescent="0.3">
      <c r="A158" s="22" t="s">
        <v>894</v>
      </c>
      <c r="B158" s="22" t="s">
        <v>893</v>
      </c>
      <c r="C158" s="22">
        <v>2012</v>
      </c>
      <c r="D158" s="22" t="s">
        <v>895</v>
      </c>
      <c r="E158" s="22" t="s">
        <v>143</v>
      </c>
      <c r="F158" s="34" t="s">
        <v>24</v>
      </c>
      <c r="G158" s="22" t="s">
        <v>896</v>
      </c>
      <c r="H158" s="22" t="s">
        <v>36</v>
      </c>
      <c r="I158" s="22" t="s">
        <v>337</v>
      </c>
      <c r="J158" s="22" t="s">
        <v>8</v>
      </c>
      <c r="K158" s="22" t="s">
        <v>9</v>
      </c>
      <c r="L158" s="22">
        <v>104</v>
      </c>
      <c r="M158" s="22" t="s">
        <v>9</v>
      </c>
      <c r="N158" s="22" t="s">
        <v>9</v>
      </c>
      <c r="O158" s="22" t="s">
        <v>9</v>
      </c>
      <c r="P158" s="22" t="s">
        <v>9</v>
      </c>
      <c r="Q158" s="22">
        <v>1</v>
      </c>
      <c r="R158" s="22">
        <v>15</v>
      </c>
      <c r="S158" s="22">
        <v>0</v>
      </c>
      <c r="T158" s="22" t="s">
        <v>8</v>
      </c>
      <c r="U158" s="22" t="str">
        <f t="shared" si="6"/>
        <v>NA</v>
      </c>
      <c r="V158" s="22" t="str">
        <f t="shared" si="7"/>
        <v>NA</v>
      </c>
      <c r="W158" s="34" t="s">
        <v>97</v>
      </c>
      <c r="X158" s="22" t="s">
        <v>8</v>
      </c>
      <c r="Y158" s="22" t="s">
        <v>78</v>
      </c>
      <c r="Z158" s="22" t="s">
        <v>93</v>
      </c>
      <c r="AA158" s="22">
        <v>1.3</v>
      </c>
      <c r="AB158" s="22" t="s">
        <v>897</v>
      </c>
      <c r="AC158" s="22" t="s">
        <v>9</v>
      </c>
      <c r="AD158" s="22" t="s">
        <v>8</v>
      </c>
      <c r="AE158" s="22" t="s">
        <v>47</v>
      </c>
      <c r="AF158" s="22" t="s">
        <v>9</v>
      </c>
      <c r="AG158" s="22">
        <v>3</v>
      </c>
      <c r="AH158" s="22">
        <v>20</v>
      </c>
      <c r="AI158" s="34" t="s">
        <v>12</v>
      </c>
      <c r="AJ158" s="22" t="s">
        <v>8</v>
      </c>
      <c r="AK158" s="22" t="s">
        <v>8</v>
      </c>
      <c r="AL158" s="22" t="s">
        <v>8</v>
      </c>
      <c r="AM158" s="22" t="s">
        <v>8</v>
      </c>
      <c r="AN158" s="22" t="s">
        <v>8</v>
      </c>
      <c r="AO158" s="34"/>
      <c r="AP158" s="22" t="s">
        <v>874</v>
      </c>
      <c r="AS158" s="22" t="s">
        <v>8</v>
      </c>
      <c r="AT158" s="22" t="s">
        <v>8</v>
      </c>
      <c r="AU158" s="22" t="s">
        <v>8</v>
      </c>
      <c r="AV158" s="22" t="s">
        <v>8</v>
      </c>
      <c r="AX158" s="22" t="s">
        <v>197</v>
      </c>
      <c r="AY158" s="34" t="s">
        <v>12</v>
      </c>
      <c r="AZ158" s="22" t="s">
        <v>8</v>
      </c>
      <c r="BA158" s="22" t="s">
        <v>8</v>
      </c>
      <c r="BB158" s="22" t="s">
        <v>8</v>
      </c>
      <c r="BC158" s="22" t="s">
        <v>8</v>
      </c>
      <c r="BD158" s="22" t="s">
        <v>8</v>
      </c>
      <c r="BE158" s="22" t="s">
        <v>8</v>
      </c>
      <c r="BF158" s="34" t="s">
        <v>272</v>
      </c>
      <c r="BG158" s="22" t="s">
        <v>273</v>
      </c>
      <c r="BI158" s="22" t="s">
        <v>898</v>
      </c>
      <c r="BJ158" s="22" t="s">
        <v>899</v>
      </c>
    </row>
    <row r="159" spans="1:62" x14ac:dyDescent="0.3">
      <c r="A159" t="s">
        <v>904</v>
      </c>
      <c r="B159" t="s">
        <v>902</v>
      </c>
      <c r="C159">
        <v>2012</v>
      </c>
      <c r="D159" t="s">
        <v>903</v>
      </c>
      <c r="E159" t="s">
        <v>141</v>
      </c>
      <c r="F159" s="35" t="s">
        <v>25</v>
      </c>
      <c r="G159" t="s">
        <v>1008</v>
      </c>
      <c r="H159" t="s">
        <v>36</v>
      </c>
      <c r="I159" t="s">
        <v>12</v>
      </c>
      <c r="J159" t="s">
        <v>8</v>
      </c>
      <c r="K159">
        <v>11</v>
      </c>
      <c r="L159" t="s">
        <v>9</v>
      </c>
      <c r="M159">
        <v>13</v>
      </c>
      <c r="N159">
        <v>20</v>
      </c>
      <c r="O159" t="s">
        <v>9</v>
      </c>
      <c r="P159">
        <v>30</v>
      </c>
      <c r="Q159">
        <v>1</v>
      </c>
      <c r="R159">
        <v>7</v>
      </c>
      <c r="S159">
        <v>2</v>
      </c>
      <c r="T159">
        <v>6</v>
      </c>
      <c r="U159">
        <f t="shared" si="6"/>
        <v>2</v>
      </c>
      <c r="V159">
        <f t="shared" si="7"/>
        <v>3.5</v>
      </c>
      <c r="W159" s="35" t="s">
        <v>147</v>
      </c>
      <c r="X159" t="s">
        <v>97</v>
      </c>
      <c r="Y159" t="s">
        <v>78</v>
      </c>
      <c r="Z159" t="s">
        <v>905</v>
      </c>
      <c r="AA159">
        <v>10</v>
      </c>
      <c r="AB159" t="s">
        <v>320</v>
      </c>
      <c r="AC159" t="s">
        <v>9</v>
      </c>
      <c r="AD159" t="s">
        <v>8</v>
      </c>
      <c r="AE159" t="s">
        <v>231</v>
      </c>
      <c r="AF159" t="s">
        <v>9</v>
      </c>
      <c r="AG159">
        <v>1.8</v>
      </c>
      <c r="AH159">
        <v>15</v>
      </c>
      <c r="AI159" s="35" t="s">
        <v>906</v>
      </c>
      <c r="AK159" t="s">
        <v>8</v>
      </c>
      <c r="AL159" t="s">
        <v>8</v>
      </c>
      <c r="AM159" t="s">
        <v>8</v>
      </c>
      <c r="AN159" t="s">
        <v>8</v>
      </c>
      <c r="AO159" s="35">
        <v>1344</v>
      </c>
      <c r="AP159" t="s">
        <v>876</v>
      </c>
      <c r="AQ159">
        <v>0.65</v>
      </c>
      <c r="AR159">
        <v>0.11</v>
      </c>
      <c r="AS159">
        <v>0.87</v>
      </c>
      <c r="AT159">
        <v>0.21</v>
      </c>
      <c r="AU159" t="s">
        <v>8</v>
      </c>
      <c r="AV159" t="s">
        <v>8</v>
      </c>
      <c r="AW159" t="s">
        <v>137</v>
      </c>
      <c r="AX159" t="s">
        <v>197</v>
      </c>
      <c r="AY159" s="35" t="s">
        <v>12</v>
      </c>
      <c r="AZ159" t="s">
        <v>8</v>
      </c>
      <c r="BA159" t="s">
        <v>8</v>
      </c>
      <c r="BB159" t="s">
        <v>8</v>
      </c>
      <c r="BC159" t="s">
        <v>8</v>
      </c>
      <c r="BD159" t="s">
        <v>8</v>
      </c>
      <c r="BE159" t="s">
        <v>8</v>
      </c>
      <c r="BF159" s="35" t="s">
        <v>273</v>
      </c>
      <c r="BG159" t="s">
        <v>272</v>
      </c>
      <c r="BH159" t="s">
        <v>907</v>
      </c>
    </row>
    <row r="160" spans="1:62" x14ac:dyDescent="0.3">
      <c r="A160" t="s">
        <v>904</v>
      </c>
      <c r="B160" t="s">
        <v>902</v>
      </c>
      <c r="C160">
        <v>2012</v>
      </c>
      <c r="D160" t="s">
        <v>903</v>
      </c>
      <c r="E160" t="s">
        <v>143</v>
      </c>
      <c r="F160" s="35" t="s">
        <v>25</v>
      </c>
      <c r="G160" t="s">
        <v>1008</v>
      </c>
      <c r="H160" t="s">
        <v>36</v>
      </c>
      <c r="I160" t="s">
        <v>12</v>
      </c>
      <c r="J160" t="s">
        <v>8</v>
      </c>
      <c r="K160">
        <v>11</v>
      </c>
      <c r="L160" t="s">
        <v>9</v>
      </c>
      <c r="M160">
        <v>13</v>
      </c>
      <c r="N160">
        <v>20</v>
      </c>
      <c r="O160" t="s">
        <v>9</v>
      </c>
      <c r="P160">
        <v>30</v>
      </c>
      <c r="Q160">
        <v>1</v>
      </c>
      <c r="R160">
        <v>7</v>
      </c>
      <c r="S160">
        <v>2</v>
      </c>
      <c r="T160">
        <v>4</v>
      </c>
      <c r="U160">
        <f t="shared" si="6"/>
        <v>2</v>
      </c>
      <c r="V160">
        <f t="shared" si="7"/>
        <v>3.5</v>
      </c>
      <c r="W160" s="35" t="s">
        <v>147</v>
      </c>
      <c r="X160" t="s">
        <v>97</v>
      </c>
      <c r="Y160" t="s">
        <v>78</v>
      </c>
      <c r="Z160" t="s">
        <v>905</v>
      </c>
      <c r="AA160">
        <v>10</v>
      </c>
      <c r="AB160" t="s">
        <v>320</v>
      </c>
      <c r="AC160" t="s">
        <v>9</v>
      </c>
      <c r="AD160" t="s">
        <v>8</v>
      </c>
      <c r="AE160" t="s">
        <v>231</v>
      </c>
      <c r="AF160" t="s">
        <v>9</v>
      </c>
      <c r="AG160">
        <v>1.8</v>
      </c>
      <c r="AH160">
        <v>15</v>
      </c>
      <c r="AI160" s="35" t="s">
        <v>908</v>
      </c>
      <c r="AK160" t="s">
        <v>8</v>
      </c>
      <c r="AL160" t="s">
        <v>8</v>
      </c>
      <c r="AM160" t="s">
        <v>8</v>
      </c>
      <c r="AN160" t="s">
        <v>8</v>
      </c>
      <c r="AO160" s="35">
        <v>1344</v>
      </c>
      <c r="AP160" t="s">
        <v>876</v>
      </c>
      <c r="AQ160">
        <v>0.65</v>
      </c>
      <c r="AR160">
        <v>0.11</v>
      </c>
      <c r="AS160">
        <v>0.73</v>
      </c>
      <c r="AT160">
        <v>0.11</v>
      </c>
      <c r="AU160" t="s">
        <v>8</v>
      </c>
      <c r="AV160" t="s">
        <v>8</v>
      </c>
      <c r="AW160" t="s">
        <v>137</v>
      </c>
      <c r="AX160" t="s">
        <v>197</v>
      </c>
      <c r="AY160" s="35" t="s">
        <v>12</v>
      </c>
      <c r="AZ160" t="s">
        <v>8</v>
      </c>
      <c r="BA160" t="s">
        <v>8</v>
      </c>
      <c r="BB160" t="s">
        <v>8</v>
      </c>
      <c r="BC160" t="s">
        <v>8</v>
      </c>
      <c r="BD160" t="s">
        <v>8</v>
      </c>
      <c r="BE160" t="s">
        <v>8</v>
      </c>
      <c r="BF160" s="35" t="s">
        <v>273</v>
      </c>
      <c r="BG160" t="s">
        <v>272</v>
      </c>
      <c r="BH160" t="s">
        <v>907</v>
      </c>
    </row>
    <row r="161" spans="1:61" s="22" customFormat="1" x14ac:dyDescent="0.3">
      <c r="A161" s="22" t="s">
        <v>910</v>
      </c>
      <c r="B161" s="22" t="s">
        <v>909</v>
      </c>
      <c r="C161" s="22">
        <v>1989</v>
      </c>
      <c r="D161" s="22" t="s">
        <v>911</v>
      </c>
      <c r="E161" s="22" t="s">
        <v>141</v>
      </c>
      <c r="F161" s="34" t="s">
        <v>24</v>
      </c>
      <c r="G161" s="22" t="s">
        <v>11</v>
      </c>
      <c r="H161" s="22" t="s">
        <v>36</v>
      </c>
      <c r="I161" s="22" t="s">
        <v>12</v>
      </c>
      <c r="J161" s="22" t="s">
        <v>8</v>
      </c>
      <c r="K161" s="22" t="s">
        <v>9</v>
      </c>
      <c r="L161" s="22" t="s">
        <v>9</v>
      </c>
      <c r="M161" s="22" t="s">
        <v>9</v>
      </c>
      <c r="N161" s="22">
        <v>255</v>
      </c>
      <c r="O161" s="22" t="s">
        <v>9</v>
      </c>
      <c r="P161" s="22">
        <v>345</v>
      </c>
      <c r="Q161" s="22">
        <v>1</v>
      </c>
      <c r="R161" s="22">
        <v>5</v>
      </c>
      <c r="S161" s="22">
        <v>1</v>
      </c>
      <c r="T161" s="22">
        <v>5</v>
      </c>
      <c r="U161" s="22">
        <f t="shared" si="6"/>
        <v>1</v>
      </c>
      <c r="V161" s="22">
        <f t="shared" si="7"/>
        <v>5</v>
      </c>
      <c r="W161" s="34" t="s">
        <v>147</v>
      </c>
      <c r="X161" s="22" t="s">
        <v>95</v>
      </c>
      <c r="Y161" s="22" t="s">
        <v>78</v>
      </c>
      <c r="Z161" s="22" t="s">
        <v>527</v>
      </c>
      <c r="AA161" s="22">
        <v>7.5</v>
      </c>
      <c r="AB161" s="22" t="s">
        <v>320</v>
      </c>
      <c r="AC161" s="22" t="s">
        <v>9</v>
      </c>
      <c r="AD161" s="22" t="s">
        <v>8</v>
      </c>
      <c r="AE161" s="22" t="s">
        <v>85</v>
      </c>
      <c r="AF161" s="22">
        <v>560</v>
      </c>
      <c r="AG161" s="22" t="s">
        <v>9</v>
      </c>
      <c r="AH161" s="22">
        <v>2</v>
      </c>
      <c r="AI161" s="34" t="s">
        <v>912</v>
      </c>
      <c r="AK161" s="22" t="s">
        <v>8</v>
      </c>
      <c r="AL161" s="22" t="s">
        <v>8</v>
      </c>
      <c r="AM161" s="22" t="s">
        <v>9</v>
      </c>
      <c r="AN161" s="22" t="s">
        <v>9</v>
      </c>
      <c r="AO161" s="34">
        <v>120</v>
      </c>
      <c r="AP161" s="22" t="s">
        <v>876</v>
      </c>
      <c r="AQ161" s="22">
        <v>2.8</v>
      </c>
      <c r="AR161" s="22">
        <v>0.5</v>
      </c>
      <c r="AS161" s="22">
        <v>3.6</v>
      </c>
      <c r="AT161" s="22">
        <v>1.3</v>
      </c>
      <c r="AU161" s="22" t="s">
        <v>8</v>
      </c>
      <c r="AV161" s="22" t="s">
        <v>8</v>
      </c>
      <c r="AW161" s="22" t="s">
        <v>301</v>
      </c>
      <c r="AX161" s="22" t="s">
        <v>196</v>
      </c>
      <c r="AY161" s="34" t="s">
        <v>12</v>
      </c>
      <c r="AZ161" s="22" t="s">
        <v>8</v>
      </c>
      <c r="BA161" s="22" t="s">
        <v>8</v>
      </c>
      <c r="BB161" s="22" t="s">
        <v>8</v>
      </c>
      <c r="BC161" s="22" t="s">
        <v>8</v>
      </c>
      <c r="BD161" s="22" t="s">
        <v>8</v>
      </c>
      <c r="BE161" s="22" t="s">
        <v>8</v>
      </c>
      <c r="BF161" s="34" t="s">
        <v>273</v>
      </c>
      <c r="BG161" s="22" t="s">
        <v>273</v>
      </c>
    </row>
    <row r="162" spans="1:61" x14ac:dyDescent="0.3">
      <c r="A162" t="s">
        <v>913</v>
      </c>
      <c r="B162" t="s">
        <v>909</v>
      </c>
      <c r="C162">
        <v>1987</v>
      </c>
      <c r="D162" t="s">
        <v>914</v>
      </c>
      <c r="E162" t="s">
        <v>141</v>
      </c>
      <c r="F162" s="35" t="s">
        <v>24</v>
      </c>
      <c r="G162" t="s">
        <v>11</v>
      </c>
      <c r="H162" t="s">
        <v>36</v>
      </c>
      <c r="I162" t="s">
        <v>915</v>
      </c>
      <c r="J162" t="s">
        <v>916</v>
      </c>
      <c r="K162" t="s">
        <v>9</v>
      </c>
      <c r="L162" t="s">
        <v>9</v>
      </c>
      <c r="M162" t="s">
        <v>9</v>
      </c>
      <c r="N162">
        <v>275</v>
      </c>
      <c r="O162" t="s">
        <v>9</v>
      </c>
      <c r="P162">
        <v>350</v>
      </c>
      <c r="Q162">
        <v>1</v>
      </c>
      <c r="R162">
        <v>5</v>
      </c>
      <c r="S162">
        <v>2</v>
      </c>
      <c r="T162">
        <v>13</v>
      </c>
      <c r="U162">
        <f t="shared" si="6"/>
        <v>2</v>
      </c>
      <c r="V162">
        <f t="shared" si="7"/>
        <v>2.5</v>
      </c>
      <c r="W162" s="35" t="s">
        <v>147</v>
      </c>
      <c r="X162" t="s">
        <v>95</v>
      </c>
      <c r="Y162" t="s">
        <v>78</v>
      </c>
      <c r="Z162" t="s">
        <v>9</v>
      </c>
      <c r="AA162">
        <v>1</v>
      </c>
      <c r="AB162" t="s">
        <v>356</v>
      </c>
      <c r="AC162">
        <v>0.57999999999999996</v>
      </c>
      <c r="AD162" t="s">
        <v>461</v>
      </c>
      <c r="AE162" t="s">
        <v>85</v>
      </c>
      <c r="AF162">
        <v>560</v>
      </c>
      <c r="AG162" t="s">
        <v>9</v>
      </c>
      <c r="AH162">
        <v>2</v>
      </c>
      <c r="AI162" s="35" t="s">
        <v>917</v>
      </c>
      <c r="AK162">
        <v>1.5</v>
      </c>
      <c r="AL162" t="s">
        <v>919</v>
      </c>
      <c r="AM162" t="s">
        <v>9</v>
      </c>
      <c r="AN162" t="s">
        <v>156</v>
      </c>
      <c r="AO162" s="35">
        <v>168</v>
      </c>
      <c r="AP162" t="s">
        <v>876</v>
      </c>
      <c r="AQ162">
        <v>10.199999999999999</v>
      </c>
      <c r="AR162">
        <v>2.2000000000000002</v>
      </c>
      <c r="AS162">
        <v>9.3000000000000007</v>
      </c>
      <c r="AT162">
        <v>3.3</v>
      </c>
      <c r="AU162" t="s">
        <v>8</v>
      </c>
      <c r="AV162" t="s">
        <v>8</v>
      </c>
      <c r="AW162" t="s">
        <v>137</v>
      </c>
      <c r="AX162" t="s">
        <v>196</v>
      </c>
      <c r="AY162" s="35" t="s">
        <v>12</v>
      </c>
      <c r="AZ162" t="s">
        <v>8</v>
      </c>
      <c r="BA162" t="s">
        <v>8</v>
      </c>
      <c r="BB162" t="s">
        <v>8</v>
      </c>
      <c r="BC162" t="s">
        <v>8</v>
      </c>
      <c r="BD162" t="s">
        <v>8</v>
      </c>
      <c r="BE162" t="s">
        <v>8</v>
      </c>
      <c r="BF162" s="35" t="s">
        <v>273</v>
      </c>
      <c r="BG162" t="s">
        <v>273</v>
      </c>
    </row>
    <row r="163" spans="1:61" x14ac:dyDescent="0.3">
      <c r="A163" t="s">
        <v>913</v>
      </c>
      <c r="B163" t="s">
        <v>909</v>
      </c>
      <c r="C163">
        <v>1987</v>
      </c>
      <c r="D163" t="s">
        <v>914</v>
      </c>
      <c r="E163" t="s">
        <v>143</v>
      </c>
      <c r="F163" s="35" t="s">
        <v>24</v>
      </c>
      <c r="G163" t="s">
        <v>11</v>
      </c>
      <c r="H163" t="s">
        <v>36</v>
      </c>
      <c r="I163" t="s">
        <v>12</v>
      </c>
      <c r="J163" t="s">
        <v>8</v>
      </c>
      <c r="K163" t="s">
        <v>9</v>
      </c>
      <c r="L163" t="s">
        <v>9</v>
      </c>
      <c r="M163" t="s">
        <v>9</v>
      </c>
      <c r="N163">
        <v>275</v>
      </c>
      <c r="O163" t="s">
        <v>9</v>
      </c>
      <c r="P163">
        <v>350</v>
      </c>
      <c r="Q163">
        <v>1</v>
      </c>
      <c r="R163">
        <v>5</v>
      </c>
      <c r="S163">
        <v>2</v>
      </c>
      <c r="T163">
        <v>7</v>
      </c>
      <c r="U163">
        <f t="shared" si="6"/>
        <v>2</v>
      </c>
      <c r="V163">
        <f t="shared" si="7"/>
        <v>2.5</v>
      </c>
      <c r="W163" s="35" t="s">
        <v>147</v>
      </c>
      <c r="X163" t="s">
        <v>95</v>
      </c>
      <c r="Y163" t="s">
        <v>78</v>
      </c>
      <c r="Z163" t="s">
        <v>9</v>
      </c>
      <c r="AA163">
        <v>1</v>
      </c>
      <c r="AB163" t="s">
        <v>356</v>
      </c>
      <c r="AC163">
        <v>0.57999999999999996</v>
      </c>
      <c r="AD163" t="s">
        <v>461</v>
      </c>
      <c r="AE163" t="s">
        <v>85</v>
      </c>
      <c r="AF163">
        <v>560</v>
      </c>
      <c r="AG163" t="s">
        <v>9</v>
      </c>
      <c r="AH163">
        <v>2</v>
      </c>
      <c r="AI163" s="35" t="s">
        <v>918</v>
      </c>
      <c r="AK163">
        <v>2.8</v>
      </c>
      <c r="AL163" t="s">
        <v>919</v>
      </c>
      <c r="AM163" t="s">
        <v>9</v>
      </c>
      <c r="AN163" t="s">
        <v>156</v>
      </c>
      <c r="AO163" s="35">
        <v>168</v>
      </c>
      <c r="AP163" t="s">
        <v>876</v>
      </c>
      <c r="AQ163">
        <v>10.199999999999999</v>
      </c>
      <c r="AR163">
        <v>2.2000000000000002</v>
      </c>
      <c r="AS163">
        <v>18.3</v>
      </c>
      <c r="AT163">
        <v>2.5</v>
      </c>
      <c r="AU163" t="s">
        <v>8</v>
      </c>
      <c r="AV163" t="s">
        <v>8</v>
      </c>
      <c r="AW163" t="s">
        <v>137</v>
      </c>
      <c r="AX163" t="s">
        <v>196</v>
      </c>
      <c r="AY163" s="35" t="s">
        <v>12</v>
      </c>
      <c r="AZ163" t="s">
        <v>8</v>
      </c>
      <c r="BA163" t="s">
        <v>8</v>
      </c>
      <c r="BB163" t="s">
        <v>8</v>
      </c>
      <c r="BC163" t="s">
        <v>8</v>
      </c>
      <c r="BD163" t="s">
        <v>8</v>
      </c>
      <c r="BE163" t="s">
        <v>8</v>
      </c>
      <c r="BF163" s="35" t="s">
        <v>273</v>
      </c>
      <c r="BG163" t="s">
        <v>273</v>
      </c>
    </row>
    <row r="164" spans="1:61" s="22" customFormat="1" x14ac:dyDescent="0.3">
      <c r="A164" s="22" t="s">
        <v>922</v>
      </c>
      <c r="B164" s="22" t="s">
        <v>920</v>
      </c>
      <c r="C164" s="22">
        <v>2018</v>
      </c>
      <c r="D164" s="22" t="s">
        <v>921</v>
      </c>
      <c r="E164" s="22" t="s">
        <v>141</v>
      </c>
      <c r="F164" s="34" t="s">
        <v>25</v>
      </c>
      <c r="G164" s="22" t="s">
        <v>923</v>
      </c>
      <c r="H164" s="22" t="s">
        <v>37</v>
      </c>
      <c r="I164" s="22" t="s">
        <v>12</v>
      </c>
      <c r="J164" s="22" t="s">
        <v>8</v>
      </c>
      <c r="K164" s="22">
        <v>5</v>
      </c>
      <c r="L164" s="22" t="s">
        <v>9</v>
      </c>
      <c r="M164" s="22">
        <v>9</v>
      </c>
      <c r="N164" s="22">
        <v>18</v>
      </c>
      <c r="O164" s="22" t="s">
        <v>9</v>
      </c>
      <c r="P164" s="22">
        <v>25</v>
      </c>
      <c r="Q164" s="22">
        <v>2</v>
      </c>
      <c r="R164" s="22">
        <v>3</v>
      </c>
      <c r="S164" s="22">
        <v>0</v>
      </c>
      <c r="T164" s="22" t="s">
        <v>8</v>
      </c>
      <c r="U164" s="22" t="str">
        <f t="shared" si="6"/>
        <v>NA</v>
      </c>
      <c r="V164" s="22" t="str">
        <f t="shared" si="7"/>
        <v>NA</v>
      </c>
      <c r="W164" s="34" t="s">
        <v>97</v>
      </c>
      <c r="X164" s="22" t="s">
        <v>8</v>
      </c>
      <c r="Y164" s="22" t="s">
        <v>76</v>
      </c>
      <c r="Z164" s="22" t="s">
        <v>925</v>
      </c>
      <c r="AA164" s="22">
        <v>50</v>
      </c>
      <c r="AB164" s="22" t="s">
        <v>145</v>
      </c>
      <c r="AC164" s="22">
        <v>3</v>
      </c>
      <c r="AD164" s="22" t="s">
        <v>221</v>
      </c>
      <c r="AE164" s="22" t="s">
        <v>9</v>
      </c>
      <c r="AF164" s="22">
        <v>532</v>
      </c>
      <c r="AG164" s="22">
        <v>2</v>
      </c>
      <c r="AH164" s="22">
        <v>6</v>
      </c>
      <c r="AI164" s="34" t="s">
        <v>12</v>
      </c>
      <c r="AJ164" s="22" t="s">
        <v>8</v>
      </c>
      <c r="AK164" s="22" t="s">
        <v>8</v>
      </c>
      <c r="AL164" s="22" t="s">
        <v>8</v>
      </c>
      <c r="AM164" s="22" t="s">
        <v>8</v>
      </c>
      <c r="AN164" s="22" t="s">
        <v>8</v>
      </c>
      <c r="AO164" s="34">
        <v>24</v>
      </c>
      <c r="AP164" s="22" t="s">
        <v>876</v>
      </c>
      <c r="AQ164" s="22">
        <v>6.29</v>
      </c>
      <c r="AR164" s="22">
        <v>1.95</v>
      </c>
      <c r="AS164" s="22" t="s">
        <v>8</v>
      </c>
      <c r="AT164" s="22" t="s">
        <v>8</v>
      </c>
      <c r="AU164" s="22" t="s">
        <v>8</v>
      </c>
      <c r="AV164" s="22" t="s">
        <v>8</v>
      </c>
      <c r="AW164" s="22" t="s">
        <v>137</v>
      </c>
      <c r="AX164" s="22" t="s">
        <v>197</v>
      </c>
      <c r="AY164" s="34" t="s">
        <v>12</v>
      </c>
      <c r="AZ164" s="22" t="s">
        <v>8</v>
      </c>
      <c r="BA164" s="22" t="s">
        <v>8</v>
      </c>
      <c r="BB164" s="22" t="s">
        <v>8</v>
      </c>
      <c r="BC164" s="22" t="s">
        <v>8</v>
      </c>
      <c r="BD164" s="22" t="s">
        <v>8</v>
      </c>
      <c r="BE164" s="22" t="s">
        <v>8</v>
      </c>
      <c r="BF164" s="34" t="s">
        <v>272</v>
      </c>
      <c r="BG164" s="22" t="s">
        <v>273</v>
      </c>
      <c r="BH164" s="22" t="s">
        <v>926</v>
      </c>
    </row>
    <row r="165" spans="1:61" s="22" customFormat="1" x14ac:dyDescent="0.3">
      <c r="A165" s="22" t="s">
        <v>922</v>
      </c>
      <c r="B165" s="22" t="s">
        <v>920</v>
      </c>
      <c r="C165" s="22">
        <v>2018</v>
      </c>
      <c r="D165" s="22" t="s">
        <v>921</v>
      </c>
      <c r="E165" s="22" t="s">
        <v>143</v>
      </c>
      <c r="F165" s="34" t="s">
        <v>25</v>
      </c>
      <c r="G165" s="22" t="s">
        <v>923</v>
      </c>
      <c r="H165" s="22" t="s">
        <v>37</v>
      </c>
      <c r="I165" s="22" t="s">
        <v>12</v>
      </c>
      <c r="J165" s="22" t="s">
        <v>8</v>
      </c>
      <c r="K165" s="22">
        <v>5</v>
      </c>
      <c r="L165" s="22" t="s">
        <v>9</v>
      </c>
      <c r="M165" s="22">
        <v>9</v>
      </c>
      <c r="N165" s="22">
        <v>18</v>
      </c>
      <c r="O165" s="22" t="s">
        <v>9</v>
      </c>
      <c r="P165" s="22">
        <v>25</v>
      </c>
      <c r="Q165" s="22">
        <v>2</v>
      </c>
      <c r="R165" s="22">
        <v>3</v>
      </c>
      <c r="S165" s="22">
        <v>0</v>
      </c>
      <c r="T165" s="22" t="s">
        <v>8</v>
      </c>
      <c r="U165" s="22" t="str">
        <f>IF(AND(Q165&lt;&gt;"", Q165&lt;&gt;0, Q165&lt;&gt;"NA", Q165&lt;&gt;"NR",S165&lt;&gt;"", S165&lt;&gt;0, S165&lt;&gt;"NA", S165&lt;&gt;"NR"), S165/Q165, "NA")</f>
        <v>NA</v>
      </c>
      <c r="V165" s="22" t="str">
        <f>IF(AND(U165&lt;&gt;"", U165&lt;&gt;0, U165&lt;&gt;"NA", U165&lt;&gt;"NR",R165&lt;&gt;"", R165&lt;&gt;0, R165&lt;&gt;"NA", R165&lt;&gt;"NR"), R165/U165, "NA")</f>
        <v>NA</v>
      </c>
      <c r="W165" s="34" t="s">
        <v>97</v>
      </c>
      <c r="X165" s="22" t="s">
        <v>8</v>
      </c>
      <c r="Y165" s="22" t="s">
        <v>76</v>
      </c>
      <c r="Z165" s="22" t="s">
        <v>924</v>
      </c>
      <c r="AA165" s="22">
        <v>50</v>
      </c>
      <c r="AB165" s="22" t="s">
        <v>145</v>
      </c>
      <c r="AC165" s="22">
        <v>3</v>
      </c>
      <c r="AD165" s="22" t="s">
        <v>221</v>
      </c>
      <c r="AE165" s="22" t="s">
        <v>9</v>
      </c>
      <c r="AF165" s="22">
        <v>532</v>
      </c>
      <c r="AG165" s="22">
        <v>2</v>
      </c>
      <c r="AH165" s="22">
        <v>6</v>
      </c>
      <c r="AI165" s="34" t="s">
        <v>12</v>
      </c>
      <c r="AJ165" s="22" t="s">
        <v>8</v>
      </c>
      <c r="AK165" s="22" t="s">
        <v>8</v>
      </c>
      <c r="AL165" s="22" t="s">
        <v>8</v>
      </c>
      <c r="AM165" s="22" t="s">
        <v>8</v>
      </c>
      <c r="AN165" s="22" t="s">
        <v>8</v>
      </c>
      <c r="AO165" s="34">
        <v>24</v>
      </c>
      <c r="AP165" s="22" t="s">
        <v>876</v>
      </c>
      <c r="AQ165" s="22">
        <v>18.850000000000001</v>
      </c>
      <c r="AR165" s="22">
        <v>3.92</v>
      </c>
      <c r="AS165" s="22" t="s">
        <v>8</v>
      </c>
      <c r="AT165" s="22" t="s">
        <v>8</v>
      </c>
      <c r="AU165" s="22" t="s">
        <v>8</v>
      </c>
      <c r="AV165" s="22" t="s">
        <v>8</v>
      </c>
      <c r="AW165" s="22" t="s">
        <v>137</v>
      </c>
      <c r="AX165" s="22" t="s">
        <v>197</v>
      </c>
      <c r="AY165" s="34" t="s">
        <v>12</v>
      </c>
      <c r="AZ165" s="22" t="s">
        <v>8</v>
      </c>
      <c r="BA165" s="22" t="s">
        <v>8</v>
      </c>
      <c r="BB165" s="22" t="s">
        <v>8</v>
      </c>
      <c r="BC165" s="22" t="s">
        <v>8</v>
      </c>
      <c r="BD165" s="22" t="s">
        <v>8</v>
      </c>
      <c r="BE165" s="22" t="s">
        <v>8</v>
      </c>
      <c r="BF165" s="34" t="s">
        <v>272</v>
      </c>
      <c r="BG165" s="22" t="s">
        <v>273</v>
      </c>
      <c r="BH165" s="22" t="s">
        <v>926</v>
      </c>
    </row>
    <row r="166" spans="1:61" x14ac:dyDescent="0.3">
      <c r="A166" t="s">
        <v>929</v>
      </c>
      <c r="B166" t="s">
        <v>927</v>
      </c>
      <c r="C166">
        <v>1988</v>
      </c>
      <c r="D166" t="s">
        <v>928</v>
      </c>
      <c r="E166" t="s">
        <v>141</v>
      </c>
      <c r="F166" s="35" t="s">
        <v>24</v>
      </c>
      <c r="G166" t="s">
        <v>10</v>
      </c>
      <c r="H166" t="s">
        <v>36</v>
      </c>
      <c r="I166" t="s">
        <v>12</v>
      </c>
      <c r="J166" t="s">
        <v>8</v>
      </c>
      <c r="K166" t="s">
        <v>9</v>
      </c>
      <c r="L166" t="s">
        <v>9</v>
      </c>
      <c r="M166" t="s">
        <v>9</v>
      </c>
      <c r="N166">
        <v>300</v>
      </c>
      <c r="O166" t="s">
        <v>9</v>
      </c>
      <c r="P166">
        <v>350</v>
      </c>
      <c r="Q166">
        <v>5</v>
      </c>
      <c r="R166">
        <v>10</v>
      </c>
      <c r="S166">
        <v>0</v>
      </c>
      <c r="T166" t="s">
        <v>8</v>
      </c>
      <c r="U166" t="str">
        <f t="shared" si="6"/>
        <v>NA</v>
      </c>
      <c r="V166" t="str">
        <f t="shared" si="7"/>
        <v>NA</v>
      </c>
      <c r="W166" s="35" t="s">
        <v>95</v>
      </c>
      <c r="X166" t="s">
        <v>8</v>
      </c>
      <c r="Y166" t="s">
        <v>78</v>
      </c>
      <c r="Z166" t="s">
        <v>9</v>
      </c>
      <c r="AA166">
        <v>5</v>
      </c>
      <c r="AB166" t="s">
        <v>320</v>
      </c>
      <c r="AC166" t="s">
        <v>9</v>
      </c>
      <c r="AD166" t="s">
        <v>8</v>
      </c>
      <c r="AE166" t="s">
        <v>85</v>
      </c>
      <c r="AF166">
        <v>570</v>
      </c>
      <c r="AG166">
        <v>3</v>
      </c>
      <c r="AH166">
        <v>15</v>
      </c>
      <c r="AI166" s="35" t="s">
        <v>12</v>
      </c>
      <c r="AK166" t="s">
        <v>8</v>
      </c>
      <c r="AL166" t="s">
        <v>8</v>
      </c>
      <c r="AM166" t="s">
        <v>8</v>
      </c>
      <c r="AN166" t="s">
        <v>8</v>
      </c>
      <c r="AO166" s="35">
        <v>24</v>
      </c>
      <c r="AP166" t="s">
        <v>876</v>
      </c>
      <c r="AQ166">
        <v>50</v>
      </c>
      <c r="AR166">
        <v>16</v>
      </c>
      <c r="AS166" t="s">
        <v>8</v>
      </c>
      <c r="AT166" t="s">
        <v>8</v>
      </c>
      <c r="AU166" t="s">
        <v>8</v>
      </c>
      <c r="AV166" t="s">
        <v>8</v>
      </c>
      <c r="AW166" t="s">
        <v>930</v>
      </c>
      <c r="AX166" t="s">
        <v>196</v>
      </c>
      <c r="AY166" s="35" t="s">
        <v>12</v>
      </c>
      <c r="AZ166" t="s">
        <v>8</v>
      </c>
      <c r="BA166" t="s">
        <v>8</v>
      </c>
      <c r="BB166" t="s">
        <v>8</v>
      </c>
      <c r="BC166" t="s">
        <v>8</v>
      </c>
      <c r="BD166" t="s">
        <v>8</v>
      </c>
      <c r="BE166" t="s">
        <v>8</v>
      </c>
      <c r="BF166" s="35" t="s">
        <v>272</v>
      </c>
      <c r="BG166" t="s">
        <v>273</v>
      </c>
      <c r="BH166" t="s">
        <v>931</v>
      </c>
    </row>
    <row r="167" spans="1:61" s="22" customFormat="1" x14ac:dyDescent="0.3">
      <c r="A167" s="22" t="s">
        <v>934</v>
      </c>
      <c r="B167" s="22" t="s">
        <v>932</v>
      </c>
      <c r="C167" s="22">
        <v>2001</v>
      </c>
      <c r="D167" s="22" t="s">
        <v>933</v>
      </c>
      <c r="E167" s="22" t="s">
        <v>141</v>
      </c>
      <c r="F167" s="34" t="s">
        <v>24</v>
      </c>
      <c r="G167" s="22" t="s">
        <v>10</v>
      </c>
      <c r="H167" s="22" t="s">
        <v>36</v>
      </c>
      <c r="I167" s="22" t="s">
        <v>12</v>
      </c>
      <c r="J167" s="22" t="s">
        <v>8</v>
      </c>
      <c r="K167" s="22" t="s">
        <v>9</v>
      </c>
      <c r="L167" s="22" t="s">
        <v>9</v>
      </c>
      <c r="M167" s="22" t="s">
        <v>9</v>
      </c>
      <c r="N167" s="22">
        <v>180</v>
      </c>
      <c r="O167" s="22" t="s">
        <v>9</v>
      </c>
      <c r="P167" s="22">
        <v>220</v>
      </c>
      <c r="Q167" s="22">
        <v>1</v>
      </c>
      <c r="R167" s="22">
        <v>6</v>
      </c>
      <c r="S167" s="22">
        <v>1</v>
      </c>
      <c r="T167" s="22">
        <v>6</v>
      </c>
      <c r="U167" s="22">
        <f t="shared" si="6"/>
        <v>1</v>
      </c>
      <c r="V167" s="22">
        <f t="shared" si="7"/>
        <v>6</v>
      </c>
      <c r="W167" s="34" t="s">
        <v>99</v>
      </c>
      <c r="X167" s="22" t="s">
        <v>8</v>
      </c>
      <c r="Y167" s="22" t="s">
        <v>78</v>
      </c>
      <c r="Z167" s="22" t="s">
        <v>935</v>
      </c>
      <c r="AA167" s="22">
        <v>20</v>
      </c>
      <c r="AB167" s="22" t="s">
        <v>145</v>
      </c>
      <c r="AC167" s="22">
        <v>120</v>
      </c>
      <c r="AD167" s="22" t="s">
        <v>292</v>
      </c>
      <c r="AE167" s="22" t="s">
        <v>86</v>
      </c>
      <c r="AF167" s="22" t="s">
        <v>9</v>
      </c>
      <c r="AG167" s="22">
        <v>3</v>
      </c>
      <c r="AH167" s="22">
        <v>20</v>
      </c>
      <c r="AI167" s="34" t="s">
        <v>937</v>
      </c>
      <c r="AK167" s="22">
        <v>8</v>
      </c>
      <c r="AL167" s="22" t="s">
        <v>938</v>
      </c>
      <c r="AM167" s="22">
        <v>-0.17</v>
      </c>
      <c r="AN167" s="22" t="s">
        <v>156</v>
      </c>
      <c r="AO167" s="34">
        <v>24</v>
      </c>
      <c r="AP167" s="22" t="s">
        <v>874</v>
      </c>
      <c r="AQ167" s="22">
        <v>158.30000000000001</v>
      </c>
      <c r="AR167" s="22">
        <v>27.9</v>
      </c>
      <c r="AS167" s="22">
        <v>107.5</v>
      </c>
      <c r="AT167" s="22">
        <v>24.2</v>
      </c>
      <c r="AU167" s="22" t="s">
        <v>8</v>
      </c>
      <c r="AV167" s="22" t="s">
        <v>8</v>
      </c>
      <c r="AW167" s="22" t="s">
        <v>137</v>
      </c>
      <c r="AX167" s="22" t="s">
        <v>196</v>
      </c>
      <c r="AY167" s="34" t="s">
        <v>12</v>
      </c>
      <c r="AZ167" s="22" t="s">
        <v>8</v>
      </c>
      <c r="BA167" s="22" t="s">
        <v>8</v>
      </c>
      <c r="BB167" s="22" t="s">
        <v>8</v>
      </c>
      <c r="BC167" s="22" t="s">
        <v>8</v>
      </c>
      <c r="BD167" s="22" t="s">
        <v>8</v>
      </c>
      <c r="BE167" s="22" t="s">
        <v>8</v>
      </c>
      <c r="BF167" s="34" t="s">
        <v>272</v>
      </c>
      <c r="BG167" s="22" t="s">
        <v>273</v>
      </c>
    </row>
    <row r="168" spans="1:61" x14ac:dyDescent="0.3">
      <c r="A168" t="s">
        <v>942</v>
      </c>
      <c r="B168" t="s">
        <v>941</v>
      </c>
      <c r="C168">
        <v>2016</v>
      </c>
      <c r="D168" t="s">
        <v>943</v>
      </c>
      <c r="E168" t="s">
        <v>141</v>
      </c>
      <c r="F168" s="35" t="s">
        <v>24</v>
      </c>
      <c r="G168" t="s">
        <v>10</v>
      </c>
      <c r="H168" t="s">
        <v>36</v>
      </c>
      <c r="I168" t="s">
        <v>12</v>
      </c>
      <c r="J168" t="s">
        <v>8</v>
      </c>
      <c r="K168" t="s">
        <v>9</v>
      </c>
      <c r="L168">
        <v>14</v>
      </c>
      <c r="M168" t="s">
        <v>9</v>
      </c>
      <c r="N168">
        <v>300</v>
      </c>
      <c r="O168">
        <v>350</v>
      </c>
      <c r="P168">
        <v>400</v>
      </c>
      <c r="Q168">
        <v>1</v>
      </c>
      <c r="R168">
        <v>6</v>
      </c>
      <c r="S168">
        <v>0</v>
      </c>
      <c r="T168" t="s">
        <v>8</v>
      </c>
      <c r="U168" t="str">
        <f t="shared" si="6"/>
        <v>NA</v>
      </c>
      <c r="V168" t="str">
        <f t="shared" si="7"/>
        <v>NA</v>
      </c>
      <c r="W168" s="35" t="s">
        <v>97</v>
      </c>
      <c r="X168" t="s">
        <v>8</v>
      </c>
      <c r="Y168" t="s">
        <v>613</v>
      </c>
      <c r="Z168" t="s">
        <v>9</v>
      </c>
      <c r="AA168">
        <v>80</v>
      </c>
      <c r="AB168" t="s">
        <v>145</v>
      </c>
      <c r="AC168">
        <v>20</v>
      </c>
      <c r="AD168" t="s">
        <v>221</v>
      </c>
      <c r="AE168" t="s">
        <v>84</v>
      </c>
      <c r="AF168">
        <v>532</v>
      </c>
      <c r="AG168">
        <v>2</v>
      </c>
      <c r="AH168">
        <v>15</v>
      </c>
      <c r="AI168" s="35" t="s">
        <v>12</v>
      </c>
      <c r="AJ168" t="s">
        <v>8</v>
      </c>
      <c r="AK168" t="s">
        <v>8</v>
      </c>
      <c r="AL168" t="s">
        <v>8</v>
      </c>
      <c r="AM168" t="s">
        <v>8</v>
      </c>
      <c r="AN168" t="s">
        <v>8</v>
      </c>
      <c r="AO168" s="35">
        <v>48</v>
      </c>
      <c r="AP168" t="s">
        <v>875</v>
      </c>
      <c r="AQ168">
        <v>41.45</v>
      </c>
      <c r="AR168">
        <v>3.74</v>
      </c>
      <c r="AS168" t="s">
        <v>8</v>
      </c>
      <c r="AT168" t="s">
        <v>8</v>
      </c>
      <c r="AU168" t="s">
        <v>8</v>
      </c>
      <c r="AV168" t="s">
        <v>8</v>
      </c>
      <c r="AW168" t="s">
        <v>137</v>
      </c>
      <c r="AX168" t="s">
        <v>196</v>
      </c>
      <c r="AY168" s="35" t="s">
        <v>12</v>
      </c>
      <c r="AZ168" t="s">
        <v>8</v>
      </c>
      <c r="BA168" t="s">
        <v>8</v>
      </c>
      <c r="BB168" t="s">
        <v>8</v>
      </c>
      <c r="BC168" t="s">
        <v>8</v>
      </c>
      <c r="BD168" t="s">
        <v>8</v>
      </c>
      <c r="BE168" t="s">
        <v>8</v>
      </c>
      <c r="BF168" s="35" t="s">
        <v>273</v>
      </c>
      <c r="BG168" t="s">
        <v>273</v>
      </c>
    </row>
    <row r="169" spans="1:61" s="22" customFormat="1" x14ac:dyDescent="0.3">
      <c r="A169" s="22" t="s">
        <v>947</v>
      </c>
      <c r="B169" s="22" t="s">
        <v>946</v>
      </c>
      <c r="C169" s="22">
        <v>2018</v>
      </c>
      <c r="D169" s="22" t="s">
        <v>948</v>
      </c>
      <c r="E169" s="22" t="s">
        <v>141</v>
      </c>
      <c r="F169" s="34" t="s">
        <v>25</v>
      </c>
      <c r="G169" s="22" t="s">
        <v>1008</v>
      </c>
      <c r="H169" s="22" t="s">
        <v>9</v>
      </c>
      <c r="I169" s="22" t="s">
        <v>12</v>
      </c>
      <c r="J169" s="22" t="s">
        <v>8</v>
      </c>
      <c r="K169" s="22">
        <v>8</v>
      </c>
      <c r="L169" s="22" t="s">
        <v>9</v>
      </c>
      <c r="M169" s="22">
        <v>10</v>
      </c>
      <c r="N169" s="22" t="s">
        <v>9</v>
      </c>
      <c r="O169" s="22" t="s">
        <v>9</v>
      </c>
      <c r="P169" s="22" t="s">
        <v>9</v>
      </c>
      <c r="Q169" s="22">
        <v>1</v>
      </c>
      <c r="R169" s="22">
        <v>15</v>
      </c>
      <c r="S169" s="22">
        <v>1</v>
      </c>
      <c r="T169" s="22">
        <v>15</v>
      </c>
      <c r="U169" s="22">
        <f t="shared" si="6"/>
        <v>1</v>
      </c>
      <c r="V169" s="22">
        <f t="shared" si="7"/>
        <v>15</v>
      </c>
      <c r="W169" s="34" t="s">
        <v>97</v>
      </c>
      <c r="X169" s="22" t="s">
        <v>8</v>
      </c>
      <c r="Y169" s="22" t="s">
        <v>78</v>
      </c>
      <c r="Z169" s="22" t="s">
        <v>9</v>
      </c>
      <c r="AA169" s="22">
        <v>0.1</v>
      </c>
      <c r="AB169" s="22" t="s">
        <v>145</v>
      </c>
      <c r="AC169" s="22" t="s">
        <v>9</v>
      </c>
      <c r="AD169" s="22" t="s">
        <v>8</v>
      </c>
      <c r="AE169" s="22" t="s">
        <v>47</v>
      </c>
      <c r="AF169" s="22" t="s">
        <v>9</v>
      </c>
      <c r="AG169" s="22">
        <v>4</v>
      </c>
      <c r="AH169" s="22">
        <v>20</v>
      </c>
      <c r="AI169" s="34" t="s">
        <v>906</v>
      </c>
      <c r="AK169" s="22" t="s">
        <v>8</v>
      </c>
      <c r="AL169" s="22" t="s">
        <v>8</v>
      </c>
      <c r="AM169" s="22">
        <v>48</v>
      </c>
      <c r="AN169" s="22" t="s">
        <v>158</v>
      </c>
      <c r="AO169" s="34">
        <v>336</v>
      </c>
      <c r="AP169" s="22" t="s">
        <v>876</v>
      </c>
      <c r="AQ169" s="22">
        <v>4</v>
      </c>
      <c r="AR169" s="22">
        <v>0.5</v>
      </c>
      <c r="AS169" s="22">
        <v>4.3</v>
      </c>
      <c r="AT169" s="22">
        <v>0.4</v>
      </c>
      <c r="AU169" s="22" t="s">
        <v>8</v>
      </c>
      <c r="AV169" s="22" t="s">
        <v>8</v>
      </c>
      <c r="AW169" s="22" t="s">
        <v>137</v>
      </c>
      <c r="AX169" s="22" t="s">
        <v>197</v>
      </c>
      <c r="AY169" s="34" t="s">
        <v>12</v>
      </c>
      <c r="AZ169" s="22" t="s">
        <v>8</v>
      </c>
      <c r="BA169" s="22" t="s">
        <v>8</v>
      </c>
      <c r="BB169" s="22" t="s">
        <v>8</v>
      </c>
      <c r="BC169" s="22" t="s">
        <v>8</v>
      </c>
      <c r="BD169" s="22" t="s">
        <v>8</v>
      </c>
      <c r="BE169" s="22" t="s">
        <v>8</v>
      </c>
      <c r="BF169" s="34" t="s">
        <v>273</v>
      </c>
      <c r="BG169" s="22" t="s">
        <v>273</v>
      </c>
    </row>
    <row r="170" spans="1:61" x14ac:dyDescent="0.3">
      <c r="A170" t="s">
        <v>952</v>
      </c>
      <c r="B170" t="s">
        <v>951</v>
      </c>
      <c r="C170">
        <v>2013</v>
      </c>
      <c r="D170" t="s">
        <v>953</v>
      </c>
      <c r="E170" t="s">
        <v>141</v>
      </c>
      <c r="F170" s="35" t="s">
        <v>25</v>
      </c>
      <c r="G170" t="s">
        <v>1008</v>
      </c>
      <c r="H170" t="s">
        <v>36</v>
      </c>
      <c r="I170" t="s">
        <v>12</v>
      </c>
      <c r="J170" t="s">
        <v>8</v>
      </c>
      <c r="K170" t="s">
        <v>9</v>
      </c>
      <c r="L170" t="s">
        <v>9</v>
      </c>
      <c r="M170" t="s">
        <v>9</v>
      </c>
      <c r="N170">
        <v>20</v>
      </c>
      <c r="O170" t="s">
        <v>9</v>
      </c>
      <c r="P170">
        <v>25</v>
      </c>
      <c r="Q170">
        <v>1</v>
      </c>
      <c r="R170">
        <v>6</v>
      </c>
      <c r="S170">
        <v>1</v>
      </c>
      <c r="T170">
        <v>6</v>
      </c>
      <c r="U170">
        <f t="shared" si="6"/>
        <v>1</v>
      </c>
      <c r="V170">
        <f t="shared" si="7"/>
        <v>6</v>
      </c>
      <c r="W170" s="35" t="s">
        <v>97</v>
      </c>
      <c r="X170" t="s">
        <v>8</v>
      </c>
      <c r="Y170" t="s">
        <v>2553</v>
      </c>
      <c r="Z170" t="s">
        <v>91</v>
      </c>
      <c r="AA170">
        <v>3</v>
      </c>
      <c r="AB170" t="s">
        <v>145</v>
      </c>
      <c r="AC170" t="s">
        <v>9</v>
      </c>
      <c r="AD170" t="s">
        <v>8</v>
      </c>
      <c r="AE170" t="s">
        <v>85</v>
      </c>
      <c r="AF170">
        <v>540</v>
      </c>
      <c r="AG170">
        <v>1</v>
      </c>
      <c r="AH170">
        <v>10</v>
      </c>
      <c r="AI170" s="35" t="s">
        <v>954</v>
      </c>
      <c r="AK170">
        <v>1</v>
      </c>
      <c r="AL170" t="s">
        <v>145</v>
      </c>
      <c r="AM170">
        <v>1</v>
      </c>
      <c r="AN170" t="s">
        <v>158</v>
      </c>
      <c r="AO170" s="35">
        <v>24</v>
      </c>
      <c r="AP170" t="s">
        <v>875</v>
      </c>
      <c r="AQ170">
        <v>48.39</v>
      </c>
      <c r="AR170">
        <v>2.44</v>
      </c>
      <c r="AS170">
        <v>30</v>
      </c>
      <c r="AT170">
        <v>2.29</v>
      </c>
      <c r="AU170" t="s">
        <v>8</v>
      </c>
      <c r="AV170" t="s">
        <v>8</v>
      </c>
      <c r="AW170" t="s">
        <v>485</v>
      </c>
      <c r="AX170" t="s">
        <v>197</v>
      </c>
      <c r="AY170" s="35" t="s">
        <v>955</v>
      </c>
      <c r="AZ170">
        <v>3.46</v>
      </c>
      <c r="BA170">
        <v>0.24</v>
      </c>
      <c r="BB170">
        <v>0.99</v>
      </c>
      <c r="BC170">
        <v>0.36</v>
      </c>
      <c r="BD170" t="s">
        <v>197</v>
      </c>
      <c r="BE170">
        <v>24</v>
      </c>
      <c r="BF170" s="35" t="s">
        <v>273</v>
      </c>
      <c r="BG170" t="s">
        <v>273</v>
      </c>
    </row>
    <row r="171" spans="1:61" s="22" customFormat="1" x14ac:dyDescent="0.3">
      <c r="A171" s="22" t="s">
        <v>959</v>
      </c>
      <c r="B171" s="22" t="s">
        <v>958</v>
      </c>
      <c r="C171" s="22">
        <v>2017</v>
      </c>
      <c r="D171" s="22" t="s">
        <v>960</v>
      </c>
      <c r="E171" s="22" t="s">
        <v>141</v>
      </c>
      <c r="F171" s="34" t="s">
        <v>24</v>
      </c>
      <c r="G171" s="22" t="s">
        <v>10</v>
      </c>
      <c r="H171" s="22" t="s">
        <v>36</v>
      </c>
      <c r="I171" s="22" t="s">
        <v>12</v>
      </c>
      <c r="J171" s="22" t="s">
        <v>8</v>
      </c>
      <c r="K171" s="22">
        <v>8</v>
      </c>
      <c r="L171" s="22" t="s">
        <v>9</v>
      </c>
      <c r="M171" s="22">
        <v>9</v>
      </c>
      <c r="N171" s="22">
        <v>200</v>
      </c>
      <c r="O171" s="22" t="s">
        <v>9</v>
      </c>
      <c r="P171" s="22">
        <v>240</v>
      </c>
      <c r="Q171" s="22">
        <v>1</v>
      </c>
      <c r="R171" s="22">
        <v>7</v>
      </c>
      <c r="S171" s="22">
        <v>0</v>
      </c>
      <c r="T171" s="22" t="s">
        <v>8</v>
      </c>
      <c r="U171" s="22" t="str">
        <f t="shared" si="6"/>
        <v>NA</v>
      </c>
      <c r="V171" s="22" t="str">
        <f t="shared" si="7"/>
        <v>NA</v>
      </c>
      <c r="W171" s="34" t="s">
        <v>9</v>
      </c>
      <c r="X171" s="22" t="s">
        <v>8</v>
      </c>
      <c r="Y171" s="22" t="s">
        <v>2553</v>
      </c>
      <c r="Z171" s="22" t="s">
        <v>9</v>
      </c>
      <c r="AA171" s="22" t="s">
        <v>9</v>
      </c>
      <c r="AB171" s="22" t="s">
        <v>8</v>
      </c>
      <c r="AC171" s="22">
        <v>2.5</v>
      </c>
      <c r="AD171" s="22" t="s">
        <v>221</v>
      </c>
      <c r="AE171" s="22" t="s">
        <v>9</v>
      </c>
      <c r="AF171" s="22" t="s">
        <v>9</v>
      </c>
      <c r="AG171" s="22">
        <v>6.25E-2</v>
      </c>
      <c r="AH171" s="22">
        <v>1.5</v>
      </c>
      <c r="AI171" s="34" t="s">
        <v>12</v>
      </c>
      <c r="AJ171" s="22" t="s">
        <v>8</v>
      </c>
      <c r="AK171" s="22" t="s">
        <v>8</v>
      </c>
      <c r="AL171" s="22" t="s">
        <v>8</v>
      </c>
      <c r="AM171" s="22" t="s">
        <v>8</v>
      </c>
      <c r="AN171" s="22" t="s">
        <v>8</v>
      </c>
      <c r="AO171" s="34">
        <v>336</v>
      </c>
      <c r="AP171" s="22" t="s">
        <v>876</v>
      </c>
      <c r="AQ171" s="22">
        <v>0.6</v>
      </c>
      <c r="AR171" s="22">
        <v>0.2</v>
      </c>
      <c r="AS171" s="22" t="s">
        <v>8</v>
      </c>
      <c r="AT171" s="22" t="s">
        <v>8</v>
      </c>
      <c r="AU171" s="22" t="s">
        <v>8</v>
      </c>
      <c r="AV171" s="22" t="s">
        <v>8</v>
      </c>
      <c r="AW171" s="22" t="s">
        <v>137</v>
      </c>
      <c r="AX171" s="22" t="s">
        <v>197</v>
      </c>
      <c r="AY171" s="34" t="s">
        <v>12</v>
      </c>
      <c r="AZ171" s="22" t="s">
        <v>8</v>
      </c>
      <c r="BA171" s="22" t="s">
        <v>8</v>
      </c>
      <c r="BB171" s="22" t="s">
        <v>8</v>
      </c>
      <c r="BC171" s="22" t="s">
        <v>8</v>
      </c>
      <c r="BD171" s="22" t="s">
        <v>8</v>
      </c>
      <c r="BE171" s="22" t="s">
        <v>8</v>
      </c>
      <c r="BF171" s="34" t="s">
        <v>273</v>
      </c>
      <c r="BG171" s="22" t="s">
        <v>273</v>
      </c>
      <c r="BH171" s="22" t="s">
        <v>961</v>
      </c>
    </row>
    <row r="172" spans="1:61" x14ac:dyDescent="0.3">
      <c r="A172" t="s">
        <v>965</v>
      </c>
      <c r="B172" t="s">
        <v>964</v>
      </c>
      <c r="C172">
        <v>2013</v>
      </c>
      <c r="D172" t="s">
        <v>966</v>
      </c>
      <c r="E172" t="s">
        <v>141</v>
      </c>
      <c r="F172" s="35" t="s">
        <v>25</v>
      </c>
      <c r="G172" t="s">
        <v>967</v>
      </c>
      <c r="H172" t="s">
        <v>37</v>
      </c>
      <c r="I172" t="s">
        <v>12</v>
      </c>
      <c r="J172" t="s">
        <v>8</v>
      </c>
      <c r="K172">
        <v>20</v>
      </c>
      <c r="L172" t="s">
        <v>9</v>
      </c>
      <c r="M172">
        <v>21</v>
      </c>
      <c r="N172" t="s">
        <v>9</v>
      </c>
      <c r="O172" t="s">
        <v>9</v>
      </c>
      <c r="P172" t="s">
        <v>9</v>
      </c>
      <c r="Q172">
        <v>2</v>
      </c>
      <c r="R172">
        <v>6.5</v>
      </c>
      <c r="S172">
        <v>0</v>
      </c>
      <c r="T172" t="s">
        <v>8</v>
      </c>
      <c r="U172" t="str">
        <f t="shared" si="6"/>
        <v>NA</v>
      </c>
      <c r="V172" t="str">
        <f t="shared" si="7"/>
        <v>NA</v>
      </c>
      <c r="W172" s="35" t="s">
        <v>97</v>
      </c>
      <c r="X172" t="s">
        <v>8</v>
      </c>
      <c r="Y172" t="s">
        <v>614</v>
      </c>
      <c r="Z172" t="s">
        <v>92</v>
      </c>
      <c r="AA172">
        <v>100</v>
      </c>
      <c r="AB172" t="s">
        <v>145</v>
      </c>
      <c r="AC172">
        <v>10</v>
      </c>
      <c r="AD172" t="s">
        <v>221</v>
      </c>
      <c r="AE172" t="s">
        <v>47</v>
      </c>
      <c r="AF172" t="s">
        <v>9</v>
      </c>
      <c r="AG172">
        <v>1</v>
      </c>
      <c r="AH172">
        <v>13</v>
      </c>
      <c r="AI172" s="35" t="s">
        <v>12</v>
      </c>
      <c r="AJ172" t="s">
        <v>8</v>
      </c>
      <c r="AK172" t="s">
        <v>8</v>
      </c>
      <c r="AL172" t="s">
        <v>8</v>
      </c>
      <c r="AM172" t="s">
        <v>8</v>
      </c>
      <c r="AN172" t="s">
        <v>8</v>
      </c>
      <c r="AO172" s="35" t="s">
        <v>9</v>
      </c>
      <c r="AP172" t="s">
        <v>876</v>
      </c>
      <c r="AQ172">
        <v>0.18</v>
      </c>
      <c r="AR172">
        <v>7.0000000000000007E-2</v>
      </c>
      <c r="AS172" t="s">
        <v>8</v>
      </c>
      <c r="AT172" t="s">
        <v>8</v>
      </c>
      <c r="AU172" t="s">
        <v>8</v>
      </c>
      <c r="AV172" t="s">
        <v>8</v>
      </c>
      <c r="AW172" t="s">
        <v>137</v>
      </c>
      <c r="AX172" t="s">
        <v>197</v>
      </c>
      <c r="AY172" s="35" t="s">
        <v>12</v>
      </c>
      <c r="AZ172" t="s">
        <v>8</v>
      </c>
      <c r="BA172" t="s">
        <v>8</v>
      </c>
      <c r="BB172" t="s">
        <v>8</v>
      </c>
      <c r="BC172" t="s">
        <v>8</v>
      </c>
      <c r="BD172" t="s">
        <v>8</v>
      </c>
      <c r="BE172" t="s">
        <v>8</v>
      </c>
      <c r="BF172" s="35" t="s">
        <v>273</v>
      </c>
      <c r="BG172" t="s">
        <v>273</v>
      </c>
      <c r="BH172" t="s">
        <v>976</v>
      </c>
      <c r="BI172" t="s">
        <v>968</v>
      </c>
    </row>
    <row r="173" spans="1:61" x14ac:dyDescent="0.3">
      <c r="A173" t="s">
        <v>965</v>
      </c>
      <c r="B173" t="s">
        <v>964</v>
      </c>
      <c r="C173">
        <v>2013</v>
      </c>
      <c r="D173" t="s">
        <v>966</v>
      </c>
      <c r="E173" t="s">
        <v>143</v>
      </c>
      <c r="F173" s="35" t="s">
        <v>25</v>
      </c>
      <c r="G173" t="s">
        <v>967</v>
      </c>
      <c r="H173" t="s">
        <v>37</v>
      </c>
      <c r="I173" t="s">
        <v>12</v>
      </c>
      <c r="J173" t="s">
        <v>8</v>
      </c>
      <c r="K173">
        <v>20</v>
      </c>
      <c r="L173" t="s">
        <v>9</v>
      </c>
      <c r="M173">
        <v>21</v>
      </c>
      <c r="N173" t="s">
        <v>9</v>
      </c>
      <c r="O173" t="s">
        <v>9</v>
      </c>
      <c r="P173" t="s">
        <v>9</v>
      </c>
      <c r="Q173">
        <v>2</v>
      </c>
      <c r="R173">
        <v>6.5</v>
      </c>
      <c r="S173">
        <v>0</v>
      </c>
      <c r="T173" t="s">
        <v>8</v>
      </c>
      <c r="U173" t="str">
        <f t="shared" si="6"/>
        <v>NA</v>
      </c>
      <c r="V173" t="str">
        <f t="shared" si="7"/>
        <v>NA</v>
      </c>
      <c r="W173" s="35" t="s">
        <v>97</v>
      </c>
      <c r="X173" t="s">
        <v>8</v>
      </c>
      <c r="Y173" t="s">
        <v>614</v>
      </c>
      <c r="Z173" t="s">
        <v>93</v>
      </c>
      <c r="AA173">
        <v>100</v>
      </c>
      <c r="AB173" t="s">
        <v>145</v>
      </c>
      <c r="AC173">
        <v>10</v>
      </c>
      <c r="AD173" t="s">
        <v>221</v>
      </c>
      <c r="AE173" t="s">
        <v>47</v>
      </c>
      <c r="AF173" t="s">
        <v>9</v>
      </c>
      <c r="AG173">
        <v>1</v>
      </c>
      <c r="AH173">
        <v>13</v>
      </c>
      <c r="AI173" s="35" t="s">
        <v>12</v>
      </c>
      <c r="AJ173" t="s">
        <v>8</v>
      </c>
      <c r="AK173" t="s">
        <v>8</v>
      </c>
      <c r="AL173" t="s">
        <v>8</v>
      </c>
      <c r="AM173" t="s">
        <v>8</v>
      </c>
      <c r="AN173" t="s">
        <v>8</v>
      </c>
      <c r="AO173" s="35" t="s">
        <v>9</v>
      </c>
      <c r="AP173" t="s">
        <v>876</v>
      </c>
      <c r="AQ173">
        <v>0.23</v>
      </c>
      <c r="AR173">
        <v>0.06</v>
      </c>
      <c r="AS173" t="s">
        <v>8</v>
      </c>
      <c r="AT173" t="s">
        <v>8</v>
      </c>
      <c r="AU173" t="s">
        <v>8</v>
      </c>
      <c r="AV173" t="s">
        <v>8</v>
      </c>
      <c r="AW173" t="s">
        <v>137</v>
      </c>
      <c r="AX173" t="s">
        <v>197</v>
      </c>
      <c r="AY173" s="35" t="s">
        <v>12</v>
      </c>
      <c r="AZ173" t="s">
        <v>8</v>
      </c>
      <c r="BA173" t="s">
        <v>8</v>
      </c>
      <c r="BB173" t="s">
        <v>8</v>
      </c>
      <c r="BC173" t="s">
        <v>8</v>
      </c>
      <c r="BD173" t="s">
        <v>8</v>
      </c>
      <c r="BE173" t="s">
        <v>8</v>
      </c>
      <c r="BF173" s="35" t="s">
        <v>273</v>
      </c>
      <c r="BG173" t="s">
        <v>273</v>
      </c>
      <c r="BH173" t="s">
        <v>976</v>
      </c>
      <c r="BI173" t="s">
        <v>968</v>
      </c>
    </row>
    <row r="174" spans="1:61" s="22" customFormat="1" x14ac:dyDescent="0.3">
      <c r="A174" s="22" t="s">
        <v>970</v>
      </c>
      <c r="B174" s="22" t="s">
        <v>969</v>
      </c>
      <c r="C174" s="22">
        <v>2007</v>
      </c>
      <c r="D174" s="22" t="s">
        <v>971</v>
      </c>
      <c r="E174" s="22" t="s">
        <v>141</v>
      </c>
      <c r="F174" s="34" t="s">
        <v>24</v>
      </c>
      <c r="G174" s="22" t="s">
        <v>11</v>
      </c>
      <c r="H174" s="22" t="s">
        <v>36</v>
      </c>
      <c r="I174" s="22" t="s">
        <v>12</v>
      </c>
      <c r="J174" s="22" t="s">
        <v>8</v>
      </c>
      <c r="K174" s="22" t="s">
        <v>9</v>
      </c>
      <c r="L174" s="22" t="s">
        <v>9</v>
      </c>
      <c r="M174" s="22" t="s">
        <v>9</v>
      </c>
      <c r="N174" s="22">
        <v>280</v>
      </c>
      <c r="O174" s="22" t="s">
        <v>9</v>
      </c>
      <c r="P174" s="22">
        <v>320</v>
      </c>
      <c r="Q174" s="22">
        <v>1</v>
      </c>
      <c r="R174" s="22">
        <v>10</v>
      </c>
      <c r="S174" s="22">
        <v>0</v>
      </c>
      <c r="T174" s="22" t="s">
        <v>8</v>
      </c>
      <c r="U174" s="22" t="str">
        <f t="shared" si="6"/>
        <v>NA</v>
      </c>
      <c r="V174" s="22" t="str">
        <f t="shared" si="7"/>
        <v>NA</v>
      </c>
      <c r="W174" s="34" t="s">
        <v>147</v>
      </c>
      <c r="X174" s="22" t="s">
        <v>97</v>
      </c>
      <c r="Y174" s="22" t="s">
        <v>78</v>
      </c>
      <c r="Z174" s="22" t="s">
        <v>9</v>
      </c>
      <c r="AA174" s="22">
        <v>1.3</v>
      </c>
      <c r="AB174" s="22" t="s">
        <v>897</v>
      </c>
      <c r="AC174" s="22" t="s">
        <v>9</v>
      </c>
      <c r="AD174" s="22" t="s">
        <v>8</v>
      </c>
      <c r="AE174" s="22" t="s">
        <v>146</v>
      </c>
      <c r="AF174" s="22" t="s">
        <v>9</v>
      </c>
      <c r="AG174" s="22">
        <v>1.5</v>
      </c>
      <c r="AH174" s="22" t="s">
        <v>9</v>
      </c>
      <c r="AI174" s="34" t="s">
        <v>12</v>
      </c>
      <c r="AJ174" s="22" t="s">
        <v>8</v>
      </c>
      <c r="AK174" s="22" t="s">
        <v>8</v>
      </c>
      <c r="AL174" s="22" t="s">
        <v>8</v>
      </c>
      <c r="AM174" s="22" t="s">
        <v>8</v>
      </c>
      <c r="AN174" s="22" t="s">
        <v>8</v>
      </c>
      <c r="AO174" s="34">
        <v>168</v>
      </c>
      <c r="AP174" s="22" t="s">
        <v>876</v>
      </c>
      <c r="AQ174" s="22">
        <v>1.9</v>
      </c>
      <c r="AR174" s="22">
        <v>0.1</v>
      </c>
      <c r="AS174" s="22" t="s">
        <v>8</v>
      </c>
      <c r="AT174" s="22" t="s">
        <v>8</v>
      </c>
      <c r="AU174" s="22" t="s">
        <v>8</v>
      </c>
      <c r="AV174" s="22" t="s">
        <v>8</v>
      </c>
      <c r="AW174" s="22" t="s">
        <v>363</v>
      </c>
      <c r="AX174" s="22" t="s">
        <v>9</v>
      </c>
      <c r="AY174" s="34" t="s">
        <v>12</v>
      </c>
      <c r="AZ174" s="22" t="s">
        <v>8</v>
      </c>
      <c r="BA174" s="22" t="s">
        <v>8</v>
      </c>
      <c r="BB174" s="22" t="s">
        <v>8</v>
      </c>
      <c r="BC174" s="22" t="s">
        <v>8</v>
      </c>
      <c r="BD174" s="22" t="s">
        <v>8</v>
      </c>
      <c r="BE174" s="22" t="s">
        <v>8</v>
      </c>
      <c r="BF174" s="34" t="s">
        <v>272</v>
      </c>
      <c r="BG174" s="22" t="s">
        <v>273</v>
      </c>
      <c r="BH174" s="22" t="s">
        <v>972</v>
      </c>
    </row>
    <row r="175" spans="1:61" x14ac:dyDescent="0.3">
      <c r="A175" t="s">
        <v>974</v>
      </c>
      <c r="B175" t="s">
        <v>973</v>
      </c>
      <c r="C175">
        <v>2013</v>
      </c>
      <c r="D175" t="s">
        <v>975</v>
      </c>
      <c r="E175" t="s">
        <v>141</v>
      </c>
      <c r="F175" s="35" t="s">
        <v>24</v>
      </c>
      <c r="G175" t="s">
        <v>11</v>
      </c>
      <c r="H175" t="s">
        <v>36</v>
      </c>
      <c r="I175" t="s">
        <v>12</v>
      </c>
      <c r="J175" t="s">
        <v>8</v>
      </c>
      <c r="K175" t="s">
        <v>9</v>
      </c>
      <c r="L175" t="s">
        <v>9</v>
      </c>
      <c r="M175" t="s">
        <v>9</v>
      </c>
      <c r="N175">
        <v>300</v>
      </c>
      <c r="O175" t="s">
        <v>9</v>
      </c>
      <c r="P175">
        <v>400</v>
      </c>
      <c r="Q175">
        <v>1</v>
      </c>
      <c r="R175">
        <v>6</v>
      </c>
      <c r="S175">
        <v>1</v>
      </c>
      <c r="T175">
        <v>6</v>
      </c>
      <c r="U175">
        <f t="shared" si="6"/>
        <v>1</v>
      </c>
      <c r="V175">
        <f t="shared" si="7"/>
        <v>6</v>
      </c>
      <c r="W175" s="35" t="s">
        <v>98</v>
      </c>
      <c r="X175" t="s">
        <v>8</v>
      </c>
      <c r="Y175" t="s">
        <v>2553</v>
      </c>
      <c r="Z175" t="s">
        <v>1559</v>
      </c>
      <c r="AA175">
        <v>1.3</v>
      </c>
      <c r="AB175" t="s">
        <v>897</v>
      </c>
      <c r="AC175" t="s">
        <v>9</v>
      </c>
      <c r="AD175" t="s">
        <v>8</v>
      </c>
      <c r="AE175" t="s">
        <v>146</v>
      </c>
      <c r="AF175" t="s">
        <v>9</v>
      </c>
      <c r="AG175">
        <v>3</v>
      </c>
      <c r="AH175">
        <v>20</v>
      </c>
      <c r="AI175" s="35" t="s">
        <v>135</v>
      </c>
      <c r="AK175">
        <v>15</v>
      </c>
      <c r="AL175" t="s">
        <v>977</v>
      </c>
      <c r="AM175">
        <v>0</v>
      </c>
      <c r="AN175" t="s">
        <v>157</v>
      </c>
      <c r="AO175" s="35">
        <v>8</v>
      </c>
      <c r="AP175" t="s">
        <v>875</v>
      </c>
      <c r="AQ175">
        <v>1.71</v>
      </c>
      <c r="AR175">
        <v>0.54</v>
      </c>
      <c r="AS175">
        <v>0.99</v>
      </c>
      <c r="AT175">
        <v>0.3</v>
      </c>
      <c r="AU175" t="s">
        <v>8</v>
      </c>
      <c r="AV175" t="s">
        <v>8</v>
      </c>
      <c r="AW175" t="s">
        <v>301</v>
      </c>
      <c r="AX175" t="s">
        <v>196</v>
      </c>
      <c r="AY175" s="35" t="s">
        <v>12</v>
      </c>
      <c r="AZ175" t="s">
        <v>8</v>
      </c>
      <c r="BA175" t="s">
        <v>8</v>
      </c>
      <c r="BB175" t="s">
        <v>8</v>
      </c>
      <c r="BC175" t="s">
        <v>8</v>
      </c>
      <c r="BD175" t="s">
        <v>8</v>
      </c>
      <c r="BE175" t="s">
        <v>8</v>
      </c>
      <c r="BF175" s="35" t="s">
        <v>273</v>
      </c>
      <c r="BG175" t="s">
        <v>273</v>
      </c>
      <c r="BH175" t="s">
        <v>978</v>
      </c>
    </row>
    <row r="176" spans="1:61" x14ac:dyDescent="0.3">
      <c r="A176" t="s">
        <v>974</v>
      </c>
      <c r="B176" t="s">
        <v>973</v>
      </c>
      <c r="C176">
        <v>2013</v>
      </c>
      <c r="D176" t="s">
        <v>975</v>
      </c>
      <c r="E176" t="s">
        <v>143</v>
      </c>
      <c r="F176" s="35" t="s">
        <v>24</v>
      </c>
      <c r="G176" t="s">
        <v>11</v>
      </c>
      <c r="H176" t="s">
        <v>36</v>
      </c>
      <c r="I176" t="s">
        <v>12</v>
      </c>
      <c r="J176" t="s">
        <v>8</v>
      </c>
      <c r="K176" t="s">
        <v>9</v>
      </c>
      <c r="L176" t="s">
        <v>9</v>
      </c>
      <c r="M176" t="s">
        <v>9</v>
      </c>
      <c r="N176">
        <v>300</v>
      </c>
      <c r="O176" t="s">
        <v>9</v>
      </c>
      <c r="P176">
        <v>400</v>
      </c>
      <c r="Q176">
        <v>1</v>
      </c>
      <c r="R176">
        <v>9</v>
      </c>
      <c r="S176">
        <v>1</v>
      </c>
      <c r="T176">
        <v>9</v>
      </c>
      <c r="U176">
        <f>IF(AND(Q176&lt;&gt;"", Q176&lt;&gt;0, Q176&lt;&gt;"NA", Q176&lt;&gt;"NR",S176&lt;&gt;"", S176&lt;&gt;0, S176&lt;&gt;"NA", S176&lt;&gt;"NR"), S176/Q176, "NA")</f>
        <v>1</v>
      </c>
      <c r="V176">
        <f>IF(AND(U176&lt;&gt;"", U176&lt;&gt;0, U176&lt;&gt;"NA", U176&lt;&gt;"NR",R176&lt;&gt;"", R176&lt;&gt;0, R176&lt;&gt;"NA", R176&lt;&gt;"NR"), R176/U176, "NA")</f>
        <v>9</v>
      </c>
      <c r="W176" s="35" t="s">
        <v>98</v>
      </c>
      <c r="X176" t="s">
        <v>8</v>
      </c>
      <c r="Y176" t="s">
        <v>2553</v>
      </c>
      <c r="Z176" t="s">
        <v>1559</v>
      </c>
      <c r="AA176">
        <v>1.3</v>
      </c>
      <c r="AB176" t="s">
        <v>897</v>
      </c>
      <c r="AC176" t="s">
        <v>9</v>
      </c>
      <c r="AD176" t="s">
        <v>8</v>
      </c>
      <c r="AE176" t="s">
        <v>146</v>
      </c>
      <c r="AF176" t="s">
        <v>9</v>
      </c>
      <c r="AG176">
        <v>3</v>
      </c>
      <c r="AH176">
        <v>20</v>
      </c>
      <c r="AI176" s="35" t="s">
        <v>135</v>
      </c>
      <c r="AK176">
        <v>15</v>
      </c>
      <c r="AL176" t="s">
        <v>977</v>
      </c>
      <c r="AM176">
        <v>0</v>
      </c>
      <c r="AN176" t="s">
        <v>157</v>
      </c>
      <c r="AO176" s="35" t="s">
        <v>8</v>
      </c>
      <c r="AP176" t="s">
        <v>8</v>
      </c>
      <c r="AQ176" t="s">
        <v>8</v>
      </c>
      <c r="AR176" t="s">
        <v>8</v>
      </c>
      <c r="AS176" t="s">
        <v>8</v>
      </c>
      <c r="AT176" t="s">
        <v>8</v>
      </c>
      <c r="AU176" t="s">
        <v>8</v>
      </c>
      <c r="AV176" t="s">
        <v>8</v>
      </c>
      <c r="AW176" t="s">
        <v>8</v>
      </c>
      <c r="AX176" t="s">
        <v>8</v>
      </c>
      <c r="AY176" s="35" t="s">
        <v>9</v>
      </c>
      <c r="AZ176">
        <v>1.56</v>
      </c>
      <c r="BA176">
        <v>1.26</v>
      </c>
      <c r="BB176">
        <v>0.33</v>
      </c>
      <c r="BC176">
        <v>0.67</v>
      </c>
      <c r="BD176" t="s">
        <v>196</v>
      </c>
      <c r="BE176">
        <v>24</v>
      </c>
      <c r="BF176" s="35" t="s">
        <v>273</v>
      </c>
      <c r="BG176" t="s">
        <v>273</v>
      </c>
      <c r="BH176" t="s">
        <v>978</v>
      </c>
    </row>
    <row r="177" spans="1:61" s="22" customFormat="1" x14ac:dyDescent="0.3">
      <c r="A177" s="22" t="s">
        <v>981</v>
      </c>
      <c r="B177" s="22" t="s">
        <v>980</v>
      </c>
      <c r="C177" s="22">
        <v>1999</v>
      </c>
      <c r="D177" s="22" t="s">
        <v>982</v>
      </c>
      <c r="E177" s="22" t="s">
        <v>141</v>
      </c>
      <c r="F177" s="34" t="s">
        <v>24</v>
      </c>
      <c r="G177" s="22" t="s">
        <v>11</v>
      </c>
      <c r="H177" s="22" t="s">
        <v>36</v>
      </c>
      <c r="I177" s="22" t="s">
        <v>12</v>
      </c>
      <c r="J177" s="22" t="s">
        <v>8</v>
      </c>
      <c r="K177" s="22" t="s">
        <v>9</v>
      </c>
      <c r="L177" s="22" t="s">
        <v>9</v>
      </c>
      <c r="M177" s="22" t="s">
        <v>9</v>
      </c>
      <c r="N177" s="22">
        <v>273</v>
      </c>
      <c r="O177" s="22" t="s">
        <v>9</v>
      </c>
      <c r="P177" s="22">
        <v>361</v>
      </c>
      <c r="Q177" s="22">
        <v>1</v>
      </c>
      <c r="R177" s="22">
        <v>8</v>
      </c>
      <c r="S177" s="22">
        <v>1</v>
      </c>
      <c r="T177" s="22">
        <v>8</v>
      </c>
      <c r="U177" s="22">
        <f t="shared" si="6"/>
        <v>1</v>
      </c>
      <c r="V177" s="22">
        <f t="shared" si="7"/>
        <v>8</v>
      </c>
      <c r="W177" s="34" t="s">
        <v>99</v>
      </c>
      <c r="X177" s="22" t="s">
        <v>984</v>
      </c>
      <c r="Y177" s="22" t="s">
        <v>2553</v>
      </c>
      <c r="Z177" s="22" t="s">
        <v>985</v>
      </c>
      <c r="AA177" s="22">
        <v>50</v>
      </c>
      <c r="AB177" s="22" t="s">
        <v>145</v>
      </c>
      <c r="AC177" s="22">
        <v>5500</v>
      </c>
      <c r="AD177" s="22" t="s">
        <v>252</v>
      </c>
      <c r="AE177" s="22" t="s">
        <v>47</v>
      </c>
      <c r="AF177" s="22">
        <v>540</v>
      </c>
      <c r="AG177" s="22">
        <v>0.2</v>
      </c>
      <c r="AH177" s="22">
        <v>10</v>
      </c>
      <c r="AI177" s="34" t="s">
        <v>983</v>
      </c>
      <c r="AK177" s="22">
        <v>20</v>
      </c>
      <c r="AL177" s="22" t="s">
        <v>260</v>
      </c>
      <c r="AM177" s="22">
        <v>0</v>
      </c>
      <c r="AN177" s="22" t="s">
        <v>157</v>
      </c>
      <c r="AO177" s="34">
        <v>120</v>
      </c>
      <c r="AP177" s="22" t="s">
        <v>876</v>
      </c>
      <c r="AQ177" s="22">
        <v>3.09</v>
      </c>
      <c r="AR177" s="22">
        <v>0.62</v>
      </c>
      <c r="AS177" s="22">
        <v>0.86</v>
      </c>
      <c r="AT177" s="22">
        <v>0.23</v>
      </c>
      <c r="AU177" s="22" t="s">
        <v>8</v>
      </c>
      <c r="AV177" s="22" t="s">
        <v>8</v>
      </c>
      <c r="AW177" s="22" t="s">
        <v>137</v>
      </c>
      <c r="AX177" s="22" t="s">
        <v>197</v>
      </c>
      <c r="AY177" s="34" t="s">
        <v>12</v>
      </c>
      <c r="AZ177" s="22" t="s">
        <v>8</v>
      </c>
      <c r="BA177" s="22" t="s">
        <v>8</v>
      </c>
      <c r="BB177" s="22" t="s">
        <v>8</v>
      </c>
      <c r="BC177" s="22" t="s">
        <v>8</v>
      </c>
      <c r="BD177" s="22" t="s">
        <v>8</v>
      </c>
      <c r="BE177" s="22" t="s">
        <v>8</v>
      </c>
      <c r="BF177" s="34" t="s">
        <v>273</v>
      </c>
      <c r="BG177" s="22" t="s">
        <v>273</v>
      </c>
    </row>
    <row r="178" spans="1:61" x14ac:dyDescent="0.3">
      <c r="A178" t="s">
        <v>986</v>
      </c>
      <c r="B178" t="s">
        <v>980</v>
      </c>
      <c r="C178">
        <v>2003</v>
      </c>
      <c r="D178" t="s">
        <v>987</v>
      </c>
      <c r="E178" t="s">
        <v>141</v>
      </c>
      <c r="F178" s="35" t="s">
        <v>24</v>
      </c>
      <c r="G178" t="s">
        <v>11</v>
      </c>
      <c r="H178" t="s">
        <v>36</v>
      </c>
      <c r="I178" t="s">
        <v>12</v>
      </c>
      <c r="J178" t="s">
        <v>8</v>
      </c>
      <c r="K178" t="s">
        <v>9</v>
      </c>
      <c r="L178" t="s">
        <v>9</v>
      </c>
      <c r="M178" t="s">
        <v>9</v>
      </c>
      <c r="N178">
        <v>305</v>
      </c>
      <c r="O178" t="s">
        <v>9</v>
      </c>
      <c r="P178">
        <v>413</v>
      </c>
      <c r="Q178">
        <v>1</v>
      </c>
      <c r="R178">
        <v>10</v>
      </c>
      <c r="S178">
        <v>2</v>
      </c>
      <c r="T178">
        <v>9</v>
      </c>
      <c r="U178">
        <f t="shared" si="6"/>
        <v>2</v>
      </c>
      <c r="V178">
        <f t="shared" si="7"/>
        <v>5</v>
      </c>
      <c r="W178" s="35" t="s">
        <v>99</v>
      </c>
      <c r="X178" t="s">
        <v>8</v>
      </c>
      <c r="Y178" t="s">
        <v>2553</v>
      </c>
      <c r="Z178" t="s">
        <v>985</v>
      </c>
      <c r="AA178">
        <v>50</v>
      </c>
      <c r="AB178" t="s">
        <v>145</v>
      </c>
      <c r="AC178">
        <v>5500</v>
      </c>
      <c r="AD178" t="s">
        <v>252</v>
      </c>
      <c r="AE178" t="s">
        <v>9</v>
      </c>
      <c r="AF178">
        <v>540</v>
      </c>
      <c r="AG178">
        <v>0.2</v>
      </c>
      <c r="AH178">
        <v>10</v>
      </c>
      <c r="AI178" s="35" t="s">
        <v>988</v>
      </c>
      <c r="AK178">
        <v>2567</v>
      </c>
      <c r="AL178" t="s">
        <v>989</v>
      </c>
      <c r="AM178">
        <v>0.5</v>
      </c>
      <c r="AN178" t="s">
        <v>158</v>
      </c>
      <c r="AO178" s="35">
        <v>48</v>
      </c>
      <c r="AP178" t="s">
        <v>876</v>
      </c>
      <c r="AQ178">
        <v>4.8</v>
      </c>
      <c r="AR178">
        <v>0.6</v>
      </c>
      <c r="AS178">
        <v>1.5</v>
      </c>
      <c r="AT178">
        <v>0.1</v>
      </c>
      <c r="AU178" t="s">
        <v>8</v>
      </c>
      <c r="AV178" t="s">
        <v>8</v>
      </c>
      <c r="AW178" t="s">
        <v>301</v>
      </c>
      <c r="AX178" t="s">
        <v>198</v>
      </c>
      <c r="AY178" s="35" t="s">
        <v>12</v>
      </c>
      <c r="AZ178" t="s">
        <v>8</v>
      </c>
      <c r="BA178" t="s">
        <v>8</v>
      </c>
      <c r="BB178" t="s">
        <v>8</v>
      </c>
      <c r="BC178" t="s">
        <v>8</v>
      </c>
      <c r="BD178" t="s">
        <v>8</v>
      </c>
      <c r="BE178" t="s">
        <v>8</v>
      </c>
      <c r="BF178" s="35" t="s">
        <v>273</v>
      </c>
      <c r="BG178" t="s">
        <v>272</v>
      </c>
    </row>
    <row r="179" spans="1:61" s="22" customFormat="1" x14ac:dyDescent="0.3">
      <c r="A179" s="22" t="s">
        <v>993</v>
      </c>
      <c r="B179" s="22" t="s">
        <v>992</v>
      </c>
      <c r="C179" s="22">
        <v>2017</v>
      </c>
      <c r="D179" s="22" t="s">
        <v>994</v>
      </c>
      <c r="E179" s="22" t="s">
        <v>141</v>
      </c>
      <c r="F179" s="34" t="s">
        <v>25</v>
      </c>
      <c r="G179" s="22" t="s">
        <v>456</v>
      </c>
      <c r="H179" s="22" t="s">
        <v>36</v>
      </c>
      <c r="I179" s="22" t="s">
        <v>12</v>
      </c>
      <c r="J179" s="22" t="s">
        <v>8</v>
      </c>
      <c r="K179" s="22">
        <v>8</v>
      </c>
      <c r="L179" s="22" t="s">
        <v>9</v>
      </c>
      <c r="M179" s="22">
        <v>10</v>
      </c>
      <c r="N179" s="22">
        <v>25</v>
      </c>
      <c r="O179" s="22" t="s">
        <v>9</v>
      </c>
      <c r="P179" s="22">
        <v>30</v>
      </c>
      <c r="Q179" s="22">
        <v>1</v>
      </c>
      <c r="R179" s="22">
        <v>25</v>
      </c>
      <c r="S179" s="22">
        <v>0</v>
      </c>
      <c r="T179" s="22" t="s">
        <v>8</v>
      </c>
      <c r="U179" s="22" t="str">
        <f t="shared" si="6"/>
        <v>NA</v>
      </c>
      <c r="V179" s="22" t="str">
        <f t="shared" si="7"/>
        <v>NA</v>
      </c>
      <c r="W179" s="34" t="s">
        <v>147</v>
      </c>
      <c r="X179" s="22" t="s">
        <v>97</v>
      </c>
      <c r="Y179" s="22" t="s">
        <v>78</v>
      </c>
      <c r="Z179" s="22" t="s">
        <v>995</v>
      </c>
      <c r="AA179" s="22">
        <v>10</v>
      </c>
      <c r="AB179" s="22" t="s">
        <v>145</v>
      </c>
      <c r="AC179" s="22" t="s">
        <v>9</v>
      </c>
      <c r="AD179" s="22" t="s">
        <v>8</v>
      </c>
      <c r="AE179" s="22" t="s">
        <v>231</v>
      </c>
      <c r="AF179" s="22">
        <v>549</v>
      </c>
      <c r="AG179" s="22" t="s">
        <v>9</v>
      </c>
      <c r="AH179" s="22">
        <v>10</v>
      </c>
      <c r="AI179" s="34" t="s">
        <v>12</v>
      </c>
      <c r="AJ179" s="22" t="s">
        <v>8</v>
      </c>
      <c r="AK179" s="22" t="s">
        <v>8</v>
      </c>
      <c r="AL179" s="22" t="s">
        <v>8</v>
      </c>
      <c r="AM179" s="22" t="s">
        <v>8</v>
      </c>
      <c r="AN179" s="22" t="s">
        <v>8</v>
      </c>
      <c r="AO179" s="34">
        <v>24</v>
      </c>
      <c r="AP179" s="22" t="s">
        <v>874</v>
      </c>
      <c r="AQ179" s="22">
        <v>23.53</v>
      </c>
      <c r="AR179" s="22">
        <v>8.91</v>
      </c>
      <c r="AS179" s="22" t="s">
        <v>8</v>
      </c>
      <c r="AT179" s="22" t="s">
        <v>8</v>
      </c>
      <c r="AU179" s="22" t="s">
        <v>8</v>
      </c>
      <c r="AV179" s="22" t="s">
        <v>8</v>
      </c>
      <c r="AW179" s="22" t="s">
        <v>486</v>
      </c>
      <c r="AX179" s="22" t="s">
        <v>196</v>
      </c>
      <c r="AY179" s="34" t="s">
        <v>12</v>
      </c>
      <c r="AZ179" s="22" t="s">
        <v>8</v>
      </c>
      <c r="BA179" s="22" t="s">
        <v>8</v>
      </c>
      <c r="BB179" s="22" t="s">
        <v>8</v>
      </c>
      <c r="BC179" s="22" t="s">
        <v>8</v>
      </c>
      <c r="BD179" s="22" t="s">
        <v>8</v>
      </c>
      <c r="BE179" s="22" t="s">
        <v>8</v>
      </c>
      <c r="BF179" s="34" t="s">
        <v>273</v>
      </c>
      <c r="BG179" s="22" t="s">
        <v>272</v>
      </c>
      <c r="BH179" s="22" t="s">
        <v>997</v>
      </c>
    </row>
    <row r="180" spans="1:61" s="22" customFormat="1" x14ac:dyDescent="0.3">
      <c r="A180" s="22" t="s">
        <v>993</v>
      </c>
      <c r="B180" s="22" t="s">
        <v>992</v>
      </c>
      <c r="C180" s="22">
        <v>2017</v>
      </c>
      <c r="D180" s="22" t="s">
        <v>994</v>
      </c>
      <c r="E180" s="22" t="s">
        <v>143</v>
      </c>
      <c r="F180" s="34" t="s">
        <v>25</v>
      </c>
      <c r="G180" s="22" t="s">
        <v>456</v>
      </c>
      <c r="H180" s="22" t="s">
        <v>36</v>
      </c>
      <c r="I180" s="22" t="s">
        <v>12</v>
      </c>
      <c r="J180" s="22" t="s">
        <v>8</v>
      </c>
      <c r="K180" s="22">
        <v>8</v>
      </c>
      <c r="L180" s="22" t="s">
        <v>9</v>
      </c>
      <c r="M180" s="22">
        <v>10</v>
      </c>
      <c r="N180" s="22">
        <v>25</v>
      </c>
      <c r="O180" s="22" t="s">
        <v>9</v>
      </c>
      <c r="P180" s="22">
        <v>30</v>
      </c>
      <c r="Q180" s="22">
        <v>1</v>
      </c>
      <c r="R180" s="22">
        <v>9</v>
      </c>
      <c r="S180" s="22">
        <v>0</v>
      </c>
      <c r="T180" s="22" t="s">
        <v>8</v>
      </c>
      <c r="U180" s="22" t="str">
        <f t="shared" si="6"/>
        <v>NA</v>
      </c>
      <c r="V180" s="22" t="str">
        <f t="shared" si="7"/>
        <v>NA</v>
      </c>
      <c r="W180" s="34" t="s">
        <v>147</v>
      </c>
      <c r="X180" s="22" t="s">
        <v>97</v>
      </c>
      <c r="Y180" s="22" t="s">
        <v>78</v>
      </c>
      <c r="Z180" s="22" t="s">
        <v>995</v>
      </c>
      <c r="AA180" s="22">
        <v>10</v>
      </c>
      <c r="AB180" s="22" t="s">
        <v>145</v>
      </c>
      <c r="AC180" s="22" t="s">
        <v>9</v>
      </c>
      <c r="AD180" s="22" t="s">
        <v>8</v>
      </c>
      <c r="AE180" s="22" t="s">
        <v>231</v>
      </c>
      <c r="AF180" s="22">
        <v>549</v>
      </c>
      <c r="AG180" s="22" t="s">
        <v>9</v>
      </c>
      <c r="AH180" s="22">
        <v>10</v>
      </c>
      <c r="AI180" s="34" t="s">
        <v>12</v>
      </c>
      <c r="AJ180" s="22" t="s">
        <v>8</v>
      </c>
      <c r="AK180" s="22" t="s">
        <v>8</v>
      </c>
      <c r="AL180" s="22" t="s">
        <v>8</v>
      </c>
      <c r="AM180" s="22" t="s">
        <v>8</v>
      </c>
      <c r="AN180" s="22" t="s">
        <v>8</v>
      </c>
      <c r="AO180" s="34" t="s">
        <v>8</v>
      </c>
      <c r="AP180" s="22" t="s">
        <v>8</v>
      </c>
      <c r="AQ180" s="22" t="s">
        <v>8</v>
      </c>
      <c r="AR180" s="22" t="s">
        <v>8</v>
      </c>
      <c r="AS180" s="22" t="s">
        <v>8</v>
      </c>
      <c r="AT180" s="22" t="s">
        <v>8</v>
      </c>
      <c r="AU180" s="22" t="s">
        <v>8</v>
      </c>
      <c r="AV180" s="22" t="s">
        <v>8</v>
      </c>
      <c r="AW180" s="22" t="s">
        <v>8</v>
      </c>
      <c r="AX180" s="22" t="s">
        <v>8</v>
      </c>
      <c r="AY180" s="34" t="s">
        <v>434</v>
      </c>
      <c r="AZ180" s="22">
        <v>95.22</v>
      </c>
      <c r="BA180" s="22">
        <v>6.04</v>
      </c>
      <c r="BB180" s="22" t="s">
        <v>8</v>
      </c>
      <c r="BC180" s="22" t="s">
        <v>8</v>
      </c>
      <c r="BD180" s="22" t="s">
        <v>196</v>
      </c>
      <c r="BE180" s="22">
        <v>24</v>
      </c>
      <c r="BF180" s="34" t="s">
        <v>272</v>
      </c>
      <c r="BG180" s="22" t="s">
        <v>273</v>
      </c>
      <c r="BH180" s="22" t="s">
        <v>996</v>
      </c>
    </row>
    <row r="181" spans="1:61" x14ac:dyDescent="0.3">
      <c r="A181" t="s">
        <v>1001</v>
      </c>
      <c r="B181" t="s">
        <v>1000</v>
      </c>
      <c r="C181">
        <v>2013</v>
      </c>
      <c r="D181" t="s">
        <v>1002</v>
      </c>
      <c r="E181" t="s">
        <v>141</v>
      </c>
      <c r="F181" s="35" t="s">
        <v>25</v>
      </c>
      <c r="G181" t="s">
        <v>1008</v>
      </c>
      <c r="H181" t="s">
        <v>36</v>
      </c>
      <c r="I181" t="s">
        <v>12</v>
      </c>
      <c r="J181" t="s">
        <v>8</v>
      </c>
      <c r="K181">
        <v>12</v>
      </c>
      <c r="L181" t="s">
        <v>9</v>
      </c>
      <c r="M181">
        <v>16</v>
      </c>
      <c r="N181" t="s">
        <v>9</v>
      </c>
      <c r="O181" t="s">
        <v>9</v>
      </c>
      <c r="P181" t="s">
        <v>9</v>
      </c>
      <c r="Q181">
        <v>2</v>
      </c>
      <c r="R181" t="s">
        <v>9</v>
      </c>
      <c r="S181">
        <v>0</v>
      </c>
      <c r="T181" t="s">
        <v>8</v>
      </c>
      <c r="U181" t="str">
        <f t="shared" si="6"/>
        <v>NA</v>
      </c>
      <c r="V181" t="str">
        <f t="shared" si="7"/>
        <v>NA</v>
      </c>
      <c r="W181" s="35" t="s">
        <v>100</v>
      </c>
      <c r="X181" t="s">
        <v>936</v>
      </c>
      <c r="Y181" t="s">
        <v>2553</v>
      </c>
      <c r="Z181" t="s">
        <v>905</v>
      </c>
      <c r="AA181">
        <v>100</v>
      </c>
      <c r="AB181" t="s">
        <v>145</v>
      </c>
      <c r="AC181" t="s">
        <v>9</v>
      </c>
      <c r="AD181" t="s">
        <v>8</v>
      </c>
      <c r="AE181" t="s">
        <v>47</v>
      </c>
      <c r="AF181" t="s">
        <v>9</v>
      </c>
      <c r="AG181" t="s">
        <v>9</v>
      </c>
      <c r="AH181">
        <v>12</v>
      </c>
      <c r="AI181" s="35" t="s">
        <v>12</v>
      </c>
      <c r="AJ181" t="s">
        <v>8</v>
      </c>
      <c r="AK181" t="s">
        <v>8</v>
      </c>
      <c r="AL181" t="s">
        <v>8</v>
      </c>
      <c r="AM181" t="s">
        <v>8</v>
      </c>
      <c r="AN181" t="s">
        <v>8</v>
      </c>
      <c r="AO181" s="35">
        <v>24</v>
      </c>
      <c r="AP181" t="s">
        <v>876</v>
      </c>
      <c r="AQ181">
        <v>1.8</v>
      </c>
      <c r="AR181">
        <v>0.22</v>
      </c>
      <c r="AS181" t="s">
        <v>8</v>
      </c>
      <c r="AT181" t="s">
        <v>8</v>
      </c>
      <c r="AU181" t="s">
        <v>8</v>
      </c>
      <c r="AV181" t="s">
        <v>8</v>
      </c>
      <c r="AW181" t="s">
        <v>137</v>
      </c>
      <c r="AX181" t="s">
        <v>9</v>
      </c>
      <c r="AY181" s="35" t="s">
        <v>12</v>
      </c>
      <c r="AZ181" t="s">
        <v>8</v>
      </c>
      <c r="BA181" t="s">
        <v>8</v>
      </c>
      <c r="BB181" t="s">
        <v>8</v>
      </c>
      <c r="BC181" t="s">
        <v>8</v>
      </c>
      <c r="BD181" t="s">
        <v>8</v>
      </c>
      <c r="BE181" t="s">
        <v>8</v>
      </c>
      <c r="BF181" s="35" t="s">
        <v>273</v>
      </c>
      <c r="BG181" t="s">
        <v>273</v>
      </c>
      <c r="BI181" t="s">
        <v>1004</v>
      </c>
    </row>
    <row r="182" spans="1:61" x14ac:dyDescent="0.3">
      <c r="A182" t="s">
        <v>1001</v>
      </c>
      <c r="B182" t="s">
        <v>1000</v>
      </c>
      <c r="C182">
        <v>2013</v>
      </c>
      <c r="D182" t="s">
        <v>1002</v>
      </c>
      <c r="E182" t="s">
        <v>143</v>
      </c>
      <c r="F182" s="35" t="s">
        <v>25</v>
      </c>
      <c r="G182" t="s">
        <v>1003</v>
      </c>
      <c r="H182" t="s">
        <v>36</v>
      </c>
      <c r="I182" t="s">
        <v>12</v>
      </c>
      <c r="J182" t="s">
        <v>8</v>
      </c>
      <c r="K182">
        <v>12</v>
      </c>
      <c r="L182" t="s">
        <v>9</v>
      </c>
      <c r="M182">
        <v>16</v>
      </c>
      <c r="N182" t="s">
        <v>9</v>
      </c>
      <c r="O182" t="s">
        <v>9</v>
      </c>
      <c r="P182" t="s">
        <v>9</v>
      </c>
      <c r="Q182">
        <v>2</v>
      </c>
      <c r="R182" t="s">
        <v>9</v>
      </c>
      <c r="S182">
        <v>0</v>
      </c>
      <c r="T182" t="s">
        <v>8</v>
      </c>
      <c r="U182" t="str">
        <f t="shared" si="6"/>
        <v>NA</v>
      </c>
      <c r="V182" t="str">
        <f t="shared" si="7"/>
        <v>NA</v>
      </c>
      <c r="W182" s="35" t="s">
        <v>100</v>
      </c>
      <c r="X182" t="s">
        <v>936</v>
      </c>
      <c r="Y182" t="s">
        <v>2553</v>
      </c>
      <c r="Z182" t="s">
        <v>905</v>
      </c>
      <c r="AA182">
        <v>100</v>
      </c>
      <c r="AB182" t="s">
        <v>145</v>
      </c>
      <c r="AC182" t="s">
        <v>9</v>
      </c>
      <c r="AD182" t="s">
        <v>8</v>
      </c>
      <c r="AE182" t="s">
        <v>47</v>
      </c>
      <c r="AF182" t="s">
        <v>9</v>
      </c>
      <c r="AG182" t="s">
        <v>9</v>
      </c>
      <c r="AH182">
        <v>12</v>
      </c>
      <c r="AI182" s="35" t="s">
        <v>12</v>
      </c>
      <c r="AJ182" t="s">
        <v>8</v>
      </c>
      <c r="AK182" t="s">
        <v>8</v>
      </c>
      <c r="AL182" t="s">
        <v>8</v>
      </c>
      <c r="AM182" t="s">
        <v>8</v>
      </c>
      <c r="AN182" t="s">
        <v>8</v>
      </c>
      <c r="AO182" s="35">
        <v>24</v>
      </c>
      <c r="AP182" t="s">
        <v>876</v>
      </c>
      <c r="AQ182">
        <v>0.93</v>
      </c>
      <c r="AR182">
        <v>0.17</v>
      </c>
      <c r="AS182" t="s">
        <v>8</v>
      </c>
      <c r="AT182" t="s">
        <v>8</v>
      </c>
      <c r="AU182" t="s">
        <v>8</v>
      </c>
      <c r="AV182" t="s">
        <v>8</v>
      </c>
      <c r="AW182" t="s">
        <v>137</v>
      </c>
      <c r="AX182" t="s">
        <v>9</v>
      </c>
      <c r="AY182" s="35" t="s">
        <v>12</v>
      </c>
      <c r="AZ182" t="s">
        <v>8</v>
      </c>
      <c r="BA182" t="s">
        <v>8</v>
      </c>
      <c r="BB182" t="s">
        <v>8</v>
      </c>
      <c r="BC182" t="s">
        <v>8</v>
      </c>
      <c r="BD182" t="s">
        <v>8</v>
      </c>
      <c r="BE182" t="s">
        <v>8</v>
      </c>
      <c r="BF182" s="35" t="s">
        <v>273</v>
      </c>
      <c r="BG182" t="s">
        <v>273</v>
      </c>
      <c r="BI182" t="s">
        <v>1004</v>
      </c>
    </row>
    <row r="183" spans="1:61" s="22" customFormat="1" x14ac:dyDescent="0.3">
      <c r="A183" s="22" t="s">
        <v>1006</v>
      </c>
      <c r="B183" s="22" t="s">
        <v>1005</v>
      </c>
      <c r="C183" s="22">
        <v>2018</v>
      </c>
      <c r="D183" s="22" t="s">
        <v>1007</v>
      </c>
      <c r="E183" s="22" t="s">
        <v>141</v>
      </c>
      <c r="F183" s="34" t="s">
        <v>25</v>
      </c>
      <c r="G183" s="22" t="s">
        <v>1008</v>
      </c>
      <c r="H183" s="22" t="s">
        <v>36</v>
      </c>
      <c r="I183" s="22" t="s">
        <v>12</v>
      </c>
      <c r="J183" s="22" t="s">
        <v>8</v>
      </c>
      <c r="K183" s="22">
        <v>8</v>
      </c>
      <c r="L183" s="22" t="s">
        <v>9</v>
      </c>
      <c r="M183" s="22">
        <v>12</v>
      </c>
      <c r="N183" s="22" t="s">
        <v>9</v>
      </c>
      <c r="O183" s="22" t="s">
        <v>9</v>
      </c>
      <c r="P183" s="22" t="s">
        <v>9</v>
      </c>
      <c r="Q183" s="22">
        <v>1</v>
      </c>
      <c r="R183" s="22" t="s">
        <v>9</v>
      </c>
      <c r="S183" s="22">
        <v>2</v>
      </c>
      <c r="T183" s="22" t="s">
        <v>9</v>
      </c>
      <c r="U183" s="22">
        <f t="shared" si="6"/>
        <v>2</v>
      </c>
      <c r="V183" s="22" t="str">
        <f t="shared" si="7"/>
        <v>NA</v>
      </c>
      <c r="W183" s="34" t="s">
        <v>1009</v>
      </c>
      <c r="X183" s="22" t="s">
        <v>8</v>
      </c>
      <c r="Y183" s="22" t="s">
        <v>78</v>
      </c>
      <c r="Z183" s="22" t="s">
        <v>1010</v>
      </c>
      <c r="AA183" s="22">
        <v>15</v>
      </c>
      <c r="AB183" s="22" t="s">
        <v>320</v>
      </c>
      <c r="AC183" s="22">
        <v>50</v>
      </c>
      <c r="AD183" s="22" t="s">
        <v>221</v>
      </c>
      <c r="AE183" s="22" t="s">
        <v>9</v>
      </c>
      <c r="AF183" s="22">
        <v>532</v>
      </c>
      <c r="AG183" s="22" t="s">
        <v>9</v>
      </c>
      <c r="AH183" s="22">
        <v>5</v>
      </c>
      <c r="AI183" s="34" t="s">
        <v>1011</v>
      </c>
      <c r="AK183" s="22">
        <v>5</v>
      </c>
      <c r="AL183" s="22" t="s">
        <v>145</v>
      </c>
      <c r="AM183" s="22">
        <v>0</v>
      </c>
      <c r="AN183" s="22" t="s">
        <v>157</v>
      </c>
      <c r="AO183" s="34">
        <v>72</v>
      </c>
      <c r="AP183" s="22" t="s">
        <v>876</v>
      </c>
      <c r="AY183" s="34" t="s">
        <v>12</v>
      </c>
      <c r="AZ183" s="22" t="s">
        <v>8</v>
      </c>
      <c r="BA183" s="22" t="s">
        <v>8</v>
      </c>
      <c r="BB183" s="22" t="s">
        <v>8</v>
      </c>
      <c r="BC183" s="22" t="s">
        <v>8</v>
      </c>
      <c r="BD183" s="22" t="s">
        <v>8</v>
      </c>
      <c r="BE183" s="22" t="s">
        <v>8</v>
      </c>
      <c r="BF183" s="34" t="s">
        <v>273</v>
      </c>
      <c r="BG183" s="22" t="s">
        <v>273</v>
      </c>
      <c r="BH183" s="22" t="s">
        <v>1014</v>
      </c>
      <c r="BI183" s="22" t="s">
        <v>1013</v>
      </c>
    </row>
    <row r="184" spans="1:61" s="22" customFormat="1" x14ac:dyDescent="0.3">
      <c r="A184" s="22" t="s">
        <v>1006</v>
      </c>
      <c r="B184" s="22" t="s">
        <v>1005</v>
      </c>
      <c r="C184" s="22">
        <v>2018</v>
      </c>
      <c r="D184" s="22" t="s">
        <v>1007</v>
      </c>
      <c r="E184" s="22" t="s">
        <v>143</v>
      </c>
      <c r="F184" s="34" t="s">
        <v>25</v>
      </c>
      <c r="G184" s="22" t="s">
        <v>1008</v>
      </c>
      <c r="H184" s="22" t="s">
        <v>36</v>
      </c>
      <c r="I184" s="22" t="s">
        <v>12</v>
      </c>
      <c r="J184" s="22" t="s">
        <v>8</v>
      </c>
      <c r="K184" s="22">
        <v>8</v>
      </c>
      <c r="L184" s="22" t="s">
        <v>9</v>
      </c>
      <c r="M184" s="22">
        <v>12</v>
      </c>
      <c r="N184" s="22" t="s">
        <v>9</v>
      </c>
      <c r="O184" s="22" t="s">
        <v>9</v>
      </c>
      <c r="P184" s="22" t="s">
        <v>9</v>
      </c>
      <c r="Q184" s="22">
        <v>1</v>
      </c>
      <c r="R184" s="22" t="s">
        <v>9</v>
      </c>
      <c r="S184" s="22">
        <v>2</v>
      </c>
      <c r="T184" s="22" t="s">
        <v>9</v>
      </c>
      <c r="U184" s="22">
        <f>IF(AND(Q184&lt;&gt;"", Q184&lt;&gt;0, Q184&lt;&gt;"NA", Q184&lt;&gt;"NR",S184&lt;&gt;"", S184&lt;&gt;0, S184&lt;&gt;"NA", S184&lt;&gt;"NR"), S184/Q184, "NA")</f>
        <v>2</v>
      </c>
      <c r="V184" s="22" t="str">
        <f>IF(AND(U184&lt;&gt;"", U184&lt;&gt;0, U184&lt;&gt;"NA", U184&lt;&gt;"NR",R184&lt;&gt;"", R184&lt;&gt;0, R184&lt;&gt;"NA", R184&lt;&gt;"NR"), R184/U184, "NA")</f>
        <v>NA</v>
      </c>
      <c r="W184" s="34" t="s">
        <v>1009</v>
      </c>
      <c r="X184" s="22" t="s">
        <v>8</v>
      </c>
      <c r="Y184" s="22" t="s">
        <v>78</v>
      </c>
      <c r="Z184" s="22" t="s">
        <v>1010</v>
      </c>
      <c r="AA184" s="22">
        <v>15</v>
      </c>
      <c r="AB184" s="22" t="s">
        <v>320</v>
      </c>
      <c r="AC184" s="22">
        <v>50</v>
      </c>
      <c r="AD184" s="22" t="s">
        <v>221</v>
      </c>
      <c r="AE184" s="22" t="s">
        <v>9</v>
      </c>
      <c r="AF184" s="22">
        <v>532</v>
      </c>
      <c r="AG184" s="22" t="s">
        <v>9</v>
      </c>
      <c r="AH184" s="22">
        <v>5</v>
      </c>
      <c r="AI184" s="34" t="s">
        <v>1012</v>
      </c>
      <c r="AK184" s="22">
        <v>1</v>
      </c>
      <c r="AL184" s="22" t="s">
        <v>145</v>
      </c>
      <c r="AM184" s="22">
        <v>0</v>
      </c>
      <c r="AN184" s="22" t="s">
        <v>157</v>
      </c>
      <c r="AO184" s="34">
        <v>72</v>
      </c>
      <c r="AP184" s="22" t="s">
        <v>876</v>
      </c>
      <c r="AY184" s="34" t="s">
        <v>12</v>
      </c>
      <c r="AZ184" s="22" t="s">
        <v>8</v>
      </c>
      <c r="BA184" s="22" t="s">
        <v>8</v>
      </c>
      <c r="BB184" s="22" t="s">
        <v>8</v>
      </c>
      <c r="BC184" s="22" t="s">
        <v>8</v>
      </c>
      <c r="BD184" s="22" t="s">
        <v>8</v>
      </c>
      <c r="BE184" s="22" t="s">
        <v>8</v>
      </c>
      <c r="BF184" s="34" t="s">
        <v>273</v>
      </c>
      <c r="BG184" s="22" t="s">
        <v>273</v>
      </c>
      <c r="BH184" s="22" t="s">
        <v>1014</v>
      </c>
      <c r="BI184" s="22" t="s">
        <v>1013</v>
      </c>
    </row>
    <row r="185" spans="1:61" x14ac:dyDescent="0.3">
      <c r="A185" t="s">
        <v>1017</v>
      </c>
      <c r="B185" t="s">
        <v>1015</v>
      </c>
      <c r="C185">
        <v>2018</v>
      </c>
      <c r="D185" t="s">
        <v>1016</v>
      </c>
      <c r="E185" t="s">
        <v>141</v>
      </c>
      <c r="F185" s="35" t="s">
        <v>24</v>
      </c>
      <c r="G185" t="s">
        <v>11</v>
      </c>
      <c r="H185" t="s">
        <v>36</v>
      </c>
      <c r="I185" t="s">
        <v>12</v>
      </c>
      <c r="J185" t="s">
        <v>8</v>
      </c>
      <c r="K185" t="s">
        <v>9</v>
      </c>
      <c r="L185" t="s">
        <v>9</v>
      </c>
      <c r="M185" t="s">
        <v>9</v>
      </c>
      <c r="N185">
        <v>225</v>
      </c>
      <c r="O185">
        <v>250</v>
      </c>
      <c r="P185">
        <v>275</v>
      </c>
      <c r="Q185">
        <v>1</v>
      </c>
      <c r="R185">
        <v>6</v>
      </c>
      <c r="S185">
        <v>0</v>
      </c>
      <c r="T185" t="s">
        <v>8</v>
      </c>
      <c r="U185" t="str">
        <f t="shared" si="6"/>
        <v>NA</v>
      </c>
      <c r="V185" t="str">
        <f t="shared" si="7"/>
        <v>NA</v>
      </c>
      <c r="W185" s="35" t="s">
        <v>100</v>
      </c>
      <c r="X185" t="s">
        <v>936</v>
      </c>
      <c r="Y185" t="s">
        <v>2553</v>
      </c>
      <c r="Z185" t="s">
        <v>1025</v>
      </c>
      <c r="AA185">
        <v>20</v>
      </c>
      <c r="AB185" t="s">
        <v>320</v>
      </c>
      <c r="AC185" t="s">
        <v>9</v>
      </c>
      <c r="AD185" t="s">
        <v>8</v>
      </c>
      <c r="AE185" t="s">
        <v>47</v>
      </c>
      <c r="AF185">
        <v>523</v>
      </c>
      <c r="AG185">
        <v>0.2</v>
      </c>
      <c r="AH185">
        <v>25</v>
      </c>
      <c r="AI185" s="35" t="s">
        <v>12</v>
      </c>
      <c r="AJ185" t="s">
        <v>8</v>
      </c>
      <c r="AK185" t="s">
        <v>8</v>
      </c>
      <c r="AL185" t="s">
        <v>8</v>
      </c>
      <c r="AM185" t="s">
        <v>8</v>
      </c>
      <c r="AN185" t="s">
        <v>8</v>
      </c>
      <c r="AO185" s="35">
        <v>24</v>
      </c>
      <c r="AP185" t="s">
        <v>875</v>
      </c>
      <c r="AQ185">
        <v>6.55</v>
      </c>
      <c r="AR185">
        <v>0.44</v>
      </c>
      <c r="AS185" t="s">
        <v>8</v>
      </c>
      <c r="AT185" t="s">
        <v>8</v>
      </c>
      <c r="AU185" t="s">
        <v>8</v>
      </c>
      <c r="AV185" t="s">
        <v>8</v>
      </c>
      <c r="AW185" t="s">
        <v>486</v>
      </c>
      <c r="AX185" t="s">
        <v>197</v>
      </c>
      <c r="AY185" s="35" t="s">
        <v>12</v>
      </c>
      <c r="AZ185" t="s">
        <v>8</v>
      </c>
      <c r="BA185" t="s">
        <v>8</v>
      </c>
      <c r="BB185" t="s">
        <v>8</v>
      </c>
      <c r="BC185" t="s">
        <v>8</v>
      </c>
      <c r="BD185" t="s">
        <v>8</v>
      </c>
      <c r="BE185" t="s">
        <v>8</v>
      </c>
      <c r="BF185" s="35" t="s">
        <v>273</v>
      </c>
      <c r="BG185" t="s">
        <v>273</v>
      </c>
    </row>
    <row r="186" spans="1:61" s="22" customFormat="1" x14ac:dyDescent="0.3">
      <c r="A186" s="22" t="s">
        <v>1021</v>
      </c>
      <c r="B186" s="22" t="s">
        <v>1015</v>
      </c>
      <c r="C186" s="22">
        <v>2018</v>
      </c>
      <c r="D186" s="22" t="s">
        <v>1022</v>
      </c>
      <c r="E186" s="22" t="s">
        <v>141</v>
      </c>
      <c r="F186" s="34" t="s">
        <v>24</v>
      </c>
      <c r="G186" s="22" t="s">
        <v>11</v>
      </c>
      <c r="H186" s="22" t="s">
        <v>36</v>
      </c>
      <c r="I186" s="22" t="s">
        <v>12</v>
      </c>
      <c r="J186" s="22" t="s">
        <v>8</v>
      </c>
      <c r="K186" s="22">
        <v>6</v>
      </c>
      <c r="L186" s="22" t="s">
        <v>9</v>
      </c>
      <c r="M186" s="22">
        <v>8</v>
      </c>
      <c r="N186" s="22">
        <v>225</v>
      </c>
      <c r="O186" s="22">
        <v>250</v>
      </c>
      <c r="P186" s="22">
        <v>275</v>
      </c>
      <c r="Q186" s="22">
        <v>1</v>
      </c>
      <c r="R186" s="22">
        <v>6</v>
      </c>
      <c r="S186" s="22">
        <v>4</v>
      </c>
      <c r="T186" s="22">
        <v>6</v>
      </c>
      <c r="U186" s="22">
        <f t="shared" si="6"/>
        <v>4</v>
      </c>
      <c r="V186" s="22">
        <f t="shared" si="7"/>
        <v>1.5</v>
      </c>
      <c r="W186" s="34" t="s">
        <v>100</v>
      </c>
      <c r="X186" s="22" t="s">
        <v>936</v>
      </c>
      <c r="Y186" s="22" t="s">
        <v>2553</v>
      </c>
      <c r="Z186" s="22" t="s">
        <v>1025</v>
      </c>
      <c r="AA186" s="22">
        <v>20</v>
      </c>
      <c r="AB186" s="22" t="s">
        <v>320</v>
      </c>
      <c r="AC186" s="22" t="s">
        <v>9</v>
      </c>
      <c r="AD186" s="22" t="s">
        <v>8</v>
      </c>
      <c r="AE186" s="22" t="s">
        <v>9</v>
      </c>
      <c r="AF186" s="22">
        <v>523</v>
      </c>
      <c r="AG186" s="22">
        <v>0.2</v>
      </c>
      <c r="AH186" s="22">
        <v>25</v>
      </c>
      <c r="AI186" s="34" t="s">
        <v>1023</v>
      </c>
      <c r="AK186" s="22">
        <v>5</v>
      </c>
      <c r="AL186" s="22" t="s">
        <v>519</v>
      </c>
      <c r="AM186" s="22">
        <v>-48</v>
      </c>
      <c r="AN186" s="22" t="s">
        <v>156</v>
      </c>
      <c r="AO186" s="34">
        <v>24</v>
      </c>
      <c r="AP186" s="22" t="s">
        <v>875</v>
      </c>
      <c r="AQ186" s="22">
        <v>6.55</v>
      </c>
      <c r="AR186" s="22">
        <v>0.45</v>
      </c>
      <c r="AS186" s="22">
        <v>1.91</v>
      </c>
      <c r="AT186" s="22">
        <v>0.32</v>
      </c>
      <c r="AU186" s="22" t="s">
        <v>8</v>
      </c>
      <c r="AV186" s="22" t="s">
        <v>8</v>
      </c>
      <c r="AW186" s="22" t="s">
        <v>486</v>
      </c>
      <c r="AX186" s="22" t="s">
        <v>197</v>
      </c>
      <c r="AY186" s="34" t="s">
        <v>12</v>
      </c>
      <c r="AZ186" s="22" t="s">
        <v>8</v>
      </c>
      <c r="BA186" s="22" t="s">
        <v>8</v>
      </c>
      <c r="BB186" s="22" t="s">
        <v>8</v>
      </c>
      <c r="BC186" s="22" t="s">
        <v>8</v>
      </c>
      <c r="BD186" s="22" t="s">
        <v>8</v>
      </c>
      <c r="BE186" s="22" t="s">
        <v>8</v>
      </c>
      <c r="BF186" s="34" t="s">
        <v>273</v>
      </c>
      <c r="BG186" s="22" t="s">
        <v>272</v>
      </c>
      <c r="BH186" s="22" t="s">
        <v>1026</v>
      </c>
    </row>
    <row r="187" spans="1:61" s="22" customFormat="1" x14ac:dyDescent="0.3">
      <c r="A187" s="22" t="s">
        <v>1021</v>
      </c>
      <c r="B187" s="22" t="s">
        <v>1015</v>
      </c>
      <c r="C187" s="22">
        <v>2018</v>
      </c>
      <c r="D187" s="22" t="s">
        <v>1022</v>
      </c>
      <c r="E187" s="22" t="s">
        <v>143</v>
      </c>
      <c r="F187" s="34" t="s">
        <v>24</v>
      </c>
      <c r="G187" s="22" t="s">
        <v>11</v>
      </c>
      <c r="H187" s="22" t="s">
        <v>36</v>
      </c>
      <c r="I187" s="22" t="s">
        <v>12</v>
      </c>
      <c r="J187" s="22" t="s">
        <v>8</v>
      </c>
      <c r="K187" s="22">
        <v>6</v>
      </c>
      <c r="L187" s="22" t="s">
        <v>9</v>
      </c>
      <c r="M187" s="22">
        <v>8</v>
      </c>
      <c r="N187" s="22">
        <v>225</v>
      </c>
      <c r="O187" s="22">
        <v>250</v>
      </c>
      <c r="P187" s="22">
        <v>275</v>
      </c>
      <c r="Q187" s="22">
        <v>1</v>
      </c>
      <c r="R187" s="22">
        <v>6</v>
      </c>
      <c r="S187" s="22">
        <v>4</v>
      </c>
      <c r="T187" s="22">
        <v>6</v>
      </c>
      <c r="U187" s="22">
        <f t="shared" si="6"/>
        <v>4</v>
      </c>
      <c r="V187" s="22">
        <f t="shared" si="7"/>
        <v>1.5</v>
      </c>
      <c r="W187" s="34" t="s">
        <v>100</v>
      </c>
      <c r="X187" s="22" t="s">
        <v>936</v>
      </c>
      <c r="Y187" s="22" t="s">
        <v>2553</v>
      </c>
      <c r="Z187" s="22" t="s">
        <v>1025</v>
      </c>
      <c r="AA187" s="22">
        <v>20</v>
      </c>
      <c r="AB187" s="22" t="s">
        <v>320</v>
      </c>
      <c r="AC187" s="22" t="s">
        <v>9</v>
      </c>
      <c r="AD187" s="22" t="s">
        <v>8</v>
      </c>
      <c r="AE187" s="22" t="s">
        <v>9</v>
      </c>
      <c r="AF187" s="22">
        <v>523</v>
      </c>
      <c r="AG187" s="22">
        <v>0.2</v>
      </c>
      <c r="AH187" s="22">
        <v>25</v>
      </c>
      <c r="AI187" s="34" t="s">
        <v>1024</v>
      </c>
      <c r="AK187" s="22">
        <v>5</v>
      </c>
      <c r="AL187" s="22" t="s">
        <v>519</v>
      </c>
      <c r="AM187" s="22">
        <v>-48</v>
      </c>
      <c r="AN187" s="22" t="s">
        <v>156</v>
      </c>
      <c r="AO187" s="34">
        <v>24</v>
      </c>
      <c r="AP187" s="22" t="s">
        <v>875</v>
      </c>
      <c r="AQ187" s="22">
        <v>6.55</v>
      </c>
      <c r="AR187" s="22">
        <v>0.45</v>
      </c>
      <c r="AS187" s="22">
        <v>2.4700000000000002</v>
      </c>
      <c r="AT187" s="22">
        <v>0.4</v>
      </c>
      <c r="AU187" s="22" t="s">
        <v>8</v>
      </c>
      <c r="AV187" s="22" t="s">
        <v>8</v>
      </c>
      <c r="AW187" s="22" t="s">
        <v>486</v>
      </c>
      <c r="AX187" s="22" t="s">
        <v>197</v>
      </c>
      <c r="AY187" s="34" t="s">
        <v>12</v>
      </c>
      <c r="AZ187" s="22" t="s">
        <v>8</v>
      </c>
      <c r="BA187" s="22" t="s">
        <v>8</v>
      </c>
      <c r="BB187" s="22" t="s">
        <v>8</v>
      </c>
      <c r="BC187" s="22" t="s">
        <v>8</v>
      </c>
      <c r="BD187" s="22" t="s">
        <v>8</v>
      </c>
      <c r="BE187" s="22" t="s">
        <v>8</v>
      </c>
      <c r="BF187" s="34" t="s">
        <v>273</v>
      </c>
      <c r="BG187" s="22" t="s">
        <v>273</v>
      </c>
      <c r="BH187" s="22" t="s">
        <v>1026</v>
      </c>
    </row>
    <row r="188" spans="1:61" x14ac:dyDescent="0.3">
      <c r="A188" t="s">
        <v>1029</v>
      </c>
      <c r="B188" t="s">
        <v>1027</v>
      </c>
      <c r="C188">
        <v>2017</v>
      </c>
      <c r="D188" t="s">
        <v>1028</v>
      </c>
      <c r="E188" t="s">
        <v>141</v>
      </c>
      <c r="F188" s="35" t="s">
        <v>25</v>
      </c>
      <c r="G188" t="s">
        <v>1030</v>
      </c>
      <c r="H188" t="s">
        <v>37</v>
      </c>
      <c r="I188" t="s">
        <v>12</v>
      </c>
      <c r="J188" t="s">
        <v>8</v>
      </c>
      <c r="K188" t="s">
        <v>9</v>
      </c>
      <c r="L188">
        <v>12</v>
      </c>
      <c r="M188" t="s">
        <v>9</v>
      </c>
      <c r="N188">
        <v>22</v>
      </c>
      <c r="O188" t="s">
        <v>9</v>
      </c>
      <c r="P188">
        <v>25</v>
      </c>
      <c r="Q188">
        <v>1</v>
      </c>
      <c r="R188">
        <v>18</v>
      </c>
      <c r="S188">
        <v>1</v>
      </c>
      <c r="T188">
        <v>20</v>
      </c>
      <c r="U188">
        <f t="shared" si="6"/>
        <v>1</v>
      </c>
      <c r="V188">
        <f t="shared" si="7"/>
        <v>18</v>
      </c>
      <c r="W188" s="35" t="s">
        <v>147</v>
      </c>
      <c r="X188" t="s">
        <v>97</v>
      </c>
      <c r="Y188" t="s">
        <v>78</v>
      </c>
      <c r="Z188" t="s">
        <v>1559</v>
      </c>
      <c r="AA188">
        <v>40</v>
      </c>
      <c r="AB188" t="s">
        <v>1085</v>
      </c>
      <c r="AC188">
        <v>150</v>
      </c>
      <c r="AD188" t="s">
        <v>292</v>
      </c>
      <c r="AE188" t="s">
        <v>231</v>
      </c>
      <c r="AF188" t="s">
        <v>9</v>
      </c>
      <c r="AG188" t="s">
        <v>9</v>
      </c>
      <c r="AH188">
        <v>2</v>
      </c>
      <c r="AI188" s="35" t="s">
        <v>1032</v>
      </c>
      <c r="AK188">
        <v>10000</v>
      </c>
      <c r="AL188" t="s">
        <v>1033</v>
      </c>
      <c r="AM188" t="s">
        <v>9</v>
      </c>
      <c r="AN188" t="s">
        <v>158</v>
      </c>
      <c r="AO188" s="35">
        <v>168</v>
      </c>
      <c r="AP188" t="s">
        <v>876</v>
      </c>
      <c r="AQ188">
        <v>31.6</v>
      </c>
      <c r="AR188">
        <v>2.2400000000000002</v>
      </c>
      <c r="AS188">
        <v>23.88</v>
      </c>
      <c r="AT188">
        <v>2.1</v>
      </c>
      <c r="AU188" t="s">
        <v>8</v>
      </c>
      <c r="AV188" t="s">
        <v>8</v>
      </c>
      <c r="AW188" t="s">
        <v>137</v>
      </c>
      <c r="AX188" t="s">
        <v>197</v>
      </c>
      <c r="AY188" s="35" t="s">
        <v>12</v>
      </c>
      <c r="AZ188" t="s">
        <v>8</v>
      </c>
      <c r="BA188" t="s">
        <v>8</v>
      </c>
      <c r="BB188" t="s">
        <v>8</v>
      </c>
      <c r="BC188" t="s">
        <v>8</v>
      </c>
      <c r="BD188" t="s">
        <v>8</v>
      </c>
      <c r="BE188" t="s">
        <v>8</v>
      </c>
      <c r="BF188" s="35" t="s">
        <v>273</v>
      </c>
      <c r="BG188" t="s">
        <v>273</v>
      </c>
      <c r="BH188" t="s">
        <v>1031</v>
      </c>
    </row>
    <row r="189" spans="1:61" s="22" customFormat="1" x14ac:dyDescent="0.3">
      <c r="A189" s="22" t="s">
        <v>1035</v>
      </c>
      <c r="B189" s="22" t="s">
        <v>1034</v>
      </c>
      <c r="C189" s="22">
        <v>1991</v>
      </c>
      <c r="D189" s="22" t="s">
        <v>1036</v>
      </c>
      <c r="E189" s="22" t="s">
        <v>141</v>
      </c>
      <c r="F189" s="34" t="s">
        <v>24</v>
      </c>
      <c r="G189" s="22" t="s">
        <v>11</v>
      </c>
      <c r="H189" s="22" t="s">
        <v>36</v>
      </c>
      <c r="I189" s="22" t="s">
        <v>12</v>
      </c>
      <c r="J189" s="22" t="s">
        <v>8</v>
      </c>
      <c r="K189" s="22" t="s">
        <v>9</v>
      </c>
      <c r="L189" s="22" t="s">
        <v>9</v>
      </c>
      <c r="M189" s="22" t="s">
        <v>9</v>
      </c>
      <c r="N189" s="22">
        <v>250</v>
      </c>
      <c r="O189" s="22" t="s">
        <v>9</v>
      </c>
      <c r="P189" s="22">
        <v>400</v>
      </c>
      <c r="Q189" s="22">
        <v>1</v>
      </c>
      <c r="R189" s="22">
        <v>9</v>
      </c>
      <c r="S189" s="22">
        <v>2</v>
      </c>
      <c r="T189" s="22">
        <v>10</v>
      </c>
      <c r="U189" s="22">
        <f t="shared" si="6"/>
        <v>2</v>
      </c>
      <c r="V189" s="22">
        <f t="shared" si="7"/>
        <v>4.5</v>
      </c>
      <c r="W189" s="34" t="s">
        <v>95</v>
      </c>
      <c r="X189" s="22" t="s">
        <v>8</v>
      </c>
      <c r="Y189" s="22" t="s">
        <v>9</v>
      </c>
      <c r="Z189" s="22" t="s">
        <v>709</v>
      </c>
      <c r="AA189" s="22">
        <v>20</v>
      </c>
      <c r="AB189" s="22" t="s">
        <v>145</v>
      </c>
      <c r="AC189" s="22" t="s">
        <v>9</v>
      </c>
      <c r="AD189" s="22" t="s">
        <v>8</v>
      </c>
      <c r="AE189" s="22" t="s">
        <v>9</v>
      </c>
      <c r="AF189" s="22" t="s">
        <v>9</v>
      </c>
      <c r="AG189" s="22" t="s">
        <v>9</v>
      </c>
      <c r="AH189" s="22">
        <v>7</v>
      </c>
      <c r="AI189" s="34" t="s">
        <v>419</v>
      </c>
      <c r="AK189" s="22">
        <v>2</v>
      </c>
      <c r="AL189" s="22" t="s">
        <v>145</v>
      </c>
      <c r="AM189" s="22" t="s">
        <v>9</v>
      </c>
      <c r="AN189" s="22" t="s">
        <v>158</v>
      </c>
      <c r="AO189" s="34">
        <v>960</v>
      </c>
      <c r="AP189" s="22" t="s">
        <v>876</v>
      </c>
      <c r="AQ189" s="22">
        <v>2.5</v>
      </c>
      <c r="AR189" s="22">
        <v>0.2</v>
      </c>
      <c r="AS189" s="22">
        <v>2</v>
      </c>
      <c r="AT189" s="22">
        <v>0.2</v>
      </c>
      <c r="AU189" s="22" t="s">
        <v>8</v>
      </c>
      <c r="AV189" s="22" t="s">
        <v>8</v>
      </c>
      <c r="AW189" s="22" t="s">
        <v>301</v>
      </c>
      <c r="AX189" s="22" t="s">
        <v>197</v>
      </c>
      <c r="AY189" s="34" t="s">
        <v>12</v>
      </c>
      <c r="AZ189" s="22" t="s">
        <v>8</v>
      </c>
      <c r="BA189" s="22" t="s">
        <v>8</v>
      </c>
      <c r="BB189" s="22" t="s">
        <v>8</v>
      </c>
      <c r="BC189" s="22" t="s">
        <v>8</v>
      </c>
      <c r="BD189" s="22" t="s">
        <v>8</v>
      </c>
      <c r="BE189" s="22" t="s">
        <v>8</v>
      </c>
      <c r="BF189" s="34" t="s">
        <v>273</v>
      </c>
      <c r="BG189" s="22" t="s">
        <v>272</v>
      </c>
      <c r="BH189" s="22" t="s">
        <v>1037</v>
      </c>
    </row>
    <row r="190" spans="1:61" x14ac:dyDescent="0.3">
      <c r="A190" t="s">
        <v>1039</v>
      </c>
      <c r="B190" t="s">
        <v>1038</v>
      </c>
      <c r="C190">
        <v>2018</v>
      </c>
      <c r="D190" t="s">
        <v>1040</v>
      </c>
      <c r="E190" t="s">
        <v>141</v>
      </c>
      <c r="F190" s="35" t="s">
        <v>25</v>
      </c>
      <c r="G190" t="s">
        <v>1008</v>
      </c>
      <c r="H190" t="s">
        <v>36</v>
      </c>
      <c r="I190" t="s">
        <v>12</v>
      </c>
      <c r="J190" t="s">
        <v>8</v>
      </c>
      <c r="K190" t="s">
        <v>9</v>
      </c>
      <c r="L190" t="s">
        <v>9</v>
      </c>
      <c r="M190" t="s">
        <v>9</v>
      </c>
      <c r="N190">
        <v>20</v>
      </c>
      <c r="O190" t="s">
        <v>9</v>
      </c>
      <c r="P190">
        <v>25</v>
      </c>
      <c r="Q190">
        <v>1</v>
      </c>
      <c r="R190">
        <v>4</v>
      </c>
      <c r="S190">
        <v>4</v>
      </c>
      <c r="T190">
        <v>4</v>
      </c>
      <c r="U190">
        <f t="shared" si="6"/>
        <v>4</v>
      </c>
      <c r="V190">
        <f t="shared" si="7"/>
        <v>1</v>
      </c>
      <c r="W190" s="35" t="s">
        <v>99</v>
      </c>
      <c r="X190" t="s">
        <v>8</v>
      </c>
      <c r="Y190" t="s">
        <v>78</v>
      </c>
      <c r="Z190" t="s">
        <v>9</v>
      </c>
      <c r="AA190">
        <v>10</v>
      </c>
      <c r="AB190" t="s">
        <v>320</v>
      </c>
      <c r="AC190" t="s">
        <v>9</v>
      </c>
      <c r="AD190" t="s">
        <v>8</v>
      </c>
      <c r="AE190" t="s">
        <v>232</v>
      </c>
      <c r="AF190" t="s">
        <v>9</v>
      </c>
      <c r="AG190">
        <v>4</v>
      </c>
      <c r="AH190">
        <v>15</v>
      </c>
      <c r="AI190" s="35" t="s">
        <v>1041</v>
      </c>
      <c r="AK190">
        <v>10</v>
      </c>
      <c r="AL190" t="s">
        <v>145</v>
      </c>
      <c r="AM190">
        <v>1</v>
      </c>
      <c r="AN190" t="s">
        <v>158</v>
      </c>
      <c r="AO190" s="35">
        <v>24</v>
      </c>
      <c r="AP190" t="s">
        <v>875</v>
      </c>
      <c r="AQ190">
        <v>63.15</v>
      </c>
      <c r="AR190">
        <v>4.67</v>
      </c>
      <c r="AS190">
        <v>17.260000000000002</v>
      </c>
      <c r="AT190">
        <v>6.7</v>
      </c>
      <c r="AU190" t="s">
        <v>8</v>
      </c>
      <c r="AV190" t="s">
        <v>8</v>
      </c>
      <c r="AW190" t="s">
        <v>137</v>
      </c>
      <c r="AX190" t="s">
        <v>197</v>
      </c>
      <c r="AY190" s="35" t="s">
        <v>12</v>
      </c>
      <c r="AZ190" t="s">
        <v>8</v>
      </c>
      <c r="BA190" t="s">
        <v>8</v>
      </c>
      <c r="BB190" t="s">
        <v>8</v>
      </c>
      <c r="BC190" t="s">
        <v>8</v>
      </c>
      <c r="BD190" t="s">
        <v>8</v>
      </c>
      <c r="BE190" t="s">
        <v>8</v>
      </c>
      <c r="BF190" s="35" t="s">
        <v>273</v>
      </c>
      <c r="BG190" t="s">
        <v>272</v>
      </c>
    </row>
    <row r="191" spans="1:61" s="22" customFormat="1" x14ac:dyDescent="0.3">
      <c r="A191" s="22" t="s">
        <v>1045</v>
      </c>
      <c r="B191" s="22" t="s">
        <v>1044</v>
      </c>
      <c r="C191" s="22">
        <v>2011</v>
      </c>
      <c r="D191" s="22" t="s">
        <v>1046</v>
      </c>
      <c r="E191" s="22" t="s">
        <v>141</v>
      </c>
      <c r="F191" s="34" t="s">
        <v>25</v>
      </c>
      <c r="G191" s="22" t="s">
        <v>1008</v>
      </c>
      <c r="H191" s="22" t="s">
        <v>36</v>
      </c>
      <c r="I191" s="22" t="s">
        <v>12</v>
      </c>
      <c r="J191" s="22" t="s">
        <v>8</v>
      </c>
      <c r="K191" s="22" t="s">
        <v>9</v>
      </c>
      <c r="L191" s="22">
        <v>8</v>
      </c>
      <c r="M191" s="22" t="s">
        <v>9</v>
      </c>
      <c r="N191" s="22">
        <v>22</v>
      </c>
      <c r="O191" s="22" t="s">
        <v>9</v>
      </c>
      <c r="P191" s="22">
        <v>26</v>
      </c>
      <c r="Q191" s="22">
        <v>1</v>
      </c>
      <c r="R191" s="22">
        <v>10</v>
      </c>
      <c r="S191" s="22">
        <v>0</v>
      </c>
      <c r="T191" s="22" t="s">
        <v>8</v>
      </c>
      <c r="U191" s="22" t="str">
        <f t="shared" si="6"/>
        <v>NA</v>
      </c>
      <c r="V191" s="22" t="str">
        <f t="shared" si="7"/>
        <v>NA</v>
      </c>
      <c r="W191" s="34" t="s">
        <v>97</v>
      </c>
      <c r="X191" s="22" t="s">
        <v>8</v>
      </c>
      <c r="Y191" s="22" t="s">
        <v>78</v>
      </c>
      <c r="Z191" s="22" t="s">
        <v>91</v>
      </c>
      <c r="AA191" s="22">
        <v>20</v>
      </c>
      <c r="AB191" s="22" t="s">
        <v>145</v>
      </c>
      <c r="AC191" s="22" t="s">
        <v>9</v>
      </c>
      <c r="AD191" s="22" t="s">
        <v>8</v>
      </c>
      <c r="AE191" s="22" t="s">
        <v>85</v>
      </c>
      <c r="AF191" s="22">
        <v>540</v>
      </c>
      <c r="AG191" s="22" t="s">
        <v>9</v>
      </c>
      <c r="AH191" s="22">
        <v>10</v>
      </c>
      <c r="AI191" s="34" t="s">
        <v>12</v>
      </c>
      <c r="AJ191" s="22" t="s">
        <v>8</v>
      </c>
      <c r="AK191" s="22" t="s">
        <v>8</v>
      </c>
      <c r="AL191" s="22" t="s">
        <v>8</v>
      </c>
      <c r="AM191" s="22" t="s">
        <v>8</v>
      </c>
      <c r="AN191" s="22" t="s">
        <v>8</v>
      </c>
      <c r="AO191" s="34">
        <v>24</v>
      </c>
      <c r="AP191" s="22" t="s">
        <v>875</v>
      </c>
      <c r="AQ191" s="22">
        <v>23.3</v>
      </c>
      <c r="AR191" s="22">
        <v>1.4</v>
      </c>
      <c r="AS191" s="22" t="s">
        <v>8</v>
      </c>
      <c r="AT191" s="22" t="s">
        <v>8</v>
      </c>
      <c r="AU191" s="22" t="s">
        <v>8</v>
      </c>
      <c r="AV191" s="22" t="s">
        <v>8</v>
      </c>
      <c r="AW191" s="22" t="s">
        <v>137</v>
      </c>
      <c r="AX191" s="22" t="s">
        <v>196</v>
      </c>
      <c r="AY191" s="34" t="s">
        <v>12</v>
      </c>
      <c r="AZ191" s="22" t="s">
        <v>8</v>
      </c>
      <c r="BA191" s="22" t="s">
        <v>8</v>
      </c>
      <c r="BB191" s="22" t="s">
        <v>8</v>
      </c>
      <c r="BC191" s="22" t="s">
        <v>8</v>
      </c>
      <c r="BD191" s="22" t="s">
        <v>8</v>
      </c>
      <c r="BE191" s="22" t="s">
        <v>8</v>
      </c>
      <c r="BF191" s="34" t="s">
        <v>273</v>
      </c>
      <c r="BG191" s="22" t="s">
        <v>273</v>
      </c>
    </row>
    <row r="192" spans="1:61" x14ac:dyDescent="0.3">
      <c r="A192" t="s">
        <v>1048</v>
      </c>
      <c r="B192" t="s">
        <v>1047</v>
      </c>
      <c r="C192">
        <v>2013</v>
      </c>
      <c r="D192" t="s">
        <v>1049</v>
      </c>
      <c r="E192" t="s">
        <v>141</v>
      </c>
      <c r="F192" s="35" t="s">
        <v>24</v>
      </c>
      <c r="G192" t="s">
        <v>11</v>
      </c>
      <c r="H192" t="s">
        <v>9</v>
      </c>
      <c r="I192" t="s">
        <v>12</v>
      </c>
      <c r="J192" t="s">
        <v>8</v>
      </c>
      <c r="K192" t="s">
        <v>9</v>
      </c>
      <c r="L192" t="s">
        <v>9</v>
      </c>
      <c r="M192" t="s">
        <v>9</v>
      </c>
      <c r="N192">
        <v>250</v>
      </c>
      <c r="O192" t="s">
        <v>9</v>
      </c>
      <c r="P192">
        <v>300</v>
      </c>
      <c r="Q192">
        <v>1</v>
      </c>
      <c r="R192">
        <v>18</v>
      </c>
      <c r="S192">
        <v>1</v>
      </c>
      <c r="T192">
        <v>18</v>
      </c>
      <c r="U192">
        <f t="shared" si="6"/>
        <v>1</v>
      </c>
      <c r="V192">
        <f t="shared" si="7"/>
        <v>18</v>
      </c>
      <c r="W192" s="35" t="s">
        <v>97</v>
      </c>
      <c r="X192" t="s">
        <v>8</v>
      </c>
      <c r="Y192" t="s">
        <v>78</v>
      </c>
      <c r="Z192" t="s">
        <v>1559</v>
      </c>
      <c r="AA192">
        <v>20</v>
      </c>
      <c r="AB192" t="s">
        <v>145</v>
      </c>
      <c r="AC192" t="s">
        <v>9</v>
      </c>
      <c r="AD192" t="s">
        <v>8</v>
      </c>
      <c r="AE192" t="s">
        <v>9</v>
      </c>
      <c r="AF192">
        <v>533</v>
      </c>
      <c r="AG192">
        <v>10</v>
      </c>
      <c r="AH192" t="s">
        <v>9</v>
      </c>
      <c r="AI192" s="35" t="s">
        <v>1732</v>
      </c>
      <c r="AK192">
        <v>3</v>
      </c>
      <c r="AL192" t="s">
        <v>145</v>
      </c>
      <c r="AM192" t="s">
        <v>9</v>
      </c>
      <c r="AN192" t="s">
        <v>158</v>
      </c>
      <c r="AO192" s="35">
        <v>168</v>
      </c>
      <c r="AP192" t="s">
        <v>876</v>
      </c>
      <c r="AQ192">
        <v>33.299999999999997</v>
      </c>
      <c r="AR192">
        <v>2.66</v>
      </c>
      <c r="AS192">
        <v>17.399999999999999</v>
      </c>
      <c r="AT192">
        <v>1.39</v>
      </c>
      <c r="AU192" t="s">
        <v>8</v>
      </c>
      <c r="AV192" t="s">
        <v>8</v>
      </c>
      <c r="AW192" t="s">
        <v>301</v>
      </c>
      <c r="AX192" t="s">
        <v>197</v>
      </c>
      <c r="AY192" s="35" t="s">
        <v>420</v>
      </c>
      <c r="AZ192">
        <v>2.4500000000000002</v>
      </c>
      <c r="BA192">
        <v>0.32</v>
      </c>
      <c r="BB192">
        <v>4.2</v>
      </c>
      <c r="BC192">
        <v>0.28999999999999998</v>
      </c>
      <c r="BD192" t="s">
        <v>197</v>
      </c>
      <c r="BE192">
        <v>24</v>
      </c>
      <c r="BF192" s="35" t="s">
        <v>272</v>
      </c>
      <c r="BG192" t="s">
        <v>273</v>
      </c>
      <c r="BH192" t="s">
        <v>1050</v>
      </c>
    </row>
    <row r="193" spans="1:62" s="22" customFormat="1" x14ac:dyDescent="0.3">
      <c r="A193" s="22" t="s">
        <v>1053</v>
      </c>
      <c r="B193" s="22" t="s">
        <v>1047</v>
      </c>
      <c r="C193" s="22">
        <v>2013</v>
      </c>
      <c r="D193" s="22" t="s">
        <v>1054</v>
      </c>
      <c r="E193" s="22" t="s">
        <v>141</v>
      </c>
      <c r="F193" s="34" t="s">
        <v>24</v>
      </c>
      <c r="G193" s="22" t="s">
        <v>11</v>
      </c>
      <c r="H193" s="22" t="s">
        <v>36</v>
      </c>
      <c r="I193" s="22" t="s">
        <v>12</v>
      </c>
      <c r="J193" s="22" t="s">
        <v>8</v>
      </c>
      <c r="K193" s="22" t="s">
        <v>9</v>
      </c>
      <c r="L193" s="22">
        <v>8</v>
      </c>
      <c r="M193" s="22" t="s">
        <v>9</v>
      </c>
      <c r="N193" s="22">
        <v>250</v>
      </c>
      <c r="O193" s="22" t="s">
        <v>9</v>
      </c>
      <c r="P193" s="22">
        <v>300</v>
      </c>
      <c r="Q193" s="22">
        <v>1</v>
      </c>
      <c r="R193" s="22">
        <v>10</v>
      </c>
      <c r="S193" s="22">
        <v>0</v>
      </c>
      <c r="T193" s="22" t="s">
        <v>8</v>
      </c>
      <c r="U193" s="22" t="str">
        <f t="shared" si="6"/>
        <v>NA</v>
      </c>
      <c r="V193" s="22" t="str">
        <f t="shared" si="7"/>
        <v>NA</v>
      </c>
      <c r="W193" s="34" t="s">
        <v>9</v>
      </c>
      <c r="X193" s="22" t="s">
        <v>8</v>
      </c>
      <c r="Y193" s="22" t="s">
        <v>78</v>
      </c>
      <c r="Z193" s="22" t="s">
        <v>1559</v>
      </c>
      <c r="AA193" s="22">
        <v>20</v>
      </c>
      <c r="AB193" s="22" t="s">
        <v>145</v>
      </c>
      <c r="AC193" s="22" t="s">
        <v>9</v>
      </c>
      <c r="AD193" s="22" t="s">
        <v>8</v>
      </c>
      <c r="AE193" s="22" t="s">
        <v>9</v>
      </c>
      <c r="AF193" s="22">
        <v>533</v>
      </c>
      <c r="AG193" s="22">
        <v>10</v>
      </c>
      <c r="AH193" s="22">
        <v>20</v>
      </c>
      <c r="AI193" s="34" t="s">
        <v>12</v>
      </c>
      <c r="AJ193" s="22" t="s">
        <v>8</v>
      </c>
      <c r="AK193" s="22" t="s">
        <v>8</v>
      </c>
      <c r="AL193" s="22" t="s">
        <v>8</v>
      </c>
      <c r="AM193" s="22" t="s">
        <v>8</v>
      </c>
      <c r="AN193" s="22" t="s">
        <v>8</v>
      </c>
      <c r="AO193" s="34">
        <v>672</v>
      </c>
      <c r="AP193" s="22" t="s">
        <v>876</v>
      </c>
      <c r="AQ193" s="22">
        <v>39.9</v>
      </c>
      <c r="AR193" s="22">
        <v>3.3</v>
      </c>
      <c r="AS193" s="22" t="s">
        <v>8</v>
      </c>
      <c r="AT193" s="22" t="s">
        <v>8</v>
      </c>
      <c r="AU193" s="22" t="s">
        <v>8</v>
      </c>
      <c r="AV193" s="22" t="s">
        <v>8</v>
      </c>
      <c r="AW193" s="22" t="s">
        <v>301</v>
      </c>
      <c r="AX193" s="22" t="s">
        <v>197</v>
      </c>
      <c r="AY193" s="34" t="s">
        <v>420</v>
      </c>
      <c r="AZ193" s="22">
        <v>1.69</v>
      </c>
      <c r="BA193" s="22">
        <v>0.24</v>
      </c>
      <c r="BB193" s="22" t="s">
        <v>8</v>
      </c>
      <c r="BC193" s="22" t="s">
        <v>8</v>
      </c>
      <c r="BD193" s="22" t="s">
        <v>197</v>
      </c>
      <c r="BE193" s="22">
        <v>120</v>
      </c>
      <c r="BF193" s="34" t="s">
        <v>272</v>
      </c>
      <c r="BG193" s="22" t="s">
        <v>273</v>
      </c>
      <c r="BH193" s="22" t="s">
        <v>1055</v>
      </c>
    </row>
    <row r="194" spans="1:62" x14ac:dyDescent="0.3">
      <c r="A194" t="s">
        <v>1058</v>
      </c>
      <c r="B194" t="s">
        <v>1047</v>
      </c>
      <c r="C194">
        <v>2013</v>
      </c>
      <c r="D194" t="s">
        <v>1059</v>
      </c>
      <c r="E194" t="s">
        <v>141</v>
      </c>
      <c r="F194" s="35" t="s">
        <v>24</v>
      </c>
      <c r="G194" t="s">
        <v>11</v>
      </c>
      <c r="H194" t="s">
        <v>36</v>
      </c>
      <c r="I194" t="s">
        <v>12</v>
      </c>
      <c r="J194" t="s">
        <v>8</v>
      </c>
      <c r="K194" t="s">
        <v>9</v>
      </c>
      <c r="L194">
        <v>8</v>
      </c>
      <c r="M194" t="s">
        <v>9</v>
      </c>
      <c r="N194" t="s">
        <v>9</v>
      </c>
      <c r="O194" t="s">
        <v>9</v>
      </c>
      <c r="P194" t="s">
        <v>9</v>
      </c>
      <c r="Q194">
        <v>1</v>
      </c>
      <c r="R194">
        <v>8</v>
      </c>
      <c r="S194">
        <v>2</v>
      </c>
      <c r="T194">
        <v>8</v>
      </c>
      <c r="U194">
        <f t="shared" si="6"/>
        <v>2</v>
      </c>
      <c r="V194">
        <f t="shared" si="7"/>
        <v>4</v>
      </c>
      <c r="W194" s="35" t="s">
        <v>175</v>
      </c>
      <c r="X194" t="s">
        <v>8</v>
      </c>
      <c r="Y194" t="s">
        <v>78</v>
      </c>
      <c r="Z194" t="s">
        <v>1559</v>
      </c>
      <c r="AA194">
        <v>20</v>
      </c>
      <c r="AB194" t="s">
        <v>145</v>
      </c>
      <c r="AC194" t="s">
        <v>9</v>
      </c>
      <c r="AD194" t="s">
        <v>8</v>
      </c>
      <c r="AE194" t="s">
        <v>146</v>
      </c>
      <c r="AF194">
        <v>533</v>
      </c>
      <c r="AG194">
        <v>10</v>
      </c>
      <c r="AH194">
        <v>20</v>
      </c>
      <c r="AI194" s="35" t="s">
        <v>1061</v>
      </c>
      <c r="AK194">
        <v>20</v>
      </c>
      <c r="AL194" t="s">
        <v>1060</v>
      </c>
      <c r="AM194" t="s">
        <v>9</v>
      </c>
      <c r="AN194" t="s">
        <v>158</v>
      </c>
      <c r="AO194" s="35">
        <v>336</v>
      </c>
      <c r="AP194" t="s">
        <v>876</v>
      </c>
      <c r="AQ194">
        <v>35.1</v>
      </c>
      <c r="AR194">
        <v>2.12</v>
      </c>
      <c r="AS194">
        <v>37.1</v>
      </c>
      <c r="AT194">
        <v>3.16</v>
      </c>
      <c r="AU194" t="s">
        <v>8</v>
      </c>
      <c r="AV194" t="s">
        <v>8</v>
      </c>
      <c r="AW194" t="s">
        <v>301</v>
      </c>
      <c r="AX194" t="s">
        <v>196</v>
      </c>
      <c r="AY194" s="35" t="s">
        <v>420</v>
      </c>
      <c r="AZ194">
        <v>2.38</v>
      </c>
      <c r="BA194">
        <v>0.26</v>
      </c>
      <c r="BB194">
        <v>6.51</v>
      </c>
      <c r="BC194">
        <v>0.19</v>
      </c>
      <c r="BD194" t="s">
        <v>196</v>
      </c>
      <c r="BE194">
        <v>120</v>
      </c>
      <c r="BF194" s="35" t="s">
        <v>272</v>
      </c>
      <c r="BG194" t="s">
        <v>272</v>
      </c>
      <c r="BH194" t="s">
        <v>1062</v>
      </c>
    </row>
    <row r="195" spans="1:62" s="22" customFormat="1" x14ac:dyDescent="0.3">
      <c r="A195" s="22" t="s">
        <v>1066</v>
      </c>
      <c r="B195" s="22" t="s">
        <v>1065</v>
      </c>
      <c r="C195" s="22">
        <v>2005</v>
      </c>
      <c r="D195" s="22" t="s">
        <v>1067</v>
      </c>
      <c r="E195" s="22" t="s">
        <v>141</v>
      </c>
      <c r="F195" s="34" t="s">
        <v>24</v>
      </c>
      <c r="G195" s="22" t="s">
        <v>10</v>
      </c>
      <c r="H195" s="22" t="s">
        <v>36</v>
      </c>
      <c r="I195" s="22" t="s">
        <v>12</v>
      </c>
      <c r="J195" s="22" t="s">
        <v>8</v>
      </c>
      <c r="K195" s="22" t="s">
        <v>9</v>
      </c>
      <c r="L195" s="22" t="s">
        <v>9</v>
      </c>
      <c r="M195" s="22" t="s">
        <v>9</v>
      </c>
      <c r="N195" s="22">
        <v>260</v>
      </c>
      <c r="O195" s="22" t="s">
        <v>9</v>
      </c>
      <c r="P195" s="22">
        <v>320</v>
      </c>
      <c r="Q195" s="22">
        <v>1</v>
      </c>
      <c r="R195" s="22">
        <v>8</v>
      </c>
      <c r="S195" s="22">
        <v>6</v>
      </c>
      <c r="T195" s="22">
        <v>5</v>
      </c>
      <c r="U195" s="22">
        <f t="shared" si="6"/>
        <v>6</v>
      </c>
      <c r="V195" s="22">
        <f t="shared" si="7"/>
        <v>1.3333333333333333</v>
      </c>
      <c r="W195" s="34" t="s">
        <v>9</v>
      </c>
      <c r="X195" s="22" t="s">
        <v>8</v>
      </c>
      <c r="Y195" s="22" t="s">
        <v>2553</v>
      </c>
      <c r="Z195" s="22" t="s">
        <v>91</v>
      </c>
      <c r="AA195" s="22">
        <v>20</v>
      </c>
      <c r="AB195" s="22" t="s">
        <v>145</v>
      </c>
      <c r="AC195" s="22" t="s">
        <v>9</v>
      </c>
      <c r="AD195" s="22" t="s">
        <v>8</v>
      </c>
      <c r="AE195" s="22" t="s">
        <v>85</v>
      </c>
      <c r="AF195" s="22">
        <v>540</v>
      </c>
      <c r="AG195" s="22">
        <v>3</v>
      </c>
      <c r="AH195" s="22">
        <v>10</v>
      </c>
      <c r="AI195" s="34" t="s">
        <v>1068</v>
      </c>
      <c r="AK195" s="22">
        <v>3</v>
      </c>
      <c r="AL195" s="22" t="s">
        <v>1069</v>
      </c>
      <c r="AM195" s="22">
        <v>0</v>
      </c>
      <c r="AN195" s="22" t="s">
        <v>158</v>
      </c>
      <c r="AO195" s="34">
        <v>24</v>
      </c>
      <c r="AP195" s="22" t="s">
        <v>875</v>
      </c>
      <c r="AQ195" s="22">
        <v>44.76</v>
      </c>
      <c r="AR195" s="22">
        <v>3.12</v>
      </c>
      <c r="AS195" s="22">
        <v>31.17</v>
      </c>
      <c r="AT195" s="22">
        <v>1.87</v>
      </c>
      <c r="AU195" s="22" t="s">
        <v>8</v>
      </c>
      <c r="AV195" s="22" t="s">
        <v>8</v>
      </c>
      <c r="AW195" s="22" t="s">
        <v>485</v>
      </c>
      <c r="AX195" s="22" t="s">
        <v>198</v>
      </c>
      <c r="AY195" s="34" t="s">
        <v>471</v>
      </c>
      <c r="AZ195" s="22">
        <v>0.5</v>
      </c>
      <c r="BA195" s="22">
        <v>0.5</v>
      </c>
      <c r="BB195" s="22">
        <v>1</v>
      </c>
      <c r="BC195" s="22">
        <v>0</v>
      </c>
      <c r="BD195" s="22" t="s">
        <v>196</v>
      </c>
      <c r="BE195" s="22">
        <v>24</v>
      </c>
      <c r="BF195" s="34" t="s">
        <v>272</v>
      </c>
      <c r="BG195" s="22" t="s">
        <v>272</v>
      </c>
    </row>
    <row r="196" spans="1:62" x14ac:dyDescent="0.3">
      <c r="A196" t="s">
        <v>1071</v>
      </c>
      <c r="B196" t="s">
        <v>1070</v>
      </c>
      <c r="C196">
        <v>1995</v>
      </c>
      <c r="D196" t="s">
        <v>1072</v>
      </c>
      <c r="E196" t="s">
        <v>141</v>
      </c>
      <c r="F196" s="35" t="s">
        <v>24</v>
      </c>
      <c r="G196" t="s">
        <v>10</v>
      </c>
      <c r="H196" t="s">
        <v>36</v>
      </c>
      <c r="I196" t="s">
        <v>12</v>
      </c>
      <c r="J196" t="s">
        <v>8</v>
      </c>
      <c r="K196" t="s">
        <v>9</v>
      </c>
      <c r="L196" t="s">
        <v>9</v>
      </c>
      <c r="M196" t="s">
        <v>9</v>
      </c>
      <c r="N196">
        <v>300</v>
      </c>
      <c r="O196" t="s">
        <v>9</v>
      </c>
      <c r="P196">
        <v>400</v>
      </c>
      <c r="Q196">
        <v>1</v>
      </c>
      <c r="R196">
        <v>5</v>
      </c>
      <c r="S196">
        <v>1</v>
      </c>
      <c r="T196">
        <v>5</v>
      </c>
      <c r="U196">
        <f t="shared" si="6"/>
        <v>1</v>
      </c>
      <c r="V196">
        <f t="shared" si="7"/>
        <v>5</v>
      </c>
      <c r="W196" s="35" t="s">
        <v>175</v>
      </c>
      <c r="X196" t="s">
        <v>8</v>
      </c>
      <c r="Y196" t="s">
        <v>2553</v>
      </c>
      <c r="Z196" t="s">
        <v>91</v>
      </c>
      <c r="AA196">
        <v>10</v>
      </c>
      <c r="AB196" t="s">
        <v>145</v>
      </c>
      <c r="AC196">
        <v>500000</v>
      </c>
      <c r="AD196" t="s">
        <v>252</v>
      </c>
      <c r="AE196" t="s">
        <v>85</v>
      </c>
      <c r="AF196">
        <v>540</v>
      </c>
      <c r="AG196">
        <v>3</v>
      </c>
      <c r="AH196">
        <v>4</v>
      </c>
      <c r="AI196" s="35" t="s">
        <v>1073</v>
      </c>
      <c r="AK196">
        <v>10</v>
      </c>
      <c r="AL196" t="s">
        <v>145</v>
      </c>
      <c r="AM196">
        <v>-1.5</v>
      </c>
      <c r="AN196" t="s">
        <v>156</v>
      </c>
      <c r="AO196" s="35">
        <v>24</v>
      </c>
      <c r="AP196" t="s">
        <v>874</v>
      </c>
      <c r="AQ196">
        <v>308</v>
      </c>
      <c r="AR196">
        <v>19</v>
      </c>
      <c r="AS196">
        <v>192</v>
      </c>
      <c r="AT196">
        <v>12</v>
      </c>
      <c r="AU196" t="s">
        <v>8</v>
      </c>
      <c r="AV196" t="s">
        <v>8</v>
      </c>
      <c r="AW196" t="s">
        <v>137</v>
      </c>
      <c r="AX196" t="s">
        <v>197</v>
      </c>
      <c r="AY196" s="35" t="s">
        <v>12</v>
      </c>
      <c r="AZ196" t="s">
        <v>8</v>
      </c>
      <c r="BA196" t="s">
        <v>8</v>
      </c>
      <c r="BB196" t="s">
        <v>8</v>
      </c>
      <c r="BC196" t="s">
        <v>8</v>
      </c>
      <c r="BD196" t="s">
        <v>8</v>
      </c>
      <c r="BE196" t="s">
        <v>8</v>
      </c>
      <c r="BF196" s="35" t="s">
        <v>273</v>
      </c>
      <c r="BG196" t="s">
        <v>272</v>
      </c>
      <c r="BH196" t="s">
        <v>1074</v>
      </c>
    </row>
    <row r="197" spans="1:62" s="22" customFormat="1" x14ac:dyDescent="0.3">
      <c r="A197" s="22" t="s">
        <v>1078</v>
      </c>
      <c r="B197" s="22" t="s">
        <v>1077</v>
      </c>
      <c r="C197" s="22">
        <v>2013</v>
      </c>
      <c r="D197" s="22" t="s">
        <v>1079</v>
      </c>
      <c r="E197" s="22" t="s">
        <v>141</v>
      </c>
      <c r="F197" s="34" t="s">
        <v>24</v>
      </c>
      <c r="G197" s="22" t="s">
        <v>11</v>
      </c>
      <c r="H197" s="22" t="s">
        <v>36</v>
      </c>
      <c r="I197" s="22" t="s">
        <v>12</v>
      </c>
      <c r="J197" s="22" t="s">
        <v>8</v>
      </c>
      <c r="K197" s="22" t="s">
        <v>9</v>
      </c>
      <c r="L197" s="22" t="s">
        <v>9</v>
      </c>
      <c r="M197" s="22" t="s">
        <v>9</v>
      </c>
      <c r="N197" s="22">
        <v>260</v>
      </c>
      <c r="O197" s="22" t="s">
        <v>9</v>
      </c>
      <c r="P197" s="22">
        <v>340</v>
      </c>
      <c r="Q197" s="22">
        <v>1</v>
      </c>
      <c r="R197" s="22">
        <v>9</v>
      </c>
      <c r="S197" s="22">
        <v>4</v>
      </c>
      <c r="T197" s="22">
        <v>10</v>
      </c>
      <c r="U197" s="22">
        <f t="shared" si="6"/>
        <v>4</v>
      </c>
      <c r="V197" s="22">
        <f t="shared" si="7"/>
        <v>2.25</v>
      </c>
      <c r="W197" s="34" t="s">
        <v>99</v>
      </c>
      <c r="X197" s="22" t="s">
        <v>8</v>
      </c>
      <c r="Y197" s="22" t="s">
        <v>2553</v>
      </c>
      <c r="Z197" s="22" t="s">
        <v>925</v>
      </c>
      <c r="AA197" s="22">
        <v>50</v>
      </c>
      <c r="AB197" s="22" t="s">
        <v>145</v>
      </c>
      <c r="AC197" s="22">
        <v>50</v>
      </c>
      <c r="AD197" s="22" t="s">
        <v>292</v>
      </c>
      <c r="AE197" s="22" t="s">
        <v>776</v>
      </c>
      <c r="AF197" s="22">
        <v>540</v>
      </c>
      <c r="AG197" s="22">
        <v>0.1</v>
      </c>
      <c r="AH197" s="22" t="s">
        <v>9</v>
      </c>
      <c r="AI197" s="34" t="s">
        <v>1080</v>
      </c>
      <c r="AK197" s="22">
        <v>200</v>
      </c>
      <c r="AL197" s="22" t="s">
        <v>145</v>
      </c>
      <c r="AM197" s="22">
        <v>-120</v>
      </c>
      <c r="AN197" s="22" t="s">
        <v>156</v>
      </c>
      <c r="AO197" s="34">
        <v>48</v>
      </c>
      <c r="AP197" s="22" t="s">
        <v>876</v>
      </c>
      <c r="AQ197" s="22">
        <v>8.84</v>
      </c>
      <c r="AR197" s="22">
        <v>1.94</v>
      </c>
      <c r="AS197" s="22">
        <v>6.44</v>
      </c>
      <c r="AT197" s="22">
        <v>0.95</v>
      </c>
      <c r="AU197" s="22" t="s">
        <v>8</v>
      </c>
      <c r="AV197" s="22" t="s">
        <v>8</v>
      </c>
      <c r="AW197" s="22" t="s">
        <v>137</v>
      </c>
      <c r="AX197" s="22" t="s">
        <v>197</v>
      </c>
      <c r="AY197" s="34" t="s">
        <v>12</v>
      </c>
      <c r="AZ197" s="22" t="s">
        <v>8</v>
      </c>
      <c r="BA197" s="22" t="s">
        <v>8</v>
      </c>
      <c r="BB197" s="22" t="s">
        <v>8</v>
      </c>
      <c r="BC197" s="22" t="s">
        <v>8</v>
      </c>
      <c r="BD197" s="22" t="s">
        <v>8</v>
      </c>
      <c r="BE197" s="22" t="s">
        <v>8</v>
      </c>
      <c r="BF197" s="34" t="s">
        <v>273</v>
      </c>
      <c r="BG197" s="22" t="s">
        <v>272</v>
      </c>
      <c r="BH197" s="22" t="s">
        <v>1081</v>
      </c>
    </row>
    <row r="198" spans="1:62" x14ac:dyDescent="0.3">
      <c r="A198" t="s">
        <v>1083</v>
      </c>
      <c r="B198" t="s">
        <v>1082</v>
      </c>
      <c r="C198">
        <v>2009</v>
      </c>
      <c r="D198" t="s">
        <v>1084</v>
      </c>
      <c r="E198" t="s">
        <v>141</v>
      </c>
      <c r="F198" s="35" t="s">
        <v>24</v>
      </c>
      <c r="G198" t="s">
        <v>50</v>
      </c>
      <c r="H198" t="s">
        <v>36</v>
      </c>
      <c r="I198" t="s">
        <v>210</v>
      </c>
      <c r="J198" t="s">
        <v>284</v>
      </c>
      <c r="K198">
        <v>20</v>
      </c>
      <c r="L198" t="s">
        <v>9</v>
      </c>
      <c r="M198">
        <v>32</v>
      </c>
      <c r="N198">
        <v>360</v>
      </c>
      <c r="O198" t="s">
        <v>9</v>
      </c>
      <c r="P198">
        <v>440</v>
      </c>
      <c r="Q198">
        <v>1</v>
      </c>
      <c r="R198">
        <v>6</v>
      </c>
      <c r="S198">
        <v>1</v>
      </c>
      <c r="T198">
        <v>6</v>
      </c>
      <c r="U198">
        <f t="shared" si="6"/>
        <v>1</v>
      </c>
      <c r="V198">
        <f t="shared" si="7"/>
        <v>6</v>
      </c>
      <c r="W198" s="35" t="s">
        <v>147</v>
      </c>
      <c r="X198" t="s">
        <v>95</v>
      </c>
      <c r="Y198" t="s">
        <v>2553</v>
      </c>
      <c r="Z198" t="s">
        <v>276</v>
      </c>
      <c r="AA198">
        <v>20</v>
      </c>
      <c r="AB198" t="s">
        <v>145</v>
      </c>
      <c r="AC198">
        <v>20</v>
      </c>
      <c r="AD198" t="s">
        <v>221</v>
      </c>
      <c r="AE198" t="s">
        <v>651</v>
      </c>
      <c r="AF198">
        <v>568</v>
      </c>
      <c r="AG198">
        <v>3</v>
      </c>
      <c r="AH198">
        <v>4</v>
      </c>
      <c r="AI198" s="35" t="s">
        <v>1086</v>
      </c>
      <c r="AK198">
        <v>30</v>
      </c>
      <c r="AL198" t="s">
        <v>1085</v>
      </c>
      <c r="AM198">
        <v>90</v>
      </c>
      <c r="AN198" t="s">
        <v>158</v>
      </c>
      <c r="AO198" s="35">
        <v>168</v>
      </c>
      <c r="AP198" t="s">
        <v>876</v>
      </c>
      <c r="AQ198">
        <v>87.8</v>
      </c>
      <c r="AR198">
        <v>23.8</v>
      </c>
      <c r="AS198">
        <v>58.5</v>
      </c>
      <c r="AT198">
        <v>18</v>
      </c>
      <c r="AU198" t="s">
        <v>8</v>
      </c>
      <c r="AV198" t="s">
        <v>8</v>
      </c>
      <c r="AW198" t="s">
        <v>137</v>
      </c>
      <c r="AX198" t="s">
        <v>196</v>
      </c>
      <c r="AY198" s="35" t="s">
        <v>12</v>
      </c>
      <c r="AZ198" t="s">
        <v>8</v>
      </c>
      <c r="BA198" t="s">
        <v>8</v>
      </c>
      <c r="BB198" t="s">
        <v>8</v>
      </c>
      <c r="BC198" t="s">
        <v>8</v>
      </c>
      <c r="BD198" t="s">
        <v>8</v>
      </c>
      <c r="BE198" t="s">
        <v>8</v>
      </c>
      <c r="BF198" s="35" t="s">
        <v>273</v>
      </c>
      <c r="BG198" t="s">
        <v>273</v>
      </c>
      <c r="BH198" t="s">
        <v>1087</v>
      </c>
    </row>
    <row r="199" spans="1:62" s="22" customFormat="1" x14ac:dyDescent="0.3">
      <c r="A199" s="22" t="s">
        <v>1091</v>
      </c>
      <c r="B199" s="22" t="s">
        <v>1090</v>
      </c>
      <c r="C199" s="22">
        <v>2010</v>
      </c>
      <c r="D199" s="22" t="s">
        <v>1092</v>
      </c>
      <c r="E199" s="22" t="s">
        <v>141</v>
      </c>
      <c r="F199" s="34" t="s">
        <v>24</v>
      </c>
      <c r="G199" s="22" t="s">
        <v>50</v>
      </c>
      <c r="H199" s="22" t="s">
        <v>36</v>
      </c>
      <c r="I199" s="22" t="s">
        <v>210</v>
      </c>
      <c r="J199" s="22" t="s">
        <v>284</v>
      </c>
      <c r="K199" s="22" t="s">
        <v>9</v>
      </c>
      <c r="L199" s="22">
        <v>20</v>
      </c>
      <c r="M199" s="22" t="s">
        <v>9</v>
      </c>
      <c r="N199" s="22">
        <v>313</v>
      </c>
      <c r="O199" s="22">
        <v>346</v>
      </c>
      <c r="P199" s="22">
        <v>379</v>
      </c>
      <c r="Q199" s="22">
        <v>2</v>
      </c>
      <c r="R199" s="22">
        <v>13</v>
      </c>
      <c r="S199" s="22">
        <v>6</v>
      </c>
      <c r="T199" s="22">
        <v>13</v>
      </c>
      <c r="U199" s="22">
        <f t="shared" si="6"/>
        <v>3</v>
      </c>
      <c r="V199" s="22">
        <f t="shared" si="7"/>
        <v>4.333333333333333</v>
      </c>
      <c r="W199" s="34" t="s">
        <v>147</v>
      </c>
      <c r="X199" s="22" t="s">
        <v>95</v>
      </c>
      <c r="Y199" s="22" t="s">
        <v>2553</v>
      </c>
      <c r="Z199" s="22" t="s">
        <v>276</v>
      </c>
      <c r="AA199" s="22">
        <v>20</v>
      </c>
      <c r="AB199" s="22" t="s">
        <v>145</v>
      </c>
      <c r="AC199" s="22">
        <v>20</v>
      </c>
      <c r="AD199" s="22" t="s">
        <v>221</v>
      </c>
      <c r="AE199" s="22" t="s">
        <v>651</v>
      </c>
      <c r="AF199" s="22">
        <v>568</v>
      </c>
      <c r="AG199" s="22">
        <v>3</v>
      </c>
      <c r="AH199" s="22">
        <v>4</v>
      </c>
      <c r="AI199" s="34" t="s">
        <v>1093</v>
      </c>
      <c r="AK199" s="22">
        <v>100</v>
      </c>
      <c r="AL199" s="22" t="s">
        <v>145</v>
      </c>
      <c r="AM199" s="22">
        <v>0.5</v>
      </c>
      <c r="AN199" s="22" t="s">
        <v>158</v>
      </c>
      <c r="AO199" s="34">
        <v>24</v>
      </c>
      <c r="AP199" s="22" t="s">
        <v>875</v>
      </c>
      <c r="AQ199" s="22">
        <v>102</v>
      </c>
      <c r="AR199" s="22">
        <v>28</v>
      </c>
      <c r="AS199" s="22">
        <v>67</v>
      </c>
      <c r="AT199" s="22">
        <v>33</v>
      </c>
      <c r="AU199" s="22" t="s">
        <v>8</v>
      </c>
      <c r="AV199" s="22" t="s">
        <v>8</v>
      </c>
      <c r="AW199" s="22" t="s">
        <v>137</v>
      </c>
      <c r="AX199" s="22" t="s">
        <v>196</v>
      </c>
      <c r="AY199" s="34" t="s">
        <v>12</v>
      </c>
      <c r="AZ199" s="22" t="s">
        <v>8</v>
      </c>
      <c r="BA199" s="22" t="s">
        <v>8</v>
      </c>
      <c r="BB199" s="22" t="s">
        <v>8</v>
      </c>
      <c r="BC199" s="22" t="s">
        <v>8</v>
      </c>
      <c r="BD199" s="22" t="s">
        <v>8</v>
      </c>
      <c r="BE199" s="22" t="s">
        <v>8</v>
      </c>
      <c r="BF199" s="34" t="s">
        <v>273</v>
      </c>
      <c r="BG199" s="22" t="s">
        <v>272</v>
      </c>
      <c r="BH199" s="22" t="s">
        <v>1095</v>
      </c>
    </row>
    <row r="200" spans="1:62" s="22" customFormat="1" x14ac:dyDescent="0.3">
      <c r="A200" s="22" t="s">
        <v>1091</v>
      </c>
      <c r="B200" s="22" t="s">
        <v>1090</v>
      </c>
      <c r="C200" s="22">
        <v>2010</v>
      </c>
      <c r="D200" s="22" t="s">
        <v>1092</v>
      </c>
      <c r="E200" s="22" t="s">
        <v>143</v>
      </c>
      <c r="F200" s="34" t="s">
        <v>24</v>
      </c>
      <c r="G200" s="22" t="s">
        <v>50</v>
      </c>
      <c r="H200" s="22" t="s">
        <v>36</v>
      </c>
      <c r="I200" s="22" t="s">
        <v>210</v>
      </c>
      <c r="J200" s="22" t="s">
        <v>284</v>
      </c>
      <c r="K200" s="22" t="s">
        <v>9</v>
      </c>
      <c r="L200" s="22">
        <v>20</v>
      </c>
      <c r="M200" s="22" t="s">
        <v>9</v>
      </c>
      <c r="N200" s="22">
        <v>313</v>
      </c>
      <c r="O200" s="22">
        <v>346</v>
      </c>
      <c r="P200" s="22">
        <v>379</v>
      </c>
      <c r="Q200" s="22">
        <v>2</v>
      </c>
      <c r="R200" s="22">
        <v>10</v>
      </c>
      <c r="S200" s="22">
        <v>6</v>
      </c>
      <c r="T200" s="22">
        <v>10</v>
      </c>
      <c r="U200" s="22">
        <f t="shared" si="6"/>
        <v>3</v>
      </c>
      <c r="V200" s="22">
        <f t="shared" si="7"/>
        <v>3.3333333333333335</v>
      </c>
      <c r="W200" s="34" t="s">
        <v>147</v>
      </c>
      <c r="X200" s="22" t="s">
        <v>95</v>
      </c>
      <c r="Y200" s="22" t="s">
        <v>2553</v>
      </c>
      <c r="Z200" s="22" t="s">
        <v>276</v>
      </c>
      <c r="AA200" s="22">
        <v>20</v>
      </c>
      <c r="AB200" s="22" t="s">
        <v>145</v>
      </c>
      <c r="AC200" s="22">
        <v>20</v>
      </c>
      <c r="AD200" s="22" t="s">
        <v>221</v>
      </c>
      <c r="AE200" s="22" t="s">
        <v>651</v>
      </c>
      <c r="AF200" s="22">
        <v>568</v>
      </c>
      <c r="AG200" s="22">
        <v>3</v>
      </c>
      <c r="AH200" s="22">
        <v>4</v>
      </c>
      <c r="AI200" s="34" t="s">
        <v>1011</v>
      </c>
      <c r="AK200" s="22">
        <v>10</v>
      </c>
      <c r="AL200" s="22" t="s">
        <v>145</v>
      </c>
      <c r="AM200" s="22">
        <v>-2</v>
      </c>
      <c r="AN200" s="22" t="s">
        <v>156</v>
      </c>
      <c r="AO200" s="34">
        <v>24</v>
      </c>
      <c r="AP200" s="22" t="s">
        <v>875</v>
      </c>
      <c r="AQ200" s="22">
        <v>17.09</v>
      </c>
      <c r="AR200" s="22">
        <v>3.01</v>
      </c>
      <c r="AS200" s="22">
        <v>16.260000000000002</v>
      </c>
      <c r="AT200" s="22">
        <v>3.54</v>
      </c>
      <c r="AU200" s="22" t="s">
        <v>8</v>
      </c>
      <c r="AV200" s="22" t="s">
        <v>8</v>
      </c>
      <c r="AW200" s="22" t="s">
        <v>301</v>
      </c>
      <c r="AX200" s="22" t="s">
        <v>196</v>
      </c>
      <c r="AY200" s="34" t="s">
        <v>12</v>
      </c>
      <c r="AZ200" s="22" t="s">
        <v>8</v>
      </c>
      <c r="BA200" s="22" t="s">
        <v>8</v>
      </c>
      <c r="BB200" s="22" t="s">
        <v>8</v>
      </c>
      <c r="BC200" s="22" t="s">
        <v>8</v>
      </c>
      <c r="BD200" s="22" t="s">
        <v>8</v>
      </c>
      <c r="BE200" s="22" t="s">
        <v>8</v>
      </c>
      <c r="BF200" s="34" t="s">
        <v>273</v>
      </c>
      <c r="BG200" s="22" t="s">
        <v>272</v>
      </c>
    </row>
    <row r="201" spans="1:62" s="22" customFormat="1" x14ac:dyDescent="0.3">
      <c r="A201" s="22" t="s">
        <v>1091</v>
      </c>
      <c r="B201" s="22" t="s">
        <v>1090</v>
      </c>
      <c r="C201" s="22">
        <v>2010</v>
      </c>
      <c r="D201" s="22" t="s">
        <v>1092</v>
      </c>
      <c r="E201" s="22" t="s">
        <v>144</v>
      </c>
      <c r="F201" s="34" t="s">
        <v>24</v>
      </c>
      <c r="G201" s="22" t="s">
        <v>50</v>
      </c>
      <c r="H201" s="22" t="s">
        <v>36</v>
      </c>
      <c r="I201" s="22" t="s">
        <v>210</v>
      </c>
      <c r="J201" s="22" t="s">
        <v>284</v>
      </c>
      <c r="K201" s="22" t="s">
        <v>9</v>
      </c>
      <c r="L201" s="22">
        <v>20</v>
      </c>
      <c r="M201" s="22" t="s">
        <v>9</v>
      </c>
      <c r="N201" s="22">
        <v>313</v>
      </c>
      <c r="O201" s="22">
        <v>346</v>
      </c>
      <c r="P201" s="22">
        <v>379</v>
      </c>
      <c r="Q201" s="22">
        <v>2</v>
      </c>
      <c r="R201" s="22">
        <v>10</v>
      </c>
      <c r="S201" s="22">
        <v>6</v>
      </c>
      <c r="T201" s="22">
        <v>10</v>
      </c>
      <c r="U201" s="22">
        <f t="shared" si="6"/>
        <v>3</v>
      </c>
      <c r="V201" s="22">
        <f t="shared" si="7"/>
        <v>3.3333333333333335</v>
      </c>
      <c r="W201" s="34" t="s">
        <v>147</v>
      </c>
      <c r="X201" s="22" t="s">
        <v>95</v>
      </c>
      <c r="Y201" s="22" t="s">
        <v>2553</v>
      </c>
      <c r="Z201" s="22" t="s">
        <v>276</v>
      </c>
      <c r="AA201" s="22">
        <v>20</v>
      </c>
      <c r="AB201" s="22" t="s">
        <v>145</v>
      </c>
      <c r="AC201" s="22">
        <v>20</v>
      </c>
      <c r="AD201" s="22" t="s">
        <v>221</v>
      </c>
      <c r="AE201" s="22" t="s">
        <v>651</v>
      </c>
      <c r="AF201" s="22">
        <v>568</v>
      </c>
      <c r="AG201" s="22">
        <v>3</v>
      </c>
      <c r="AH201" s="22">
        <v>4</v>
      </c>
      <c r="AI201" s="34" t="s">
        <v>1094</v>
      </c>
      <c r="AK201" s="22">
        <v>3</v>
      </c>
      <c r="AL201" s="22" t="s">
        <v>145</v>
      </c>
      <c r="AM201" s="22">
        <v>-2</v>
      </c>
      <c r="AN201" s="22" t="s">
        <v>156</v>
      </c>
      <c r="AO201" s="34">
        <v>24</v>
      </c>
      <c r="AP201" s="22" t="s">
        <v>875</v>
      </c>
      <c r="AQ201" s="22">
        <v>17.09</v>
      </c>
      <c r="AR201" s="22">
        <v>3.01</v>
      </c>
      <c r="AS201" s="22">
        <v>15.58</v>
      </c>
      <c r="AT201" s="22">
        <v>4.5599999999999996</v>
      </c>
      <c r="AU201" s="22" t="s">
        <v>8</v>
      </c>
      <c r="AV201" s="22" t="s">
        <v>8</v>
      </c>
      <c r="AW201" s="22" t="s">
        <v>301</v>
      </c>
      <c r="AX201" s="22" t="s">
        <v>196</v>
      </c>
      <c r="AY201" s="34" t="s">
        <v>12</v>
      </c>
      <c r="AZ201" s="22" t="s">
        <v>8</v>
      </c>
      <c r="BA201" s="22" t="s">
        <v>8</v>
      </c>
      <c r="BB201" s="22" t="s">
        <v>8</v>
      </c>
      <c r="BC201" s="22" t="s">
        <v>8</v>
      </c>
      <c r="BD201" s="22" t="s">
        <v>8</v>
      </c>
      <c r="BE201" s="22" t="s">
        <v>8</v>
      </c>
      <c r="BF201" s="34" t="s">
        <v>273</v>
      </c>
      <c r="BG201" s="22" t="s">
        <v>272</v>
      </c>
    </row>
    <row r="202" spans="1:62" x14ac:dyDescent="0.3">
      <c r="A202" t="s">
        <v>1097</v>
      </c>
      <c r="B202" t="s">
        <v>1096</v>
      </c>
      <c r="C202">
        <v>2003</v>
      </c>
      <c r="D202" t="s">
        <v>1098</v>
      </c>
      <c r="E202" t="s">
        <v>141</v>
      </c>
      <c r="F202" s="35" t="s">
        <v>24</v>
      </c>
      <c r="G202" t="s">
        <v>11</v>
      </c>
      <c r="H202" t="s">
        <v>36</v>
      </c>
      <c r="I202" t="s">
        <v>12</v>
      </c>
      <c r="J202" t="s">
        <v>8</v>
      </c>
      <c r="K202">
        <v>8</v>
      </c>
      <c r="L202" t="s">
        <v>9</v>
      </c>
      <c r="M202">
        <v>10</v>
      </c>
      <c r="N202">
        <v>274</v>
      </c>
      <c r="O202" t="s">
        <v>9</v>
      </c>
      <c r="P202">
        <v>380</v>
      </c>
      <c r="Q202">
        <v>1</v>
      </c>
      <c r="R202">
        <v>9</v>
      </c>
      <c r="S202">
        <v>2</v>
      </c>
      <c r="T202">
        <v>7</v>
      </c>
      <c r="U202">
        <f t="shared" si="6"/>
        <v>2</v>
      </c>
      <c r="V202">
        <f t="shared" si="7"/>
        <v>4.5</v>
      </c>
      <c r="W202" s="35" t="s">
        <v>95</v>
      </c>
      <c r="X202" t="s">
        <v>8</v>
      </c>
      <c r="Y202" t="s">
        <v>2553</v>
      </c>
      <c r="Z202" t="s">
        <v>91</v>
      </c>
      <c r="AA202">
        <v>10</v>
      </c>
      <c r="AB202" t="s">
        <v>145</v>
      </c>
      <c r="AC202" t="s">
        <v>9</v>
      </c>
      <c r="AD202" t="s">
        <v>8</v>
      </c>
      <c r="AE202" t="s">
        <v>85</v>
      </c>
      <c r="AF202">
        <v>540</v>
      </c>
      <c r="AG202">
        <v>3</v>
      </c>
      <c r="AH202">
        <v>10</v>
      </c>
      <c r="AI202" s="35" t="s">
        <v>1099</v>
      </c>
      <c r="AK202">
        <v>1.07</v>
      </c>
      <c r="AL202" t="s">
        <v>1069</v>
      </c>
      <c r="AM202">
        <v>0</v>
      </c>
      <c r="AN202" t="s">
        <v>157</v>
      </c>
      <c r="AO202" s="35">
        <v>24</v>
      </c>
      <c r="AP202" t="s">
        <v>875</v>
      </c>
      <c r="AQ202">
        <v>15.792999999999999</v>
      </c>
      <c r="AR202">
        <v>4.46</v>
      </c>
      <c r="AS202">
        <v>10.78</v>
      </c>
      <c r="AT202">
        <v>1.1100000000000001</v>
      </c>
      <c r="AU202">
        <v>-36</v>
      </c>
      <c r="AV202" t="s">
        <v>8</v>
      </c>
      <c r="AW202" t="s">
        <v>137</v>
      </c>
      <c r="AX202" t="s">
        <v>197</v>
      </c>
      <c r="AY202" s="35" t="s">
        <v>12</v>
      </c>
      <c r="AZ202" t="s">
        <v>8</v>
      </c>
      <c r="BA202" t="s">
        <v>8</v>
      </c>
      <c r="BB202" t="s">
        <v>8</v>
      </c>
      <c r="BC202" t="s">
        <v>8</v>
      </c>
      <c r="BD202" t="s">
        <v>8</v>
      </c>
      <c r="BE202" t="s">
        <v>8</v>
      </c>
      <c r="BF202" s="35" t="s">
        <v>273</v>
      </c>
      <c r="BG202" t="s">
        <v>272</v>
      </c>
    </row>
    <row r="203" spans="1:62" s="22" customFormat="1" x14ac:dyDescent="0.3">
      <c r="A203" s="22" t="s">
        <v>1102</v>
      </c>
      <c r="B203" s="22" t="s">
        <v>1101</v>
      </c>
      <c r="C203" s="22">
        <v>2012</v>
      </c>
      <c r="D203" s="22" t="s">
        <v>1103</v>
      </c>
      <c r="E203" s="22" t="s">
        <v>141</v>
      </c>
      <c r="F203" s="34" t="s">
        <v>24</v>
      </c>
      <c r="G203" s="22" t="s">
        <v>11</v>
      </c>
      <c r="H203" s="22" t="s">
        <v>36</v>
      </c>
      <c r="I203" s="22" t="s">
        <v>12</v>
      </c>
      <c r="J203" s="22" t="s">
        <v>8</v>
      </c>
      <c r="K203" s="22" t="s">
        <v>9</v>
      </c>
      <c r="L203" s="22" t="s">
        <v>9</v>
      </c>
      <c r="M203" s="22" t="s">
        <v>9</v>
      </c>
      <c r="N203" s="22" t="s">
        <v>9</v>
      </c>
      <c r="O203" s="22">
        <v>230</v>
      </c>
      <c r="P203" s="22" t="s">
        <v>9</v>
      </c>
      <c r="Q203" s="22">
        <v>1</v>
      </c>
      <c r="R203" s="22">
        <v>7</v>
      </c>
      <c r="S203" s="22" t="s">
        <v>9</v>
      </c>
      <c r="T203" s="22" t="s">
        <v>9</v>
      </c>
      <c r="U203" s="22" t="str">
        <f t="shared" si="6"/>
        <v>NA</v>
      </c>
      <c r="V203" s="22" t="str">
        <f t="shared" si="7"/>
        <v>NA</v>
      </c>
      <c r="W203" s="34" t="s">
        <v>97</v>
      </c>
      <c r="X203" s="22" t="s">
        <v>8</v>
      </c>
      <c r="Y203" s="22" t="s">
        <v>78</v>
      </c>
      <c r="Z203" s="22" t="s">
        <v>9</v>
      </c>
      <c r="AA203" s="22">
        <v>10</v>
      </c>
      <c r="AB203" s="22" t="s">
        <v>145</v>
      </c>
      <c r="AC203" s="22" t="s">
        <v>9</v>
      </c>
      <c r="AD203" s="22" t="s">
        <v>8</v>
      </c>
      <c r="AE203" s="22" t="s">
        <v>231</v>
      </c>
      <c r="AF203" s="22" t="s">
        <v>9</v>
      </c>
      <c r="AG203" s="22">
        <v>1.5</v>
      </c>
      <c r="AH203" s="22">
        <v>20</v>
      </c>
      <c r="AI203" s="34" t="s">
        <v>1104</v>
      </c>
      <c r="AK203" s="22" t="s">
        <v>9</v>
      </c>
      <c r="AL203" s="22" t="s">
        <v>8</v>
      </c>
      <c r="AM203" s="22" t="s">
        <v>9</v>
      </c>
      <c r="AN203" s="22" t="s">
        <v>8</v>
      </c>
      <c r="AO203" s="34">
        <v>720</v>
      </c>
      <c r="AP203" s="22" t="s">
        <v>876</v>
      </c>
      <c r="AQ203" s="22">
        <v>0.8</v>
      </c>
      <c r="AR203" s="22">
        <v>0.3</v>
      </c>
      <c r="AS203" s="22">
        <v>0.6</v>
      </c>
      <c r="AT203" s="22">
        <v>0.3</v>
      </c>
      <c r="AU203" s="22" t="s">
        <v>8</v>
      </c>
      <c r="AV203" s="22" t="s">
        <v>8</v>
      </c>
      <c r="AW203" s="22" t="s">
        <v>137</v>
      </c>
      <c r="AX203" s="22" t="s">
        <v>196</v>
      </c>
      <c r="AY203" s="34" t="s">
        <v>12</v>
      </c>
      <c r="AZ203" s="22" t="s">
        <v>8</v>
      </c>
      <c r="BA203" s="22" t="s">
        <v>8</v>
      </c>
      <c r="BB203" s="22" t="s">
        <v>8</v>
      </c>
      <c r="BC203" s="22" t="s">
        <v>8</v>
      </c>
      <c r="BD203" s="22" t="s">
        <v>8</v>
      </c>
      <c r="BE203" s="22" t="s">
        <v>8</v>
      </c>
      <c r="BF203" s="34" t="s">
        <v>273</v>
      </c>
      <c r="BG203" s="22" t="s">
        <v>272</v>
      </c>
      <c r="BH203" s="22" t="s">
        <v>1105</v>
      </c>
    </row>
    <row r="204" spans="1:62" x14ac:dyDescent="0.3">
      <c r="A204" t="s">
        <v>1107</v>
      </c>
      <c r="B204" t="s">
        <v>1106</v>
      </c>
      <c r="C204">
        <v>2006</v>
      </c>
      <c r="D204" t="s">
        <v>1108</v>
      </c>
      <c r="E204" t="s">
        <v>141</v>
      </c>
      <c r="F204" s="35" t="s">
        <v>24</v>
      </c>
      <c r="G204" t="s">
        <v>11</v>
      </c>
      <c r="H204" t="s">
        <v>36</v>
      </c>
      <c r="I204" t="s">
        <v>12</v>
      </c>
      <c r="J204" t="s">
        <v>8</v>
      </c>
      <c r="K204" t="s">
        <v>9</v>
      </c>
      <c r="L204" t="s">
        <v>9</v>
      </c>
      <c r="M204" t="s">
        <v>9</v>
      </c>
      <c r="N204" t="s">
        <v>9</v>
      </c>
      <c r="O204">
        <v>230</v>
      </c>
      <c r="P204" t="s">
        <v>9</v>
      </c>
      <c r="Q204">
        <v>1</v>
      </c>
      <c r="R204">
        <v>5</v>
      </c>
      <c r="S204">
        <v>0</v>
      </c>
      <c r="T204" t="s">
        <v>8</v>
      </c>
      <c r="U204" t="str">
        <f t="shared" si="6"/>
        <v>NA</v>
      </c>
      <c r="V204" t="str">
        <f t="shared" si="7"/>
        <v>NA</v>
      </c>
      <c r="W204" s="35" t="s">
        <v>97</v>
      </c>
      <c r="X204" t="s">
        <v>8</v>
      </c>
      <c r="Y204" t="s">
        <v>76</v>
      </c>
      <c r="Z204" t="s">
        <v>1109</v>
      </c>
      <c r="AA204">
        <v>10</v>
      </c>
      <c r="AB204" t="s">
        <v>320</v>
      </c>
      <c r="AC204" t="s">
        <v>9</v>
      </c>
      <c r="AD204" t="s">
        <v>8</v>
      </c>
      <c r="AE204" t="s">
        <v>146</v>
      </c>
      <c r="AF204" t="s">
        <v>9</v>
      </c>
      <c r="AG204">
        <v>3</v>
      </c>
      <c r="AH204">
        <v>20</v>
      </c>
      <c r="AI204" s="35" t="s">
        <v>12</v>
      </c>
      <c r="AJ204" t="s">
        <v>8</v>
      </c>
      <c r="AK204" t="s">
        <v>8</v>
      </c>
      <c r="AL204" t="s">
        <v>8</v>
      </c>
      <c r="AM204" t="s">
        <v>8</v>
      </c>
      <c r="AN204" t="s">
        <v>8</v>
      </c>
      <c r="AO204" s="35">
        <v>168</v>
      </c>
      <c r="AP204" t="s">
        <v>876</v>
      </c>
      <c r="AQ204">
        <v>3.5</v>
      </c>
      <c r="AS204" t="s">
        <v>8</v>
      </c>
      <c r="AT204" t="s">
        <v>8</v>
      </c>
      <c r="AU204" t="s">
        <v>8</v>
      </c>
      <c r="AV204" t="s">
        <v>8</v>
      </c>
      <c r="AW204" t="s">
        <v>301</v>
      </c>
      <c r="AY204" s="35" t="s">
        <v>12</v>
      </c>
      <c r="AZ204" t="s">
        <v>8</v>
      </c>
      <c r="BA204" t="s">
        <v>8</v>
      </c>
      <c r="BB204" t="s">
        <v>8</v>
      </c>
      <c r="BC204" t="s">
        <v>8</v>
      </c>
      <c r="BD204" t="s">
        <v>8</v>
      </c>
      <c r="BE204" t="s">
        <v>8</v>
      </c>
      <c r="BF204" s="35" t="s">
        <v>273</v>
      </c>
      <c r="BG204" t="s">
        <v>273</v>
      </c>
      <c r="BI204" t="s">
        <v>1110</v>
      </c>
    </row>
    <row r="205" spans="1:62" s="22" customFormat="1" x14ac:dyDescent="0.3">
      <c r="A205" s="22" t="s">
        <v>1114</v>
      </c>
      <c r="B205" s="22" t="s">
        <v>1113</v>
      </c>
      <c r="C205" s="22">
        <v>2018</v>
      </c>
      <c r="D205" s="22" t="s">
        <v>1115</v>
      </c>
      <c r="E205" s="22" t="s">
        <v>141</v>
      </c>
      <c r="F205" s="34" t="s">
        <v>25</v>
      </c>
      <c r="G205" s="22" t="s">
        <v>1116</v>
      </c>
      <c r="H205" s="22" t="s">
        <v>36</v>
      </c>
      <c r="I205" s="22" t="s">
        <v>12</v>
      </c>
      <c r="J205" s="22" t="s">
        <v>8</v>
      </c>
      <c r="K205" s="22" t="s">
        <v>9</v>
      </c>
      <c r="L205" s="22">
        <v>84</v>
      </c>
      <c r="M205" s="22" t="s">
        <v>9</v>
      </c>
      <c r="N205" s="22" t="s">
        <v>9</v>
      </c>
      <c r="O205" s="22" t="s">
        <v>9</v>
      </c>
      <c r="P205" s="22" t="s">
        <v>9</v>
      </c>
      <c r="Q205" s="22">
        <v>2</v>
      </c>
      <c r="R205" s="22">
        <v>17</v>
      </c>
      <c r="S205" s="22">
        <v>0</v>
      </c>
      <c r="T205" s="22" t="s">
        <v>8</v>
      </c>
      <c r="U205" s="22" t="str">
        <f t="shared" si="6"/>
        <v>NA</v>
      </c>
      <c r="V205" s="22" t="str">
        <f t="shared" si="7"/>
        <v>NA</v>
      </c>
      <c r="W205" s="34" t="s">
        <v>147</v>
      </c>
      <c r="X205" s="22" t="s">
        <v>97</v>
      </c>
      <c r="Y205" s="22" t="s">
        <v>78</v>
      </c>
      <c r="Z205" s="22" t="s">
        <v>1559</v>
      </c>
      <c r="AA205" s="22">
        <v>10</v>
      </c>
      <c r="AB205" s="22" t="s">
        <v>145</v>
      </c>
      <c r="AC205" s="22" t="s">
        <v>9</v>
      </c>
      <c r="AD205" s="22" t="s">
        <v>8</v>
      </c>
      <c r="AE205" s="22" t="s">
        <v>9</v>
      </c>
      <c r="AF205" s="22">
        <v>532</v>
      </c>
      <c r="AG205" s="22" t="s">
        <v>9</v>
      </c>
      <c r="AH205" s="22">
        <v>15</v>
      </c>
      <c r="AI205" s="34" t="s">
        <v>12</v>
      </c>
      <c r="AJ205" s="22" t="s">
        <v>8</v>
      </c>
      <c r="AK205" s="22" t="s">
        <v>8</v>
      </c>
      <c r="AL205" s="22" t="s">
        <v>8</v>
      </c>
      <c r="AM205" s="22" t="s">
        <v>8</v>
      </c>
      <c r="AN205" s="22" t="s">
        <v>8</v>
      </c>
      <c r="AO205" s="34">
        <v>1344</v>
      </c>
      <c r="AP205" s="22" t="s">
        <v>876</v>
      </c>
      <c r="AQ205" s="22">
        <v>0.21</v>
      </c>
      <c r="AR205" s="22">
        <v>0.09</v>
      </c>
      <c r="AS205" s="22" t="s">
        <v>8</v>
      </c>
      <c r="AT205" s="22" t="s">
        <v>8</v>
      </c>
      <c r="AU205" s="22" t="s">
        <v>8</v>
      </c>
      <c r="AV205" s="22" t="s">
        <v>8</v>
      </c>
      <c r="AW205" s="22" t="s">
        <v>137</v>
      </c>
      <c r="AX205" s="22" t="s">
        <v>197</v>
      </c>
      <c r="AY205" s="34" t="s">
        <v>12</v>
      </c>
      <c r="AZ205" s="22" t="s">
        <v>8</v>
      </c>
      <c r="BA205" s="22" t="s">
        <v>8</v>
      </c>
      <c r="BB205" s="22" t="s">
        <v>8</v>
      </c>
      <c r="BC205" s="22" t="s">
        <v>8</v>
      </c>
      <c r="BD205" s="22" t="s">
        <v>8</v>
      </c>
      <c r="BE205" s="22" t="s">
        <v>8</v>
      </c>
      <c r="BF205" s="34" t="s">
        <v>273</v>
      </c>
      <c r="BG205" s="22" t="s">
        <v>273</v>
      </c>
    </row>
    <row r="206" spans="1:62" s="22" customFormat="1" x14ac:dyDescent="0.3">
      <c r="A206" s="22" t="s">
        <v>1114</v>
      </c>
      <c r="B206" s="22" t="s">
        <v>1113</v>
      </c>
      <c r="C206" s="22">
        <v>2018</v>
      </c>
      <c r="D206" s="22" t="s">
        <v>1115</v>
      </c>
      <c r="E206" s="22" t="s">
        <v>143</v>
      </c>
      <c r="F206" s="34" t="s">
        <v>25</v>
      </c>
      <c r="G206" s="22" t="s">
        <v>1117</v>
      </c>
      <c r="H206" s="22" t="s">
        <v>36</v>
      </c>
      <c r="I206" s="22" t="s">
        <v>12</v>
      </c>
      <c r="J206" s="22" t="s">
        <v>8</v>
      </c>
      <c r="K206" s="22" t="s">
        <v>9</v>
      </c>
      <c r="L206" s="22">
        <v>84</v>
      </c>
      <c r="M206" s="22" t="s">
        <v>9</v>
      </c>
      <c r="N206" s="22" t="s">
        <v>9</v>
      </c>
      <c r="O206" s="22" t="s">
        <v>9</v>
      </c>
      <c r="P206" s="22" t="s">
        <v>9</v>
      </c>
      <c r="Q206" s="22">
        <v>2</v>
      </c>
      <c r="R206" s="22">
        <v>16</v>
      </c>
      <c r="S206" s="22">
        <v>0</v>
      </c>
      <c r="T206" s="22" t="s">
        <v>8</v>
      </c>
      <c r="U206" s="22" t="str">
        <f t="shared" si="6"/>
        <v>NA</v>
      </c>
      <c r="V206" s="22" t="str">
        <f t="shared" si="7"/>
        <v>NA</v>
      </c>
      <c r="W206" s="34" t="s">
        <v>147</v>
      </c>
      <c r="X206" s="22" t="s">
        <v>97</v>
      </c>
      <c r="Y206" s="22" t="s">
        <v>78</v>
      </c>
      <c r="Z206" s="22" t="s">
        <v>1559</v>
      </c>
      <c r="AA206" s="22">
        <v>10</v>
      </c>
      <c r="AB206" s="22" t="s">
        <v>145</v>
      </c>
      <c r="AC206" s="22" t="s">
        <v>9</v>
      </c>
      <c r="AD206" s="22" t="s">
        <v>8</v>
      </c>
      <c r="AE206" s="22" t="s">
        <v>9</v>
      </c>
      <c r="AF206" s="22">
        <v>532</v>
      </c>
      <c r="AG206" s="22" t="s">
        <v>9</v>
      </c>
      <c r="AH206" s="22">
        <v>15</v>
      </c>
      <c r="AI206" s="34" t="s">
        <v>12</v>
      </c>
      <c r="AJ206" s="22" t="s">
        <v>8</v>
      </c>
      <c r="AK206" s="22" t="s">
        <v>8</v>
      </c>
      <c r="AL206" s="22" t="s">
        <v>8</v>
      </c>
      <c r="AM206" s="22" t="s">
        <v>8</v>
      </c>
      <c r="AN206" s="22" t="s">
        <v>8</v>
      </c>
      <c r="AO206" s="34">
        <v>1344</v>
      </c>
      <c r="AP206" s="22" t="s">
        <v>876</v>
      </c>
      <c r="AQ206" s="22">
        <v>0.28999999999999998</v>
      </c>
      <c r="AR206" s="22">
        <v>0.15</v>
      </c>
      <c r="AS206" s="22" t="s">
        <v>8</v>
      </c>
      <c r="AT206" s="22" t="s">
        <v>8</v>
      </c>
      <c r="AU206" s="22" t="s">
        <v>8</v>
      </c>
      <c r="AV206" s="22" t="s">
        <v>8</v>
      </c>
      <c r="AW206" s="22" t="s">
        <v>137</v>
      </c>
      <c r="AX206" s="22" t="s">
        <v>197</v>
      </c>
      <c r="AY206" s="34" t="s">
        <v>12</v>
      </c>
      <c r="AZ206" s="22" t="s">
        <v>8</v>
      </c>
      <c r="BA206" s="22" t="s">
        <v>8</v>
      </c>
      <c r="BB206" s="22" t="s">
        <v>8</v>
      </c>
      <c r="BC206" s="22" t="s">
        <v>8</v>
      </c>
      <c r="BD206" s="22" t="s">
        <v>8</v>
      </c>
      <c r="BE206" s="22" t="s">
        <v>8</v>
      </c>
      <c r="BF206" s="34" t="s">
        <v>273</v>
      </c>
      <c r="BG206" s="22" t="s">
        <v>273</v>
      </c>
    </row>
    <row r="207" spans="1:62" x14ac:dyDescent="0.3">
      <c r="A207" t="s">
        <v>1119</v>
      </c>
      <c r="B207" t="s">
        <v>1118</v>
      </c>
      <c r="C207">
        <v>2014</v>
      </c>
      <c r="D207" t="s">
        <v>1120</v>
      </c>
      <c r="E207" t="s">
        <v>141</v>
      </c>
      <c r="F207" s="35" t="s">
        <v>25</v>
      </c>
      <c r="G207" t="s">
        <v>1008</v>
      </c>
      <c r="H207" t="s">
        <v>36</v>
      </c>
      <c r="I207" t="s">
        <v>12</v>
      </c>
      <c r="J207" t="s">
        <v>8</v>
      </c>
      <c r="K207" t="s">
        <v>9</v>
      </c>
      <c r="L207" t="s">
        <v>9</v>
      </c>
      <c r="M207" t="s">
        <v>9</v>
      </c>
      <c r="N207">
        <v>20</v>
      </c>
      <c r="O207" t="s">
        <v>9</v>
      </c>
      <c r="P207">
        <v>25</v>
      </c>
      <c r="Q207">
        <v>1</v>
      </c>
      <c r="R207" t="s">
        <v>9</v>
      </c>
      <c r="S207">
        <v>2</v>
      </c>
      <c r="T207" t="s">
        <v>9</v>
      </c>
      <c r="U207">
        <f t="shared" si="6"/>
        <v>2</v>
      </c>
      <c r="V207" t="str">
        <f t="shared" si="7"/>
        <v>NA</v>
      </c>
      <c r="W207" s="35" t="s">
        <v>97</v>
      </c>
      <c r="X207" t="s">
        <v>8</v>
      </c>
      <c r="Y207" t="s">
        <v>78</v>
      </c>
      <c r="Z207" t="s">
        <v>9</v>
      </c>
      <c r="AA207">
        <v>1</v>
      </c>
      <c r="AB207" t="s">
        <v>180</v>
      </c>
      <c r="AC207" t="s">
        <v>9</v>
      </c>
      <c r="AD207" t="s">
        <v>8</v>
      </c>
      <c r="AE207" t="s">
        <v>232</v>
      </c>
      <c r="AF207" t="s">
        <v>9</v>
      </c>
      <c r="AG207">
        <v>4</v>
      </c>
      <c r="AH207">
        <v>15</v>
      </c>
      <c r="AI207" s="35" t="s">
        <v>1121</v>
      </c>
      <c r="AK207">
        <v>3</v>
      </c>
      <c r="AL207" t="s">
        <v>145</v>
      </c>
      <c r="AM207">
        <v>-0.5</v>
      </c>
      <c r="AN207" t="s">
        <v>156</v>
      </c>
      <c r="AO207" s="35">
        <v>24</v>
      </c>
      <c r="AP207" t="s">
        <v>875</v>
      </c>
      <c r="AQ207">
        <v>55.6</v>
      </c>
      <c r="AR207">
        <v>5.36</v>
      </c>
      <c r="AS207">
        <v>31.13</v>
      </c>
      <c r="AT207">
        <v>7.08</v>
      </c>
      <c r="AU207" t="s">
        <v>8</v>
      </c>
      <c r="AV207" t="s">
        <v>8</v>
      </c>
      <c r="AW207" t="s">
        <v>137</v>
      </c>
      <c r="AX207" t="s">
        <v>197</v>
      </c>
      <c r="AY207" s="35" t="s">
        <v>183</v>
      </c>
      <c r="AZ207">
        <v>1.22</v>
      </c>
      <c r="BA207">
        <v>0.15</v>
      </c>
      <c r="BB207">
        <v>0.1</v>
      </c>
      <c r="BC207">
        <v>0.1</v>
      </c>
      <c r="BD207" t="s">
        <v>197</v>
      </c>
      <c r="BE207">
        <v>24</v>
      </c>
      <c r="BF207" s="35" t="s">
        <v>273</v>
      </c>
      <c r="BG207" t="s">
        <v>272</v>
      </c>
      <c r="BI207" t="s">
        <v>1122</v>
      </c>
      <c r="BJ207" t="s">
        <v>1123</v>
      </c>
    </row>
    <row r="208" spans="1:62" s="22" customFormat="1" x14ac:dyDescent="0.3">
      <c r="A208" s="22" t="s">
        <v>1125</v>
      </c>
      <c r="B208" s="22" t="s">
        <v>1124</v>
      </c>
      <c r="C208" s="22">
        <v>2017</v>
      </c>
      <c r="D208" s="22" t="s">
        <v>1126</v>
      </c>
      <c r="E208" s="22" t="s">
        <v>141</v>
      </c>
      <c r="F208" s="34" t="s">
        <v>24</v>
      </c>
      <c r="G208" s="22" t="s">
        <v>10</v>
      </c>
      <c r="H208" s="22" t="s">
        <v>36</v>
      </c>
      <c r="I208" s="22" t="s">
        <v>12</v>
      </c>
      <c r="J208" s="22" t="s">
        <v>8</v>
      </c>
      <c r="K208" s="22">
        <v>12</v>
      </c>
      <c r="L208" s="22" t="s">
        <v>9</v>
      </c>
      <c r="M208" s="22">
        <v>14</v>
      </c>
      <c r="N208" s="22">
        <v>300</v>
      </c>
      <c r="O208" s="22" t="s">
        <v>9</v>
      </c>
      <c r="P208" s="22">
        <v>350</v>
      </c>
      <c r="Q208" s="22">
        <v>2</v>
      </c>
      <c r="R208" s="22">
        <v>9</v>
      </c>
      <c r="S208" s="22">
        <v>2</v>
      </c>
      <c r="T208" s="22">
        <v>9</v>
      </c>
      <c r="U208" s="22">
        <f t="shared" ref="U208:U262" si="8">IF(AND(Q208&lt;&gt;"", Q208&lt;&gt;0, Q208&lt;&gt;"NA", Q208&lt;&gt;"NR",S208&lt;&gt;"", S208&lt;&gt;0, S208&lt;&gt;"NA", S208&lt;&gt;"NR"), S208/Q208, "NA")</f>
        <v>1</v>
      </c>
      <c r="V208" s="22">
        <f t="shared" ref="V208:V262" si="9">IF(AND(U208&lt;&gt;"", U208&lt;&gt;0, U208&lt;&gt;"NA", U208&lt;&gt;"NR",R208&lt;&gt;"", R208&lt;&gt;0, R208&lt;&gt;"NA", R208&lt;&gt;"NR"), R208/U208, "NA")</f>
        <v>9</v>
      </c>
      <c r="W208" s="34" t="s">
        <v>175</v>
      </c>
      <c r="X208" s="22" t="s">
        <v>8</v>
      </c>
      <c r="Y208" s="22" t="s">
        <v>78</v>
      </c>
      <c r="Z208" s="22" t="s">
        <v>527</v>
      </c>
      <c r="AA208" s="22">
        <v>20</v>
      </c>
      <c r="AB208" s="22" t="s">
        <v>145</v>
      </c>
      <c r="AC208" s="22" t="s">
        <v>9</v>
      </c>
      <c r="AD208" s="22" t="s">
        <v>8</v>
      </c>
      <c r="AE208" s="22" t="s">
        <v>231</v>
      </c>
      <c r="AF208" s="22" t="s">
        <v>9</v>
      </c>
      <c r="AG208" s="22">
        <v>4</v>
      </c>
      <c r="AH208" s="22">
        <v>15</v>
      </c>
      <c r="AI208" s="34" t="s">
        <v>1127</v>
      </c>
      <c r="AK208" s="22">
        <v>2</v>
      </c>
      <c r="AL208" s="22" t="s">
        <v>145</v>
      </c>
      <c r="AM208" s="22">
        <v>0.17</v>
      </c>
      <c r="AN208" s="22" t="s">
        <v>158</v>
      </c>
      <c r="AO208" s="34">
        <v>240</v>
      </c>
      <c r="AP208" s="22" t="s">
        <v>876</v>
      </c>
      <c r="AQ208" s="22">
        <v>23.56</v>
      </c>
      <c r="AR208" s="22">
        <v>2.14</v>
      </c>
      <c r="AS208" s="22">
        <v>15.7</v>
      </c>
      <c r="AT208" s="22">
        <v>2.91</v>
      </c>
      <c r="AU208" s="22" t="s">
        <v>8</v>
      </c>
      <c r="AV208" s="22" t="s">
        <v>8</v>
      </c>
      <c r="AW208" s="22" t="s">
        <v>137</v>
      </c>
      <c r="AX208" s="22" t="s">
        <v>197</v>
      </c>
      <c r="AY208" s="34" t="s">
        <v>12</v>
      </c>
      <c r="AZ208" s="22" t="s">
        <v>8</v>
      </c>
      <c r="BA208" s="22" t="s">
        <v>8</v>
      </c>
      <c r="BB208" s="22" t="s">
        <v>8</v>
      </c>
      <c r="BC208" s="22" t="s">
        <v>8</v>
      </c>
      <c r="BD208" s="22" t="s">
        <v>8</v>
      </c>
      <c r="BE208" s="22" t="s">
        <v>8</v>
      </c>
      <c r="BF208" s="34" t="s">
        <v>272</v>
      </c>
      <c r="BG208" s="22" t="s">
        <v>273</v>
      </c>
    </row>
    <row r="209" spans="1:61" x14ac:dyDescent="0.3">
      <c r="A209" t="s">
        <v>1132</v>
      </c>
      <c r="B209" t="s">
        <v>1130</v>
      </c>
      <c r="C209">
        <v>2017</v>
      </c>
      <c r="D209" t="s">
        <v>1131</v>
      </c>
      <c r="E209" t="s">
        <v>141</v>
      </c>
      <c r="F209" s="35" t="s">
        <v>25</v>
      </c>
      <c r="G209" t="s">
        <v>1008</v>
      </c>
      <c r="H209" t="s">
        <v>36</v>
      </c>
      <c r="I209" t="s">
        <v>12</v>
      </c>
      <c r="J209" t="s">
        <v>8</v>
      </c>
      <c r="K209" t="s">
        <v>9</v>
      </c>
      <c r="L209">
        <v>12</v>
      </c>
      <c r="M209" t="s">
        <v>9</v>
      </c>
      <c r="N209" t="s">
        <v>9</v>
      </c>
      <c r="O209" t="s">
        <v>9</v>
      </c>
      <c r="P209" t="s">
        <v>9</v>
      </c>
      <c r="Q209">
        <v>1</v>
      </c>
      <c r="R209">
        <v>18</v>
      </c>
      <c r="S209">
        <v>0</v>
      </c>
      <c r="T209" t="s">
        <v>8</v>
      </c>
      <c r="U209" t="str">
        <f t="shared" si="8"/>
        <v>NA</v>
      </c>
      <c r="V209" t="str">
        <f t="shared" si="9"/>
        <v>NA</v>
      </c>
      <c r="W209" s="35" t="s">
        <v>99</v>
      </c>
      <c r="X209" t="s">
        <v>8</v>
      </c>
      <c r="Y209" t="s">
        <v>78</v>
      </c>
      <c r="Z209" t="s">
        <v>94</v>
      </c>
      <c r="AA209">
        <v>150</v>
      </c>
      <c r="AB209" t="s">
        <v>145</v>
      </c>
      <c r="AC209">
        <v>150</v>
      </c>
      <c r="AD209" t="s">
        <v>292</v>
      </c>
      <c r="AE209" t="s">
        <v>232</v>
      </c>
      <c r="AF209">
        <v>560</v>
      </c>
      <c r="AG209">
        <v>1.5</v>
      </c>
      <c r="AH209">
        <v>15</v>
      </c>
      <c r="AI209" s="35" t="s">
        <v>12</v>
      </c>
      <c r="AJ209" t="s">
        <v>8</v>
      </c>
      <c r="AK209" t="s">
        <v>8</v>
      </c>
      <c r="AL209" t="s">
        <v>8</v>
      </c>
      <c r="AM209" t="s">
        <v>8</v>
      </c>
      <c r="AN209" t="s">
        <v>8</v>
      </c>
      <c r="AO209" s="35">
        <v>1344</v>
      </c>
      <c r="AP209" t="s">
        <v>875</v>
      </c>
      <c r="AQ209">
        <v>4.22</v>
      </c>
      <c r="AR209">
        <v>0.41</v>
      </c>
      <c r="AS209" t="s">
        <v>8</v>
      </c>
      <c r="AT209" t="s">
        <v>8</v>
      </c>
      <c r="AU209" t="s">
        <v>8</v>
      </c>
      <c r="AV209" t="s">
        <v>8</v>
      </c>
      <c r="AW209" t="s">
        <v>137</v>
      </c>
      <c r="AX209" t="s">
        <v>197</v>
      </c>
      <c r="AY209" s="35" t="s">
        <v>138</v>
      </c>
      <c r="AZ209">
        <v>5.0599999999999996</v>
      </c>
      <c r="BA209">
        <v>0.92</v>
      </c>
      <c r="BB209" t="s">
        <v>8</v>
      </c>
      <c r="BC209" t="s">
        <v>8</v>
      </c>
      <c r="BD209" t="s">
        <v>197</v>
      </c>
      <c r="BE209">
        <v>24</v>
      </c>
      <c r="BF209" s="35" t="s">
        <v>272</v>
      </c>
      <c r="BG209" t="s">
        <v>273</v>
      </c>
      <c r="BH209" t="s">
        <v>1133</v>
      </c>
    </row>
    <row r="210" spans="1:61" s="22" customFormat="1" x14ac:dyDescent="0.3">
      <c r="A210" s="22" t="s">
        <v>1135</v>
      </c>
      <c r="B210" s="22" t="s">
        <v>1134</v>
      </c>
      <c r="C210" s="22">
        <v>2010</v>
      </c>
      <c r="D210" s="22" t="s">
        <v>1136</v>
      </c>
      <c r="E210" s="22" t="s">
        <v>141</v>
      </c>
      <c r="F210" s="34" t="s">
        <v>24</v>
      </c>
      <c r="G210" s="22" t="s">
        <v>10</v>
      </c>
      <c r="H210" s="22" t="s">
        <v>36</v>
      </c>
      <c r="I210" s="22" t="s">
        <v>12</v>
      </c>
      <c r="J210" s="22" t="s">
        <v>8</v>
      </c>
      <c r="K210" s="22" t="s">
        <v>9</v>
      </c>
      <c r="L210" s="22" t="s">
        <v>9</v>
      </c>
      <c r="M210" s="22" t="s">
        <v>9</v>
      </c>
      <c r="N210" s="22">
        <v>200</v>
      </c>
      <c r="O210" s="22" t="s">
        <v>9</v>
      </c>
      <c r="P210" s="22">
        <v>250</v>
      </c>
      <c r="Q210" s="22">
        <v>1</v>
      </c>
      <c r="R210" s="22">
        <v>15</v>
      </c>
      <c r="S210" s="22">
        <v>1</v>
      </c>
      <c r="T210" s="22">
        <v>15</v>
      </c>
      <c r="U210" s="22">
        <f t="shared" si="8"/>
        <v>1</v>
      </c>
      <c r="V210" s="22">
        <f t="shared" si="9"/>
        <v>15</v>
      </c>
      <c r="W210" s="34" t="s">
        <v>100</v>
      </c>
      <c r="X210" s="22" t="s">
        <v>936</v>
      </c>
      <c r="Y210" s="22" t="s">
        <v>78</v>
      </c>
      <c r="Z210" s="22" t="s">
        <v>93</v>
      </c>
      <c r="AA210" s="22">
        <v>20</v>
      </c>
      <c r="AB210" s="22" t="s">
        <v>145</v>
      </c>
      <c r="AC210" s="22" t="s">
        <v>9</v>
      </c>
      <c r="AD210" s="22" t="s">
        <v>8</v>
      </c>
      <c r="AE210" s="22" t="s">
        <v>231</v>
      </c>
      <c r="AF210" s="22" t="s">
        <v>9</v>
      </c>
      <c r="AG210" s="22">
        <v>4</v>
      </c>
      <c r="AH210" s="22">
        <v>20</v>
      </c>
      <c r="AI210" s="34" t="s">
        <v>1137</v>
      </c>
      <c r="AK210" s="22">
        <v>10</v>
      </c>
      <c r="AL210" s="22" t="s">
        <v>1138</v>
      </c>
      <c r="AM210" s="22">
        <v>24</v>
      </c>
      <c r="AN210" s="22" t="s">
        <v>158</v>
      </c>
      <c r="AO210" s="34">
        <v>144</v>
      </c>
      <c r="AP210" s="22" t="s">
        <v>875</v>
      </c>
      <c r="AQ210" s="22">
        <v>6.8</v>
      </c>
      <c r="AR210" s="22">
        <v>1</v>
      </c>
      <c r="AS210" s="22">
        <v>12.6</v>
      </c>
      <c r="AT210" s="22">
        <v>2</v>
      </c>
      <c r="AU210" s="22" t="s">
        <v>8</v>
      </c>
      <c r="AV210" s="22" t="s">
        <v>8</v>
      </c>
      <c r="AW210" s="22" t="s">
        <v>486</v>
      </c>
      <c r="AX210" s="22" t="s">
        <v>196</v>
      </c>
      <c r="AY210" s="34" t="s">
        <v>12</v>
      </c>
      <c r="AZ210" s="22" t="s">
        <v>8</v>
      </c>
      <c r="BA210" s="22" t="s">
        <v>8</v>
      </c>
      <c r="BB210" s="22" t="s">
        <v>8</v>
      </c>
      <c r="BC210" s="22" t="s">
        <v>8</v>
      </c>
      <c r="BD210" s="22" t="s">
        <v>8</v>
      </c>
      <c r="BE210" s="22" t="s">
        <v>8</v>
      </c>
      <c r="BF210" s="34" t="s">
        <v>273</v>
      </c>
      <c r="BG210" s="22" t="s">
        <v>273</v>
      </c>
      <c r="BH210" s="22" t="s">
        <v>1141</v>
      </c>
    </row>
    <row r="211" spans="1:61" x14ac:dyDescent="0.3">
      <c r="A211" t="s">
        <v>1144</v>
      </c>
      <c r="B211" t="s">
        <v>1142</v>
      </c>
      <c r="C211">
        <v>2007</v>
      </c>
      <c r="D211" t="s">
        <v>1143</v>
      </c>
      <c r="E211" t="s">
        <v>141</v>
      </c>
      <c r="F211" s="35" t="s">
        <v>24</v>
      </c>
      <c r="G211" t="s">
        <v>11</v>
      </c>
      <c r="H211" t="s">
        <v>36</v>
      </c>
      <c r="I211" t="s">
        <v>12</v>
      </c>
      <c r="J211" t="s">
        <v>8</v>
      </c>
      <c r="K211">
        <v>12</v>
      </c>
      <c r="L211" t="s">
        <v>9</v>
      </c>
      <c r="M211">
        <v>16</v>
      </c>
      <c r="N211" t="s">
        <v>9</v>
      </c>
      <c r="O211" t="s">
        <v>9</v>
      </c>
      <c r="P211" t="s">
        <v>9</v>
      </c>
      <c r="Q211">
        <v>1</v>
      </c>
      <c r="R211">
        <v>16</v>
      </c>
      <c r="S211">
        <v>0</v>
      </c>
      <c r="T211" t="s">
        <v>8</v>
      </c>
      <c r="U211" t="str">
        <f t="shared" si="8"/>
        <v>NA</v>
      </c>
      <c r="V211" t="str">
        <f t="shared" si="9"/>
        <v>NA</v>
      </c>
      <c r="W211" s="35" t="s">
        <v>147</v>
      </c>
      <c r="X211" t="s">
        <v>95</v>
      </c>
      <c r="Y211" t="s">
        <v>78</v>
      </c>
      <c r="Z211" t="s">
        <v>93</v>
      </c>
      <c r="AA211">
        <v>20</v>
      </c>
      <c r="AB211" t="s">
        <v>145</v>
      </c>
      <c r="AC211" t="s">
        <v>9</v>
      </c>
      <c r="AD211" t="s">
        <v>8</v>
      </c>
      <c r="AE211" t="s">
        <v>231</v>
      </c>
      <c r="AF211" t="s">
        <v>9</v>
      </c>
      <c r="AG211">
        <v>4</v>
      </c>
      <c r="AH211">
        <v>10</v>
      </c>
      <c r="AI211" s="35" t="s">
        <v>12</v>
      </c>
      <c r="AJ211" t="s">
        <v>8</v>
      </c>
      <c r="AK211" t="s">
        <v>8</v>
      </c>
      <c r="AL211" t="s">
        <v>8</v>
      </c>
      <c r="AM211" t="s">
        <v>8</v>
      </c>
      <c r="AN211" t="s">
        <v>8</v>
      </c>
      <c r="AO211" s="35">
        <v>48</v>
      </c>
      <c r="AP211" t="s">
        <v>874</v>
      </c>
      <c r="AQ211">
        <v>49.97</v>
      </c>
      <c r="AR211">
        <v>2.83</v>
      </c>
      <c r="AS211" t="s">
        <v>8</v>
      </c>
      <c r="AT211" t="s">
        <v>8</v>
      </c>
      <c r="AU211" t="s">
        <v>8</v>
      </c>
      <c r="AV211" t="s">
        <v>8</v>
      </c>
      <c r="AW211" t="s">
        <v>137</v>
      </c>
      <c r="AX211" t="s">
        <v>9</v>
      </c>
      <c r="AY211" s="35" t="s">
        <v>12</v>
      </c>
      <c r="AZ211" t="s">
        <v>8</v>
      </c>
      <c r="BA211" t="s">
        <v>8</v>
      </c>
      <c r="BB211" t="s">
        <v>8</v>
      </c>
      <c r="BC211" t="s">
        <v>8</v>
      </c>
      <c r="BD211" t="s">
        <v>8</v>
      </c>
      <c r="BE211" t="s">
        <v>8</v>
      </c>
      <c r="BF211" s="35" t="s">
        <v>272</v>
      </c>
      <c r="BG211" t="s">
        <v>273</v>
      </c>
      <c r="BH211" t="s">
        <v>1145</v>
      </c>
      <c r="BI211" t="s">
        <v>1146</v>
      </c>
    </row>
    <row r="212" spans="1:61" s="22" customFormat="1" x14ac:dyDescent="0.3">
      <c r="A212" s="22" t="s">
        <v>1148</v>
      </c>
      <c r="B212" s="22" t="s">
        <v>1147</v>
      </c>
      <c r="C212" s="22">
        <v>2003</v>
      </c>
      <c r="D212" s="22" t="s">
        <v>1149</v>
      </c>
      <c r="E212" s="22" t="s">
        <v>141</v>
      </c>
      <c r="F212" s="34" t="s">
        <v>24</v>
      </c>
      <c r="G212" s="22" t="s">
        <v>11</v>
      </c>
      <c r="H212" s="22" t="s">
        <v>36</v>
      </c>
      <c r="I212" s="22" t="s">
        <v>12</v>
      </c>
      <c r="J212" s="22" t="s">
        <v>8</v>
      </c>
      <c r="K212" s="22" t="s">
        <v>9</v>
      </c>
      <c r="L212" s="22" t="s">
        <v>9</v>
      </c>
      <c r="M212" s="22" t="s">
        <v>9</v>
      </c>
      <c r="N212" s="22">
        <v>278</v>
      </c>
      <c r="O212" s="22">
        <v>345.7</v>
      </c>
      <c r="P212" s="22">
        <v>430</v>
      </c>
      <c r="Q212" s="22">
        <v>2</v>
      </c>
      <c r="R212" s="22">
        <v>5</v>
      </c>
      <c r="S212" s="22">
        <v>2</v>
      </c>
      <c r="T212" s="22">
        <v>5</v>
      </c>
      <c r="U212" s="22">
        <f t="shared" si="8"/>
        <v>1</v>
      </c>
      <c r="V212" s="22">
        <f t="shared" si="9"/>
        <v>5</v>
      </c>
      <c r="W212" s="34" t="s">
        <v>1150</v>
      </c>
      <c r="X212" s="22" t="s">
        <v>984</v>
      </c>
      <c r="Y212" s="22" t="s">
        <v>2553</v>
      </c>
      <c r="Z212" s="22" t="s">
        <v>925</v>
      </c>
      <c r="AA212" s="22">
        <v>50</v>
      </c>
      <c r="AB212" s="22" t="s">
        <v>145</v>
      </c>
      <c r="AC212" s="22">
        <v>50</v>
      </c>
      <c r="AD212" s="22" t="s">
        <v>292</v>
      </c>
      <c r="AE212" s="22" t="s">
        <v>776</v>
      </c>
      <c r="AF212" s="22">
        <v>540</v>
      </c>
      <c r="AG212" s="22" t="s">
        <v>9</v>
      </c>
      <c r="AH212" s="22">
        <v>10</v>
      </c>
      <c r="AI212" s="34" t="s">
        <v>1151</v>
      </c>
      <c r="AK212" s="22">
        <v>12</v>
      </c>
      <c r="AL212" s="22" t="s">
        <v>174</v>
      </c>
      <c r="AM212" s="22">
        <v>0</v>
      </c>
      <c r="AN212" s="22" t="s">
        <v>157</v>
      </c>
      <c r="AO212" s="34">
        <v>168</v>
      </c>
      <c r="AP212" s="22" t="s">
        <v>876</v>
      </c>
      <c r="AQ212" s="22">
        <v>1.76</v>
      </c>
      <c r="AR212" s="22">
        <v>0.31</v>
      </c>
      <c r="AS212" s="22">
        <v>2.27</v>
      </c>
      <c r="AT212" s="22">
        <v>0.43</v>
      </c>
      <c r="AU212" s="22" t="s">
        <v>8</v>
      </c>
      <c r="AV212" s="22" t="s">
        <v>8</v>
      </c>
      <c r="AW212" s="22" t="s">
        <v>137</v>
      </c>
      <c r="AX212" s="22" t="s">
        <v>197</v>
      </c>
      <c r="AY212" s="34" t="s">
        <v>12</v>
      </c>
      <c r="AZ212" s="22" t="s">
        <v>8</v>
      </c>
      <c r="BA212" s="22" t="s">
        <v>8</v>
      </c>
      <c r="BB212" s="22" t="s">
        <v>8</v>
      </c>
      <c r="BC212" s="22" t="s">
        <v>8</v>
      </c>
      <c r="BD212" s="22" t="s">
        <v>8</v>
      </c>
      <c r="BE212" s="22" t="s">
        <v>8</v>
      </c>
      <c r="BF212" s="34" t="s">
        <v>273</v>
      </c>
      <c r="BG212" s="22" t="s">
        <v>272</v>
      </c>
    </row>
    <row r="213" spans="1:61" x14ac:dyDescent="0.3">
      <c r="A213" t="s">
        <v>1155</v>
      </c>
      <c r="B213" t="s">
        <v>1154</v>
      </c>
      <c r="C213">
        <v>1997</v>
      </c>
      <c r="D213" t="s">
        <v>1156</v>
      </c>
      <c r="E213" t="s">
        <v>141</v>
      </c>
      <c r="F213" s="35" t="s">
        <v>24</v>
      </c>
      <c r="G213" t="s">
        <v>11</v>
      </c>
      <c r="H213" t="s">
        <v>36</v>
      </c>
      <c r="I213" t="s">
        <v>12</v>
      </c>
      <c r="J213" t="s">
        <v>8</v>
      </c>
      <c r="K213" t="s">
        <v>9</v>
      </c>
      <c r="L213" t="s">
        <v>9</v>
      </c>
      <c r="M213" t="s">
        <v>9</v>
      </c>
      <c r="N213">
        <v>220</v>
      </c>
      <c r="O213" t="s">
        <v>9</v>
      </c>
      <c r="P213">
        <v>270</v>
      </c>
      <c r="Q213">
        <v>1</v>
      </c>
      <c r="R213">
        <v>8</v>
      </c>
      <c r="S213">
        <v>3</v>
      </c>
      <c r="T213">
        <v>8</v>
      </c>
      <c r="U213">
        <f t="shared" si="8"/>
        <v>3</v>
      </c>
      <c r="V213">
        <f t="shared" si="9"/>
        <v>2.6666666666666665</v>
      </c>
      <c r="W213" s="35" t="s">
        <v>95</v>
      </c>
      <c r="X213" t="s">
        <v>8</v>
      </c>
      <c r="Y213" t="s">
        <v>2553</v>
      </c>
      <c r="Z213" t="s">
        <v>91</v>
      </c>
      <c r="AA213">
        <v>7.5</v>
      </c>
      <c r="AB213" t="s">
        <v>145</v>
      </c>
      <c r="AC213" t="s">
        <v>9</v>
      </c>
      <c r="AD213" t="s">
        <v>8</v>
      </c>
      <c r="AE213" t="s">
        <v>85</v>
      </c>
      <c r="AF213">
        <v>540</v>
      </c>
      <c r="AG213">
        <v>3</v>
      </c>
      <c r="AH213">
        <v>10</v>
      </c>
      <c r="AI213" s="35" t="s">
        <v>1157</v>
      </c>
      <c r="AK213">
        <v>1</v>
      </c>
      <c r="AL213" t="s">
        <v>145</v>
      </c>
      <c r="AM213">
        <v>0</v>
      </c>
      <c r="AN213" t="s">
        <v>157</v>
      </c>
      <c r="AO213" s="35">
        <v>24</v>
      </c>
      <c r="AP213" t="s">
        <v>875</v>
      </c>
      <c r="AQ213">
        <v>12.6</v>
      </c>
      <c r="AR213">
        <v>1.68</v>
      </c>
      <c r="AS213">
        <v>3.58</v>
      </c>
      <c r="AT213">
        <v>2.08</v>
      </c>
      <c r="AU213" t="s">
        <v>8</v>
      </c>
      <c r="AV213" t="s">
        <v>8</v>
      </c>
      <c r="AW213" t="s">
        <v>485</v>
      </c>
      <c r="AX213" t="s">
        <v>197</v>
      </c>
      <c r="AY213" s="35" t="s">
        <v>12</v>
      </c>
      <c r="AZ213" t="s">
        <v>8</v>
      </c>
      <c r="BA213" t="s">
        <v>8</v>
      </c>
      <c r="BB213" t="s">
        <v>8</v>
      </c>
      <c r="BC213" t="s">
        <v>8</v>
      </c>
      <c r="BD213" t="s">
        <v>8</v>
      </c>
      <c r="BE213" t="s">
        <v>8</v>
      </c>
      <c r="BF213" s="35" t="s">
        <v>273</v>
      </c>
      <c r="BG213" t="s">
        <v>272</v>
      </c>
    </row>
    <row r="214" spans="1:61" s="22" customFormat="1" x14ac:dyDescent="0.3">
      <c r="A214" s="22" t="s">
        <v>1158</v>
      </c>
      <c r="B214" s="22" t="s">
        <v>1154</v>
      </c>
      <c r="C214" s="22">
        <v>1998</v>
      </c>
      <c r="D214" s="22" t="s">
        <v>1159</v>
      </c>
      <c r="E214" s="22" t="s">
        <v>141</v>
      </c>
      <c r="F214" s="34" t="s">
        <v>40</v>
      </c>
      <c r="G214" s="22" t="s">
        <v>1160</v>
      </c>
      <c r="H214" s="22" t="s">
        <v>9</v>
      </c>
      <c r="I214" s="22" t="s">
        <v>12</v>
      </c>
      <c r="J214" s="22" t="s">
        <v>8</v>
      </c>
      <c r="K214" s="22" t="s">
        <v>9</v>
      </c>
      <c r="L214" s="22" t="s">
        <v>9</v>
      </c>
      <c r="M214" s="22" t="s">
        <v>9</v>
      </c>
      <c r="N214" s="22">
        <v>535</v>
      </c>
      <c r="O214" s="22" t="s">
        <v>9</v>
      </c>
      <c r="P214" s="22">
        <v>915</v>
      </c>
      <c r="Q214" s="22">
        <v>1</v>
      </c>
      <c r="R214" s="22">
        <v>5</v>
      </c>
      <c r="S214" s="22">
        <v>4</v>
      </c>
      <c r="T214" s="22">
        <v>5</v>
      </c>
      <c r="U214" s="22">
        <f t="shared" si="8"/>
        <v>4</v>
      </c>
      <c r="V214" s="22">
        <f t="shared" si="9"/>
        <v>1.25</v>
      </c>
      <c r="W214" s="34" t="s">
        <v>100</v>
      </c>
      <c r="X214" s="22" t="s">
        <v>95</v>
      </c>
      <c r="Y214" s="22" t="s">
        <v>2553</v>
      </c>
      <c r="Z214" s="22" t="s">
        <v>91</v>
      </c>
      <c r="AA214" s="22">
        <v>20</v>
      </c>
      <c r="AB214" s="22" t="s">
        <v>145</v>
      </c>
      <c r="AC214" s="22" t="s">
        <v>9</v>
      </c>
      <c r="AD214" s="22" t="s">
        <v>8</v>
      </c>
      <c r="AE214" s="22" t="s">
        <v>85</v>
      </c>
      <c r="AF214" s="22">
        <v>540</v>
      </c>
      <c r="AG214" s="22">
        <v>3</v>
      </c>
      <c r="AH214" s="22">
        <v>20</v>
      </c>
      <c r="AI214" s="34" t="s">
        <v>1161</v>
      </c>
      <c r="AK214" s="22">
        <v>1</v>
      </c>
      <c r="AL214" s="22" t="s">
        <v>145</v>
      </c>
      <c r="AM214" s="22">
        <v>-0.25</v>
      </c>
      <c r="AN214" s="22" t="s">
        <v>156</v>
      </c>
      <c r="AO214" s="34">
        <v>24</v>
      </c>
      <c r="AP214" s="22" t="s">
        <v>876</v>
      </c>
      <c r="AQ214" s="22">
        <v>23.44</v>
      </c>
      <c r="AR214" s="22">
        <v>4.88</v>
      </c>
      <c r="AS214" s="22">
        <v>9.82</v>
      </c>
      <c r="AT214" s="22">
        <v>1.65</v>
      </c>
      <c r="AU214" s="22" t="s">
        <v>8</v>
      </c>
      <c r="AV214" s="22" t="s">
        <v>8</v>
      </c>
      <c r="AW214" s="22" t="s">
        <v>485</v>
      </c>
      <c r="AX214" s="22" t="s">
        <v>197</v>
      </c>
      <c r="AY214" s="34" t="s">
        <v>1162</v>
      </c>
      <c r="AZ214" s="22">
        <v>2.2000000000000002</v>
      </c>
      <c r="BA214" s="22">
        <v>0.98</v>
      </c>
      <c r="BB214" s="22">
        <v>0.2</v>
      </c>
      <c r="BC214" s="22">
        <v>0.4</v>
      </c>
      <c r="BD214" s="22" t="s">
        <v>196</v>
      </c>
      <c r="BE214" s="22">
        <v>24</v>
      </c>
      <c r="BF214" s="34" t="s">
        <v>273</v>
      </c>
      <c r="BG214" s="22" t="s">
        <v>272</v>
      </c>
      <c r="BH214" s="22" t="s">
        <v>1163</v>
      </c>
    </row>
    <row r="215" spans="1:61" s="22" customFormat="1" x14ac:dyDescent="0.3">
      <c r="A215" s="22" t="s">
        <v>1158</v>
      </c>
      <c r="B215" s="22" t="s">
        <v>1154</v>
      </c>
      <c r="C215" s="22">
        <v>1998</v>
      </c>
      <c r="D215" s="22" t="s">
        <v>1159</v>
      </c>
      <c r="E215" s="22" t="s">
        <v>143</v>
      </c>
      <c r="F215" s="34" t="s">
        <v>40</v>
      </c>
      <c r="G215" s="22" t="s">
        <v>1160</v>
      </c>
      <c r="H215" s="22" t="s">
        <v>9</v>
      </c>
      <c r="I215" s="22" t="s">
        <v>12</v>
      </c>
      <c r="J215" s="22" t="s">
        <v>8</v>
      </c>
      <c r="K215" s="22" t="s">
        <v>9</v>
      </c>
      <c r="L215" s="22" t="s">
        <v>9</v>
      </c>
      <c r="M215" s="22" t="s">
        <v>9</v>
      </c>
      <c r="N215" s="22">
        <v>535</v>
      </c>
      <c r="O215" s="22" t="s">
        <v>9</v>
      </c>
      <c r="P215" s="22">
        <v>915</v>
      </c>
      <c r="Q215" s="22">
        <v>1</v>
      </c>
      <c r="R215" s="22">
        <v>5</v>
      </c>
      <c r="S215" s="22">
        <v>4</v>
      </c>
      <c r="T215" s="22">
        <v>5</v>
      </c>
      <c r="U215" s="22">
        <f t="shared" si="8"/>
        <v>4</v>
      </c>
      <c r="V215" s="22">
        <f t="shared" si="9"/>
        <v>1.25</v>
      </c>
      <c r="W215" s="34" t="s">
        <v>100</v>
      </c>
      <c r="X215" s="22" t="s">
        <v>95</v>
      </c>
      <c r="Y215" s="22" t="s">
        <v>2553</v>
      </c>
      <c r="Z215" s="22" t="s">
        <v>91</v>
      </c>
      <c r="AA215" s="22">
        <v>20</v>
      </c>
      <c r="AB215" s="22" t="s">
        <v>145</v>
      </c>
      <c r="AC215" s="22" t="s">
        <v>9</v>
      </c>
      <c r="AD215" s="22" t="s">
        <v>8</v>
      </c>
      <c r="AE215" s="22" t="s">
        <v>85</v>
      </c>
      <c r="AF215" s="22">
        <v>540</v>
      </c>
      <c r="AG215" s="22">
        <v>3</v>
      </c>
      <c r="AH215" s="22">
        <v>20</v>
      </c>
      <c r="AI215" s="34" t="s">
        <v>258</v>
      </c>
      <c r="AK215" s="22">
        <v>10</v>
      </c>
      <c r="AL215" s="22" t="s">
        <v>145</v>
      </c>
      <c r="AM215" s="22">
        <v>-0.25</v>
      </c>
      <c r="AN215" s="22" t="s">
        <v>156</v>
      </c>
      <c r="AO215" s="34">
        <v>24</v>
      </c>
      <c r="AP215" s="22" t="s">
        <v>876</v>
      </c>
      <c r="AQ215" s="22">
        <v>23.44</v>
      </c>
      <c r="AR215" s="22">
        <v>4.88</v>
      </c>
      <c r="AS215" s="22">
        <v>14.59</v>
      </c>
      <c r="AT215" s="22">
        <v>2.89</v>
      </c>
      <c r="AU215" s="22" t="s">
        <v>8</v>
      </c>
      <c r="AV215" s="22" t="s">
        <v>8</v>
      </c>
      <c r="AW215" s="22" t="s">
        <v>485</v>
      </c>
      <c r="AX215" s="22" t="s">
        <v>197</v>
      </c>
      <c r="AY215" s="34" t="s">
        <v>1162</v>
      </c>
      <c r="AZ215" s="22">
        <v>2.2000000000000002</v>
      </c>
      <c r="BA215" s="22">
        <v>0.98</v>
      </c>
      <c r="BB215" s="22">
        <v>0.8</v>
      </c>
      <c r="BC215" s="22">
        <v>0.4</v>
      </c>
      <c r="BD215" s="22" t="s">
        <v>196</v>
      </c>
      <c r="BE215" s="22">
        <v>24</v>
      </c>
      <c r="BF215" s="34" t="s">
        <v>273</v>
      </c>
      <c r="BG215" s="22" t="s">
        <v>272</v>
      </c>
      <c r="BH215" s="22" t="s">
        <v>1163</v>
      </c>
    </row>
    <row r="216" spans="1:61" x14ac:dyDescent="0.3">
      <c r="A216" t="s">
        <v>1169</v>
      </c>
      <c r="B216" t="s">
        <v>1164</v>
      </c>
      <c r="C216">
        <v>2015</v>
      </c>
      <c r="D216" t="s">
        <v>1165</v>
      </c>
      <c r="E216" t="s">
        <v>141</v>
      </c>
      <c r="F216" s="35" t="s">
        <v>25</v>
      </c>
      <c r="G216" t="s">
        <v>1008</v>
      </c>
      <c r="H216" t="s">
        <v>36</v>
      </c>
      <c r="I216" t="s">
        <v>12</v>
      </c>
      <c r="J216" t="s">
        <v>8</v>
      </c>
      <c r="K216" t="s">
        <v>9</v>
      </c>
      <c r="L216" t="s">
        <v>9</v>
      </c>
      <c r="M216" t="s">
        <v>9</v>
      </c>
      <c r="N216">
        <v>20</v>
      </c>
      <c r="O216" t="s">
        <v>9</v>
      </c>
      <c r="P216">
        <v>25</v>
      </c>
      <c r="Q216">
        <v>1</v>
      </c>
      <c r="R216">
        <v>9</v>
      </c>
      <c r="S216">
        <v>2</v>
      </c>
      <c r="T216">
        <v>9</v>
      </c>
      <c r="U216">
        <f t="shared" si="8"/>
        <v>2</v>
      </c>
      <c r="V216">
        <f t="shared" si="9"/>
        <v>4.5</v>
      </c>
      <c r="W216" s="35" t="s">
        <v>147</v>
      </c>
      <c r="X216" t="s">
        <v>97</v>
      </c>
      <c r="Y216" t="s">
        <v>78</v>
      </c>
      <c r="Z216" t="s">
        <v>9</v>
      </c>
      <c r="AA216">
        <v>10</v>
      </c>
      <c r="AB216" t="s">
        <v>320</v>
      </c>
      <c r="AC216" t="s">
        <v>9</v>
      </c>
      <c r="AD216" t="s">
        <v>8</v>
      </c>
      <c r="AE216" t="s">
        <v>232</v>
      </c>
      <c r="AF216" t="s">
        <v>9</v>
      </c>
      <c r="AG216">
        <v>4</v>
      </c>
      <c r="AH216">
        <v>15</v>
      </c>
      <c r="AI216" s="35" t="s">
        <v>1166</v>
      </c>
      <c r="AK216">
        <v>100</v>
      </c>
      <c r="AL216" t="s">
        <v>145</v>
      </c>
      <c r="AM216">
        <v>-0.5</v>
      </c>
      <c r="AN216" t="s">
        <v>156</v>
      </c>
      <c r="AO216" s="35">
        <v>48</v>
      </c>
      <c r="AP216" t="s">
        <v>875</v>
      </c>
      <c r="AQ216">
        <v>61.23</v>
      </c>
      <c r="AR216">
        <v>6.14</v>
      </c>
      <c r="AS216">
        <v>41.5</v>
      </c>
      <c r="AT216">
        <v>2.65</v>
      </c>
      <c r="AU216" t="s">
        <v>8</v>
      </c>
      <c r="AV216" t="s">
        <v>8</v>
      </c>
      <c r="AW216" t="s">
        <v>137</v>
      </c>
      <c r="AX216" t="s">
        <v>197</v>
      </c>
      <c r="AY216" s="35" t="s">
        <v>183</v>
      </c>
      <c r="AZ216">
        <v>0.83</v>
      </c>
      <c r="BA216">
        <v>0.17</v>
      </c>
      <c r="BB216">
        <v>0.17</v>
      </c>
      <c r="BC216">
        <v>0.17</v>
      </c>
      <c r="BD216" t="s">
        <v>197</v>
      </c>
      <c r="BE216">
        <v>48</v>
      </c>
      <c r="BF216" s="35" t="s">
        <v>273</v>
      </c>
      <c r="BG216" t="s">
        <v>272</v>
      </c>
    </row>
    <row r="217" spans="1:61" s="22" customFormat="1" x14ac:dyDescent="0.3">
      <c r="A217" s="22" t="s">
        <v>1171</v>
      </c>
      <c r="B217" s="22" t="s">
        <v>1170</v>
      </c>
      <c r="C217" s="22">
        <v>2013</v>
      </c>
      <c r="D217" s="22" t="s">
        <v>1172</v>
      </c>
      <c r="E217" s="22" t="s">
        <v>141</v>
      </c>
      <c r="F217" s="34" t="s">
        <v>24</v>
      </c>
      <c r="G217" s="22" t="s">
        <v>10</v>
      </c>
      <c r="H217" s="22" t="s">
        <v>36</v>
      </c>
      <c r="I217" s="22" t="s">
        <v>12</v>
      </c>
      <c r="J217" s="22" t="s">
        <v>8</v>
      </c>
      <c r="K217" s="22" t="s">
        <v>9</v>
      </c>
      <c r="L217" s="22" t="s">
        <v>9</v>
      </c>
      <c r="M217" s="22" t="s">
        <v>9</v>
      </c>
      <c r="N217" s="22">
        <v>250</v>
      </c>
      <c r="O217" s="22" t="s">
        <v>9</v>
      </c>
      <c r="P217" s="22">
        <v>300</v>
      </c>
      <c r="Q217" s="22">
        <v>1</v>
      </c>
      <c r="R217" s="22">
        <v>9</v>
      </c>
      <c r="S217" s="22">
        <v>1</v>
      </c>
      <c r="T217" s="22">
        <v>10</v>
      </c>
      <c r="U217" s="22">
        <f t="shared" si="8"/>
        <v>1</v>
      </c>
      <c r="V217" s="22">
        <v>6</v>
      </c>
      <c r="W217" s="34" t="s">
        <v>100</v>
      </c>
      <c r="X217" s="22" t="s">
        <v>936</v>
      </c>
      <c r="Y217" s="22" t="s">
        <v>78</v>
      </c>
      <c r="Z217" s="22" t="s">
        <v>93</v>
      </c>
      <c r="AA217" s="22">
        <v>20</v>
      </c>
      <c r="AB217" s="22" t="s">
        <v>145</v>
      </c>
      <c r="AC217" s="22">
        <v>1</v>
      </c>
      <c r="AD217" s="22" t="s">
        <v>461</v>
      </c>
      <c r="AE217" s="22" t="s">
        <v>86</v>
      </c>
      <c r="AF217" s="22" t="s">
        <v>9</v>
      </c>
      <c r="AG217" s="22">
        <v>4</v>
      </c>
      <c r="AH217" s="22">
        <v>16</v>
      </c>
      <c r="AI217" s="34" t="s">
        <v>1173</v>
      </c>
      <c r="AK217" s="22">
        <v>50</v>
      </c>
      <c r="AL217" s="22" t="s">
        <v>1174</v>
      </c>
      <c r="AM217" s="22" t="s">
        <v>9</v>
      </c>
      <c r="AN217" s="22" t="s">
        <v>9</v>
      </c>
      <c r="AO217" s="34" t="s">
        <v>8</v>
      </c>
      <c r="AP217" s="22" t="s">
        <v>8</v>
      </c>
      <c r="AQ217" s="22" t="s">
        <v>8</v>
      </c>
      <c r="AR217" s="22" t="s">
        <v>8</v>
      </c>
      <c r="AS217" s="22" t="s">
        <v>8</v>
      </c>
      <c r="AT217" s="22" t="s">
        <v>8</v>
      </c>
      <c r="AU217" s="22" t="s">
        <v>8</v>
      </c>
      <c r="AV217" s="22" t="s">
        <v>8</v>
      </c>
      <c r="AW217" s="22" t="s">
        <v>8</v>
      </c>
      <c r="AX217" s="22" t="s">
        <v>8</v>
      </c>
      <c r="AY217" s="34" t="s">
        <v>183</v>
      </c>
      <c r="AZ217" s="22">
        <v>3.27</v>
      </c>
      <c r="BB217" s="22">
        <v>3.81</v>
      </c>
      <c r="BE217" s="22">
        <v>48</v>
      </c>
      <c r="BF217" s="34" t="s">
        <v>272</v>
      </c>
      <c r="BG217" s="22" t="s">
        <v>273</v>
      </c>
      <c r="BH217" s="22" t="s">
        <v>1177</v>
      </c>
      <c r="BI217" s="22" t="s">
        <v>1176</v>
      </c>
    </row>
    <row r="218" spans="1:61" x14ac:dyDescent="0.3">
      <c r="A218" t="s">
        <v>1181</v>
      </c>
      <c r="B218" t="s">
        <v>1180</v>
      </c>
      <c r="C218">
        <v>2015</v>
      </c>
      <c r="D218" t="s">
        <v>1182</v>
      </c>
      <c r="E218" t="s">
        <v>141</v>
      </c>
      <c r="F218" s="35" t="s">
        <v>25</v>
      </c>
      <c r="G218" t="s">
        <v>1008</v>
      </c>
      <c r="H218" t="s">
        <v>36</v>
      </c>
      <c r="I218" t="s">
        <v>12</v>
      </c>
      <c r="J218" t="s">
        <v>8</v>
      </c>
      <c r="K218" t="s">
        <v>9</v>
      </c>
      <c r="L218" t="s">
        <v>9</v>
      </c>
      <c r="M218" t="s">
        <v>9</v>
      </c>
      <c r="N218" t="s">
        <v>9</v>
      </c>
      <c r="O218" t="s">
        <v>9</v>
      </c>
      <c r="P218" t="s">
        <v>9</v>
      </c>
      <c r="Q218">
        <v>3</v>
      </c>
      <c r="R218">
        <v>4</v>
      </c>
      <c r="S218">
        <v>0</v>
      </c>
      <c r="T218" t="s">
        <v>8</v>
      </c>
      <c r="U218" t="str">
        <f t="shared" si="8"/>
        <v>NA</v>
      </c>
      <c r="V218" t="str">
        <f t="shared" si="9"/>
        <v>NA</v>
      </c>
      <c r="W218" s="35" t="s">
        <v>510</v>
      </c>
      <c r="X218" t="s">
        <v>936</v>
      </c>
      <c r="Y218" t="s">
        <v>78</v>
      </c>
      <c r="Z218" t="s">
        <v>9</v>
      </c>
      <c r="AA218">
        <v>0.1</v>
      </c>
      <c r="AB218" t="s">
        <v>1183</v>
      </c>
      <c r="AC218">
        <v>150</v>
      </c>
      <c r="AD218" t="s">
        <v>292</v>
      </c>
      <c r="AE218" t="s">
        <v>232</v>
      </c>
      <c r="AF218" t="s">
        <v>9</v>
      </c>
      <c r="AG218">
        <v>3</v>
      </c>
      <c r="AH218">
        <v>3</v>
      </c>
      <c r="AI218" s="35" t="s">
        <v>12</v>
      </c>
      <c r="AJ218" t="s">
        <v>8</v>
      </c>
      <c r="AK218" t="s">
        <v>8</v>
      </c>
      <c r="AL218" t="s">
        <v>8</v>
      </c>
      <c r="AM218" t="s">
        <v>8</v>
      </c>
      <c r="AN218" t="s">
        <v>8</v>
      </c>
      <c r="AO218" s="35">
        <v>24</v>
      </c>
      <c r="AP218" t="s">
        <v>875</v>
      </c>
      <c r="AQ218">
        <v>16.18</v>
      </c>
      <c r="AR218">
        <v>1.24</v>
      </c>
      <c r="AS218" t="s">
        <v>8</v>
      </c>
      <c r="AT218" t="s">
        <v>8</v>
      </c>
      <c r="AU218" t="s">
        <v>8</v>
      </c>
      <c r="AV218" t="s">
        <v>8</v>
      </c>
      <c r="AW218" t="s">
        <v>301</v>
      </c>
      <c r="AX218" t="s">
        <v>197</v>
      </c>
      <c r="AY218" s="35" t="s">
        <v>12</v>
      </c>
      <c r="AZ218" t="s">
        <v>8</v>
      </c>
      <c r="BA218" t="s">
        <v>8</v>
      </c>
      <c r="BB218" t="s">
        <v>8</v>
      </c>
      <c r="BC218" t="s">
        <v>8</v>
      </c>
      <c r="BD218" t="s">
        <v>8</v>
      </c>
      <c r="BE218" t="s">
        <v>8</v>
      </c>
      <c r="BF218" s="35" t="s">
        <v>272</v>
      </c>
      <c r="BG218" t="s">
        <v>273</v>
      </c>
    </row>
    <row r="219" spans="1:61" s="22" customFormat="1" x14ac:dyDescent="0.3">
      <c r="A219" s="22" t="s">
        <v>1185</v>
      </c>
      <c r="B219" s="22" t="s">
        <v>1184</v>
      </c>
      <c r="C219" s="22">
        <v>2014</v>
      </c>
      <c r="D219" s="22" t="s">
        <v>1186</v>
      </c>
      <c r="E219" s="22" t="s">
        <v>141</v>
      </c>
      <c r="F219" s="34" t="s">
        <v>24</v>
      </c>
      <c r="G219" s="22" t="s">
        <v>10</v>
      </c>
      <c r="H219" s="22" t="s">
        <v>36</v>
      </c>
      <c r="I219" s="22" t="s">
        <v>12</v>
      </c>
      <c r="J219" s="22" t="s">
        <v>8</v>
      </c>
      <c r="K219" s="22" t="s">
        <v>9</v>
      </c>
      <c r="L219" s="22" t="s">
        <v>9</v>
      </c>
      <c r="M219" s="22" t="s">
        <v>9</v>
      </c>
      <c r="N219" s="22">
        <v>250</v>
      </c>
      <c r="O219" s="22" t="s">
        <v>9</v>
      </c>
      <c r="P219" s="22">
        <v>400</v>
      </c>
      <c r="Q219" s="22">
        <v>5</v>
      </c>
      <c r="R219" s="22">
        <v>6</v>
      </c>
      <c r="S219" s="22">
        <v>0</v>
      </c>
      <c r="T219" s="22" t="s">
        <v>8</v>
      </c>
      <c r="U219" s="22" t="str">
        <f t="shared" si="8"/>
        <v>NA</v>
      </c>
      <c r="V219" s="22" t="str">
        <f t="shared" si="9"/>
        <v>NA</v>
      </c>
      <c r="W219" s="34" t="s">
        <v>100</v>
      </c>
      <c r="X219" s="22" t="s">
        <v>936</v>
      </c>
      <c r="Y219" s="22" t="s">
        <v>2553</v>
      </c>
      <c r="Z219" s="22" t="s">
        <v>319</v>
      </c>
      <c r="AA219" s="22">
        <v>10</v>
      </c>
      <c r="AB219" s="22" t="s">
        <v>145</v>
      </c>
      <c r="AC219" s="22">
        <v>10</v>
      </c>
      <c r="AD219" s="22" t="s">
        <v>221</v>
      </c>
      <c r="AE219" s="22" t="s">
        <v>84</v>
      </c>
      <c r="AF219" s="22">
        <v>532</v>
      </c>
      <c r="AG219" s="22">
        <v>0.2</v>
      </c>
      <c r="AH219" s="22">
        <v>10</v>
      </c>
      <c r="AI219" s="34" t="s">
        <v>12</v>
      </c>
      <c r="AJ219" s="22" t="s">
        <v>8</v>
      </c>
      <c r="AK219" s="22" t="s">
        <v>8</v>
      </c>
      <c r="AL219" s="22" t="s">
        <v>8</v>
      </c>
      <c r="AM219" s="22" t="s">
        <v>8</v>
      </c>
      <c r="AN219" s="22" t="s">
        <v>8</v>
      </c>
      <c r="AO219" s="34">
        <v>24</v>
      </c>
      <c r="AP219" s="22" t="s">
        <v>874</v>
      </c>
      <c r="AQ219" s="22">
        <v>13.5</v>
      </c>
      <c r="AR219" s="22">
        <v>2.08</v>
      </c>
      <c r="AS219" s="22" t="s">
        <v>8</v>
      </c>
      <c r="AT219" s="22" t="s">
        <v>8</v>
      </c>
      <c r="AU219" s="22" t="s">
        <v>8</v>
      </c>
      <c r="AV219" s="22" t="s">
        <v>8</v>
      </c>
      <c r="AW219" s="22" t="s">
        <v>137</v>
      </c>
      <c r="AX219" s="22" t="s">
        <v>196</v>
      </c>
      <c r="AY219" s="34" t="s">
        <v>12</v>
      </c>
      <c r="AZ219" s="22" t="s">
        <v>8</v>
      </c>
      <c r="BA219" s="22" t="s">
        <v>8</v>
      </c>
      <c r="BB219" s="22" t="s">
        <v>8</v>
      </c>
      <c r="BC219" s="22" t="s">
        <v>8</v>
      </c>
      <c r="BD219" s="22" t="s">
        <v>8</v>
      </c>
      <c r="BE219" s="22" t="s">
        <v>8</v>
      </c>
      <c r="BF219" s="34" t="s">
        <v>272</v>
      </c>
      <c r="BG219" s="22" t="s">
        <v>273</v>
      </c>
      <c r="BH219" s="22" t="s">
        <v>1187</v>
      </c>
    </row>
    <row r="220" spans="1:61" s="22" customFormat="1" x14ac:dyDescent="0.3">
      <c r="A220" s="22" t="s">
        <v>1185</v>
      </c>
      <c r="B220" s="22" t="s">
        <v>1184</v>
      </c>
      <c r="C220" s="22">
        <v>2014</v>
      </c>
      <c r="D220" s="22" t="s">
        <v>1186</v>
      </c>
      <c r="E220" s="22" t="s">
        <v>143</v>
      </c>
      <c r="F220" s="34" t="s">
        <v>24</v>
      </c>
      <c r="G220" s="22" t="s">
        <v>10</v>
      </c>
      <c r="H220" s="22" t="s">
        <v>36</v>
      </c>
      <c r="I220" s="22" t="s">
        <v>12</v>
      </c>
      <c r="J220" s="22" t="s">
        <v>8</v>
      </c>
      <c r="K220" s="22" t="s">
        <v>9</v>
      </c>
      <c r="L220" s="22" t="s">
        <v>9</v>
      </c>
      <c r="M220" s="22" t="s">
        <v>9</v>
      </c>
      <c r="N220" s="22">
        <v>250</v>
      </c>
      <c r="O220" s="22" t="s">
        <v>9</v>
      </c>
      <c r="P220" s="22">
        <v>400</v>
      </c>
      <c r="Q220" s="22">
        <v>5</v>
      </c>
      <c r="R220" s="22">
        <v>6</v>
      </c>
      <c r="S220" s="22">
        <v>0</v>
      </c>
      <c r="T220" s="22" t="s">
        <v>8</v>
      </c>
      <c r="U220" s="22" t="str">
        <f t="shared" si="8"/>
        <v>NA</v>
      </c>
      <c r="V220" s="22" t="str">
        <f t="shared" si="9"/>
        <v>NA</v>
      </c>
      <c r="W220" s="34" t="s">
        <v>100</v>
      </c>
      <c r="X220" s="22" t="s">
        <v>936</v>
      </c>
      <c r="Y220" s="22" t="s">
        <v>2553</v>
      </c>
      <c r="Z220" s="22" t="s">
        <v>319</v>
      </c>
      <c r="AA220" s="22">
        <v>20</v>
      </c>
      <c r="AB220" s="22" t="s">
        <v>145</v>
      </c>
      <c r="AC220" s="22">
        <v>10</v>
      </c>
      <c r="AD220" s="22" t="s">
        <v>221</v>
      </c>
      <c r="AE220" s="22" t="s">
        <v>84</v>
      </c>
      <c r="AF220" s="22">
        <v>532</v>
      </c>
      <c r="AG220" s="22">
        <v>0.2</v>
      </c>
      <c r="AH220" s="22">
        <v>10</v>
      </c>
      <c r="AI220" s="34" t="s">
        <v>12</v>
      </c>
      <c r="AJ220" s="22" t="s">
        <v>8</v>
      </c>
      <c r="AK220" s="22" t="s">
        <v>8</v>
      </c>
      <c r="AL220" s="22" t="s">
        <v>8</v>
      </c>
      <c r="AM220" s="22" t="s">
        <v>8</v>
      </c>
      <c r="AN220" s="22" t="s">
        <v>8</v>
      </c>
      <c r="AO220" s="34">
        <v>24</v>
      </c>
      <c r="AP220" s="22" t="s">
        <v>874</v>
      </c>
      <c r="AQ220" s="22">
        <v>38.97</v>
      </c>
      <c r="AR220" s="22">
        <v>6.16</v>
      </c>
      <c r="AS220" s="22" t="s">
        <v>8</v>
      </c>
      <c r="AT220" s="22" t="s">
        <v>8</v>
      </c>
      <c r="AU220" s="22" t="s">
        <v>8</v>
      </c>
      <c r="AV220" s="22" t="s">
        <v>8</v>
      </c>
      <c r="AW220" s="22" t="s">
        <v>137</v>
      </c>
      <c r="AX220" s="22" t="s">
        <v>196</v>
      </c>
      <c r="AY220" s="34" t="s">
        <v>12</v>
      </c>
      <c r="AZ220" s="22" t="s">
        <v>8</v>
      </c>
      <c r="BA220" s="22" t="s">
        <v>8</v>
      </c>
      <c r="BB220" s="22" t="s">
        <v>8</v>
      </c>
      <c r="BC220" s="22" t="s">
        <v>8</v>
      </c>
      <c r="BD220" s="22" t="s">
        <v>8</v>
      </c>
      <c r="BE220" s="22" t="s">
        <v>8</v>
      </c>
      <c r="BF220" s="34" t="s">
        <v>272</v>
      </c>
      <c r="BG220" s="22" t="s">
        <v>273</v>
      </c>
      <c r="BH220" s="22" t="s">
        <v>1187</v>
      </c>
    </row>
    <row r="221" spans="1:61" s="22" customFormat="1" x14ac:dyDescent="0.3">
      <c r="A221" s="22" t="s">
        <v>1185</v>
      </c>
      <c r="B221" s="22" t="s">
        <v>1184</v>
      </c>
      <c r="C221" s="22">
        <v>2014</v>
      </c>
      <c r="D221" s="22" t="s">
        <v>1186</v>
      </c>
      <c r="E221" s="22" t="s">
        <v>144</v>
      </c>
      <c r="F221" s="34" t="s">
        <v>24</v>
      </c>
      <c r="G221" s="22" t="s">
        <v>10</v>
      </c>
      <c r="H221" s="22" t="s">
        <v>36</v>
      </c>
      <c r="I221" s="22" t="s">
        <v>12</v>
      </c>
      <c r="J221" s="22" t="s">
        <v>8</v>
      </c>
      <c r="K221" s="22" t="s">
        <v>9</v>
      </c>
      <c r="L221" s="22" t="s">
        <v>9</v>
      </c>
      <c r="M221" s="22" t="s">
        <v>9</v>
      </c>
      <c r="N221" s="22">
        <v>250</v>
      </c>
      <c r="O221" s="22" t="s">
        <v>9</v>
      </c>
      <c r="P221" s="22">
        <v>400</v>
      </c>
      <c r="Q221" s="22">
        <v>5</v>
      </c>
      <c r="R221" s="22">
        <v>5</v>
      </c>
      <c r="S221" s="22">
        <v>0</v>
      </c>
      <c r="T221" s="22" t="s">
        <v>8</v>
      </c>
      <c r="U221" s="22" t="str">
        <f t="shared" si="8"/>
        <v>NA</v>
      </c>
      <c r="V221" s="22" t="str">
        <f t="shared" si="9"/>
        <v>NA</v>
      </c>
      <c r="W221" s="34" t="s">
        <v>100</v>
      </c>
      <c r="X221" s="22" t="s">
        <v>936</v>
      </c>
      <c r="Y221" s="22" t="s">
        <v>2553</v>
      </c>
      <c r="Z221" s="22" t="s">
        <v>319</v>
      </c>
      <c r="AA221" s="22">
        <v>10</v>
      </c>
      <c r="AB221" s="22" t="s">
        <v>145</v>
      </c>
      <c r="AC221" s="22">
        <v>20</v>
      </c>
      <c r="AD221" s="22" t="s">
        <v>221</v>
      </c>
      <c r="AE221" s="22" t="s">
        <v>84</v>
      </c>
      <c r="AF221" s="22">
        <v>532</v>
      </c>
      <c r="AG221" s="22">
        <v>0.2</v>
      </c>
      <c r="AH221" s="22">
        <v>10</v>
      </c>
      <c r="AI221" s="34" t="s">
        <v>12</v>
      </c>
      <c r="AJ221" s="22" t="s">
        <v>8</v>
      </c>
      <c r="AK221" s="22" t="s">
        <v>8</v>
      </c>
      <c r="AL221" s="22" t="s">
        <v>8</v>
      </c>
      <c r="AM221" s="22" t="s">
        <v>8</v>
      </c>
      <c r="AN221" s="22" t="s">
        <v>8</v>
      </c>
      <c r="AO221" s="34">
        <v>24</v>
      </c>
      <c r="AP221" s="22" t="s">
        <v>874</v>
      </c>
      <c r="AQ221" s="22">
        <v>36.32</v>
      </c>
      <c r="AR221" s="22">
        <v>8.34</v>
      </c>
      <c r="AS221" s="22" t="s">
        <v>8</v>
      </c>
      <c r="AT221" s="22" t="s">
        <v>8</v>
      </c>
      <c r="AU221" s="22" t="s">
        <v>8</v>
      </c>
      <c r="AV221" s="22" t="s">
        <v>8</v>
      </c>
      <c r="AW221" s="22" t="s">
        <v>137</v>
      </c>
      <c r="AX221" s="22" t="s">
        <v>196</v>
      </c>
      <c r="AY221" s="34" t="s">
        <v>12</v>
      </c>
      <c r="AZ221" s="22" t="s">
        <v>8</v>
      </c>
      <c r="BA221" s="22" t="s">
        <v>8</v>
      </c>
      <c r="BB221" s="22" t="s">
        <v>8</v>
      </c>
      <c r="BC221" s="22" t="s">
        <v>8</v>
      </c>
      <c r="BD221" s="22" t="s">
        <v>8</v>
      </c>
      <c r="BE221" s="22" t="s">
        <v>8</v>
      </c>
      <c r="BF221" s="34" t="s">
        <v>272</v>
      </c>
      <c r="BG221" s="22" t="s">
        <v>273</v>
      </c>
      <c r="BH221" s="22" t="s">
        <v>1187</v>
      </c>
    </row>
    <row r="222" spans="1:61" s="22" customFormat="1" x14ac:dyDescent="0.3">
      <c r="A222" s="22" t="s">
        <v>1185</v>
      </c>
      <c r="B222" s="22" t="s">
        <v>1184</v>
      </c>
      <c r="C222" s="22">
        <v>2014</v>
      </c>
      <c r="D222" s="22" t="s">
        <v>1186</v>
      </c>
      <c r="E222" s="22" t="s">
        <v>263</v>
      </c>
      <c r="F222" s="34" t="s">
        <v>24</v>
      </c>
      <c r="G222" s="22" t="s">
        <v>10</v>
      </c>
      <c r="H222" s="22" t="s">
        <v>36</v>
      </c>
      <c r="I222" s="22" t="s">
        <v>12</v>
      </c>
      <c r="J222" s="22" t="s">
        <v>8</v>
      </c>
      <c r="K222" s="22" t="s">
        <v>9</v>
      </c>
      <c r="L222" s="22" t="s">
        <v>9</v>
      </c>
      <c r="M222" s="22" t="s">
        <v>9</v>
      </c>
      <c r="N222" s="22">
        <v>250</v>
      </c>
      <c r="O222" s="22" t="s">
        <v>9</v>
      </c>
      <c r="P222" s="22">
        <v>400</v>
      </c>
      <c r="Q222" s="22">
        <v>5</v>
      </c>
      <c r="R222" s="22">
        <v>5</v>
      </c>
      <c r="S222" s="22">
        <v>0</v>
      </c>
      <c r="T222" s="22" t="s">
        <v>8</v>
      </c>
      <c r="U222" s="22" t="str">
        <f t="shared" si="8"/>
        <v>NA</v>
      </c>
      <c r="V222" s="22" t="str">
        <f t="shared" si="9"/>
        <v>NA</v>
      </c>
      <c r="W222" s="34" t="s">
        <v>100</v>
      </c>
      <c r="X222" s="22" t="s">
        <v>936</v>
      </c>
      <c r="Y222" s="22" t="s">
        <v>2553</v>
      </c>
      <c r="Z222" s="22" t="s">
        <v>319</v>
      </c>
      <c r="AA222" s="22">
        <v>10</v>
      </c>
      <c r="AB222" s="22" t="s">
        <v>145</v>
      </c>
      <c r="AC222" s="22">
        <v>30</v>
      </c>
      <c r="AD222" s="22" t="s">
        <v>221</v>
      </c>
      <c r="AE222" s="22" t="s">
        <v>84</v>
      </c>
      <c r="AF222" s="22">
        <v>532</v>
      </c>
      <c r="AG222" s="22">
        <v>0.2</v>
      </c>
      <c r="AH222" s="22">
        <v>10</v>
      </c>
      <c r="AI222" s="34" t="s">
        <v>12</v>
      </c>
      <c r="AJ222" s="22" t="s">
        <v>8</v>
      </c>
      <c r="AK222" s="22" t="s">
        <v>8</v>
      </c>
      <c r="AL222" s="22" t="s">
        <v>8</v>
      </c>
      <c r="AM222" s="22" t="s">
        <v>8</v>
      </c>
      <c r="AN222" s="22" t="s">
        <v>8</v>
      </c>
      <c r="AO222" s="34">
        <v>24</v>
      </c>
      <c r="AP222" s="22" t="s">
        <v>874</v>
      </c>
      <c r="AQ222" s="22">
        <v>47.59</v>
      </c>
      <c r="AR222" s="22">
        <v>5.78</v>
      </c>
      <c r="AS222" s="22" t="s">
        <v>8</v>
      </c>
      <c r="AT222" s="22" t="s">
        <v>8</v>
      </c>
      <c r="AU222" s="22" t="s">
        <v>8</v>
      </c>
      <c r="AV222" s="22" t="s">
        <v>8</v>
      </c>
      <c r="AW222" s="22" t="s">
        <v>137</v>
      </c>
      <c r="AX222" s="22" t="s">
        <v>196</v>
      </c>
      <c r="AY222" s="34" t="s">
        <v>12</v>
      </c>
      <c r="AZ222" s="22" t="s">
        <v>8</v>
      </c>
      <c r="BA222" s="22" t="s">
        <v>8</v>
      </c>
      <c r="BB222" s="22" t="s">
        <v>8</v>
      </c>
      <c r="BC222" s="22" t="s">
        <v>8</v>
      </c>
      <c r="BD222" s="22" t="s">
        <v>8</v>
      </c>
      <c r="BE222" s="22" t="s">
        <v>8</v>
      </c>
      <c r="BF222" s="34" t="s">
        <v>272</v>
      </c>
      <c r="BG222" s="22" t="s">
        <v>273</v>
      </c>
      <c r="BH222" s="22" t="s">
        <v>1187</v>
      </c>
    </row>
    <row r="223" spans="1:61" s="22" customFormat="1" x14ac:dyDescent="0.3">
      <c r="A223" s="22" t="s">
        <v>1185</v>
      </c>
      <c r="B223" s="22" t="s">
        <v>1184</v>
      </c>
      <c r="C223" s="22">
        <v>2014</v>
      </c>
      <c r="D223" s="22" t="s">
        <v>1186</v>
      </c>
      <c r="E223" s="22" t="s">
        <v>264</v>
      </c>
      <c r="F223" s="34" t="s">
        <v>24</v>
      </c>
      <c r="G223" s="22" t="s">
        <v>10</v>
      </c>
      <c r="H223" s="22" t="s">
        <v>36</v>
      </c>
      <c r="I223" s="22" t="s">
        <v>12</v>
      </c>
      <c r="J223" s="22" t="s">
        <v>8</v>
      </c>
      <c r="K223" s="22" t="s">
        <v>9</v>
      </c>
      <c r="L223" s="22" t="s">
        <v>9</v>
      </c>
      <c r="M223" s="22" t="s">
        <v>9</v>
      </c>
      <c r="N223" s="22">
        <v>250</v>
      </c>
      <c r="O223" s="22" t="s">
        <v>9</v>
      </c>
      <c r="P223" s="22">
        <v>400</v>
      </c>
      <c r="Q223" s="22">
        <v>5</v>
      </c>
      <c r="R223" s="22">
        <v>6</v>
      </c>
      <c r="S223" s="22">
        <v>0</v>
      </c>
      <c r="T223" s="22" t="s">
        <v>8</v>
      </c>
      <c r="U223" s="22" t="str">
        <f t="shared" si="8"/>
        <v>NA</v>
      </c>
      <c r="V223" s="22" t="str">
        <f t="shared" si="9"/>
        <v>NA</v>
      </c>
      <c r="W223" s="34" t="s">
        <v>100</v>
      </c>
      <c r="X223" s="22" t="s">
        <v>936</v>
      </c>
      <c r="Y223" s="22" t="s">
        <v>2553</v>
      </c>
      <c r="Z223" s="22" t="s">
        <v>319</v>
      </c>
      <c r="AA223" s="22">
        <v>10</v>
      </c>
      <c r="AB223" s="22" t="s">
        <v>145</v>
      </c>
      <c r="AC223" s="22">
        <v>10</v>
      </c>
      <c r="AD223" s="22" t="s">
        <v>221</v>
      </c>
      <c r="AE223" s="22" t="s">
        <v>84</v>
      </c>
      <c r="AF223" s="22">
        <v>532</v>
      </c>
      <c r="AG223" s="22">
        <v>0.2</v>
      </c>
      <c r="AH223" s="22">
        <v>20</v>
      </c>
      <c r="AI223" s="34" t="s">
        <v>12</v>
      </c>
      <c r="AJ223" s="22" t="s">
        <v>8</v>
      </c>
      <c r="AK223" s="22" t="s">
        <v>8</v>
      </c>
      <c r="AL223" s="22" t="s">
        <v>8</v>
      </c>
      <c r="AM223" s="22" t="s">
        <v>8</v>
      </c>
      <c r="AN223" s="22" t="s">
        <v>8</v>
      </c>
      <c r="AO223" s="34">
        <v>24</v>
      </c>
      <c r="AP223" s="22" t="s">
        <v>874</v>
      </c>
      <c r="AQ223" s="22">
        <v>16.809999999999999</v>
      </c>
      <c r="AR223" s="22">
        <v>2.65</v>
      </c>
      <c r="AS223" s="22" t="s">
        <v>8</v>
      </c>
      <c r="AT223" s="22" t="s">
        <v>8</v>
      </c>
      <c r="AU223" s="22" t="s">
        <v>8</v>
      </c>
      <c r="AV223" s="22" t="s">
        <v>8</v>
      </c>
      <c r="AW223" s="22" t="s">
        <v>137</v>
      </c>
      <c r="AX223" s="22" t="s">
        <v>196</v>
      </c>
      <c r="AY223" s="34" t="s">
        <v>12</v>
      </c>
      <c r="AZ223" s="22" t="s">
        <v>8</v>
      </c>
      <c r="BA223" s="22" t="s">
        <v>8</v>
      </c>
      <c r="BB223" s="22" t="s">
        <v>8</v>
      </c>
      <c r="BC223" s="22" t="s">
        <v>8</v>
      </c>
      <c r="BD223" s="22" t="s">
        <v>8</v>
      </c>
      <c r="BE223" s="22" t="s">
        <v>8</v>
      </c>
      <c r="BF223" s="34" t="s">
        <v>272</v>
      </c>
      <c r="BG223" s="22" t="s">
        <v>273</v>
      </c>
      <c r="BH223" s="22" t="s">
        <v>1187</v>
      </c>
    </row>
    <row r="224" spans="1:61" x14ac:dyDescent="0.3">
      <c r="A224" t="s">
        <v>1189</v>
      </c>
      <c r="B224" t="s">
        <v>1188</v>
      </c>
      <c r="C224">
        <v>2002</v>
      </c>
      <c r="D224" t="s">
        <v>1190</v>
      </c>
      <c r="E224" t="s">
        <v>141</v>
      </c>
      <c r="F224" s="35" t="s">
        <v>24</v>
      </c>
      <c r="G224" t="s">
        <v>11</v>
      </c>
      <c r="H224" t="s">
        <v>36</v>
      </c>
      <c r="I224" t="s">
        <v>12</v>
      </c>
      <c r="J224" t="s">
        <v>8</v>
      </c>
      <c r="K224" t="s">
        <v>9</v>
      </c>
      <c r="L224">
        <v>11</v>
      </c>
      <c r="M224" t="s">
        <v>9</v>
      </c>
      <c r="N224" t="s">
        <v>9</v>
      </c>
      <c r="O224" t="s">
        <v>9</v>
      </c>
      <c r="P224" t="s">
        <v>9</v>
      </c>
      <c r="Q224">
        <v>2</v>
      </c>
      <c r="R224">
        <v>10</v>
      </c>
      <c r="S224">
        <v>0</v>
      </c>
      <c r="T224" t="s">
        <v>8</v>
      </c>
      <c r="U224" t="str">
        <f t="shared" si="8"/>
        <v>NA</v>
      </c>
      <c r="V224" t="str">
        <f t="shared" si="9"/>
        <v>NA</v>
      </c>
      <c r="W224" s="35" t="s">
        <v>95</v>
      </c>
      <c r="X224" t="s">
        <v>8</v>
      </c>
      <c r="Y224" t="s">
        <v>2553</v>
      </c>
      <c r="Z224" t="s">
        <v>91</v>
      </c>
      <c r="AA224">
        <v>20</v>
      </c>
      <c r="AB224" t="s">
        <v>145</v>
      </c>
      <c r="AC224" t="s">
        <v>9</v>
      </c>
      <c r="AD224" t="s">
        <v>8</v>
      </c>
      <c r="AE224" t="s">
        <v>85</v>
      </c>
      <c r="AF224">
        <v>540</v>
      </c>
      <c r="AG224" t="s">
        <v>9</v>
      </c>
      <c r="AH224">
        <v>10</v>
      </c>
      <c r="AI224" s="35" t="s">
        <v>12</v>
      </c>
      <c r="AJ224" t="s">
        <v>8</v>
      </c>
      <c r="AK224" t="s">
        <v>8</v>
      </c>
      <c r="AL224" t="s">
        <v>8</v>
      </c>
      <c r="AM224" t="s">
        <v>8</v>
      </c>
      <c r="AN224" t="s">
        <v>8</v>
      </c>
      <c r="AO224" s="35">
        <v>24</v>
      </c>
      <c r="AP224" t="s">
        <v>876</v>
      </c>
      <c r="AQ224">
        <v>51.3</v>
      </c>
      <c r="AR224">
        <v>5.2</v>
      </c>
      <c r="AS224" t="s">
        <v>8</v>
      </c>
      <c r="AT224" t="s">
        <v>8</v>
      </c>
      <c r="AU224" t="s">
        <v>8</v>
      </c>
      <c r="AV224" t="s">
        <v>8</v>
      </c>
      <c r="AW224" t="s">
        <v>137</v>
      </c>
      <c r="AX224" t="s">
        <v>9</v>
      </c>
      <c r="AY224" s="35" t="s">
        <v>12</v>
      </c>
      <c r="AZ224" t="s">
        <v>8</v>
      </c>
      <c r="BA224" t="s">
        <v>8</v>
      </c>
      <c r="BB224" t="s">
        <v>8</v>
      </c>
      <c r="BC224" t="s">
        <v>8</v>
      </c>
      <c r="BD224" t="s">
        <v>8</v>
      </c>
      <c r="BE224" t="s">
        <v>8</v>
      </c>
      <c r="BF224" s="35" t="s">
        <v>273</v>
      </c>
      <c r="BG224" t="s">
        <v>273</v>
      </c>
    </row>
    <row r="225" spans="1:60" x14ac:dyDescent="0.3">
      <c r="A225" t="s">
        <v>1189</v>
      </c>
      <c r="B225" t="s">
        <v>1188</v>
      </c>
      <c r="C225">
        <v>2002</v>
      </c>
      <c r="D225" t="s">
        <v>1190</v>
      </c>
      <c r="E225" t="s">
        <v>143</v>
      </c>
      <c r="F225" s="35" t="s">
        <v>24</v>
      </c>
      <c r="G225" t="s">
        <v>1191</v>
      </c>
      <c r="H225" t="s">
        <v>36</v>
      </c>
      <c r="I225" t="s">
        <v>210</v>
      </c>
      <c r="J225" t="s">
        <v>284</v>
      </c>
      <c r="K225">
        <v>10</v>
      </c>
      <c r="L225" t="s">
        <v>9</v>
      </c>
      <c r="M225">
        <v>12</v>
      </c>
      <c r="N225" t="s">
        <v>9</v>
      </c>
      <c r="O225" t="s">
        <v>9</v>
      </c>
      <c r="P225" t="s">
        <v>9</v>
      </c>
      <c r="Q225">
        <v>2</v>
      </c>
      <c r="R225">
        <v>10</v>
      </c>
      <c r="S225">
        <v>0</v>
      </c>
      <c r="T225" t="s">
        <v>8</v>
      </c>
      <c r="U225" t="str">
        <f t="shared" si="8"/>
        <v>NA</v>
      </c>
      <c r="V225" t="str">
        <f t="shared" si="9"/>
        <v>NA</v>
      </c>
      <c r="W225" s="35" t="s">
        <v>95</v>
      </c>
      <c r="X225" t="s">
        <v>8</v>
      </c>
      <c r="Y225" t="s">
        <v>2553</v>
      </c>
      <c r="Z225" t="s">
        <v>91</v>
      </c>
      <c r="AA225">
        <v>20</v>
      </c>
      <c r="AB225" t="s">
        <v>145</v>
      </c>
      <c r="AC225" t="s">
        <v>9</v>
      </c>
      <c r="AD225" t="s">
        <v>8</v>
      </c>
      <c r="AE225" t="s">
        <v>85</v>
      </c>
      <c r="AF225">
        <v>540</v>
      </c>
      <c r="AG225" t="s">
        <v>9</v>
      </c>
      <c r="AH225">
        <v>10</v>
      </c>
      <c r="AI225" s="35" t="s">
        <v>12</v>
      </c>
      <c r="AJ225" t="s">
        <v>8</v>
      </c>
      <c r="AK225" t="s">
        <v>8</v>
      </c>
      <c r="AL225" t="s">
        <v>8</v>
      </c>
      <c r="AM225" t="s">
        <v>8</v>
      </c>
      <c r="AN225" t="s">
        <v>8</v>
      </c>
      <c r="AO225" s="35">
        <v>24</v>
      </c>
      <c r="AP225" t="s">
        <v>876</v>
      </c>
      <c r="AQ225">
        <v>136</v>
      </c>
      <c r="AR225">
        <v>7.8</v>
      </c>
      <c r="AS225" t="s">
        <v>8</v>
      </c>
      <c r="AT225" t="s">
        <v>8</v>
      </c>
      <c r="AU225" t="s">
        <v>8</v>
      </c>
      <c r="AV225" t="s">
        <v>8</v>
      </c>
      <c r="AW225" t="s">
        <v>137</v>
      </c>
      <c r="AX225" t="s">
        <v>9</v>
      </c>
      <c r="AY225" s="35" t="s">
        <v>12</v>
      </c>
      <c r="AZ225" t="s">
        <v>8</v>
      </c>
      <c r="BA225" t="s">
        <v>8</v>
      </c>
      <c r="BB225" t="s">
        <v>8</v>
      </c>
      <c r="BC225" t="s">
        <v>8</v>
      </c>
      <c r="BD225" t="s">
        <v>8</v>
      </c>
      <c r="BE225" t="s">
        <v>8</v>
      </c>
      <c r="BF225" s="35" t="s">
        <v>273</v>
      </c>
      <c r="BG225" t="s">
        <v>273</v>
      </c>
    </row>
    <row r="226" spans="1:60" x14ac:dyDescent="0.3">
      <c r="A226" t="s">
        <v>1189</v>
      </c>
      <c r="B226" t="s">
        <v>1188</v>
      </c>
      <c r="C226">
        <v>2002</v>
      </c>
      <c r="D226" t="s">
        <v>1190</v>
      </c>
      <c r="E226" t="s">
        <v>144</v>
      </c>
      <c r="F226" s="35" t="s">
        <v>24</v>
      </c>
      <c r="G226" t="s">
        <v>1191</v>
      </c>
      <c r="H226" t="s">
        <v>36</v>
      </c>
      <c r="I226" t="s">
        <v>210</v>
      </c>
      <c r="J226" t="s">
        <v>284</v>
      </c>
      <c r="K226">
        <v>10</v>
      </c>
      <c r="L226" t="s">
        <v>9</v>
      </c>
      <c r="M226">
        <v>12</v>
      </c>
      <c r="N226" t="s">
        <v>9</v>
      </c>
      <c r="O226" t="s">
        <v>9</v>
      </c>
      <c r="P226" t="s">
        <v>9</v>
      </c>
      <c r="Q226">
        <v>1</v>
      </c>
      <c r="R226">
        <v>13</v>
      </c>
      <c r="S226">
        <v>3</v>
      </c>
      <c r="T226">
        <v>13</v>
      </c>
      <c r="U226">
        <f t="shared" si="8"/>
        <v>3</v>
      </c>
      <c r="V226">
        <f t="shared" si="9"/>
        <v>4.333333333333333</v>
      </c>
      <c r="W226" s="35" t="s">
        <v>95</v>
      </c>
      <c r="X226" t="s">
        <v>8</v>
      </c>
      <c r="Y226" t="s">
        <v>2553</v>
      </c>
      <c r="Z226" t="s">
        <v>91</v>
      </c>
      <c r="AA226">
        <v>20</v>
      </c>
      <c r="AB226" t="s">
        <v>145</v>
      </c>
      <c r="AC226" t="s">
        <v>9</v>
      </c>
      <c r="AD226" t="s">
        <v>8</v>
      </c>
      <c r="AE226" t="s">
        <v>85</v>
      </c>
      <c r="AF226">
        <v>540</v>
      </c>
      <c r="AG226" t="s">
        <v>9</v>
      </c>
      <c r="AH226">
        <v>10</v>
      </c>
      <c r="AI226" s="35" t="s">
        <v>1192</v>
      </c>
      <c r="AK226">
        <v>2700</v>
      </c>
      <c r="AL226" t="s">
        <v>1195</v>
      </c>
      <c r="AM226">
        <v>0</v>
      </c>
      <c r="AN226" t="s">
        <v>157</v>
      </c>
      <c r="AO226" s="35">
        <v>24</v>
      </c>
      <c r="AP226" t="s">
        <v>876</v>
      </c>
      <c r="AQ226">
        <v>116.2</v>
      </c>
      <c r="AR226">
        <v>7.8</v>
      </c>
      <c r="AS226">
        <v>88.6</v>
      </c>
      <c r="AT226">
        <v>8.6</v>
      </c>
      <c r="AU226" t="s">
        <v>8</v>
      </c>
      <c r="AV226" t="s">
        <v>8</v>
      </c>
      <c r="AW226" t="s">
        <v>137</v>
      </c>
      <c r="AX226" t="s">
        <v>9</v>
      </c>
      <c r="AY226" s="35" t="s">
        <v>12</v>
      </c>
      <c r="AZ226" t="s">
        <v>8</v>
      </c>
      <c r="BA226" t="s">
        <v>8</v>
      </c>
      <c r="BB226" t="s">
        <v>8</v>
      </c>
      <c r="BC226" t="s">
        <v>8</v>
      </c>
      <c r="BD226" t="s">
        <v>8</v>
      </c>
      <c r="BE226" t="s">
        <v>8</v>
      </c>
      <c r="BF226" s="35" t="s">
        <v>273</v>
      </c>
      <c r="BG226" t="s">
        <v>272</v>
      </c>
      <c r="BH226" t="s">
        <v>1193</v>
      </c>
    </row>
    <row r="227" spans="1:60" x14ac:dyDescent="0.3">
      <c r="A227" t="s">
        <v>1189</v>
      </c>
      <c r="B227" t="s">
        <v>1188</v>
      </c>
      <c r="C227">
        <v>2002</v>
      </c>
      <c r="D227" t="s">
        <v>1190</v>
      </c>
      <c r="E227" t="s">
        <v>263</v>
      </c>
      <c r="F227" s="35" t="s">
        <v>24</v>
      </c>
      <c r="G227" t="s">
        <v>1191</v>
      </c>
      <c r="H227" t="s">
        <v>36</v>
      </c>
      <c r="I227" t="s">
        <v>210</v>
      </c>
      <c r="J227" t="s">
        <v>284</v>
      </c>
      <c r="K227">
        <v>10</v>
      </c>
      <c r="L227" t="s">
        <v>9</v>
      </c>
      <c r="M227">
        <v>12</v>
      </c>
      <c r="N227" t="s">
        <v>9</v>
      </c>
      <c r="O227" t="s">
        <v>9</v>
      </c>
      <c r="P227" t="s">
        <v>9</v>
      </c>
      <c r="Q227">
        <v>1</v>
      </c>
      <c r="R227">
        <v>15</v>
      </c>
      <c r="S227">
        <v>3</v>
      </c>
      <c r="T227">
        <v>15</v>
      </c>
      <c r="U227">
        <f t="shared" si="8"/>
        <v>3</v>
      </c>
      <c r="V227">
        <f t="shared" si="9"/>
        <v>5</v>
      </c>
      <c r="W227" s="35" t="s">
        <v>95</v>
      </c>
      <c r="X227" t="s">
        <v>8</v>
      </c>
      <c r="Y227" t="s">
        <v>2553</v>
      </c>
      <c r="Z227" t="s">
        <v>91</v>
      </c>
      <c r="AA227">
        <v>20</v>
      </c>
      <c r="AB227" t="s">
        <v>145</v>
      </c>
      <c r="AC227" t="s">
        <v>9</v>
      </c>
      <c r="AD227" t="s">
        <v>8</v>
      </c>
      <c r="AE227" t="s">
        <v>85</v>
      </c>
      <c r="AF227">
        <v>540</v>
      </c>
      <c r="AG227" t="s">
        <v>9</v>
      </c>
      <c r="AH227">
        <v>10</v>
      </c>
      <c r="AI227" s="35" t="s">
        <v>258</v>
      </c>
      <c r="AK227">
        <v>27</v>
      </c>
      <c r="AL227" t="s">
        <v>145</v>
      </c>
      <c r="AM227">
        <v>0</v>
      </c>
      <c r="AN227" t="s">
        <v>157</v>
      </c>
      <c r="AO227" s="35">
        <v>24</v>
      </c>
      <c r="AP227" t="s">
        <v>876</v>
      </c>
      <c r="AQ227">
        <v>114.4</v>
      </c>
      <c r="AR227">
        <v>6</v>
      </c>
      <c r="AS227">
        <v>67.900000000000006</v>
      </c>
      <c r="AT227">
        <v>10.199999999999999</v>
      </c>
      <c r="AU227" t="s">
        <v>8</v>
      </c>
      <c r="AV227" t="s">
        <v>8</v>
      </c>
      <c r="AW227" t="s">
        <v>137</v>
      </c>
      <c r="AX227" t="s">
        <v>9</v>
      </c>
      <c r="AY227" s="35" t="s">
        <v>12</v>
      </c>
      <c r="AZ227" t="s">
        <v>8</v>
      </c>
      <c r="BA227" t="s">
        <v>8</v>
      </c>
      <c r="BB227" t="s">
        <v>8</v>
      </c>
      <c r="BC227" t="s">
        <v>8</v>
      </c>
      <c r="BD227" t="s">
        <v>8</v>
      </c>
      <c r="BE227" t="s">
        <v>8</v>
      </c>
      <c r="BF227" s="35" t="s">
        <v>273</v>
      </c>
      <c r="BG227" t="s">
        <v>272</v>
      </c>
      <c r="BH227" t="s">
        <v>1194</v>
      </c>
    </row>
    <row r="228" spans="1:60" s="22" customFormat="1" x14ac:dyDescent="0.3">
      <c r="A228" s="22" t="s">
        <v>1197</v>
      </c>
      <c r="B228" s="22" t="s">
        <v>1196</v>
      </c>
      <c r="C228" s="22">
        <v>2011</v>
      </c>
      <c r="D228" s="22" t="s">
        <v>1198</v>
      </c>
      <c r="E228" s="22" t="s">
        <v>141</v>
      </c>
      <c r="F228" s="34" t="s">
        <v>24</v>
      </c>
      <c r="G228" s="22" t="s">
        <v>11</v>
      </c>
      <c r="H228" s="22" t="s">
        <v>36</v>
      </c>
      <c r="I228" s="22" t="s">
        <v>12</v>
      </c>
      <c r="J228" s="22" t="s">
        <v>8</v>
      </c>
      <c r="K228" s="22" t="s">
        <v>9</v>
      </c>
      <c r="L228" s="22">
        <v>12</v>
      </c>
      <c r="M228" s="22" t="s">
        <v>9</v>
      </c>
      <c r="N228" s="22">
        <v>260</v>
      </c>
      <c r="O228" s="22" t="s">
        <v>9</v>
      </c>
      <c r="P228" s="22">
        <v>280</v>
      </c>
      <c r="Q228" s="22">
        <v>5</v>
      </c>
      <c r="R228" s="22">
        <v>5</v>
      </c>
      <c r="S228" s="22">
        <v>0</v>
      </c>
      <c r="T228" s="22" t="s">
        <v>8</v>
      </c>
      <c r="U228" s="22" t="str">
        <f t="shared" si="8"/>
        <v>NA</v>
      </c>
      <c r="V228" s="22" t="str">
        <f t="shared" si="9"/>
        <v>NA</v>
      </c>
      <c r="W228" s="34" t="s">
        <v>97</v>
      </c>
      <c r="X228" s="22" t="s">
        <v>8</v>
      </c>
      <c r="Y228" s="22" t="s">
        <v>78</v>
      </c>
      <c r="Z228" s="22" t="s">
        <v>9</v>
      </c>
      <c r="AA228" s="22">
        <v>10</v>
      </c>
      <c r="AB228" s="22" t="s">
        <v>320</v>
      </c>
      <c r="AC228" s="22">
        <v>2750</v>
      </c>
      <c r="AD228" s="22" t="s">
        <v>528</v>
      </c>
      <c r="AE228" s="22" t="s">
        <v>232</v>
      </c>
      <c r="AF228" s="22">
        <v>560</v>
      </c>
      <c r="AG228" s="22">
        <v>1.5</v>
      </c>
      <c r="AH228" s="22">
        <v>20</v>
      </c>
      <c r="AI228" s="34" t="s">
        <v>12</v>
      </c>
      <c r="AJ228" s="22" t="s">
        <v>8</v>
      </c>
      <c r="AK228" s="22" t="s">
        <v>8</v>
      </c>
      <c r="AL228" s="22" t="s">
        <v>8</v>
      </c>
      <c r="AM228" s="22" t="s">
        <v>8</v>
      </c>
      <c r="AN228" s="22" t="s">
        <v>8</v>
      </c>
      <c r="AO228" s="34">
        <v>1</v>
      </c>
      <c r="AP228" s="22" t="s">
        <v>876</v>
      </c>
      <c r="AQ228" s="22">
        <v>17.98</v>
      </c>
      <c r="AR228" s="22">
        <v>1.27</v>
      </c>
      <c r="AS228" s="22" t="s">
        <v>8</v>
      </c>
      <c r="AT228" s="22" t="s">
        <v>8</v>
      </c>
      <c r="AU228" s="22" t="s">
        <v>8</v>
      </c>
      <c r="AV228" s="22" t="s">
        <v>8</v>
      </c>
      <c r="AW228" s="22" t="s">
        <v>137</v>
      </c>
      <c r="AX228" s="22" t="s">
        <v>9</v>
      </c>
      <c r="AY228" s="34" t="s">
        <v>12</v>
      </c>
      <c r="AZ228" s="22" t="s">
        <v>8</v>
      </c>
      <c r="BA228" s="22" t="s">
        <v>8</v>
      </c>
      <c r="BB228" s="22" t="s">
        <v>8</v>
      </c>
      <c r="BC228" s="22" t="s">
        <v>8</v>
      </c>
      <c r="BD228" s="22" t="s">
        <v>8</v>
      </c>
      <c r="BE228" s="22" t="s">
        <v>8</v>
      </c>
      <c r="BF228" s="34" t="s">
        <v>272</v>
      </c>
      <c r="BG228" s="22" t="s">
        <v>273</v>
      </c>
      <c r="BH228" s="22" t="s">
        <v>1199</v>
      </c>
    </row>
    <row r="229" spans="1:60" x14ac:dyDescent="0.3">
      <c r="A229" t="s">
        <v>1201</v>
      </c>
      <c r="B229" t="s">
        <v>1200</v>
      </c>
      <c r="C229">
        <v>2018</v>
      </c>
      <c r="D229" t="s">
        <v>1202</v>
      </c>
      <c r="E229" t="s">
        <v>141</v>
      </c>
      <c r="F229" s="35" t="s">
        <v>25</v>
      </c>
      <c r="G229" t="s">
        <v>1008</v>
      </c>
      <c r="H229" t="s">
        <v>36</v>
      </c>
      <c r="I229" t="s">
        <v>12</v>
      </c>
      <c r="J229" t="s">
        <v>8</v>
      </c>
      <c r="K229" t="s">
        <v>9</v>
      </c>
      <c r="L229">
        <v>12</v>
      </c>
      <c r="M229" t="s">
        <v>9</v>
      </c>
      <c r="N229" t="s">
        <v>9</v>
      </c>
      <c r="O229" t="s">
        <v>9</v>
      </c>
      <c r="P229" t="s">
        <v>9</v>
      </c>
      <c r="Q229">
        <v>2</v>
      </c>
      <c r="R229">
        <v>7</v>
      </c>
      <c r="S229">
        <v>0</v>
      </c>
      <c r="T229" t="s">
        <v>8</v>
      </c>
      <c r="U229" t="str">
        <f t="shared" si="8"/>
        <v>NA</v>
      </c>
      <c r="V229" t="str">
        <f t="shared" si="9"/>
        <v>NA</v>
      </c>
      <c r="W229" s="35" t="s">
        <v>97</v>
      </c>
      <c r="X229" t="s">
        <v>8</v>
      </c>
      <c r="Y229" t="s">
        <v>78</v>
      </c>
      <c r="Z229" t="s">
        <v>925</v>
      </c>
      <c r="AA229">
        <v>10</v>
      </c>
      <c r="AB229" t="s">
        <v>320</v>
      </c>
      <c r="AC229">
        <v>50</v>
      </c>
      <c r="AD229" t="s">
        <v>221</v>
      </c>
      <c r="AE229" t="s">
        <v>9</v>
      </c>
      <c r="AF229">
        <v>561</v>
      </c>
      <c r="AG229" t="s">
        <v>9</v>
      </c>
      <c r="AH229">
        <v>10</v>
      </c>
      <c r="AI229" s="35" t="s">
        <v>12</v>
      </c>
      <c r="AJ229" t="s">
        <v>8</v>
      </c>
      <c r="AK229" t="s">
        <v>8</v>
      </c>
      <c r="AL229" t="s">
        <v>8</v>
      </c>
      <c r="AM229" t="s">
        <v>8</v>
      </c>
      <c r="AN229" t="s">
        <v>8</v>
      </c>
      <c r="AO229" s="35">
        <v>96</v>
      </c>
      <c r="AP229" t="s">
        <v>876</v>
      </c>
      <c r="AQ229">
        <v>0.61</v>
      </c>
      <c r="AR229">
        <v>0.1</v>
      </c>
      <c r="AS229" t="s">
        <v>8</v>
      </c>
      <c r="AT229" t="s">
        <v>8</v>
      </c>
      <c r="AU229" t="s">
        <v>8</v>
      </c>
      <c r="AV229" t="s">
        <v>8</v>
      </c>
      <c r="AW229" t="s">
        <v>137</v>
      </c>
      <c r="AX229" t="s">
        <v>197</v>
      </c>
      <c r="AY229" s="35" t="s">
        <v>12</v>
      </c>
      <c r="AZ229" t="s">
        <v>8</v>
      </c>
      <c r="BA229" t="s">
        <v>8</v>
      </c>
      <c r="BB229" t="s">
        <v>8</v>
      </c>
      <c r="BC229" t="s">
        <v>8</v>
      </c>
      <c r="BD229" t="s">
        <v>8</v>
      </c>
      <c r="BE229" t="s">
        <v>8</v>
      </c>
      <c r="BF229" s="35" t="s">
        <v>273</v>
      </c>
      <c r="BG229" t="s">
        <v>273</v>
      </c>
      <c r="BH229" t="s">
        <v>1204</v>
      </c>
    </row>
    <row r="230" spans="1:60" x14ac:dyDescent="0.3">
      <c r="A230" t="s">
        <v>1201</v>
      </c>
      <c r="B230" t="s">
        <v>1200</v>
      </c>
      <c r="C230">
        <v>2018</v>
      </c>
      <c r="D230" t="s">
        <v>1202</v>
      </c>
      <c r="E230" t="s">
        <v>143</v>
      </c>
      <c r="F230" s="35" t="s">
        <v>25</v>
      </c>
      <c r="G230" t="s">
        <v>1203</v>
      </c>
      <c r="H230" t="s">
        <v>36</v>
      </c>
      <c r="I230" t="s">
        <v>12</v>
      </c>
      <c r="J230" t="s">
        <v>8</v>
      </c>
      <c r="K230" t="s">
        <v>9</v>
      </c>
      <c r="L230">
        <v>12</v>
      </c>
      <c r="M230" t="s">
        <v>9</v>
      </c>
      <c r="N230" t="s">
        <v>9</v>
      </c>
      <c r="O230" t="s">
        <v>9</v>
      </c>
      <c r="P230" t="s">
        <v>9</v>
      </c>
      <c r="Q230">
        <v>2</v>
      </c>
      <c r="R230">
        <v>6</v>
      </c>
      <c r="S230">
        <v>0</v>
      </c>
      <c r="T230" t="s">
        <v>8</v>
      </c>
      <c r="U230" t="str">
        <f t="shared" si="8"/>
        <v>NA</v>
      </c>
      <c r="V230" t="str">
        <f t="shared" si="9"/>
        <v>NA</v>
      </c>
      <c r="W230" s="35" t="s">
        <v>97</v>
      </c>
      <c r="X230" t="s">
        <v>8</v>
      </c>
      <c r="Y230" t="s">
        <v>78</v>
      </c>
      <c r="Z230" t="s">
        <v>925</v>
      </c>
      <c r="AA230">
        <v>10</v>
      </c>
      <c r="AB230" t="s">
        <v>320</v>
      </c>
      <c r="AC230">
        <v>50</v>
      </c>
      <c r="AD230" t="s">
        <v>221</v>
      </c>
      <c r="AE230" t="s">
        <v>9</v>
      </c>
      <c r="AF230">
        <v>561</v>
      </c>
      <c r="AG230" t="s">
        <v>9</v>
      </c>
      <c r="AH230">
        <v>10</v>
      </c>
      <c r="AI230" s="35" t="s">
        <v>12</v>
      </c>
      <c r="AJ230" t="s">
        <v>8</v>
      </c>
      <c r="AK230" t="s">
        <v>8</v>
      </c>
      <c r="AL230" t="s">
        <v>8</v>
      </c>
      <c r="AM230" t="s">
        <v>8</v>
      </c>
      <c r="AN230" t="s">
        <v>8</v>
      </c>
      <c r="AO230" s="35">
        <v>96</v>
      </c>
      <c r="AP230" t="s">
        <v>876</v>
      </c>
      <c r="AQ230">
        <v>0.96</v>
      </c>
      <c r="AR230">
        <v>7.0000000000000007E-2</v>
      </c>
      <c r="AS230" t="s">
        <v>8</v>
      </c>
      <c r="AT230" t="s">
        <v>8</v>
      </c>
      <c r="AU230" t="s">
        <v>8</v>
      </c>
      <c r="AV230" t="s">
        <v>8</v>
      </c>
      <c r="AW230" t="s">
        <v>137</v>
      </c>
      <c r="AX230" t="s">
        <v>197</v>
      </c>
      <c r="AY230" s="35" t="s">
        <v>12</v>
      </c>
      <c r="AZ230" t="s">
        <v>8</v>
      </c>
      <c r="BA230" t="s">
        <v>8</v>
      </c>
      <c r="BB230" t="s">
        <v>8</v>
      </c>
      <c r="BC230" t="s">
        <v>8</v>
      </c>
      <c r="BD230" t="s">
        <v>8</v>
      </c>
      <c r="BE230" t="s">
        <v>8</v>
      </c>
      <c r="BF230" s="35" t="s">
        <v>273</v>
      </c>
      <c r="BG230" t="s">
        <v>273</v>
      </c>
      <c r="BH230" t="s">
        <v>1204</v>
      </c>
    </row>
    <row r="231" spans="1:60" s="22" customFormat="1" x14ac:dyDescent="0.3">
      <c r="A231" s="22" t="s">
        <v>1206</v>
      </c>
      <c r="B231" s="22" t="s">
        <v>1205</v>
      </c>
      <c r="C231" s="22">
        <v>2007</v>
      </c>
      <c r="D231" s="22" t="s">
        <v>1207</v>
      </c>
      <c r="E231" s="22" t="s">
        <v>141</v>
      </c>
      <c r="F231" s="34" t="s">
        <v>24</v>
      </c>
      <c r="G231" s="22" t="s">
        <v>10</v>
      </c>
      <c r="H231" s="22" t="s">
        <v>36</v>
      </c>
      <c r="I231" s="22" t="s">
        <v>12</v>
      </c>
      <c r="J231" s="22" t="s">
        <v>8</v>
      </c>
      <c r="K231" s="22">
        <v>10</v>
      </c>
      <c r="L231" s="22" t="s">
        <v>9</v>
      </c>
      <c r="M231" s="22">
        <v>12</v>
      </c>
      <c r="N231" s="22">
        <v>270</v>
      </c>
      <c r="O231" s="22">
        <v>283</v>
      </c>
      <c r="P231" s="22">
        <v>300</v>
      </c>
      <c r="Q231" s="22">
        <v>1</v>
      </c>
      <c r="R231" s="22">
        <v>6</v>
      </c>
      <c r="S231" s="22">
        <v>3</v>
      </c>
      <c r="T231" s="22">
        <v>7</v>
      </c>
      <c r="U231" s="22">
        <f t="shared" si="8"/>
        <v>3</v>
      </c>
      <c r="V231" s="22">
        <f t="shared" si="9"/>
        <v>2</v>
      </c>
      <c r="W231" s="34" t="s">
        <v>95</v>
      </c>
      <c r="X231" s="22" t="s">
        <v>8</v>
      </c>
      <c r="Y231" s="22" t="s">
        <v>2553</v>
      </c>
      <c r="Z231" s="22" t="s">
        <v>91</v>
      </c>
      <c r="AA231" s="22">
        <v>20</v>
      </c>
      <c r="AB231" s="22" t="s">
        <v>145</v>
      </c>
      <c r="AC231" s="22" t="s">
        <v>9</v>
      </c>
      <c r="AD231" s="22" t="s">
        <v>8</v>
      </c>
      <c r="AE231" s="22" t="s">
        <v>85</v>
      </c>
      <c r="AF231" s="22">
        <v>540</v>
      </c>
      <c r="AG231" s="22">
        <v>3</v>
      </c>
      <c r="AH231" s="22">
        <v>10</v>
      </c>
      <c r="AI231" s="34" t="s">
        <v>1208</v>
      </c>
      <c r="AK231" s="22">
        <v>10</v>
      </c>
      <c r="AL231" s="22" t="s">
        <v>1100</v>
      </c>
      <c r="AM231" s="22">
        <v>0</v>
      </c>
      <c r="AN231" s="22" t="s">
        <v>157</v>
      </c>
      <c r="AO231" s="34">
        <v>24</v>
      </c>
      <c r="AP231" s="22" t="s">
        <v>875</v>
      </c>
      <c r="AQ231" s="22">
        <v>12.91</v>
      </c>
      <c r="AR231" s="22">
        <v>2.35</v>
      </c>
      <c r="AS231" s="22">
        <v>10</v>
      </c>
      <c r="AT231" s="22">
        <v>1.35</v>
      </c>
      <c r="AU231" s="22" t="s">
        <v>8</v>
      </c>
      <c r="AV231" s="22" t="s">
        <v>8</v>
      </c>
      <c r="AW231" s="22" t="s">
        <v>483</v>
      </c>
      <c r="AX231" s="22" t="s">
        <v>9</v>
      </c>
      <c r="AY231" s="34" t="s">
        <v>12</v>
      </c>
      <c r="AZ231" s="22" t="s">
        <v>8</v>
      </c>
      <c r="BA231" s="22" t="s">
        <v>8</v>
      </c>
      <c r="BB231" s="22" t="s">
        <v>8</v>
      </c>
      <c r="BC231" s="22" t="s">
        <v>8</v>
      </c>
      <c r="BD231" s="22" t="s">
        <v>8</v>
      </c>
      <c r="BE231" s="22" t="s">
        <v>8</v>
      </c>
      <c r="BF231" s="34" t="s">
        <v>273</v>
      </c>
      <c r="BG231" s="22" t="s">
        <v>272</v>
      </c>
      <c r="BH231" s="22" t="s">
        <v>1215</v>
      </c>
    </row>
    <row r="232" spans="1:60" s="22" customFormat="1" x14ac:dyDescent="0.3">
      <c r="A232" s="22" t="s">
        <v>1206</v>
      </c>
      <c r="B232" s="22" t="s">
        <v>1205</v>
      </c>
      <c r="C232" s="22">
        <v>2007</v>
      </c>
      <c r="D232" s="22" t="s">
        <v>1207</v>
      </c>
      <c r="E232" s="22" t="s">
        <v>143</v>
      </c>
      <c r="F232" s="34" t="s">
        <v>24</v>
      </c>
      <c r="G232" s="22" t="s">
        <v>10</v>
      </c>
      <c r="H232" s="22" t="s">
        <v>36</v>
      </c>
      <c r="I232" s="22" t="s">
        <v>12</v>
      </c>
      <c r="J232" s="22" t="s">
        <v>8</v>
      </c>
      <c r="K232" s="22">
        <v>10</v>
      </c>
      <c r="L232" s="22" t="s">
        <v>9</v>
      </c>
      <c r="M232" s="22">
        <v>12</v>
      </c>
      <c r="N232" s="22">
        <v>270</v>
      </c>
      <c r="O232" s="22">
        <v>283</v>
      </c>
      <c r="P232" s="22">
        <v>300</v>
      </c>
      <c r="Q232" s="22">
        <v>1</v>
      </c>
      <c r="R232" s="22">
        <v>6</v>
      </c>
      <c r="S232" s="22">
        <v>3</v>
      </c>
      <c r="T232" s="22">
        <v>6</v>
      </c>
      <c r="U232" s="22">
        <f>IF(AND(Q232&lt;&gt;"", Q232&lt;&gt;0, Q232&lt;&gt;"NA", Q232&lt;&gt;"NR",S232&lt;&gt;"", S232&lt;&gt;0, S232&lt;&gt;"NA", S232&lt;&gt;"NR"), S232/Q232, "NA")</f>
        <v>3</v>
      </c>
      <c r="V232" s="22">
        <f>IF(AND(U232&lt;&gt;"", U232&lt;&gt;0, U232&lt;&gt;"NA", U232&lt;&gt;"NR",R232&lt;&gt;"", R232&lt;&gt;0, R232&lt;&gt;"NA", R232&lt;&gt;"NR"), R232/U232, "NA")</f>
        <v>2</v>
      </c>
      <c r="W232" s="34" t="s">
        <v>95</v>
      </c>
      <c r="X232" s="22" t="s">
        <v>8</v>
      </c>
      <c r="Y232" s="22" t="s">
        <v>2553</v>
      </c>
      <c r="Z232" s="22" t="s">
        <v>91</v>
      </c>
      <c r="AA232" s="22">
        <v>20</v>
      </c>
      <c r="AB232" s="22" t="s">
        <v>145</v>
      </c>
      <c r="AC232" s="22" t="s">
        <v>9</v>
      </c>
      <c r="AD232" s="22" t="s">
        <v>8</v>
      </c>
      <c r="AE232" s="22" t="s">
        <v>85</v>
      </c>
      <c r="AF232" s="22">
        <v>540</v>
      </c>
      <c r="AG232" s="22">
        <v>3</v>
      </c>
      <c r="AH232" s="22">
        <v>10</v>
      </c>
      <c r="AI232" s="34" t="s">
        <v>1209</v>
      </c>
      <c r="AK232" s="22">
        <v>10</v>
      </c>
      <c r="AL232" s="22" t="s">
        <v>1100</v>
      </c>
      <c r="AM232" s="22">
        <v>0</v>
      </c>
      <c r="AN232" s="22" t="s">
        <v>157</v>
      </c>
      <c r="AO232" s="34">
        <v>24</v>
      </c>
      <c r="AP232" s="22" t="s">
        <v>875</v>
      </c>
      <c r="AQ232" s="22">
        <v>12.91</v>
      </c>
      <c r="AR232" s="22">
        <v>2.35</v>
      </c>
      <c r="AS232" s="22">
        <v>13.01</v>
      </c>
      <c r="AT232" s="22">
        <v>2.2000000000000002</v>
      </c>
      <c r="AU232" s="22" t="s">
        <v>8</v>
      </c>
      <c r="AV232" s="22" t="s">
        <v>8</v>
      </c>
      <c r="AW232" s="22" t="s">
        <v>483</v>
      </c>
      <c r="AX232" s="22" t="s">
        <v>9</v>
      </c>
      <c r="AY232" s="34" t="s">
        <v>12</v>
      </c>
      <c r="AZ232" s="22" t="s">
        <v>8</v>
      </c>
      <c r="BA232" s="22" t="s">
        <v>8</v>
      </c>
      <c r="BB232" s="22" t="s">
        <v>8</v>
      </c>
      <c r="BC232" s="22" t="s">
        <v>8</v>
      </c>
      <c r="BD232" s="22" t="s">
        <v>8</v>
      </c>
      <c r="BE232" s="22" t="s">
        <v>8</v>
      </c>
      <c r="BF232" s="34" t="s">
        <v>273</v>
      </c>
      <c r="BG232" s="22" t="s">
        <v>273</v>
      </c>
      <c r="BH232" s="22" t="s">
        <v>1215</v>
      </c>
    </row>
    <row r="233" spans="1:60" s="22" customFormat="1" x14ac:dyDescent="0.3">
      <c r="A233" s="22" t="s">
        <v>1206</v>
      </c>
      <c r="B233" s="22" t="s">
        <v>1205</v>
      </c>
      <c r="C233" s="22">
        <v>2007</v>
      </c>
      <c r="D233" s="22" t="s">
        <v>1207</v>
      </c>
      <c r="E233" s="22" t="s">
        <v>144</v>
      </c>
      <c r="F233" s="34" t="s">
        <v>24</v>
      </c>
      <c r="G233" s="22" t="s">
        <v>10</v>
      </c>
      <c r="H233" s="22" t="s">
        <v>36</v>
      </c>
      <c r="I233" s="22" t="s">
        <v>12</v>
      </c>
      <c r="J233" s="22" t="s">
        <v>8</v>
      </c>
      <c r="K233" s="22">
        <v>10</v>
      </c>
      <c r="L233" s="22" t="s">
        <v>9</v>
      </c>
      <c r="M233" s="22">
        <v>12</v>
      </c>
      <c r="N233" s="22">
        <v>270</v>
      </c>
      <c r="O233" s="22">
        <v>283</v>
      </c>
      <c r="P233" s="22">
        <v>300</v>
      </c>
      <c r="Q233" s="22">
        <v>1</v>
      </c>
      <c r="R233" s="22">
        <v>6</v>
      </c>
      <c r="S233" s="22">
        <v>3</v>
      </c>
      <c r="T233" s="22">
        <v>5</v>
      </c>
      <c r="U233" s="22">
        <f t="shared" si="8"/>
        <v>3</v>
      </c>
      <c r="V233" s="22">
        <f t="shared" si="9"/>
        <v>2</v>
      </c>
      <c r="W233" s="34" t="s">
        <v>95</v>
      </c>
      <c r="X233" s="22" t="s">
        <v>8</v>
      </c>
      <c r="Y233" s="22" t="s">
        <v>2553</v>
      </c>
      <c r="Z233" s="22" t="s">
        <v>91</v>
      </c>
      <c r="AA233" s="22">
        <v>20</v>
      </c>
      <c r="AB233" s="22" t="s">
        <v>145</v>
      </c>
      <c r="AC233" s="22" t="s">
        <v>9</v>
      </c>
      <c r="AD233" s="22" t="s">
        <v>8</v>
      </c>
      <c r="AE233" s="22" t="s">
        <v>85</v>
      </c>
      <c r="AF233" s="22">
        <v>540</v>
      </c>
      <c r="AG233" s="22">
        <v>3</v>
      </c>
      <c r="AH233" s="22">
        <v>10</v>
      </c>
      <c r="AI233" s="34" t="s">
        <v>1210</v>
      </c>
      <c r="AK233" s="22">
        <v>10</v>
      </c>
      <c r="AL233" s="22" t="s">
        <v>1100</v>
      </c>
      <c r="AM233" s="22">
        <v>0</v>
      </c>
      <c r="AN233" s="22" t="s">
        <v>157</v>
      </c>
      <c r="AO233" s="34">
        <v>24</v>
      </c>
      <c r="AP233" s="22" t="s">
        <v>875</v>
      </c>
      <c r="AQ233" s="22">
        <v>12.91</v>
      </c>
      <c r="AR233" s="22">
        <v>2.35</v>
      </c>
      <c r="AS233" s="22">
        <v>12.01</v>
      </c>
      <c r="AT233" s="22">
        <v>0.3</v>
      </c>
      <c r="AU233" s="22" t="s">
        <v>8</v>
      </c>
      <c r="AV233" s="22" t="s">
        <v>8</v>
      </c>
      <c r="AW233" s="22" t="s">
        <v>483</v>
      </c>
      <c r="AX233" s="22" t="s">
        <v>9</v>
      </c>
      <c r="AY233" s="34" t="s">
        <v>12</v>
      </c>
      <c r="AZ233" s="22" t="s">
        <v>8</v>
      </c>
      <c r="BA233" s="22" t="s">
        <v>8</v>
      </c>
      <c r="BB233" s="22" t="s">
        <v>8</v>
      </c>
      <c r="BC233" s="22" t="s">
        <v>8</v>
      </c>
      <c r="BD233" s="22" t="s">
        <v>8</v>
      </c>
      <c r="BE233" s="22" t="s">
        <v>8</v>
      </c>
      <c r="BF233" s="34" t="s">
        <v>273</v>
      </c>
      <c r="BG233" s="22" t="s">
        <v>273</v>
      </c>
      <c r="BH233" s="22" t="s">
        <v>1215</v>
      </c>
    </row>
    <row r="234" spans="1:60" x14ac:dyDescent="0.3">
      <c r="A234" t="s">
        <v>1211</v>
      </c>
      <c r="B234" t="s">
        <v>1205</v>
      </c>
      <c r="C234">
        <v>2009</v>
      </c>
      <c r="D234" t="s">
        <v>1212</v>
      </c>
      <c r="E234" t="s">
        <v>141</v>
      </c>
      <c r="F234" s="35" t="s">
        <v>24</v>
      </c>
      <c r="G234" t="s">
        <v>10</v>
      </c>
      <c r="H234" t="s">
        <v>36</v>
      </c>
      <c r="I234" t="s">
        <v>12</v>
      </c>
      <c r="J234" t="s">
        <v>8</v>
      </c>
      <c r="K234">
        <v>10</v>
      </c>
      <c r="L234" t="s">
        <v>9</v>
      </c>
      <c r="M234">
        <v>11</v>
      </c>
      <c r="N234">
        <v>270</v>
      </c>
      <c r="O234">
        <v>285</v>
      </c>
      <c r="P234">
        <v>300</v>
      </c>
      <c r="Q234">
        <v>1</v>
      </c>
      <c r="R234">
        <v>15</v>
      </c>
      <c r="S234">
        <v>3</v>
      </c>
      <c r="T234">
        <v>7</v>
      </c>
      <c r="U234">
        <f t="shared" si="8"/>
        <v>3</v>
      </c>
      <c r="V234">
        <f t="shared" si="9"/>
        <v>5</v>
      </c>
      <c r="W234" s="35" t="s">
        <v>95</v>
      </c>
      <c r="X234" t="s">
        <v>8</v>
      </c>
      <c r="Y234" t="s">
        <v>2553</v>
      </c>
      <c r="Z234" t="s">
        <v>91</v>
      </c>
      <c r="AA234">
        <v>20</v>
      </c>
      <c r="AB234" t="s">
        <v>145</v>
      </c>
      <c r="AC234" t="s">
        <v>9</v>
      </c>
      <c r="AD234" t="s">
        <v>8</v>
      </c>
      <c r="AE234" t="s">
        <v>85</v>
      </c>
      <c r="AF234">
        <v>540</v>
      </c>
      <c r="AG234">
        <v>3</v>
      </c>
      <c r="AH234">
        <v>10</v>
      </c>
      <c r="AI234" s="35" t="s">
        <v>1213</v>
      </c>
      <c r="AK234">
        <v>0.4</v>
      </c>
      <c r="AL234" t="s">
        <v>1100</v>
      </c>
      <c r="AM234">
        <v>0</v>
      </c>
      <c r="AN234" t="s">
        <v>157</v>
      </c>
      <c r="AO234" s="35">
        <v>24</v>
      </c>
      <c r="AP234" t="s">
        <v>875</v>
      </c>
      <c r="AQ234">
        <v>10.34</v>
      </c>
      <c r="AR234">
        <v>2.73</v>
      </c>
      <c r="AS234">
        <v>7.58</v>
      </c>
      <c r="AT234">
        <v>1.55</v>
      </c>
      <c r="AU234" t="s">
        <v>8</v>
      </c>
      <c r="AV234" t="s">
        <v>8</v>
      </c>
      <c r="AW234" t="s">
        <v>483</v>
      </c>
      <c r="AX234" t="s">
        <v>196</v>
      </c>
      <c r="AY234" s="35" t="s">
        <v>1217</v>
      </c>
      <c r="AZ234">
        <v>2</v>
      </c>
      <c r="BA234">
        <v>0.19</v>
      </c>
      <c r="BB234">
        <v>2</v>
      </c>
      <c r="BC234">
        <v>0</v>
      </c>
      <c r="BD234" t="s">
        <v>9</v>
      </c>
      <c r="BE234">
        <v>24</v>
      </c>
      <c r="BF234" s="35" t="s">
        <v>273</v>
      </c>
      <c r="BG234" t="s">
        <v>272</v>
      </c>
      <c r="BH234" t="s">
        <v>1218</v>
      </c>
    </row>
    <row r="235" spans="1:60" x14ac:dyDescent="0.3">
      <c r="A235" t="s">
        <v>1211</v>
      </c>
      <c r="B235" t="s">
        <v>1205</v>
      </c>
      <c r="C235">
        <v>2009</v>
      </c>
      <c r="D235" t="s">
        <v>1212</v>
      </c>
      <c r="E235" t="s">
        <v>143</v>
      </c>
      <c r="F235" s="35" t="s">
        <v>24</v>
      </c>
      <c r="G235" t="s">
        <v>10</v>
      </c>
      <c r="H235" t="s">
        <v>36</v>
      </c>
      <c r="I235" t="s">
        <v>12</v>
      </c>
      <c r="J235" t="s">
        <v>8</v>
      </c>
      <c r="K235">
        <v>10</v>
      </c>
      <c r="L235" t="s">
        <v>9</v>
      </c>
      <c r="M235">
        <v>11</v>
      </c>
      <c r="N235">
        <v>270</v>
      </c>
      <c r="O235">
        <v>285</v>
      </c>
      <c r="P235">
        <v>300</v>
      </c>
      <c r="Q235">
        <v>1</v>
      </c>
      <c r="R235">
        <v>10</v>
      </c>
      <c r="S235">
        <v>3</v>
      </c>
      <c r="T235">
        <v>8</v>
      </c>
      <c r="U235">
        <f t="shared" si="8"/>
        <v>3</v>
      </c>
      <c r="V235">
        <f t="shared" si="9"/>
        <v>3.3333333333333335</v>
      </c>
      <c r="W235" s="35" t="s">
        <v>95</v>
      </c>
      <c r="X235" t="s">
        <v>8</v>
      </c>
      <c r="Y235" t="s">
        <v>2553</v>
      </c>
      <c r="Z235" t="s">
        <v>91</v>
      </c>
      <c r="AA235">
        <v>20</v>
      </c>
      <c r="AB235" t="s">
        <v>145</v>
      </c>
      <c r="AC235" t="s">
        <v>9</v>
      </c>
      <c r="AD235" t="s">
        <v>8</v>
      </c>
      <c r="AE235" t="s">
        <v>85</v>
      </c>
      <c r="AF235">
        <v>540</v>
      </c>
      <c r="AG235">
        <v>3</v>
      </c>
      <c r="AH235">
        <v>10</v>
      </c>
      <c r="AI235" s="35" t="s">
        <v>1214</v>
      </c>
      <c r="AK235">
        <v>0.4</v>
      </c>
      <c r="AL235" t="s">
        <v>1100</v>
      </c>
      <c r="AM235">
        <v>0</v>
      </c>
      <c r="AN235" t="s">
        <v>157</v>
      </c>
      <c r="AO235" s="35">
        <v>24</v>
      </c>
      <c r="AP235" t="s">
        <v>875</v>
      </c>
      <c r="AQ235">
        <v>9.5500000000000007</v>
      </c>
      <c r="AR235">
        <v>2.29</v>
      </c>
      <c r="AS235">
        <v>11.38</v>
      </c>
      <c r="AT235">
        <v>3.59</v>
      </c>
      <c r="AU235" t="s">
        <v>8</v>
      </c>
      <c r="AV235" t="s">
        <v>8</v>
      </c>
      <c r="AW235" t="s">
        <v>483</v>
      </c>
      <c r="AX235" t="s">
        <v>196</v>
      </c>
      <c r="AY235" s="35" t="s">
        <v>1217</v>
      </c>
      <c r="AZ235">
        <v>2</v>
      </c>
      <c r="BA235">
        <v>0.19</v>
      </c>
      <c r="BB235">
        <v>2.25</v>
      </c>
      <c r="BC235">
        <v>0.38</v>
      </c>
      <c r="BD235" t="s">
        <v>9</v>
      </c>
      <c r="BE235">
        <v>24</v>
      </c>
      <c r="BF235" s="35" t="s">
        <v>273</v>
      </c>
      <c r="BG235" t="s">
        <v>272</v>
      </c>
      <c r="BH235" t="s">
        <v>1218</v>
      </c>
    </row>
    <row r="236" spans="1:60" s="22" customFormat="1" x14ac:dyDescent="0.3">
      <c r="A236" s="22" t="s">
        <v>1220</v>
      </c>
      <c r="B236" s="22" t="s">
        <v>1219</v>
      </c>
      <c r="C236" s="22">
        <v>1995</v>
      </c>
      <c r="D236" s="22" t="s">
        <v>1221</v>
      </c>
      <c r="E236" s="22" t="s">
        <v>141</v>
      </c>
      <c r="F236" s="34" t="s">
        <v>24</v>
      </c>
      <c r="G236" s="22" t="s">
        <v>11</v>
      </c>
      <c r="H236" s="22" t="s">
        <v>36</v>
      </c>
      <c r="I236" s="22" t="s">
        <v>12</v>
      </c>
      <c r="J236" s="22" t="s">
        <v>8</v>
      </c>
      <c r="K236" s="22" t="s">
        <v>9</v>
      </c>
      <c r="L236" s="22" t="s">
        <v>9</v>
      </c>
      <c r="M236" s="22" t="s">
        <v>9</v>
      </c>
      <c r="N236" s="22">
        <v>240</v>
      </c>
      <c r="O236" s="22" t="s">
        <v>9</v>
      </c>
      <c r="P236" s="22">
        <v>260</v>
      </c>
      <c r="Q236" s="22">
        <v>2</v>
      </c>
      <c r="R236" s="22">
        <v>6</v>
      </c>
      <c r="S236" s="22">
        <v>2</v>
      </c>
      <c r="T236" s="22">
        <v>6</v>
      </c>
      <c r="U236" s="22">
        <f t="shared" si="8"/>
        <v>1</v>
      </c>
      <c r="V236" s="22">
        <f t="shared" si="9"/>
        <v>6</v>
      </c>
      <c r="W236" s="34" t="s">
        <v>175</v>
      </c>
      <c r="X236" s="22" t="s">
        <v>8</v>
      </c>
      <c r="Y236" s="22" t="s">
        <v>2553</v>
      </c>
      <c r="Z236" s="22" t="s">
        <v>1222</v>
      </c>
      <c r="AA236" s="22">
        <v>20</v>
      </c>
      <c r="AB236" s="22" t="s">
        <v>145</v>
      </c>
      <c r="AC236" s="22">
        <v>0.62</v>
      </c>
      <c r="AD236" s="22" t="s">
        <v>461</v>
      </c>
      <c r="AE236" s="22" t="s">
        <v>85</v>
      </c>
      <c r="AF236" s="22">
        <v>540</v>
      </c>
      <c r="AG236" s="22">
        <v>3</v>
      </c>
      <c r="AH236" s="22">
        <v>10</v>
      </c>
      <c r="AI236" s="34" t="s">
        <v>1223</v>
      </c>
      <c r="AK236" s="22">
        <v>40</v>
      </c>
      <c r="AL236" s="22" t="s">
        <v>145</v>
      </c>
      <c r="AM236" s="22">
        <v>3</v>
      </c>
      <c r="AN236" s="22" t="s">
        <v>158</v>
      </c>
      <c r="AO236" s="34">
        <v>6</v>
      </c>
      <c r="AP236" s="22" t="s">
        <v>876</v>
      </c>
      <c r="AQ236" s="22">
        <v>13.78</v>
      </c>
      <c r="AR236" s="22">
        <v>1.95</v>
      </c>
      <c r="AS236" s="22">
        <v>6.96</v>
      </c>
      <c r="AT236" s="22">
        <v>0.33</v>
      </c>
      <c r="AU236" s="22" t="s">
        <v>8</v>
      </c>
      <c r="AV236" s="22" t="s">
        <v>8</v>
      </c>
      <c r="AW236" s="22" t="s">
        <v>483</v>
      </c>
      <c r="AX236" s="22" t="s">
        <v>197</v>
      </c>
      <c r="AY236" s="34" t="s">
        <v>12</v>
      </c>
      <c r="AZ236" s="22" t="s">
        <v>8</v>
      </c>
      <c r="BA236" s="22" t="s">
        <v>8</v>
      </c>
      <c r="BB236" s="22" t="s">
        <v>8</v>
      </c>
      <c r="BC236" s="22" t="s">
        <v>8</v>
      </c>
      <c r="BD236" s="22" t="s">
        <v>8</v>
      </c>
      <c r="BE236" s="22" t="s">
        <v>8</v>
      </c>
      <c r="BF236" s="34" t="s">
        <v>272</v>
      </c>
      <c r="BG236" s="22" t="s">
        <v>273</v>
      </c>
      <c r="BH236" s="22" t="s">
        <v>1224</v>
      </c>
    </row>
    <row r="237" spans="1:60" x14ac:dyDescent="0.3">
      <c r="A237" t="s">
        <v>1228</v>
      </c>
      <c r="B237" t="s">
        <v>1227</v>
      </c>
      <c r="C237">
        <v>1998</v>
      </c>
      <c r="D237" t="s">
        <v>1229</v>
      </c>
      <c r="E237" t="s">
        <v>141</v>
      </c>
      <c r="F237" s="35" t="s">
        <v>39</v>
      </c>
      <c r="G237" t="s">
        <v>1230</v>
      </c>
      <c r="H237" t="s">
        <v>36</v>
      </c>
      <c r="I237" t="s">
        <v>12</v>
      </c>
      <c r="J237" t="s">
        <v>8</v>
      </c>
      <c r="K237" t="s">
        <v>9</v>
      </c>
      <c r="L237" t="s">
        <v>9</v>
      </c>
      <c r="M237" t="s">
        <v>9</v>
      </c>
      <c r="N237">
        <v>300</v>
      </c>
      <c r="O237" t="s">
        <v>9</v>
      </c>
      <c r="P237">
        <v>450</v>
      </c>
      <c r="Q237">
        <v>4</v>
      </c>
      <c r="R237">
        <v>6</v>
      </c>
      <c r="S237">
        <v>0</v>
      </c>
      <c r="T237" t="s">
        <v>8</v>
      </c>
      <c r="U237" t="str">
        <f t="shared" si="8"/>
        <v>NA</v>
      </c>
      <c r="V237" t="str">
        <f t="shared" si="9"/>
        <v>NA</v>
      </c>
      <c r="W237" s="35" t="s">
        <v>147</v>
      </c>
      <c r="X237" t="s">
        <v>97</v>
      </c>
      <c r="Y237" t="s">
        <v>2553</v>
      </c>
      <c r="Z237" t="s">
        <v>1222</v>
      </c>
      <c r="AA237">
        <v>20</v>
      </c>
      <c r="AB237" t="s">
        <v>145</v>
      </c>
      <c r="AC237">
        <v>0.63600000000000001</v>
      </c>
      <c r="AD237" t="s">
        <v>1231</v>
      </c>
      <c r="AE237" t="s">
        <v>85</v>
      </c>
      <c r="AF237">
        <v>570</v>
      </c>
      <c r="AG237">
        <v>3</v>
      </c>
      <c r="AH237">
        <v>10</v>
      </c>
      <c r="AI237" s="35" t="s">
        <v>12</v>
      </c>
      <c r="AJ237" t="s">
        <v>8</v>
      </c>
      <c r="AK237" t="s">
        <v>8</v>
      </c>
      <c r="AL237" t="s">
        <v>8</v>
      </c>
      <c r="AM237" t="s">
        <v>8</v>
      </c>
      <c r="AN237" t="s">
        <v>8</v>
      </c>
      <c r="AO237" s="35">
        <v>24</v>
      </c>
      <c r="AP237" t="s">
        <v>875</v>
      </c>
      <c r="AQ237">
        <v>124.9</v>
      </c>
      <c r="AR237">
        <v>11.8</v>
      </c>
      <c r="AS237" t="s">
        <v>8</v>
      </c>
      <c r="AT237" t="s">
        <v>8</v>
      </c>
      <c r="AU237" t="s">
        <v>8</v>
      </c>
      <c r="AV237" t="s">
        <v>8</v>
      </c>
      <c r="AW237" t="s">
        <v>483</v>
      </c>
      <c r="AX237" t="s">
        <v>198</v>
      </c>
      <c r="AY237" s="35" t="s">
        <v>12</v>
      </c>
      <c r="AZ237" t="s">
        <v>8</v>
      </c>
      <c r="BA237" t="s">
        <v>8</v>
      </c>
      <c r="BB237" t="s">
        <v>8</v>
      </c>
      <c r="BC237" t="s">
        <v>8</v>
      </c>
      <c r="BD237" t="s">
        <v>8</v>
      </c>
      <c r="BE237" t="s">
        <v>8</v>
      </c>
      <c r="BF237" s="35" t="s">
        <v>273</v>
      </c>
      <c r="BG237" t="s">
        <v>273</v>
      </c>
    </row>
    <row r="238" spans="1:60" x14ac:dyDescent="0.3">
      <c r="A238" t="s">
        <v>1228</v>
      </c>
      <c r="B238" t="s">
        <v>1227</v>
      </c>
      <c r="C238">
        <v>1998</v>
      </c>
      <c r="D238" t="s">
        <v>1229</v>
      </c>
      <c r="E238" t="s">
        <v>143</v>
      </c>
      <c r="F238" s="35" t="s">
        <v>39</v>
      </c>
      <c r="G238" t="s">
        <v>1230</v>
      </c>
      <c r="H238" t="s">
        <v>36</v>
      </c>
      <c r="I238" t="s">
        <v>12</v>
      </c>
      <c r="J238" t="s">
        <v>8</v>
      </c>
      <c r="K238" t="s">
        <v>9</v>
      </c>
      <c r="L238" t="s">
        <v>9</v>
      </c>
      <c r="M238" t="s">
        <v>9</v>
      </c>
      <c r="N238">
        <v>300</v>
      </c>
      <c r="O238" t="s">
        <v>9</v>
      </c>
      <c r="P238">
        <v>450</v>
      </c>
      <c r="Q238">
        <v>4</v>
      </c>
      <c r="R238">
        <v>6</v>
      </c>
      <c r="S238">
        <v>0</v>
      </c>
      <c r="T238" t="s">
        <v>8</v>
      </c>
      <c r="U238" t="str">
        <f t="shared" si="8"/>
        <v>NA</v>
      </c>
      <c r="V238" t="str">
        <f t="shared" si="9"/>
        <v>NA</v>
      </c>
      <c r="W238" s="35" t="s">
        <v>147</v>
      </c>
      <c r="X238" t="s">
        <v>97</v>
      </c>
      <c r="Y238" t="s">
        <v>2553</v>
      </c>
      <c r="Z238" t="s">
        <v>1222</v>
      </c>
      <c r="AA238">
        <v>20</v>
      </c>
      <c r="AB238" t="s">
        <v>145</v>
      </c>
      <c r="AC238">
        <v>0.63600000000000001</v>
      </c>
      <c r="AD238" t="s">
        <v>1231</v>
      </c>
      <c r="AE238" t="s">
        <v>85</v>
      </c>
      <c r="AF238">
        <v>570</v>
      </c>
      <c r="AG238">
        <v>3</v>
      </c>
      <c r="AH238">
        <v>15</v>
      </c>
      <c r="AI238" s="35" t="s">
        <v>12</v>
      </c>
      <c r="AJ238" t="s">
        <v>8</v>
      </c>
      <c r="AK238" t="s">
        <v>8</v>
      </c>
      <c r="AL238" t="s">
        <v>8</v>
      </c>
      <c r="AM238" t="s">
        <v>8</v>
      </c>
      <c r="AN238" t="s">
        <v>8</v>
      </c>
      <c r="AO238" s="35">
        <v>24</v>
      </c>
      <c r="AP238" t="s">
        <v>875</v>
      </c>
      <c r="AQ238">
        <v>158.30000000000001</v>
      </c>
      <c r="AR238">
        <v>10.8</v>
      </c>
      <c r="AS238" t="s">
        <v>8</v>
      </c>
      <c r="AT238" t="s">
        <v>8</v>
      </c>
      <c r="AU238" t="s">
        <v>8</v>
      </c>
      <c r="AV238" t="s">
        <v>8</v>
      </c>
      <c r="AW238" t="s">
        <v>483</v>
      </c>
      <c r="AX238" t="s">
        <v>198</v>
      </c>
      <c r="AY238" s="35" t="s">
        <v>12</v>
      </c>
      <c r="AZ238" t="s">
        <v>8</v>
      </c>
      <c r="BA238" t="s">
        <v>8</v>
      </c>
      <c r="BB238" t="s">
        <v>8</v>
      </c>
      <c r="BC238" t="s">
        <v>8</v>
      </c>
      <c r="BD238" t="s">
        <v>8</v>
      </c>
      <c r="BE238" t="s">
        <v>8</v>
      </c>
      <c r="BF238" s="35" t="s">
        <v>273</v>
      </c>
      <c r="BG238" t="s">
        <v>273</v>
      </c>
    </row>
    <row r="239" spans="1:60" x14ac:dyDescent="0.3">
      <c r="A239" t="s">
        <v>1228</v>
      </c>
      <c r="B239" t="s">
        <v>1227</v>
      </c>
      <c r="C239">
        <v>1998</v>
      </c>
      <c r="D239" t="s">
        <v>1229</v>
      </c>
      <c r="E239" t="s">
        <v>144</v>
      </c>
      <c r="F239" s="35" t="s">
        <v>39</v>
      </c>
      <c r="G239" t="s">
        <v>1230</v>
      </c>
      <c r="H239" t="s">
        <v>36</v>
      </c>
      <c r="I239" t="s">
        <v>12</v>
      </c>
      <c r="J239" t="s">
        <v>8</v>
      </c>
      <c r="K239" t="s">
        <v>9</v>
      </c>
      <c r="L239" t="s">
        <v>9</v>
      </c>
      <c r="M239" t="s">
        <v>9</v>
      </c>
      <c r="N239">
        <v>300</v>
      </c>
      <c r="O239" t="s">
        <v>9</v>
      </c>
      <c r="P239">
        <v>450</v>
      </c>
      <c r="Q239">
        <v>4</v>
      </c>
      <c r="R239">
        <v>6</v>
      </c>
      <c r="S239">
        <v>0</v>
      </c>
      <c r="T239" t="s">
        <v>8</v>
      </c>
      <c r="U239" t="str">
        <f t="shared" si="8"/>
        <v>NA</v>
      </c>
      <c r="V239" t="str">
        <f t="shared" si="9"/>
        <v>NA</v>
      </c>
      <c r="W239" s="35" t="s">
        <v>147</v>
      </c>
      <c r="X239" t="s">
        <v>97</v>
      </c>
      <c r="Y239" t="s">
        <v>2553</v>
      </c>
      <c r="Z239" t="s">
        <v>1222</v>
      </c>
      <c r="AA239">
        <v>20</v>
      </c>
      <c r="AB239" t="s">
        <v>145</v>
      </c>
      <c r="AC239">
        <v>0.63600000000000001</v>
      </c>
      <c r="AD239" t="s">
        <v>1231</v>
      </c>
      <c r="AE239" t="s">
        <v>85</v>
      </c>
      <c r="AF239">
        <v>570</v>
      </c>
      <c r="AG239">
        <v>3</v>
      </c>
      <c r="AH239">
        <v>20</v>
      </c>
      <c r="AI239" s="35" t="s">
        <v>12</v>
      </c>
      <c r="AJ239" t="s">
        <v>8</v>
      </c>
      <c r="AK239" t="s">
        <v>8</v>
      </c>
      <c r="AL239" t="s">
        <v>8</v>
      </c>
      <c r="AM239" t="s">
        <v>8</v>
      </c>
      <c r="AN239" t="s">
        <v>8</v>
      </c>
      <c r="AO239" s="35">
        <v>24</v>
      </c>
      <c r="AP239" t="s">
        <v>875</v>
      </c>
      <c r="AQ239">
        <v>174.3</v>
      </c>
      <c r="AR239">
        <v>17.7</v>
      </c>
      <c r="AS239" t="s">
        <v>8</v>
      </c>
      <c r="AT239" t="s">
        <v>8</v>
      </c>
      <c r="AU239" t="s">
        <v>8</v>
      </c>
      <c r="AV239" t="s">
        <v>8</v>
      </c>
      <c r="AW239" t="s">
        <v>483</v>
      </c>
      <c r="AX239" t="s">
        <v>198</v>
      </c>
      <c r="AY239" s="35" t="s">
        <v>12</v>
      </c>
      <c r="AZ239" t="s">
        <v>8</v>
      </c>
      <c r="BA239" t="s">
        <v>8</v>
      </c>
      <c r="BB239" t="s">
        <v>8</v>
      </c>
      <c r="BC239" t="s">
        <v>8</v>
      </c>
      <c r="BD239" t="s">
        <v>8</v>
      </c>
      <c r="BE239" t="s">
        <v>8</v>
      </c>
      <c r="BF239" s="35" t="s">
        <v>273</v>
      </c>
      <c r="BG239" t="s">
        <v>273</v>
      </c>
    </row>
    <row r="240" spans="1:60" x14ac:dyDescent="0.3">
      <c r="A240" t="s">
        <v>1228</v>
      </c>
      <c r="B240" t="s">
        <v>1227</v>
      </c>
      <c r="C240">
        <v>1998</v>
      </c>
      <c r="D240" t="s">
        <v>1229</v>
      </c>
      <c r="E240" t="s">
        <v>263</v>
      </c>
      <c r="F240" s="35" t="s">
        <v>39</v>
      </c>
      <c r="G240" t="s">
        <v>1230</v>
      </c>
      <c r="H240" t="s">
        <v>36</v>
      </c>
      <c r="I240" t="s">
        <v>12</v>
      </c>
      <c r="J240" t="s">
        <v>8</v>
      </c>
      <c r="K240" t="s">
        <v>9</v>
      </c>
      <c r="L240" t="s">
        <v>9</v>
      </c>
      <c r="M240" t="s">
        <v>9</v>
      </c>
      <c r="N240">
        <v>300</v>
      </c>
      <c r="O240" t="s">
        <v>9</v>
      </c>
      <c r="P240">
        <v>450</v>
      </c>
      <c r="Q240">
        <v>4</v>
      </c>
      <c r="R240">
        <v>6</v>
      </c>
      <c r="S240">
        <v>0</v>
      </c>
      <c r="T240" t="s">
        <v>8</v>
      </c>
      <c r="U240" t="str">
        <f t="shared" si="8"/>
        <v>NA</v>
      </c>
      <c r="V240" t="str">
        <f t="shared" si="9"/>
        <v>NA</v>
      </c>
      <c r="W240" s="35" t="s">
        <v>147</v>
      </c>
      <c r="X240" t="s">
        <v>97</v>
      </c>
      <c r="Y240" t="s">
        <v>2553</v>
      </c>
      <c r="Z240" t="s">
        <v>1222</v>
      </c>
      <c r="AA240">
        <v>20</v>
      </c>
      <c r="AB240" t="s">
        <v>145</v>
      </c>
      <c r="AC240">
        <v>0.63600000000000001</v>
      </c>
      <c r="AD240" t="s">
        <v>1231</v>
      </c>
      <c r="AE240" t="s">
        <v>85</v>
      </c>
      <c r="AF240">
        <v>570</v>
      </c>
      <c r="AG240">
        <v>3</v>
      </c>
      <c r="AH240">
        <v>30</v>
      </c>
      <c r="AI240" s="35" t="s">
        <v>12</v>
      </c>
      <c r="AJ240" t="s">
        <v>8</v>
      </c>
      <c r="AK240" t="s">
        <v>8</v>
      </c>
      <c r="AL240" t="s">
        <v>8</v>
      </c>
      <c r="AM240" t="s">
        <v>8</v>
      </c>
      <c r="AN240" t="s">
        <v>8</v>
      </c>
      <c r="AO240" s="35">
        <v>24</v>
      </c>
      <c r="AP240" t="s">
        <v>875</v>
      </c>
      <c r="AQ240">
        <v>205.3</v>
      </c>
      <c r="AR240">
        <v>4.7</v>
      </c>
      <c r="AS240" t="s">
        <v>8</v>
      </c>
      <c r="AT240" t="s">
        <v>8</v>
      </c>
      <c r="AU240" t="s">
        <v>8</v>
      </c>
      <c r="AV240" t="s">
        <v>8</v>
      </c>
      <c r="AW240" t="s">
        <v>483</v>
      </c>
      <c r="AX240" t="s">
        <v>198</v>
      </c>
      <c r="AY240" s="35" t="s">
        <v>12</v>
      </c>
      <c r="AZ240" t="s">
        <v>8</v>
      </c>
      <c r="BA240" t="s">
        <v>8</v>
      </c>
      <c r="BB240" t="s">
        <v>8</v>
      </c>
      <c r="BC240" t="s">
        <v>8</v>
      </c>
      <c r="BD240" t="s">
        <v>8</v>
      </c>
      <c r="BE240" t="s">
        <v>8</v>
      </c>
      <c r="BF240" s="35" t="s">
        <v>273</v>
      </c>
      <c r="BG240" t="s">
        <v>273</v>
      </c>
    </row>
    <row r="241" spans="1:61" s="32" customFormat="1" x14ac:dyDescent="0.3">
      <c r="A241" s="32" t="s">
        <v>1234</v>
      </c>
      <c r="B241" s="32" t="s">
        <v>1227</v>
      </c>
      <c r="C241" s="32">
        <v>1999</v>
      </c>
      <c r="D241" s="32" t="s">
        <v>1235</v>
      </c>
      <c r="E241" s="32" t="s">
        <v>141</v>
      </c>
      <c r="F241" s="36" t="s">
        <v>39</v>
      </c>
      <c r="G241" s="32" t="s">
        <v>1230</v>
      </c>
      <c r="H241" s="32" t="s">
        <v>36</v>
      </c>
      <c r="I241" s="32" t="s">
        <v>12</v>
      </c>
      <c r="J241" s="32" t="s">
        <v>8</v>
      </c>
      <c r="K241" s="32" t="s">
        <v>9</v>
      </c>
      <c r="L241" s="32" t="s">
        <v>9</v>
      </c>
      <c r="M241" s="32" t="s">
        <v>9</v>
      </c>
      <c r="N241" s="32">
        <v>300</v>
      </c>
      <c r="O241" s="32" t="s">
        <v>9</v>
      </c>
      <c r="P241" s="32">
        <v>450</v>
      </c>
      <c r="Q241" s="32">
        <v>1</v>
      </c>
      <c r="R241" s="32">
        <v>10</v>
      </c>
      <c r="S241" s="32">
        <v>6</v>
      </c>
      <c r="T241" s="32">
        <v>10</v>
      </c>
      <c r="U241" s="32">
        <f t="shared" si="8"/>
        <v>6</v>
      </c>
      <c r="V241" s="32">
        <f t="shared" si="9"/>
        <v>1.6666666666666667</v>
      </c>
      <c r="W241" s="36" t="s">
        <v>147</v>
      </c>
      <c r="X241" s="32" t="s">
        <v>97</v>
      </c>
      <c r="Y241" s="32" t="s">
        <v>2553</v>
      </c>
      <c r="Z241" s="32" t="s">
        <v>91</v>
      </c>
      <c r="AA241" s="32">
        <v>20</v>
      </c>
      <c r="AB241" s="32" t="s">
        <v>145</v>
      </c>
      <c r="AC241" s="32">
        <v>0.63600000000000001</v>
      </c>
      <c r="AD241" s="32" t="s">
        <v>1231</v>
      </c>
      <c r="AE241" s="32" t="s">
        <v>85</v>
      </c>
      <c r="AF241" s="32">
        <v>570</v>
      </c>
      <c r="AG241" s="32">
        <v>3</v>
      </c>
      <c r="AH241" s="32">
        <v>10</v>
      </c>
      <c r="AI241" s="36" t="s">
        <v>1236</v>
      </c>
      <c r="AK241" s="32">
        <v>3</v>
      </c>
      <c r="AL241" s="32" t="s">
        <v>145</v>
      </c>
      <c r="AM241" s="32">
        <v>-0.17</v>
      </c>
      <c r="AN241" s="32" t="s">
        <v>156</v>
      </c>
      <c r="AO241" s="36">
        <v>24</v>
      </c>
      <c r="AP241" s="32" t="s">
        <v>876</v>
      </c>
      <c r="AQ241" s="32">
        <v>16.63</v>
      </c>
      <c r="AR241" s="32">
        <v>1.43</v>
      </c>
      <c r="AS241" s="32">
        <v>7.03</v>
      </c>
      <c r="AT241" s="32">
        <v>1.9</v>
      </c>
      <c r="AU241" s="32" t="s">
        <v>8</v>
      </c>
      <c r="AV241" s="32" t="s">
        <v>8</v>
      </c>
      <c r="AW241" s="32" t="s">
        <v>483</v>
      </c>
      <c r="AX241" s="32" t="s">
        <v>198</v>
      </c>
      <c r="AY241" s="36" t="s">
        <v>47</v>
      </c>
      <c r="AZ241" s="32" t="s">
        <v>9</v>
      </c>
      <c r="BA241" s="32" t="s">
        <v>9</v>
      </c>
      <c r="BB241" s="32" t="s">
        <v>9</v>
      </c>
      <c r="BC241" s="32" t="s">
        <v>9</v>
      </c>
      <c r="BD241" s="32" t="s">
        <v>8</v>
      </c>
      <c r="BE241" s="32">
        <v>24</v>
      </c>
      <c r="BF241" s="36" t="s">
        <v>273</v>
      </c>
      <c r="BG241" s="32" t="s">
        <v>272</v>
      </c>
      <c r="BH241" s="32" t="s">
        <v>1237</v>
      </c>
    </row>
    <row r="242" spans="1:61" s="32" customFormat="1" x14ac:dyDescent="0.3">
      <c r="A242" s="32" t="s">
        <v>1234</v>
      </c>
      <c r="B242" s="32" t="s">
        <v>1227</v>
      </c>
      <c r="C242" s="32">
        <v>1999</v>
      </c>
      <c r="D242" s="32" t="s">
        <v>1235</v>
      </c>
      <c r="E242" s="32" t="s">
        <v>143</v>
      </c>
      <c r="F242" s="36" t="s">
        <v>39</v>
      </c>
      <c r="G242" s="32" t="s">
        <v>1230</v>
      </c>
      <c r="H242" s="32" t="s">
        <v>36</v>
      </c>
      <c r="I242" s="32" t="s">
        <v>12</v>
      </c>
      <c r="J242" s="32" t="s">
        <v>8</v>
      </c>
      <c r="K242" s="32" t="s">
        <v>9</v>
      </c>
      <c r="L242" s="32" t="s">
        <v>9</v>
      </c>
      <c r="M242" s="32" t="s">
        <v>9</v>
      </c>
      <c r="N242" s="32">
        <v>300</v>
      </c>
      <c r="O242" s="32" t="s">
        <v>9</v>
      </c>
      <c r="P242" s="32">
        <v>450</v>
      </c>
      <c r="Q242" s="32">
        <v>1</v>
      </c>
      <c r="R242" s="32">
        <v>10</v>
      </c>
      <c r="S242" s="32">
        <v>6</v>
      </c>
      <c r="T242" s="32">
        <v>10</v>
      </c>
      <c r="U242" s="32">
        <f t="shared" si="8"/>
        <v>6</v>
      </c>
      <c r="V242" s="32">
        <f t="shared" si="9"/>
        <v>1.6666666666666667</v>
      </c>
      <c r="W242" s="36" t="s">
        <v>147</v>
      </c>
      <c r="X242" s="32" t="s">
        <v>97</v>
      </c>
      <c r="Y242" s="32" t="s">
        <v>2553</v>
      </c>
      <c r="Z242" s="32" t="s">
        <v>91</v>
      </c>
      <c r="AA242" s="32">
        <v>20</v>
      </c>
      <c r="AB242" s="32" t="s">
        <v>145</v>
      </c>
      <c r="AC242" s="32">
        <v>0.63600000000000001</v>
      </c>
      <c r="AD242" s="32" t="s">
        <v>1231</v>
      </c>
      <c r="AE242" s="32" t="s">
        <v>85</v>
      </c>
      <c r="AF242" s="32">
        <v>570</v>
      </c>
      <c r="AG242" s="32">
        <v>3</v>
      </c>
      <c r="AH242" s="32">
        <v>10</v>
      </c>
      <c r="AI242" s="36" t="s">
        <v>258</v>
      </c>
      <c r="AK242" s="32">
        <v>30</v>
      </c>
      <c r="AL242" s="32" t="s">
        <v>145</v>
      </c>
      <c r="AM242" s="32">
        <v>-0.17</v>
      </c>
      <c r="AN242" s="32" t="s">
        <v>156</v>
      </c>
      <c r="AO242" s="36">
        <v>24</v>
      </c>
      <c r="AP242" s="32" t="s">
        <v>876</v>
      </c>
      <c r="AQ242" s="32">
        <v>16.63</v>
      </c>
      <c r="AR242" s="32">
        <v>1.43</v>
      </c>
      <c r="AS242" s="32">
        <v>12.2</v>
      </c>
      <c r="AT242" s="32">
        <v>1.1000000000000001</v>
      </c>
      <c r="AU242" s="32" t="s">
        <v>8</v>
      </c>
      <c r="AV242" s="32" t="s">
        <v>8</v>
      </c>
      <c r="AW242" s="32" t="s">
        <v>483</v>
      </c>
      <c r="AX242" s="32" t="s">
        <v>198</v>
      </c>
      <c r="AY242" s="36" t="s">
        <v>47</v>
      </c>
      <c r="AZ242" s="32" t="s">
        <v>9</v>
      </c>
      <c r="BA242" s="32" t="s">
        <v>9</v>
      </c>
      <c r="BB242" s="32" t="s">
        <v>9</v>
      </c>
      <c r="BC242" s="32" t="s">
        <v>9</v>
      </c>
      <c r="BD242" s="32" t="s">
        <v>8</v>
      </c>
      <c r="BE242" s="32">
        <v>24</v>
      </c>
      <c r="BF242" s="36" t="s">
        <v>273</v>
      </c>
      <c r="BG242" s="32" t="s">
        <v>272</v>
      </c>
      <c r="BH242" s="32" t="s">
        <v>1237</v>
      </c>
    </row>
    <row r="243" spans="1:61" s="32" customFormat="1" x14ac:dyDescent="0.3">
      <c r="A243" s="32" t="s">
        <v>1234</v>
      </c>
      <c r="B243" s="32" t="s">
        <v>1227</v>
      </c>
      <c r="C243" s="32">
        <v>1999</v>
      </c>
      <c r="D243" s="32" t="s">
        <v>1235</v>
      </c>
      <c r="E243" s="32" t="s">
        <v>144</v>
      </c>
      <c r="F243" s="36" t="s">
        <v>39</v>
      </c>
      <c r="G243" s="32" t="s">
        <v>1230</v>
      </c>
      <c r="H243" s="32" t="s">
        <v>36</v>
      </c>
      <c r="I243" s="32" t="s">
        <v>12</v>
      </c>
      <c r="J243" s="32" t="s">
        <v>8</v>
      </c>
      <c r="K243" s="32" t="s">
        <v>9</v>
      </c>
      <c r="L243" s="32" t="s">
        <v>9</v>
      </c>
      <c r="M243" s="32" t="s">
        <v>9</v>
      </c>
      <c r="N243" s="32">
        <v>300</v>
      </c>
      <c r="O243" s="32" t="s">
        <v>9</v>
      </c>
      <c r="P243" s="32">
        <v>450</v>
      </c>
      <c r="Q243" s="32">
        <v>1</v>
      </c>
      <c r="R243" s="32">
        <v>10</v>
      </c>
      <c r="S243" s="32">
        <v>6</v>
      </c>
      <c r="T243" s="32">
        <v>10</v>
      </c>
      <c r="U243" s="32">
        <f t="shared" si="8"/>
        <v>6</v>
      </c>
      <c r="V243" s="32">
        <f t="shared" si="9"/>
        <v>1.6666666666666667</v>
      </c>
      <c r="W243" s="36" t="s">
        <v>147</v>
      </c>
      <c r="X243" s="32" t="s">
        <v>97</v>
      </c>
      <c r="Y243" s="32" t="s">
        <v>2553</v>
      </c>
      <c r="Z243" s="32" t="s">
        <v>91</v>
      </c>
      <c r="AA243" s="32">
        <v>20</v>
      </c>
      <c r="AB243" s="32" t="s">
        <v>145</v>
      </c>
      <c r="AC243" s="32">
        <v>0.63600000000000001</v>
      </c>
      <c r="AD243" s="32" t="s">
        <v>1231</v>
      </c>
      <c r="AE243" s="32" t="s">
        <v>85</v>
      </c>
      <c r="AF243" s="32">
        <v>570</v>
      </c>
      <c r="AG243" s="32">
        <v>3</v>
      </c>
      <c r="AH243" s="32">
        <v>10</v>
      </c>
      <c r="AI243" s="36" t="s">
        <v>1011</v>
      </c>
      <c r="AK243" s="32">
        <v>30</v>
      </c>
      <c r="AL243" s="32" t="s">
        <v>145</v>
      </c>
      <c r="AM243" s="32">
        <v>-0.17</v>
      </c>
      <c r="AN243" s="32" t="s">
        <v>156</v>
      </c>
      <c r="AO243" s="36">
        <v>24</v>
      </c>
      <c r="AP243" s="32" t="s">
        <v>876</v>
      </c>
      <c r="AQ243" s="32">
        <v>16.63</v>
      </c>
      <c r="AR243" s="32">
        <v>1.43</v>
      </c>
      <c r="AS243" s="32">
        <v>15.46</v>
      </c>
      <c r="AT243" s="32">
        <v>1.79</v>
      </c>
      <c r="AU243" s="32" t="s">
        <v>8</v>
      </c>
      <c r="AV243" s="32" t="s">
        <v>8</v>
      </c>
      <c r="AW243" s="32" t="s">
        <v>483</v>
      </c>
      <c r="AX243" s="32" t="s">
        <v>198</v>
      </c>
      <c r="AY243" s="36" t="s">
        <v>47</v>
      </c>
      <c r="AZ243" s="32" t="s">
        <v>9</v>
      </c>
      <c r="BA243" s="32" t="s">
        <v>9</v>
      </c>
      <c r="BB243" s="32" t="s">
        <v>9</v>
      </c>
      <c r="BC243" s="32" t="s">
        <v>9</v>
      </c>
      <c r="BD243" s="32" t="s">
        <v>8</v>
      </c>
      <c r="BE243" s="32">
        <v>24</v>
      </c>
      <c r="BF243" s="36" t="s">
        <v>273</v>
      </c>
      <c r="BG243" s="32" t="s">
        <v>273</v>
      </c>
      <c r="BH243" s="32" t="s">
        <v>1237</v>
      </c>
    </row>
    <row r="244" spans="1:61" x14ac:dyDescent="0.3">
      <c r="A244" t="s">
        <v>1239</v>
      </c>
      <c r="B244" t="s">
        <v>1238</v>
      </c>
      <c r="C244">
        <v>2000</v>
      </c>
      <c r="D244" t="s">
        <v>1240</v>
      </c>
      <c r="E244" t="s">
        <v>141</v>
      </c>
      <c r="F244" s="35" t="s">
        <v>42</v>
      </c>
      <c r="G244" t="s">
        <v>1241</v>
      </c>
      <c r="H244" t="s">
        <v>36</v>
      </c>
      <c r="I244" t="s">
        <v>12</v>
      </c>
      <c r="J244" t="s">
        <v>8</v>
      </c>
      <c r="K244" t="s">
        <v>9</v>
      </c>
      <c r="L244" t="s">
        <v>9</v>
      </c>
      <c r="M244" t="s">
        <v>9</v>
      </c>
      <c r="N244">
        <v>2000</v>
      </c>
      <c r="O244" t="s">
        <v>9</v>
      </c>
      <c r="P244">
        <v>3000</v>
      </c>
      <c r="Q244">
        <v>1</v>
      </c>
      <c r="R244">
        <v>10</v>
      </c>
      <c r="S244">
        <v>5</v>
      </c>
      <c r="T244">
        <v>11</v>
      </c>
      <c r="U244">
        <f t="shared" si="8"/>
        <v>5</v>
      </c>
      <c r="V244">
        <f t="shared" si="9"/>
        <v>2</v>
      </c>
      <c r="W244" s="35" t="s">
        <v>147</v>
      </c>
      <c r="X244" t="s">
        <v>97</v>
      </c>
      <c r="Y244" t="s">
        <v>2553</v>
      </c>
      <c r="Z244" t="s">
        <v>91</v>
      </c>
      <c r="AA244">
        <v>20</v>
      </c>
      <c r="AB244" t="s">
        <v>145</v>
      </c>
      <c r="AC244">
        <v>0.63600000000000001</v>
      </c>
      <c r="AD244" t="s">
        <v>461</v>
      </c>
      <c r="AE244" t="s">
        <v>85</v>
      </c>
      <c r="AF244">
        <v>570</v>
      </c>
      <c r="AG244">
        <v>3</v>
      </c>
      <c r="AH244">
        <v>20</v>
      </c>
      <c r="AI244" s="35" t="s">
        <v>1236</v>
      </c>
      <c r="AK244">
        <v>12.6</v>
      </c>
      <c r="AL244" t="s">
        <v>145</v>
      </c>
      <c r="AM244">
        <v>0.5</v>
      </c>
      <c r="AN244" t="s">
        <v>158</v>
      </c>
      <c r="AO244" s="35">
        <v>24</v>
      </c>
      <c r="AP244" t="s">
        <v>875</v>
      </c>
      <c r="AQ244">
        <v>23.6</v>
      </c>
      <c r="AR244">
        <v>8.09</v>
      </c>
      <c r="AS244">
        <v>12.9</v>
      </c>
      <c r="AT244">
        <v>6.63</v>
      </c>
      <c r="AU244" t="s">
        <v>8</v>
      </c>
      <c r="AV244" t="s">
        <v>8</v>
      </c>
      <c r="AW244" t="s">
        <v>483</v>
      </c>
      <c r="AX244" t="s">
        <v>196</v>
      </c>
      <c r="AY244" s="35" t="s">
        <v>47</v>
      </c>
      <c r="AZ244">
        <v>8</v>
      </c>
      <c r="BA244">
        <v>2.38</v>
      </c>
      <c r="BB244">
        <v>4</v>
      </c>
      <c r="BC244">
        <v>3</v>
      </c>
      <c r="BD244" t="s">
        <v>196</v>
      </c>
      <c r="BE244">
        <v>24</v>
      </c>
      <c r="BF244" s="35" t="s">
        <v>273</v>
      </c>
      <c r="BG244" t="s">
        <v>272</v>
      </c>
      <c r="BH244" t="s">
        <v>1242</v>
      </c>
    </row>
    <row r="245" spans="1:61" x14ac:dyDescent="0.3">
      <c r="A245" t="s">
        <v>1239</v>
      </c>
      <c r="B245" t="s">
        <v>1238</v>
      </c>
      <c r="C245">
        <v>2000</v>
      </c>
      <c r="D245" t="s">
        <v>1240</v>
      </c>
      <c r="E245" t="s">
        <v>143</v>
      </c>
      <c r="F245" s="35" t="s">
        <v>42</v>
      </c>
      <c r="G245" t="s">
        <v>1241</v>
      </c>
      <c r="H245" t="s">
        <v>36</v>
      </c>
      <c r="I245" t="s">
        <v>12</v>
      </c>
      <c r="J245" t="s">
        <v>8</v>
      </c>
      <c r="K245" t="s">
        <v>9</v>
      </c>
      <c r="L245" t="s">
        <v>9</v>
      </c>
      <c r="M245" t="s">
        <v>9</v>
      </c>
      <c r="N245">
        <v>2000</v>
      </c>
      <c r="O245" t="s">
        <v>9</v>
      </c>
      <c r="P245">
        <v>3000</v>
      </c>
      <c r="Q245">
        <v>1</v>
      </c>
      <c r="R245">
        <v>10</v>
      </c>
      <c r="S245">
        <v>5</v>
      </c>
      <c r="T245">
        <v>12</v>
      </c>
      <c r="U245">
        <f t="shared" si="8"/>
        <v>5</v>
      </c>
      <c r="V245">
        <f t="shared" si="9"/>
        <v>2</v>
      </c>
      <c r="W245" s="35" t="s">
        <v>147</v>
      </c>
      <c r="X245" t="s">
        <v>97</v>
      </c>
      <c r="Y245" t="s">
        <v>2553</v>
      </c>
      <c r="Z245" t="s">
        <v>91</v>
      </c>
      <c r="AA245">
        <v>20</v>
      </c>
      <c r="AB245" t="s">
        <v>145</v>
      </c>
      <c r="AC245">
        <v>0.63600000000000001</v>
      </c>
      <c r="AD245" t="s">
        <v>461</v>
      </c>
      <c r="AE245" t="s">
        <v>85</v>
      </c>
      <c r="AF245">
        <v>570</v>
      </c>
      <c r="AG245">
        <v>3</v>
      </c>
      <c r="AH245">
        <v>20</v>
      </c>
      <c r="AI245" s="35" t="s">
        <v>1011</v>
      </c>
      <c r="AK245">
        <v>20</v>
      </c>
      <c r="AL245" t="s">
        <v>145</v>
      </c>
      <c r="AM245">
        <v>0.5</v>
      </c>
      <c r="AN245" t="s">
        <v>158</v>
      </c>
      <c r="AO245" s="35">
        <v>24</v>
      </c>
      <c r="AP245" t="s">
        <v>875</v>
      </c>
      <c r="AQ245">
        <v>23.6</v>
      </c>
      <c r="AR245">
        <v>8.09</v>
      </c>
      <c r="AS245">
        <v>15.6</v>
      </c>
      <c r="AT245">
        <v>7.01</v>
      </c>
      <c r="AU245" t="s">
        <v>8</v>
      </c>
      <c r="AV245" t="s">
        <v>8</v>
      </c>
      <c r="AW245" t="s">
        <v>483</v>
      </c>
      <c r="AX245" t="s">
        <v>196</v>
      </c>
      <c r="AY245" s="35" t="s">
        <v>47</v>
      </c>
      <c r="AZ245">
        <v>8</v>
      </c>
      <c r="BA245">
        <v>2.38</v>
      </c>
      <c r="BB245">
        <v>5.42</v>
      </c>
      <c r="BC245">
        <v>2.29</v>
      </c>
      <c r="BD245" t="s">
        <v>196</v>
      </c>
      <c r="BE245">
        <v>24</v>
      </c>
      <c r="BF245" s="35" t="s">
        <v>273</v>
      </c>
      <c r="BG245" t="s">
        <v>273</v>
      </c>
      <c r="BH245" t="s">
        <v>1242</v>
      </c>
    </row>
    <row r="246" spans="1:61" x14ac:dyDescent="0.3">
      <c r="A246" t="s">
        <v>1239</v>
      </c>
      <c r="B246" t="s">
        <v>1238</v>
      </c>
      <c r="C246">
        <v>2000</v>
      </c>
      <c r="D246" t="s">
        <v>1240</v>
      </c>
      <c r="E246" t="s">
        <v>144</v>
      </c>
      <c r="F246" s="35" t="s">
        <v>42</v>
      </c>
      <c r="G246" t="s">
        <v>1241</v>
      </c>
      <c r="H246" t="s">
        <v>36</v>
      </c>
      <c r="I246" t="s">
        <v>12</v>
      </c>
      <c r="J246" t="s">
        <v>8</v>
      </c>
      <c r="K246" t="s">
        <v>9</v>
      </c>
      <c r="L246" t="s">
        <v>9</v>
      </c>
      <c r="M246" t="s">
        <v>9</v>
      </c>
      <c r="N246">
        <v>2000</v>
      </c>
      <c r="O246" t="s">
        <v>9</v>
      </c>
      <c r="P246">
        <v>3000</v>
      </c>
      <c r="Q246">
        <v>1</v>
      </c>
      <c r="R246">
        <v>10</v>
      </c>
      <c r="S246">
        <v>5</v>
      </c>
      <c r="T246">
        <v>11</v>
      </c>
      <c r="U246">
        <f t="shared" si="8"/>
        <v>5</v>
      </c>
      <c r="V246">
        <f t="shared" si="9"/>
        <v>2</v>
      </c>
      <c r="W246" s="35" t="s">
        <v>147</v>
      </c>
      <c r="X246" t="s">
        <v>97</v>
      </c>
      <c r="Y246" t="s">
        <v>2553</v>
      </c>
      <c r="Z246" t="s">
        <v>91</v>
      </c>
      <c r="AA246">
        <v>20</v>
      </c>
      <c r="AB246" t="s">
        <v>145</v>
      </c>
      <c r="AC246">
        <v>0.63600000000000001</v>
      </c>
      <c r="AD246" t="s">
        <v>461</v>
      </c>
      <c r="AE246" t="s">
        <v>85</v>
      </c>
      <c r="AF246">
        <v>570</v>
      </c>
      <c r="AG246">
        <v>3</v>
      </c>
      <c r="AH246">
        <v>20</v>
      </c>
      <c r="AI246" s="35" t="s">
        <v>258</v>
      </c>
      <c r="AK246">
        <v>49</v>
      </c>
      <c r="AL246" t="s">
        <v>145</v>
      </c>
      <c r="AM246">
        <v>0.5</v>
      </c>
      <c r="AN246" t="s">
        <v>158</v>
      </c>
      <c r="AO246" s="35">
        <v>24</v>
      </c>
      <c r="AP246" t="s">
        <v>875</v>
      </c>
      <c r="AQ246">
        <v>23.6</v>
      </c>
      <c r="AR246">
        <v>8.09</v>
      </c>
      <c r="AS246">
        <v>17.850000000000001</v>
      </c>
      <c r="AT246">
        <v>7.41</v>
      </c>
      <c r="AU246" t="s">
        <v>8</v>
      </c>
      <c r="AV246" t="s">
        <v>8</v>
      </c>
      <c r="AW246" t="s">
        <v>483</v>
      </c>
      <c r="AX246" t="s">
        <v>196</v>
      </c>
      <c r="AY246" s="35" t="s">
        <v>47</v>
      </c>
      <c r="AZ246">
        <v>8</v>
      </c>
      <c r="BA246">
        <v>2.38</v>
      </c>
      <c r="BB246">
        <v>5.67</v>
      </c>
      <c r="BC246">
        <v>2.9</v>
      </c>
      <c r="BD246" t="s">
        <v>196</v>
      </c>
      <c r="BE246">
        <v>24</v>
      </c>
      <c r="BF246" s="35" t="s">
        <v>273</v>
      </c>
      <c r="BG246" t="s">
        <v>273</v>
      </c>
      <c r="BH246" t="s">
        <v>1242</v>
      </c>
    </row>
    <row r="247" spans="1:61" s="22" customFormat="1" x14ac:dyDescent="0.3">
      <c r="A247" s="22" t="s">
        <v>1244</v>
      </c>
      <c r="B247" s="22" t="s">
        <v>1243</v>
      </c>
      <c r="C247" s="22">
        <v>2008</v>
      </c>
      <c r="D247" s="22" t="s">
        <v>1245</v>
      </c>
      <c r="E247" s="22" t="s">
        <v>141</v>
      </c>
      <c r="F247" s="34" t="s">
        <v>24</v>
      </c>
      <c r="G247" s="22" t="s">
        <v>11</v>
      </c>
      <c r="H247" s="22" t="s">
        <v>36</v>
      </c>
      <c r="I247" s="22" t="s">
        <v>12</v>
      </c>
      <c r="J247" s="22" t="s">
        <v>8</v>
      </c>
      <c r="K247" s="22" t="s">
        <v>9</v>
      </c>
      <c r="L247" s="22">
        <v>12</v>
      </c>
      <c r="M247" s="22" t="s">
        <v>9</v>
      </c>
      <c r="N247" s="22">
        <v>250</v>
      </c>
      <c r="O247" s="22" t="s">
        <v>9</v>
      </c>
      <c r="P247" s="22">
        <v>300</v>
      </c>
      <c r="Q247" s="22">
        <v>1</v>
      </c>
      <c r="R247" s="22">
        <v>6</v>
      </c>
      <c r="S247" s="22">
        <v>2</v>
      </c>
      <c r="T247" s="22">
        <v>7</v>
      </c>
      <c r="U247" s="22">
        <f t="shared" si="8"/>
        <v>2</v>
      </c>
      <c r="V247" s="22">
        <f t="shared" si="9"/>
        <v>3</v>
      </c>
      <c r="W247" s="34" t="s">
        <v>147</v>
      </c>
      <c r="X247" s="22" t="s">
        <v>642</v>
      </c>
      <c r="Y247" s="22" t="s">
        <v>78</v>
      </c>
      <c r="Z247" s="22" t="s">
        <v>905</v>
      </c>
      <c r="AA247" s="22">
        <v>10</v>
      </c>
      <c r="AB247" s="22" t="s">
        <v>320</v>
      </c>
      <c r="AC247" s="22">
        <v>15</v>
      </c>
      <c r="AD247" s="22" t="s">
        <v>461</v>
      </c>
      <c r="AE247" s="22" t="s">
        <v>231</v>
      </c>
      <c r="AF247" s="22" t="s">
        <v>9</v>
      </c>
      <c r="AG247" s="22">
        <v>3</v>
      </c>
      <c r="AH247" s="22">
        <v>20</v>
      </c>
      <c r="AI247" s="34" t="s">
        <v>906</v>
      </c>
      <c r="AK247" s="22">
        <v>10</v>
      </c>
      <c r="AL247" s="22" t="s">
        <v>1246</v>
      </c>
      <c r="AM247" s="22">
        <v>24</v>
      </c>
      <c r="AN247" s="22" t="s">
        <v>158</v>
      </c>
      <c r="AO247" s="34">
        <v>240</v>
      </c>
      <c r="AP247" s="22" t="s">
        <v>876</v>
      </c>
      <c r="AQ247" s="22">
        <v>15.28</v>
      </c>
      <c r="AR247" s="22">
        <v>2.41</v>
      </c>
      <c r="AS247" s="22">
        <v>18.32</v>
      </c>
      <c r="AT247" s="22">
        <v>3.13</v>
      </c>
      <c r="AU247" s="22" t="s">
        <v>8</v>
      </c>
      <c r="AV247" s="22" t="s">
        <v>8</v>
      </c>
      <c r="AW247" s="22" t="s">
        <v>137</v>
      </c>
      <c r="AX247" s="22" t="s">
        <v>196</v>
      </c>
      <c r="AY247" s="34" t="s">
        <v>12</v>
      </c>
      <c r="AZ247" s="22" t="s">
        <v>8</v>
      </c>
      <c r="BA247" s="22" t="s">
        <v>8</v>
      </c>
      <c r="BB247" s="22" t="s">
        <v>8</v>
      </c>
      <c r="BC247" s="22" t="s">
        <v>8</v>
      </c>
      <c r="BD247" s="22" t="s">
        <v>8</v>
      </c>
      <c r="BE247" s="22" t="s">
        <v>8</v>
      </c>
      <c r="BF247" s="34" t="s">
        <v>272</v>
      </c>
      <c r="BG247" s="22" t="s">
        <v>273</v>
      </c>
      <c r="BH247" s="22" t="s">
        <v>1247</v>
      </c>
    </row>
    <row r="248" spans="1:61" s="22" customFormat="1" x14ac:dyDescent="0.3">
      <c r="A248" s="22" t="s">
        <v>1244</v>
      </c>
      <c r="B248" s="22" t="s">
        <v>1243</v>
      </c>
      <c r="C248" s="22">
        <v>2008</v>
      </c>
      <c r="D248" s="22" t="s">
        <v>1245</v>
      </c>
      <c r="E248" s="22" t="s">
        <v>143</v>
      </c>
      <c r="F248" s="34" t="s">
        <v>24</v>
      </c>
      <c r="G248" s="22" t="s">
        <v>11</v>
      </c>
      <c r="H248" s="22" t="s">
        <v>36</v>
      </c>
      <c r="I248" s="22" t="s">
        <v>12</v>
      </c>
      <c r="J248" s="22" t="s">
        <v>8</v>
      </c>
      <c r="K248" s="22" t="s">
        <v>9</v>
      </c>
      <c r="L248" s="22">
        <v>12</v>
      </c>
      <c r="M248" s="22" t="s">
        <v>9</v>
      </c>
      <c r="N248" s="22">
        <v>250</v>
      </c>
      <c r="O248" s="22" t="s">
        <v>9</v>
      </c>
      <c r="P248" s="22">
        <v>300</v>
      </c>
      <c r="Q248" s="22">
        <v>1</v>
      </c>
      <c r="R248" s="22">
        <v>6</v>
      </c>
      <c r="S248" s="22">
        <v>2</v>
      </c>
      <c r="T248" s="22">
        <v>10</v>
      </c>
      <c r="U248" s="22">
        <f t="shared" si="8"/>
        <v>2</v>
      </c>
      <c r="V248" s="22">
        <f t="shared" si="9"/>
        <v>3</v>
      </c>
      <c r="W248" s="34" t="s">
        <v>147</v>
      </c>
      <c r="X248" s="22" t="s">
        <v>642</v>
      </c>
      <c r="Y248" s="22" t="s">
        <v>78</v>
      </c>
      <c r="Z248" s="22" t="s">
        <v>905</v>
      </c>
      <c r="AA248" s="22">
        <v>10</v>
      </c>
      <c r="AB248" s="22" t="s">
        <v>320</v>
      </c>
      <c r="AC248" s="22">
        <v>15</v>
      </c>
      <c r="AD248" s="22" t="s">
        <v>461</v>
      </c>
      <c r="AE248" s="22" t="s">
        <v>231</v>
      </c>
      <c r="AF248" s="22" t="s">
        <v>9</v>
      </c>
      <c r="AG248" s="22">
        <v>3</v>
      </c>
      <c r="AH248" s="22">
        <v>20</v>
      </c>
      <c r="AI248" s="34" t="s">
        <v>517</v>
      </c>
      <c r="AK248" s="22">
        <v>10</v>
      </c>
      <c r="AL248" s="22" t="s">
        <v>1246</v>
      </c>
      <c r="AM248" s="22">
        <v>24</v>
      </c>
      <c r="AN248" s="22" t="s">
        <v>158</v>
      </c>
      <c r="AO248" s="34">
        <v>240</v>
      </c>
      <c r="AP248" s="22" t="s">
        <v>876</v>
      </c>
      <c r="AQ248" s="22">
        <v>15.28</v>
      </c>
      <c r="AR248" s="22">
        <v>2.41</v>
      </c>
      <c r="AS248" s="22">
        <v>18.440000000000001</v>
      </c>
      <c r="AT248" s="22">
        <v>2.72</v>
      </c>
      <c r="AU248" s="22" t="s">
        <v>8</v>
      </c>
      <c r="AV248" s="22" t="s">
        <v>8</v>
      </c>
      <c r="AW248" s="22" t="s">
        <v>137</v>
      </c>
      <c r="AX248" s="22" t="s">
        <v>196</v>
      </c>
      <c r="AY248" s="34" t="s">
        <v>12</v>
      </c>
      <c r="AZ248" s="22" t="s">
        <v>8</v>
      </c>
      <c r="BA248" s="22" t="s">
        <v>8</v>
      </c>
      <c r="BB248" s="22" t="s">
        <v>8</v>
      </c>
      <c r="BC248" s="22" t="s">
        <v>8</v>
      </c>
      <c r="BD248" s="22" t="s">
        <v>8</v>
      </c>
      <c r="BE248" s="22" t="s">
        <v>8</v>
      </c>
      <c r="BF248" s="34" t="s">
        <v>272</v>
      </c>
      <c r="BG248" s="22" t="s">
        <v>273</v>
      </c>
      <c r="BH248" s="22" t="s">
        <v>1247</v>
      </c>
    </row>
    <row r="249" spans="1:61" x14ac:dyDescent="0.3">
      <c r="A249" t="s">
        <v>1248</v>
      </c>
      <c r="B249" t="s">
        <v>1243</v>
      </c>
      <c r="C249">
        <v>2009</v>
      </c>
      <c r="D249" t="s">
        <v>1249</v>
      </c>
      <c r="E249" t="s">
        <v>141</v>
      </c>
      <c r="F249" s="35" t="s">
        <v>24</v>
      </c>
      <c r="G249" t="s">
        <v>11</v>
      </c>
      <c r="H249" t="s">
        <v>36</v>
      </c>
      <c r="I249" t="s">
        <v>12</v>
      </c>
      <c r="J249" t="s">
        <v>8</v>
      </c>
      <c r="K249">
        <v>12</v>
      </c>
      <c r="L249" t="s">
        <v>9</v>
      </c>
      <c r="M249">
        <v>14</v>
      </c>
      <c r="N249">
        <v>250</v>
      </c>
      <c r="O249" t="s">
        <v>9</v>
      </c>
      <c r="P249">
        <v>300</v>
      </c>
      <c r="Q249">
        <v>1</v>
      </c>
      <c r="R249">
        <v>14</v>
      </c>
      <c r="S249">
        <v>1</v>
      </c>
      <c r="T249">
        <v>14</v>
      </c>
      <c r="U249">
        <f t="shared" si="8"/>
        <v>1</v>
      </c>
      <c r="V249">
        <f t="shared" si="9"/>
        <v>14</v>
      </c>
      <c r="W249" s="35" t="s">
        <v>147</v>
      </c>
      <c r="X249" t="s">
        <v>97</v>
      </c>
      <c r="Y249" t="s">
        <v>47</v>
      </c>
      <c r="Z249" t="s">
        <v>1559</v>
      </c>
      <c r="AA249">
        <v>10</v>
      </c>
      <c r="AB249" t="s">
        <v>320</v>
      </c>
      <c r="AC249">
        <v>15</v>
      </c>
      <c r="AD249" t="s">
        <v>461</v>
      </c>
      <c r="AE249" t="s">
        <v>231</v>
      </c>
      <c r="AF249" t="s">
        <v>9</v>
      </c>
      <c r="AG249">
        <v>4</v>
      </c>
      <c r="AH249">
        <v>20</v>
      </c>
      <c r="AI249" s="35" t="s">
        <v>1251</v>
      </c>
      <c r="AK249">
        <v>1</v>
      </c>
      <c r="AL249" t="s">
        <v>1252</v>
      </c>
      <c r="AM249" t="s">
        <v>9</v>
      </c>
      <c r="AN249" t="s">
        <v>158</v>
      </c>
      <c r="AO249" s="35">
        <v>42</v>
      </c>
      <c r="AP249" t="s">
        <v>876</v>
      </c>
      <c r="AQ249">
        <v>6.39</v>
      </c>
      <c r="AR249">
        <v>1.28</v>
      </c>
      <c r="AS249">
        <v>8.1999999999999993</v>
      </c>
      <c r="AT249">
        <v>2.8</v>
      </c>
      <c r="AU249" t="s">
        <v>8</v>
      </c>
      <c r="AV249" t="s">
        <v>8</v>
      </c>
      <c r="AW249" t="s">
        <v>137</v>
      </c>
      <c r="AX249" t="s">
        <v>196</v>
      </c>
      <c r="AY249" s="35" t="s">
        <v>12</v>
      </c>
      <c r="AZ249" t="s">
        <v>8</v>
      </c>
      <c r="BA249" t="s">
        <v>8</v>
      </c>
      <c r="BB249" t="s">
        <v>8</v>
      </c>
      <c r="BC249" t="s">
        <v>8</v>
      </c>
      <c r="BD249" t="s">
        <v>8</v>
      </c>
      <c r="BE249" t="s">
        <v>8</v>
      </c>
      <c r="BF249" s="35" t="s">
        <v>272</v>
      </c>
      <c r="BG249" t="s">
        <v>273</v>
      </c>
      <c r="BH249" t="s">
        <v>1250</v>
      </c>
    </row>
    <row r="250" spans="1:61" s="22" customFormat="1" x14ac:dyDescent="0.3">
      <c r="A250" s="22" t="s">
        <v>1256</v>
      </c>
      <c r="B250" s="22" t="s">
        <v>1255</v>
      </c>
      <c r="C250" s="22">
        <v>2001</v>
      </c>
      <c r="D250" s="22" t="s">
        <v>1257</v>
      </c>
      <c r="E250" s="22" t="s">
        <v>141</v>
      </c>
      <c r="F250" s="34" t="s">
        <v>24</v>
      </c>
      <c r="G250" s="22" t="s">
        <v>51</v>
      </c>
      <c r="H250" s="22" t="s">
        <v>36</v>
      </c>
      <c r="I250" s="22" t="s">
        <v>337</v>
      </c>
      <c r="J250" s="22" t="s">
        <v>8</v>
      </c>
      <c r="K250" s="22">
        <v>8</v>
      </c>
      <c r="L250" s="22" t="s">
        <v>9</v>
      </c>
      <c r="M250" s="22">
        <v>128</v>
      </c>
      <c r="N250" s="22" t="s">
        <v>9</v>
      </c>
      <c r="O250" s="22" t="s">
        <v>9</v>
      </c>
      <c r="P250" s="22" t="s">
        <v>9</v>
      </c>
      <c r="Q250" s="22">
        <v>9</v>
      </c>
      <c r="R250" s="22">
        <v>5</v>
      </c>
      <c r="S250" s="22">
        <v>0</v>
      </c>
      <c r="T250" s="22" t="s">
        <v>8</v>
      </c>
      <c r="U250" s="22" t="str">
        <f t="shared" si="8"/>
        <v>NA</v>
      </c>
      <c r="V250" s="22" t="str">
        <f t="shared" si="9"/>
        <v>NA</v>
      </c>
      <c r="W250" s="34" t="s">
        <v>1259</v>
      </c>
      <c r="X250" s="22" t="s">
        <v>8</v>
      </c>
      <c r="Y250" s="22" t="s">
        <v>78</v>
      </c>
      <c r="Z250" s="22" t="s">
        <v>355</v>
      </c>
      <c r="AA250" s="22">
        <v>80</v>
      </c>
      <c r="AB250" s="22" t="s">
        <v>145</v>
      </c>
      <c r="AC250" s="22">
        <v>100</v>
      </c>
      <c r="AD250" s="22" t="s">
        <v>292</v>
      </c>
      <c r="AE250" s="22" t="s">
        <v>86</v>
      </c>
      <c r="AF250" s="22">
        <v>800</v>
      </c>
      <c r="AG250" s="22">
        <v>6</v>
      </c>
      <c r="AH250" s="22">
        <v>10</v>
      </c>
      <c r="AI250" s="34" t="s">
        <v>12</v>
      </c>
      <c r="AJ250" s="22" t="s">
        <v>8</v>
      </c>
      <c r="AK250" s="22" t="s">
        <v>8</v>
      </c>
      <c r="AL250" s="22" t="s">
        <v>8</v>
      </c>
      <c r="AM250" s="22" t="s">
        <v>8</v>
      </c>
      <c r="AN250" s="22" t="s">
        <v>8</v>
      </c>
      <c r="AO250" s="34">
        <v>720</v>
      </c>
      <c r="AP250" s="22" t="s">
        <v>876</v>
      </c>
      <c r="AQ250" s="22">
        <v>4.25</v>
      </c>
      <c r="AR250" s="22">
        <v>0.25</v>
      </c>
      <c r="AS250" s="22" t="s">
        <v>8</v>
      </c>
      <c r="AT250" s="22" t="s">
        <v>8</v>
      </c>
      <c r="AU250" s="22" t="s">
        <v>8</v>
      </c>
      <c r="AV250" s="22" t="s">
        <v>8</v>
      </c>
      <c r="AW250" s="22" t="s">
        <v>137</v>
      </c>
      <c r="AX250" s="22" t="s">
        <v>197</v>
      </c>
      <c r="AY250" s="34" t="s">
        <v>12</v>
      </c>
      <c r="AZ250" s="22" t="s">
        <v>8</v>
      </c>
      <c r="BA250" s="22" t="s">
        <v>8</v>
      </c>
      <c r="BB250" s="22" t="s">
        <v>8</v>
      </c>
      <c r="BC250" s="22" t="s">
        <v>8</v>
      </c>
      <c r="BD250" s="22" t="s">
        <v>8</v>
      </c>
      <c r="BE250" s="22" t="s">
        <v>8</v>
      </c>
      <c r="BF250" s="34" t="s">
        <v>273</v>
      </c>
      <c r="BG250" s="22" t="s">
        <v>273</v>
      </c>
      <c r="BH250" s="22" t="s">
        <v>1280</v>
      </c>
    </row>
    <row r="251" spans="1:61" s="22" customFormat="1" x14ac:dyDescent="0.3">
      <c r="A251" s="22" t="s">
        <v>1256</v>
      </c>
      <c r="B251" s="22" t="s">
        <v>1255</v>
      </c>
      <c r="C251" s="22">
        <v>2001</v>
      </c>
      <c r="D251" s="22" t="s">
        <v>1257</v>
      </c>
      <c r="E251" s="22" t="s">
        <v>143</v>
      </c>
      <c r="F251" s="34" t="s">
        <v>24</v>
      </c>
      <c r="G251" s="22" t="s">
        <v>51</v>
      </c>
      <c r="H251" s="22" t="s">
        <v>36</v>
      </c>
      <c r="I251" s="22" t="s">
        <v>337</v>
      </c>
      <c r="J251" s="22" t="s">
        <v>8</v>
      </c>
      <c r="K251" s="22">
        <v>12</v>
      </c>
      <c r="L251" s="22" t="s">
        <v>9</v>
      </c>
      <c r="M251" s="22">
        <v>104</v>
      </c>
      <c r="N251" s="22" t="s">
        <v>9</v>
      </c>
      <c r="O251" s="22" t="s">
        <v>9</v>
      </c>
      <c r="P251" s="22" t="s">
        <v>9</v>
      </c>
      <c r="Q251" s="22">
        <v>9</v>
      </c>
      <c r="R251" s="22">
        <v>3</v>
      </c>
      <c r="S251" s="22">
        <v>0</v>
      </c>
      <c r="T251" s="22" t="s">
        <v>8</v>
      </c>
      <c r="U251" s="22" t="str">
        <f t="shared" si="8"/>
        <v>NA</v>
      </c>
      <c r="V251" s="22" t="str">
        <f t="shared" si="9"/>
        <v>NA</v>
      </c>
      <c r="W251" s="34" t="s">
        <v>1259</v>
      </c>
      <c r="X251" s="22" t="s">
        <v>8</v>
      </c>
      <c r="Y251" s="22" t="s">
        <v>78</v>
      </c>
      <c r="Z251" s="22" t="s">
        <v>355</v>
      </c>
      <c r="AA251" s="22">
        <v>80</v>
      </c>
      <c r="AB251" s="22" t="s">
        <v>145</v>
      </c>
      <c r="AC251" s="22">
        <v>100</v>
      </c>
      <c r="AD251" s="22" t="s">
        <v>292</v>
      </c>
      <c r="AE251" s="22" t="s">
        <v>86</v>
      </c>
      <c r="AF251" s="22">
        <v>800</v>
      </c>
      <c r="AG251" s="22">
        <v>3</v>
      </c>
      <c r="AH251" s="22">
        <v>10</v>
      </c>
      <c r="AI251" s="34" t="s">
        <v>12</v>
      </c>
      <c r="AJ251" s="22" t="s">
        <v>8</v>
      </c>
      <c r="AK251" s="22" t="s">
        <v>8</v>
      </c>
      <c r="AL251" s="22" t="s">
        <v>8</v>
      </c>
      <c r="AM251" s="22" t="s">
        <v>8</v>
      </c>
      <c r="AN251" s="22" t="s">
        <v>8</v>
      </c>
      <c r="AO251" s="34">
        <v>720</v>
      </c>
      <c r="AP251" s="22" t="s">
        <v>876</v>
      </c>
      <c r="AQ251" s="22">
        <v>0.69</v>
      </c>
      <c r="AR251" s="22">
        <v>0.09</v>
      </c>
      <c r="AS251" s="22" t="s">
        <v>8</v>
      </c>
      <c r="AT251" s="22" t="s">
        <v>8</v>
      </c>
      <c r="AU251" s="22" t="s">
        <v>8</v>
      </c>
      <c r="AV251" s="22" t="s">
        <v>8</v>
      </c>
      <c r="AW251" s="22" t="s">
        <v>137</v>
      </c>
      <c r="AX251" s="22" t="s">
        <v>197</v>
      </c>
      <c r="AY251" s="34" t="s">
        <v>12</v>
      </c>
      <c r="AZ251" s="22" t="s">
        <v>8</v>
      </c>
      <c r="BA251" s="22" t="s">
        <v>8</v>
      </c>
      <c r="BB251" s="22" t="s">
        <v>8</v>
      </c>
      <c r="BC251" s="22" t="s">
        <v>8</v>
      </c>
      <c r="BD251" s="22" t="s">
        <v>8</v>
      </c>
      <c r="BE251" s="22" t="s">
        <v>8</v>
      </c>
      <c r="BF251" s="34" t="s">
        <v>273</v>
      </c>
      <c r="BG251" s="22" t="s">
        <v>273</v>
      </c>
      <c r="BH251" s="22" t="s">
        <v>1280</v>
      </c>
    </row>
    <row r="252" spans="1:61" x14ac:dyDescent="0.3">
      <c r="A252" t="s">
        <v>1261</v>
      </c>
      <c r="B252" t="s">
        <v>1260</v>
      </c>
      <c r="C252">
        <v>1997</v>
      </c>
      <c r="D252" t="s">
        <v>1262</v>
      </c>
      <c r="E252" t="s">
        <v>141</v>
      </c>
      <c r="F252" s="35" t="s">
        <v>24</v>
      </c>
      <c r="G252" t="s">
        <v>10</v>
      </c>
      <c r="H252" t="s">
        <v>36</v>
      </c>
      <c r="I252" t="s">
        <v>12</v>
      </c>
      <c r="J252" t="s">
        <v>8</v>
      </c>
      <c r="K252" t="s">
        <v>9</v>
      </c>
      <c r="L252" t="s">
        <v>9</v>
      </c>
      <c r="M252" t="s">
        <v>9</v>
      </c>
      <c r="N252">
        <v>260</v>
      </c>
      <c r="O252" t="s">
        <v>9</v>
      </c>
      <c r="P252">
        <v>300</v>
      </c>
      <c r="Q252">
        <v>1</v>
      </c>
      <c r="R252">
        <v>10</v>
      </c>
      <c r="S252">
        <v>1</v>
      </c>
      <c r="T252">
        <v>10</v>
      </c>
      <c r="U252">
        <f t="shared" si="8"/>
        <v>1</v>
      </c>
      <c r="V252">
        <f t="shared" si="9"/>
        <v>10</v>
      </c>
      <c r="W252" s="35" t="s">
        <v>9</v>
      </c>
      <c r="X252" t="s">
        <v>8</v>
      </c>
      <c r="Y252" t="s">
        <v>9</v>
      </c>
      <c r="Z252" t="s">
        <v>9</v>
      </c>
      <c r="AA252">
        <v>80</v>
      </c>
      <c r="AB252" t="s">
        <v>145</v>
      </c>
      <c r="AC252" t="s">
        <v>9</v>
      </c>
      <c r="AD252" t="s">
        <v>8</v>
      </c>
      <c r="AE252" t="s">
        <v>9</v>
      </c>
      <c r="AF252" t="s">
        <v>9</v>
      </c>
      <c r="AG252" t="s">
        <v>9</v>
      </c>
      <c r="AH252" t="s">
        <v>9</v>
      </c>
      <c r="AI252" s="35" t="s">
        <v>1263</v>
      </c>
      <c r="AK252">
        <v>2.5</v>
      </c>
      <c r="AL252" t="s">
        <v>145</v>
      </c>
      <c r="AM252">
        <v>-1</v>
      </c>
      <c r="AN252" t="s">
        <v>156</v>
      </c>
      <c r="AO252" s="35">
        <v>24</v>
      </c>
      <c r="AP252" t="s">
        <v>876</v>
      </c>
      <c r="AQ252">
        <v>12.86</v>
      </c>
      <c r="AR252">
        <v>0.9</v>
      </c>
      <c r="AS252">
        <v>7.93</v>
      </c>
      <c r="AT252">
        <v>2.0099999999999998</v>
      </c>
      <c r="AU252" t="s">
        <v>8</v>
      </c>
      <c r="AV252" t="s">
        <v>8</v>
      </c>
      <c r="AW252" t="s">
        <v>137</v>
      </c>
      <c r="AX252" t="s">
        <v>197</v>
      </c>
      <c r="AY252" s="35" t="s">
        <v>12</v>
      </c>
      <c r="AZ252" t="s">
        <v>8</v>
      </c>
      <c r="BA252" t="s">
        <v>8</v>
      </c>
      <c r="BB252" t="s">
        <v>8</v>
      </c>
      <c r="BC252" t="s">
        <v>8</v>
      </c>
      <c r="BD252" t="s">
        <v>8</v>
      </c>
      <c r="BE252" t="s">
        <v>8</v>
      </c>
      <c r="BF252" s="35" t="s">
        <v>273</v>
      </c>
      <c r="BG252" t="s">
        <v>273</v>
      </c>
      <c r="BI252" t="s">
        <v>1264</v>
      </c>
    </row>
    <row r="253" spans="1:61" s="22" customFormat="1" x14ac:dyDescent="0.3">
      <c r="A253" s="22" t="s">
        <v>1267</v>
      </c>
      <c r="B253" s="22" t="s">
        <v>1260</v>
      </c>
      <c r="C253" s="22">
        <v>2000</v>
      </c>
      <c r="D253" s="22" t="s">
        <v>1268</v>
      </c>
      <c r="E253" s="22" t="s">
        <v>141</v>
      </c>
      <c r="F253" s="34" t="s">
        <v>24</v>
      </c>
      <c r="G253" s="22" t="s">
        <v>51</v>
      </c>
      <c r="H253" s="22" t="s">
        <v>9</v>
      </c>
      <c r="I253" s="22" t="s">
        <v>12</v>
      </c>
      <c r="J253" s="22" t="s">
        <v>8</v>
      </c>
      <c r="K253" s="22" t="s">
        <v>9</v>
      </c>
      <c r="L253" s="22">
        <v>17</v>
      </c>
      <c r="M253" s="22" t="s">
        <v>9</v>
      </c>
      <c r="N253" s="22" t="s">
        <v>9</v>
      </c>
      <c r="O253" s="22" t="s">
        <v>9</v>
      </c>
      <c r="P253" s="22" t="s">
        <v>9</v>
      </c>
      <c r="Q253" s="22">
        <v>3</v>
      </c>
      <c r="R253" s="22" t="s">
        <v>9</v>
      </c>
      <c r="S253" s="22">
        <v>0</v>
      </c>
      <c r="T253" s="22" t="s">
        <v>8</v>
      </c>
      <c r="U253" s="22" t="str">
        <f t="shared" si="8"/>
        <v>NA</v>
      </c>
      <c r="V253" s="22" t="str">
        <f t="shared" si="9"/>
        <v>NA</v>
      </c>
      <c r="W253" s="34" t="s">
        <v>1259</v>
      </c>
      <c r="X253" s="22" t="s">
        <v>8</v>
      </c>
      <c r="Y253" s="22" t="s">
        <v>78</v>
      </c>
      <c r="Z253" s="22" t="s">
        <v>676</v>
      </c>
      <c r="AA253" s="22">
        <v>80</v>
      </c>
      <c r="AB253" s="22" t="s">
        <v>145</v>
      </c>
      <c r="AC253" s="22" t="s">
        <v>9</v>
      </c>
      <c r="AD253" s="22" t="s">
        <v>8</v>
      </c>
      <c r="AE253" s="22" t="s">
        <v>231</v>
      </c>
      <c r="AF253" s="22" t="s">
        <v>9</v>
      </c>
      <c r="AG253" s="22" t="s">
        <v>9</v>
      </c>
      <c r="AH253" s="22">
        <v>10</v>
      </c>
      <c r="AI253" s="34" t="s">
        <v>12</v>
      </c>
      <c r="AJ253" s="22" t="s">
        <v>8</v>
      </c>
      <c r="AK253" s="22" t="s">
        <v>8</v>
      </c>
      <c r="AL253" s="22" t="s">
        <v>8</v>
      </c>
      <c r="AM253" s="22" t="s">
        <v>8</v>
      </c>
      <c r="AN253" s="22" t="s">
        <v>8</v>
      </c>
      <c r="AO253" s="34">
        <v>168</v>
      </c>
      <c r="AP253" s="22" t="s">
        <v>876</v>
      </c>
      <c r="AQ253" s="22">
        <v>27.47</v>
      </c>
      <c r="AS253" s="22" t="s">
        <v>8</v>
      </c>
      <c r="AT253" s="22" t="s">
        <v>8</v>
      </c>
      <c r="AU253" s="22" t="s">
        <v>8</v>
      </c>
      <c r="AV253" s="22" t="s">
        <v>8</v>
      </c>
      <c r="AW253" s="22" t="s">
        <v>137</v>
      </c>
      <c r="AY253" s="34" t="s">
        <v>12</v>
      </c>
      <c r="AZ253" s="22" t="s">
        <v>8</v>
      </c>
      <c r="BA253" s="22" t="s">
        <v>8</v>
      </c>
      <c r="BB253" s="22" t="s">
        <v>8</v>
      </c>
      <c r="BC253" s="22" t="s">
        <v>8</v>
      </c>
      <c r="BD253" s="22" t="s">
        <v>8</v>
      </c>
      <c r="BE253" s="22" t="s">
        <v>8</v>
      </c>
      <c r="BF253" s="34" t="s">
        <v>272</v>
      </c>
      <c r="BG253" s="22" t="s">
        <v>273</v>
      </c>
      <c r="BH253" s="22" t="s">
        <v>1269</v>
      </c>
      <c r="BI253" s="22" t="s">
        <v>1270</v>
      </c>
    </row>
    <row r="254" spans="1:61" s="22" customFormat="1" x14ac:dyDescent="0.3">
      <c r="A254" s="22" t="s">
        <v>1267</v>
      </c>
      <c r="B254" s="22" t="s">
        <v>1260</v>
      </c>
      <c r="C254" s="22">
        <v>2000</v>
      </c>
      <c r="D254" s="22" t="s">
        <v>1268</v>
      </c>
      <c r="E254" s="22" t="s">
        <v>143</v>
      </c>
      <c r="F254" s="34" t="s">
        <v>24</v>
      </c>
      <c r="G254" s="22" t="s">
        <v>51</v>
      </c>
      <c r="H254" s="22" t="s">
        <v>9</v>
      </c>
      <c r="I254" s="22" t="s">
        <v>337</v>
      </c>
      <c r="J254" s="22" t="s">
        <v>8</v>
      </c>
      <c r="K254" s="22" t="s">
        <v>9</v>
      </c>
      <c r="L254" s="22">
        <v>89</v>
      </c>
      <c r="M254" s="22" t="s">
        <v>9</v>
      </c>
      <c r="N254" s="22" t="s">
        <v>9</v>
      </c>
      <c r="O254" s="22" t="s">
        <v>9</v>
      </c>
      <c r="P254" s="22" t="s">
        <v>9</v>
      </c>
      <c r="Q254" s="22">
        <v>3</v>
      </c>
      <c r="R254" s="22" t="s">
        <v>9</v>
      </c>
      <c r="S254" s="22">
        <v>0</v>
      </c>
      <c r="T254" s="22" t="s">
        <v>8</v>
      </c>
      <c r="U254" s="22" t="str">
        <f t="shared" si="8"/>
        <v>NA</v>
      </c>
      <c r="V254" s="22" t="str">
        <f t="shared" si="9"/>
        <v>NA</v>
      </c>
      <c r="W254" s="34" t="s">
        <v>1259</v>
      </c>
      <c r="X254" s="22" t="s">
        <v>8</v>
      </c>
      <c r="Y254" s="22" t="s">
        <v>78</v>
      </c>
      <c r="Z254" s="22" t="s">
        <v>676</v>
      </c>
      <c r="AA254" s="22">
        <v>80</v>
      </c>
      <c r="AB254" s="22" t="s">
        <v>145</v>
      </c>
      <c r="AC254" s="22" t="s">
        <v>9</v>
      </c>
      <c r="AD254" s="22" t="s">
        <v>8</v>
      </c>
      <c r="AE254" s="22" t="s">
        <v>231</v>
      </c>
      <c r="AF254" s="22" t="s">
        <v>9</v>
      </c>
      <c r="AG254" s="22" t="s">
        <v>9</v>
      </c>
      <c r="AH254" s="22">
        <v>10</v>
      </c>
      <c r="AI254" s="34" t="s">
        <v>12</v>
      </c>
      <c r="AJ254" s="22" t="s">
        <v>8</v>
      </c>
      <c r="AK254" s="22" t="s">
        <v>8</v>
      </c>
      <c r="AL254" s="22" t="s">
        <v>8</v>
      </c>
      <c r="AM254" s="22" t="s">
        <v>8</v>
      </c>
      <c r="AN254" s="22" t="s">
        <v>8</v>
      </c>
      <c r="AO254" s="34">
        <v>168</v>
      </c>
      <c r="AP254" s="22" t="s">
        <v>876</v>
      </c>
      <c r="AQ254" s="22">
        <v>45.6</v>
      </c>
      <c r="AS254" s="22" t="s">
        <v>8</v>
      </c>
      <c r="AT254" s="22" t="s">
        <v>8</v>
      </c>
      <c r="AU254" s="22" t="s">
        <v>8</v>
      </c>
      <c r="AV254" s="22" t="s">
        <v>8</v>
      </c>
      <c r="AW254" s="22" t="s">
        <v>137</v>
      </c>
      <c r="AY254" s="34" t="s">
        <v>12</v>
      </c>
      <c r="AZ254" s="22" t="s">
        <v>8</v>
      </c>
      <c r="BA254" s="22" t="s">
        <v>8</v>
      </c>
      <c r="BB254" s="22" t="s">
        <v>8</v>
      </c>
      <c r="BC254" s="22" t="s">
        <v>8</v>
      </c>
      <c r="BD254" s="22" t="s">
        <v>8</v>
      </c>
      <c r="BE254" s="22" t="s">
        <v>8</v>
      </c>
      <c r="BF254" s="34" t="s">
        <v>272</v>
      </c>
      <c r="BG254" s="22" t="s">
        <v>273</v>
      </c>
      <c r="BH254" s="22" t="s">
        <v>1269</v>
      </c>
      <c r="BI254" s="22" t="s">
        <v>1270</v>
      </c>
    </row>
    <row r="255" spans="1:61" s="22" customFormat="1" x14ac:dyDescent="0.3">
      <c r="A255" s="22" t="s">
        <v>1267</v>
      </c>
      <c r="B255" s="22" t="s">
        <v>1260</v>
      </c>
      <c r="C255" s="22">
        <v>2000</v>
      </c>
      <c r="D255" s="22" t="s">
        <v>1268</v>
      </c>
      <c r="E255" s="22" t="s">
        <v>144</v>
      </c>
      <c r="F255" s="34" t="s">
        <v>24</v>
      </c>
      <c r="G255" s="22" t="s">
        <v>51</v>
      </c>
      <c r="H255" s="22" t="s">
        <v>9</v>
      </c>
      <c r="I255" s="22" t="s">
        <v>337</v>
      </c>
      <c r="J255" s="22" t="s">
        <v>8</v>
      </c>
      <c r="K255" s="22" t="s">
        <v>9</v>
      </c>
      <c r="L255" s="22">
        <v>117</v>
      </c>
      <c r="M255" s="22" t="s">
        <v>9</v>
      </c>
      <c r="N255" s="22" t="s">
        <v>9</v>
      </c>
      <c r="O255" s="22" t="s">
        <v>9</v>
      </c>
      <c r="P255" s="22" t="s">
        <v>9</v>
      </c>
      <c r="Q255" s="22">
        <v>3</v>
      </c>
      <c r="R255" s="22" t="s">
        <v>9</v>
      </c>
      <c r="S255" s="22">
        <v>0</v>
      </c>
      <c r="T255" s="22" t="s">
        <v>8</v>
      </c>
      <c r="U255" s="22" t="str">
        <f t="shared" si="8"/>
        <v>NA</v>
      </c>
      <c r="V255" s="22" t="str">
        <f t="shared" si="9"/>
        <v>NA</v>
      </c>
      <c r="W255" s="34" t="s">
        <v>1259</v>
      </c>
      <c r="X255" s="22" t="s">
        <v>8</v>
      </c>
      <c r="Y255" s="22" t="s">
        <v>78</v>
      </c>
      <c r="Z255" s="22" t="s">
        <v>676</v>
      </c>
      <c r="AA255" s="22">
        <v>80</v>
      </c>
      <c r="AB255" s="22" t="s">
        <v>145</v>
      </c>
      <c r="AC255" s="22" t="s">
        <v>9</v>
      </c>
      <c r="AD255" s="22" t="s">
        <v>8</v>
      </c>
      <c r="AE255" s="22" t="s">
        <v>231</v>
      </c>
      <c r="AF255" s="22" t="s">
        <v>9</v>
      </c>
      <c r="AG255" s="22" t="s">
        <v>9</v>
      </c>
      <c r="AH255" s="22">
        <v>10</v>
      </c>
      <c r="AI255" s="34" t="s">
        <v>12</v>
      </c>
      <c r="AJ255" s="22" t="s">
        <v>8</v>
      </c>
      <c r="AK255" s="22" t="s">
        <v>8</v>
      </c>
      <c r="AL255" s="22" t="s">
        <v>8</v>
      </c>
      <c r="AM255" s="22" t="s">
        <v>8</v>
      </c>
      <c r="AN255" s="22" t="s">
        <v>8</v>
      </c>
      <c r="AO255" s="34">
        <v>168</v>
      </c>
      <c r="AP255" s="22" t="s">
        <v>876</v>
      </c>
      <c r="AQ255" s="22">
        <v>46.51</v>
      </c>
      <c r="AS255" s="22" t="s">
        <v>8</v>
      </c>
      <c r="AT255" s="22" t="s">
        <v>8</v>
      </c>
      <c r="AU255" s="22" t="s">
        <v>8</v>
      </c>
      <c r="AV255" s="22" t="s">
        <v>8</v>
      </c>
      <c r="AW255" s="22" t="s">
        <v>137</v>
      </c>
      <c r="AY255" s="34" t="s">
        <v>12</v>
      </c>
      <c r="AZ255" s="22" t="s">
        <v>8</v>
      </c>
      <c r="BA255" s="22" t="s">
        <v>8</v>
      </c>
      <c r="BB255" s="22" t="s">
        <v>8</v>
      </c>
      <c r="BC255" s="22" t="s">
        <v>8</v>
      </c>
      <c r="BD255" s="22" t="s">
        <v>8</v>
      </c>
      <c r="BE255" s="22" t="s">
        <v>8</v>
      </c>
      <c r="BF255" s="34" t="s">
        <v>272</v>
      </c>
      <c r="BG255" s="22" t="s">
        <v>273</v>
      </c>
      <c r="BH255" s="22" t="s">
        <v>1269</v>
      </c>
      <c r="BI255" s="22" t="s">
        <v>1270</v>
      </c>
    </row>
    <row r="256" spans="1:61" x14ac:dyDescent="0.3">
      <c r="A256" t="s">
        <v>1273</v>
      </c>
      <c r="B256" t="s">
        <v>1260</v>
      </c>
      <c r="C256">
        <v>1994</v>
      </c>
      <c r="D256" t="s">
        <v>1274</v>
      </c>
      <c r="E256" t="s">
        <v>141</v>
      </c>
      <c r="F256" s="35" t="s">
        <v>24</v>
      </c>
      <c r="G256" t="s">
        <v>9</v>
      </c>
      <c r="H256" t="s">
        <v>9</v>
      </c>
      <c r="I256" t="s">
        <v>12</v>
      </c>
      <c r="J256" t="s">
        <v>8</v>
      </c>
      <c r="K256" t="s">
        <v>9</v>
      </c>
      <c r="L256" t="s">
        <v>9</v>
      </c>
      <c r="M256" t="s">
        <v>9</v>
      </c>
      <c r="N256" t="s">
        <v>9</v>
      </c>
      <c r="O256" t="s">
        <v>9</v>
      </c>
      <c r="P256" t="s">
        <v>9</v>
      </c>
      <c r="Q256">
        <v>2</v>
      </c>
      <c r="R256">
        <v>10</v>
      </c>
      <c r="S256">
        <v>3</v>
      </c>
      <c r="T256">
        <v>10</v>
      </c>
      <c r="U256">
        <f t="shared" si="8"/>
        <v>1.5</v>
      </c>
      <c r="V256">
        <f t="shared" si="9"/>
        <v>6.666666666666667</v>
      </c>
      <c r="W256" s="35" t="s">
        <v>9</v>
      </c>
      <c r="X256" t="s">
        <v>8</v>
      </c>
      <c r="Y256" t="s">
        <v>78</v>
      </c>
      <c r="Z256" t="s">
        <v>676</v>
      </c>
      <c r="AA256" t="s">
        <v>9</v>
      </c>
      <c r="AB256" t="s">
        <v>9</v>
      </c>
      <c r="AC256" t="s">
        <v>9</v>
      </c>
      <c r="AD256" t="s">
        <v>8</v>
      </c>
      <c r="AE256" t="s">
        <v>9</v>
      </c>
      <c r="AF256" t="s">
        <v>9</v>
      </c>
      <c r="AG256">
        <v>3</v>
      </c>
      <c r="AH256">
        <v>10</v>
      </c>
      <c r="AI256" s="35" t="s">
        <v>1275</v>
      </c>
      <c r="AK256">
        <v>294</v>
      </c>
      <c r="AL256" t="s">
        <v>1276</v>
      </c>
      <c r="AM256">
        <v>1</v>
      </c>
      <c r="AN256" t="s">
        <v>158</v>
      </c>
      <c r="AO256" s="35">
        <v>168</v>
      </c>
      <c r="AP256" t="s">
        <v>876</v>
      </c>
      <c r="AQ256">
        <v>27</v>
      </c>
      <c r="AR256">
        <v>2.5</v>
      </c>
      <c r="AS256">
        <v>17</v>
      </c>
      <c r="AT256">
        <v>3.7</v>
      </c>
      <c r="AU256" t="s">
        <v>8</v>
      </c>
      <c r="AV256" t="s">
        <v>8</v>
      </c>
      <c r="AW256" t="s">
        <v>137</v>
      </c>
      <c r="AX256" t="s">
        <v>198</v>
      </c>
      <c r="AY256" s="35" t="s">
        <v>12</v>
      </c>
      <c r="AZ256" t="s">
        <v>8</v>
      </c>
      <c r="BA256" t="s">
        <v>8</v>
      </c>
      <c r="BB256" t="s">
        <v>8</v>
      </c>
      <c r="BC256" t="s">
        <v>8</v>
      </c>
      <c r="BD256" t="s">
        <v>8</v>
      </c>
      <c r="BE256" t="s">
        <v>8</v>
      </c>
      <c r="BF256" s="35" t="s">
        <v>273</v>
      </c>
      <c r="BG256" t="s">
        <v>272</v>
      </c>
      <c r="BH256" t="s">
        <v>1277</v>
      </c>
      <c r="BI256" t="s">
        <v>1264</v>
      </c>
    </row>
    <row r="257" spans="1:61" x14ac:dyDescent="0.3">
      <c r="A257" t="s">
        <v>1273</v>
      </c>
      <c r="B257" t="s">
        <v>1260</v>
      </c>
      <c r="C257">
        <v>1994</v>
      </c>
      <c r="D257" t="s">
        <v>1274</v>
      </c>
      <c r="E257" t="s">
        <v>143</v>
      </c>
      <c r="F257" s="35" t="s">
        <v>24</v>
      </c>
      <c r="G257" t="s">
        <v>9</v>
      </c>
      <c r="H257" t="s">
        <v>9</v>
      </c>
      <c r="I257" t="s">
        <v>12</v>
      </c>
      <c r="J257" t="s">
        <v>8</v>
      </c>
      <c r="K257" t="s">
        <v>9</v>
      </c>
      <c r="L257" t="s">
        <v>9</v>
      </c>
      <c r="M257" t="s">
        <v>9</v>
      </c>
      <c r="N257" t="s">
        <v>9</v>
      </c>
      <c r="O257" t="s">
        <v>9</v>
      </c>
      <c r="P257" t="s">
        <v>9</v>
      </c>
      <c r="Q257">
        <v>2</v>
      </c>
      <c r="R257">
        <v>10</v>
      </c>
      <c r="S257">
        <v>3</v>
      </c>
      <c r="T257">
        <v>10</v>
      </c>
      <c r="U257">
        <f t="shared" si="8"/>
        <v>1.5</v>
      </c>
      <c r="V257">
        <f t="shared" si="9"/>
        <v>6.666666666666667</v>
      </c>
      <c r="W257" s="35" t="s">
        <v>9</v>
      </c>
      <c r="X257" t="s">
        <v>8</v>
      </c>
      <c r="Y257" t="s">
        <v>78</v>
      </c>
      <c r="Z257" t="s">
        <v>676</v>
      </c>
      <c r="AA257" t="s">
        <v>9</v>
      </c>
      <c r="AB257" t="s">
        <v>9</v>
      </c>
      <c r="AC257" t="s">
        <v>9</v>
      </c>
      <c r="AD257" t="s">
        <v>8</v>
      </c>
      <c r="AE257" t="s">
        <v>9</v>
      </c>
      <c r="AF257" t="s">
        <v>9</v>
      </c>
      <c r="AG257">
        <v>3</v>
      </c>
      <c r="AH257">
        <v>10</v>
      </c>
      <c r="AI257" s="35" t="s">
        <v>360</v>
      </c>
      <c r="AK257">
        <v>8.3000000000000007</v>
      </c>
      <c r="AL257" t="s">
        <v>1276</v>
      </c>
      <c r="AM257">
        <v>-1</v>
      </c>
      <c r="AN257" t="s">
        <v>156</v>
      </c>
      <c r="AO257" s="35">
        <v>168</v>
      </c>
      <c r="AP257" t="s">
        <v>876</v>
      </c>
      <c r="AQ257">
        <v>25</v>
      </c>
      <c r="AR257">
        <v>3.3</v>
      </c>
      <c r="AS257">
        <v>20</v>
      </c>
      <c r="AT257">
        <v>5.8</v>
      </c>
      <c r="AU257" t="s">
        <v>8</v>
      </c>
      <c r="AV257" t="s">
        <v>8</v>
      </c>
      <c r="AW257" t="s">
        <v>137</v>
      </c>
      <c r="AX257" t="s">
        <v>198</v>
      </c>
      <c r="AY257" s="35" t="s">
        <v>12</v>
      </c>
      <c r="AZ257" t="s">
        <v>8</v>
      </c>
      <c r="BA257" t="s">
        <v>8</v>
      </c>
      <c r="BB257" t="s">
        <v>8</v>
      </c>
      <c r="BC257" t="s">
        <v>8</v>
      </c>
      <c r="BD257" t="s">
        <v>8</v>
      </c>
      <c r="BE257" t="s">
        <v>8</v>
      </c>
      <c r="BF257" s="35" t="s">
        <v>273</v>
      </c>
      <c r="BG257" t="s">
        <v>273</v>
      </c>
      <c r="BI257" t="s">
        <v>1264</v>
      </c>
    </row>
    <row r="258" spans="1:61" s="22" customFormat="1" x14ac:dyDescent="0.3">
      <c r="A258" s="22" t="s">
        <v>1284</v>
      </c>
      <c r="B258" s="22" t="s">
        <v>1283</v>
      </c>
      <c r="C258" s="22">
        <v>2015</v>
      </c>
      <c r="D258" s="22" t="s">
        <v>1285</v>
      </c>
      <c r="E258" s="22" t="s">
        <v>141</v>
      </c>
      <c r="F258" s="34" t="s">
        <v>24</v>
      </c>
      <c r="G258" s="22" t="s">
        <v>10</v>
      </c>
      <c r="H258" s="22" t="s">
        <v>9</v>
      </c>
      <c r="I258" s="22" t="s">
        <v>12</v>
      </c>
      <c r="J258" s="22" t="s">
        <v>8</v>
      </c>
      <c r="K258" s="22" t="s">
        <v>9</v>
      </c>
      <c r="L258" s="22">
        <v>9</v>
      </c>
      <c r="M258" s="22" t="s">
        <v>9</v>
      </c>
      <c r="N258" s="22" t="s">
        <v>9</v>
      </c>
      <c r="O258" s="22" t="s">
        <v>9</v>
      </c>
      <c r="P258" s="22" t="s">
        <v>9</v>
      </c>
      <c r="Q258" s="22">
        <v>2</v>
      </c>
      <c r="R258" s="22">
        <v>7</v>
      </c>
      <c r="S258" s="22">
        <v>0</v>
      </c>
      <c r="T258" s="22" t="s">
        <v>8</v>
      </c>
      <c r="U258" s="22" t="str">
        <f t="shared" si="8"/>
        <v>NA</v>
      </c>
      <c r="V258" s="22" t="str">
        <f t="shared" si="9"/>
        <v>NA</v>
      </c>
      <c r="W258" s="34" t="s">
        <v>100</v>
      </c>
      <c r="X258" s="22" t="s">
        <v>936</v>
      </c>
      <c r="Y258" s="22" t="s">
        <v>2553</v>
      </c>
      <c r="Z258" s="22" t="s">
        <v>503</v>
      </c>
      <c r="AA258" s="22">
        <v>20</v>
      </c>
      <c r="AB258" s="22" t="s">
        <v>145</v>
      </c>
      <c r="AC258" s="22">
        <v>4</v>
      </c>
      <c r="AD258" s="22" t="s">
        <v>221</v>
      </c>
      <c r="AE258" s="22" t="s">
        <v>84</v>
      </c>
      <c r="AF258" s="22" t="s">
        <v>9</v>
      </c>
      <c r="AG258" s="22">
        <v>6.25E-2</v>
      </c>
      <c r="AH258" s="22">
        <v>1.5</v>
      </c>
      <c r="AI258" s="34" t="s">
        <v>12</v>
      </c>
      <c r="AJ258" s="22" t="s">
        <v>8</v>
      </c>
      <c r="AK258" s="22" t="s">
        <v>8</v>
      </c>
      <c r="AL258" s="22" t="s">
        <v>8</v>
      </c>
      <c r="AM258" s="22" t="s">
        <v>8</v>
      </c>
      <c r="AN258" s="22" t="s">
        <v>8</v>
      </c>
      <c r="AO258" s="34">
        <v>504</v>
      </c>
      <c r="AP258" s="22" t="s">
        <v>876</v>
      </c>
      <c r="AQ258" s="22">
        <v>0.8</v>
      </c>
      <c r="AR258" s="22">
        <v>0.5</v>
      </c>
      <c r="AS258" s="22" t="s">
        <v>8</v>
      </c>
      <c r="AT258" s="22" t="s">
        <v>8</v>
      </c>
      <c r="AU258" s="22" t="s">
        <v>8</v>
      </c>
      <c r="AV258" s="22" t="s">
        <v>8</v>
      </c>
      <c r="AW258" s="22" t="s">
        <v>137</v>
      </c>
      <c r="AX258" s="22" t="s">
        <v>9</v>
      </c>
      <c r="AY258" s="34" t="s">
        <v>12</v>
      </c>
      <c r="AZ258" s="22" t="s">
        <v>8</v>
      </c>
      <c r="BA258" s="22" t="s">
        <v>8</v>
      </c>
      <c r="BB258" s="22" t="s">
        <v>8</v>
      </c>
      <c r="BC258" s="22" t="s">
        <v>8</v>
      </c>
      <c r="BD258" s="22" t="s">
        <v>8</v>
      </c>
      <c r="BE258" s="22" t="s">
        <v>8</v>
      </c>
      <c r="BF258" s="34" t="s">
        <v>273</v>
      </c>
      <c r="BG258" s="22" t="s">
        <v>273</v>
      </c>
      <c r="BH258" s="22" t="s">
        <v>1287</v>
      </c>
    </row>
    <row r="259" spans="1:61" x14ac:dyDescent="0.3">
      <c r="A259" t="s">
        <v>1289</v>
      </c>
      <c r="B259" t="s">
        <v>1288</v>
      </c>
      <c r="C259">
        <v>2000</v>
      </c>
      <c r="D259" t="s">
        <v>1290</v>
      </c>
      <c r="E259" t="s">
        <v>141</v>
      </c>
      <c r="F259" s="35" t="s">
        <v>25</v>
      </c>
      <c r="G259" t="s">
        <v>456</v>
      </c>
      <c r="H259" t="s">
        <v>36</v>
      </c>
      <c r="I259" t="s">
        <v>12</v>
      </c>
      <c r="J259" t="s">
        <v>8</v>
      </c>
      <c r="K259" t="s">
        <v>9</v>
      </c>
      <c r="L259">
        <v>12</v>
      </c>
      <c r="M259" t="s">
        <v>9</v>
      </c>
      <c r="N259">
        <v>35</v>
      </c>
      <c r="O259" t="s">
        <v>9</v>
      </c>
      <c r="P259">
        <v>40</v>
      </c>
      <c r="Q259">
        <v>2</v>
      </c>
      <c r="R259">
        <v>15</v>
      </c>
      <c r="S259">
        <v>2</v>
      </c>
      <c r="T259">
        <v>15</v>
      </c>
      <c r="U259">
        <f t="shared" si="8"/>
        <v>1</v>
      </c>
      <c r="V259">
        <f t="shared" si="9"/>
        <v>15</v>
      </c>
      <c r="W259" s="35" t="s">
        <v>99</v>
      </c>
      <c r="X259" t="s">
        <v>936</v>
      </c>
      <c r="Y259" t="s">
        <v>78</v>
      </c>
      <c r="Z259" t="s">
        <v>9</v>
      </c>
      <c r="AA259">
        <v>30</v>
      </c>
      <c r="AB259" t="s">
        <v>145</v>
      </c>
      <c r="AC259">
        <v>150</v>
      </c>
      <c r="AD259" t="s">
        <v>292</v>
      </c>
      <c r="AE259" t="s">
        <v>86</v>
      </c>
      <c r="AF259">
        <v>560</v>
      </c>
      <c r="AG259">
        <v>1.4</v>
      </c>
      <c r="AH259">
        <v>5</v>
      </c>
      <c r="AI259" s="35" t="s">
        <v>1291</v>
      </c>
      <c r="AK259">
        <v>10</v>
      </c>
      <c r="AL259" t="s">
        <v>145</v>
      </c>
      <c r="AM259">
        <v>-0.5</v>
      </c>
      <c r="AN259" t="s">
        <v>156</v>
      </c>
      <c r="AO259" s="35">
        <v>72</v>
      </c>
      <c r="AP259" t="s">
        <v>876</v>
      </c>
      <c r="AQ259">
        <v>18</v>
      </c>
      <c r="AR259">
        <v>4.3</v>
      </c>
      <c r="AS259">
        <v>9.9</v>
      </c>
      <c r="AT259">
        <v>3.2</v>
      </c>
      <c r="AU259" t="s">
        <v>8</v>
      </c>
      <c r="AV259" t="s">
        <v>8</v>
      </c>
      <c r="AW259" t="s">
        <v>137</v>
      </c>
      <c r="AX259" t="s">
        <v>196</v>
      </c>
      <c r="AY259" s="35" t="s">
        <v>12</v>
      </c>
      <c r="AZ259" t="s">
        <v>8</v>
      </c>
      <c r="BA259" t="s">
        <v>8</v>
      </c>
      <c r="BB259" t="s">
        <v>8</v>
      </c>
      <c r="BC259" t="s">
        <v>8</v>
      </c>
      <c r="BD259" t="s">
        <v>8</v>
      </c>
      <c r="BE259" t="s">
        <v>8</v>
      </c>
      <c r="BF259" s="35" t="s">
        <v>272</v>
      </c>
      <c r="BG259" t="s">
        <v>273</v>
      </c>
      <c r="BH259" t="s">
        <v>1292</v>
      </c>
    </row>
    <row r="260" spans="1:61" s="22" customFormat="1" x14ac:dyDescent="0.3">
      <c r="A260" s="22" t="s">
        <v>1294</v>
      </c>
      <c r="B260" s="22" t="s">
        <v>1293</v>
      </c>
      <c r="C260" s="22">
        <v>2014</v>
      </c>
      <c r="D260" s="22" t="s">
        <v>1295</v>
      </c>
      <c r="E260" s="22" t="s">
        <v>141</v>
      </c>
      <c r="F260" s="34" t="s">
        <v>24</v>
      </c>
      <c r="G260" s="22" t="s">
        <v>10</v>
      </c>
      <c r="H260" s="22" t="s">
        <v>36</v>
      </c>
      <c r="I260" s="22" t="s">
        <v>12</v>
      </c>
      <c r="J260" s="22" t="s">
        <v>8</v>
      </c>
      <c r="K260" s="22">
        <v>8</v>
      </c>
      <c r="L260" s="22" t="s">
        <v>9</v>
      </c>
      <c r="M260" s="22">
        <v>9</v>
      </c>
      <c r="N260" s="22" t="s">
        <v>9</v>
      </c>
      <c r="O260" s="22" t="s">
        <v>9</v>
      </c>
      <c r="P260" s="22" t="s">
        <v>9</v>
      </c>
      <c r="Q260" s="22">
        <v>2</v>
      </c>
      <c r="R260" s="22">
        <v>7</v>
      </c>
      <c r="S260" s="22">
        <v>0</v>
      </c>
      <c r="T260" s="22" t="s">
        <v>8</v>
      </c>
      <c r="U260" s="22" t="str">
        <f t="shared" si="8"/>
        <v>NA</v>
      </c>
      <c r="V260" s="22" t="str">
        <f t="shared" si="9"/>
        <v>NA</v>
      </c>
      <c r="W260" s="34" t="s">
        <v>100</v>
      </c>
      <c r="X260" s="22" t="s">
        <v>936</v>
      </c>
      <c r="Y260" s="22" t="s">
        <v>2553</v>
      </c>
      <c r="Z260" s="22" t="s">
        <v>503</v>
      </c>
      <c r="AA260" s="22">
        <v>20</v>
      </c>
      <c r="AB260" s="22" t="s">
        <v>145</v>
      </c>
      <c r="AC260" s="22">
        <v>2.5</v>
      </c>
      <c r="AD260" s="22" t="s">
        <v>221</v>
      </c>
      <c r="AE260" s="22" t="s">
        <v>146</v>
      </c>
      <c r="AF260" s="22">
        <v>532</v>
      </c>
      <c r="AG260" s="22">
        <v>6.25E-2</v>
      </c>
      <c r="AH260" s="22">
        <v>1.5</v>
      </c>
      <c r="AI260" s="34" t="s">
        <v>12</v>
      </c>
      <c r="AJ260" s="22" t="s">
        <v>8</v>
      </c>
      <c r="AK260" s="22" t="s">
        <v>8</v>
      </c>
      <c r="AL260" s="22" t="s">
        <v>8</v>
      </c>
      <c r="AM260" s="22" t="s">
        <v>8</v>
      </c>
      <c r="AN260" s="22" t="s">
        <v>8</v>
      </c>
      <c r="AO260" s="34">
        <v>504</v>
      </c>
      <c r="AP260" s="22" t="s">
        <v>876</v>
      </c>
      <c r="AQ260" s="22">
        <v>0.6</v>
      </c>
      <c r="AR260" s="22">
        <v>0.2</v>
      </c>
      <c r="AS260" s="22" t="s">
        <v>8</v>
      </c>
      <c r="AT260" s="22" t="s">
        <v>8</v>
      </c>
      <c r="AU260" s="22" t="s">
        <v>8</v>
      </c>
      <c r="AV260" s="22" t="s">
        <v>8</v>
      </c>
      <c r="AW260" s="22" t="s">
        <v>137</v>
      </c>
      <c r="AX260" s="22" t="s">
        <v>197</v>
      </c>
      <c r="AY260" s="34" t="s">
        <v>12</v>
      </c>
      <c r="AZ260" s="22" t="s">
        <v>8</v>
      </c>
      <c r="BA260" s="22" t="s">
        <v>8</v>
      </c>
      <c r="BB260" s="22" t="s">
        <v>8</v>
      </c>
      <c r="BC260" s="22" t="s">
        <v>8</v>
      </c>
      <c r="BD260" s="22" t="s">
        <v>8</v>
      </c>
      <c r="BE260" s="22" t="s">
        <v>8</v>
      </c>
      <c r="BF260" s="34" t="s">
        <v>273</v>
      </c>
      <c r="BG260" s="22" t="s">
        <v>273</v>
      </c>
      <c r="BH260" s="22" t="s">
        <v>1287</v>
      </c>
    </row>
    <row r="261" spans="1:61" x14ac:dyDescent="0.3">
      <c r="A261" t="s">
        <v>1297</v>
      </c>
      <c r="B261" t="s">
        <v>1296</v>
      </c>
      <c r="C261">
        <v>2013</v>
      </c>
      <c r="D261" t="s">
        <v>1298</v>
      </c>
      <c r="E261" t="s">
        <v>141</v>
      </c>
      <c r="F261" s="35" t="s">
        <v>25</v>
      </c>
      <c r="G261" t="s">
        <v>1008</v>
      </c>
      <c r="H261" t="s">
        <v>36</v>
      </c>
      <c r="I261" t="s">
        <v>12</v>
      </c>
      <c r="J261" t="s">
        <v>8</v>
      </c>
      <c r="K261" t="s">
        <v>9</v>
      </c>
      <c r="L261" t="s">
        <v>9</v>
      </c>
      <c r="M261" t="s">
        <v>9</v>
      </c>
      <c r="N261">
        <v>20</v>
      </c>
      <c r="O261" t="s">
        <v>9</v>
      </c>
      <c r="P261">
        <v>25</v>
      </c>
      <c r="Q261">
        <v>1</v>
      </c>
      <c r="R261">
        <v>12</v>
      </c>
      <c r="S261">
        <v>1</v>
      </c>
      <c r="T261">
        <v>12</v>
      </c>
      <c r="U261">
        <f t="shared" si="8"/>
        <v>1</v>
      </c>
      <c r="V261">
        <f t="shared" si="9"/>
        <v>12</v>
      </c>
      <c r="W261" s="35" t="s">
        <v>147</v>
      </c>
      <c r="X261" t="s">
        <v>97</v>
      </c>
      <c r="Y261" t="s">
        <v>78</v>
      </c>
      <c r="Z261" t="s">
        <v>9</v>
      </c>
      <c r="AA261">
        <v>0.1</v>
      </c>
      <c r="AB261" t="s">
        <v>784</v>
      </c>
      <c r="AC261" t="s">
        <v>9</v>
      </c>
      <c r="AD261" t="s">
        <v>8</v>
      </c>
      <c r="AE261" t="s">
        <v>232</v>
      </c>
      <c r="AF261" t="s">
        <v>9</v>
      </c>
      <c r="AG261">
        <v>4</v>
      </c>
      <c r="AH261">
        <v>15</v>
      </c>
      <c r="AI261" s="35" t="s">
        <v>1299</v>
      </c>
      <c r="AK261">
        <v>2</v>
      </c>
      <c r="AL261" t="s">
        <v>1174</v>
      </c>
      <c r="AM261">
        <v>-72</v>
      </c>
      <c r="AN261" t="s">
        <v>156</v>
      </c>
      <c r="AO261" s="35">
        <v>24</v>
      </c>
      <c r="AP261" t="s">
        <v>875</v>
      </c>
      <c r="AU261">
        <v>-43.5</v>
      </c>
      <c r="AV261" t="s">
        <v>8</v>
      </c>
      <c r="AX261" t="s">
        <v>197</v>
      </c>
      <c r="AY261" s="35" t="s">
        <v>183</v>
      </c>
      <c r="AZ261">
        <v>0.33</v>
      </c>
      <c r="BA261">
        <v>0.14000000000000001</v>
      </c>
      <c r="BB261">
        <v>0</v>
      </c>
      <c r="BC261">
        <v>0</v>
      </c>
      <c r="BD261" t="s">
        <v>197</v>
      </c>
      <c r="BE261">
        <v>24</v>
      </c>
      <c r="BF261" s="35" t="s">
        <v>273</v>
      </c>
      <c r="BG261" t="s">
        <v>273</v>
      </c>
      <c r="BH261" t="s">
        <v>1300</v>
      </c>
      <c r="BI261" t="s">
        <v>1306</v>
      </c>
    </row>
    <row r="262" spans="1:61" s="22" customFormat="1" x14ac:dyDescent="0.3">
      <c r="A262" s="22" t="s">
        <v>1305</v>
      </c>
      <c r="B262" s="22" t="s">
        <v>1303</v>
      </c>
      <c r="C262" s="22">
        <v>2016</v>
      </c>
      <c r="D262" s="22" t="s">
        <v>1304</v>
      </c>
      <c r="E262" s="22" t="s">
        <v>141</v>
      </c>
      <c r="F262" s="34" t="s">
        <v>24</v>
      </c>
      <c r="G262" s="22" t="s">
        <v>10</v>
      </c>
      <c r="H262" s="22" t="s">
        <v>36</v>
      </c>
      <c r="I262" s="22" t="s">
        <v>12</v>
      </c>
      <c r="J262" s="22" t="s">
        <v>8</v>
      </c>
      <c r="K262" s="22" t="s">
        <v>9</v>
      </c>
      <c r="L262" s="22" t="s">
        <v>9</v>
      </c>
      <c r="M262" s="22" t="s">
        <v>9</v>
      </c>
      <c r="N262" s="22">
        <v>250</v>
      </c>
      <c r="O262" s="22" t="s">
        <v>9</v>
      </c>
      <c r="P262" s="22">
        <v>300</v>
      </c>
      <c r="Q262" s="22">
        <v>1</v>
      </c>
      <c r="R262" s="22">
        <v>7</v>
      </c>
      <c r="S262" s="22">
        <v>2</v>
      </c>
      <c r="T262" s="22">
        <v>10</v>
      </c>
      <c r="U262" s="22">
        <f t="shared" si="8"/>
        <v>2</v>
      </c>
      <c r="V262" s="22">
        <f t="shared" si="9"/>
        <v>3.5</v>
      </c>
      <c r="W262" s="34" t="s">
        <v>100</v>
      </c>
      <c r="X262" s="22" t="s">
        <v>936</v>
      </c>
      <c r="Y262" s="22" t="s">
        <v>47</v>
      </c>
      <c r="Z262" s="22" t="s">
        <v>319</v>
      </c>
      <c r="AA262" s="22">
        <v>20</v>
      </c>
      <c r="AB262" s="22" t="s">
        <v>145</v>
      </c>
      <c r="AC262" s="22" t="s">
        <v>9</v>
      </c>
      <c r="AD262" s="22" t="s">
        <v>8</v>
      </c>
      <c r="AE262" s="22" t="s">
        <v>231</v>
      </c>
      <c r="AF262" s="22" t="s">
        <v>9</v>
      </c>
      <c r="AG262" s="22">
        <v>5</v>
      </c>
      <c r="AH262" s="22">
        <v>20</v>
      </c>
      <c r="AI262" s="34" t="s">
        <v>446</v>
      </c>
      <c r="AK262" s="22">
        <v>50</v>
      </c>
      <c r="AL262" s="22" t="s">
        <v>1174</v>
      </c>
      <c r="AM262" s="22">
        <v>96</v>
      </c>
      <c r="AN262" s="22" t="s">
        <v>158</v>
      </c>
      <c r="AO262" s="34" t="s">
        <v>8</v>
      </c>
      <c r="AP262" s="22" t="s">
        <v>8</v>
      </c>
      <c r="AQ262" s="22" t="s">
        <v>8</v>
      </c>
      <c r="AR262" s="22" t="s">
        <v>8</v>
      </c>
      <c r="AS262" s="22" t="s">
        <v>8</v>
      </c>
      <c r="AT262" s="22" t="s">
        <v>8</v>
      </c>
      <c r="AU262" s="22" t="s">
        <v>8</v>
      </c>
      <c r="AV262" s="22" t="s">
        <v>8</v>
      </c>
      <c r="AW262" s="22" t="s">
        <v>8</v>
      </c>
      <c r="AX262" s="22" t="s">
        <v>8</v>
      </c>
      <c r="AY262" s="34" t="s">
        <v>448</v>
      </c>
      <c r="BF262" s="34" t="s">
        <v>273</v>
      </c>
      <c r="BG262" s="22" t="s">
        <v>272</v>
      </c>
      <c r="BH262" s="22" t="s">
        <v>1313</v>
      </c>
      <c r="BI262" s="22" t="s">
        <v>1309</v>
      </c>
    </row>
    <row r="263" spans="1:61" x14ac:dyDescent="0.3">
      <c r="A263" t="s">
        <v>1312</v>
      </c>
      <c r="B263" t="s">
        <v>1310</v>
      </c>
      <c r="C263">
        <v>2018</v>
      </c>
      <c r="D263" t="s">
        <v>1311</v>
      </c>
      <c r="E263" t="s">
        <v>141</v>
      </c>
      <c r="F263" s="35" t="s">
        <v>25</v>
      </c>
      <c r="G263" t="s">
        <v>1008</v>
      </c>
      <c r="H263" t="s">
        <v>36</v>
      </c>
      <c r="I263" t="s">
        <v>12</v>
      </c>
      <c r="J263" t="s">
        <v>8</v>
      </c>
      <c r="K263" t="s">
        <v>9</v>
      </c>
      <c r="L263" t="s">
        <v>9</v>
      </c>
      <c r="M263" t="s">
        <v>9</v>
      </c>
      <c r="N263" t="s">
        <v>9</v>
      </c>
      <c r="O263" t="s">
        <v>9</v>
      </c>
      <c r="P263" t="s">
        <v>9</v>
      </c>
      <c r="Q263">
        <v>1</v>
      </c>
      <c r="R263">
        <v>9</v>
      </c>
      <c r="S263">
        <v>2</v>
      </c>
      <c r="T263">
        <v>4</v>
      </c>
      <c r="U263">
        <f t="shared" ref="U263:U324" si="10">IF(AND(Q263&lt;&gt;"", Q263&lt;&gt;0, Q263&lt;&gt;"NA", Q263&lt;&gt;"NR",S263&lt;&gt;"", S263&lt;&gt;0, S263&lt;&gt;"NA", S263&lt;&gt;"NR"), S263/Q263, "NA")</f>
        <v>2</v>
      </c>
      <c r="V263">
        <f t="shared" ref="V263:V324" si="11">IF(AND(U263&lt;&gt;"", U263&lt;&gt;0, U263&lt;&gt;"NA", U263&lt;&gt;"NR",R263&lt;&gt;"", R263&lt;&gt;0, R263&lt;&gt;"NA", R263&lt;&gt;"NR"), R263/U263, "NA")</f>
        <v>4.5</v>
      </c>
      <c r="W263" s="35" t="s">
        <v>147</v>
      </c>
      <c r="X263" t="s">
        <v>97</v>
      </c>
      <c r="Y263" t="s">
        <v>2553</v>
      </c>
      <c r="Z263" t="s">
        <v>1559</v>
      </c>
      <c r="AA263">
        <v>10</v>
      </c>
      <c r="AB263" t="s">
        <v>320</v>
      </c>
      <c r="AC263" t="s">
        <v>9</v>
      </c>
      <c r="AD263" t="s">
        <v>8</v>
      </c>
      <c r="AE263" t="s">
        <v>87</v>
      </c>
      <c r="AF263" t="s">
        <v>9</v>
      </c>
      <c r="AG263" t="s">
        <v>9</v>
      </c>
      <c r="AH263">
        <v>15</v>
      </c>
      <c r="AI263" s="35" t="s">
        <v>1315</v>
      </c>
      <c r="AK263">
        <v>500</v>
      </c>
      <c r="AL263" t="s">
        <v>145</v>
      </c>
      <c r="AM263">
        <v>-96</v>
      </c>
      <c r="AN263" t="s">
        <v>156</v>
      </c>
      <c r="AO263" s="35">
        <v>24</v>
      </c>
      <c r="AP263" t="s">
        <v>875</v>
      </c>
      <c r="AQ263">
        <v>52.13</v>
      </c>
      <c r="AR263">
        <v>4.68</v>
      </c>
      <c r="AS263">
        <v>24.37</v>
      </c>
      <c r="AT263">
        <v>0.38</v>
      </c>
      <c r="AU263" t="s">
        <v>8</v>
      </c>
      <c r="AV263" t="s">
        <v>8</v>
      </c>
      <c r="AW263" t="s">
        <v>137</v>
      </c>
      <c r="AX263" t="s">
        <v>197</v>
      </c>
      <c r="AY263" s="35" t="s">
        <v>183</v>
      </c>
      <c r="AZ263">
        <v>2.5</v>
      </c>
      <c r="BA263">
        <v>0.17</v>
      </c>
      <c r="BB263">
        <v>1.74</v>
      </c>
      <c r="BC263">
        <v>0.26</v>
      </c>
      <c r="BD263" t="s">
        <v>197</v>
      </c>
      <c r="BE263">
        <v>24</v>
      </c>
      <c r="BF263" s="35" t="s">
        <v>273</v>
      </c>
      <c r="BG263" t="s">
        <v>272</v>
      </c>
      <c r="BH263" t="s">
        <v>1314</v>
      </c>
    </row>
    <row r="264" spans="1:61" x14ac:dyDescent="0.3">
      <c r="A264" t="s">
        <v>1312</v>
      </c>
      <c r="B264" t="s">
        <v>1310</v>
      </c>
      <c r="C264">
        <v>2018</v>
      </c>
      <c r="D264" t="s">
        <v>1311</v>
      </c>
      <c r="E264" t="s">
        <v>143</v>
      </c>
      <c r="F264" s="35" t="s">
        <v>25</v>
      </c>
      <c r="G264" t="s">
        <v>1008</v>
      </c>
      <c r="H264" t="s">
        <v>36</v>
      </c>
      <c r="I264" t="s">
        <v>12</v>
      </c>
      <c r="J264" t="s">
        <v>8</v>
      </c>
      <c r="K264" t="s">
        <v>9</v>
      </c>
      <c r="L264" t="s">
        <v>9</v>
      </c>
      <c r="M264" t="s">
        <v>9</v>
      </c>
      <c r="N264" t="s">
        <v>9</v>
      </c>
      <c r="O264" t="s">
        <v>9</v>
      </c>
      <c r="P264" t="s">
        <v>9</v>
      </c>
      <c r="Q264">
        <v>1</v>
      </c>
      <c r="R264">
        <v>9</v>
      </c>
      <c r="S264">
        <v>2</v>
      </c>
      <c r="T264">
        <v>4</v>
      </c>
      <c r="U264">
        <f t="shared" si="10"/>
        <v>2</v>
      </c>
      <c r="V264">
        <f t="shared" si="11"/>
        <v>4.5</v>
      </c>
      <c r="W264" s="35" t="s">
        <v>147</v>
      </c>
      <c r="X264" t="s">
        <v>97</v>
      </c>
      <c r="Y264" t="s">
        <v>2553</v>
      </c>
      <c r="Z264" t="s">
        <v>1559</v>
      </c>
      <c r="AA264">
        <v>10</v>
      </c>
      <c r="AB264" t="s">
        <v>320</v>
      </c>
      <c r="AC264" t="s">
        <v>9</v>
      </c>
      <c r="AD264" t="s">
        <v>8</v>
      </c>
      <c r="AE264" t="s">
        <v>87</v>
      </c>
      <c r="AF264" t="s">
        <v>9</v>
      </c>
      <c r="AG264" t="s">
        <v>9</v>
      </c>
      <c r="AH264">
        <v>15</v>
      </c>
      <c r="AI264" s="35" t="s">
        <v>1316</v>
      </c>
      <c r="AK264">
        <v>500</v>
      </c>
      <c r="AL264" t="s">
        <v>145</v>
      </c>
      <c r="AM264">
        <v>-96</v>
      </c>
      <c r="AN264" t="s">
        <v>156</v>
      </c>
      <c r="AO264" s="35">
        <v>24</v>
      </c>
      <c r="AP264" t="s">
        <v>875</v>
      </c>
      <c r="AQ264">
        <v>52.13</v>
      </c>
      <c r="AR264">
        <v>4.68</v>
      </c>
      <c r="AS264">
        <v>36.19</v>
      </c>
      <c r="AT264">
        <v>4.3099999999999996</v>
      </c>
      <c r="AU264" t="s">
        <v>8</v>
      </c>
      <c r="AV264" t="s">
        <v>8</v>
      </c>
      <c r="AW264" t="s">
        <v>137</v>
      </c>
      <c r="AX264" t="s">
        <v>197</v>
      </c>
      <c r="AY264" s="35" t="s">
        <v>183</v>
      </c>
      <c r="AZ264">
        <v>2.5</v>
      </c>
      <c r="BA264">
        <v>0.17</v>
      </c>
      <c r="BB264">
        <v>2</v>
      </c>
      <c r="BC264">
        <v>0</v>
      </c>
      <c r="BD264" t="s">
        <v>197</v>
      </c>
      <c r="BE264">
        <v>24</v>
      </c>
      <c r="BF264" s="35" t="s">
        <v>273</v>
      </c>
      <c r="BG264" t="s">
        <v>272</v>
      </c>
      <c r="BH264" t="s">
        <v>1314</v>
      </c>
    </row>
    <row r="265" spans="1:61" s="22" customFormat="1" x14ac:dyDescent="0.3">
      <c r="A265" s="22" t="s">
        <v>1320</v>
      </c>
      <c r="B265" s="22" t="s">
        <v>1319</v>
      </c>
      <c r="C265" s="22">
        <v>2005</v>
      </c>
      <c r="D265" s="22" t="s">
        <v>1321</v>
      </c>
      <c r="E265" s="22" t="s">
        <v>141</v>
      </c>
      <c r="F265" s="34" t="s">
        <v>24</v>
      </c>
      <c r="G265" s="22" t="s">
        <v>11</v>
      </c>
      <c r="H265" s="22" t="s">
        <v>36</v>
      </c>
      <c r="I265" s="22" t="s">
        <v>12</v>
      </c>
      <c r="J265" s="22" t="s">
        <v>8</v>
      </c>
      <c r="K265" s="22" t="s">
        <v>9</v>
      </c>
      <c r="L265" s="22" t="s">
        <v>9</v>
      </c>
      <c r="M265" s="22" t="s">
        <v>9</v>
      </c>
      <c r="N265" s="22">
        <v>230</v>
      </c>
      <c r="O265" s="22" t="s">
        <v>9</v>
      </c>
      <c r="P265" s="22">
        <v>300</v>
      </c>
      <c r="Q265" s="22">
        <v>1</v>
      </c>
      <c r="R265" s="22">
        <v>15</v>
      </c>
      <c r="S265" s="22">
        <v>1</v>
      </c>
      <c r="T265" s="22">
        <v>10</v>
      </c>
      <c r="U265" s="22">
        <f t="shared" si="10"/>
        <v>1</v>
      </c>
      <c r="V265" s="22">
        <f t="shared" si="11"/>
        <v>15</v>
      </c>
      <c r="W265" s="34" t="s">
        <v>147</v>
      </c>
      <c r="X265" s="22" t="s">
        <v>95</v>
      </c>
      <c r="Y265" s="22" t="s">
        <v>2553</v>
      </c>
      <c r="Z265" s="22" t="s">
        <v>925</v>
      </c>
      <c r="AI265" s="34" t="s">
        <v>1322</v>
      </c>
      <c r="AK265" s="22">
        <v>2</v>
      </c>
      <c r="AL265" s="22" t="s">
        <v>145</v>
      </c>
      <c r="AM265" s="22">
        <v>0</v>
      </c>
      <c r="AN265" s="22" t="s">
        <v>157</v>
      </c>
      <c r="AO265" s="34">
        <v>24</v>
      </c>
      <c r="AP265" s="22" t="s">
        <v>874</v>
      </c>
      <c r="AQ265" s="22">
        <v>3.96</v>
      </c>
      <c r="AR265" s="22">
        <v>1.1299999999999999</v>
      </c>
      <c r="AS265" s="22">
        <v>0.57999999999999996</v>
      </c>
      <c r="AT265" s="22">
        <v>0.28000000000000003</v>
      </c>
      <c r="AU265" s="22" t="s">
        <v>8</v>
      </c>
      <c r="AV265" s="22" t="s">
        <v>8</v>
      </c>
      <c r="AW265" s="22" t="s">
        <v>137</v>
      </c>
      <c r="AX265" s="22" t="s">
        <v>197</v>
      </c>
      <c r="AY265" s="34" t="s">
        <v>12</v>
      </c>
      <c r="AZ265" s="22" t="s">
        <v>8</v>
      </c>
      <c r="BA265" s="22" t="s">
        <v>8</v>
      </c>
      <c r="BB265" s="22" t="s">
        <v>8</v>
      </c>
      <c r="BC265" s="22" t="s">
        <v>8</v>
      </c>
      <c r="BD265" s="22" t="s">
        <v>8</v>
      </c>
      <c r="BE265" s="22" t="s">
        <v>8</v>
      </c>
      <c r="BF265" s="34" t="s">
        <v>273</v>
      </c>
      <c r="BG265" s="22" t="s">
        <v>273</v>
      </c>
      <c r="BI265" s="22" t="s">
        <v>1323</v>
      </c>
    </row>
    <row r="266" spans="1:61" x14ac:dyDescent="0.3">
      <c r="A266" t="s">
        <v>1325</v>
      </c>
      <c r="B266" t="s">
        <v>1324</v>
      </c>
      <c r="C266">
        <v>2001</v>
      </c>
      <c r="D266" t="s">
        <v>1326</v>
      </c>
      <c r="E266" t="s">
        <v>141</v>
      </c>
      <c r="F266" s="35" t="s">
        <v>24</v>
      </c>
      <c r="G266" t="s">
        <v>50</v>
      </c>
      <c r="H266" t="s">
        <v>36</v>
      </c>
      <c r="I266" t="s">
        <v>210</v>
      </c>
      <c r="J266" t="s">
        <v>284</v>
      </c>
      <c r="K266">
        <v>22</v>
      </c>
      <c r="L266" t="s">
        <v>9</v>
      </c>
      <c r="M266">
        <v>35</v>
      </c>
      <c r="N266">
        <v>330</v>
      </c>
      <c r="O266" t="s">
        <v>9</v>
      </c>
      <c r="P266">
        <v>438</v>
      </c>
      <c r="Q266">
        <v>1</v>
      </c>
      <c r="R266">
        <v>10</v>
      </c>
      <c r="S266">
        <v>1</v>
      </c>
      <c r="T266">
        <v>10</v>
      </c>
      <c r="U266">
        <f t="shared" si="10"/>
        <v>1</v>
      </c>
      <c r="V266">
        <f t="shared" si="11"/>
        <v>10</v>
      </c>
      <c r="W266" s="35" t="s">
        <v>147</v>
      </c>
      <c r="X266" t="s">
        <v>95</v>
      </c>
      <c r="Y266" t="s">
        <v>2553</v>
      </c>
      <c r="Z266" t="s">
        <v>276</v>
      </c>
      <c r="AA266">
        <v>20</v>
      </c>
      <c r="AB266" t="s">
        <v>145</v>
      </c>
      <c r="AC266">
        <v>20</v>
      </c>
      <c r="AD266" t="s">
        <v>221</v>
      </c>
      <c r="AE266" t="s">
        <v>651</v>
      </c>
      <c r="AF266">
        <v>568</v>
      </c>
      <c r="AG266" t="s">
        <v>9</v>
      </c>
      <c r="AH266">
        <v>4</v>
      </c>
      <c r="AI266" s="35" t="s">
        <v>1327</v>
      </c>
      <c r="AK266">
        <v>1</v>
      </c>
      <c r="AL266" t="s">
        <v>145</v>
      </c>
      <c r="AM266">
        <v>0</v>
      </c>
      <c r="AN266" t="s">
        <v>157</v>
      </c>
      <c r="AO266" s="35">
        <v>72</v>
      </c>
      <c r="AP266" t="s">
        <v>875</v>
      </c>
      <c r="AQ266">
        <v>115</v>
      </c>
      <c r="AR266">
        <v>12</v>
      </c>
      <c r="AS266">
        <v>82</v>
      </c>
      <c r="AT266">
        <v>8</v>
      </c>
      <c r="AU266" t="s">
        <v>8</v>
      </c>
      <c r="AV266" t="s">
        <v>8</v>
      </c>
      <c r="AW266" t="s">
        <v>137</v>
      </c>
      <c r="AX266" t="s">
        <v>197</v>
      </c>
      <c r="AY266" s="35" t="s">
        <v>12</v>
      </c>
      <c r="AZ266" t="s">
        <v>8</v>
      </c>
      <c r="BA266" t="s">
        <v>8</v>
      </c>
      <c r="BB266" t="s">
        <v>8</v>
      </c>
      <c r="BC266" t="s">
        <v>8</v>
      </c>
      <c r="BD266" t="s">
        <v>8</v>
      </c>
      <c r="BE266" t="s">
        <v>8</v>
      </c>
      <c r="BF266" s="35" t="s">
        <v>273</v>
      </c>
      <c r="BG266" t="s">
        <v>273</v>
      </c>
    </row>
    <row r="267" spans="1:61" s="22" customFormat="1" x14ac:dyDescent="0.3">
      <c r="A267" s="22" t="s">
        <v>1329</v>
      </c>
      <c r="B267" s="22" t="s">
        <v>1328</v>
      </c>
      <c r="C267" s="22">
        <v>2003</v>
      </c>
      <c r="D267" s="22" t="s">
        <v>1330</v>
      </c>
      <c r="E267" s="22" t="s">
        <v>141</v>
      </c>
      <c r="F267" s="34" t="s">
        <v>24</v>
      </c>
      <c r="G267" s="22" t="s">
        <v>11</v>
      </c>
      <c r="H267" s="22" t="s">
        <v>36</v>
      </c>
      <c r="I267" s="22" t="s">
        <v>12</v>
      </c>
      <c r="J267" s="22" t="s">
        <v>8</v>
      </c>
      <c r="K267" s="22" t="s">
        <v>9</v>
      </c>
      <c r="L267" s="22" t="s">
        <v>9</v>
      </c>
      <c r="M267" s="22" t="s">
        <v>9</v>
      </c>
      <c r="N267" s="22">
        <v>220</v>
      </c>
      <c r="O267" s="22" t="s">
        <v>9</v>
      </c>
      <c r="P267" s="22">
        <v>250</v>
      </c>
      <c r="Q267" s="22">
        <v>1</v>
      </c>
      <c r="R267" s="22">
        <v>58</v>
      </c>
      <c r="S267" s="22">
        <v>0</v>
      </c>
      <c r="T267" s="22" t="s">
        <v>8</v>
      </c>
      <c r="U267" s="22" t="str">
        <f t="shared" si="10"/>
        <v>NA</v>
      </c>
      <c r="V267" s="22" t="str">
        <f t="shared" si="11"/>
        <v>NA</v>
      </c>
      <c r="W267" s="34" t="s">
        <v>642</v>
      </c>
      <c r="X267" s="22" t="s">
        <v>8</v>
      </c>
      <c r="Y267" s="22" t="s">
        <v>78</v>
      </c>
      <c r="Z267" s="22" t="s">
        <v>9</v>
      </c>
      <c r="AA267" s="22">
        <v>10</v>
      </c>
      <c r="AB267" s="22" t="s">
        <v>338</v>
      </c>
      <c r="AC267" s="22" t="s">
        <v>9</v>
      </c>
      <c r="AD267" s="22" t="s">
        <v>8</v>
      </c>
      <c r="AE267" s="22" t="s">
        <v>231</v>
      </c>
      <c r="AF267" s="22" t="s">
        <v>9</v>
      </c>
      <c r="AG267" s="22" t="s">
        <v>9</v>
      </c>
      <c r="AH267" s="22">
        <v>20</v>
      </c>
      <c r="AI267" s="34" t="s">
        <v>12</v>
      </c>
      <c r="AJ267" s="22" t="s">
        <v>8</v>
      </c>
      <c r="AK267" s="22" t="s">
        <v>8</v>
      </c>
      <c r="AL267" s="22" t="s">
        <v>8</v>
      </c>
      <c r="AM267" s="22" t="s">
        <v>8</v>
      </c>
      <c r="AN267" s="22" t="s">
        <v>8</v>
      </c>
      <c r="AO267" s="34">
        <v>24</v>
      </c>
      <c r="AP267" s="22" t="s">
        <v>874</v>
      </c>
      <c r="AQ267" s="22">
        <v>15.08</v>
      </c>
      <c r="AR267" s="22">
        <v>0.93</v>
      </c>
      <c r="AS267" s="22" t="s">
        <v>8</v>
      </c>
      <c r="AT267" s="22" t="s">
        <v>8</v>
      </c>
      <c r="AU267" s="22" t="s">
        <v>8</v>
      </c>
      <c r="AV267" s="22" t="s">
        <v>8</v>
      </c>
      <c r="AW267" s="22" t="s">
        <v>137</v>
      </c>
      <c r="AX267" s="22" t="s">
        <v>9</v>
      </c>
      <c r="AY267" s="34" t="s">
        <v>12</v>
      </c>
      <c r="AZ267" s="22" t="s">
        <v>8</v>
      </c>
      <c r="BA267" s="22" t="s">
        <v>8</v>
      </c>
      <c r="BB267" s="22" t="s">
        <v>8</v>
      </c>
      <c r="BC267" s="22" t="s">
        <v>8</v>
      </c>
      <c r="BD267" s="22" t="s">
        <v>8</v>
      </c>
      <c r="BE267" s="22" t="s">
        <v>8</v>
      </c>
      <c r="BF267" s="34" t="s">
        <v>272</v>
      </c>
      <c r="BG267" s="22" t="s">
        <v>273</v>
      </c>
      <c r="BH267" s="22" t="s">
        <v>1331</v>
      </c>
    </row>
    <row r="268" spans="1:61" x14ac:dyDescent="0.3">
      <c r="A268" t="s">
        <v>1332</v>
      </c>
      <c r="B268" t="s">
        <v>1328</v>
      </c>
      <c r="C268">
        <v>2008</v>
      </c>
      <c r="D268" t="s">
        <v>1333</v>
      </c>
      <c r="E268" t="s">
        <v>141</v>
      </c>
      <c r="F268" s="35" t="s">
        <v>25</v>
      </c>
      <c r="G268" t="s">
        <v>1008</v>
      </c>
      <c r="H268" t="s">
        <v>36</v>
      </c>
      <c r="I268" t="s">
        <v>12</v>
      </c>
      <c r="J268" t="s">
        <v>8</v>
      </c>
      <c r="K268" t="s">
        <v>9</v>
      </c>
      <c r="L268" t="s">
        <v>9</v>
      </c>
      <c r="M268" t="s">
        <v>9</v>
      </c>
      <c r="N268">
        <v>20</v>
      </c>
      <c r="O268" t="s">
        <v>9</v>
      </c>
      <c r="P268">
        <v>25</v>
      </c>
      <c r="Q268">
        <v>1</v>
      </c>
      <c r="R268">
        <v>20</v>
      </c>
      <c r="S268">
        <v>5</v>
      </c>
      <c r="T268">
        <v>18</v>
      </c>
      <c r="U268">
        <f t="shared" si="10"/>
        <v>5</v>
      </c>
      <c r="V268">
        <f t="shared" si="11"/>
        <v>4</v>
      </c>
      <c r="W268" s="35" t="s">
        <v>147</v>
      </c>
      <c r="X268" t="s">
        <v>642</v>
      </c>
      <c r="Y268" t="s">
        <v>78</v>
      </c>
      <c r="Z268" t="s">
        <v>9</v>
      </c>
      <c r="AA268">
        <v>10</v>
      </c>
      <c r="AB268" t="s">
        <v>338</v>
      </c>
      <c r="AC268" t="s">
        <v>9</v>
      </c>
      <c r="AD268" t="s">
        <v>8</v>
      </c>
      <c r="AE268" t="s">
        <v>231</v>
      </c>
      <c r="AF268" t="s">
        <v>9</v>
      </c>
      <c r="AG268" t="s">
        <v>9</v>
      </c>
      <c r="AH268">
        <v>20</v>
      </c>
      <c r="AI268" s="35" t="s">
        <v>1334</v>
      </c>
      <c r="AK268">
        <v>100</v>
      </c>
      <c r="AL268" t="s">
        <v>519</v>
      </c>
      <c r="AM268">
        <v>-24</v>
      </c>
      <c r="AN268" t="s">
        <v>156</v>
      </c>
      <c r="AO268" s="35">
        <v>24</v>
      </c>
      <c r="AP268" t="s">
        <v>874</v>
      </c>
      <c r="AQ268">
        <v>12.2</v>
      </c>
      <c r="AR268">
        <v>3.8</v>
      </c>
      <c r="AS268">
        <v>10.8</v>
      </c>
      <c r="AT268">
        <v>3.2</v>
      </c>
      <c r="AU268" t="s">
        <v>8</v>
      </c>
      <c r="AV268" t="s">
        <v>8</v>
      </c>
      <c r="AW268" t="s">
        <v>486</v>
      </c>
      <c r="AX268" t="s">
        <v>196</v>
      </c>
      <c r="AY268" s="35" t="s">
        <v>12</v>
      </c>
      <c r="AZ268" t="s">
        <v>8</v>
      </c>
      <c r="BA268" t="s">
        <v>8</v>
      </c>
      <c r="BB268" t="s">
        <v>8</v>
      </c>
      <c r="BC268" t="s">
        <v>8</v>
      </c>
      <c r="BD268" t="s">
        <v>8</v>
      </c>
      <c r="BE268" t="s">
        <v>8</v>
      </c>
      <c r="BF268" s="35" t="s">
        <v>272</v>
      </c>
      <c r="BG268" t="s">
        <v>272</v>
      </c>
    </row>
    <row r="269" spans="1:61" x14ac:dyDescent="0.3">
      <c r="A269" t="s">
        <v>1332</v>
      </c>
      <c r="B269" t="s">
        <v>1328</v>
      </c>
      <c r="C269">
        <v>2008</v>
      </c>
      <c r="D269" t="s">
        <v>1333</v>
      </c>
      <c r="E269" t="s">
        <v>143</v>
      </c>
      <c r="F269" s="35" t="s">
        <v>25</v>
      </c>
      <c r="G269" t="s">
        <v>1008</v>
      </c>
      <c r="H269" t="s">
        <v>36</v>
      </c>
      <c r="I269" t="s">
        <v>12</v>
      </c>
      <c r="J269" t="s">
        <v>8</v>
      </c>
      <c r="K269" t="s">
        <v>9</v>
      </c>
      <c r="L269" t="s">
        <v>9</v>
      </c>
      <c r="M269" t="s">
        <v>9</v>
      </c>
      <c r="N269">
        <v>20</v>
      </c>
      <c r="O269" t="s">
        <v>9</v>
      </c>
      <c r="P269">
        <v>25</v>
      </c>
      <c r="Q269">
        <v>1</v>
      </c>
      <c r="R269">
        <v>20</v>
      </c>
      <c r="S269">
        <v>5</v>
      </c>
      <c r="T269">
        <v>9</v>
      </c>
      <c r="U269">
        <f t="shared" si="10"/>
        <v>5</v>
      </c>
      <c r="V269">
        <f t="shared" si="11"/>
        <v>4</v>
      </c>
      <c r="W269" s="35" t="s">
        <v>147</v>
      </c>
      <c r="X269" t="s">
        <v>642</v>
      </c>
      <c r="Y269" t="s">
        <v>78</v>
      </c>
      <c r="Z269" t="s">
        <v>9</v>
      </c>
      <c r="AA269">
        <v>10</v>
      </c>
      <c r="AB269" t="s">
        <v>338</v>
      </c>
      <c r="AC269" t="s">
        <v>9</v>
      </c>
      <c r="AD269" t="s">
        <v>8</v>
      </c>
      <c r="AE269" t="s">
        <v>231</v>
      </c>
      <c r="AF269" t="s">
        <v>9</v>
      </c>
      <c r="AG269" t="s">
        <v>9</v>
      </c>
      <c r="AH269">
        <v>20</v>
      </c>
      <c r="AI269" s="35" t="s">
        <v>1335</v>
      </c>
      <c r="AK269">
        <v>100</v>
      </c>
      <c r="AL269" t="s">
        <v>519</v>
      </c>
      <c r="AM269">
        <v>-24</v>
      </c>
      <c r="AN269" t="s">
        <v>156</v>
      </c>
      <c r="AO269" s="35">
        <v>24</v>
      </c>
      <c r="AP269" t="s">
        <v>874</v>
      </c>
      <c r="AQ269">
        <v>12.2</v>
      </c>
      <c r="AR269">
        <v>3.8</v>
      </c>
      <c r="AS269">
        <v>9.1999999999999993</v>
      </c>
      <c r="AT269">
        <v>2.8</v>
      </c>
      <c r="AU269" t="s">
        <v>8</v>
      </c>
      <c r="AV269" t="s">
        <v>8</v>
      </c>
      <c r="AW269" t="s">
        <v>486</v>
      </c>
      <c r="AX269" t="s">
        <v>196</v>
      </c>
      <c r="AY269" s="35" t="s">
        <v>12</v>
      </c>
      <c r="AZ269" t="s">
        <v>8</v>
      </c>
      <c r="BA269" t="s">
        <v>8</v>
      </c>
      <c r="BB269" t="s">
        <v>8</v>
      </c>
      <c r="BC269" t="s">
        <v>8</v>
      </c>
      <c r="BD269" t="s">
        <v>8</v>
      </c>
      <c r="BE269" t="s">
        <v>8</v>
      </c>
      <c r="BF269" s="35" t="s">
        <v>272</v>
      </c>
      <c r="BG269" t="s">
        <v>272</v>
      </c>
    </row>
    <row r="270" spans="1:61" x14ac:dyDescent="0.3">
      <c r="A270" t="s">
        <v>1332</v>
      </c>
      <c r="B270" t="s">
        <v>1328</v>
      </c>
      <c r="C270">
        <v>2008</v>
      </c>
      <c r="D270" t="s">
        <v>1333</v>
      </c>
      <c r="E270" t="s">
        <v>144</v>
      </c>
      <c r="F270" s="35" t="s">
        <v>25</v>
      </c>
      <c r="G270" t="s">
        <v>1008</v>
      </c>
      <c r="H270" t="s">
        <v>36</v>
      </c>
      <c r="I270" t="s">
        <v>12</v>
      </c>
      <c r="J270" t="s">
        <v>8</v>
      </c>
      <c r="K270" t="s">
        <v>9</v>
      </c>
      <c r="L270" t="s">
        <v>9</v>
      </c>
      <c r="M270" t="s">
        <v>9</v>
      </c>
      <c r="N270">
        <v>20</v>
      </c>
      <c r="O270" t="s">
        <v>9</v>
      </c>
      <c r="P270">
        <v>25</v>
      </c>
      <c r="Q270">
        <v>1</v>
      </c>
      <c r="R270">
        <v>20</v>
      </c>
      <c r="S270">
        <v>5</v>
      </c>
      <c r="T270">
        <v>7</v>
      </c>
      <c r="U270">
        <f t="shared" si="10"/>
        <v>5</v>
      </c>
      <c r="V270">
        <f t="shared" si="11"/>
        <v>4</v>
      </c>
      <c r="W270" s="35" t="s">
        <v>147</v>
      </c>
      <c r="X270" t="s">
        <v>642</v>
      </c>
      <c r="Y270" t="s">
        <v>78</v>
      </c>
      <c r="Z270" t="s">
        <v>9</v>
      </c>
      <c r="AA270">
        <v>10</v>
      </c>
      <c r="AB270" t="s">
        <v>338</v>
      </c>
      <c r="AC270" t="s">
        <v>9</v>
      </c>
      <c r="AD270" t="s">
        <v>8</v>
      </c>
      <c r="AE270" t="s">
        <v>231</v>
      </c>
      <c r="AF270" t="s">
        <v>9</v>
      </c>
      <c r="AG270" t="s">
        <v>9</v>
      </c>
      <c r="AH270">
        <v>20</v>
      </c>
      <c r="AI270" s="35" t="s">
        <v>1336</v>
      </c>
      <c r="AK270" t="s">
        <v>9</v>
      </c>
      <c r="AL270" t="s">
        <v>8</v>
      </c>
      <c r="AM270">
        <v>-24</v>
      </c>
      <c r="AN270" t="s">
        <v>156</v>
      </c>
      <c r="AO270" s="35">
        <v>24</v>
      </c>
      <c r="AP270" t="s">
        <v>874</v>
      </c>
      <c r="AQ270">
        <v>12.2</v>
      </c>
      <c r="AR270">
        <v>3.8</v>
      </c>
      <c r="AS270">
        <v>13.8</v>
      </c>
      <c r="AT270">
        <v>2.9</v>
      </c>
      <c r="AU270" t="s">
        <v>8</v>
      </c>
      <c r="AV270" t="s">
        <v>8</v>
      </c>
      <c r="AW270" t="s">
        <v>486</v>
      </c>
      <c r="AX270" t="s">
        <v>196</v>
      </c>
      <c r="AY270" s="35" t="s">
        <v>12</v>
      </c>
      <c r="AZ270" t="s">
        <v>8</v>
      </c>
      <c r="BA270" t="s">
        <v>8</v>
      </c>
      <c r="BB270" t="s">
        <v>8</v>
      </c>
      <c r="BC270" t="s">
        <v>8</v>
      </c>
      <c r="BD270" t="s">
        <v>8</v>
      </c>
      <c r="BE270" t="s">
        <v>8</v>
      </c>
      <c r="BF270" s="35" t="s">
        <v>272</v>
      </c>
      <c r="BG270" t="s">
        <v>272</v>
      </c>
    </row>
    <row r="271" spans="1:61" s="22" customFormat="1" x14ac:dyDescent="0.3">
      <c r="A271" s="22" t="s">
        <v>1337</v>
      </c>
      <c r="B271" s="22" t="s">
        <v>1328</v>
      </c>
      <c r="C271" s="22">
        <v>2005</v>
      </c>
      <c r="D271" s="22" t="s">
        <v>1338</v>
      </c>
      <c r="E271" s="22" t="s">
        <v>141</v>
      </c>
      <c r="F271" s="34" t="s">
        <v>24</v>
      </c>
      <c r="G271" s="22" t="s">
        <v>11</v>
      </c>
      <c r="H271" s="22" t="s">
        <v>36</v>
      </c>
      <c r="I271" s="22" t="s">
        <v>12</v>
      </c>
      <c r="J271" s="22" t="s">
        <v>8</v>
      </c>
      <c r="K271" s="22" t="s">
        <v>9</v>
      </c>
      <c r="L271" s="22" t="s">
        <v>9</v>
      </c>
      <c r="M271" s="22" t="s">
        <v>9</v>
      </c>
      <c r="N271" s="22">
        <v>200</v>
      </c>
      <c r="O271" s="22" t="s">
        <v>9</v>
      </c>
      <c r="P271" s="22">
        <v>220</v>
      </c>
      <c r="Q271" s="22">
        <v>1</v>
      </c>
      <c r="R271" s="22">
        <v>6</v>
      </c>
      <c r="S271" s="22">
        <v>0</v>
      </c>
      <c r="T271" s="22" t="s">
        <v>8</v>
      </c>
      <c r="U271" s="22" t="str">
        <f t="shared" si="10"/>
        <v>NA</v>
      </c>
      <c r="V271" s="22" t="str">
        <f t="shared" si="11"/>
        <v>NA</v>
      </c>
      <c r="W271" s="34" t="s">
        <v>642</v>
      </c>
      <c r="X271" s="22" t="s">
        <v>8</v>
      </c>
      <c r="Y271" s="22" t="s">
        <v>78</v>
      </c>
      <c r="Z271" s="22" t="s">
        <v>9</v>
      </c>
      <c r="AA271" s="22">
        <v>10</v>
      </c>
      <c r="AB271" s="22" t="s">
        <v>338</v>
      </c>
      <c r="AC271" s="22" t="s">
        <v>9</v>
      </c>
      <c r="AD271" s="22" t="s">
        <v>8</v>
      </c>
      <c r="AE271" s="22" t="s">
        <v>231</v>
      </c>
      <c r="AF271" s="22" t="s">
        <v>9</v>
      </c>
      <c r="AG271" s="22" t="s">
        <v>9</v>
      </c>
      <c r="AH271" s="22">
        <v>20</v>
      </c>
      <c r="AI271" s="34" t="s">
        <v>12</v>
      </c>
      <c r="AJ271" s="22" t="s">
        <v>8</v>
      </c>
      <c r="AK271" s="22" t="s">
        <v>8</v>
      </c>
      <c r="AL271" s="22" t="s">
        <v>8</v>
      </c>
      <c r="AM271" s="22" t="s">
        <v>8</v>
      </c>
      <c r="AN271" s="22" t="s">
        <v>8</v>
      </c>
      <c r="AO271" s="34">
        <v>24</v>
      </c>
      <c r="AP271" s="22" t="s">
        <v>874</v>
      </c>
      <c r="AQ271" s="22">
        <v>8.7899999999999991</v>
      </c>
      <c r="AR271" s="22">
        <v>2.39</v>
      </c>
      <c r="AS271" s="22" t="s">
        <v>8</v>
      </c>
      <c r="AT271" s="22" t="s">
        <v>8</v>
      </c>
      <c r="AU271" s="22" t="s">
        <v>8</v>
      </c>
      <c r="AV271" s="22" t="s">
        <v>8</v>
      </c>
      <c r="AW271" s="22" t="s">
        <v>486</v>
      </c>
      <c r="AX271" s="22" t="s">
        <v>196</v>
      </c>
      <c r="AY271" s="34" t="s">
        <v>12</v>
      </c>
      <c r="AZ271" s="22" t="s">
        <v>8</v>
      </c>
      <c r="BA271" s="22" t="s">
        <v>8</v>
      </c>
      <c r="BB271" s="22" t="s">
        <v>8</v>
      </c>
      <c r="BC271" s="22" t="s">
        <v>8</v>
      </c>
      <c r="BD271" s="22" t="s">
        <v>8</v>
      </c>
      <c r="BE271" s="22" t="s">
        <v>8</v>
      </c>
      <c r="BF271" s="34" t="s">
        <v>272</v>
      </c>
      <c r="BG271" s="22" t="s">
        <v>273</v>
      </c>
    </row>
    <row r="272" spans="1:61" x14ac:dyDescent="0.3">
      <c r="A272" t="s">
        <v>1340</v>
      </c>
      <c r="B272" t="s">
        <v>1339</v>
      </c>
      <c r="C272">
        <v>2005</v>
      </c>
      <c r="D272" t="s">
        <v>1341</v>
      </c>
      <c r="E272" t="s">
        <v>141</v>
      </c>
      <c r="F272" s="35" t="s">
        <v>24</v>
      </c>
      <c r="G272" t="s">
        <v>11</v>
      </c>
      <c r="H272" t="s">
        <v>36</v>
      </c>
      <c r="I272" t="s">
        <v>12</v>
      </c>
      <c r="J272" t="s">
        <v>8</v>
      </c>
      <c r="K272">
        <v>12</v>
      </c>
      <c r="L272" t="s">
        <v>9</v>
      </c>
      <c r="M272">
        <v>14</v>
      </c>
      <c r="N272">
        <v>280</v>
      </c>
      <c r="O272" t="s">
        <v>9</v>
      </c>
      <c r="P272">
        <v>310</v>
      </c>
      <c r="Q272">
        <v>1</v>
      </c>
      <c r="R272">
        <v>7</v>
      </c>
      <c r="S272">
        <v>2</v>
      </c>
      <c r="T272">
        <v>5</v>
      </c>
      <c r="U272">
        <f t="shared" si="10"/>
        <v>2</v>
      </c>
      <c r="V272">
        <f t="shared" si="11"/>
        <v>3.5</v>
      </c>
      <c r="W272" s="35" t="s">
        <v>147</v>
      </c>
      <c r="X272" t="s">
        <v>642</v>
      </c>
      <c r="Y272" t="s">
        <v>78</v>
      </c>
      <c r="Z272" t="s">
        <v>340</v>
      </c>
      <c r="AA272">
        <v>1.3</v>
      </c>
      <c r="AB272" t="s">
        <v>897</v>
      </c>
      <c r="AC272" t="s">
        <v>9</v>
      </c>
      <c r="AD272" t="s">
        <v>8</v>
      </c>
      <c r="AE272" t="s">
        <v>231</v>
      </c>
      <c r="AF272" t="s">
        <v>9</v>
      </c>
      <c r="AG272" t="s">
        <v>9</v>
      </c>
      <c r="AH272">
        <v>20</v>
      </c>
      <c r="AI272" s="35" t="s">
        <v>360</v>
      </c>
      <c r="AK272">
        <v>2</v>
      </c>
      <c r="AL272" t="s">
        <v>145</v>
      </c>
      <c r="AM272">
        <v>-0.5</v>
      </c>
      <c r="AN272" t="s">
        <v>156</v>
      </c>
      <c r="AO272" s="35">
        <v>672</v>
      </c>
      <c r="AP272" t="s">
        <v>876</v>
      </c>
      <c r="AQ272">
        <v>1.9</v>
      </c>
      <c r="AR272">
        <v>0.4</v>
      </c>
      <c r="AS272">
        <v>2.4</v>
      </c>
      <c r="AT272">
        <v>0.5</v>
      </c>
      <c r="AU272" t="s">
        <v>8</v>
      </c>
      <c r="AV272" t="s">
        <v>8</v>
      </c>
      <c r="AW272" t="s">
        <v>363</v>
      </c>
      <c r="AX272" t="s">
        <v>196</v>
      </c>
      <c r="AY272" s="35" t="s">
        <v>12</v>
      </c>
      <c r="AZ272" t="s">
        <v>8</v>
      </c>
      <c r="BA272" t="s">
        <v>8</v>
      </c>
      <c r="BB272" t="s">
        <v>8</v>
      </c>
      <c r="BC272" t="s">
        <v>8</v>
      </c>
      <c r="BD272" t="s">
        <v>8</v>
      </c>
      <c r="BE272" t="s">
        <v>8</v>
      </c>
      <c r="BF272" s="35" t="s">
        <v>272</v>
      </c>
      <c r="BG272" t="s">
        <v>273</v>
      </c>
      <c r="BH272" t="s">
        <v>1342</v>
      </c>
    </row>
    <row r="273" spans="1:61" x14ac:dyDescent="0.3">
      <c r="A273" t="s">
        <v>1340</v>
      </c>
      <c r="B273" t="s">
        <v>1339</v>
      </c>
      <c r="C273">
        <v>2005</v>
      </c>
      <c r="D273" t="s">
        <v>1341</v>
      </c>
      <c r="E273" t="s">
        <v>143</v>
      </c>
      <c r="F273" s="35" t="s">
        <v>24</v>
      </c>
      <c r="G273" t="s">
        <v>11</v>
      </c>
      <c r="H273" t="s">
        <v>36</v>
      </c>
      <c r="I273" t="s">
        <v>12</v>
      </c>
      <c r="J273" t="s">
        <v>8</v>
      </c>
      <c r="K273">
        <v>12</v>
      </c>
      <c r="L273" t="s">
        <v>9</v>
      </c>
      <c r="M273">
        <v>14</v>
      </c>
      <c r="N273">
        <v>280</v>
      </c>
      <c r="O273" t="s">
        <v>9</v>
      </c>
      <c r="P273">
        <v>310</v>
      </c>
      <c r="Q273">
        <v>1</v>
      </c>
      <c r="R273">
        <v>7</v>
      </c>
      <c r="S273">
        <v>2</v>
      </c>
      <c r="T273">
        <v>6</v>
      </c>
      <c r="U273">
        <f>IF(AND(Q273&lt;&gt;"", Q273&lt;&gt;0, Q273&lt;&gt;"NA", Q273&lt;&gt;"NR",S273&lt;&gt;"", S273&lt;&gt;0, S273&lt;&gt;"NA", S273&lt;&gt;"NR"), S273/Q273, "NA")</f>
        <v>2</v>
      </c>
      <c r="V273">
        <f>IF(AND(U273&lt;&gt;"", U273&lt;&gt;0, U273&lt;&gt;"NA", U273&lt;&gt;"NR",R273&lt;&gt;"", R273&lt;&gt;0, R273&lt;&gt;"NA", R273&lt;&gt;"NR"), R273/U273, "NA")</f>
        <v>3.5</v>
      </c>
      <c r="W273" s="35" t="s">
        <v>147</v>
      </c>
      <c r="X273" t="s">
        <v>642</v>
      </c>
      <c r="Y273" t="s">
        <v>78</v>
      </c>
      <c r="Z273" t="s">
        <v>340</v>
      </c>
      <c r="AA273">
        <v>1.3</v>
      </c>
      <c r="AB273" t="s">
        <v>897</v>
      </c>
      <c r="AC273" t="s">
        <v>9</v>
      </c>
      <c r="AD273" t="s">
        <v>8</v>
      </c>
      <c r="AE273" t="s">
        <v>231</v>
      </c>
      <c r="AF273" t="s">
        <v>9</v>
      </c>
      <c r="AG273" t="s">
        <v>9</v>
      </c>
      <c r="AH273">
        <v>20</v>
      </c>
      <c r="AI273" s="35" t="s">
        <v>357</v>
      </c>
      <c r="AK273">
        <v>2.5</v>
      </c>
      <c r="AL273" t="s">
        <v>145</v>
      </c>
      <c r="AM273">
        <v>-24</v>
      </c>
      <c r="AN273" t="s">
        <v>156</v>
      </c>
      <c r="AO273" s="35">
        <v>672</v>
      </c>
      <c r="AP273" t="s">
        <v>876</v>
      </c>
      <c r="AQ273">
        <v>1.9</v>
      </c>
      <c r="AR273">
        <v>0.4</v>
      </c>
      <c r="AS273">
        <v>2.5</v>
      </c>
      <c r="AT273">
        <v>0.2</v>
      </c>
      <c r="AU273" t="s">
        <v>8</v>
      </c>
      <c r="AV273" t="s">
        <v>8</v>
      </c>
      <c r="AW273" t="s">
        <v>363</v>
      </c>
      <c r="AX273" t="s">
        <v>196</v>
      </c>
      <c r="AY273" s="35" t="s">
        <v>12</v>
      </c>
      <c r="AZ273" t="s">
        <v>8</v>
      </c>
      <c r="BA273" t="s">
        <v>8</v>
      </c>
      <c r="BB273" t="s">
        <v>8</v>
      </c>
      <c r="BC273" t="s">
        <v>8</v>
      </c>
      <c r="BD273" t="s">
        <v>8</v>
      </c>
      <c r="BE273" t="s">
        <v>8</v>
      </c>
      <c r="BF273" s="35" t="s">
        <v>272</v>
      </c>
      <c r="BG273" t="s">
        <v>273</v>
      </c>
      <c r="BH273" t="s">
        <v>1342</v>
      </c>
    </row>
    <row r="274" spans="1:61" s="22" customFormat="1" x14ac:dyDescent="0.3">
      <c r="A274" s="22" t="s">
        <v>1345</v>
      </c>
      <c r="B274" s="22" t="s">
        <v>1343</v>
      </c>
      <c r="C274" s="22">
        <v>2009</v>
      </c>
      <c r="D274" s="22" t="s">
        <v>1344</v>
      </c>
      <c r="E274" s="22" t="s">
        <v>141</v>
      </c>
      <c r="F274" s="34" t="s">
        <v>24</v>
      </c>
      <c r="G274" s="22" t="s">
        <v>11</v>
      </c>
      <c r="H274" s="22" t="s">
        <v>36</v>
      </c>
      <c r="I274" s="22" t="s">
        <v>12</v>
      </c>
      <c r="J274" s="22" t="s">
        <v>8</v>
      </c>
      <c r="K274" s="22" t="s">
        <v>9</v>
      </c>
      <c r="L274" s="22" t="s">
        <v>9</v>
      </c>
      <c r="M274" s="22" t="s">
        <v>9</v>
      </c>
      <c r="N274" s="22">
        <v>280</v>
      </c>
      <c r="O274" s="22" t="s">
        <v>9</v>
      </c>
      <c r="P274" s="22">
        <v>300</v>
      </c>
      <c r="Q274" s="22">
        <v>2</v>
      </c>
      <c r="R274" s="22">
        <v>8</v>
      </c>
      <c r="S274" s="22">
        <v>0</v>
      </c>
      <c r="T274" s="22" t="s">
        <v>8</v>
      </c>
      <c r="U274" s="22" t="str">
        <f>IF(AND(Q274&lt;&gt;"", Q274&lt;&gt;0, Q274&lt;&gt;"NA", Q274&lt;&gt;"NR",S274&lt;&gt;"", S274&lt;&gt;0, S274&lt;&gt;"NA", S274&lt;&gt;"NR"), S274/Q274, "NA")</f>
        <v>NA</v>
      </c>
      <c r="V274" s="22" t="str">
        <f>IF(AND(U274&lt;&gt;"", U274&lt;&gt;0, U274&lt;&gt;"NA", U274&lt;&gt;"NR",R274&lt;&gt;"", R274&lt;&gt;0, R274&lt;&gt;"NA", R274&lt;&gt;"NR"), R274/U274, "NA")</f>
        <v>NA</v>
      </c>
      <c r="W274" s="34" t="s">
        <v>642</v>
      </c>
      <c r="X274" s="22" t="s">
        <v>8</v>
      </c>
      <c r="Y274" s="22" t="s">
        <v>78</v>
      </c>
      <c r="Z274" s="22" t="s">
        <v>535</v>
      </c>
      <c r="AA274" s="22">
        <v>0.4</v>
      </c>
      <c r="AB274" s="22" t="s">
        <v>784</v>
      </c>
      <c r="AC274" s="22" t="s">
        <v>9</v>
      </c>
      <c r="AD274" s="22" t="s">
        <v>8</v>
      </c>
      <c r="AE274" s="22" t="s">
        <v>231</v>
      </c>
      <c r="AF274" s="22" t="s">
        <v>9</v>
      </c>
      <c r="AG274" s="22">
        <v>2.4</v>
      </c>
      <c r="AH274" s="22">
        <v>20</v>
      </c>
      <c r="AI274" s="34" t="s">
        <v>12</v>
      </c>
      <c r="AJ274" s="22" t="s">
        <v>8</v>
      </c>
      <c r="AK274" s="22" t="s">
        <v>8</v>
      </c>
      <c r="AL274" s="22" t="s">
        <v>8</v>
      </c>
      <c r="AM274" s="22" t="s">
        <v>8</v>
      </c>
      <c r="AN274" s="22" t="s">
        <v>8</v>
      </c>
      <c r="AO274" s="34">
        <v>672</v>
      </c>
      <c r="AP274" s="22" t="s">
        <v>876</v>
      </c>
      <c r="AQ274" s="22">
        <v>7.6</v>
      </c>
      <c r="AR274" s="22">
        <v>1.2</v>
      </c>
      <c r="AS274" s="22" t="s">
        <v>8</v>
      </c>
      <c r="AT274" s="22" t="s">
        <v>8</v>
      </c>
      <c r="AU274" s="22" t="s">
        <v>8</v>
      </c>
      <c r="AV274" s="22" t="s">
        <v>8</v>
      </c>
      <c r="AW274" s="22" t="s">
        <v>137</v>
      </c>
      <c r="AX274" s="22" t="s">
        <v>197</v>
      </c>
      <c r="AY274" s="34" t="s">
        <v>47</v>
      </c>
      <c r="AZ274" s="22">
        <v>22.5</v>
      </c>
      <c r="BA274" s="22" t="s">
        <v>9</v>
      </c>
      <c r="BB274" s="22" t="s">
        <v>8</v>
      </c>
      <c r="BC274" s="22" t="s">
        <v>8</v>
      </c>
      <c r="BD274" s="22" t="s">
        <v>197</v>
      </c>
      <c r="BE274" s="22">
        <v>72</v>
      </c>
      <c r="BF274" s="34" t="s">
        <v>272</v>
      </c>
      <c r="BG274" s="22" t="s">
        <v>273</v>
      </c>
      <c r="BH274" s="22" t="s">
        <v>1346</v>
      </c>
      <c r="BI274" s="22" t="s">
        <v>1347</v>
      </c>
    </row>
    <row r="275" spans="1:61" s="22" customFormat="1" x14ac:dyDescent="0.3">
      <c r="A275" s="22" t="s">
        <v>1345</v>
      </c>
      <c r="B275" s="22" t="s">
        <v>1343</v>
      </c>
      <c r="C275" s="22">
        <v>2009</v>
      </c>
      <c r="D275" s="22" t="s">
        <v>1344</v>
      </c>
      <c r="E275" s="22" t="s">
        <v>143</v>
      </c>
      <c r="F275" s="34" t="s">
        <v>24</v>
      </c>
      <c r="G275" s="22" t="s">
        <v>11</v>
      </c>
      <c r="H275" s="22" t="s">
        <v>36</v>
      </c>
      <c r="I275" s="22" t="s">
        <v>12</v>
      </c>
      <c r="J275" s="22" t="s">
        <v>8</v>
      </c>
      <c r="K275" s="22" t="s">
        <v>9</v>
      </c>
      <c r="L275" s="22" t="s">
        <v>9</v>
      </c>
      <c r="M275" s="22" t="s">
        <v>9</v>
      </c>
      <c r="N275" s="22">
        <v>280</v>
      </c>
      <c r="O275" s="22" t="s">
        <v>9</v>
      </c>
      <c r="P275" s="22">
        <v>300</v>
      </c>
      <c r="Q275" s="22">
        <v>2</v>
      </c>
      <c r="R275" s="22">
        <v>8</v>
      </c>
      <c r="S275" s="22">
        <v>0</v>
      </c>
      <c r="T275" s="22" t="s">
        <v>8</v>
      </c>
      <c r="U275" s="22" t="str">
        <f>IF(AND(Q275&lt;&gt;"", Q275&lt;&gt;0, Q275&lt;&gt;"NA", Q275&lt;&gt;"NR",S275&lt;&gt;"", S275&lt;&gt;0, S275&lt;&gt;"NA", S275&lt;&gt;"NR"), S275/Q275, "NA")</f>
        <v>NA</v>
      </c>
      <c r="V275" s="22" t="str">
        <f>IF(AND(U275&lt;&gt;"", U275&lt;&gt;0, U275&lt;&gt;"NA", U275&lt;&gt;"NR",R275&lt;&gt;"", R275&lt;&gt;0, R275&lt;&gt;"NA", R275&lt;&gt;"NR"), R275/U275, "NA")</f>
        <v>NA</v>
      </c>
      <c r="W275" s="34" t="s">
        <v>642</v>
      </c>
      <c r="X275" s="22" t="s">
        <v>8</v>
      </c>
      <c r="Y275" s="22" t="s">
        <v>78</v>
      </c>
      <c r="Z275" s="22" t="s">
        <v>1348</v>
      </c>
      <c r="AA275" s="22">
        <v>0.4</v>
      </c>
      <c r="AB275" s="22" t="s">
        <v>784</v>
      </c>
      <c r="AC275" s="22" t="s">
        <v>9</v>
      </c>
      <c r="AD275" s="22" t="s">
        <v>8</v>
      </c>
      <c r="AE275" s="22" t="s">
        <v>231</v>
      </c>
      <c r="AF275" s="22" t="s">
        <v>9</v>
      </c>
      <c r="AG275" s="22">
        <v>6</v>
      </c>
      <c r="AH275" s="22">
        <v>20</v>
      </c>
      <c r="AI275" s="34" t="s">
        <v>12</v>
      </c>
      <c r="AJ275" s="22" t="s">
        <v>8</v>
      </c>
      <c r="AK275" s="22" t="s">
        <v>8</v>
      </c>
      <c r="AL275" s="22" t="s">
        <v>8</v>
      </c>
      <c r="AM275" s="22" t="s">
        <v>8</v>
      </c>
      <c r="AN275" s="22" t="s">
        <v>8</v>
      </c>
      <c r="AO275" s="34">
        <v>672</v>
      </c>
      <c r="AP275" s="22" t="s">
        <v>876</v>
      </c>
      <c r="AQ275" s="22">
        <v>27.6</v>
      </c>
      <c r="AR275" s="22">
        <v>2.5</v>
      </c>
      <c r="AS275" s="22" t="s">
        <v>8</v>
      </c>
      <c r="AT275" s="22" t="s">
        <v>8</v>
      </c>
      <c r="AU275" s="22" t="s">
        <v>8</v>
      </c>
      <c r="AV275" s="22" t="s">
        <v>8</v>
      </c>
      <c r="AW275" s="22" t="s">
        <v>137</v>
      </c>
      <c r="AX275" s="22" t="s">
        <v>197</v>
      </c>
      <c r="AY275" s="34" t="s">
        <v>47</v>
      </c>
      <c r="AZ275" s="22">
        <v>16</v>
      </c>
      <c r="BA275" s="22">
        <v>3.7</v>
      </c>
      <c r="BB275" s="22" t="s">
        <v>8</v>
      </c>
      <c r="BC275" s="22" t="s">
        <v>8</v>
      </c>
      <c r="BD275" s="22" t="s">
        <v>197</v>
      </c>
      <c r="BE275" s="22">
        <v>72</v>
      </c>
      <c r="BF275" s="34" t="s">
        <v>272</v>
      </c>
      <c r="BG275" s="22" t="s">
        <v>273</v>
      </c>
      <c r="BH275" s="22" t="s">
        <v>1346</v>
      </c>
    </row>
    <row r="276" spans="1:61" s="22" customFormat="1" x14ac:dyDescent="0.3">
      <c r="A276" s="22" t="s">
        <v>1345</v>
      </c>
      <c r="B276" s="22" t="s">
        <v>1343</v>
      </c>
      <c r="C276" s="22">
        <v>2009</v>
      </c>
      <c r="D276" s="22" t="s">
        <v>1344</v>
      </c>
      <c r="E276" s="22" t="s">
        <v>144</v>
      </c>
      <c r="F276" s="34" t="s">
        <v>24</v>
      </c>
      <c r="G276" s="22" t="s">
        <v>11</v>
      </c>
      <c r="H276" s="22" t="s">
        <v>36</v>
      </c>
      <c r="I276" s="22" t="s">
        <v>12</v>
      </c>
      <c r="J276" s="22" t="s">
        <v>8</v>
      </c>
      <c r="K276" s="22" t="s">
        <v>9</v>
      </c>
      <c r="L276" s="22" t="s">
        <v>9</v>
      </c>
      <c r="M276" s="22" t="s">
        <v>9</v>
      </c>
      <c r="N276" s="22">
        <v>280</v>
      </c>
      <c r="O276" s="22" t="s">
        <v>9</v>
      </c>
      <c r="P276" s="22">
        <v>300</v>
      </c>
      <c r="Q276" s="22">
        <v>1</v>
      </c>
      <c r="R276" s="22">
        <v>10</v>
      </c>
      <c r="S276" s="22">
        <v>1</v>
      </c>
      <c r="T276" s="22">
        <v>14</v>
      </c>
      <c r="U276" s="22">
        <f t="shared" si="10"/>
        <v>1</v>
      </c>
      <c r="V276" s="22">
        <f t="shared" si="11"/>
        <v>10</v>
      </c>
      <c r="W276" s="34" t="s">
        <v>642</v>
      </c>
      <c r="X276" s="22" t="s">
        <v>8</v>
      </c>
      <c r="Y276" s="22" t="s">
        <v>78</v>
      </c>
      <c r="Z276" s="22" t="s">
        <v>1348</v>
      </c>
      <c r="AA276" s="22">
        <v>0.4</v>
      </c>
      <c r="AB276" s="22" t="s">
        <v>784</v>
      </c>
      <c r="AC276" s="22" t="s">
        <v>9</v>
      </c>
      <c r="AD276" s="22" t="s">
        <v>8</v>
      </c>
      <c r="AE276" s="22" t="s">
        <v>231</v>
      </c>
      <c r="AF276" s="22" t="s">
        <v>9</v>
      </c>
      <c r="AG276" s="22">
        <v>7</v>
      </c>
      <c r="AH276" s="22">
        <v>20</v>
      </c>
      <c r="AI276" s="34" t="s">
        <v>906</v>
      </c>
      <c r="AK276" s="22" t="s">
        <v>8</v>
      </c>
      <c r="AL276" s="22" t="s">
        <v>8</v>
      </c>
      <c r="AM276" s="22">
        <v>2</v>
      </c>
      <c r="AN276" s="22" t="s">
        <v>158</v>
      </c>
      <c r="AO276" s="34">
        <v>672</v>
      </c>
      <c r="AP276" s="22" t="s">
        <v>876</v>
      </c>
      <c r="AQ276" s="22">
        <v>22.7</v>
      </c>
      <c r="AR276" s="22">
        <v>1.6</v>
      </c>
      <c r="AS276" s="22">
        <v>24.3</v>
      </c>
      <c r="AT276" s="22">
        <v>1.1000000000000001</v>
      </c>
      <c r="AU276" s="22" t="s">
        <v>8</v>
      </c>
      <c r="AV276" s="22" t="s">
        <v>8</v>
      </c>
      <c r="AW276" s="22" t="s">
        <v>137</v>
      </c>
      <c r="AX276" s="22" t="s">
        <v>197</v>
      </c>
      <c r="AY276" s="34" t="s">
        <v>47</v>
      </c>
      <c r="AZ276" s="22">
        <v>22.6</v>
      </c>
      <c r="BA276" s="22" t="s">
        <v>9</v>
      </c>
      <c r="BB276" s="22">
        <v>24.1</v>
      </c>
      <c r="BC276" s="22" t="s">
        <v>9</v>
      </c>
      <c r="BD276" s="22" t="s">
        <v>197</v>
      </c>
      <c r="BE276" s="22">
        <v>672</v>
      </c>
      <c r="BF276" s="34" t="s">
        <v>272</v>
      </c>
      <c r="BG276" s="22" t="s">
        <v>273</v>
      </c>
      <c r="BH276" s="22" t="s">
        <v>1346</v>
      </c>
      <c r="BI276" s="22" t="s">
        <v>1347</v>
      </c>
    </row>
    <row r="277" spans="1:61" x14ac:dyDescent="0.3">
      <c r="A277" t="s">
        <v>1350</v>
      </c>
      <c r="B277" t="s">
        <v>1349</v>
      </c>
      <c r="C277">
        <v>1998</v>
      </c>
      <c r="D277" t="s">
        <v>1351</v>
      </c>
      <c r="E277" t="s">
        <v>141</v>
      </c>
      <c r="F277" s="35" t="s">
        <v>24</v>
      </c>
      <c r="G277" t="s">
        <v>49</v>
      </c>
      <c r="H277" t="s">
        <v>36</v>
      </c>
      <c r="I277" t="s">
        <v>12</v>
      </c>
      <c r="J277" t="s">
        <v>8</v>
      </c>
      <c r="K277" t="s">
        <v>9</v>
      </c>
      <c r="L277">
        <v>13</v>
      </c>
      <c r="M277" t="s">
        <v>9</v>
      </c>
      <c r="N277" t="s">
        <v>9</v>
      </c>
      <c r="O277" t="s">
        <v>9</v>
      </c>
      <c r="P277" t="s">
        <v>9</v>
      </c>
      <c r="Q277">
        <v>1</v>
      </c>
      <c r="R277">
        <v>18</v>
      </c>
      <c r="S277">
        <v>2</v>
      </c>
      <c r="T277">
        <v>11</v>
      </c>
      <c r="U277">
        <f t="shared" si="10"/>
        <v>2</v>
      </c>
      <c r="V277">
        <f t="shared" si="11"/>
        <v>9</v>
      </c>
      <c r="W277" s="35" t="s">
        <v>175</v>
      </c>
      <c r="X277" t="s">
        <v>8</v>
      </c>
      <c r="Y277" t="s">
        <v>2553</v>
      </c>
      <c r="Z277" t="s">
        <v>276</v>
      </c>
      <c r="AA277">
        <v>12.5</v>
      </c>
      <c r="AB277" t="s">
        <v>145</v>
      </c>
      <c r="AC277">
        <v>50</v>
      </c>
      <c r="AD277" t="s">
        <v>292</v>
      </c>
      <c r="AE277" t="s">
        <v>86</v>
      </c>
      <c r="AF277">
        <v>545</v>
      </c>
      <c r="AG277">
        <v>1</v>
      </c>
      <c r="AH277">
        <v>10</v>
      </c>
      <c r="AI277" s="35" t="s">
        <v>1352</v>
      </c>
      <c r="AK277">
        <v>2.5</v>
      </c>
      <c r="AL277" t="s">
        <v>1100</v>
      </c>
      <c r="AM277">
        <v>1</v>
      </c>
      <c r="AN277" t="s">
        <v>158</v>
      </c>
      <c r="AO277" s="35">
        <v>384</v>
      </c>
      <c r="AP277" t="s">
        <v>876</v>
      </c>
      <c r="AQ277">
        <v>13.77</v>
      </c>
      <c r="AR277">
        <v>1.23</v>
      </c>
      <c r="AS277">
        <v>10.96</v>
      </c>
      <c r="AT277">
        <v>1.06</v>
      </c>
      <c r="AU277" t="s">
        <v>8</v>
      </c>
      <c r="AV277" t="s">
        <v>8</v>
      </c>
      <c r="AW277" t="s">
        <v>137</v>
      </c>
      <c r="AX277" t="s">
        <v>197</v>
      </c>
      <c r="AY277" s="35" t="s">
        <v>12</v>
      </c>
      <c r="AZ277" t="s">
        <v>8</v>
      </c>
      <c r="BA277" t="s">
        <v>8</v>
      </c>
      <c r="BB277" t="s">
        <v>8</v>
      </c>
      <c r="BC277" t="s">
        <v>8</v>
      </c>
      <c r="BD277" t="s">
        <v>8</v>
      </c>
      <c r="BE277" t="s">
        <v>8</v>
      </c>
      <c r="BF277" s="35" t="s">
        <v>273</v>
      </c>
      <c r="BG277" t="s">
        <v>273</v>
      </c>
    </row>
    <row r="278" spans="1:61" x14ac:dyDescent="0.3">
      <c r="A278" t="s">
        <v>1350</v>
      </c>
      <c r="B278" t="s">
        <v>1349</v>
      </c>
      <c r="C278">
        <v>1998</v>
      </c>
      <c r="D278" t="s">
        <v>1351</v>
      </c>
      <c r="E278" t="s">
        <v>143</v>
      </c>
      <c r="F278" s="35" t="s">
        <v>24</v>
      </c>
      <c r="G278" t="s">
        <v>49</v>
      </c>
      <c r="H278" t="s">
        <v>36</v>
      </c>
      <c r="I278" t="s">
        <v>12</v>
      </c>
      <c r="J278" t="s">
        <v>8</v>
      </c>
      <c r="K278" t="s">
        <v>9</v>
      </c>
      <c r="L278">
        <v>13</v>
      </c>
      <c r="M278" t="s">
        <v>9</v>
      </c>
      <c r="N278" t="s">
        <v>9</v>
      </c>
      <c r="O278" t="s">
        <v>9</v>
      </c>
      <c r="P278" t="s">
        <v>9</v>
      </c>
      <c r="Q278">
        <v>1</v>
      </c>
      <c r="R278">
        <v>18</v>
      </c>
      <c r="S278">
        <v>2</v>
      </c>
      <c r="T278">
        <v>11</v>
      </c>
      <c r="U278">
        <f t="shared" si="10"/>
        <v>2</v>
      </c>
      <c r="V278">
        <f t="shared" si="11"/>
        <v>9</v>
      </c>
      <c r="W278" s="35" t="s">
        <v>175</v>
      </c>
      <c r="X278" t="s">
        <v>8</v>
      </c>
      <c r="Y278" t="s">
        <v>2553</v>
      </c>
      <c r="Z278" t="s">
        <v>276</v>
      </c>
      <c r="AA278">
        <v>12.5</v>
      </c>
      <c r="AB278" t="s">
        <v>145</v>
      </c>
      <c r="AC278">
        <v>50</v>
      </c>
      <c r="AD278" t="s">
        <v>292</v>
      </c>
      <c r="AE278" t="s">
        <v>86</v>
      </c>
      <c r="AF278">
        <v>545</v>
      </c>
      <c r="AG278">
        <v>1</v>
      </c>
      <c r="AH278">
        <v>10</v>
      </c>
      <c r="AI278" s="35" t="s">
        <v>360</v>
      </c>
      <c r="AK278">
        <v>0.5</v>
      </c>
      <c r="AL278" t="s">
        <v>145</v>
      </c>
      <c r="AM278">
        <v>1</v>
      </c>
      <c r="AN278" t="s">
        <v>158</v>
      </c>
      <c r="AO278" s="35">
        <v>384</v>
      </c>
      <c r="AP278" t="s">
        <v>876</v>
      </c>
      <c r="AQ278">
        <v>13.77</v>
      </c>
      <c r="AR278">
        <v>1.23</v>
      </c>
      <c r="AS278">
        <v>21.14</v>
      </c>
      <c r="AT278">
        <v>2.46</v>
      </c>
      <c r="AU278" t="s">
        <v>8</v>
      </c>
      <c r="AV278" t="s">
        <v>8</v>
      </c>
      <c r="AW278" t="s">
        <v>137</v>
      </c>
      <c r="AX278" t="s">
        <v>197</v>
      </c>
      <c r="AY278" s="35" t="s">
        <v>12</v>
      </c>
      <c r="AZ278" t="s">
        <v>8</v>
      </c>
      <c r="BA278" t="s">
        <v>8</v>
      </c>
      <c r="BB278" t="s">
        <v>8</v>
      </c>
      <c r="BC278" t="s">
        <v>8</v>
      </c>
      <c r="BD278" t="s">
        <v>8</v>
      </c>
      <c r="BE278" t="s">
        <v>8</v>
      </c>
      <c r="BF278" s="35" t="s">
        <v>273</v>
      </c>
      <c r="BG278" t="s">
        <v>273</v>
      </c>
    </row>
    <row r="279" spans="1:61" s="22" customFormat="1" x14ac:dyDescent="0.3">
      <c r="A279" s="22" t="s">
        <v>1355</v>
      </c>
      <c r="B279" s="22" t="s">
        <v>1353</v>
      </c>
      <c r="C279" s="22">
        <v>2012</v>
      </c>
      <c r="D279" s="22" t="s">
        <v>1354</v>
      </c>
      <c r="E279" s="22" t="s">
        <v>141</v>
      </c>
      <c r="F279" s="34" t="s">
        <v>24</v>
      </c>
      <c r="G279" s="22" t="s">
        <v>11</v>
      </c>
      <c r="H279" s="22" t="s">
        <v>36</v>
      </c>
      <c r="I279" s="22" t="s">
        <v>12</v>
      </c>
      <c r="J279" s="22" t="s">
        <v>8</v>
      </c>
      <c r="K279" s="22" t="s">
        <v>9</v>
      </c>
      <c r="L279" s="22">
        <v>9</v>
      </c>
      <c r="M279" s="22" t="s">
        <v>9</v>
      </c>
      <c r="N279" s="22">
        <v>200</v>
      </c>
      <c r="O279" s="22" t="s">
        <v>9</v>
      </c>
      <c r="P279" s="22">
        <v>220</v>
      </c>
      <c r="Q279" s="22">
        <v>2</v>
      </c>
      <c r="R279" s="22">
        <v>8</v>
      </c>
      <c r="S279" s="22">
        <v>0</v>
      </c>
      <c r="T279" s="22" t="s">
        <v>8</v>
      </c>
      <c r="U279" s="22" t="str">
        <f t="shared" si="10"/>
        <v>NA</v>
      </c>
      <c r="V279" s="22" t="str">
        <f t="shared" si="11"/>
        <v>NA</v>
      </c>
      <c r="W279" s="34" t="s">
        <v>175</v>
      </c>
      <c r="X279" s="22" t="s">
        <v>8</v>
      </c>
      <c r="Y279" s="22" t="s">
        <v>78</v>
      </c>
      <c r="Z279" s="22" t="s">
        <v>376</v>
      </c>
      <c r="AA279" s="22">
        <v>20</v>
      </c>
      <c r="AB279" s="22" t="s">
        <v>145</v>
      </c>
      <c r="AC279" s="22">
        <v>50</v>
      </c>
      <c r="AD279" s="22" t="s">
        <v>1356</v>
      </c>
      <c r="AE279" s="22" t="s">
        <v>729</v>
      </c>
      <c r="AF279" s="22">
        <v>532</v>
      </c>
      <c r="AG279" s="22">
        <v>1</v>
      </c>
      <c r="AH279" s="22">
        <v>18</v>
      </c>
      <c r="AI279" s="34" t="s">
        <v>12</v>
      </c>
      <c r="AJ279" s="22" t="s">
        <v>8</v>
      </c>
      <c r="AK279" s="22" t="s">
        <v>8</v>
      </c>
      <c r="AL279" s="22" t="s">
        <v>8</v>
      </c>
      <c r="AM279" s="22" t="s">
        <v>8</v>
      </c>
      <c r="AN279" s="22" t="s">
        <v>8</v>
      </c>
      <c r="AO279" s="34">
        <v>24</v>
      </c>
      <c r="AP279" s="22" t="s">
        <v>876</v>
      </c>
      <c r="AQ279" s="22">
        <v>9.36</v>
      </c>
      <c r="AR279" s="22">
        <v>10.64</v>
      </c>
      <c r="AS279" s="22" t="s">
        <v>8</v>
      </c>
      <c r="AT279" s="22" t="s">
        <v>8</v>
      </c>
      <c r="AU279" s="22" t="s">
        <v>8</v>
      </c>
      <c r="AV279" s="22" t="s">
        <v>8</v>
      </c>
      <c r="AW279" s="22" t="s">
        <v>137</v>
      </c>
      <c r="AX279" s="22" t="s">
        <v>197</v>
      </c>
      <c r="AY279" s="34" t="s">
        <v>12</v>
      </c>
      <c r="AZ279" s="22" t="s">
        <v>8</v>
      </c>
      <c r="BA279" s="22" t="s">
        <v>8</v>
      </c>
      <c r="BB279" s="22" t="s">
        <v>8</v>
      </c>
      <c r="BC279" s="22" t="s">
        <v>8</v>
      </c>
      <c r="BD279" s="22" t="s">
        <v>8</v>
      </c>
      <c r="BE279" s="22" t="s">
        <v>8</v>
      </c>
      <c r="BF279" s="34" t="s">
        <v>273</v>
      </c>
      <c r="BG279" s="22" t="s">
        <v>273</v>
      </c>
    </row>
    <row r="280" spans="1:61" s="22" customFormat="1" x14ac:dyDescent="0.3">
      <c r="A280" s="22" t="s">
        <v>1355</v>
      </c>
      <c r="B280" s="22" t="s">
        <v>1353</v>
      </c>
      <c r="C280" s="22">
        <v>2012</v>
      </c>
      <c r="D280" s="22" t="s">
        <v>1354</v>
      </c>
      <c r="E280" s="22" t="s">
        <v>143</v>
      </c>
      <c r="F280" s="34" t="s">
        <v>24</v>
      </c>
      <c r="G280" s="22" t="s">
        <v>11</v>
      </c>
      <c r="H280" s="22" t="s">
        <v>36</v>
      </c>
      <c r="I280" s="22" t="s">
        <v>12</v>
      </c>
      <c r="J280" s="22" t="s">
        <v>8</v>
      </c>
      <c r="K280" s="22" t="s">
        <v>9</v>
      </c>
      <c r="L280" s="22">
        <v>9</v>
      </c>
      <c r="M280" s="22" t="s">
        <v>9</v>
      </c>
      <c r="N280" s="22">
        <v>200</v>
      </c>
      <c r="O280" s="22" t="s">
        <v>9</v>
      </c>
      <c r="P280" s="22">
        <v>220</v>
      </c>
      <c r="Q280" s="22">
        <v>2</v>
      </c>
      <c r="R280" s="22">
        <v>8</v>
      </c>
      <c r="S280" s="22">
        <v>0</v>
      </c>
      <c r="T280" s="22" t="s">
        <v>8</v>
      </c>
      <c r="U280" s="22" t="str">
        <f t="shared" si="10"/>
        <v>NA</v>
      </c>
      <c r="V280" s="22" t="str">
        <f t="shared" si="11"/>
        <v>NA</v>
      </c>
      <c r="W280" s="34" t="s">
        <v>100</v>
      </c>
      <c r="X280" s="22" t="s">
        <v>936</v>
      </c>
      <c r="Y280" s="22" t="s">
        <v>78</v>
      </c>
      <c r="Z280" s="22" t="s">
        <v>376</v>
      </c>
      <c r="AA280" s="22">
        <v>20</v>
      </c>
      <c r="AB280" s="22" t="s">
        <v>145</v>
      </c>
      <c r="AC280" s="22">
        <v>50</v>
      </c>
      <c r="AD280" s="22" t="s">
        <v>1356</v>
      </c>
      <c r="AE280" s="22" t="s">
        <v>729</v>
      </c>
      <c r="AF280" s="22">
        <v>532</v>
      </c>
      <c r="AG280" s="22">
        <v>1</v>
      </c>
      <c r="AH280" s="22">
        <v>18</v>
      </c>
      <c r="AI280" s="34" t="s">
        <v>12</v>
      </c>
      <c r="AJ280" s="22" t="s">
        <v>8</v>
      </c>
      <c r="AK280" s="22" t="s">
        <v>8</v>
      </c>
      <c r="AL280" s="22" t="s">
        <v>8</v>
      </c>
      <c r="AM280" s="22" t="s">
        <v>8</v>
      </c>
      <c r="AN280" s="22" t="s">
        <v>8</v>
      </c>
      <c r="AO280" s="34">
        <v>24</v>
      </c>
      <c r="AP280" s="22" t="s">
        <v>876</v>
      </c>
      <c r="AQ280" s="22">
        <v>8.31</v>
      </c>
      <c r="AR280" s="22">
        <v>2.14</v>
      </c>
      <c r="AS280" s="22" t="s">
        <v>8</v>
      </c>
      <c r="AT280" s="22" t="s">
        <v>8</v>
      </c>
      <c r="AU280" s="22" t="s">
        <v>8</v>
      </c>
      <c r="AV280" s="22" t="s">
        <v>8</v>
      </c>
      <c r="AW280" s="22" t="s">
        <v>137</v>
      </c>
      <c r="AX280" s="22" t="s">
        <v>197</v>
      </c>
      <c r="AY280" s="34" t="s">
        <v>12</v>
      </c>
      <c r="AZ280" s="22" t="s">
        <v>8</v>
      </c>
      <c r="BA280" s="22" t="s">
        <v>8</v>
      </c>
      <c r="BB280" s="22" t="s">
        <v>8</v>
      </c>
      <c r="BC280" s="22" t="s">
        <v>8</v>
      </c>
      <c r="BD280" s="22" t="s">
        <v>8</v>
      </c>
      <c r="BE280" s="22" t="s">
        <v>8</v>
      </c>
      <c r="BF280" s="34" t="s">
        <v>273</v>
      </c>
      <c r="BG280" s="22" t="s">
        <v>273</v>
      </c>
    </row>
    <row r="281" spans="1:61" x14ac:dyDescent="0.3">
      <c r="A281" t="s">
        <v>1366</v>
      </c>
      <c r="B281" t="s">
        <v>1364</v>
      </c>
      <c r="C281">
        <v>2016</v>
      </c>
      <c r="D281" t="s">
        <v>1365</v>
      </c>
      <c r="E281" t="s">
        <v>141</v>
      </c>
      <c r="F281" s="35" t="s">
        <v>24</v>
      </c>
      <c r="G281" t="s">
        <v>10</v>
      </c>
      <c r="H281" t="s">
        <v>36</v>
      </c>
      <c r="I281" t="s">
        <v>12</v>
      </c>
      <c r="J281" t="s">
        <v>8</v>
      </c>
      <c r="K281" t="s">
        <v>9</v>
      </c>
      <c r="L281" t="s">
        <v>9</v>
      </c>
      <c r="M281" t="s">
        <v>9</v>
      </c>
      <c r="N281" t="s">
        <v>9</v>
      </c>
      <c r="O281" t="s">
        <v>9</v>
      </c>
      <c r="P281" t="s">
        <v>9</v>
      </c>
      <c r="Q281">
        <v>3</v>
      </c>
      <c r="R281" t="s">
        <v>9</v>
      </c>
      <c r="S281">
        <v>0</v>
      </c>
      <c r="T281" t="s">
        <v>8</v>
      </c>
      <c r="U281" t="str">
        <f t="shared" si="10"/>
        <v>NA</v>
      </c>
      <c r="V281" t="str">
        <f t="shared" si="11"/>
        <v>NA</v>
      </c>
      <c r="W281" s="35" t="s">
        <v>147</v>
      </c>
      <c r="X281" t="s">
        <v>97</v>
      </c>
      <c r="Y281" t="s">
        <v>9</v>
      </c>
      <c r="Z281" t="s">
        <v>985</v>
      </c>
      <c r="AA281">
        <v>20</v>
      </c>
      <c r="AB281" t="s">
        <v>145</v>
      </c>
      <c r="AC281" t="s">
        <v>9</v>
      </c>
      <c r="AD281" t="s">
        <v>8</v>
      </c>
      <c r="AE281" t="s">
        <v>9</v>
      </c>
      <c r="AF281" t="s">
        <v>9</v>
      </c>
      <c r="AG281">
        <v>0.75</v>
      </c>
      <c r="AH281">
        <v>10</v>
      </c>
      <c r="AI281" s="35" t="s">
        <v>12</v>
      </c>
      <c r="AJ281" t="s">
        <v>8</v>
      </c>
      <c r="AK281" t="s">
        <v>8</v>
      </c>
      <c r="AL281" t="s">
        <v>8</v>
      </c>
      <c r="AM281" t="s">
        <v>8</v>
      </c>
      <c r="AN281" t="s">
        <v>8</v>
      </c>
      <c r="AO281" s="35">
        <v>24</v>
      </c>
      <c r="AP281" t="s">
        <v>876</v>
      </c>
      <c r="AQ281">
        <v>7.04</v>
      </c>
      <c r="AR281">
        <v>1.18</v>
      </c>
      <c r="AS281" t="s">
        <v>8</v>
      </c>
      <c r="AT281" t="s">
        <v>8</v>
      </c>
      <c r="AU281" t="s">
        <v>8</v>
      </c>
      <c r="AV281" t="s">
        <v>8</v>
      </c>
      <c r="AW281" t="s">
        <v>137</v>
      </c>
      <c r="AX281" t="s">
        <v>196</v>
      </c>
      <c r="AY281" s="35" t="s">
        <v>12</v>
      </c>
      <c r="AZ281" t="s">
        <v>8</v>
      </c>
      <c r="BA281" t="s">
        <v>8</v>
      </c>
      <c r="BB281" t="s">
        <v>8</v>
      </c>
      <c r="BC281" t="s">
        <v>8</v>
      </c>
      <c r="BD281" t="s">
        <v>8</v>
      </c>
      <c r="BE281" t="s">
        <v>8</v>
      </c>
      <c r="BF281" s="35" t="s">
        <v>273</v>
      </c>
      <c r="BG281" t="s">
        <v>273</v>
      </c>
      <c r="BI281" t="s">
        <v>1367</v>
      </c>
    </row>
    <row r="282" spans="1:61" x14ac:dyDescent="0.3">
      <c r="A282" t="s">
        <v>1366</v>
      </c>
      <c r="B282" t="s">
        <v>1364</v>
      </c>
      <c r="C282">
        <v>2016</v>
      </c>
      <c r="D282" t="s">
        <v>1365</v>
      </c>
      <c r="E282" t="s">
        <v>143</v>
      </c>
      <c r="F282" s="35" t="s">
        <v>24</v>
      </c>
      <c r="G282" t="s">
        <v>10</v>
      </c>
      <c r="H282" t="s">
        <v>36</v>
      </c>
      <c r="I282" t="s">
        <v>12</v>
      </c>
      <c r="J282" t="s">
        <v>8</v>
      </c>
      <c r="K282" t="s">
        <v>9</v>
      </c>
      <c r="L282" t="s">
        <v>9</v>
      </c>
      <c r="M282" t="s">
        <v>9</v>
      </c>
      <c r="N282" t="s">
        <v>9</v>
      </c>
      <c r="O282" t="s">
        <v>9</v>
      </c>
      <c r="P282" t="s">
        <v>9</v>
      </c>
      <c r="Q282">
        <v>3</v>
      </c>
      <c r="R282" t="s">
        <v>9</v>
      </c>
      <c r="S282">
        <v>0</v>
      </c>
      <c r="T282" t="s">
        <v>8</v>
      </c>
      <c r="U282" t="str">
        <f t="shared" si="10"/>
        <v>NA</v>
      </c>
      <c r="V282" t="str">
        <f t="shared" si="11"/>
        <v>NA</v>
      </c>
      <c r="W282" s="35" t="s">
        <v>147</v>
      </c>
      <c r="X282" t="s">
        <v>97</v>
      </c>
      <c r="Y282" t="s">
        <v>9</v>
      </c>
      <c r="Z282" t="s">
        <v>985</v>
      </c>
      <c r="AA282">
        <v>20</v>
      </c>
      <c r="AB282" t="s">
        <v>145</v>
      </c>
      <c r="AC282" t="s">
        <v>9</v>
      </c>
      <c r="AD282" t="s">
        <v>8</v>
      </c>
      <c r="AE282" t="s">
        <v>9</v>
      </c>
      <c r="AF282" t="s">
        <v>9</v>
      </c>
      <c r="AG282">
        <v>0.5</v>
      </c>
      <c r="AH282">
        <v>10</v>
      </c>
      <c r="AI282" s="35" t="s">
        <v>12</v>
      </c>
      <c r="AJ282" t="s">
        <v>8</v>
      </c>
      <c r="AK282" t="s">
        <v>8</v>
      </c>
      <c r="AL282" t="s">
        <v>8</v>
      </c>
      <c r="AM282" t="s">
        <v>8</v>
      </c>
      <c r="AN282" t="s">
        <v>8</v>
      </c>
      <c r="AO282" s="35">
        <v>24</v>
      </c>
      <c r="AP282" t="s">
        <v>876</v>
      </c>
      <c r="AQ282">
        <v>4.2</v>
      </c>
      <c r="AR282">
        <v>1.24</v>
      </c>
      <c r="AS282" t="s">
        <v>8</v>
      </c>
      <c r="AT282" t="s">
        <v>8</v>
      </c>
      <c r="AU282" t="s">
        <v>8</v>
      </c>
      <c r="AV282" t="s">
        <v>8</v>
      </c>
      <c r="AW282" t="s">
        <v>137</v>
      </c>
      <c r="AX282" t="s">
        <v>196</v>
      </c>
      <c r="AY282" s="35" t="s">
        <v>12</v>
      </c>
      <c r="AZ282" t="s">
        <v>8</v>
      </c>
      <c r="BA282" t="s">
        <v>8</v>
      </c>
      <c r="BB282" t="s">
        <v>8</v>
      </c>
      <c r="BC282" t="s">
        <v>8</v>
      </c>
      <c r="BD282" t="s">
        <v>8</v>
      </c>
      <c r="BE282" t="s">
        <v>8</v>
      </c>
      <c r="BF282" s="35" t="s">
        <v>273</v>
      </c>
      <c r="BG282" t="s">
        <v>273</v>
      </c>
      <c r="BI282" t="s">
        <v>1367</v>
      </c>
    </row>
    <row r="283" spans="1:61" x14ac:dyDescent="0.3">
      <c r="A283" t="s">
        <v>1366</v>
      </c>
      <c r="B283" t="s">
        <v>1364</v>
      </c>
      <c r="C283">
        <v>2016</v>
      </c>
      <c r="D283" t="s">
        <v>1365</v>
      </c>
      <c r="E283" t="s">
        <v>144</v>
      </c>
      <c r="F283" s="35" t="s">
        <v>24</v>
      </c>
      <c r="G283" t="s">
        <v>10</v>
      </c>
      <c r="H283" t="s">
        <v>36</v>
      </c>
      <c r="I283" t="s">
        <v>12</v>
      </c>
      <c r="J283" t="s">
        <v>8</v>
      </c>
      <c r="K283" t="s">
        <v>9</v>
      </c>
      <c r="L283" t="s">
        <v>9</v>
      </c>
      <c r="M283" t="s">
        <v>9</v>
      </c>
      <c r="N283" t="s">
        <v>9</v>
      </c>
      <c r="O283" t="s">
        <v>9</v>
      </c>
      <c r="P283" t="s">
        <v>9</v>
      </c>
      <c r="Q283">
        <v>3</v>
      </c>
      <c r="R283" t="s">
        <v>9</v>
      </c>
      <c r="S283">
        <v>0</v>
      </c>
      <c r="T283" t="s">
        <v>8</v>
      </c>
      <c r="U283" t="str">
        <f t="shared" si="10"/>
        <v>NA</v>
      </c>
      <c r="V283" t="str">
        <f t="shared" si="11"/>
        <v>NA</v>
      </c>
      <c r="W283" s="35" t="s">
        <v>147</v>
      </c>
      <c r="X283" t="s">
        <v>97</v>
      </c>
      <c r="Y283" t="s">
        <v>9</v>
      </c>
      <c r="Z283" t="s">
        <v>985</v>
      </c>
      <c r="AA283">
        <v>20</v>
      </c>
      <c r="AB283" t="s">
        <v>145</v>
      </c>
      <c r="AC283" t="s">
        <v>9</v>
      </c>
      <c r="AD283" t="s">
        <v>8</v>
      </c>
      <c r="AE283" t="s">
        <v>9</v>
      </c>
      <c r="AF283" t="s">
        <v>9</v>
      </c>
      <c r="AG283">
        <v>0.5</v>
      </c>
      <c r="AH283">
        <v>5</v>
      </c>
      <c r="AI283" s="35" t="s">
        <v>12</v>
      </c>
      <c r="AJ283" t="s">
        <v>8</v>
      </c>
      <c r="AK283" t="s">
        <v>8</v>
      </c>
      <c r="AL283" t="s">
        <v>8</v>
      </c>
      <c r="AM283" t="s">
        <v>8</v>
      </c>
      <c r="AN283" t="s">
        <v>8</v>
      </c>
      <c r="AO283" s="35">
        <v>24</v>
      </c>
      <c r="AP283" t="s">
        <v>876</v>
      </c>
      <c r="AQ283">
        <v>1.2</v>
      </c>
      <c r="AR283">
        <v>0.25</v>
      </c>
      <c r="AS283" t="s">
        <v>8</v>
      </c>
      <c r="AT283" t="s">
        <v>8</v>
      </c>
      <c r="AU283" t="s">
        <v>8</v>
      </c>
      <c r="AV283" t="s">
        <v>8</v>
      </c>
      <c r="AW283" t="s">
        <v>137</v>
      </c>
      <c r="AX283" t="s">
        <v>196</v>
      </c>
      <c r="AY283" s="35" t="s">
        <v>12</v>
      </c>
      <c r="AZ283" t="s">
        <v>8</v>
      </c>
      <c r="BA283" t="s">
        <v>8</v>
      </c>
      <c r="BB283" t="s">
        <v>8</v>
      </c>
      <c r="BC283" t="s">
        <v>8</v>
      </c>
      <c r="BD283" t="s">
        <v>8</v>
      </c>
      <c r="BE283" t="s">
        <v>8</v>
      </c>
      <c r="BF283" s="35" t="s">
        <v>273</v>
      </c>
      <c r="BG283" t="s">
        <v>273</v>
      </c>
      <c r="BI283" t="s">
        <v>1367</v>
      </c>
    </row>
    <row r="284" spans="1:61" s="22" customFormat="1" x14ac:dyDescent="0.3">
      <c r="A284" s="22" t="s">
        <v>1373</v>
      </c>
      <c r="B284" s="22" t="s">
        <v>1364</v>
      </c>
      <c r="C284" s="22">
        <v>2009</v>
      </c>
      <c r="D284" s="22" t="s">
        <v>1372</v>
      </c>
      <c r="E284" s="22" t="s">
        <v>141</v>
      </c>
      <c r="F284" s="34" t="s">
        <v>24</v>
      </c>
      <c r="G284" s="22" t="s">
        <v>10</v>
      </c>
      <c r="H284" s="22" t="s">
        <v>36</v>
      </c>
      <c r="I284" s="22" t="s">
        <v>12</v>
      </c>
      <c r="J284" s="22" t="s">
        <v>8</v>
      </c>
      <c r="K284" s="22" t="s">
        <v>9</v>
      </c>
      <c r="L284" s="22" t="s">
        <v>9</v>
      </c>
      <c r="M284" s="22" t="s">
        <v>9</v>
      </c>
      <c r="N284" s="22">
        <v>270</v>
      </c>
      <c r="O284" s="22" t="s">
        <v>9</v>
      </c>
      <c r="P284" s="22">
        <v>320</v>
      </c>
      <c r="Q284" s="22">
        <v>6</v>
      </c>
      <c r="R284" s="22">
        <v>5</v>
      </c>
      <c r="S284" s="22">
        <v>0</v>
      </c>
      <c r="T284" s="22" t="s">
        <v>8</v>
      </c>
      <c r="U284" s="22" t="str">
        <f t="shared" si="10"/>
        <v>NA</v>
      </c>
      <c r="V284" s="22" t="str">
        <f t="shared" si="11"/>
        <v>NA</v>
      </c>
      <c r="W284" s="34" t="s">
        <v>147</v>
      </c>
      <c r="X284" s="22" t="s">
        <v>97</v>
      </c>
      <c r="Y284" s="22" t="s">
        <v>2553</v>
      </c>
      <c r="Z284" s="22" t="s">
        <v>1374</v>
      </c>
      <c r="AA284" s="22">
        <v>20</v>
      </c>
      <c r="AB284" s="22" t="s">
        <v>320</v>
      </c>
      <c r="AC284" s="22">
        <v>1700</v>
      </c>
      <c r="AD284" s="22" t="s">
        <v>252</v>
      </c>
      <c r="AE284" s="22" t="s">
        <v>86</v>
      </c>
      <c r="AF284" s="22">
        <v>535</v>
      </c>
      <c r="AG284" s="22">
        <v>0.5</v>
      </c>
      <c r="AH284" s="22">
        <v>10</v>
      </c>
      <c r="AI284" s="34" t="s">
        <v>12</v>
      </c>
      <c r="AJ284" s="22" t="s">
        <v>8</v>
      </c>
      <c r="AK284" s="22" t="s">
        <v>8</v>
      </c>
      <c r="AL284" s="22" t="s">
        <v>8</v>
      </c>
      <c r="AM284" s="22" t="s">
        <v>8</v>
      </c>
      <c r="AN284" s="22" t="s">
        <v>8</v>
      </c>
      <c r="AO284" s="34">
        <v>24</v>
      </c>
      <c r="AP284" s="22" t="s">
        <v>876</v>
      </c>
      <c r="AQ284" s="22">
        <v>4.16</v>
      </c>
      <c r="AR284" s="22">
        <v>0.56000000000000005</v>
      </c>
      <c r="AS284" s="22" t="s">
        <v>8</v>
      </c>
      <c r="AT284" s="22" t="s">
        <v>8</v>
      </c>
      <c r="AU284" s="22" t="s">
        <v>8</v>
      </c>
      <c r="AV284" s="22" t="s">
        <v>8</v>
      </c>
      <c r="AW284" s="22" t="s">
        <v>137</v>
      </c>
      <c r="AX284" s="22" t="s">
        <v>197</v>
      </c>
      <c r="AY284" s="34" t="s">
        <v>12</v>
      </c>
      <c r="AZ284" s="22" t="s">
        <v>8</v>
      </c>
      <c r="BA284" s="22" t="s">
        <v>8</v>
      </c>
      <c r="BB284" s="22" t="s">
        <v>8</v>
      </c>
      <c r="BC284" s="22" t="s">
        <v>8</v>
      </c>
      <c r="BD284" s="22" t="s">
        <v>8</v>
      </c>
      <c r="BE284" s="22" t="s">
        <v>8</v>
      </c>
      <c r="BF284" s="34" t="s">
        <v>272</v>
      </c>
      <c r="BG284" s="22" t="s">
        <v>273</v>
      </c>
      <c r="BH284" s="22" t="s">
        <v>1375</v>
      </c>
    </row>
    <row r="285" spans="1:61" s="22" customFormat="1" x14ac:dyDescent="0.3">
      <c r="A285" s="22" t="s">
        <v>1373</v>
      </c>
      <c r="B285" s="22" t="s">
        <v>1364</v>
      </c>
      <c r="C285" s="22">
        <v>2009</v>
      </c>
      <c r="D285" s="22" t="s">
        <v>1372</v>
      </c>
      <c r="E285" s="22" t="s">
        <v>143</v>
      </c>
      <c r="F285" s="34" t="s">
        <v>24</v>
      </c>
      <c r="G285" s="22" t="s">
        <v>10</v>
      </c>
      <c r="H285" s="22" t="s">
        <v>36</v>
      </c>
      <c r="I285" s="22" t="s">
        <v>12</v>
      </c>
      <c r="J285" s="22" t="s">
        <v>8</v>
      </c>
      <c r="K285" s="22" t="s">
        <v>9</v>
      </c>
      <c r="L285" s="22" t="s">
        <v>9</v>
      </c>
      <c r="M285" s="22" t="s">
        <v>9</v>
      </c>
      <c r="N285" s="22">
        <v>270</v>
      </c>
      <c r="O285" s="22" t="s">
        <v>9</v>
      </c>
      <c r="P285" s="22">
        <v>320</v>
      </c>
      <c r="Q285" s="22">
        <v>6</v>
      </c>
      <c r="R285" s="22">
        <v>2</v>
      </c>
      <c r="S285" s="22">
        <v>0</v>
      </c>
      <c r="T285" s="22" t="s">
        <v>8</v>
      </c>
      <c r="U285" s="22" t="str">
        <f t="shared" si="10"/>
        <v>NA</v>
      </c>
      <c r="V285" s="22" t="str">
        <f t="shared" si="11"/>
        <v>NA</v>
      </c>
      <c r="W285" s="34" t="s">
        <v>147</v>
      </c>
      <c r="X285" s="22" t="s">
        <v>97</v>
      </c>
      <c r="Y285" s="22" t="s">
        <v>2553</v>
      </c>
      <c r="Z285" s="22" t="s">
        <v>1374</v>
      </c>
      <c r="AA285" s="22">
        <v>20</v>
      </c>
      <c r="AB285" s="22" t="s">
        <v>320</v>
      </c>
      <c r="AC285" s="22">
        <v>2500</v>
      </c>
      <c r="AD285" s="22" t="s">
        <v>252</v>
      </c>
      <c r="AE285" s="22" t="s">
        <v>86</v>
      </c>
      <c r="AF285" s="22">
        <v>535</v>
      </c>
      <c r="AG285" s="22">
        <v>0.75</v>
      </c>
      <c r="AH285" s="22">
        <v>10</v>
      </c>
      <c r="AI285" s="34" t="s">
        <v>12</v>
      </c>
      <c r="AJ285" s="22" t="s">
        <v>8</v>
      </c>
      <c r="AK285" s="22" t="s">
        <v>8</v>
      </c>
      <c r="AL285" s="22" t="s">
        <v>8</v>
      </c>
      <c r="AM285" s="22" t="s">
        <v>8</v>
      </c>
      <c r="AN285" s="22" t="s">
        <v>8</v>
      </c>
      <c r="AO285" s="34">
        <v>24</v>
      </c>
      <c r="AP285" s="22" t="s">
        <v>876</v>
      </c>
      <c r="AQ285" s="22">
        <v>7.06</v>
      </c>
      <c r="AR285" s="22">
        <v>0.53</v>
      </c>
      <c r="AS285" s="22" t="s">
        <v>8</v>
      </c>
      <c r="AT285" s="22" t="s">
        <v>8</v>
      </c>
      <c r="AU285" s="22" t="s">
        <v>8</v>
      </c>
      <c r="AV285" s="22" t="s">
        <v>8</v>
      </c>
      <c r="AW285" s="22" t="s">
        <v>137</v>
      </c>
      <c r="AX285" s="22" t="s">
        <v>197</v>
      </c>
      <c r="AY285" s="34" t="s">
        <v>12</v>
      </c>
      <c r="AZ285" s="22" t="s">
        <v>8</v>
      </c>
      <c r="BA285" s="22" t="s">
        <v>8</v>
      </c>
      <c r="BB285" s="22" t="s">
        <v>8</v>
      </c>
      <c r="BC285" s="22" t="s">
        <v>8</v>
      </c>
      <c r="BD285" s="22" t="s">
        <v>8</v>
      </c>
      <c r="BE285" s="22" t="s">
        <v>8</v>
      </c>
      <c r="BF285" s="34" t="s">
        <v>272</v>
      </c>
      <c r="BG285" s="22" t="s">
        <v>273</v>
      </c>
      <c r="BH285" s="22" t="s">
        <v>1376</v>
      </c>
    </row>
    <row r="286" spans="1:61" s="22" customFormat="1" x14ac:dyDescent="0.3">
      <c r="A286" s="22" t="s">
        <v>1373</v>
      </c>
      <c r="B286" s="22" t="s">
        <v>1364</v>
      </c>
      <c r="C286" s="22">
        <v>2009</v>
      </c>
      <c r="D286" s="22" t="s">
        <v>1372</v>
      </c>
      <c r="E286" s="22" t="s">
        <v>144</v>
      </c>
      <c r="F286" s="34" t="s">
        <v>24</v>
      </c>
      <c r="G286" s="22" t="s">
        <v>10</v>
      </c>
      <c r="H286" s="22" t="s">
        <v>36</v>
      </c>
      <c r="I286" s="22" t="s">
        <v>12</v>
      </c>
      <c r="J286" s="22" t="s">
        <v>8</v>
      </c>
      <c r="K286" s="22" t="s">
        <v>9</v>
      </c>
      <c r="L286" s="22" t="s">
        <v>9</v>
      </c>
      <c r="M286" s="22" t="s">
        <v>9</v>
      </c>
      <c r="N286" s="22">
        <v>270</v>
      </c>
      <c r="O286" s="22" t="s">
        <v>9</v>
      </c>
      <c r="P286" s="22">
        <v>320</v>
      </c>
      <c r="Q286" s="22">
        <v>6</v>
      </c>
      <c r="R286" s="22">
        <v>2</v>
      </c>
      <c r="S286" s="22">
        <v>0</v>
      </c>
      <c r="T286" s="22" t="s">
        <v>8</v>
      </c>
      <c r="U286" s="22" t="str">
        <f t="shared" si="10"/>
        <v>NA</v>
      </c>
      <c r="V286" s="22" t="str">
        <f t="shared" si="11"/>
        <v>NA</v>
      </c>
      <c r="W286" s="34" t="s">
        <v>147</v>
      </c>
      <c r="X286" s="22" t="s">
        <v>97</v>
      </c>
      <c r="Y286" s="22" t="s">
        <v>2553</v>
      </c>
      <c r="Z286" s="22" t="s">
        <v>1374</v>
      </c>
      <c r="AA286" s="22">
        <v>20</v>
      </c>
      <c r="AB286" s="22" t="s">
        <v>320</v>
      </c>
      <c r="AC286" s="22">
        <v>1700</v>
      </c>
      <c r="AD286" s="22" t="s">
        <v>252</v>
      </c>
      <c r="AE286" s="22" t="s">
        <v>86</v>
      </c>
      <c r="AF286" s="22">
        <v>535</v>
      </c>
      <c r="AG286" s="22">
        <v>0.5</v>
      </c>
      <c r="AH286" s="22">
        <v>5</v>
      </c>
      <c r="AI286" s="34" t="s">
        <v>12</v>
      </c>
      <c r="AJ286" s="22" t="s">
        <v>8</v>
      </c>
      <c r="AK286" s="22" t="s">
        <v>8</v>
      </c>
      <c r="AL286" s="22" t="s">
        <v>8</v>
      </c>
      <c r="AM286" s="22" t="s">
        <v>8</v>
      </c>
      <c r="AN286" s="22" t="s">
        <v>8</v>
      </c>
      <c r="AO286" s="34">
        <v>24</v>
      </c>
      <c r="AP286" s="22" t="s">
        <v>876</v>
      </c>
      <c r="AQ286" s="22">
        <v>1.25</v>
      </c>
      <c r="AR286" s="22">
        <v>0.1</v>
      </c>
      <c r="AS286" s="22" t="s">
        <v>8</v>
      </c>
      <c r="AT286" s="22" t="s">
        <v>8</v>
      </c>
      <c r="AU286" s="22" t="s">
        <v>8</v>
      </c>
      <c r="AV286" s="22" t="s">
        <v>8</v>
      </c>
      <c r="AW286" s="22" t="s">
        <v>137</v>
      </c>
      <c r="AX286" s="22" t="s">
        <v>197</v>
      </c>
      <c r="AY286" s="34" t="s">
        <v>12</v>
      </c>
      <c r="AZ286" s="22" t="s">
        <v>8</v>
      </c>
      <c r="BA286" s="22" t="s">
        <v>8</v>
      </c>
      <c r="BB286" s="22" t="s">
        <v>8</v>
      </c>
      <c r="BC286" s="22" t="s">
        <v>8</v>
      </c>
      <c r="BD286" s="22" t="s">
        <v>8</v>
      </c>
      <c r="BE286" s="22" t="s">
        <v>8</v>
      </c>
      <c r="BF286" s="34" t="s">
        <v>272</v>
      </c>
      <c r="BG286" s="22" t="s">
        <v>273</v>
      </c>
      <c r="BH286" s="22" t="s">
        <v>1376</v>
      </c>
    </row>
    <row r="287" spans="1:61" s="22" customFormat="1" x14ac:dyDescent="0.3">
      <c r="A287" s="22" t="s">
        <v>1373</v>
      </c>
      <c r="B287" s="22" t="s">
        <v>1364</v>
      </c>
      <c r="C287" s="22">
        <v>2009</v>
      </c>
      <c r="D287" s="22" t="s">
        <v>1372</v>
      </c>
      <c r="E287" s="22" t="s">
        <v>263</v>
      </c>
      <c r="F287" s="34" t="s">
        <v>24</v>
      </c>
      <c r="G287" s="22" t="s">
        <v>10</v>
      </c>
      <c r="H287" s="22" t="s">
        <v>36</v>
      </c>
      <c r="I287" s="22" t="s">
        <v>12</v>
      </c>
      <c r="J287" s="22" t="s">
        <v>8</v>
      </c>
      <c r="K287" s="22" t="s">
        <v>9</v>
      </c>
      <c r="L287" s="22" t="s">
        <v>9</v>
      </c>
      <c r="M287" s="22" t="s">
        <v>9</v>
      </c>
      <c r="N287" s="22">
        <v>270</v>
      </c>
      <c r="O287" s="22" t="s">
        <v>9</v>
      </c>
      <c r="P287" s="22">
        <v>320</v>
      </c>
      <c r="Q287" s="22">
        <v>1</v>
      </c>
      <c r="R287" s="22">
        <v>6</v>
      </c>
      <c r="S287" s="22">
        <v>2</v>
      </c>
      <c r="T287" s="22">
        <v>6</v>
      </c>
      <c r="U287" s="22">
        <f t="shared" si="10"/>
        <v>2</v>
      </c>
      <c r="V287" s="22">
        <f t="shared" si="11"/>
        <v>3</v>
      </c>
      <c r="W287" s="34" t="s">
        <v>147</v>
      </c>
      <c r="X287" s="22" t="s">
        <v>97</v>
      </c>
      <c r="Y287" s="22" t="s">
        <v>2553</v>
      </c>
      <c r="Z287" s="22" t="s">
        <v>1374</v>
      </c>
      <c r="AA287" s="22">
        <v>20</v>
      </c>
      <c r="AB287" s="22" t="s">
        <v>320</v>
      </c>
      <c r="AC287" s="22">
        <v>1700</v>
      </c>
      <c r="AD287" s="22" t="s">
        <v>252</v>
      </c>
      <c r="AE287" s="22" t="s">
        <v>86</v>
      </c>
      <c r="AF287" s="22">
        <v>535</v>
      </c>
      <c r="AG287" s="22">
        <v>0.5</v>
      </c>
      <c r="AH287" s="22">
        <v>10</v>
      </c>
      <c r="AI287" s="34" t="s">
        <v>1011</v>
      </c>
      <c r="AK287" s="22">
        <v>30</v>
      </c>
      <c r="AL287" s="22" t="s">
        <v>145</v>
      </c>
      <c r="AM287" s="22">
        <v>-2</v>
      </c>
      <c r="AN287" s="22" t="s">
        <v>156</v>
      </c>
      <c r="AO287" s="34">
        <v>24</v>
      </c>
      <c r="AP287" s="22" t="s">
        <v>876</v>
      </c>
      <c r="AQ287" s="22">
        <v>5.03</v>
      </c>
      <c r="AR287" s="22">
        <v>0.83</v>
      </c>
      <c r="AS287" s="22">
        <v>3.45</v>
      </c>
      <c r="AT287" s="22">
        <v>0.67</v>
      </c>
      <c r="AU287" s="22" t="s">
        <v>8</v>
      </c>
      <c r="AV287" s="22" t="s">
        <v>8</v>
      </c>
      <c r="AW287" s="22" t="s">
        <v>137</v>
      </c>
      <c r="AX287" s="22" t="s">
        <v>197</v>
      </c>
      <c r="AY287" s="34" t="s">
        <v>12</v>
      </c>
      <c r="AZ287" s="22" t="s">
        <v>8</v>
      </c>
      <c r="BA287" s="22" t="s">
        <v>8</v>
      </c>
      <c r="BB287" s="22" t="s">
        <v>8</v>
      </c>
      <c r="BC287" s="22" t="s">
        <v>8</v>
      </c>
      <c r="BD287" s="22" t="s">
        <v>8</v>
      </c>
      <c r="BE287" s="22" t="s">
        <v>8</v>
      </c>
      <c r="BF287" s="34" t="s">
        <v>273</v>
      </c>
      <c r="BG287" s="22" t="s">
        <v>273</v>
      </c>
    </row>
    <row r="288" spans="1:61" s="22" customFormat="1" x14ac:dyDescent="0.3">
      <c r="A288" s="22" t="s">
        <v>1373</v>
      </c>
      <c r="B288" s="22" t="s">
        <v>1364</v>
      </c>
      <c r="C288" s="22">
        <v>2009</v>
      </c>
      <c r="D288" s="22" t="s">
        <v>1372</v>
      </c>
      <c r="E288" s="22" t="s">
        <v>264</v>
      </c>
      <c r="F288" s="34" t="s">
        <v>24</v>
      </c>
      <c r="G288" s="22" t="s">
        <v>10</v>
      </c>
      <c r="H288" s="22" t="s">
        <v>36</v>
      </c>
      <c r="I288" s="22" t="s">
        <v>12</v>
      </c>
      <c r="J288" s="22" t="s">
        <v>8</v>
      </c>
      <c r="K288" s="22" t="s">
        <v>9</v>
      </c>
      <c r="L288" s="22" t="s">
        <v>9</v>
      </c>
      <c r="M288" s="22" t="s">
        <v>9</v>
      </c>
      <c r="N288" s="22">
        <v>270</v>
      </c>
      <c r="O288" s="22" t="s">
        <v>9</v>
      </c>
      <c r="P288" s="22">
        <v>320</v>
      </c>
      <c r="Q288" s="22">
        <v>1</v>
      </c>
      <c r="R288" s="22">
        <v>6</v>
      </c>
      <c r="S288" s="22">
        <v>2</v>
      </c>
      <c r="T288" s="22">
        <v>6</v>
      </c>
      <c r="U288" s="22">
        <f t="shared" si="10"/>
        <v>2</v>
      </c>
      <c r="V288" s="22">
        <f t="shared" si="11"/>
        <v>3</v>
      </c>
      <c r="W288" s="34" t="s">
        <v>147</v>
      </c>
      <c r="X288" s="22" t="s">
        <v>97</v>
      </c>
      <c r="Y288" s="22" t="s">
        <v>2553</v>
      </c>
      <c r="Z288" s="22" t="s">
        <v>1374</v>
      </c>
      <c r="AA288" s="22">
        <v>20</v>
      </c>
      <c r="AB288" s="22" t="s">
        <v>320</v>
      </c>
      <c r="AC288" s="22">
        <v>1700</v>
      </c>
      <c r="AD288" s="22" t="s">
        <v>252</v>
      </c>
      <c r="AE288" s="22" t="s">
        <v>86</v>
      </c>
      <c r="AF288" s="22">
        <v>535</v>
      </c>
      <c r="AG288" s="22">
        <v>0.5</v>
      </c>
      <c r="AH288" s="22">
        <v>10</v>
      </c>
      <c r="AI288" s="34" t="s">
        <v>324</v>
      </c>
      <c r="AK288" s="22">
        <v>10</v>
      </c>
      <c r="AL288" s="22" t="s">
        <v>145</v>
      </c>
      <c r="AM288" s="22">
        <v>0.5</v>
      </c>
      <c r="AN288" s="22" t="s">
        <v>158</v>
      </c>
      <c r="AO288" s="34">
        <v>24</v>
      </c>
      <c r="AP288" s="22" t="s">
        <v>876</v>
      </c>
      <c r="AQ288" s="22">
        <v>5.03</v>
      </c>
      <c r="AR288" s="22">
        <v>0.83</v>
      </c>
      <c r="AS288" s="22">
        <v>1.95</v>
      </c>
      <c r="AT288" s="22">
        <v>0.74</v>
      </c>
      <c r="AU288" s="22" t="s">
        <v>8</v>
      </c>
      <c r="AV288" s="22" t="s">
        <v>8</v>
      </c>
      <c r="AW288" s="22" t="s">
        <v>137</v>
      </c>
      <c r="AX288" s="22" t="s">
        <v>197</v>
      </c>
      <c r="AY288" s="34" t="s">
        <v>12</v>
      </c>
      <c r="AZ288" s="22" t="s">
        <v>8</v>
      </c>
      <c r="BA288" s="22" t="s">
        <v>8</v>
      </c>
      <c r="BB288" s="22" t="s">
        <v>8</v>
      </c>
      <c r="BC288" s="22" t="s">
        <v>8</v>
      </c>
      <c r="BD288" s="22" t="s">
        <v>8</v>
      </c>
      <c r="BE288" s="22" t="s">
        <v>8</v>
      </c>
      <c r="BF288" s="34" t="s">
        <v>273</v>
      </c>
      <c r="BG288" s="22" t="s">
        <v>273</v>
      </c>
    </row>
    <row r="289" spans="1:61" x14ac:dyDescent="0.3">
      <c r="A289" t="s">
        <v>1379</v>
      </c>
      <c r="B289" t="s">
        <v>1377</v>
      </c>
      <c r="C289">
        <v>2019</v>
      </c>
      <c r="D289" t="s">
        <v>1378</v>
      </c>
      <c r="E289" t="s">
        <v>141</v>
      </c>
      <c r="F289" s="35" t="s">
        <v>24</v>
      </c>
      <c r="G289" t="s">
        <v>10</v>
      </c>
      <c r="H289" t="s">
        <v>36</v>
      </c>
      <c r="I289" t="s">
        <v>12</v>
      </c>
      <c r="J289" t="s">
        <v>8</v>
      </c>
      <c r="K289" t="s">
        <v>9</v>
      </c>
      <c r="L289">
        <v>10</v>
      </c>
      <c r="M289" t="s">
        <v>9</v>
      </c>
      <c r="N289">
        <v>299</v>
      </c>
      <c r="O289">
        <v>302</v>
      </c>
      <c r="P289">
        <v>305</v>
      </c>
      <c r="Q289">
        <v>2</v>
      </c>
      <c r="R289">
        <v>5</v>
      </c>
      <c r="S289">
        <v>4</v>
      </c>
      <c r="T289">
        <v>5</v>
      </c>
      <c r="U289">
        <f t="shared" si="10"/>
        <v>2</v>
      </c>
      <c r="V289">
        <f t="shared" si="11"/>
        <v>2.5</v>
      </c>
      <c r="W289" s="35" t="s">
        <v>100</v>
      </c>
      <c r="X289" t="s">
        <v>1381</v>
      </c>
      <c r="Y289" t="s">
        <v>78</v>
      </c>
      <c r="Z289" t="s">
        <v>340</v>
      </c>
      <c r="AA289">
        <v>20</v>
      </c>
      <c r="AB289" t="s">
        <v>145</v>
      </c>
      <c r="AC289">
        <v>0.68</v>
      </c>
      <c r="AD289" t="s">
        <v>461</v>
      </c>
      <c r="AE289" t="s">
        <v>85</v>
      </c>
      <c r="AF289">
        <v>540</v>
      </c>
      <c r="AG289">
        <v>3</v>
      </c>
      <c r="AH289">
        <v>20</v>
      </c>
      <c r="AI289" s="35" t="s">
        <v>1380</v>
      </c>
      <c r="AK289" t="s">
        <v>8</v>
      </c>
      <c r="AL289" t="s">
        <v>8</v>
      </c>
      <c r="AM289">
        <v>1</v>
      </c>
      <c r="AN289" t="s">
        <v>158</v>
      </c>
      <c r="AO289" s="35">
        <v>504</v>
      </c>
      <c r="AP289" t="s">
        <v>876</v>
      </c>
      <c r="AQ289">
        <v>5.78</v>
      </c>
      <c r="AR289">
        <v>1.82</v>
      </c>
      <c r="AS289">
        <v>3.8</v>
      </c>
      <c r="AT289">
        <v>0.59</v>
      </c>
      <c r="AU289" t="s">
        <v>8</v>
      </c>
      <c r="AV289" t="s">
        <v>8</v>
      </c>
      <c r="AW289" t="s">
        <v>301</v>
      </c>
      <c r="AX289" t="s">
        <v>197</v>
      </c>
      <c r="AY289" s="35" t="s">
        <v>12</v>
      </c>
      <c r="AZ289" t="s">
        <v>8</v>
      </c>
      <c r="BA289" t="s">
        <v>8</v>
      </c>
      <c r="BB289" t="s">
        <v>8</v>
      </c>
      <c r="BC289" t="s">
        <v>8</v>
      </c>
      <c r="BD289" t="s">
        <v>8</v>
      </c>
      <c r="BE289" t="s">
        <v>8</v>
      </c>
      <c r="BF289" s="35" t="s">
        <v>272</v>
      </c>
      <c r="BG289" t="s">
        <v>272</v>
      </c>
      <c r="BH289" t="s">
        <v>1382</v>
      </c>
    </row>
    <row r="290" spans="1:61" s="22" customFormat="1" x14ac:dyDescent="0.3">
      <c r="A290" s="22" t="s">
        <v>1387</v>
      </c>
      <c r="B290" s="22" t="s">
        <v>1385</v>
      </c>
      <c r="C290" s="22">
        <v>2018</v>
      </c>
      <c r="D290" s="22" t="s">
        <v>1386</v>
      </c>
      <c r="E290" s="22" t="s">
        <v>141</v>
      </c>
      <c r="F290" s="34" t="s">
        <v>24</v>
      </c>
      <c r="G290" s="22" t="s">
        <v>11</v>
      </c>
      <c r="H290" s="22" t="s">
        <v>36</v>
      </c>
      <c r="I290" s="22" t="s">
        <v>12</v>
      </c>
      <c r="J290" s="22" t="s">
        <v>8</v>
      </c>
      <c r="K290" s="22" t="s">
        <v>9</v>
      </c>
      <c r="L290" s="22" t="s">
        <v>9</v>
      </c>
      <c r="M290" s="22" t="s">
        <v>9</v>
      </c>
      <c r="N290" s="22">
        <v>200</v>
      </c>
      <c r="O290" s="22" t="s">
        <v>9</v>
      </c>
      <c r="P290" s="22">
        <v>300</v>
      </c>
      <c r="Q290" s="22">
        <v>1</v>
      </c>
      <c r="R290" s="22">
        <v>7</v>
      </c>
      <c r="S290" s="22">
        <v>1</v>
      </c>
      <c r="T290" s="22">
        <v>8</v>
      </c>
      <c r="U290" s="22">
        <f t="shared" si="10"/>
        <v>1</v>
      </c>
      <c r="V290" s="22">
        <f t="shared" si="11"/>
        <v>7</v>
      </c>
      <c r="W290" s="34" t="s">
        <v>100</v>
      </c>
      <c r="X290" s="22" t="s">
        <v>1381</v>
      </c>
      <c r="Y290" s="22" t="s">
        <v>78</v>
      </c>
      <c r="Z290" s="22" t="s">
        <v>9</v>
      </c>
      <c r="AA290" s="22">
        <v>1</v>
      </c>
      <c r="AB290" s="22" t="s">
        <v>1388</v>
      </c>
      <c r="AC290" s="22">
        <v>150</v>
      </c>
      <c r="AD290" s="22" t="s">
        <v>292</v>
      </c>
      <c r="AE290" s="22" t="s">
        <v>231</v>
      </c>
      <c r="AF290" s="22" t="s">
        <v>9</v>
      </c>
      <c r="AG290" s="22">
        <v>1.5</v>
      </c>
      <c r="AH290" s="22">
        <v>20</v>
      </c>
      <c r="AI290" s="34" t="s">
        <v>1389</v>
      </c>
      <c r="AK290" s="22">
        <v>500</v>
      </c>
      <c r="AL290" s="22" t="s">
        <v>519</v>
      </c>
      <c r="AM290" s="22">
        <v>0</v>
      </c>
      <c r="AN290" s="22" t="s">
        <v>157</v>
      </c>
      <c r="AO290" s="34">
        <v>192</v>
      </c>
      <c r="AP290" s="22" t="s">
        <v>876</v>
      </c>
      <c r="AQ290" s="22">
        <v>40.229999999999997</v>
      </c>
      <c r="AR290" s="22">
        <v>13.91</v>
      </c>
      <c r="AS290" s="22">
        <v>22.26</v>
      </c>
      <c r="AT290" s="22">
        <v>5.3259999999999996</v>
      </c>
      <c r="AU290" s="22" t="s">
        <v>8</v>
      </c>
      <c r="AV290" s="22" t="s">
        <v>8</v>
      </c>
      <c r="AW290" s="22" t="s">
        <v>137</v>
      </c>
      <c r="AX290" s="22" t="s">
        <v>197</v>
      </c>
      <c r="AY290" s="34" t="s">
        <v>12</v>
      </c>
      <c r="AZ290" s="22" t="s">
        <v>8</v>
      </c>
      <c r="BA290" s="22" t="s">
        <v>8</v>
      </c>
      <c r="BB290" s="22" t="s">
        <v>8</v>
      </c>
      <c r="BC290" s="22" t="s">
        <v>8</v>
      </c>
      <c r="BD290" s="22" t="s">
        <v>8</v>
      </c>
      <c r="BE290" s="22" t="s">
        <v>8</v>
      </c>
      <c r="BF290" s="34" t="s">
        <v>273</v>
      </c>
      <c r="BG290" s="22" t="s">
        <v>273</v>
      </c>
    </row>
    <row r="291" spans="1:61" x14ac:dyDescent="0.3">
      <c r="A291" t="s">
        <v>1393</v>
      </c>
      <c r="B291" t="s">
        <v>1385</v>
      </c>
      <c r="C291">
        <v>2017</v>
      </c>
      <c r="D291" t="s">
        <v>1392</v>
      </c>
      <c r="E291" t="s">
        <v>141</v>
      </c>
      <c r="F291" s="35" t="s">
        <v>24</v>
      </c>
      <c r="G291" t="s">
        <v>51</v>
      </c>
      <c r="H291" t="s">
        <v>36</v>
      </c>
      <c r="I291" t="s">
        <v>12</v>
      </c>
      <c r="J291" t="s">
        <v>8</v>
      </c>
      <c r="K291" t="s">
        <v>9</v>
      </c>
      <c r="L291" t="s">
        <v>9</v>
      </c>
      <c r="M291" t="s">
        <v>9</v>
      </c>
      <c r="N291">
        <v>200</v>
      </c>
      <c r="O291" t="s">
        <v>9</v>
      </c>
      <c r="P291">
        <v>300</v>
      </c>
      <c r="Q291">
        <v>1</v>
      </c>
      <c r="R291">
        <v>7</v>
      </c>
      <c r="S291">
        <v>1</v>
      </c>
      <c r="T291">
        <v>8</v>
      </c>
      <c r="U291">
        <f t="shared" si="10"/>
        <v>1</v>
      </c>
      <c r="V291">
        <f t="shared" si="11"/>
        <v>7</v>
      </c>
      <c r="W291" s="35" t="s">
        <v>100</v>
      </c>
      <c r="X291" t="s">
        <v>1381</v>
      </c>
      <c r="Y291" t="s">
        <v>78</v>
      </c>
      <c r="Z291" t="s">
        <v>9</v>
      </c>
      <c r="AA291">
        <v>1</v>
      </c>
      <c r="AB291" t="s">
        <v>1388</v>
      </c>
      <c r="AC291">
        <v>150</v>
      </c>
      <c r="AD291" t="s">
        <v>292</v>
      </c>
      <c r="AE291" t="s">
        <v>231</v>
      </c>
      <c r="AF291" t="s">
        <v>9</v>
      </c>
      <c r="AG291">
        <v>1.5</v>
      </c>
      <c r="AH291">
        <v>20</v>
      </c>
      <c r="AI291" s="35" t="s">
        <v>1389</v>
      </c>
      <c r="AK291">
        <v>500</v>
      </c>
      <c r="AL291" t="s">
        <v>519</v>
      </c>
      <c r="AM291">
        <v>24</v>
      </c>
      <c r="AN291" t="s">
        <v>158</v>
      </c>
      <c r="AO291" s="35">
        <v>192</v>
      </c>
      <c r="AP291" t="s">
        <v>876</v>
      </c>
      <c r="AQ291">
        <v>1949728</v>
      </c>
      <c r="AR291">
        <v>1179348</v>
      </c>
      <c r="AS291">
        <v>1331522</v>
      </c>
      <c r="AT291">
        <v>332880</v>
      </c>
      <c r="AU291" t="s">
        <v>8</v>
      </c>
      <c r="AV291" t="s">
        <v>8</v>
      </c>
      <c r="AW291" t="s">
        <v>1394</v>
      </c>
      <c r="AX291" t="s">
        <v>196</v>
      </c>
      <c r="AY291" s="35" t="s">
        <v>12</v>
      </c>
      <c r="AZ291" t="s">
        <v>8</v>
      </c>
      <c r="BA291" t="s">
        <v>8</v>
      </c>
      <c r="BB291" t="s">
        <v>8</v>
      </c>
      <c r="BC291" t="s">
        <v>8</v>
      </c>
      <c r="BD291" t="s">
        <v>8</v>
      </c>
      <c r="BE291" t="s">
        <v>8</v>
      </c>
      <c r="BF291" s="35" t="s">
        <v>273</v>
      </c>
      <c r="BG291" t="s">
        <v>273</v>
      </c>
    </row>
    <row r="292" spans="1:61" s="22" customFormat="1" x14ac:dyDescent="0.3">
      <c r="A292" s="22" t="s">
        <v>1399</v>
      </c>
      <c r="B292" s="22" t="s">
        <v>1397</v>
      </c>
      <c r="C292" s="22">
        <v>2015</v>
      </c>
      <c r="D292" s="22" t="s">
        <v>1398</v>
      </c>
      <c r="E292" s="22" t="s">
        <v>141</v>
      </c>
      <c r="F292" s="34" t="s">
        <v>25</v>
      </c>
      <c r="G292" s="22" t="s">
        <v>1008</v>
      </c>
      <c r="H292" s="22" t="s">
        <v>36</v>
      </c>
      <c r="I292" s="22" t="s">
        <v>12</v>
      </c>
      <c r="J292" s="22" t="s">
        <v>8</v>
      </c>
      <c r="K292" s="22">
        <v>8</v>
      </c>
      <c r="L292" s="22" t="s">
        <v>9</v>
      </c>
      <c r="M292" s="22">
        <v>10</v>
      </c>
      <c r="N292" s="22">
        <v>22</v>
      </c>
      <c r="O292" s="22" t="s">
        <v>9</v>
      </c>
      <c r="P292" s="22">
        <v>27</v>
      </c>
      <c r="Q292" s="22">
        <v>1</v>
      </c>
      <c r="R292" s="22">
        <v>7</v>
      </c>
      <c r="S292" s="22">
        <v>0</v>
      </c>
      <c r="T292" s="22" t="s">
        <v>8</v>
      </c>
      <c r="U292" s="22" t="str">
        <f t="shared" si="10"/>
        <v>NA</v>
      </c>
      <c r="V292" s="22" t="str">
        <f t="shared" si="11"/>
        <v>NA</v>
      </c>
      <c r="W292" s="34" t="s">
        <v>9</v>
      </c>
      <c r="X292" s="22" t="s">
        <v>8</v>
      </c>
      <c r="Y292" s="22" t="s">
        <v>78</v>
      </c>
      <c r="Z292" s="22" t="s">
        <v>925</v>
      </c>
      <c r="AA292" s="22">
        <v>10</v>
      </c>
      <c r="AB292" s="22" t="s">
        <v>320</v>
      </c>
      <c r="AC292" s="22" t="s">
        <v>9</v>
      </c>
      <c r="AD292" s="22" t="s">
        <v>8</v>
      </c>
      <c r="AE292" s="22" t="s">
        <v>231</v>
      </c>
      <c r="AF292" s="22" t="s">
        <v>9</v>
      </c>
      <c r="AG292" s="22" t="s">
        <v>9</v>
      </c>
      <c r="AH292" s="22">
        <v>15</v>
      </c>
      <c r="AI292" s="34" t="s">
        <v>12</v>
      </c>
      <c r="AJ292" s="22" t="s">
        <v>8</v>
      </c>
      <c r="AK292" s="22" t="s">
        <v>8</v>
      </c>
      <c r="AL292" s="22" t="s">
        <v>8</v>
      </c>
      <c r="AM292" s="22" t="s">
        <v>8</v>
      </c>
      <c r="AN292" s="22" t="s">
        <v>8</v>
      </c>
      <c r="AO292" s="34">
        <v>720</v>
      </c>
      <c r="AP292" s="22" t="s">
        <v>876</v>
      </c>
      <c r="AQ292" s="22">
        <v>1.22</v>
      </c>
      <c r="AR292" s="22">
        <v>0.56999999999999995</v>
      </c>
      <c r="AS292" s="22" t="s">
        <v>8</v>
      </c>
      <c r="AT292" s="22" t="s">
        <v>8</v>
      </c>
      <c r="AU292" s="22" t="s">
        <v>8</v>
      </c>
      <c r="AV292" s="22" t="s">
        <v>8</v>
      </c>
      <c r="AW292" s="22" t="s">
        <v>137</v>
      </c>
      <c r="AX292" s="22" t="s">
        <v>197</v>
      </c>
      <c r="AY292" s="34" t="s">
        <v>12</v>
      </c>
      <c r="AZ292" s="22" t="s">
        <v>8</v>
      </c>
      <c r="BA292" s="22" t="s">
        <v>8</v>
      </c>
      <c r="BB292" s="22" t="s">
        <v>8</v>
      </c>
      <c r="BC292" s="22" t="s">
        <v>8</v>
      </c>
      <c r="BD292" s="22" t="s">
        <v>8</v>
      </c>
      <c r="BE292" s="22" t="s">
        <v>8</v>
      </c>
      <c r="BF292" s="34" t="s">
        <v>273</v>
      </c>
      <c r="BG292" s="22" t="s">
        <v>273</v>
      </c>
    </row>
    <row r="293" spans="1:61" x14ac:dyDescent="0.3">
      <c r="A293" t="s">
        <v>1402</v>
      </c>
      <c r="B293" t="s">
        <v>1400</v>
      </c>
      <c r="C293">
        <v>1993</v>
      </c>
      <c r="D293" t="s">
        <v>1401</v>
      </c>
      <c r="E293" t="s">
        <v>141</v>
      </c>
      <c r="F293" s="35" t="s">
        <v>24</v>
      </c>
      <c r="G293" t="s">
        <v>11</v>
      </c>
      <c r="H293" t="s">
        <v>35</v>
      </c>
      <c r="I293" t="s">
        <v>12</v>
      </c>
      <c r="J293" t="s">
        <v>8</v>
      </c>
      <c r="K293" t="s">
        <v>9</v>
      </c>
      <c r="L293" t="s">
        <v>9</v>
      </c>
      <c r="M293" t="s">
        <v>9</v>
      </c>
      <c r="N293">
        <v>250</v>
      </c>
      <c r="O293" t="s">
        <v>9</v>
      </c>
      <c r="P293">
        <v>300</v>
      </c>
      <c r="Q293">
        <v>1</v>
      </c>
      <c r="R293">
        <v>12</v>
      </c>
      <c r="S293">
        <v>0</v>
      </c>
      <c r="T293" t="s">
        <v>8</v>
      </c>
      <c r="U293" t="str">
        <f t="shared" si="10"/>
        <v>NA</v>
      </c>
      <c r="V293" t="str">
        <f t="shared" si="11"/>
        <v>NA</v>
      </c>
      <c r="W293" s="35" t="s">
        <v>100</v>
      </c>
      <c r="X293" t="s">
        <v>936</v>
      </c>
      <c r="Y293" t="s">
        <v>78</v>
      </c>
      <c r="Z293" t="s">
        <v>925</v>
      </c>
      <c r="AA293">
        <v>10</v>
      </c>
      <c r="AB293" t="s">
        <v>145</v>
      </c>
      <c r="AC293">
        <v>150</v>
      </c>
      <c r="AD293" t="s">
        <v>292</v>
      </c>
      <c r="AE293" t="s">
        <v>86</v>
      </c>
      <c r="AF293" t="s">
        <v>9</v>
      </c>
      <c r="AG293">
        <v>2.5</v>
      </c>
      <c r="AH293">
        <v>30</v>
      </c>
      <c r="AI293" s="35" t="s">
        <v>12</v>
      </c>
      <c r="AJ293" t="s">
        <v>8</v>
      </c>
      <c r="AK293" t="s">
        <v>8</v>
      </c>
      <c r="AL293" t="s">
        <v>8</v>
      </c>
      <c r="AM293" t="s">
        <v>8</v>
      </c>
      <c r="AN293" t="s">
        <v>8</v>
      </c>
      <c r="AO293" s="35">
        <v>24</v>
      </c>
      <c r="AP293" t="s">
        <v>874</v>
      </c>
      <c r="AQ293">
        <v>16.899999999999999</v>
      </c>
      <c r="AR293">
        <v>1.9</v>
      </c>
      <c r="AS293" t="s">
        <v>8</v>
      </c>
      <c r="AT293" t="s">
        <v>8</v>
      </c>
      <c r="AU293" t="s">
        <v>8</v>
      </c>
      <c r="AV293" t="s">
        <v>8</v>
      </c>
      <c r="AW293" t="s">
        <v>301</v>
      </c>
      <c r="AX293" t="s">
        <v>197</v>
      </c>
      <c r="AY293" s="35" t="s">
        <v>12</v>
      </c>
      <c r="AZ293" t="s">
        <v>8</v>
      </c>
      <c r="BA293" t="s">
        <v>8</v>
      </c>
      <c r="BB293" t="s">
        <v>8</v>
      </c>
      <c r="BC293" t="s">
        <v>8</v>
      </c>
      <c r="BD293" t="s">
        <v>8</v>
      </c>
      <c r="BE293" t="s">
        <v>8</v>
      </c>
      <c r="BF293" s="35" t="s">
        <v>272</v>
      </c>
      <c r="BG293" t="s">
        <v>273</v>
      </c>
    </row>
    <row r="294" spans="1:61" s="22" customFormat="1" x14ac:dyDescent="0.3">
      <c r="A294" s="22" t="s">
        <v>1407</v>
      </c>
      <c r="B294" s="22" t="s">
        <v>1405</v>
      </c>
      <c r="C294" s="22">
        <v>2009</v>
      </c>
      <c r="D294" s="22" t="s">
        <v>1406</v>
      </c>
      <c r="E294" s="22" t="s">
        <v>141</v>
      </c>
      <c r="F294" s="34" t="s">
        <v>25</v>
      </c>
      <c r="G294" s="22" t="s">
        <v>1008</v>
      </c>
      <c r="H294" s="22" t="s">
        <v>36</v>
      </c>
      <c r="I294" s="22" t="s">
        <v>12</v>
      </c>
      <c r="J294" s="22" t="s">
        <v>8</v>
      </c>
      <c r="K294" s="22" t="s">
        <v>9</v>
      </c>
      <c r="L294" s="22">
        <v>14</v>
      </c>
      <c r="M294" s="22" t="s">
        <v>9</v>
      </c>
      <c r="N294" s="22" t="s">
        <v>9</v>
      </c>
      <c r="O294" s="22" t="s">
        <v>9</v>
      </c>
      <c r="P294" s="22" t="s">
        <v>9</v>
      </c>
      <c r="Q294" s="22">
        <v>1</v>
      </c>
      <c r="R294" s="22">
        <v>3</v>
      </c>
      <c r="S294" s="22">
        <v>0</v>
      </c>
      <c r="T294" s="22" t="s">
        <v>8</v>
      </c>
      <c r="U294" s="22" t="str">
        <f t="shared" si="10"/>
        <v>NA</v>
      </c>
      <c r="V294" s="22" t="str">
        <f t="shared" si="11"/>
        <v>NA</v>
      </c>
      <c r="W294" s="34" t="s">
        <v>97</v>
      </c>
      <c r="X294" s="22" t="s">
        <v>8</v>
      </c>
      <c r="Y294" s="22" t="s">
        <v>78</v>
      </c>
      <c r="Z294" s="22" t="s">
        <v>93</v>
      </c>
      <c r="AA294" s="22">
        <v>20</v>
      </c>
      <c r="AB294" s="22" t="s">
        <v>320</v>
      </c>
      <c r="AC294" s="22">
        <v>50</v>
      </c>
      <c r="AD294" s="22" t="s">
        <v>221</v>
      </c>
      <c r="AE294" s="22" t="s">
        <v>86</v>
      </c>
      <c r="AF294" s="22">
        <v>562</v>
      </c>
      <c r="AG294" s="22">
        <v>1.5</v>
      </c>
      <c r="AH294" s="22">
        <v>15</v>
      </c>
      <c r="AI294" s="34" t="s">
        <v>12</v>
      </c>
      <c r="AJ294" s="22" t="s">
        <v>8</v>
      </c>
      <c r="AK294" s="22" t="s">
        <v>8</v>
      </c>
      <c r="AL294" s="22" t="s">
        <v>8</v>
      </c>
      <c r="AM294" s="22" t="s">
        <v>8</v>
      </c>
      <c r="AN294" s="22" t="s">
        <v>8</v>
      </c>
      <c r="AO294" s="34">
        <v>672</v>
      </c>
      <c r="AP294" s="22" t="s">
        <v>876</v>
      </c>
      <c r="AQ294" s="22">
        <v>1.2</v>
      </c>
      <c r="AR294" s="22">
        <v>0.2</v>
      </c>
      <c r="AS294" s="22" t="s">
        <v>8</v>
      </c>
      <c r="AT294" s="22" t="s">
        <v>8</v>
      </c>
      <c r="AU294" s="22" t="s">
        <v>8</v>
      </c>
      <c r="AV294" s="22" t="s">
        <v>8</v>
      </c>
      <c r="AW294" s="22" t="s">
        <v>363</v>
      </c>
      <c r="AX294" s="22" t="s">
        <v>197</v>
      </c>
      <c r="AY294" s="34" t="s">
        <v>12</v>
      </c>
      <c r="AZ294" s="22" t="s">
        <v>8</v>
      </c>
      <c r="BA294" s="22" t="s">
        <v>8</v>
      </c>
      <c r="BB294" s="22" t="s">
        <v>8</v>
      </c>
      <c r="BC294" s="22" t="s">
        <v>8</v>
      </c>
      <c r="BD294" s="22" t="s">
        <v>8</v>
      </c>
      <c r="BE294" s="22" t="s">
        <v>8</v>
      </c>
      <c r="BF294" s="34" t="s">
        <v>273</v>
      </c>
      <c r="BG294" s="22" t="s">
        <v>273</v>
      </c>
    </row>
    <row r="295" spans="1:61" x14ac:dyDescent="0.3">
      <c r="A295" t="s">
        <v>1410</v>
      </c>
      <c r="B295" t="s">
        <v>1408</v>
      </c>
      <c r="C295">
        <v>2016</v>
      </c>
      <c r="D295" t="s">
        <v>1409</v>
      </c>
      <c r="E295" t="s">
        <v>141</v>
      </c>
      <c r="F295" s="35" t="s">
        <v>25</v>
      </c>
      <c r="G295" t="s">
        <v>1008</v>
      </c>
      <c r="H295" t="s">
        <v>36</v>
      </c>
      <c r="I295" t="s">
        <v>12</v>
      </c>
      <c r="J295" t="s">
        <v>8</v>
      </c>
      <c r="K295" t="s">
        <v>9</v>
      </c>
      <c r="L295" t="s">
        <v>9</v>
      </c>
      <c r="M295" t="s">
        <v>9</v>
      </c>
      <c r="N295">
        <v>20</v>
      </c>
      <c r="O295" t="s">
        <v>9</v>
      </c>
      <c r="P295">
        <v>25</v>
      </c>
      <c r="Q295">
        <v>1</v>
      </c>
      <c r="R295">
        <v>10</v>
      </c>
      <c r="S295">
        <v>1</v>
      </c>
      <c r="T295">
        <v>10</v>
      </c>
      <c r="U295">
        <f t="shared" si="10"/>
        <v>1</v>
      </c>
      <c r="V295">
        <f t="shared" si="11"/>
        <v>10</v>
      </c>
      <c r="W295" s="35" t="s">
        <v>147</v>
      </c>
      <c r="X295" t="s">
        <v>97</v>
      </c>
      <c r="Y295" t="s">
        <v>78</v>
      </c>
      <c r="Z295" t="s">
        <v>1559</v>
      </c>
      <c r="AA295">
        <v>10</v>
      </c>
      <c r="AB295" t="s">
        <v>320</v>
      </c>
      <c r="AC295" t="s">
        <v>9</v>
      </c>
      <c r="AD295" t="s">
        <v>8</v>
      </c>
      <c r="AE295" t="s">
        <v>87</v>
      </c>
      <c r="AF295" t="s">
        <v>9</v>
      </c>
      <c r="AG295">
        <v>4</v>
      </c>
      <c r="AH295">
        <v>15</v>
      </c>
      <c r="AI295" s="35" t="s">
        <v>1411</v>
      </c>
      <c r="AK295">
        <v>1.7</v>
      </c>
      <c r="AL295" t="s">
        <v>209</v>
      </c>
      <c r="AM295">
        <v>-48</v>
      </c>
      <c r="AN295" t="s">
        <v>156</v>
      </c>
      <c r="AO295" s="35">
        <v>24</v>
      </c>
      <c r="AP295" t="s">
        <v>875</v>
      </c>
      <c r="AQ295">
        <v>77.2</v>
      </c>
      <c r="AR295">
        <v>4</v>
      </c>
      <c r="AS295">
        <v>50.8</v>
      </c>
      <c r="AT295">
        <v>3.4</v>
      </c>
      <c r="AU295" t="s">
        <v>8</v>
      </c>
      <c r="AV295" t="s">
        <v>8</v>
      </c>
      <c r="AW295" t="s">
        <v>137</v>
      </c>
      <c r="AX295" t="s">
        <v>197</v>
      </c>
      <c r="AY295" s="35" t="s">
        <v>183</v>
      </c>
      <c r="AZ295">
        <v>0.45</v>
      </c>
      <c r="BA295">
        <v>0.17</v>
      </c>
      <c r="BB295">
        <v>0</v>
      </c>
      <c r="BC295">
        <v>0</v>
      </c>
      <c r="BD295" t="s">
        <v>197</v>
      </c>
      <c r="BE295">
        <v>24</v>
      </c>
      <c r="BF295" s="35" t="s">
        <v>273</v>
      </c>
      <c r="BG295" t="s">
        <v>273</v>
      </c>
    </row>
    <row r="296" spans="1:61" s="22" customFormat="1" x14ac:dyDescent="0.3">
      <c r="A296" s="22" t="s">
        <v>1414</v>
      </c>
      <c r="B296" s="22" t="s">
        <v>1412</v>
      </c>
      <c r="C296" s="22">
        <v>2007</v>
      </c>
      <c r="D296" s="22" t="s">
        <v>1413</v>
      </c>
      <c r="E296" s="22" t="s">
        <v>141</v>
      </c>
      <c r="F296" s="34" t="s">
        <v>25</v>
      </c>
      <c r="G296" s="22" t="s">
        <v>1008</v>
      </c>
      <c r="H296" s="22" t="s">
        <v>36</v>
      </c>
      <c r="I296" s="22" t="s">
        <v>12</v>
      </c>
      <c r="J296" s="22" t="s">
        <v>8</v>
      </c>
      <c r="K296" s="22">
        <v>8</v>
      </c>
      <c r="L296" s="22" t="s">
        <v>9</v>
      </c>
      <c r="M296" s="22">
        <v>10</v>
      </c>
      <c r="N296" s="22">
        <v>20</v>
      </c>
      <c r="O296" s="22" t="s">
        <v>9</v>
      </c>
      <c r="P296" s="22">
        <v>25</v>
      </c>
      <c r="Q296" s="22">
        <v>1</v>
      </c>
      <c r="R296" s="22">
        <v>15</v>
      </c>
      <c r="S296" s="22">
        <v>0</v>
      </c>
      <c r="T296" s="22" t="s">
        <v>8</v>
      </c>
      <c r="U296" s="22" t="str">
        <f t="shared" si="10"/>
        <v>NA</v>
      </c>
      <c r="V296" s="22" t="str">
        <f t="shared" si="11"/>
        <v>NA</v>
      </c>
      <c r="W296" s="34" t="s">
        <v>97</v>
      </c>
      <c r="X296" s="22" t="s">
        <v>8</v>
      </c>
      <c r="Y296" s="22" t="s">
        <v>78</v>
      </c>
      <c r="Z296" s="22" t="s">
        <v>1559</v>
      </c>
      <c r="AA296" s="22">
        <v>10</v>
      </c>
      <c r="AB296" s="22" t="s">
        <v>320</v>
      </c>
      <c r="AC296" s="22" t="s">
        <v>9</v>
      </c>
      <c r="AD296" s="22" t="s">
        <v>8</v>
      </c>
      <c r="AE296" s="22" t="s">
        <v>232</v>
      </c>
      <c r="AF296" s="22" t="s">
        <v>9</v>
      </c>
      <c r="AG296" s="22">
        <v>4.5</v>
      </c>
      <c r="AH296" s="22">
        <v>15</v>
      </c>
      <c r="AI296" s="34" t="s">
        <v>12</v>
      </c>
      <c r="AJ296" s="22" t="s">
        <v>8</v>
      </c>
      <c r="AK296" s="22" t="s">
        <v>8</v>
      </c>
      <c r="AL296" s="22" t="s">
        <v>8</v>
      </c>
      <c r="AM296" s="22" t="s">
        <v>8</v>
      </c>
      <c r="AN296" s="22" t="s">
        <v>8</v>
      </c>
      <c r="AO296" s="34">
        <v>672</v>
      </c>
      <c r="AP296" s="22" t="s">
        <v>876</v>
      </c>
      <c r="AQ296" s="22">
        <v>11.97</v>
      </c>
      <c r="AR296" s="22">
        <v>0.99</v>
      </c>
      <c r="AS296" s="22" t="s">
        <v>8</v>
      </c>
      <c r="AT296" s="22" t="s">
        <v>8</v>
      </c>
      <c r="AU296" s="22" t="s">
        <v>8</v>
      </c>
      <c r="AV296" s="22" t="s">
        <v>8</v>
      </c>
      <c r="AW296" s="22" t="s">
        <v>1416</v>
      </c>
      <c r="AX296" s="22" t="s">
        <v>197</v>
      </c>
      <c r="AY296" s="34" t="s">
        <v>12</v>
      </c>
      <c r="AZ296" s="22" t="s">
        <v>8</v>
      </c>
      <c r="BA296" s="22" t="s">
        <v>8</v>
      </c>
      <c r="BB296" s="22" t="s">
        <v>8</v>
      </c>
      <c r="BC296" s="22" t="s">
        <v>8</v>
      </c>
      <c r="BD296" s="22" t="s">
        <v>8</v>
      </c>
      <c r="BE296" s="22" t="s">
        <v>8</v>
      </c>
      <c r="BF296" s="34" t="s">
        <v>273</v>
      </c>
      <c r="BG296" s="22" t="s">
        <v>273</v>
      </c>
    </row>
    <row r="297" spans="1:61" x14ac:dyDescent="0.3">
      <c r="A297" t="s">
        <v>1421</v>
      </c>
      <c r="B297" t="s">
        <v>1419</v>
      </c>
      <c r="C297">
        <v>2011</v>
      </c>
      <c r="D297" t="s">
        <v>1420</v>
      </c>
      <c r="E297" t="s">
        <v>141</v>
      </c>
      <c r="F297" s="35" t="s">
        <v>24</v>
      </c>
      <c r="G297" t="s">
        <v>10</v>
      </c>
      <c r="H297" t="s">
        <v>36</v>
      </c>
      <c r="I297" t="s">
        <v>12</v>
      </c>
      <c r="J297" t="s">
        <v>8</v>
      </c>
      <c r="K297" t="s">
        <v>9</v>
      </c>
      <c r="L297" t="s">
        <v>9</v>
      </c>
      <c r="M297" t="s">
        <v>9</v>
      </c>
      <c r="N297">
        <v>180</v>
      </c>
      <c r="O297" t="s">
        <v>9</v>
      </c>
      <c r="P297">
        <v>330</v>
      </c>
      <c r="Q297">
        <v>1</v>
      </c>
      <c r="R297" t="s">
        <v>9</v>
      </c>
      <c r="S297">
        <v>0</v>
      </c>
      <c r="T297" t="s">
        <v>8</v>
      </c>
      <c r="U297" t="str">
        <f t="shared" si="10"/>
        <v>NA</v>
      </c>
      <c r="V297" t="str">
        <f t="shared" si="11"/>
        <v>NA</v>
      </c>
      <c r="W297" s="35" t="s">
        <v>100</v>
      </c>
      <c r="X297" t="s">
        <v>936</v>
      </c>
      <c r="Y297" t="s">
        <v>78</v>
      </c>
      <c r="Z297" t="s">
        <v>527</v>
      </c>
      <c r="AA297">
        <v>20</v>
      </c>
      <c r="AB297" t="s">
        <v>145</v>
      </c>
      <c r="AC297" t="s">
        <v>9</v>
      </c>
      <c r="AD297" t="s">
        <v>8</v>
      </c>
      <c r="AE297" t="s">
        <v>231</v>
      </c>
      <c r="AF297" t="s">
        <v>9</v>
      </c>
      <c r="AG297">
        <v>6</v>
      </c>
      <c r="AH297">
        <v>2</v>
      </c>
      <c r="AI297" s="35" t="s">
        <v>12</v>
      </c>
      <c r="AJ297" t="s">
        <v>8</v>
      </c>
      <c r="AK297" t="s">
        <v>8</v>
      </c>
      <c r="AL297" t="s">
        <v>8</v>
      </c>
      <c r="AM297" t="s">
        <v>8</v>
      </c>
      <c r="AN297" t="s">
        <v>8</v>
      </c>
      <c r="AO297" s="35">
        <v>24</v>
      </c>
      <c r="AP297" t="s">
        <v>874</v>
      </c>
      <c r="AQ297">
        <v>56.89</v>
      </c>
      <c r="AR297" t="s">
        <v>9</v>
      </c>
      <c r="AS297" t="s">
        <v>8</v>
      </c>
      <c r="AT297" t="s">
        <v>8</v>
      </c>
      <c r="AU297" t="s">
        <v>8</v>
      </c>
      <c r="AV297" t="s">
        <v>8</v>
      </c>
      <c r="AW297" t="s">
        <v>9</v>
      </c>
      <c r="AX297" t="s">
        <v>9</v>
      </c>
      <c r="AY297" s="35" t="s">
        <v>12</v>
      </c>
      <c r="AZ297" t="s">
        <v>8</v>
      </c>
      <c r="BA297" t="s">
        <v>8</v>
      </c>
      <c r="BB297" t="s">
        <v>8</v>
      </c>
      <c r="BC297" t="s">
        <v>8</v>
      </c>
      <c r="BD297" t="s">
        <v>8</v>
      </c>
      <c r="BE297" t="s">
        <v>8</v>
      </c>
      <c r="BF297" s="35" t="s">
        <v>272</v>
      </c>
      <c r="BG297" t="s">
        <v>273</v>
      </c>
      <c r="BI297" t="s">
        <v>1422</v>
      </c>
    </row>
    <row r="298" spans="1:61" s="22" customFormat="1" x14ac:dyDescent="0.3">
      <c r="A298" s="22" t="s">
        <v>1426</v>
      </c>
      <c r="B298" s="22" t="s">
        <v>1425</v>
      </c>
      <c r="C298" s="22">
        <v>2014</v>
      </c>
      <c r="D298" s="22" t="s">
        <v>1427</v>
      </c>
      <c r="E298" s="22" t="s">
        <v>141</v>
      </c>
      <c r="F298" s="34" t="s">
        <v>25</v>
      </c>
      <c r="G298" s="22" t="s">
        <v>1008</v>
      </c>
      <c r="H298" s="22" t="s">
        <v>36</v>
      </c>
      <c r="I298" s="22" t="s">
        <v>12</v>
      </c>
      <c r="J298" s="22" t="s">
        <v>8</v>
      </c>
      <c r="K298" s="22" t="s">
        <v>9</v>
      </c>
      <c r="L298" s="22" t="s">
        <v>9</v>
      </c>
      <c r="M298" s="22" t="s">
        <v>9</v>
      </c>
      <c r="N298" s="22">
        <v>20</v>
      </c>
      <c r="O298" s="22" t="s">
        <v>9</v>
      </c>
      <c r="P298" s="22">
        <v>25</v>
      </c>
      <c r="Q298" s="22">
        <v>1</v>
      </c>
      <c r="R298" s="22">
        <v>5</v>
      </c>
      <c r="S298" s="22">
        <v>3</v>
      </c>
      <c r="T298" s="22">
        <v>5</v>
      </c>
      <c r="U298" s="22">
        <f t="shared" si="10"/>
        <v>3</v>
      </c>
      <c r="V298" s="22">
        <f t="shared" si="11"/>
        <v>1.6666666666666667</v>
      </c>
      <c r="W298" s="34" t="s">
        <v>147</v>
      </c>
      <c r="X298" s="22" t="s">
        <v>97</v>
      </c>
      <c r="Y298" s="22" t="s">
        <v>78</v>
      </c>
      <c r="Z298" s="22" t="s">
        <v>9</v>
      </c>
      <c r="AA298" s="22">
        <v>10</v>
      </c>
      <c r="AB298" s="22" t="s">
        <v>320</v>
      </c>
      <c r="AC298" s="22" t="s">
        <v>9</v>
      </c>
      <c r="AD298" s="22" t="s">
        <v>8</v>
      </c>
      <c r="AE298" s="22" t="s">
        <v>232</v>
      </c>
      <c r="AF298" s="22" t="s">
        <v>9</v>
      </c>
      <c r="AG298" s="22">
        <v>4</v>
      </c>
      <c r="AH298" s="22">
        <v>15</v>
      </c>
      <c r="AI298" s="34" t="s">
        <v>1428</v>
      </c>
      <c r="AK298" s="22">
        <v>100</v>
      </c>
      <c r="AL298" s="22" t="s">
        <v>145</v>
      </c>
      <c r="AM298" s="22">
        <v>-0.5</v>
      </c>
      <c r="AN298" s="22" t="s">
        <v>156</v>
      </c>
      <c r="AO298" s="34">
        <v>24</v>
      </c>
      <c r="AP298" s="22" t="s">
        <v>875</v>
      </c>
      <c r="AQ298" s="22">
        <v>60.58</v>
      </c>
      <c r="AR298" s="22">
        <v>4.79</v>
      </c>
      <c r="AS298" s="22">
        <v>20.56</v>
      </c>
      <c r="AT298" s="22">
        <v>3.19</v>
      </c>
      <c r="AU298" s="22" t="s">
        <v>8</v>
      </c>
      <c r="AV298" s="22" t="s">
        <v>8</v>
      </c>
      <c r="AW298" s="22" t="s">
        <v>137</v>
      </c>
      <c r="AX298" s="22" t="s">
        <v>197</v>
      </c>
      <c r="AY298" s="34" t="s">
        <v>183</v>
      </c>
      <c r="AZ298" s="22">
        <v>1.5</v>
      </c>
      <c r="BA298" s="22">
        <v>0.19</v>
      </c>
      <c r="BB298" s="22">
        <v>0.4</v>
      </c>
      <c r="BC298" s="22">
        <v>0.31</v>
      </c>
      <c r="BD298" s="22" t="s">
        <v>197</v>
      </c>
      <c r="BE298" s="22">
        <v>24</v>
      </c>
      <c r="BF298" s="34" t="s">
        <v>273</v>
      </c>
      <c r="BG298" s="22" t="s">
        <v>272</v>
      </c>
    </row>
    <row r="299" spans="1:61" s="22" customFormat="1" x14ac:dyDescent="0.3">
      <c r="A299" s="22" t="s">
        <v>1426</v>
      </c>
      <c r="B299" s="22" t="s">
        <v>1425</v>
      </c>
      <c r="C299" s="22">
        <v>2014</v>
      </c>
      <c r="D299" s="22" t="s">
        <v>1427</v>
      </c>
      <c r="E299" s="22" t="s">
        <v>143</v>
      </c>
      <c r="F299" s="34" t="s">
        <v>25</v>
      </c>
      <c r="G299" s="22" t="s">
        <v>1008</v>
      </c>
      <c r="H299" s="22" t="s">
        <v>36</v>
      </c>
      <c r="I299" s="22" t="s">
        <v>12</v>
      </c>
      <c r="J299" s="22" t="s">
        <v>8</v>
      </c>
      <c r="K299" s="22" t="s">
        <v>9</v>
      </c>
      <c r="L299" s="22" t="s">
        <v>9</v>
      </c>
      <c r="M299" s="22" t="s">
        <v>9</v>
      </c>
      <c r="N299" s="22">
        <v>20</v>
      </c>
      <c r="O299" s="22" t="s">
        <v>9</v>
      </c>
      <c r="P299" s="22">
        <v>25</v>
      </c>
      <c r="Q299" s="22">
        <v>1</v>
      </c>
      <c r="R299" s="22">
        <v>5</v>
      </c>
      <c r="S299" s="22">
        <v>3</v>
      </c>
      <c r="T299" s="22">
        <v>5</v>
      </c>
      <c r="U299" s="22">
        <f t="shared" si="10"/>
        <v>3</v>
      </c>
      <c r="V299" s="22">
        <f t="shared" si="11"/>
        <v>1.6666666666666667</v>
      </c>
      <c r="W299" s="34" t="s">
        <v>147</v>
      </c>
      <c r="X299" s="22" t="s">
        <v>97</v>
      </c>
      <c r="Y299" s="22" t="s">
        <v>78</v>
      </c>
      <c r="Z299" s="22" t="s">
        <v>9</v>
      </c>
      <c r="AA299" s="22">
        <v>10</v>
      </c>
      <c r="AB299" s="22" t="s">
        <v>320</v>
      </c>
      <c r="AC299" s="22" t="s">
        <v>9</v>
      </c>
      <c r="AD299" s="22" t="s">
        <v>8</v>
      </c>
      <c r="AE299" s="22" t="s">
        <v>232</v>
      </c>
      <c r="AF299" s="22" t="s">
        <v>9</v>
      </c>
      <c r="AG299" s="22">
        <v>4</v>
      </c>
      <c r="AH299" s="22">
        <v>15</v>
      </c>
      <c r="AI299" s="34" t="s">
        <v>1430</v>
      </c>
      <c r="AK299" s="22">
        <v>100</v>
      </c>
      <c r="AL299" s="22" t="s">
        <v>145</v>
      </c>
      <c r="AM299" s="22">
        <v>-0.5</v>
      </c>
      <c r="AN299" s="22" t="s">
        <v>156</v>
      </c>
      <c r="AO299" s="34">
        <v>24</v>
      </c>
      <c r="AP299" s="22" t="s">
        <v>875</v>
      </c>
      <c r="AQ299" s="22">
        <v>60.58</v>
      </c>
      <c r="AR299" s="22">
        <v>4.79</v>
      </c>
      <c r="AS299" s="22">
        <v>34.74</v>
      </c>
      <c r="AT299" s="22">
        <v>5.0199999999999996</v>
      </c>
      <c r="AU299" s="22" t="s">
        <v>8</v>
      </c>
      <c r="AV299" s="22" t="s">
        <v>8</v>
      </c>
      <c r="AW299" s="22" t="s">
        <v>137</v>
      </c>
      <c r="AX299" s="22" t="s">
        <v>197</v>
      </c>
      <c r="AY299" s="34" t="s">
        <v>183</v>
      </c>
      <c r="AZ299" s="22">
        <v>1.5</v>
      </c>
      <c r="BA299" s="22">
        <v>0.19</v>
      </c>
      <c r="BB299" s="22">
        <v>1.33</v>
      </c>
      <c r="BC299" s="22">
        <v>0.33</v>
      </c>
      <c r="BD299" s="22" t="s">
        <v>197</v>
      </c>
      <c r="BE299" s="22">
        <v>24</v>
      </c>
      <c r="BF299" s="34" t="s">
        <v>273</v>
      </c>
      <c r="BG299" s="22" t="s">
        <v>273</v>
      </c>
    </row>
    <row r="300" spans="1:61" s="22" customFormat="1" x14ac:dyDescent="0.3">
      <c r="A300" s="22" t="s">
        <v>1426</v>
      </c>
      <c r="B300" s="22" t="s">
        <v>1425</v>
      </c>
      <c r="C300" s="22">
        <v>2014</v>
      </c>
      <c r="D300" s="22" t="s">
        <v>1427</v>
      </c>
      <c r="E300" s="22" t="s">
        <v>144</v>
      </c>
      <c r="F300" s="34" t="s">
        <v>25</v>
      </c>
      <c r="G300" s="22" t="s">
        <v>1008</v>
      </c>
      <c r="H300" s="22" t="s">
        <v>36</v>
      </c>
      <c r="I300" s="22" t="s">
        <v>12</v>
      </c>
      <c r="J300" s="22" t="s">
        <v>8</v>
      </c>
      <c r="K300" s="22" t="s">
        <v>9</v>
      </c>
      <c r="L300" s="22" t="s">
        <v>9</v>
      </c>
      <c r="M300" s="22" t="s">
        <v>9</v>
      </c>
      <c r="N300" s="22">
        <v>20</v>
      </c>
      <c r="O300" s="22" t="s">
        <v>9</v>
      </c>
      <c r="P300" s="22">
        <v>25</v>
      </c>
      <c r="Q300" s="22">
        <v>1</v>
      </c>
      <c r="R300" s="22">
        <v>5</v>
      </c>
      <c r="S300" s="22">
        <v>3</v>
      </c>
      <c r="T300" s="22">
        <v>5</v>
      </c>
      <c r="U300" s="22">
        <f t="shared" si="10"/>
        <v>3</v>
      </c>
      <c r="V300" s="22">
        <f t="shared" si="11"/>
        <v>1.6666666666666667</v>
      </c>
      <c r="W300" s="34" t="s">
        <v>147</v>
      </c>
      <c r="X300" s="22" t="s">
        <v>97</v>
      </c>
      <c r="Y300" s="22" t="s">
        <v>78</v>
      </c>
      <c r="Z300" s="22" t="s">
        <v>9</v>
      </c>
      <c r="AA300" s="22">
        <v>10</v>
      </c>
      <c r="AB300" s="22" t="s">
        <v>320</v>
      </c>
      <c r="AC300" s="22" t="s">
        <v>9</v>
      </c>
      <c r="AD300" s="22" t="s">
        <v>8</v>
      </c>
      <c r="AE300" s="22" t="s">
        <v>232</v>
      </c>
      <c r="AF300" s="22" t="s">
        <v>9</v>
      </c>
      <c r="AG300" s="22">
        <v>4</v>
      </c>
      <c r="AH300" s="22">
        <v>15</v>
      </c>
      <c r="AI300" s="34" t="s">
        <v>1429</v>
      </c>
      <c r="AK300" s="22">
        <v>100</v>
      </c>
      <c r="AL300" s="22" t="s">
        <v>145</v>
      </c>
      <c r="AM300" s="22">
        <v>-0.5</v>
      </c>
      <c r="AN300" s="22" t="s">
        <v>156</v>
      </c>
      <c r="AO300" s="34">
        <v>24</v>
      </c>
      <c r="AP300" s="22" t="s">
        <v>875</v>
      </c>
      <c r="AQ300" s="22">
        <v>60.58</v>
      </c>
      <c r="AR300" s="22">
        <v>4.79</v>
      </c>
      <c r="AS300" s="22">
        <v>29.04</v>
      </c>
      <c r="AT300" s="22">
        <v>9.57</v>
      </c>
      <c r="AU300" s="22" t="s">
        <v>8</v>
      </c>
      <c r="AV300" s="22" t="s">
        <v>8</v>
      </c>
      <c r="AW300" s="22" t="s">
        <v>137</v>
      </c>
      <c r="AX300" s="22" t="s">
        <v>197</v>
      </c>
      <c r="AY300" s="34" t="s">
        <v>183</v>
      </c>
      <c r="AZ300" s="22">
        <v>1.5</v>
      </c>
      <c r="BA300" s="22">
        <v>0.19</v>
      </c>
      <c r="BB300" s="22">
        <v>2</v>
      </c>
      <c r="BC300" s="22">
        <v>0.34</v>
      </c>
      <c r="BD300" s="22" t="s">
        <v>197</v>
      </c>
      <c r="BE300" s="22">
        <v>24</v>
      </c>
      <c r="BF300" s="34" t="s">
        <v>273</v>
      </c>
      <c r="BG300" s="22" t="s">
        <v>273</v>
      </c>
    </row>
    <row r="301" spans="1:61" x14ac:dyDescent="0.3">
      <c r="A301" t="s">
        <v>1432</v>
      </c>
      <c r="B301" t="s">
        <v>1431</v>
      </c>
      <c r="C301">
        <v>1993</v>
      </c>
      <c r="D301" t="s">
        <v>1433</v>
      </c>
      <c r="E301" t="s">
        <v>141</v>
      </c>
      <c r="F301" s="35" t="s">
        <v>24</v>
      </c>
      <c r="G301" t="s">
        <v>11</v>
      </c>
      <c r="H301" t="s">
        <v>36</v>
      </c>
      <c r="I301" t="s">
        <v>12</v>
      </c>
      <c r="J301" t="s">
        <v>8</v>
      </c>
      <c r="K301" t="s">
        <v>9</v>
      </c>
      <c r="L301" t="s">
        <v>9</v>
      </c>
      <c r="M301" t="s">
        <v>9</v>
      </c>
      <c r="N301">
        <v>240</v>
      </c>
      <c r="O301" t="s">
        <v>9</v>
      </c>
      <c r="P301">
        <v>355</v>
      </c>
      <c r="Q301">
        <v>1</v>
      </c>
      <c r="R301">
        <v>6</v>
      </c>
      <c r="S301">
        <v>2</v>
      </c>
      <c r="T301">
        <v>6</v>
      </c>
      <c r="U301">
        <f t="shared" si="10"/>
        <v>2</v>
      </c>
      <c r="V301">
        <f t="shared" si="11"/>
        <v>3</v>
      </c>
      <c r="W301" s="35" t="s">
        <v>147</v>
      </c>
      <c r="X301" t="s">
        <v>95</v>
      </c>
      <c r="Y301" t="s">
        <v>78</v>
      </c>
      <c r="Z301" t="s">
        <v>9</v>
      </c>
      <c r="AA301">
        <v>10</v>
      </c>
      <c r="AB301" t="s">
        <v>145</v>
      </c>
      <c r="AC301" t="s">
        <v>9</v>
      </c>
      <c r="AD301" t="s">
        <v>8</v>
      </c>
      <c r="AE301" t="s">
        <v>85</v>
      </c>
      <c r="AF301">
        <v>560</v>
      </c>
      <c r="AG301" t="s">
        <v>9</v>
      </c>
      <c r="AH301">
        <v>4</v>
      </c>
      <c r="AI301" s="35" t="s">
        <v>1434</v>
      </c>
      <c r="AK301">
        <v>5</v>
      </c>
      <c r="AL301" t="s">
        <v>145</v>
      </c>
      <c r="AM301">
        <v>-0.25</v>
      </c>
      <c r="AN301" t="s">
        <v>156</v>
      </c>
      <c r="AO301" s="35">
        <v>120</v>
      </c>
      <c r="AP301" t="s">
        <v>876</v>
      </c>
      <c r="AQ301">
        <v>56</v>
      </c>
      <c r="AR301">
        <v>6</v>
      </c>
      <c r="AS301">
        <v>50</v>
      </c>
      <c r="AT301">
        <v>8</v>
      </c>
      <c r="AU301" t="s">
        <v>8</v>
      </c>
      <c r="AV301" t="s">
        <v>8</v>
      </c>
      <c r="AW301" t="s">
        <v>137</v>
      </c>
      <c r="AX301" t="s">
        <v>197</v>
      </c>
      <c r="AY301" s="35" t="s">
        <v>12</v>
      </c>
      <c r="AZ301" t="s">
        <v>8</v>
      </c>
      <c r="BA301" t="s">
        <v>8</v>
      </c>
      <c r="BB301" t="s">
        <v>8</v>
      </c>
      <c r="BC301" t="s">
        <v>8</v>
      </c>
      <c r="BD301" t="s">
        <v>8</v>
      </c>
      <c r="BE301" t="s">
        <v>8</v>
      </c>
      <c r="BF301" s="35" t="s">
        <v>273</v>
      </c>
      <c r="BG301" t="s">
        <v>272</v>
      </c>
    </row>
    <row r="302" spans="1:61" s="22" customFormat="1" x14ac:dyDescent="0.3">
      <c r="A302" s="22" t="s">
        <v>1438</v>
      </c>
      <c r="B302" s="22" t="s">
        <v>1437</v>
      </c>
      <c r="C302" s="22">
        <v>2018</v>
      </c>
      <c r="D302" s="22" t="s">
        <v>1439</v>
      </c>
      <c r="E302" s="22" t="s">
        <v>141</v>
      </c>
      <c r="F302" s="34" t="s">
        <v>25</v>
      </c>
      <c r="G302" s="22" t="s">
        <v>1442</v>
      </c>
      <c r="H302" s="22" t="s">
        <v>36</v>
      </c>
      <c r="I302" s="22" t="s">
        <v>12</v>
      </c>
      <c r="J302" s="22" t="s">
        <v>8</v>
      </c>
      <c r="K302" s="22">
        <v>8</v>
      </c>
      <c r="L302" s="22" t="s">
        <v>9</v>
      </c>
      <c r="M302" s="22">
        <v>12</v>
      </c>
      <c r="N302" s="22" t="s">
        <v>9</v>
      </c>
      <c r="O302" s="22" t="s">
        <v>9</v>
      </c>
      <c r="P302" s="22" t="s">
        <v>9</v>
      </c>
      <c r="Q302" s="22">
        <v>8</v>
      </c>
      <c r="R302" s="22">
        <v>4.5</v>
      </c>
      <c r="S302" s="22">
        <v>0</v>
      </c>
      <c r="T302" s="22" t="s">
        <v>8</v>
      </c>
      <c r="U302" s="22" t="str">
        <f t="shared" si="10"/>
        <v>NA</v>
      </c>
      <c r="V302" s="22" t="str">
        <f t="shared" si="11"/>
        <v>NA</v>
      </c>
      <c r="W302" s="34" t="s">
        <v>147</v>
      </c>
      <c r="X302" s="22" t="s">
        <v>97</v>
      </c>
      <c r="Y302" s="22" t="s">
        <v>78</v>
      </c>
      <c r="Z302" s="22" t="s">
        <v>9</v>
      </c>
      <c r="AA302" s="22">
        <v>43</v>
      </c>
      <c r="AB302" s="22" t="s">
        <v>145</v>
      </c>
      <c r="AC302" s="22">
        <v>2500</v>
      </c>
      <c r="AD302" s="22" t="s">
        <v>252</v>
      </c>
      <c r="AE302" s="22" t="s">
        <v>232</v>
      </c>
      <c r="AF302" s="22" t="s">
        <v>9</v>
      </c>
      <c r="AG302" s="22">
        <v>1.5</v>
      </c>
      <c r="AH302" s="22">
        <v>15</v>
      </c>
      <c r="AI302" s="34" t="s">
        <v>12</v>
      </c>
      <c r="AJ302" s="22" t="s">
        <v>8</v>
      </c>
      <c r="AK302" s="22" t="s">
        <v>8</v>
      </c>
      <c r="AL302" s="22" t="s">
        <v>8</v>
      </c>
      <c r="AM302" s="22" t="s">
        <v>8</v>
      </c>
      <c r="AN302" s="22" t="s">
        <v>8</v>
      </c>
      <c r="AO302" s="34">
        <v>168</v>
      </c>
      <c r="AP302" s="22" t="s">
        <v>876</v>
      </c>
      <c r="AQ302" s="22">
        <v>0.14000000000000001</v>
      </c>
      <c r="AR302" s="22" t="s">
        <v>9</v>
      </c>
      <c r="AS302" s="22" t="s">
        <v>8</v>
      </c>
      <c r="AT302" s="22" t="s">
        <v>8</v>
      </c>
      <c r="AU302" s="22" t="s">
        <v>8</v>
      </c>
      <c r="AV302" s="22" t="s">
        <v>8</v>
      </c>
      <c r="AW302" s="22" t="s">
        <v>137</v>
      </c>
      <c r="AX302" s="22" t="s">
        <v>9</v>
      </c>
      <c r="AY302" s="34" t="s">
        <v>12</v>
      </c>
      <c r="AZ302" s="22" t="s">
        <v>8</v>
      </c>
      <c r="BA302" s="22" t="s">
        <v>8</v>
      </c>
      <c r="BB302" s="22" t="s">
        <v>8</v>
      </c>
      <c r="BC302" s="22" t="s">
        <v>8</v>
      </c>
      <c r="BD302" s="22" t="s">
        <v>8</v>
      </c>
      <c r="BE302" s="22" t="s">
        <v>8</v>
      </c>
      <c r="BF302" s="34" t="s">
        <v>272</v>
      </c>
      <c r="BG302" s="22" t="s">
        <v>273</v>
      </c>
      <c r="BH302" s="22" t="s">
        <v>1440</v>
      </c>
      <c r="BI302" s="22" t="s">
        <v>1443</v>
      </c>
    </row>
    <row r="303" spans="1:61" s="22" customFormat="1" x14ac:dyDescent="0.3">
      <c r="A303" s="22" t="s">
        <v>1438</v>
      </c>
      <c r="B303" s="22" t="s">
        <v>1437</v>
      </c>
      <c r="C303" s="22">
        <v>2018</v>
      </c>
      <c r="D303" s="22" t="s">
        <v>1439</v>
      </c>
      <c r="E303" s="22" t="s">
        <v>143</v>
      </c>
      <c r="F303" s="34" t="s">
        <v>25</v>
      </c>
      <c r="G303" s="22" t="s">
        <v>1442</v>
      </c>
      <c r="H303" s="22" t="s">
        <v>35</v>
      </c>
      <c r="I303" s="22" t="s">
        <v>12</v>
      </c>
      <c r="J303" s="22" t="s">
        <v>8</v>
      </c>
      <c r="K303" s="22">
        <v>8</v>
      </c>
      <c r="L303" s="22" t="s">
        <v>9</v>
      </c>
      <c r="M303" s="22">
        <v>12</v>
      </c>
      <c r="N303" s="22" t="s">
        <v>9</v>
      </c>
      <c r="O303" s="22" t="s">
        <v>9</v>
      </c>
      <c r="P303" s="22" t="s">
        <v>9</v>
      </c>
      <c r="Q303" s="22">
        <v>8</v>
      </c>
      <c r="R303" s="22">
        <v>4.5</v>
      </c>
      <c r="S303" s="22">
        <v>0</v>
      </c>
      <c r="T303" s="22" t="s">
        <v>8</v>
      </c>
      <c r="U303" s="22" t="str">
        <f t="shared" si="10"/>
        <v>NA</v>
      </c>
      <c r="V303" s="22" t="str">
        <f t="shared" si="11"/>
        <v>NA</v>
      </c>
      <c r="W303" s="34" t="s">
        <v>147</v>
      </c>
      <c r="X303" s="22" t="s">
        <v>97</v>
      </c>
      <c r="Y303" s="22" t="s">
        <v>78</v>
      </c>
      <c r="Z303" s="22" t="s">
        <v>9</v>
      </c>
      <c r="AA303" s="22">
        <v>43</v>
      </c>
      <c r="AB303" s="22" t="s">
        <v>145</v>
      </c>
      <c r="AC303" s="22">
        <v>2500</v>
      </c>
      <c r="AD303" s="22" t="s">
        <v>252</v>
      </c>
      <c r="AE303" s="22" t="s">
        <v>232</v>
      </c>
      <c r="AF303" s="22" t="s">
        <v>9</v>
      </c>
      <c r="AG303" s="22">
        <v>1.5</v>
      </c>
      <c r="AH303" s="22">
        <v>15</v>
      </c>
      <c r="AI303" s="34" t="s">
        <v>12</v>
      </c>
      <c r="AJ303" s="22" t="s">
        <v>8</v>
      </c>
      <c r="AK303" s="22" t="s">
        <v>8</v>
      </c>
      <c r="AL303" s="22" t="s">
        <v>8</v>
      </c>
      <c r="AM303" s="22" t="s">
        <v>8</v>
      </c>
      <c r="AN303" s="22" t="s">
        <v>8</v>
      </c>
      <c r="AO303" s="34">
        <v>168</v>
      </c>
      <c r="AP303" s="22" t="s">
        <v>876</v>
      </c>
      <c r="AQ303" s="22">
        <v>0.25</v>
      </c>
      <c r="AR303" s="22" t="s">
        <v>9</v>
      </c>
      <c r="AS303" s="22" t="s">
        <v>8</v>
      </c>
      <c r="AT303" s="22" t="s">
        <v>8</v>
      </c>
      <c r="AU303" s="22" t="s">
        <v>8</v>
      </c>
      <c r="AV303" s="22" t="s">
        <v>8</v>
      </c>
      <c r="AW303" s="22" t="s">
        <v>137</v>
      </c>
      <c r="AX303" s="22" t="s">
        <v>9</v>
      </c>
      <c r="AY303" s="34" t="s">
        <v>12</v>
      </c>
      <c r="AZ303" s="22" t="s">
        <v>8</v>
      </c>
      <c r="BA303" s="22" t="s">
        <v>8</v>
      </c>
      <c r="BB303" s="22" t="s">
        <v>8</v>
      </c>
      <c r="BC303" s="22" t="s">
        <v>8</v>
      </c>
      <c r="BD303" s="22" t="s">
        <v>8</v>
      </c>
      <c r="BE303" s="22" t="s">
        <v>8</v>
      </c>
      <c r="BF303" s="34" t="s">
        <v>272</v>
      </c>
      <c r="BG303" s="22" t="s">
        <v>273</v>
      </c>
      <c r="BH303" s="22" t="s">
        <v>1440</v>
      </c>
      <c r="BI303" s="22" t="s">
        <v>1443</v>
      </c>
    </row>
    <row r="304" spans="1:61" s="22" customFormat="1" x14ac:dyDescent="0.3">
      <c r="A304" s="22" t="s">
        <v>1438</v>
      </c>
      <c r="B304" s="22" t="s">
        <v>1437</v>
      </c>
      <c r="C304" s="22">
        <v>2018</v>
      </c>
      <c r="D304" s="22" t="s">
        <v>1439</v>
      </c>
      <c r="E304" s="22" t="s">
        <v>144</v>
      </c>
      <c r="F304" s="34" t="s">
        <v>25</v>
      </c>
      <c r="G304" s="22" t="s">
        <v>1441</v>
      </c>
      <c r="H304" s="22" t="s">
        <v>36</v>
      </c>
      <c r="I304" s="22" t="s">
        <v>12</v>
      </c>
      <c r="J304" s="22" t="s">
        <v>8</v>
      </c>
      <c r="K304" s="22">
        <v>8</v>
      </c>
      <c r="L304" s="22" t="s">
        <v>9</v>
      </c>
      <c r="M304" s="22">
        <v>12</v>
      </c>
      <c r="N304" s="22" t="s">
        <v>9</v>
      </c>
      <c r="O304" s="22" t="s">
        <v>9</v>
      </c>
      <c r="P304" s="22" t="s">
        <v>9</v>
      </c>
      <c r="Q304" s="22">
        <v>8</v>
      </c>
      <c r="R304" s="22">
        <v>4.5</v>
      </c>
      <c r="S304" s="22">
        <v>0</v>
      </c>
      <c r="T304" s="22" t="s">
        <v>8</v>
      </c>
      <c r="U304" s="22" t="str">
        <f t="shared" si="10"/>
        <v>NA</v>
      </c>
      <c r="V304" s="22" t="str">
        <f t="shared" si="11"/>
        <v>NA</v>
      </c>
      <c r="W304" s="34" t="s">
        <v>147</v>
      </c>
      <c r="X304" s="22" t="s">
        <v>97</v>
      </c>
      <c r="Y304" s="22" t="s">
        <v>78</v>
      </c>
      <c r="Z304" s="22" t="s">
        <v>9</v>
      </c>
      <c r="AA304" s="22">
        <v>43</v>
      </c>
      <c r="AB304" s="22" t="s">
        <v>145</v>
      </c>
      <c r="AC304" s="22">
        <v>2500</v>
      </c>
      <c r="AD304" s="22" t="s">
        <v>252</v>
      </c>
      <c r="AE304" s="22" t="s">
        <v>232</v>
      </c>
      <c r="AF304" s="22" t="s">
        <v>9</v>
      </c>
      <c r="AG304" s="22">
        <v>1.5</v>
      </c>
      <c r="AH304" s="22">
        <v>15</v>
      </c>
      <c r="AI304" s="34" t="s">
        <v>12</v>
      </c>
      <c r="AJ304" s="22" t="s">
        <v>8</v>
      </c>
      <c r="AK304" s="22" t="s">
        <v>8</v>
      </c>
      <c r="AL304" s="22" t="s">
        <v>8</v>
      </c>
      <c r="AM304" s="22" t="s">
        <v>8</v>
      </c>
      <c r="AN304" s="22" t="s">
        <v>8</v>
      </c>
      <c r="AO304" s="34">
        <v>168</v>
      </c>
      <c r="AP304" s="22" t="s">
        <v>876</v>
      </c>
      <c r="AQ304" s="22">
        <v>0.03</v>
      </c>
      <c r="AR304" s="22" t="s">
        <v>9</v>
      </c>
      <c r="AS304" s="22" t="s">
        <v>8</v>
      </c>
      <c r="AT304" s="22" t="s">
        <v>8</v>
      </c>
      <c r="AU304" s="22" t="s">
        <v>8</v>
      </c>
      <c r="AV304" s="22" t="s">
        <v>8</v>
      </c>
      <c r="AW304" s="22" t="s">
        <v>137</v>
      </c>
      <c r="AX304" s="22" t="s">
        <v>9</v>
      </c>
      <c r="AY304" s="34" t="s">
        <v>12</v>
      </c>
      <c r="AZ304" s="22" t="s">
        <v>8</v>
      </c>
      <c r="BA304" s="22" t="s">
        <v>8</v>
      </c>
      <c r="BB304" s="22" t="s">
        <v>8</v>
      </c>
      <c r="BC304" s="22" t="s">
        <v>8</v>
      </c>
      <c r="BD304" s="22" t="s">
        <v>8</v>
      </c>
      <c r="BE304" s="22" t="s">
        <v>8</v>
      </c>
      <c r="BF304" s="34" t="s">
        <v>272</v>
      </c>
      <c r="BG304" s="22" t="s">
        <v>273</v>
      </c>
      <c r="BH304" s="22" t="s">
        <v>1440</v>
      </c>
      <c r="BI304" s="22" t="s">
        <v>1443</v>
      </c>
    </row>
    <row r="305" spans="1:61" s="22" customFormat="1" x14ac:dyDescent="0.3">
      <c r="A305" s="22" t="s">
        <v>1438</v>
      </c>
      <c r="B305" s="22" t="s">
        <v>1437</v>
      </c>
      <c r="C305" s="22">
        <v>2018</v>
      </c>
      <c r="D305" s="22" t="s">
        <v>1439</v>
      </c>
      <c r="E305" s="22" t="s">
        <v>263</v>
      </c>
      <c r="F305" s="34" t="s">
        <v>25</v>
      </c>
      <c r="G305" s="22" t="s">
        <v>1441</v>
      </c>
      <c r="H305" s="22" t="s">
        <v>35</v>
      </c>
      <c r="I305" s="22" t="s">
        <v>12</v>
      </c>
      <c r="J305" s="22" t="s">
        <v>8</v>
      </c>
      <c r="K305" s="22">
        <v>8</v>
      </c>
      <c r="L305" s="22" t="s">
        <v>9</v>
      </c>
      <c r="M305" s="22">
        <v>12</v>
      </c>
      <c r="N305" s="22" t="s">
        <v>9</v>
      </c>
      <c r="O305" s="22" t="s">
        <v>9</v>
      </c>
      <c r="P305" s="22" t="s">
        <v>9</v>
      </c>
      <c r="Q305" s="22">
        <v>8</v>
      </c>
      <c r="R305" s="22">
        <v>4.5</v>
      </c>
      <c r="S305" s="22">
        <v>0</v>
      </c>
      <c r="T305" s="22" t="s">
        <v>8</v>
      </c>
      <c r="U305" s="22" t="str">
        <f t="shared" si="10"/>
        <v>NA</v>
      </c>
      <c r="V305" s="22" t="str">
        <f t="shared" si="11"/>
        <v>NA</v>
      </c>
      <c r="W305" s="34" t="s">
        <v>147</v>
      </c>
      <c r="X305" s="22" t="s">
        <v>97</v>
      </c>
      <c r="Y305" s="22" t="s">
        <v>78</v>
      </c>
      <c r="Z305" s="22" t="s">
        <v>9</v>
      </c>
      <c r="AA305" s="22">
        <v>43</v>
      </c>
      <c r="AB305" s="22" t="s">
        <v>145</v>
      </c>
      <c r="AC305" s="22">
        <v>2500</v>
      </c>
      <c r="AD305" s="22" t="s">
        <v>252</v>
      </c>
      <c r="AE305" s="22" t="s">
        <v>232</v>
      </c>
      <c r="AF305" s="22" t="s">
        <v>9</v>
      </c>
      <c r="AG305" s="22">
        <v>1.5</v>
      </c>
      <c r="AH305" s="22">
        <v>15</v>
      </c>
      <c r="AI305" s="34" t="s">
        <v>12</v>
      </c>
      <c r="AJ305" s="22" t="s">
        <v>8</v>
      </c>
      <c r="AK305" s="22" t="s">
        <v>8</v>
      </c>
      <c r="AL305" s="22" t="s">
        <v>8</v>
      </c>
      <c r="AM305" s="22" t="s">
        <v>8</v>
      </c>
      <c r="AN305" s="22" t="s">
        <v>8</v>
      </c>
      <c r="AO305" s="34">
        <v>168</v>
      </c>
      <c r="AP305" s="22" t="s">
        <v>876</v>
      </c>
      <c r="AQ305" s="22">
        <v>0.23</v>
      </c>
      <c r="AR305" s="22" t="s">
        <v>9</v>
      </c>
      <c r="AS305" s="22" t="s">
        <v>8</v>
      </c>
      <c r="AT305" s="22" t="s">
        <v>8</v>
      </c>
      <c r="AU305" s="22" t="s">
        <v>8</v>
      </c>
      <c r="AV305" s="22" t="s">
        <v>8</v>
      </c>
      <c r="AW305" s="22" t="s">
        <v>137</v>
      </c>
      <c r="AX305" s="22" t="s">
        <v>9</v>
      </c>
      <c r="AY305" s="34" t="s">
        <v>12</v>
      </c>
      <c r="AZ305" s="22" t="s">
        <v>8</v>
      </c>
      <c r="BA305" s="22" t="s">
        <v>8</v>
      </c>
      <c r="BB305" s="22" t="s">
        <v>8</v>
      </c>
      <c r="BC305" s="22" t="s">
        <v>8</v>
      </c>
      <c r="BD305" s="22" t="s">
        <v>8</v>
      </c>
      <c r="BE305" s="22" t="s">
        <v>8</v>
      </c>
      <c r="BF305" s="34" t="s">
        <v>272</v>
      </c>
      <c r="BG305" s="22" t="s">
        <v>273</v>
      </c>
      <c r="BH305" s="22" t="s">
        <v>1440</v>
      </c>
      <c r="BI305" s="22" t="s">
        <v>1443</v>
      </c>
    </row>
    <row r="306" spans="1:61" x14ac:dyDescent="0.3">
      <c r="A306" t="s">
        <v>1445</v>
      </c>
      <c r="B306" t="s">
        <v>1444</v>
      </c>
      <c r="C306">
        <v>2013</v>
      </c>
      <c r="D306" t="s">
        <v>1446</v>
      </c>
      <c r="E306" t="s">
        <v>141</v>
      </c>
      <c r="F306" s="35" t="s">
        <v>25</v>
      </c>
      <c r="G306" t="s">
        <v>1008</v>
      </c>
      <c r="H306" t="s">
        <v>36</v>
      </c>
      <c r="I306" t="s">
        <v>12</v>
      </c>
      <c r="J306" t="s">
        <v>8</v>
      </c>
      <c r="K306">
        <v>13</v>
      </c>
      <c r="L306" t="s">
        <v>9</v>
      </c>
      <c r="M306">
        <v>17</v>
      </c>
      <c r="N306" t="s">
        <v>9</v>
      </c>
      <c r="O306" t="s">
        <v>9</v>
      </c>
      <c r="P306" t="s">
        <v>9</v>
      </c>
      <c r="Q306">
        <v>2</v>
      </c>
      <c r="R306">
        <v>6</v>
      </c>
      <c r="S306">
        <v>2</v>
      </c>
      <c r="T306">
        <v>6</v>
      </c>
      <c r="U306">
        <f t="shared" si="10"/>
        <v>1</v>
      </c>
      <c r="V306">
        <f t="shared" si="11"/>
        <v>6</v>
      </c>
      <c r="W306" s="35" t="s">
        <v>97</v>
      </c>
      <c r="X306" t="s">
        <v>8</v>
      </c>
      <c r="Y306" t="s">
        <v>78</v>
      </c>
      <c r="Z306" t="s">
        <v>9</v>
      </c>
      <c r="AA306">
        <v>3</v>
      </c>
      <c r="AB306" t="s">
        <v>320</v>
      </c>
      <c r="AC306" t="s">
        <v>9</v>
      </c>
      <c r="AD306" t="s">
        <v>8</v>
      </c>
      <c r="AE306" t="s">
        <v>9</v>
      </c>
      <c r="AF306">
        <v>565</v>
      </c>
      <c r="AG306">
        <v>2.4</v>
      </c>
      <c r="AH306">
        <v>5</v>
      </c>
      <c r="AI306" s="35" t="s">
        <v>1447</v>
      </c>
      <c r="AK306">
        <v>30</v>
      </c>
      <c r="AL306" t="s">
        <v>145</v>
      </c>
      <c r="AM306">
        <v>72</v>
      </c>
      <c r="AN306" t="s">
        <v>158</v>
      </c>
      <c r="AO306" s="35">
        <v>864</v>
      </c>
      <c r="AP306" t="s">
        <v>876</v>
      </c>
      <c r="AQ306">
        <v>29.2</v>
      </c>
      <c r="AR306">
        <v>2</v>
      </c>
      <c r="AS306">
        <v>30.3</v>
      </c>
      <c r="AT306">
        <v>2.2000000000000002</v>
      </c>
      <c r="AU306" t="s">
        <v>8</v>
      </c>
      <c r="AV306" t="s">
        <v>8</v>
      </c>
      <c r="AW306" t="s">
        <v>1416</v>
      </c>
      <c r="AX306" t="s">
        <v>197</v>
      </c>
      <c r="AY306" s="35" t="s">
        <v>12</v>
      </c>
      <c r="AZ306" t="s">
        <v>8</v>
      </c>
      <c r="BA306" t="s">
        <v>8</v>
      </c>
      <c r="BB306" t="s">
        <v>8</v>
      </c>
      <c r="BC306" t="s">
        <v>8</v>
      </c>
      <c r="BD306" t="s">
        <v>8</v>
      </c>
      <c r="BE306" t="s">
        <v>8</v>
      </c>
      <c r="BF306" s="35" t="s">
        <v>273</v>
      </c>
      <c r="BG306" t="s">
        <v>273</v>
      </c>
      <c r="BH306" t="s">
        <v>1449</v>
      </c>
    </row>
    <row r="307" spans="1:61" x14ac:dyDescent="0.3">
      <c r="A307" t="s">
        <v>1445</v>
      </c>
      <c r="B307" t="s">
        <v>1444</v>
      </c>
      <c r="C307">
        <v>2013</v>
      </c>
      <c r="D307" t="s">
        <v>1446</v>
      </c>
      <c r="E307" t="s">
        <v>143</v>
      </c>
      <c r="F307" s="35" t="s">
        <v>25</v>
      </c>
      <c r="G307" t="s">
        <v>1008</v>
      </c>
      <c r="H307" t="s">
        <v>36</v>
      </c>
      <c r="I307" t="s">
        <v>12</v>
      </c>
      <c r="J307" t="s">
        <v>8</v>
      </c>
      <c r="K307">
        <v>13</v>
      </c>
      <c r="L307" t="s">
        <v>9</v>
      </c>
      <c r="M307">
        <v>17</v>
      </c>
      <c r="N307" t="s">
        <v>9</v>
      </c>
      <c r="O307" t="s">
        <v>9</v>
      </c>
      <c r="P307" t="s">
        <v>9</v>
      </c>
      <c r="Q307">
        <v>2</v>
      </c>
      <c r="R307">
        <v>4</v>
      </c>
      <c r="S307">
        <v>2</v>
      </c>
      <c r="T307">
        <v>5</v>
      </c>
      <c r="U307">
        <f>IF(AND(Q307&lt;&gt;"", Q307&lt;&gt;0, Q307&lt;&gt;"NA", Q307&lt;&gt;"NR",S307&lt;&gt;"", S307&lt;&gt;0, S307&lt;&gt;"NA", S307&lt;&gt;"NR"), S307/Q307, "NA")</f>
        <v>1</v>
      </c>
      <c r="V307">
        <f>IF(AND(U307&lt;&gt;"", U307&lt;&gt;0, U307&lt;&gt;"NA", U307&lt;&gt;"NR",R307&lt;&gt;"", R307&lt;&gt;0, R307&lt;&gt;"NA", R307&lt;&gt;"NR"), R307/U307, "NA")</f>
        <v>4</v>
      </c>
      <c r="W307" s="35" t="s">
        <v>97</v>
      </c>
      <c r="X307" t="s">
        <v>8</v>
      </c>
      <c r="Y307" t="s">
        <v>78</v>
      </c>
      <c r="Z307" t="s">
        <v>9</v>
      </c>
      <c r="AA307">
        <v>3</v>
      </c>
      <c r="AB307" t="s">
        <v>320</v>
      </c>
      <c r="AC307" t="s">
        <v>9</v>
      </c>
      <c r="AD307" t="s">
        <v>8</v>
      </c>
      <c r="AE307" t="s">
        <v>9</v>
      </c>
      <c r="AF307">
        <v>565</v>
      </c>
      <c r="AG307">
        <v>2.4</v>
      </c>
      <c r="AH307">
        <v>5</v>
      </c>
      <c r="AI307" s="35" t="s">
        <v>1448</v>
      </c>
      <c r="AK307">
        <v>60</v>
      </c>
      <c r="AL307" t="s">
        <v>145</v>
      </c>
      <c r="AM307">
        <v>72</v>
      </c>
      <c r="AN307" t="s">
        <v>158</v>
      </c>
      <c r="AO307" s="35">
        <v>1032</v>
      </c>
      <c r="AP307" t="s">
        <v>876</v>
      </c>
      <c r="AQ307">
        <v>22.2</v>
      </c>
      <c r="AR307">
        <v>0.7</v>
      </c>
      <c r="AS307">
        <v>25.9</v>
      </c>
      <c r="AT307">
        <v>4</v>
      </c>
      <c r="AU307" t="s">
        <v>8</v>
      </c>
      <c r="AV307" t="s">
        <v>8</v>
      </c>
      <c r="AW307" t="s">
        <v>1416</v>
      </c>
      <c r="AX307" t="s">
        <v>197</v>
      </c>
      <c r="AY307" s="35" t="s">
        <v>12</v>
      </c>
      <c r="AZ307" t="s">
        <v>8</v>
      </c>
      <c r="BA307" t="s">
        <v>8</v>
      </c>
      <c r="BB307" t="s">
        <v>8</v>
      </c>
      <c r="BC307" t="s">
        <v>8</v>
      </c>
      <c r="BD307" t="s">
        <v>8</v>
      </c>
      <c r="BE307" t="s">
        <v>8</v>
      </c>
      <c r="BF307" s="35" t="s">
        <v>273</v>
      </c>
      <c r="BG307" t="s">
        <v>273</v>
      </c>
      <c r="BH307" t="s">
        <v>1449</v>
      </c>
    </row>
    <row r="308" spans="1:61" s="22" customFormat="1" x14ac:dyDescent="0.3">
      <c r="A308" s="22" t="s">
        <v>1453</v>
      </c>
      <c r="B308" s="22" t="s">
        <v>1452</v>
      </c>
      <c r="C308" s="22">
        <v>2012</v>
      </c>
      <c r="D308" s="22" t="s">
        <v>1454</v>
      </c>
      <c r="E308" s="22" t="s">
        <v>141</v>
      </c>
      <c r="F308" s="34" t="s">
        <v>24</v>
      </c>
      <c r="G308" s="22" t="s">
        <v>10</v>
      </c>
      <c r="H308" s="22" t="s">
        <v>36</v>
      </c>
      <c r="I308" s="22" t="s">
        <v>12</v>
      </c>
      <c r="J308" s="22" t="s">
        <v>8</v>
      </c>
      <c r="K308" s="22" t="s">
        <v>9</v>
      </c>
      <c r="L308" s="22" t="s">
        <v>9</v>
      </c>
      <c r="M308" s="22" t="s">
        <v>9</v>
      </c>
      <c r="N308" s="22">
        <v>300</v>
      </c>
      <c r="O308" s="22" t="s">
        <v>9</v>
      </c>
      <c r="P308" s="22">
        <v>400</v>
      </c>
      <c r="Q308" s="22">
        <v>1</v>
      </c>
      <c r="R308" s="22">
        <v>9</v>
      </c>
      <c r="S308" s="22">
        <v>2</v>
      </c>
      <c r="T308" s="22">
        <v>8</v>
      </c>
      <c r="U308" s="22">
        <f t="shared" si="10"/>
        <v>2</v>
      </c>
      <c r="V308" s="22">
        <f t="shared" si="11"/>
        <v>4.5</v>
      </c>
      <c r="W308" s="34" t="s">
        <v>100</v>
      </c>
      <c r="X308" s="22" t="s">
        <v>936</v>
      </c>
      <c r="Y308" s="22" t="s">
        <v>2553</v>
      </c>
      <c r="Z308" s="22" t="s">
        <v>9</v>
      </c>
      <c r="AA308" s="22">
        <v>7.5</v>
      </c>
      <c r="AB308" s="22" t="s">
        <v>320</v>
      </c>
      <c r="AC308" s="22" t="s">
        <v>9</v>
      </c>
      <c r="AD308" s="22" t="s">
        <v>8</v>
      </c>
      <c r="AE308" s="22" t="s">
        <v>86</v>
      </c>
      <c r="AF308" s="22">
        <v>561</v>
      </c>
      <c r="AG308" s="22" t="s">
        <v>9</v>
      </c>
      <c r="AH308" s="22">
        <v>15</v>
      </c>
      <c r="AI308" s="34" t="s">
        <v>1173</v>
      </c>
      <c r="AK308" s="22">
        <v>2</v>
      </c>
      <c r="AL308" s="22" t="s">
        <v>378</v>
      </c>
      <c r="AM308" s="22">
        <v>0.25</v>
      </c>
      <c r="AN308" s="22" t="s">
        <v>158</v>
      </c>
      <c r="AO308" s="34">
        <v>504</v>
      </c>
      <c r="AP308" s="22" t="s">
        <v>876</v>
      </c>
      <c r="AQ308" s="22">
        <v>37.1</v>
      </c>
      <c r="AR308" s="22">
        <v>6</v>
      </c>
      <c r="AS308" s="22">
        <v>17.899999999999999</v>
      </c>
      <c r="AT308" s="22">
        <v>5.0999999999999996</v>
      </c>
      <c r="AU308" s="22" t="s">
        <v>8</v>
      </c>
      <c r="AV308" s="22" t="s">
        <v>8</v>
      </c>
      <c r="AW308" s="22" t="s">
        <v>1416</v>
      </c>
      <c r="AX308" s="22" t="s">
        <v>197</v>
      </c>
      <c r="AY308" s="34" t="s">
        <v>12</v>
      </c>
      <c r="AZ308" s="22" t="s">
        <v>8</v>
      </c>
      <c r="BA308" s="22" t="s">
        <v>8</v>
      </c>
      <c r="BB308" s="22" t="s">
        <v>8</v>
      </c>
      <c r="BC308" s="22" t="s">
        <v>8</v>
      </c>
      <c r="BD308" s="22" t="s">
        <v>8</v>
      </c>
      <c r="BE308" s="22" t="s">
        <v>8</v>
      </c>
      <c r="BF308" s="34" t="s">
        <v>273</v>
      </c>
      <c r="BG308" s="22" t="s">
        <v>272</v>
      </c>
      <c r="BH308" s="22" t="s">
        <v>1456</v>
      </c>
    </row>
    <row r="309" spans="1:61" x14ac:dyDescent="0.3">
      <c r="A309" t="s">
        <v>1458</v>
      </c>
      <c r="B309" t="s">
        <v>1457</v>
      </c>
      <c r="C309">
        <v>2017</v>
      </c>
      <c r="D309" t="s">
        <v>1459</v>
      </c>
      <c r="E309" t="s">
        <v>141</v>
      </c>
      <c r="F309" s="35" t="s">
        <v>24</v>
      </c>
      <c r="G309" t="s">
        <v>10</v>
      </c>
      <c r="H309" t="s">
        <v>36</v>
      </c>
      <c r="I309" t="s">
        <v>12</v>
      </c>
      <c r="J309" t="s">
        <v>8</v>
      </c>
      <c r="K309" t="s">
        <v>9</v>
      </c>
      <c r="L309" t="s">
        <v>9</v>
      </c>
      <c r="M309" t="s">
        <v>9</v>
      </c>
      <c r="N309">
        <v>300</v>
      </c>
      <c r="O309">
        <v>320</v>
      </c>
      <c r="P309">
        <v>340</v>
      </c>
      <c r="Q309">
        <v>1</v>
      </c>
      <c r="R309">
        <v>8</v>
      </c>
      <c r="S309">
        <v>1</v>
      </c>
      <c r="T309">
        <v>12</v>
      </c>
      <c r="U309">
        <f t="shared" si="10"/>
        <v>1</v>
      </c>
      <c r="V309">
        <f t="shared" si="11"/>
        <v>8</v>
      </c>
      <c r="W309" s="35" t="s">
        <v>97</v>
      </c>
      <c r="X309" t="s">
        <v>8</v>
      </c>
      <c r="Y309" t="s">
        <v>76</v>
      </c>
      <c r="Z309" t="s">
        <v>1460</v>
      </c>
      <c r="AA309">
        <v>80</v>
      </c>
      <c r="AB309" t="s">
        <v>145</v>
      </c>
      <c r="AC309" t="s">
        <v>9</v>
      </c>
      <c r="AD309" t="s">
        <v>8</v>
      </c>
      <c r="AE309" t="s">
        <v>9</v>
      </c>
      <c r="AF309">
        <v>532</v>
      </c>
      <c r="AG309">
        <v>1.5</v>
      </c>
      <c r="AH309">
        <v>10</v>
      </c>
      <c r="AI309" s="35" t="s">
        <v>1461</v>
      </c>
      <c r="AK309">
        <v>100</v>
      </c>
      <c r="AL309" t="s">
        <v>1174</v>
      </c>
      <c r="AM309">
        <v>-1</v>
      </c>
      <c r="AN309" t="s">
        <v>156</v>
      </c>
      <c r="AO309" s="35">
        <v>48</v>
      </c>
      <c r="AP309" t="s">
        <v>875</v>
      </c>
      <c r="AQ309">
        <v>3.2149999999999999</v>
      </c>
      <c r="AR309">
        <v>0.40100000000000002</v>
      </c>
      <c r="AS309">
        <v>1.77</v>
      </c>
      <c r="AT309">
        <v>0.16900000000000001</v>
      </c>
      <c r="AU309" t="s">
        <v>8</v>
      </c>
      <c r="AV309" t="s">
        <v>8</v>
      </c>
      <c r="AW309" t="s">
        <v>486</v>
      </c>
      <c r="AX309" t="s">
        <v>196</v>
      </c>
      <c r="AY309" s="35" t="s">
        <v>12</v>
      </c>
      <c r="AZ309" t="s">
        <v>8</v>
      </c>
      <c r="BA309" t="s">
        <v>8</v>
      </c>
      <c r="BB309" t="s">
        <v>8</v>
      </c>
      <c r="BC309" t="s">
        <v>8</v>
      </c>
      <c r="BD309" t="s">
        <v>8</v>
      </c>
      <c r="BE309" t="s">
        <v>8</v>
      </c>
      <c r="BF309" s="35" t="s">
        <v>273</v>
      </c>
      <c r="BG309" t="s">
        <v>273</v>
      </c>
    </row>
    <row r="310" spans="1:61" s="22" customFormat="1" x14ac:dyDescent="0.3">
      <c r="A310" s="22" t="s">
        <v>1464</v>
      </c>
      <c r="B310" s="22" t="s">
        <v>1457</v>
      </c>
      <c r="C310" s="22">
        <v>2015</v>
      </c>
      <c r="D310" s="22" t="s">
        <v>1465</v>
      </c>
      <c r="E310" s="22" t="s">
        <v>141</v>
      </c>
      <c r="F310" s="34" t="s">
        <v>25</v>
      </c>
      <c r="G310" s="22" t="s">
        <v>285</v>
      </c>
      <c r="H310" s="22" t="s">
        <v>37</v>
      </c>
      <c r="I310" s="22" t="s">
        <v>12</v>
      </c>
      <c r="J310" s="22" t="s">
        <v>8</v>
      </c>
      <c r="K310" s="22">
        <v>8</v>
      </c>
      <c r="L310" s="22" t="s">
        <v>9</v>
      </c>
      <c r="M310" s="22">
        <v>10</v>
      </c>
      <c r="N310" s="22" t="s">
        <v>9</v>
      </c>
      <c r="O310" s="22" t="s">
        <v>9</v>
      </c>
      <c r="P310" s="22" t="s">
        <v>9</v>
      </c>
      <c r="Q310" s="22">
        <v>2</v>
      </c>
      <c r="R310" s="22">
        <v>11</v>
      </c>
      <c r="S310" s="22">
        <v>0</v>
      </c>
      <c r="T310" s="22" t="s">
        <v>8</v>
      </c>
      <c r="U310" s="22" t="str">
        <f t="shared" si="10"/>
        <v>NA</v>
      </c>
      <c r="V310" s="22" t="str">
        <f t="shared" si="11"/>
        <v>NA</v>
      </c>
      <c r="W310" s="34" t="s">
        <v>100</v>
      </c>
      <c r="X310" s="22" t="s">
        <v>936</v>
      </c>
      <c r="Y310" s="22" t="s">
        <v>78</v>
      </c>
      <c r="Z310" s="22" t="s">
        <v>340</v>
      </c>
      <c r="AA310" s="22">
        <v>30</v>
      </c>
      <c r="AB310" s="22" t="s">
        <v>145</v>
      </c>
      <c r="AC310" s="22">
        <v>13</v>
      </c>
      <c r="AD310" s="22" t="s">
        <v>221</v>
      </c>
      <c r="AE310" s="22" t="s">
        <v>1467</v>
      </c>
      <c r="AF310" s="22">
        <v>560</v>
      </c>
      <c r="AG310" s="22">
        <v>1.5</v>
      </c>
      <c r="AH310" s="22">
        <v>2</v>
      </c>
      <c r="AI310" s="34" t="s">
        <v>12</v>
      </c>
      <c r="AJ310" s="22" t="s">
        <v>8</v>
      </c>
      <c r="AK310" s="22" t="s">
        <v>8</v>
      </c>
      <c r="AL310" s="22" t="s">
        <v>8</v>
      </c>
      <c r="AM310" s="22" t="s">
        <v>8</v>
      </c>
      <c r="AN310" s="22" t="s">
        <v>8</v>
      </c>
      <c r="AO310" s="34">
        <v>4</v>
      </c>
      <c r="AP310" s="22" t="s">
        <v>876</v>
      </c>
      <c r="AQ310" s="22">
        <v>2.65</v>
      </c>
      <c r="AR310" s="22">
        <v>0.06</v>
      </c>
      <c r="AS310" s="22" t="s">
        <v>8</v>
      </c>
      <c r="AT310" s="22" t="s">
        <v>8</v>
      </c>
      <c r="AU310" s="22" t="s">
        <v>8</v>
      </c>
      <c r="AV310" s="22" t="s">
        <v>8</v>
      </c>
      <c r="AW310" s="22" t="s">
        <v>486</v>
      </c>
      <c r="AX310" s="22" t="s">
        <v>197</v>
      </c>
      <c r="AY310" s="34" t="s">
        <v>12</v>
      </c>
      <c r="AZ310" s="22" t="s">
        <v>8</v>
      </c>
      <c r="BA310" s="22" t="s">
        <v>8</v>
      </c>
      <c r="BB310" s="22" t="s">
        <v>8</v>
      </c>
      <c r="BC310" s="22" t="s">
        <v>8</v>
      </c>
      <c r="BD310" s="22" t="s">
        <v>8</v>
      </c>
      <c r="BE310" s="22" t="s">
        <v>8</v>
      </c>
      <c r="BF310" s="34" t="s">
        <v>272</v>
      </c>
      <c r="BG310" s="22" t="s">
        <v>273</v>
      </c>
      <c r="BH310" s="22" t="s">
        <v>1468</v>
      </c>
    </row>
    <row r="311" spans="1:61" s="22" customFormat="1" x14ac:dyDescent="0.3">
      <c r="A311" s="22" t="s">
        <v>1464</v>
      </c>
      <c r="B311" s="22" t="s">
        <v>1457</v>
      </c>
      <c r="C311" s="22">
        <v>2015</v>
      </c>
      <c r="D311" s="22" t="s">
        <v>1465</v>
      </c>
      <c r="E311" s="22" t="s">
        <v>143</v>
      </c>
      <c r="F311" s="34" t="s">
        <v>25</v>
      </c>
      <c r="G311" s="22" t="s">
        <v>1466</v>
      </c>
      <c r="H311" s="22" t="s">
        <v>37</v>
      </c>
      <c r="I311" s="22" t="s">
        <v>12</v>
      </c>
      <c r="J311" s="22" t="s">
        <v>8</v>
      </c>
      <c r="K311" s="22">
        <v>8</v>
      </c>
      <c r="L311" s="22" t="s">
        <v>9</v>
      </c>
      <c r="M311" s="22">
        <v>10</v>
      </c>
      <c r="N311" s="22" t="s">
        <v>9</v>
      </c>
      <c r="O311" s="22" t="s">
        <v>9</v>
      </c>
      <c r="P311" s="22" t="s">
        <v>9</v>
      </c>
      <c r="Q311" s="22">
        <v>2</v>
      </c>
      <c r="R311" s="22">
        <v>11</v>
      </c>
      <c r="S311" s="22">
        <v>0</v>
      </c>
      <c r="T311" s="22" t="s">
        <v>8</v>
      </c>
      <c r="U311" s="22" t="str">
        <f t="shared" si="10"/>
        <v>NA</v>
      </c>
      <c r="V311" s="22" t="str">
        <f t="shared" si="11"/>
        <v>NA</v>
      </c>
      <c r="W311" s="34" t="s">
        <v>100</v>
      </c>
      <c r="X311" s="22" t="s">
        <v>936</v>
      </c>
      <c r="Y311" s="22" t="s">
        <v>78</v>
      </c>
      <c r="Z311" s="22" t="s">
        <v>340</v>
      </c>
      <c r="AA311" s="22">
        <v>30</v>
      </c>
      <c r="AB311" s="22" t="s">
        <v>145</v>
      </c>
      <c r="AC311" s="22">
        <v>13</v>
      </c>
      <c r="AD311" s="22" t="s">
        <v>221</v>
      </c>
      <c r="AE311" s="22" t="s">
        <v>1467</v>
      </c>
      <c r="AF311" s="22">
        <v>560</v>
      </c>
      <c r="AG311" s="22">
        <v>1.5</v>
      </c>
      <c r="AH311" s="22">
        <v>2</v>
      </c>
      <c r="AI311" s="34" t="s">
        <v>12</v>
      </c>
      <c r="AJ311" s="22" t="s">
        <v>8</v>
      </c>
      <c r="AK311" s="22" t="s">
        <v>8</v>
      </c>
      <c r="AL311" s="22" t="s">
        <v>8</v>
      </c>
      <c r="AM311" s="22" t="s">
        <v>8</v>
      </c>
      <c r="AN311" s="22" t="s">
        <v>8</v>
      </c>
      <c r="AO311" s="34">
        <v>4</v>
      </c>
      <c r="AP311" s="22" t="s">
        <v>876</v>
      </c>
      <c r="AQ311" s="22">
        <v>1.84</v>
      </c>
      <c r="AR311" s="22">
        <v>0.12</v>
      </c>
      <c r="AS311" s="22" t="s">
        <v>8</v>
      </c>
      <c r="AT311" s="22" t="s">
        <v>8</v>
      </c>
      <c r="AU311" s="22" t="s">
        <v>8</v>
      </c>
      <c r="AV311" s="22" t="s">
        <v>8</v>
      </c>
      <c r="AW311" s="22" t="s">
        <v>486</v>
      </c>
      <c r="AX311" s="22" t="s">
        <v>197</v>
      </c>
      <c r="AY311" s="34" t="s">
        <v>12</v>
      </c>
      <c r="AZ311" s="22" t="s">
        <v>8</v>
      </c>
      <c r="BA311" s="22" t="s">
        <v>8</v>
      </c>
      <c r="BB311" s="22" t="s">
        <v>8</v>
      </c>
      <c r="BC311" s="22" t="s">
        <v>8</v>
      </c>
      <c r="BD311" s="22" t="s">
        <v>8</v>
      </c>
      <c r="BE311" s="22" t="s">
        <v>8</v>
      </c>
      <c r="BF311" s="34" t="s">
        <v>272</v>
      </c>
      <c r="BG311" s="22" t="s">
        <v>273</v>
      </c>
      <c r="BH311" s="22" t="s">
        <v>1468</v>
      </c>
    </row>
    <row r="312" spans="1:61" x14ac:dyDescent="0.3">
      <c r="A312" t="s">
        <v>1471</v>
      </c>
      <c r="B312" t="s">
        <v>1457</v>
      </c>
      <c r="C312">
        <v>2013</v>
      </c>
      <c r="D312" t="s">
        <v>1472</v>
      </c>
      <c r="E312" t="s">
        <v>141</v>
      </c>
      <c r="F312" s="35" t="s">
        <v>25</v>
      </c>
      <c r="G312" t="s">
        <v>1008</v>
      </c>
      <c r="H312" t="s">
        <v>36</v>
      </c>
      <c r="I312" t="s">
        <v>12</v>
      </c>
      <c r="J312" t="s">
        <v>8</v>
      </c>
      <c r="K312">
        <v>8</v>
      </c>
      <c r="L312" t="s">
        <v>9</v>
      </c>
      <c r="M312">
        <v>10</v>
      </c>
      <c r="N312" t="s">
        <v>9</v>
      </c>
      <c r="O312" t="s">
        <v>9</v>
      </c>
      <c r="P312" t="s">
        <v>9</v>
      </c>
      <c r="Q312">
        <v>1</v>
      </c>
      <c r="R312">
        <v>21</v>
      </c>
      <c r="S312">
        <v>5</v>
      </c>
      <c r="T312">
        <v>4</v>
      </c>
      <c r="U312">
        <f t="shared" si="10"/>
        <v>5</v>
      </c>
      <c r="V312">
        <f t="shared" si="11"/>
        <v>4.2</v>
      </c>
      <c r="W312" s="35" t="s">
        <v>100</v>
      </c>
      <c r="X312" t="s">
        <v>936</v>
      </c>
      <c r="Y312" t="s">
        <v>78</v>
      </c>
      <c r="Z312" t="s">
        <v>9</v>
      </c>
      <c r="AA312">
        <v>30</v>
      </c>
      <c r="AB312" t="s">
        <v>145</v>
      </c>
      <c r="AC312" t="s">
        <v>9</v>
      </c>
      <c r="AD312" t="s">
        <v>8</v>
      </c>
      <c r="AE312" t="s">
        <v>1467</v>
      </c>
      <c r="AF312">
        <v>560</v>
      </c>
      <c r="AG312">
        <v>1.5</v>
      </c>
      <c r="AH312">
        <v>2</v>
      </c>
      <c r="AI312" s="35" t="s">
        <v>1473</v>
      </c>
      <c r="AK312">
        <v>1</v>
      </c>
      <c r="AL312" t="s">
        <v>145</v>
      </c>
      <c r="AM312">
        <v>3</v>
      </c>
      <c r="AN312" t="s">
        <v>158</v>
      </c>
      <c r="AO312" s="35">
        <v>24</v>
      </c>
      <c r="AP312" t="s">
        <v>876</v>
      </c>
      <c r="AQ312">
        <v>17.23</v>
      </c>
      <c r="AR312">
        <v>0.71</v>
      </c>
      <c r="AS312">
        <v>14.14</v>
      </c>
      <c r="AT312">
        <v>0.96</v>
      </c>
      <c r="AU312" t="s">
        <v>8</v>
      </c>
      <c r="AV312" t="s">
        <v>8</v>
      </c>
      <c r="AW312" t="s">
        <v>137</v>
      </c>
      <c r="AX312" t="s">
        <v>197</v>
      </c>
      <c r="AY312" s="35" t="s">
        <v>12</v>
      </c>
      <c r="AZ312" t="s">
        <v>8</v>
      </c>
      <c r="BA312" t="s">
        <v>8</v>
      </c>
      <c r="BB312" t="s">
        <v>8</v>
      </c>
      <c r="BC312" t="s">
        <v>8</v>
      </c>
      <c r="BD312" t="s">
        <v>8</v>
      </c>
      <c r="BE312" t="s">
        <v>8</v>
      </c>
      <c r="BF312" s="35" t="s">
        <v>272</v>
      </c>
      <c r="BG312" t="s">
        <v>272</v>
      </c>
    </row>
    <row r="313" spans="1:61" x14ac:dyDescent="0.3">
      <c r="A313" t="s">
        <v>1471</v>
      </c>
      <c r="B313" t="s">
        <v>1457</v>
      </c>
      <c r="C313">
        <v>2013</v>
      </c>
      <c r="D313" t="s">
        <v>1472</v>
      </c>
      <c r="E313" t="s">
        <v>143</v>
      </c>
      <c r="F313" s="35" t="s">
        <v>25</v>
      </c>
      <c r="G313" t="s">
        <v>1008</v>
      </c>
      <c r="H313" t="s">
        <v>36</v>
      </c>
      <c r="I313" t="s">
        <v>12</v>
      </c>
      <c r="J313" t="s">
        <v>8</v>
      </c>
      <c r="K313">
        <v>8</v>
      </c>
      <c r="L313" t="s">
        <v>9</v>
      </c>
      <c r="M313">
        <v>10</v>
      </c>
      <c r="N313" t="s">
        <v>9</v>
      </c>
      <c r="O313" t="s">
        <v>9</v>
      </c>
      <c r="P313" t="s">
        <v>9</v>
      </c>
      <c r="Q313">
        <v>1</v>
      </c>
      <c r="R313">
        <v>21</v>
      </c>
      <c r="S313">
        <v>5</v>
      </c>
      <c r="T313">
        <v>7</v>
      </c>
      <c r="U313">
        <f>IF(AND(Q313&lt;&gt;"", Q313&lt;&gt;0, Q313&lt;&gt;"NA", Q313&lt;&gt;"NR",S313&lt;&gt;"", S313&lt;&gt;0, S313&lt;&gt;"NA", S313&lt;&gt;"NR"), S313/Q313, "NA")</f>
        <v>5</v>
      </c>
      <c r="V313">
        <f>IF(AND(U313&lt;&gt;"", U313&lt;&gt;0, U313&lt;&gt;"NA", U313&lt;&gt;"NR",R313&lt;&gt;"", R313&lt;&gt;0, R313&lt;&gt;"NA", R313&lt;&gt;"NR"), R313/U313, "NA")</f>
        <v>4.2</v>
      </c>
      <c r="W313" s="35" t="s">
        <v>100</v>
      </c>
      <c r="X313" t="s">
        <v>936</v>
      </c>
      <c r="Y313" t="s">
        <v>78</v>
      </c>
      <c r="Z313" t="s">
        <v>9</v>
      </c>
      <c r="AA313">
        <v>30</v>
      </c>
      <c r="AB313" t="s">
        <v>145</v>
      </c>
      <c r="AC313" t="s">
        <v>9</v>
      </c>
      <c r="AD313" t="s">
        <v>8</v>
      </c>
      <c r="AE313" t="s">
        <v>1467</v>
      </c>
      <c r="AF313">
        <v>560</v>
      </c>
      <c r="AG313">
        <v>1.5</v>
      </c>
      <c r="AH313">
        <v>2</v>
      </c>
      <c r="AI313" s="35" t="s">
        <v>1474</v>
      </c>
      <c r="AK313">
        <v>1</v>
      </c>
      <c r="AL313" t="s">
        <v>145</v>
      </c>
      <c r="AM313">
        <v>3</v>
      </c>
      <c r="AN313" t="s">
        <v>158</v>
      </c>
      <c r="AO313" s="35">
        <v>24</v>
      </c>
      <c r="AP313" t="s">
        <v>876</v>
      </c>
      <c r="AQ313">
        <v>17.23</v>
      </c>
      <c r="AR313">
        <v>0.71</v>
      </c>
      <c r="AS313">
        <v>13.72</v>
      </c>
      <c r="AT313">
        <v>0.32</v>
      </c>
      <c r="AU313" t="s">
        <v>8</v>
      </c>
      <c r="AV313" t="s">
        <v>8</v>
      </c>
      <c r="AW313" t="s">
        <v>137</v>
      </c>
      <c r="AX313" t="s">
        <v>197</v>
      </c>
      <c r="AY313" s="35" t="s">
        <v>12</v>
      </c>
      <c r="AZ313" t="s">
        <v>8</v>
      </c>
      <c r="BA313" t="s">
        <v>8</v>
      </c>
      <c r="BB313" t="s">
        <v>8</v>
      </c>
      <c r="BC313" t="s">
        <v>8</v>
      </c>
      <c r="BD313" t="s">
        <v>8</v>
      </c>
      <c r="BE313" t="s">
        <v>8</v>
      </c>
      <c r="BF313" s="35" t="s">
        <v>272</v>
      </c>
      <c r="BG313" t="s">
        <v>272</v>
      </c>
    </row>
    <row r="314" spans="1:61" x14ac:dyDescent="0.3">
      <c r="A314" t="s">
        <v>1471</v>
      </c>
      <c r="B314" t="s">
        <v>1457</v>
      </c>
      <c r="C314">
        <v>2013</v>
      </c>
      <c r="D314" t="s">
        <v>1472</v>
      </c>
      <c r="E314" t="s">
        <v>144</v>
      </c>
      <c r="F314" s="35" t="s">
        <v>25</v>
      </c>
      <c r="G314" t="s">
        <v>1008</v>
      </c>
      <c r="H314" t="s">
        <v>36</v>
      </c>
      <c r="I314" t="s">
        <v>12</v>
      </c>
      <c r="J314" t="s">
        <v>8</v>
      </c>
      <c r="K314">
        <v>8</v>
      </c>
      <c r="L314" t="s">
        <v>9</v>
      </c>
      <c r="M314">
        <v>10</v>
      </c>
      <c r="N314" t="s">
        <v>9</v>
      </c>
      <c r="O314" t="s">
        <v>9</v>
      </c>
      <c r="P314" t="s">
        <v>9</v>
      </c>
      <c r="Q314">
        <v>1</v>
      </c>
      <c r="R314">
        <v>21</v>
      </c>
      <c r="S314">
        <v>5</v>
      </c>
      <c r="T314">
        <v>7</v>
      </c>
      <c r="U314">
        <f>IF(AND(Q314&lt;&gt;"", Q314&lt;&gt;0, Q314&lt;&gt;"NA", Q314&lt;&gt;"NR",S314&lt;&gt;"", S314&lt;&gt;0, S314&lt;&gt;"NA", S314&lt;&gt;"NR"), S314/Q314, "NA")</f>
        <v>5</v>
      </c>
      <c r="V314">
        <f>IF(AND(U314&lt;&gt;"", U314&lt;&gt;0, U314&lt;&gt;"NA", U314&lt;&gt;"NR",R314&lt;&gt;"", R314&lt;&gt;0, R314&lt;&gt;"NA", R314&lt;&gt;"NR"), R314/U314, "NA")</f>
        <v>4.2</v>
      </c>
      <c r="W314" s="35" t="s">
        <v>100</v>
      </c>
      <c r="X314" t="s">
        <v>936</v>
      </c>
      <c r="Y314" t="s">
        <v>78</v>
      </c>
      <c r="Z314" t="s">
        <v>9</v>
      </c>
      <c r="AA314">
        <v>30</v>
      </c>
      <c r="AB314" t="s">
        <v>145</v>
      </c>
      <c r="AC314" t="s">
        <v>9</v>
      </c>
      <c r="AD314" t="s">
        <v>8</v>
      </c>
      <c r="AE314" t="s">
        <v>1467</v>
      </c>
      <c r="AF314">
        <v>560</v>
      </c>
      <c r="AG314">
        <v>1.5</v>
      </c>
      <c r="AH314">
        <v>2</v>
      </c>
      <c r="AI314" s="35" t="s">
        <v>1475</v>
      </c>
      <c r="AK314">
        <v>0.6</v>
      </c>
      <c r="AL314" t="s">
        <v>145</v>
      </c>
      <c r="AM314">
        <v>3</v>
      </c>
      <c r="AN314" t="s">
        <v>158</v>
      </c>
      <c r="AO314" s="35">
        <v>24</v>
      </c>
      <c r="AP314" t="s">
        <v>876</v>
      </c>
      <c r="AQ314">
        <v>17.23</v>
      </c>
      <c r="AR314">
        <v>0.71</v>
      </c>
      <c r="AS314">
        <v>10.71</v>
      </c>
      <c r="AT314">
        <v>0.67</v>
      </c>
      <c r="AU314" t="s">
        <v>8</v>
      </c>
      <c r="AV314" t="s">
        <v>8</v>
      </c>
      <c r="AW314" t="s">
        <v>137</v>
      </c>
      <c r="AX314" t="s">
        <v>197</v>
      </c>
      <c r="AY314" s="35" t="s">
        <v>12</v>
      </c>
      <c r="AZ314" t="s">
        <v>8</v>
      </c>
      <c r="BA314" t="s">
        <v>8</v>
      </c>
      <c r="BB314" t="s">
        <v>8</v>
      </c>
      <c r="BC314" t="s">
        <v>8</v>
      </c>
      <c r="BD314" t="s">
        <v>8</v>
      </c>
      <c r="BE314" t="s">
        <v>8</v>
      </c>
      <c r="BF314" s="35" t="s">
        <v>272</v>
      </c>
      <c r="BG314" t="s">
        <v>272</v>
      </c>
    </row>
    <row r="315" spans="1:61" s="22" customFormat="1" x14ac:dyDescent="0.3">
      <c r="A315" s="22" t="s">
        <v>1478</v>
      </c>
      <c r="B315" s="22" t="s">
        <v>1457</v>
      </c>
      <c r="C315" s="22">
        <v>2014</v>
      </c>
      <c r="D315" s="22" t="s">
        <v>1479</v>
      </c>
      <c r="E315" s="22" t="s">
        <v>141</v>
      </c>
      <c r="F315" s="34" t="s">
        <v>25</v>
      </c>
      <c r="G315" s="22" t="s">
        <v>1008</v>
      </c>
      <c r="H315" s="22" t="s">
        <v>36</v>
      </c>
      <c r="I315" s="22" t="s">
        <v>12</v>
      </c>
      <c r="J315" s="22" t="s">
        <v>8</v>
      </c>
      <c r="K315" s="22" t="s">
        <v>9</v>
      </c>
      <c r="L315" s="22">
        <v>9</v>
      </c>
      <c r="M315" s="22" t="s">
        <v>9</v>
      </c>
      <c r="N315" s="22" t="s">
        <v>9</v>
      </c>
      <c r="O315" s="22" t="s">
        <v>9</v>
      </c>
      <c r="P315" s="22" t="s">
        <v>9</v>
      </c>
      <c r="Q315" s="22">
        <v>9</v>
      </c>
      <c r="R315" s="22">
        <v>5</v>
      </c>
      <c r="S315" s="22">
        <v>0</v>
      </c>
      <c r="T315" s="22" t="s">
        <v>8</v>
      </c>
      <c r="U315" s="22" t="str">
        <f t="shared" si="10"/>
        <v>NA</v>
      </c>
      <c r="V315" s="22" t="str">
        <f t="shared" si="11"/>
        <v>NA</v>
      </c>
      <c r="W315" s="34" t="s">
        <v>100</v>
      </c>
      <c r="X315" s="22" t="s">
        <v>936</v>
      </c>
      <c r="Y315" s="22" t="s">
        <v>78</v>
      </c>
      <c r="Z315" s="22" t="s">
        <v>340</v>
      </c>
      <c r="AA315" s="22">
        <v>30</v>
      </c>
      <c r="AB315" s="22" t="s">
        <v>145</v>
      </c>
      <c r="AC315" s="22" t="s">
        <v>9</v>
      </c>
      <c r="AD315" s="22" t="s">
        <v>8</v>
      </c>
      <c r="AE315" s="22" t="s">
        <v>1467</v>
      </c>
      <c r="AF315" s="22">
        <v>560</v>
      </c>
      <c r="AG315" s="22">
        <v>1.5</v>
      </c>
      <c r="AH315" s="22">
        <v>2</v>
      </c>
      <c r="AI315" s="34" t="s">
        <v>12</v>
      </c>
      <c r="AJ315" s="22" t="s">
        <v>8</v>
      </c>
      <c r="AK315" s="22" t="s">
        <v>8</v>
      </c>
      <c r="AL315" s="22" t="s">
        <v>8</v>
      </c>
      <c r="AM315" s="22" t="s">
        <v>8</v>
      </c>
      <c r="AN315" s="22" t="s">
        <v>8</v>
      </c>
      <c r="AO315" s="34">
        <v>24</v>
      </c>
      <c r="AP315" s="22" t="s">
        <v>876</v>
      </c>
      <c r="AQ315" s="22">
        <v>17.16</v>
      </c>
      <c r="AR315" s="22">
        <v>0.63</v>
      </c>
      <c r="AS315" s="22" t="s">
        <v>8</v>
      </c>
      <c r="AT315" s="22" t="s">
        <v>8</v>
      </c>
      <c r="AU315" s="22" t="s">
        <v>8</v>
      </c>
      <c r="AV315" s="22" t="s">
        <v>8</v>
      </c>
      <c r="AW315" s="22" t="s">
        <v>137</v>
      </c>
      <c r="AX315" s="22" t="s">
        <v>197</v>
      </c>
      <c r="AY315" s="34" t="s">
        <v>12</v>
      </c>
      <c r="AZ315" s="22" t="s">
        <v>8</v>
      </c>
      <c r="BA315" s="22" t="s">
        <v>8</v>
      </c>
      <c r="BB315" s="22" t="s">
        <v>8</v>
      </c>
      <c r="BC315" s="22" t="s">
        <v>8</v>
      </c>
      <c r="BD315" s="22" t="s">
        <v>8</v>
      </c>
      <c r="BE315" s="22" t="s">
        <v>8</v>
      </c>
      <c r="BF315" s="34" t="s">
        <v>272</v>
      </c>
      <c r="BG315" s="22" t="s">
        <v>273</v>
      </c>
      <c r="BH315" s="22" t="s">
        <v>1480</v>
      </c>
    </row>
    <row r="316" spans="1:61" x14ac:dyDescent="0.3">
      <c r="A316" t="s">
        <v>1482</v>
      </c>
      <c r="B316" t="s">
        <v>1481</v>
      </c>
      <c r="C316">
        <v>2010</v>
      </c>
      <c r="D316" t="s">
        <v>1483</v>
      </c>
      <c r="E316" t="s">
        <v>141</v>
      </c>
      <c r="F316" s="35" t="s">
        <v>40</v>
      </c>
      <c r="G316" t="s">
        <v>1665</v>
      </c>
      <c r="H316" t="s">
        <v>36</v>
      </c>
      <c r="I316" t="s">
        <v>12</v>
      </c>
      <c r="J316" t="s">
        <v>8</v>
      </c>
      <c r="K316">
        <v>209</v>
      </c>
      <c r="L316" t="s">
        <v>9</v>
      </c>
      <c r="M316">
        <v>313</v>
      </c>
      <c r="N316">
        <v>3800</v>
      </c>
      <c r="O316" t="s">
        <v>9</v>
      </c>
      <c r="P316">
        <v>4000</v>
      </c>
      <c r="Q316">
        <v>1</v>
      </c>
      <c r="R316">
        <v>2</v>
      </c>
      <c r="S316">
        <v>2</v>
      </c>
      <c r="T316">
        <v>3</v>
      </c>
      <c r="U316">
        <f t="shared" si="10"/>
        <v>2</v>
      </c>
      <c r="V316">
        <f t="shared" si="11"/>
        <v>1</v>
      </c>
      <c r="W316" s="35" t="s">
        <v>100</v>
      </c>
      <c r="X316" t="s">
        <v>8</v>
      </c>
      <c r="Y316" t="s">
        <v>2553</v>
      </c>
      <c r="Z316" t="s">
        <v>925</v>
      </c>
      <c r="AA316">
        <v>35</v>
      </c>
      <c r="AB316" t="s">
        <v>145</v>
      </c>
      <c r="AC316" t="s">
        <v>9</v>
      </c>
      <c r="AD316" t="s">
        <v>8</v>
      </c>
      <c r="AE316" t="s">
        <v>232</v>
      </c>
      <c r="AF316" t="s">
        <v>9</v>
      </c>
      <c r="AG316" t="s">
        <v>9</v>
      </c>
      <c r="AH316">
        <v>10</v>
      </c>
      <c r="AI316" s="35" t="s">
        <v>1484</v>
      </c>
      <c r="AK316">
        <v>10000000</v>
      </c>
      <c r="AL316" t="s">
        <v>513</v>
      </c>
      <c r="AM316" t="s">
        <v>9</v>
      </c>
      <c r="AN316" t="s">
        <v>9</v>
      </c>
      <c r="AO316" s="35">
        <v>336</v>
      </c>
      <c r="AP316" t="s">
        <v>876</v>
      </c>
      <c r="AQ316">
        <v>2368</v>
      </c>
      <c r="AR316">
        <v>163</v>
      </c>
      <c r="AS316">
        <v>1156</v>
      </c>
      <c r="AT316">
        <v>270</v>
      </c>
      <c r="AU316" t="s">
        <v>8</v>
      </c>
      <c r="AV316" t="s">
        <v>8</v>
      </c>
      <c r="AW316" t="s">
        <v>301</v>
      </c>
      <c r="AX316" t="s">
        <v>196</v>
      </c>
      <c r="AY316" s="35" t="s">
        <v>1485</v>
      </c>
      <c r="AZ316" t="s">
        <v>9</v>
      </c>
      <c r="BA316" t="s">
        <v>9</v>
      </c>
      <c r="BB316" t="s">
        <v>9</v>
      </c>
      <c r="BC316" t="s">
        <v>9</v>
      </c>
      <c r="BD316" t="s">
        <v>8</v>
      </c>
      <c r="BE316" t="s">
        <v>9</v>
      </c>
      <c r="BF316" s="35" t="s">
        <v>273</v>
      </c>
      <c r="BG316" t="s">
        <v>272</v>
      </c>
      <c r="BI316" t="s">
        <v>1486</v>
      </c>
    </row>
    <row r="317" spans="1:61" s="22" customFormat="1" x14ac:dyDescent="0.3">
      <c r="A317" s="22" t="s">
        <v>1488</v>
      </c>
      <c r="B317" s="22" t="s">
        <v>1487</v>
      </c>
      <c r="C317" s="22">
        <v>2018</v>
      </c>
      <c r="D317" s="22" t="s">
        <v>1489</v>
      </c>
      <c r="E317" s="22" t="s">
        <v>141</v>
      </c>
      <c r="F317" s="34" t="s">
        <v>25</v>
      </c>
      <c r="G317" s="22" t="s">
        <v>1008</v>
      </c>
      <c r="H317" s="22" t="s">
        <v>36</v>
      </c>
      <c r="I317" s="22" t="s">
        <v>12</v>
      </c>
      <c r="J317" s="22" t="s">
        <v>8</v>
      </c>
      <c r="K317" s="22" t="s">
        <v>9</v>
      </c>
      <c r="L317" s="22" t="s">
        <v>9</v>
      </c>
      <c r="M317" s="22" t="s">
        <v>9</v>
      </c>
      <c r="N317" s="22">
        <v>19</v>
      </c>
      <c r="O317" s="22" t="s">
        <v>9</v>
      </c>
      <c r="P317" s="22">
        <v>22</v>
      </c>
      <c r="Q317" s="22">
        <v>1</v>
      </c>
      <c r="R317" s="22">
        <v>5</v>
      </c>
      <c r="S317" s="22">
        <v>2</v>
      </c>
      <c r="T317" s="22">
        <v>5</v>
      </c>
      <c r="U317" s="22">
        <f t="shared" si="10"/>
        <v>2</v>
      </c>
      <c r="V317" s="22">
        <f t="shared" si="11"/>
        <v>2.5</v>
      </c>
      <c r="W317" s="34" t="s">
        <v>175</v>
      </c>
      <c r="X317" s="22" t="s">
        <v>8</v>
      </c>
      <c r="Y317" s="22" t="s">
        <v>78</v>
      </c>
      <c r="Z317" s="22" t="s">
        <v>925</v>
      </c>
      <c r="AA317" s="22">
        <v>10</v>
      </c>
      <c r="AB317" s="22" t="s">
        <v>1490</v>
      </c>
      <c r="AC317" s="22" t="s">
        <v>9</v>
      </c>
      <c r="AD317" s="22" t="s">
        <v>8</v>
      </c>
      <c r="AE317" s="22" t="s">
        <v>231</v>
      </c>
      <c r="AF317" s="22" t="s">
        <v>9</v>
      </c>
      <c r="AG317" s="22">
        <v>4</v>
      </c>
      <c r="AH317" s="22">
        <v>15</v>
      </c>
      <c r="AI317" s="34" t="s">
        <v>1491</v>
      </c>
      <c r="AK317" s="22">
        <v>200</v>
      </c>
      <c r="AL317" s="22" t="s">
        <v>1085</v>
      </c>
      <c r="AM317" s="22" t="s">
        <v>9</v>
      </c>
      <c r="AN317" s="22" t="s">
        <v>9</v>
      </c>
      <c r="AO317" s="34">
        <v>24</v>
      </c>
      <c r="AP317" s="22" t="s">
        <v>875</v>
      </c>
      <c r="AQ317" s="22">
        <v>16.239999999999998</v>
      </c>
      <c r="AR317" s="22">
        <v>1.47</v>
      </c>
      <c r="AS317" s="22">
        <v>12.74</v>
      </c>
      <c r="AT317" s="22">
        <v>3.23</v>
      </c>
      <c r="AU317" s="22" t="s">
        <v>8</v>
      </c>
      <c r="AV317" s="22" t="s">
        <v>8</v>
      </c>
      <c r="AW317" s="22" t="s">
        <v>486</v>
      </c>
      <c r="AX317" s="22" t="s">
        <v>196</v>
      </c>
      <c r="AY317" s="34" t="s">
        <v>12</v>
      </c>
      <c r="AZ317" s="22" t="s">
        <v>8</v>
      </c>
      <c r="BA317" s="22" t="s">
        <v>8</v>
      </c>
      <c r="BB317" s="22" t="s">
        <v>8</v>
      </c>
      <c r="BC317" s="22" t="s">
        <v>8</v>
      </c>
      <c r="BD317" s="22" t="s">
        <v>8</v>
      </c>
      <c r="BE317" s="22" t="s">
        <v>8</v>
      </c>
      <c r="BF317" s="34" t="s">
        <v>272</v>
      </c>
      <c r="BG317" s="22" t="s">
        <v>273</v>
      </c>
    </row>
    <row r="318" spans="1:61" s="22" customFormat="1" x14ac:dyDescent="0.3">
      <c r="A318" s="22" t="s">
        <v>1488</v>
      </c>
      <c r="B318" s="22" t="s">
        <v>1487</v>
      </c>
      <c r="C318" s="22">
        <v>2018</v>
      </c>
      <c r="D318" s="22" t="s">
        <v>1489</v>
      </c>
      <c r="E318" s="22" t="s">
        <v>143</v>
      </c>
      <c r="F318" s="34" t="s">
        <v>25</v>
      </c>
      <c r="G318" s="22" t="s">
        <v>1008</v>
      </c>
      <c r="H318" s="22" t="s">
        <v>36</v>
      </c>
      <c r="I318" s="22" t="s">
        <v>12</v>
      </c>
      <c r="J318" s="22" t="s">
        <v>8</v>
      </c>
      <c r="K318" s="22" t="s">
        <v>9</v>
      </c>
      <c r="L318" s="22" t="s">
        <v>9</v>
      </c>
      <c r="M318" s="22" t="s">
        <v>9</v>
      </c>
      <c r="N318" s="22">
        <v>19</v>
      </c>
      <c r="O318" s="22" t="s">
        <v>9</v>
      </c>
      <c r="P318" s="22">
        <v>22</v>
      </c>
      <c r="Q318" s="22">
        <v>1</v>
      </c>
      <c r="R318" s="22">
        <v>5</v>
      </c>
      <c r="S318" s="22">
        <v>2</v>
      </c>
      <c r="T318" s="22">
        <v>5</v>
      </c>
      <c r="U318" s="22">
        <f>IF(AND(Q318&lt;&gt;"", Q318&lt;&gt;0, Q318&lt;&gt;"NA", Q318&lt;&gt;"NR",S318&lt;&gt;"", S318&lt;&gt;0, S318&lt;&gt;"NA", S318&lt;&gt;"NR"), S318/Q318, "NA")</f>
        <v>2</v>
      </c>
      <c r="V318" s="22">
        <f>IF(AND(U318&lt;&gt;"", U318&lt;&gt;0, U318&lt;&gt;"NA", U318&lt;&gt;"NR",R318&lt;&gt;"", R318&lt;&gt;0, R318&lt;&gt;"NA", R318&lt;&gt;"NR"), R318/U318, "NA")</f>
        <v>2.5</v>
      </c>
      <c r="W318" s="34" t="s">
        <v>175</v>
      </c>
      <c r="X318" s="22" t="s">
        <v>8</v>
      </c>
      <c r="Y318" s="22" t="s">
        <v>78</v>
      </c>
      <c r="Z318" s="22" t="s">
        <v>925</v>
      </c>
      <c r="AA318" s="22">
        <v>10</v>
      </c>
      <c r="AB318" s="22" t="s">
        <v>1490</v>
      </c>
      <c r="AC318" s="22" t="s">
        <v>9</v>
      </c>
      <c r="AD318" s="22" t="s">
        <v>8</v>
      </c>
      <c r="AE318" s="22" t="s">
        <v>231</v>
      </c>
      <c r="AF318" s="22" t="s">
        <v>9</v>
      </c>
      <c r="AG318" s="22">
        <v>4</v>
      </c>
      <c r="AH318" s="22">
        <v>15</v>
      </c>
      <c r="AI318" s="34" t="s">
        <v>1492</v>
      </c>
      <c r="AK318" s="22">
        <v>200</v>
      </c>
      <c r="AL318" s="22" t="s">
        <v>1085</v>
      </c>
      <c r="AM318" s="22" t="s">
        <v>9</v>
      </c>
      <c r="AN318" s="22" t="s">
        <v>9</v>
      </c>
      <c r="AO318" s="34">
        <v>24</v>
      </c>
      <c r="AP318" s="22" t="s">
        <v>875</v>
      </c>
      <c r="AQ318" s="22">
        <v>16.239999999999998</v>
      </c>
      <c r="AR318" s="22">
        <v>1.47</v>
      </c>
      <c r="AS318" s="22">
        <v>8.7100000000000009</v>
      </c>
      <c r="AT318" s="22">
        <v>1.1200000000000001</v>
      </c>
      <c r="AU318" s="22" t="s">
        <v>8</v>
      </c>
      <c r="AV318" s="22" t="s">
        <v>8</v>
      </c>
      <c r="AW318" s="22" t="s">
        <v>486</v>
      </c>
      <c r="AX318" s="22" t="s">
        <v>196</v>
      </c>
      <c r="AY318" s="34" t="s">
        <v>12</v>
      </c>
      <c r="AZ318" s="22" t="s">
        <v>8</v>
      </c>
      <c r="BA318" s="22" t="s">
        <v>8</v>
      </c>
      <c r="BB318" s="22" t="s">
        <v>8</v>
      </c>
      <c r="BC318" s="22" t="s">
        <v>8</v>
      </c>
      <c r="BD318" s="22" t="s">
        <v>8</v>
      </c>
      <c r="BE318" s="22" t="s">
        <v>8</v>
      </c>
      <c r="BF318" s="34" t="s">
        <v>272</v>
      </c>
      <c r="BG318" s="22" t="s">
        <v>273</v>
      </c>
    </row>
    <row r="319" spans="1:61" x14ac:dyDescent="0.3">
      <c r="A319" t="s">
        <v>1494</v>
      </c>
      <c r="B319" t="s">
        <v>1493</v>
      </c>
      <c r="C319">
        <v>2015</v>
      </c>
      <c r="D319" t="s">
        <v>1495</v>
      </c>
      <c r="E319" t="s">
        <v>141</v>
      </c>
      <c r="F319" s="35" t="s">
        <v>25</v>
      </c>
      <c r="G319" t="s">
        <v>1008</v>
      </c>
      <c r="H319" t="s">
        <v>36</v>
      </c>
      <c r="I319" t="s">
        <v>12</v>
      </c>
      <c r="J319" t="s">
        <v>8</v>
      </c>
      <c r="K319">
        <v>8</v>
      </c>
      <c r="L319" t="s">
        <v>9</v>
      </c>
      <c r="M319">
        <v>10</v>
      </c>
      <c r="N319">
        <v>20</v>
      </c>
      <c r="O319" t="s">
        <v>9</v>
      </c>
      <c r="P319">
        <v>25.5</v>
      </c>
      <c r="Q319">
        <v>1</v>
      </c>
      <c r="R319">
        <v>8</v>
      </c>
      <c r="S319">
        <v>2</v>
      </c>
      <c r="T319">
        <v>8</v>
      </c>
      <c r="U319">
        <f t="shared" si="10"/>
        <v>2</v>
      </c>
      <c r="V319">
        <f t="shared" si="11"/>
        <v>4</v>
      </c>
      <c r="W319" s="35" t="s">
        <v>175</v>
      </c>
      <c r="X319" t="s">
        <v>8</v>
      </c>
      <c r="Y319" t="s">
        <v>78</v>
      </c>
      <c r="Z319" t="s">
        <v>9</v>
      </c>
      <c r="AA319">
        <v>100</v>
      </c>
      <c r="AB319" t="s">
        <v>145</v>
      </c>
      <c r="AC319" t="s">
        <v>9</v>
      </c>
      <c r="AD319" t="s">
        <v>8</v>
      </c>
      <c r="AE319" t="s">
        <v>232</v>
      </c>
      <c r="AF319" t="s">
        <v>9</v>
      </c>
      <c r="AG319">
        <v>4</v>
      </c>
      <c r="AH319">
        <v>15</v>
      </c>
      <c r="AI319" s="35" t="s">
        <v>1496</v>
      </c>
      <c r="AK319">
        <v>100</v>
      </c>
      <c r="AL319" t="s">
        <v>145</v>
      </c>
      <c r="AM319">
        <v>24</v>
      </c>
      <c r="AN319" t="s">
        <v>158</v>
      </c>
      <c r="AO319" s="35">
        <v>168</v>
      </c>
      <c r="AP319" t="s">
        <v>874</v>
      </c>
      <c r="AQ319">
        <v>16.21</v>
      </c>
      <c r="AR319">
        <v>2.11</v>
      </c>
      <c r="AS319">
        <v>15.06</v>
      </c>
      <c r="AT319">
        <v>0.95</v>
      </c>
      <c r="AU319" t="s">
        <v>8</v>
      </c>
      <c r="AV319" t="s">
        <v>8</v>
      </c>
      <c r="AW319" t="s">
        <v>486</v>
      </c>
      <c r="AX319" t="s">
        <v>197</v>
      </c>
      <c r="AY319" s="35" t="s">
        <v>12</v>
      </c>
      <c r="AZ319" t="s">
        <v>8</v>
      </c>
      <c r="BA319" t="s">
        <v>8</v>
      </c>
      <c r="BB319" t="s">
        <v>8</v>
      </c>
      <c r="BC319" t="s">
        <v>8</v>
      </c>
      <c r="BD319" t="s">
        <v>8</v>
      </c>
      <c r="BE319" t="s">
        <v>8</v>
      </c>
      <c r="BF319" s="35" t="s">
        <v>272</v>
      </c>
      <c r="BG319" t="s">
        <v>272</v>
      </c>
      <c r="BH319" t="s">
        <v>1497</v>
      </c>
    </row>
    <row r="320" spans="1:61" s="22" customFormat="1" x14ac:dyDescent="0.3">
      <c r="A320" s="22" t="s">
        <v>1499</v>
      </c>
      <c r="B320" s="22" t="s">
        <v>1498</v>
      </c>
      <c r="C320" s="22">
        <v>2013</v>
      </c>
      <c r="D320" s="22" t="s">
        <v>1500</v>
      </c>
      <c r="E320" s="22" t="s">
        <v>141</v>
      </c>
      <c r="F320" s="34" t="s">
        <v>25</v>
      </c>
      <c r="G320" s="22" t="s">
        <v>1501</v>
      </c>
      <c r="H320" s="22" t="s">
        <v>37</v>
      </c>
      <c r="I320" s="22" t="s">
        <v>12</v>
      </c>
      <c r="J320" s="22" t="s">
        <v>8</v>
      </c>
      <c r="K320" s="22">
        <v>6</v>
      </c>
      <c r="L320" s="22" t="s">
        <v>9</v>
      </c>
      <c r="M320" s="22">
        <v>8</v>
      </c>
      <c r="N320" s="22">
        <v>18</v>
      </c>
      <c r="O320" s="22" t="s">
        <v>9</v>
      </c>
      <c r="P320" s="22">
        <v>22</v>
      </c>
      <c r="Q320" s="22">
        <v>1</v>
      </c>
      <c r="R320" s="22">
        <v>6</v>
      </c>
      <c r="S320" s="22">
        <v>1</v>
      </c>
      <c r="T320" s="22">
        <v>6</v>
      </c>
      <c r="U320" s="22">
        <f t="shared" si="10"/>
        <v>1</v>
      </c>
      <c r="V320" s="22">
        <f t="shared" si="11"/>
        <v>6</v>
      </c>
      <c r="W320" s="34" t="s">
        <v>99</v>
      </c>
      <c r="X320" s="22" t="s">
        <v>8</v>
      </c>
      <c r="Y320" s="22" t="s">
        <v>78</v>
      </c>
      <c r="Z320" s="22" t="s">
        <v>9</v>
      </c>
      <c r="AA320" s="22">
        <v>100</v>
      </c>
      <c r="AB320" s="22" t="s">
        <v>145</v>
      </c>
      <c r="AC320" s="22">
        <v>150</v>
      </c>
      <c r="AD320" s="22" t="s">
        <v>292</v>
      </c>
      <c r="AE320" s="22" t="s">
        <v>1467</v>
      </c>
      <c r="AF320" s="22">
        <v>530</v>
      </c>
      <c r="AG320" s="22">
        <v>3</v>
      </c>
      <c r="AH320" s="22">
        <v>10</v>
      </c>
      <c r="AI320" s="34" t="s">
        <v>1502</v>
      </c>
      <c r="AK320" s="22">
        <v>30</v>
      </c>
      <c r="AL320" s="22" t="s">
        <v>1503</v>
      </c>
      <c r="AM320" s="22">
        <v>-0.5</v>
      </c>
      <c r="AN320" s="22" t="s">
        <v>156</v>
      </c>
      <c r="AO320" s="34">
        <v>72</v>
      </c>
      <c r="AP320" s="22" t="s">
        <v>876</v>
      </c>
      <c r="AQ320" s="22">
        <v>287.7</v>
      </c>
      <c r="AR320" s="22">
        <v>12.6</v>
      </c>
      <c r="AS320" s="22">
        <v>185.7</v>
      </c>
      <c r="AT320" s="22">
        <v>11.7</v>
      </c>
      <c r="AU320" s="22" t="s">
        <v>8</v>
      </c>
      <c r="AV320" s="22" t="s">
        <v>8</v>
      </c>
      <c r="AW320" s="22" t="s">
        <v>137</v>
      </c>
      <c r="AX320" s="22" t="s">
        <v>196</v>
      </c>
      <c r="AY320" s="34" t="s">
        <v>448</v>
      </c>
      <c r="AZ320" s="22">
        <v>9.5</v>
      </c>
      <c r="BA320" s="22">
        <v>1.29</v>
      </c>
      <c r="BB320" s="22">
        <v>11.75</v>
      </c>
      <c r="BC320" s="22">
        <v>0.96</v>
      </c>
      <c r="BD320" s="22" t="s">
        <v>196</v>
      </c>
      <c r="BE320" s="22">
        <v>72</v>
      </c>
      <c r="BF320" s="34" t="s">
        <v>273</v>
      </c>
      <c r="BG320" s="22" t="s">
        <v>273</v>
      </c>
    </row>
    <row r="321" spans="1:61" x14ac:dyDescent="0.3">
      <c r="A321" t="s">
        <v>1505</v>
      </c>
      <c r="B321" t="s">
        <v>1504</v>
      </c>
      <c r="C321">
        <v>2014</v>
      </c>
      <c r="D321" t="s">
        <v>1506</v>
      </c>
      <c r="E321" t="s">
        <v>141</v>
      </c>
      <c r="F321" s="35" t="s">
        <v>24</v>
      </c>
      <c r="G321" t="s">
        <v>11</v>
      </c>
      <c r="H321" t="s">
        <v>36</v>
      </c>
      <c r="I321" t="s">
        <v>12</v>
      </c>
      <c r="J321" t="s">
        <v>8</v>
      </c>
      <c r="K321" t="s">
        <v>9</v>
      </c>
      <c r="L321" t="s">
        <v>9</v>
      </c>
      <c r="M321" t="s">
        <v>9</v>
      </c>
      <c r="N321">
        <v>200</v>
      </c>
      <c r="O321" t="s">
        <v>9</v>
      </c>
      <c r="P321">
        <v>250</v>
      </c>
      <c r="Q321">
        <v>1</v>
      </c>
      <c r="R321">
        <v>6</v>
      </c>
      <c r="S321">
        <v>4</v>
      </c>
      <c r="T321">
        <v>6</v>
      </c>
      <c r="U321">
        <f t="shared" si="10"/>
        <v>4</v>
      </c>
      <c r="V321">
        <f t="shared" si="11"/>
        <v>1.5</v>
      </c>
      <c r="W321" s="35" t="s">
        <v>175</v>
      </c>
      <c r="X321" t="s">
        <v>8</v>
      </c>
      <c r="Y321" t="s">
        <v>2553</v>
      </c>
      <c r="Z321" t="s">
        <v>276</v>
      </c>
      <c r="AA321">
        <v>10</v>
      </c>
      <c r="AB321" t="s">
        <v>320</v>
      </c>
      <c r="AC321">
        <v>0.5</v>
      </c>
      <c r="AD321" t="s">
        <v>221</v>
      </c>
      <c r="AE321" t="s">
        <v>47</v>
      </c>
      <c r="AF321">
        <v>532</v>
      </c>
      <c r="AG321" t="s">
        <v>9</v>
      </c>
      <c r="AH321">
        <v>20</v>
      </c>
      <c r="AI321" s="35" t="s">
        <v>322</v>
      </c>
      <c r="AK321">
        <v>2</v>
      </c>
      <c r="AL321" t="s">
        <v>378</v>
      </c>
      <c r="AM321">
        <v>0</v>
      </c>
      <c r="AN321" t="s">
        <v>157</v>
      </c>
      <c r="AO321" s="35">
        <v>48</v>
      </c>
      <c r="AP321" t="s">
        <v>875</v>
      </c>
      <c r="AQ321">
        <v>21.28</v>
      </c>
      <c r="AR321">
        <v>1.81</v>
      </c>
      <c r="AS321">
        <v>3.28</v>
      </c>
      <c r="AT321">
        <v>1.66</v>
      </c>
      <c r="AU321" t="s">
        <v>8</v>
      </c>
      <c r="AV321" t="s">
        <v>8</v>
      </c>
      <c r="AW321" t="s">
        <v>486</v>
      </c>
      <c r="AX321" t="s">
        <v>196</v>
      </c>
      <c r="AY321" s="35" t="s">
        <v>12</v>
      </c>
      <c r="AZ321" t="s">
        <v>8</v>
      </c>
      <c r="BA321" t="s">
        <v>8</v>
      </c>
      <c r="BB321" t="s">
        <v>8</v>
      </c>
      <c r="BC321" t="s">
        <v>8</v>
      </c>
      <c r="BD321" t="s">
        <v>8</v>
      </c>
      <c r="BE321" t="s">
        <v>8</v>
      </c>
      <c r="BF321" s="35" t="s">
        <v>273</v>
      </c>
      <c r="BG321" t="s">
        <v>272</v>
      </c>
      <c r="BH321" t="s">
        <v>1507</v>
      </c>
    </row>
    <row r="322" spans="1:61" s="22" customFormat="1" x14ac:dyDescent="0.3">
      <c r="A322" s="22" t="s">
        <v>1508</v>
      </c>
      <c r="B322" s="22" t="s">
        <v>1504</v>
      </c>
      <c r="C322" s="22">
        <v>2015</v>
      </c>
      <c r="D322" s="22" t="s">
        <v>1509</v>
      </c>
      <c r="E322" s="22" t="s">
        <v>141</v>
      </c>
      <c r="F322" s="34" t="s">
        <v>24</v>
      </c>
      <c r="G322" s="22" t="s">
        <v>11</v>
      </c>
      <c r="H322" s="22" t="s">
        <v>36</v>
      </c>
      <c r="I322" s="22" t="s">
        <v>12</v>
      </c>
      <c r="J322" s="22" t="s">
        <v>8</v>
      </c>
      <c r="K322" s="22" t="s">
        <v>9</v>
      </c>
      <c r="L322" s="22" t="s">
        <v>9</v>
      </c>
      <c r="M322" s="22" t="s">
        <v>9</v>
      </c>
      <c r="N322" s="22">
        <v>250</v>
      </c>
      <c r="O322" s="22" t="s">
        <v>9</v>
      </c>
      <c r="P322" s="22">
        <v>300</v>
      </c>
      <c r="Q322" s="22">
        <v>1</v>
      </c>
      <c r="R322" s="22">
        <v>6</v>
      </c>
      <c r="S322" s="22">
        <v>3</v>
      </c>
      <c r="T322" s="22">
        <v>8</v>
      </c>
      <c r="U322" s="22">
        <f t="shared" si="10"/>
        <v>3</v>
      </c>
      <c r="V322" s="22">
        <f t="shared" si="11"/>
        <v>2</v>
      </c>
      <c r="W322" s="34" t="s">
        <v>175</v>
      </c>
      <c r="X322" s="22" t="s">
        <v>8</v>
      </c>
      <c r="Y322" s="22" t="s">
        <v>2553</v>
      </c>
      <c r="Z322" s="22" t="s">
        <v>276</v>
      </c>
      <c r="AA322" s="22">
        <v>10</v>
      </c>
      <c r="AB322" s="22" t="s">
        <v>320</v>
      </c>
      <c r="AC322" s="22">
        <v>10</v>
      </c>
      <c r="AD322" s="22" t="s">
        <v>221</v>
      </c>
      <c r="AE322" s="22" t="s">
        <v>321</v>
      </c>
      <c r="AF322" s="22">
        <v>532</v>
      </c>
      <c r="AG322" s="22" t="s">
        <v>9</v>
      </c>
      <c r="AH322" s="22">
        <v>15</v>
      </c>
      <c r="AI322" s="34" t="s">
        <v>322</v>
      </c>
      <c r="AK322" s="22">
        <v>2</v>
      </c>
      <c r="AL322" s="22" t="s">
        <v>378</v>
      </c>
      <c r="AM322" s="22">
        <v>0</v>
      </c>
      <c r="AN322" s="22" t="s">
        <v>157</v>
      </c>
      <c r="AO322" s="34">
        <v>48</v>
      </c>
      <c r="AP322" s="22" t="s">
        <v>875</v>
      </c>
      <c r="AQ322" s="22">
        <v>13.7</v>
      </c>
      <c r="AR322" s="22">
        <v>1.7</v>
      </c>
      <c r="AS322" s="22">
        <v>4.5999999999999996</v>
      </c>
      <c r="AT322" s="22">
        <v>2.1</v>
      </c>
      <c r="AU322" s="22" t="s">
        <v>8</v>
      </c>
      <c r="AV322" s="22" t="s">
        <v>8</v>
      </c>
      <c r="AW322" s="22" t="s">
        <v>486</v>
      </c>
      <c r="AX322" s="22" t="s">
        <v>196</v>
      </c>
      <c r="AY322" s="34" t="s">
        <v>12</v>
      </c>
      <c r="AZ322" s="22" t="s">
        <v>8</v>
      </c>
      <c r="BA322" s="22" t="s">
        <v>8</v>
      </c>
      <c r="BB322" s="22" t="s">
        <v>8</v>
      </c>
      <c r="BC322" s="22" t="s">
        <v>8</v>
      </c>
      <c r="BD322" s="22" t="s">
        <v>8</v>
      </c>
      <c r="BE322" s="22" t="s">
        <v>8</v>
      </c>
      <c r="BF322" s="34" t="s">
        <v>273</v>
      </c>
      <c r="BG322" s="22" t="s">
        <v>272</v>
      </c>
      <c r="BH322" s="22" t="s">
        <v>1510</v>
      </c>
    </row>
    <row r="323" spans="1:61" x14ac:dyDescent="0.3">
      <c r="A323" t="s">
        <v>1512</v>
      </c>
      <c r="B323" t="s">
        <v>1511</v>
      </c>
      <c r="C323">
        <v>2017</v>
      </c>
      <c r="D323" t="s">
        <v>1513</v>
      </c>
      <c r="E323" t="s">
        <v>141</v>
      </c>
      <c r="F323" s="35" t="s">
        <v>25</v>
      </c>
      <c r="G323" t="s">
        <v>1008</v>
      </c>
      <c r="H323" t="s">
        <v>36</v>
      </c>
      <c r="I323" t="s">
        <v>12</v>
      </c>
      <c r="J323" t="s">
        <v>8</v>
      </c>
      <c r="K323">
        <v>9</v>
      </c>
      <c r="L323" t="s">
        <v>9</v>
      </c>
      <c r="M323">
        <v>17</v>
      </c>
      <c r="N323">
        <v>25</v>
      </c>
      <c r="O323" t="s">
        <v>9</v>
      </c>
      <c r="P323">
        <v>29</v>
      </c>
      <c r="Q323">
        <v>1</v>
      </c>
      <c r="R323">
        <v>8</v>
      </c>
      <c r="S323">
        <v>2</v>
      </c>
      <c r="T323">
        <v>8</v>
      </c>
      <c r="U323">
        <f t="shared" si="10"/>
        <v>2</v>
      </c>
      <c r="V323">
        <f t="shared" si="11"/>
        <v>4</v>
      </c>
      <c r="W323" s="35" t="s">
        <v>97</v>
      </c>
      <c r="X323" t="s">
        <v>8</v>
      </c>
      <c r="Y323" t="s">
        <v>78</v>
      </c>
      <c r="Z323" t="s">
        <v>9</v>
      </c>
      <c r="AA323">
        <v>10</v>
      </c>
      <c r="AB323" t="s">
        <v>338</v>
      </c>
      <c r="AC323" t="s">
        <v>9</v>
      </c>
      <c r="AD323" t="s">
        <v>8</v>
      </c>
      <c r="AE323" t="s">
        <v>232</v>
      </c>
      <c r="AF323" t="s">
        <v>9</v>
      </c>
      <c r="AG323">
        <v>2</v>
      </c>
      <c r="AH323">
        <v>15</v>
      </c>
      <c r="AI323" s="35" t="s">
        <v>1514</v>
      </c>
      <c r="AK323">
        <v>38</v>
      </c>
      <c r="AL323" t="s">
        <v>778</v>
      </c>
      <c r="AM323">
        <v>120</v>
      </c>
      <c r="AN323" t="s">
        <v>158</v>
      </c>
      <c r="AO323" s="35">
        <v>1008</v>
      </c>
      <c r="AP323" t="s">
        <v>876</v>
      </c>
      <c r="AU323" t="s">
        <v>8</v>
      </c>
      <c r="AV323" t="s">
        <v>8</v>
      </c>
      <c r="AW323" t="s">
        <v>137</v>
      </c>
      <c r="AY323" s="35" t="s">
        <v>12</v>
      </c>
      <c r="AZ323" t="s">
        <v>8</v>
      </c>
      <c r="BA323" t="s">
        <v>8</v>
      </c>
      <c r="BB323" t="s">
        <v>8</v>
      </c>
      <c r="BC323" t="s">
        <v>8</v>
      </c>
      <c r="BD323" t="s">
        <v>8</v>
      </c>
      <c r="BE323" t="s">
        <v>8</v>
      </c>
      <c r="BF323" s="35" t="s">
        <v>273</v>
      </c>
      <c r="BG323" t="s">
        <v>272</v>
      </c>
      <c r="BH323" t="s">
        <v>1516</v>
      </c>
      <c r="BI323" t="s">
        <v>1515</v>
      </c>
    </row>
    <row r="324" spans="1:61" s="22" customFormat="1" x14ac:dyDescent="0.3">
      <c r="A324" s="22" t="s">
        <v>1517</v>
      </c>
      <c r="B324" s="22" t="s">
        <v>1511</v>
      </c>
      <c r="C324" s="22">
        <v>2018</v>
      </c>
      <c r="D324" s="22" t="s">
        <v>1518</v>
      </c>
      <c r="E324" s="22" t="s">
        <v>141</v>
      </c>
      <c r="F324" s="34" t="s">
        <v>25</v>
      </c>
      <c r="G324" s="22" t="s">
        <v>1008</v>
      </c>
      <c r="H324" s="22" t="s">
        <v>36</v>
      </c>
      <c r="I324" s="22" t="s">
        <v>12</v>
      </c>
      <c r="J324" s="22" t="s">
        <v>8</v>
      </c>
      <c r="K324" s="22">
        <v>9</v>
      </c>
      <c r="L324" s="22" t="s">
        <v>9</v>
      </c>
      <c r="M324" s="22">
        <v>17</v>
      </c>
      <c r="N324" s="22">
        <v>24</v>
      </c>
      <c r="O324" s="22" t="s">
        <v>9</v>
      </c>
      <c r="P324" s="22">
        <v>30</v>
      </c>
      <c r="Q324" s="22">
        <v>2</v>
      </c>
      <c r="R324" s="22">
        <v>10</v>
      </c>
      <c r="S324" s="22">
        <v>4</v>
      </c>
      <c r="T324" s="22">
        <v>6</v>
      </c>
      <c r="U324" s="22">
        <f t="shared" si="10"/>
        <v>2</v>
      </c>
      <c r="V324" s="22">
        <f t="shared" si="11"/>
        <v>5</v>
      </c>
      <c r="W324" s="34" t="s">
        <v>97</v>
      </c>
      <c r="X324" s="22" t="s">
        <v>8</v>
      </c>
      <c r="Y324" s="22" t="s">
        <v>78</v>
      </c>
      <c r="Z324" s="22" t="s">
        <v>9</v>
      </c>
      <c r="AA324" s="22">
        <v>10</v>
      </c>
      <c r="AB324" s="22" t="s">
        <v>338</v>
      </c>
      <c r="AC324" s="22" t="s">
        <v>9</v>
      </c>
      <c r="AD324" s="22" t="s">
        <v>8</v>
      </c>
      <c r="AE324" s="22" t="s">
        <v>232</v>
      </c>
      <c r="AF324" s="22" t="s">
        <v>9</v>
      </c>
      <c r="AG324" s="22">
        <v>2</v>
      </c>
      <c r="AH324" s="22">
        <v>15</v>
      </c>
      <c r="AI324" s="34" t="s">
        <v>1519</v>
      </c>
      <c r="AK324" s="22">
        <v>1</v>
      </c>
      <c r="AL324" s="22" t="s">
        <v>145</v>
      </c>
      <c r="AM324" s="22">
        <v>1</v>
      </c>
      <c r="AN324" s="22" t="s">
        <v>158</v>
      </c>
      <c r="AO324" s="34">
        <v>168</v>
      </c>
      <c r="AP324" s="22" t="s">
        <v>876</v>
      </c>
      <c r="AQ324" s="22">
        <v>2.1800000000000002</v>
      </c>
      <c r="AR324" s="22">
        <v>1.02</v>
      </c>
      <c r="AS324" s="22">
        <v>1.87</v>
      </c>
      <c r="AT324" s="22">
        <v>0.86</v>
      </c>
      <c r="AU324" s="22" t="s">
        <v>8</v>
      </c>
      <c r="AV324" s="22" t="s">
        <v>8</v>
      </c>
      <c r="AW324" s="22" t="s">
        <v>137</v>
      </c>
      <c r="AX324" s="22" t="s">
        <v>196</v>
      </c>
      <c r="AY324" s="34" t="s">
        <v>12</v>
      </c>
      <c r="AZ324" s="22" t="s">
        <v>8</v>
      </c>
      <c r="BA324" s="22" t="s">
        <v>8</v>
      </c>
      <c r="BB324" s="22" t="s">
        <v>8</v>
      </c>
      <c r="BC324" s="22" t="s">
        <v>8</v>
      </c>
      <c r="BD324" s="22" t="s">
        <v>8</v>
      </c>
      <c r="BE324" s="22" t="s">
        <v>8</v>
      </c>
      <c r="BF324" s="34" t="s">
        <v>273</v>
      </c>
      <c r="BG324" s="22" t="s">
        <v>272</v>
      </c>
    </row>
    <row r="325" spans="1:61" s="22" customFormat="1" x14ac:dyDescent="0.3">
      <c r="A325" s="22" t="s">
        <v>1517</v>
      </c>
      <c r="B325" s="22" t="s">
        <v>1511</v>
      </c>
      <c r="C325" s="22">
        <v>2018</v>
      </c>
      <c r="D325" s="22" t="s">
        <v>1518</v>
      </c>
      <c r="E325" s="22" t="s">
        <v>143</v>
      </c>
      <c r="F325" s="34" t="s">
        <v>25</v>
      </c>
      <c r="G325" s="22" t="s">
        <v>1008</v>
      </c>
      <c r="H325" s="22" t="s">
        <v>36</v>
      </c>
      <c r="I325" s="22" t="s">
        <v>12</v>
      </c>
      <c r="J325" s="22" t="s">
        <v>8</v>
      </c>
      <c r="K325" s="22">
        <v>9</v>
      </c>
      <c r="L325" s="22" t="s">
        <v>9</v>
      </c>
      <c r="M325" s="22">
        <v>17</v>
      </c>
      <c r="N325" s="22">
        <v>24</v>
      </c>
      <c r="O325" s="22" t="s">
        <v>9</v>
      </c>
      <c r="P325" s="22">
        <v>30</v>
      </c>
      <c r="Q325" s="22">
        <v>1</v>
      </c>
      <c r="R325" s="22">
        <v>8</v>
      </c>
      <c r="S325" s="22">
        <v>2</v>
      </c>
      <c r="T325" s="22">
        <v>7</v>
      </c>
      <c r="U325" s="22">
        <f>IF(AND(Q325&lt;&gt;"", Q325&lt;&gt;0, Q325&lt;&gt;"NA", Q325&lt;&gt;"NR",S325&lt;&gt;"", S325&lt;&gt;0, S325&lt;&gt;"NA", S325&lt;&gt;"NR"), S325/Q325, "NA")</f>
        <v>2</v>
      </c>
      <c r="V325" s="22">
        <f>IF(AND(U325&lt;&gt;"", U325&lt;&gt;0, U325&lt;&gt;"NA", U325&lt;&gt;"NR",R325&lt;&gt;"", R325&lt;&gt;0, R325&lt;&gt;"NA", R325&lt;&gt;"NR"), R325/U325, "NA")</f>
        <v>4</v>
      </c>
      <c r="W325" s="34" t="s">
        <v>97</v>
      </c>
      <c r="X325" s="22" t="s">
        <v>8</v>
      </c>
      <c r="Y325" s="22" t="s">
        <v>78</v>
      </c>
      <c r="Z325" s="22" t="s">
        <v>9</v>
      </c>
      <c r="AA325" s="22">
        <v>10</v>
      </c>
      <c r="AB325" s="22" t="s">
        <v>338</v>
      </c>
      <c r="AC325" s="22" t="s">
        <v>9</v>
      </c>
      <c r="AD325" s="22" t="s">
        <v>8</v>
      </c>
      <c r="AE325" s="22" t="s">
        <v>232</v>
      </c>
      <c r="AF325" s="22" t="s">
        <v>9</v>
      </c>
      <c r="AG325" s="22">
        <v>2</v>
      </c>
      <c r="AH325" s="22">
        <v>15</v>
      </c>
      <c r="AI325" s="34" t="s">
        <v>1520</v>
      </c>
      <c r="AK325" s="22">
        <v>5</v>
      </c>
      <c r="AL325" s="22" t="s">
        <v>145</v>
      </c>
      <c r="AM325" s="22">
        <v>1</v>
      </c>
      <c r="AN325" s="22" t="s">
        <v>158</v>
      </c>
      <c r="AO325" s="34">
        <v>168</v>
      </c>
      <c r="AP325" s="22" t="s">
        <v>876</v>
      </c>
      <c r="AQ325" s="22">
        <v>2.41</v>
      </c>
      <c r="AR325" s="22">
        <v>0.7</v>
      </c>
      <c r="AS325" s="22">
        <v>2.21</v>
      </c>
      <c r="AT325" s="22">
        <v>0.43</v>
      </c>
      <c r="AU325" s="22" t="s">
        <v>8</v>
      </c>
      <c r="AV325" s="22" t="s">
        <v>8</v>
      </c>
      <c r="AW325" s="22" t="s">
        <v>137</v>
      </c>
      <c r="AX325" s="22" t="s">
        <v>196</v>
      </c>
      <c r="AY325" s="34" t="s">
        <v>12</v>
      </c>
      <c r="AZ325" s="22" t="s">
        <v>8</v>
      </c>
      <c r="BA325" s="22" t="s">
        <v>8</v>
      </c>
      <c r="BB325" s="22" t="s">
        <v>8</v>
      </c>
      <c r="BC325" s="22" t="s">
        <v>8</v>
      </c>
      <c r="BD325" s="22" t="s">
        <v>8</v>
      </c>
      <c r="BE325" s="22" t="s">
        <v>8</v>
      </c>
      <c r="BF325" s="34" t="s">
        <v>273</v>
      </c>
      <c r="BG325" s="22" t="s">
        <v>272</v>
      </c>
    </row>
    <row r="326" spans="1:61" s="22" customFormat="1" x14ac:dyDescent="0.3">
      <c r="A326" s="22" t="s">
        <v>1517</v>
      </c>
      <c r="B326" s="22" t="s">
        <v>1511</v>
      </c>
      <c r="C326" s="22">
        <v>2018</v>
      </c>
      <c r="D326" s="22" t="s">
        <v>1518</v>
      </c>
      <c r="E326" s="22" t="s">
        <v>144</v>
      </c>
      <c r="F326" s="34" t="s">
        <v>25</v>
      </c>
      <c r="G326" s="22" t="s">
        <v>1008</v>
      </c>
      <c r="H326" s="22" t="s">
        <v>36</v>
      </c>
      <c r="I326" s="22" t="s">
        <v>12</v>
      </c>
      <c r="J326" s="22" t="s">
        <v>8</v>
      </c>
      <c r="K326" s="22">
        <v>9</v>
      </c>
      <c r="L326" s="22" t="s">
        <v>9</v>
      </c>
      <c r="M326" s="22">
        <v>17</v>
      </c>
      <c r="N326" s="22">
        <v>24</v>
      </c>
      <c r="O326" s="22" t="s">
        <v>9</v>
      </c>
      <c r="P326" s="22">
        <v>30</v>
      </c>
      <c r="Q326" s="22">
        <v>2</v>
      </c>
      <c r="R326" s="22">
        <v>10</v>
      </c>
      <c r="S326" s="22">
        <v>4</v>
      </c>
      <c r="T326" s="22">
        <v>8</v>
      </c>
      <c r="U326" s="22">
        <f>IF(AND(Q326&lt;&gt;"", Q326&lt;&gt;0, Q326&lt;&gt;"NA", Q326&lt;&gt;"NR",S326&lt;&gt;"", S326&lt;&gt;0, S326&lt;&gt;"NA", S326&lt;&gt;"NR"), S326/Q326, "NA")</f>
        <v>2</v>
      </c>
      <c r="V326" s="22">
        <f>IF(AND(U326&lt;&gt;"", U326&lt;&gt;0, U326&lt;&gt;"NA", U326&lt;&gt;"NR",R326&lt;&gt;"", R326&lt;&gt;0, R326&lt;&gt;"NA", R326&lt;&gt;"NR"), R326/U326, "NA")</f>
        <v>5</v>
      </c>
      <c r="W326" s="34" t="s">
        <v>97</v>
      </c>
      <c r="X326" s="22" t="s">
        <v>8</v>
      </c>
      <c r="Y326" s="22" t="s">
        <v>78</v>
      </c>
      <c r="Z326" s="22" t="s">
        <v>9</v>
      </c>
      <c r="AA326" s="22">
        <v>10</v>
      </c>
      <c r="AB326" s="22" t="s">
        <v>338</v>
      </c>
      <c r="AC326" s="22" t="s">
        <v>9</v>
      </c>
      <c r="AD326" s="22" t="s">
        <v>8</v>
      </c>
      <c r="AE326" s="22" t="s">
        <v>232</v>
      </c>
      <c r="AF326" s="22" t="s">
        <v>9</v>
      </c>
      <c r="AG326" s="22">
        <v>2</v>
      </c>
      <c r="AH326" s="22">
        <v>15</v>
      </c>
      <c r="AI326" s="34" t="s">
        <v>1521</v>
      </c>
      <c r="AK326" s="22">
        <v>1</v>
      </c>
      <c r="AL326" s="22" t="s">
        <v>145</v>
      </c>
      <c r="AM326" s="22">
        <v>1</v>
      </c>
      <c r="AN326" s="22" t="s">
        <v>158</v>
      </c>
      <c r="AO326" s="34">
        <v>168</v>
      </c>
      <c r="AP326" s="22" t="s">
        <v>876</v>
      </c>
      <c r="AQ326" s="22">
        <v>2.1800000000000002</v>
      </c>
      <c r="AR326" s="22">
        <v>1.02</v>
      </c>
      <c r="AS326" s="22">
        <v>1.96</v>
      </c>
      <c r="AT326" s="22">
        <v>0.8</v>
      </c>
      <c r="AU326" s="22" t="s">
        <v>8</v>
      </c>
      <c r="AV326" s="22" t="s">
        <v>8</v>
      </c>
      <c r="AW326" s="22" t="s">
        <v>137</v>
      </c>
      <c r="AX326" s="22" t="s">
        <v>196</v>
      </c>
      <c r="AY326" s="34" t="s">
        <v>12</v>
      </c>
      <c r="AZ326" s="22" t="s">
        <v>8</v>
      </c>
      <c r="BA326" s="22" t="s">
        <v>8</v>
      </c>
      <c r="BB326" s="22" t="s">
        <v>8</v>
      </c>
      <c r="BC326" s="22" t="s">
        <v>8</v>
      </c>
      <c r="BD326" s="22" t="s">
        <v>8</v>
      </c>
      <c r="BE326" s="22" t="s">
        <v>8</v>
      </c>
      <c r="BF326" s="34" t="s">
        <v>273</v>
      </c>
      <c r="BG326" s="22" t="s">
        <v>272</v>
      </c>
    </row>
    <row r="327" spans="1:61" x14ac:dyDescent="0.3">
      <c r="A327" t="s">
        <v>1523</v>
      </c>
      <c r="B327" t="s">
        <v>1522</v>
      </c>
      <c r="C327">
        <v>2012</v>
      </c>
      <c r="D327" t="s">
        <v>1524</v>
      </c>
      <c r="E327" t="s">
        <v>141</v>
      </c>
      <c r="F327" s="35" t="s">
        <v>24</v>
      </c>
      <c r="G327" t="s">
        <v>11</v>
      </c>
      <c r="H327" t="s">
        <v>36</v>
      </c>
      <c r="I327" t="s">
        <v>12</v>
      </c>
      <c r="J327" t="s">
        <v>8</v>
      </c>
      <c r="K327" t="s">
        <v>9</v>
      </c>
      <c r="L327">
        <v>13</v>
      </c>
      <c r="M327" t="s">
        <v>9</v>
      </c>
      <c r="N327">
        <v>250</v>
      </c>
      <c r="O327" t="s">
        <v>9</v>
      </c>
      <c r="P327">
        <v>300</v>
      </c>
      <c r="Q327">
        <v>2</v>
      </c>
      <c r="R327">
        <v>9</v>
      </c>
      <c r="S327">
        <v>4</v>
      </c>
      <c r="T327">
        <v>10</v>
      </c>
      <c r="U327">
        <f t="shared" ref="U327:U358" si="12">IF(AND(Q327&lt;&gt;"", Q327&lt;&gt;0, Q327&lt;&gt;"NA", Q327&lt;&gt;"NR",S327&lt;&gt;"", S327&lt;&gt;0, S327&lt;&gt;"NA", S327&lt;&gt;"NR"), S327/Q327, "NA")</f>
        <v>2</v>
      </c>
      <c r="V327">
        <f t="shared" ref="V327:V358" si="13">IF(AND(U327&lt;&gt;"", U327&lt;&gt;0, U327&lt;&gt;"NA", U327&lt;&gt;"NR",R327&lt;&gt;"", R327&lt;&gt;0, R327&lt;&gt;"NA", R327&lt;&gt;"NR"), R327/U327, "NA")</f>
        <v>4.5</v>
      </c>
      <c r="W327" s="35" t="s">
        <v>147</v>
      </c>
      <c r="X327" t="s">
        <v>97</v>
      </c>
      <c r="Y327" t="s">
        <v>9</v>
      </c>
      <c r="Z327" t="s">
        <v>1559</v>
      </c>
      <c r="AA327">
        <v>10</v>
      </c>
      <c r="AB327" t="s">
        <v>320</v>
      </c>
      <c r="AC327" t="s">
        <v>9</v>
      </c>
      <c r="AD327" t="s">
        <v>8</v>
      </c>
      <c r="AE327" t="s">
        <v>231</v>
      </c>
      <c r="AF327" t="s">
        <v>9</v>
      </c>
      <c r="AG327">
        <v>3</v>
      </c>
      <c r="AH327">
        <v>20</v>
      </c>
      <c r="AI327" s="35" t="s">
        <v>1525</v>
      </c>
      <c r="AK327">
        <v>10</v>
      </c>
      <c r="AL327" t="s">
        <v>145</v>
      </c>
      <c r="AM327">
        <v>-12</v>
      </c>
      <c r="AN327" t="s">
        <v>156</v>
      </c>
      <c r="AO327" s="35">
        <v>1008</v>
      </c>
      <c r="AP327" t="s">
        <v>876</v>
      </c>
      <c r="AQ327">
        <v>15.75</v>
      </c>
      <c r="AR327">
        <v>6.85</v>
      </c>
      <c r="AS327">
        <v>10.59</v>
      </c>
      <c r="AT327">
        <v>3.48</v>
      </c>
      <c r="AU327" t="s">
        <v>8</v>
      </c>
      <c r="AV327" t="s">
        <v>8</v>
      </c>
      <c r="AW327" t="s">
        <v>137</v>
      </c>
      <c r="AX327" t="s">
        <v>196</v>
      </c>
      <c r="AY327" s="35" t="s">
        <v>12</v>
      </c>
      <c r="AZ327" t="s">
        <v>8</v>
      </c>
      <c r="BA327" t="s">
        <v>8</v>
      </c>
      <c r="BB327" t="s">
        <v>8</v>
      </c>
      <c r="BC327" t="s">
        <v>8</v>
      </c>
      <c r="BD327" t="s">
        <v>8</v>
      </c>
      <c r="BE327" t="s">
        <v>8</v>
      </c>
      <c r="BF327" s="35" t="s">
        <v>272</v>
      </c>
      <c r="BG327" t="s">
        <v>273</v>
      </c>
    </row>
    <row r="328" spans="1:61" x14ac:dyDescent="0.3">
      <c r="A328" t="s">
        <v>1523</v>
      </c>
      <c r="B328" t="s">
        <v>1522</v>
      </c>
      <c r="C328">
        <v>2012</v>
      </c>
      <c r="D328" t="s">
        <v>1524</v>
      </c>
      <c r="E328" t="s">
        <v>143</v>
      </c>
      <c r="F328" s="35" t="s">
        <v>24</v>
      </c>
      <c r="G328" t="s">
        <v>11</v>
      </c>
      <c r="H328" t="s">
        <v>36</v>
      </c>
      <c r="I328" t="s">
        <v>12</v>
      </c>
      <c r="J328" t="s">
        <v>8</v>
      </c>
      <c r="K328" t="s">
        <v>9</v>
      </c>
      <c r="L328">
        <v>13</v>
      </c>
      <c r="M328" t="s">
        <v>9</v>
      </c>
      <c r="N328">
        <v>250</v>
      </c>
      <c r="O328" t="s">
        <v>9</v>
      </c>
      <c r="P328">
        <v>300</v>
      </c>
      <c r="Q328">
        <v>2</v>
      </c>
      <c r="R328">
        <v>9</v>
      </c>
      <c r="S328">
        <v>4</v>
      </c>
      <c r="T328">
        <v>6</v>
      </c>
      <c r="U328">
        <f>IF(AND(Q328&lt;&gt;"", Q328&lt;&gt;0, Q328&lt;&gt;"NA", Q328&lt;&gt;"NR",S328&lt;&gt;"", S328&lt;&gt;0, S328&lt;&gt;"NA", S328&lt;&gt;"NR"), S328/Q328, "NA")</f>
        <v>2</v>
      </c>
      <c r="V328">
        <f>IF(AND(U328&lt;&gt;"", U328&lt;&gt;0, U328&lt;&gt;"NA", U328&lt;&gt;"NR",R328&lt;&gt;"", R328&lt;&gt;0, R328&lt;&gt;"NA", R328&lt;&gt;"NR"), R328/U328, "NA")</f>
        <v>4.5</v>
      </c>
      <c r="W328" s="35" t="s">
        <v>147</v>
      </c>
      <c r="X328" t="s">
        <v>97</v>
      </c>
      <c r="Y328" t="s">
        <v>9</v>
      </c>
      <c r="Z328" t="s">
        <v>1559</v>
      </c>
      <c r="AA328">
        <v>10</v>
      </c>
      <c r="AB328" t="s">
        <v>320</v>
      </c>
      <c r="AC328" t="s">
        <v>9</v>
      </c>
      <c r="AD328" t="s">
        <v>8</v>
      </c>
      <c r="AE328" t="s">
        <v>231</v>
      </c>
      <c r="AF328" t="s">
        <v>9</v>
      </c>
      <c r="AG328">
        <v>3</v>
      </c>
      <c r="AH328">
        <v>20</v>
      </c>
      <c r="AI328" s="35" t="s">
        <v>357</v>
      </c>
      <c r="AK328">
        <v>2.5</v>
      </c>
      <c r="AL328" t="s">
        <v>145</v>
      </c>
      <c r="AM328">
        <v>-12</v>
      </c>
      <c r="AN328" t="s">
        <v>156</v>
      </c>
      <c r="AO328" s="35">
        <v>1008</v>
      </c>
      <c r="AP328" t="s">
        <v>876</v>
      </c>
      <c r="AQ328">
        <v>15.75</v>
      </c>
      <c r="AR328">
        <v>6.85</v>
      </c>
      <c r="AS328">
        <v>7.27</v>
      </c>
      <c r="AT328">
        <v>1.84</v>
      </c>
      <c r="AU328" t="s">
        <v>8</v>
      </c>
      <c r="AV328" t="s">
        <v>8</v>
      </c>
      <c r="AW328" t="s">
        <v>137</v>
      </c>
      <c r="AX328" t="s">
        <v>196</v>
      </c>
      <c r="AY328" s="35" t="s">
        <v>12</v>
      </c>
      <c r="AZ328" t="s">
        <v>8</v>
      </c>
      <c r="BA328" t="s">
        <v>8</v>
      </c>
      <c r="BB328" t="s">
        <v>8</v>
      </c>
      <c r="BC328" t="s">
        <v>8</v>
      </c>
      <c r="BD328" t="s">
        <v>8</v>
      </c>
      <c r="BE328" t="s">
        <v>8</v>
      </c>
      <c r="BF328" s="35" t="s">
        <v>272</v>
      </c>
      <c r="BG328" t="s">
        <v>273</v>
      </c>
    </row>
    <row r="329" spans="1:61" s="22" customFormat="1" x14ac:dyDescent="0.3">
      <c r="A329" s="22" t="s">
        <v>1527</v>
      </c>
      <c r="B329" s="22" t="s">
        <v>1526</v>
      </c>
      <c r="C329" s="22">
        <v>2014</v>
      </c>
      <c r="D329" s="22" t="s">
        <v>1528</v>
      </c>
      <c r="E329" s="22" t="s">
        <v>141</v>
      </c>
      <c r="F329" s="34" t="s">
        <v>25</v>
      </c>
      <c r="G329" s="22" t="s">
        <v>1008</v>
      </c>
      <c r="H329" s="22" t="s">
        <v>9</v>
      </c>
      <c r="I329" s="22" t="s">
        <v>12</v>
      </c>
      <c r="J329" s="22" t="s">
        <v>8</v>
      </c>
      <c r="K329" s="22">
        <v>8</v>
      </c>
      <c r="L329" s="22" t="s">
        <v>9</v>
      </c>
      <c r="M329" s="22">
        <v>10</v>
      </c>
      <c r="N329" s="22" t="s">
        <v>9</v>
      </c>
      <c r="O329" s="22" t="s">
        <v>9</v>
      </c>
      <c r="P329" s="22" t="s">
        <v>9</v>
      </c>
      <c r="Q329" s="22">
        <v>1</v>
      </c>
      <c r="R329" s="22">
        <v>7.5</v>
      </c>
      <c r="S329" s="22">
        <v>0</v>
      </c>
      <c r="T329" s="22" t="s">
        <v>8</v>
      </c>
      <c r="U329" s="22" t="str">
        <f t="shared" si="12"/>
        <v>NA</v>
      </c>
      <c r="V329" s="22" t="str">
        <f t="shared" si="13"/>
        <v>NA</v>
      </c>
      <c r="W329" s="34" t="s">
        <v>97</v>
      </c>
      <c r="X329" s="22" t="s">
        <v>8</v>
      </c>
      <c r="Y329" s="22" t="s">
        <v>78</v>
      </c>
      <c r="Z329" s="22" t="s">
        <v>1109</v>
      </c>
      <c r="AA329" s="22">
        <v>10</v>
      </c>
      <c r="AB329" s="22" t="s">
        <v>320</v>
      </c>
      <c r="AC329" s="22">
        <v>2750</v>
      </c>
      <c r="AD329" s="22" t="s">
        <v>528</v>
      </c>
      <c r="AE329" s="22" t="s">
        <v>232</v>
      </c>
      <c r="AF329" s="22">
        <v>560</v>
      </c>
      <c r="AG329" s="22">
        <v>1.5</v>
      </c>
      <c r="AH329" s="22">
        <v>20</v>
      </c>
      <c r="AI329" s="34" t="s">
        <v>12</v>
      </c>
      <c r="AJ329" s="22" t="s">
        <v>8</v>
      </c>
      <c r="AK329" s="22" t="s">
        <v>8</v>
      </c>
      <c r="AL329" s="22" t="s">
        <v>8</v>
      </c>
      <c r="AM329" s="22" t="s">
        <v>8</v>
      </c>
      <c r="AN329" s="22" t="s">
        <v>8</v>
      </c>
      <c r="AO329" s="34">
        <v>432</v>
      </c>
      <c r="AP329" s="22" t="s">
        <v>876</v>
      </c>
      <c r="AQ329" s="22">
        <v>2.33</v>
      </c>
      <c r="AR329" s="22">
        <v>0.9</v>
      </c>
      <c r="AS329" s="22" t="s">
        <v>8</v>
      </c>
      <c r="AT329" s="22" t="s">
        <v>8</v>
      </c>
      <c r="AU329" s="22" t="s">
        <v>8</v>
      </c>
      <c r="AV329" s="22" t="s">
        <v>8</v>
      </c>
      <c r="AW329" s="22" t="s">
        <v>363</v>
      </c>
      <c r="AX329" s="22" t="s">
        <v>197</v>
      </c>
      <c r="AY329" s="34" t="s">
        <v>12</v>
      </c>
      <c r="AZ329" s="22" t="s">
        <v>8</v>
      </c>
      <c r="BA329" s="22" t="s">
        <v>8</v>
      </c>
      <c r="BB329" s="22" t="s">
        <v>8</v>
      </c>
      <c r="BC329" s="22" t="s">
        <v>8</v>
      </c>
      <c r="BD329" s="22" t="s">
        <v>8</v>
      </c>
      <c r="BE329" s="22" t="s">
        <v>8</v>
      </c>
      <c r="BF329" s="34" t="s">
        <v>273</v>
      </c>
      <c r="BG329" s="22" t="s">
        <v>273</v>
      </c>
    </row>
    <row r="330" spans="1:61" x14ac:dyDescent="0.3">
      <c r="A330" t="s">
        <v>1529</v>
      </c>
      <c r="B330" t="s">
        <v>1526</v>
      </c>
      <c r="C330">
        <v>2015</v>
      </c>
      <c r="D330" t="s">
        <v>1530</v>
      </c>
      <c r="E330" t="s">
        <v>141</v>
      </c>
      <c r="F330" s="35" t="s">
        <v>25</v>
      </c>
      <c r="G330" t="s">
        <v>1008</v>
      </c>
      <c r="H330" t="s">
        <v>35</v>
      </c>
      <c r="I330" t="s">
        <v>337</v>
      </c>
      <c r="J330" t="s">
        <v>8</v>
      </c>
      <c r="K330" t="s">
        <v>9</v>
      </c>
      <c r="L330">
        <v>52</v>
      </c>
      <c r="M330" t="s">
        <v>9</v>
      </c>
      <c r="N330" t="s">
        <v>9</v>
      </c>
      <c r="O330" t="s">
        <v>9</v>
      </c>
      <c r="P330" t="s">
        <v>9</v>
      </c>
      <c r="Q330">
        <v>1</v>
      </c>
      <c r="R330">
        <v>5</v>
      </c>
      <c r="S330">
        <v>1</v>
      </c>
      <c r="T330">
        <v>5</v>
      </c>
      <c r="U330">
        <f t="shared" si="12"/>
        <v>1</v>
      </c>
      <c r="V330">
        <f t="shared" si="13"/>
        <v>5</v>
      </c>
      <c r="W330" s="35" t="s">
        <v>97</v>
      </c>
      <c r="X330" t="s">
        <v>8</v>
      </c>
      <c r="Y330" t="s">
        <v>78</v>
      </c>
      <c r="Z330" t="s">
        <v>1109</v>
      </c>
      <c r="AA330">
        <v>10</v>
      </c>
      <c r="AB330" t="s">
        <v>320</v>
      </c>
      <c r="AC330">
        <v>2750</v>
      </c>
      <c r="AD330" t="s">
        <v>528</v>
      </c>
      <c r="AE330" t="s">
        <v>232</v>
      </c>
      <c r="AF330">
        <v>560</v>
      </c>
      <c r="AG330">
        <v>1.5</v>
      </c>
      <c r="AH330">
        <v>20</v>
      </c>
      <c r="AI330" s="35" t="s">
        <v>1531</v>
      </c>
      <c r="AK330">
        <v>7</v>
      </c>
      <c r="AL330" t="s">
        <v>519</v>
      </c>
      <c r="AM330" t="s">
        <v>9</v>
      </c>
      <c r="AN330" t="s">
        <v>9</v>
      </c>
      <c r="AO330" s="35">
        <v>168</v>
      </c>
      <c r="AP330" t="s">
        <v>876</v>
      </c>
      <c r="AQ330">
        <v>2.02</v>
      </c>
      <c r="AR330">
        <v>0.9</v>
      </c>
      <c r="AS330">
        <v>2.1</v>
      </c>
      <c r="AT330">
        <v>0.82</v>
      </c>
      <c r="AU330" t="s">
        <v>8</v>
      </c>
      <c r="AV330" t="s">
        <v>8</v>
      </c>
      <c r="AW330" t="s">
        <v>137</v>
      </c>
      <c r="AX330" t="s">
        <v>9</v>
      </c>
      <c r="AY330" s="35" t="s">
        <v>12</v>
      </c>
      <c r="AZ330" t="s">
        <v>8</v>
      </c>
      <c r="BA330" t="s">
        <v>8</v>
      </c>
      <c r="BB330" t="s">
        <v>8</v>
      </c>
      <c r="BC330" t="s">
        <v>8</v>
      </c>
      <c r="BD330" t="s">
        <v>8</v>
      </c>
      <c r="BE330" t="s">
        <v>8</v>
      </c>
      <c r="BF330" s="35" t="s">
        <v>272</v>
      </c>
      <c r="BG330" t="s">
        <v>272</v>
      </c>
      <c r="BH330" t="s">
        <v>1532</v>
      </c>
    </row>
    <row r="331" spans="1:61" s="22" customFormat="1" x14ac:dyDescent="0.3">
      <c r="A331" s="22" t="s">
        <v>1534</v>
      </c>
      <c r="B331" s="22" t="s">
        <v>1533</v>
      </c>
      <c r="C331" s="22">
        <v>2018</v>
      </c>
      <c r="D331" s="22" t="s">
        <v>1535</v>
      </c>
      <c r="E331" s="22" t="s">
        <v>141</v>
      </c>
      <c r="F331" s="34" t="s">
        <v>25</v>
      </c>
      <c r="G331" s="22" t="s">
        <v>1008</v>
      </c>
      <c r="H331" s="22" t="s">
        <v>36</v>
      </c>
      <c r="I331" s="22" t="s">
        <v>12</v>
      </c>
      <c r="J331" s="22" t="s">
        <v>8</v>
      </c>
      <c r="K331" s="22">
        <v>6</v>
      </c>
      <c r="L331" s="22" t="s">
        <v>9</v>
      </c>
      <c r="M331" s="22">
        <v>7</v>
      </c>
      <c r="N331" s="22" t="s">
        <v>9</v>
      </c>
      <c r="O331" s="22" t="s">
        <v>9</v>
      </c>
      <c r="P331" s="22" t="s">
        <v>9</v>
      </c>
      <c r="Q331" s="22">
        <v>1</v>
      </c>
      <c r="R331" s="22">
        <v>6</v>
      </c>
      <c r="S331" s="22">
        <v>1</v>
      </c>
      <c r="T331" s="22">
        <v>6</v>
      </c>
      <c r="U331" s="22">
        <f t="shared" si="12"/>
        <v>1</v>
      </c>
      <c r="V331" s="22">
        <f t="shared" si="13"/>
        <v>6</v>
      </c>
      <c r="W331" s="34" t="s">
        <v>97</v>
      </c>
      <c r="X331" s="22" t="s">
        <v>8</v>
      </c>
      <c r="Y331" s="22" t="s">
        <v>78</v>
      </c>
      <c r="Z331" s="22" t="s">
        <v>9</v>
      </c>
      <c r="AA331" s="22">
        <v>100</v>
      </c>
      <c r="AB331" s="22" t="s">
        <v>145</v>
      </c>
      <c r="AC331" s="22">
        <v>12000</v>
      </c>
      <c r="AD331" s="22" t="s">
        <v>252</v>
      </c>
      <c r="AE331" s="22" t="s">
        <v>231</v>
      </c>
      <c r="AF331" s="22" t="s">
        <v>9</v>
      </c>
      <c r="AG331" s="22">
        <v>2</v>
      </c>
      <c r="AH331" s="22">
        <v>15</v>
      </c>
      <c r="AI331" s="34" t="s">
        <v>1536</v>
      </c>
      <c r="AK331" s="22">
        <v>1.5</v>
      </c>
      <c r="AL331" s="22" t="s">
        <v>1537</v>
      </c>
      <c r="AM331" s="22">
        <v>96</v>
      </c>
      <c r="AN331" s="22" t="s">
        <v>158</v>
      </c>
      <c r="AO331" s="34">
        <v>264</v>
      </c>
      <c r="AP331" s="22" t="s">
        <v>9</v>
      </c>
      <c r="AQ331" s="22">
        <v>0.87</v>
      </c>
      <c r="AR331" s="22">
        <v>7.0000000000000007E-2</v>
      </c>
      <c r="AS331" s="22">
        <v>0.87</v>
      </c>
      <c r="AT331" s="22">
        <v>0.06</v>
      </c>
      <c r="AU331" s="22" t="s">
        <v>8</v>
      </c>
      <c r="AV331" s="22" t="s">
        <v>8</v>
      </c>
      <c r="AW331" s="22" t="s">
        <v>137</v>
      </c>
      <c r="AX331" s="22" t="s">
        <v>197</v>
      </c>
      <c r="AY331" s="34" t="s">
        <v>12</v>
      </c>
      <c r="AZ331" s="22" t="s">
        <v>8</v>
      </c>
      <c r="BA331" s="22" t="s">
        <v>8</v>
      </c>
      <c r="BB331" s="22" t="s">
        <v>8</v>
      </c>
      <c r="BC331" s="22" t="s">
        <v>8</v>
      </c>
      <c r="BD331" s="22" t="s">
        <v>8</v>
      </c>
      <c r="BE331" s="22" t="s">
        <v>8</v>
      </c>
      <c r="BF331" s="34" t="s">
        <v>272</v>
      </c>
      <c r="BG331" s="22" t="s">
        <v>272</v>
      </c>
      <c r="BH331" s="22" t="s">
        <v>1532</v>
      </c>
    </row>
    <row r="332" spans="1:61" x14ac:dyDescent="0.3">
      <c r="A332" t="s">
        <v>1541</v>
      </c>
      <c r="B332" t="s">
        <v>1540</v>
      </c>
      <c r="C332">
        <v>2014</v>
      </c>
      <c r="D332" t="s">
        <v>1542</v>
      </c>
      <c r="E332" t="s">
        <v>141</v>
      </c>
      <c r="F332" s="35" t="s">
        <v>24</v>
      </c>
      <c r="G332" t="s">
        <v>49</v>
      </c>
      <c r="H332" t="s">
        <v>35</v>
      </c>
      <c r="I332" t="s">
        <v>12</v>
      </c>
      <c r="J332" t="s">
        <v>8</v>
      </c>
      <c r="K332">
        <v>13</v>
      </c>
      <c r="L332" t="s">
        <v>9</v>
      </c>
      <c r="M332">
        <v>30</v>
      </c>
      <c r="N332">
        <v>230</v>
      </c>
      <c r="O332" t="s">
        <v>9</v>
      </c>
      <c r="P332">
        <v>400</v>
      </c>
      <c r="Q332">
        <v>1</v>
      </c>
      <c r="R332">
        <v>28</v>
      </c>
      <c r="S332">
        <v>1</v>
      </c>
      <c r="T332">
        <v>26</v>
      </c>
      <c r="U332">
        <f t="shared" si="12"/>
        <v>1</v>
      </c>
      <c r="V332">
        <f t="shared" si="13"/>
        <v>28</v>
      </c>
      <c r="W332" s="35" t="s">
        <v>97</v>
      </c>
      <c r="X332" t="s">
        <v>1543</v>
      </c>
      <c r="Y332" t="s">
        <v>78</v>
      </c>
      <c r="Z332" t="s">
        <v>925</v>
      </c>
      <c r="AA332">
        <v>13</v>
      </c>
      <c r="AB332" t="s">
        <v>145</v>
      </c>
      <c r="AC332">
        <v>150</v>
      </c>
      <c r="AD332" t="s">
        <v>292</v>
      </c>
      <c r="AE332" t="s">
        <v>232</v>
      </c>
      <c r="AF332" t="s">
        <v>9</v>
      </c>
      <c r="AG332">
        <v>10</v>
      </c>
      <c r="AH332">
        <v>10</v>
      </c>
      <c r="AI332" s="35" t="s">
        <v>1545</v>
      </c>
      <c r="AK332">
        <v>5</v>
      </c>
      <c r="AL332" t="s">
        <v>1546</v>
      </c>
      <c r="AM332">
        <v>0</v>
      </c>
      <c r="AN332" t="s">
        <v>158</v>
      </c>
      <c r="AO332" s="35">
        <v>2016</v>
      </c>
      <c r="AP332" t="s">
        <v>876</v>
      </c>
      <c r="AQ332">
        <v>22.03</v>
      </c>
      <c r="AR332">
        <v>2.17</v>
      </c>
      <c r="AS332">
        <v>20.54</v>
      </c>
      <c r="AT332">
        <v>1.5</v>
      </c>
      <c r="AU332" t="s">
        <v>8</v>
      </c>
      <c r="AV332" t="s">
        <v>8</v>
      </c>
      <c r="AW332" t="s">
        <v>137</v>
      </c>
      <c r="AX332" t="s">
        <v>197</v>
      </c>
      <c r="AY332" s="35" t="s">
        <v>12</v>
      </c>
      <c r="AZ332" t="s">
        <v>8</v>
      </c>
      <c r="BA332" t="s">
        <v>8</v>
      </c>
      <c r="BB332" t="s">
        <v>8</v>
      </c>
      <c r="BC332" t="s">
        <v>8</v>
      </c>
      <c r="BD332" t="s">
        <v>8</v>
      </c>
      <c r="BE332" t="s">
        <v>8</v>
      </c>
      <c r="BF332" s="35" t="s">
        <v>273</v>
      </c>
      <c r="BG332" t="s">
        <v>273</v>
      </c>
    </row>
    <row r="333" spans="1:61" s="22" customFormat="1" x14ac:dyDescent="0.3">
      <c r="A333" s="22" t="s">
        <v>1550</v>
      </c>
      <c r="B333" s="22" t="s">
        <v>1549</v>
      </c>
      <c r="C333" s="22">
        <v>1993</v>
      </c>
      <c r="D333" s="22" t="s">
        <v>1551</v>
      </c>
      <c r="E333" s="22" t="s">
        <v>141</v>
      </c>
      <c r="F333" s="34" t="s">
        <v>24</v>
      </c>
      <c r="G333" s="22" t="s">
        <v>10</v>
      </c>
      <c r="H333" s="22" t="s">
        <v>36</v>
      </c>
      <c r="I333" s="22" t="s">
        <v>12</v>
      </c>
      <c r="J333" s="22" t="s">
        <v>8</v>
      </c>
      <c r="K333" s="22" t="s">
        <v>9</v>
      </c>
      <c r="L333" s="22" t="s">
        <v>9</v>
      </c>
      <c r="M333" s="22" t="s">
        <v>9</v>
      </c>
      <c r="N333" s="22" t="s">
        <v>9</v>
      </c>
      <c r="O333" s="22">
        <v>230</v>
      </c>
      <c r="P333" s="22" t="s">
        <v>9</v>
      </c>
      <c r="Q333" s="22">
        <v>1</v>
      </c>
      <c r="R333" s="22" t="s">
        <v>9</v>
      </c>
      <c r="S333" s="22">
        <v>0</v>
      </c>
      <c r="T333" s="22" t="s">
        <v>8</v>
      </c>
      <c r="U333" s="22" t="str">
        <f t="shared" si="12"/>
        <v>NA</v>
      </c>
      <c r="V333" s="22" t="str">
        <f t="shared" si="13"/>
        <v>NA</v>
      </c>
      <c r="W333" s="34" t="s">
        <v>95</v>
      </c>
      <c r="X333" s="22" t="s">
        <v>8</v>
      </c>
      <c r="Y333" s="22" t="s">
        <v>78</v>
      </c>
      <c r="Z333" s="22" t="s">
        <v>376</v>
      </c>
      <c r="AA333" s="22">
        <v>80</v>
      </c>
      <c r="AB333" s="22" t="s">
        <v>145</v>
      </c>
      <c r="AC333" s="22">
        <v>150</v>
      </c>
      <c r="AD333" s="22" t="s">
        <v>292</v>
      </c>
      <c r="AE333" s="22" t="s">
        <v>86</v>
      </c>
      <c r="AF333" s="22" t="s">
        <v>9</v>
      </c>
      <c r="AG333" s="22">
        <v>6</v>
      </c>
      <c r="AH333" s="22">
        <v>5</v>
      </c>
      <c r="AI333" s="34" t="s">
        <v>12</v>
      </c>
      <c r="AJ333" s="22" t="s">
        <v>8</v>
      </c>
      <c r="AK333" s="22" t="s">
        <v>8</v>
      </c>
      <c r="AL333" s="22" t="s">
        <v>8</v>
      </c>
      <c r="AM333" s="22" t="s">
        <v>8</v>
      </c>
      <c r="AN333" s="22" t="s">
        <v>8</v>
      </c>
      <c r="AO333" s="34">
        <v>24</v>
      </c>
      <c r="AP333" s="22" t="s">
        <v>876</v>
      </c>
      <c r="AQ333" s="22">
        <v>15.7</v>
      </c>
      <c r="AR333" s="22">
        <v>1.1000000000000001</v>
      </c>
      <c r="AS333" s="22" t="s">
        <v>8</v>
      </c>
      <c r="AT333" s="22" t="s">
        <v>8</v>
      </c>
      <c r="AU333" s="22" t="s">
        <v>8</v>
      </c>
      <c r="AV333" s="22" t="s">
        <v>8</v>
      </c>
      <c r="AW333" s="22" t="s">
        <v>137</v>
      </c>
      <c r="AX333" s="22" t="s">
        <v>197</v>
      </c>
      <c r="AY333" s="34" t="s">
        <v>12</v>
      </c>
      <c r="AZ333" s="22" t="s">
        <v>8</v>
      </c>
      <c r="BA333" s="22" t="s">
        <v>8</v>
      </c>
      <c r="BB333" s="22" t="s">
        <v>8</v>
      </c>
      <c r="BC333" s="22" t="s">
        <v>8</v>
      </c>
      <c r="BD333" s="22" t="s">
        <v>8</v>
      </c>
      <c r="BE333" s="22" t="s">
        <v>8</v>
      </c>
      <c r="BF333" s="34" t="s">
        <v>272</v>
      </c>
      <c r="BG333" s="22" t="s">
        <v>273</v>
      </c>
      <c r="BH333" s="22" t="s">
        <v>1552</v>
      </c>
    </row>
    <row r="334" spans="1:61" x14ac:dyDescent="0.3">
      <c r="A334" t="s">
        <v>1554</v>
      </c>
      <c r="B334" t="s">
        <v>1553</v>
      </c>
      <c r="C334">
        <v>2013</v>
      </c>
      <c r="D334" t="s">
        <v>1555</v>
      </c>
      <c r="E334" t="s">
        <v>141</v>
      </c>
      <c r="F334" s="35" t="s">
        <v>25</v>
      </c>
      <c r="G334" t="s">
        <v>1561</v>
      </c>
      <c r="H334" t="s">
        <v>36</v>
      </c>
      <c r="I334" t="s">
        <v>1556</v>
      </c>
      <c r="J334" t="s">
        <v>284</v>
      </c>
      <c r="K334">
        <v>17</v>
      </c>
      <c r="L334" t="s">
        <v>9</v>
      </c>
      <c r="M334">
        <v>22</v>
      </c>
      <c r="N334">
        <v>25.9</v>
      </c>
      <c r="O334" t="s">
        <v>9</v>
      </c>
      <c r="P334">
        <v>46.7</v>
      </c>
      <c r="Q334">
        <v>2</v>
      </c>
      <c r="R334">
        <v>15</v>
      </c>
      <c r="S334">
        <v>2</v>
      </c>
      <c r="T334">
        <v>15</v>
      </c>
      <c r="U334">
        <f t="shared" si="12"/>
        <v>1</v>
      </c>
      <c r="V334">
        <f t="shared" si="13"/>
        <v>15</v>
      </c>
      <c r="W334" s="35" t="s">
        <v>1557</v>
      </c>
      <c r="X334" t="s">
        <v>1558</v>
      </c>
      <c r="Y334" t="s">
        <v>78</v>
      </c>
      <c r="Z334" t="s">
        <v>1559</v>
      </c>
      <c r="AA334">
        <v>50</v>
      </c>
      <c r="AB334" t="s">
        <v>145</v>
      </c>
      <c r="AC334" t="s">
        <v>9</v>
      </c>
      <c r="AD334" t="s">
        <v>8</v>
      </c>
      <c r="AE334" t="s">
        <v>231</v>
      </c>
      <c r="AF334" t="s">
        <v>9</v>
      </c>
      <c r="AG334">
        <v>1</v>
      </c>
      <c r="AH334">
        <v>10</v>
      </c>
      <c r="AI334" s="35" t="s">
        <v>1560</v>
      </c>
      <c r="AK334">
        <v>50</v>
      </c>
      <c r="AL334" t="s">
        <v>145</v>
      </c>
      <c r="AM334">
        <v>48</v>
      </c>
      <c r="AN334" t="s">
        <v>158</v>
      </c>
      <c r="AO334" s="35">
        <v>720</v>
      </c>
      <c r="AP334" t="s">
        <v>876</v>
      </c>
      <c r="AQ334">
        <v>1.21</v>
      </c>
      <c r="AR334">
        <v>0.08</v>
      </c>
      <c r="AS334">
        <v>1.52</v>
      </c>
      <c r="AT334">
        <v>0.14000000000000001</v>
      </c>
      <c r="AU334" t="s">
        <v>8</v>
      </c>
      <c r="AV334" t="s">
        <v>8</v>
      </c>
      <c r="AW334" t="s">
        <v>137</v>
      </c>
      <c r="AX334" t="s">
        <v>197</v>
      </c>
      <c r="AY334" s="35" t="s">
        <v>12</v>
      </c>
      <c r="AZ334" t="s">
        <v>8</v>
      </c>
      <c r="BA334" t="s">
        <v>8</v>
      </c>
      <c r="BB334" t="s">
        <v>8</v>
      </c>
      <c r="BC334" t="s">
        <v>8</v>
      </c>
      <c r="BD334" t="s">
        <v>8</v>
      </c>
      <c r="BE334" t="s">
        <v>8</v>
      </c>
      <c r="BF334" s="35" t="s">
        <v>273</v>
      </c>
      <c r="BG334" t="s">
        <v>273</v>
      </c>
    </row>
    <row r="335" spans="1:61" x14ac:dyDescent="0.3">
      <c r="A335" t="s">
        <v>1554</v>
      </c>
      <c r="B335" t="s">
        <v>1553</v>
      </c>
      <c r="C335">
        <v>2013</v>
      </c>
      <c r="D335" t="s">
        <v>1555</v>
      </c>
      <c r="E335" t="s">
        <v>143</v>
      </c>
      <c r="F335" s="35" t="s">
        <v>25</v>
      </c>
      <c r="G335" t="s">
        <v>1562</v>
      </c>
      <c r="H335" t="s">
        <v>36</v>
      </c>
      <c r="I335" t="s">
        <v>1556</v>
      </c>
      <c r="J335" t="s">
        <v>284</v>
      </c>
      <c r="K335">
        <v>17</v>
      </c>
      <c r="L335" t="s">
        <v>9</v>
      </c>
      <c r="M335">
        <v>22</v>
      </c>
      <c r="N335">
        <v>25.9</v>
      </c>
      <c r="O335" t="s">
        <v>9</v>
      </c>
      <c r="P335">
        <v>46.7</v>
      </c>
      <c r="Q335">
        <v>2</v>
      </c>
      <c r="R335">
        <v>14</v>
      </c>
      <c r="S335">
        <v>2</v>
      </c>
      <c r="T335">
        <v>13</v>
      </c>
      <c r="U335">
        <f>IF(AND(Q335&lt;&gt;"", Q335&lt;&gt;0, Q335&lt;&gt;"NA", Q335&lt;&gt;"NR",S335&lt;&gt;"", S335&lt;&gt;0, S335&lt;&gt;"NA", S335&lt;&gt;"NR"), S335/Q335, "NA")</f>
        <v>1</v>
      </c>
      <c r="V335">
        <f>IF(AND(U335&lt;&gt;"", U335&lt;&gt;0, U335&lt;&gt;"NA", U335&lt;&gt;"NR",R335&lt;&gt;"", R335&lt;&gt;0, R335&lt;&gt;"NA", R335&lt;&gt;"NR"), R335/U335, "NA")</f>
        <v>14</v>
      </c>
      <c r="W335" s="35" t="s">
        <v>1557</v>
      </c>
      <c r="X335" t="s">
        <v>1558</v>
      </c>
      <c r="Y335" t="s">
        <v>78</v>
      </c>
      <c r="Z335" t="s">
        <v>1559</v>
      </c>
      <c r="AA335">
        <v>50</v>
      </c>
      <c r="AB335" t="s">
        <v>145</v>
      </c>
      <c r="AC335" t="s">
        <v>9</v>
      </c>
      <c r="AD335" t="s">
        <v>8</v>
      </c>
      <c r="AE335" t="s">
        <v>231</v>
      </c>
      <c r="AF335" t="s">
        <v>9</v>
      </c>
      <c r="AG335">
        <v>1</v>
      </c>
      <c r="AH335">
        <v>10</v>
      </c>
      <c r="AI335" s="35" t="s">
        <v>1560</v>
      </c>
      <c r="AK335">
        <v>50</v>
      </c>
      <c r="AL335" t="s">
        <v>145</v>
      </c>
      <c r="AM335">
        <v>48</v>
      </c>
      <c r="AN335" t="s">
        <v>158</v>
      </c>
      <c r="AO335" s="35">
        <v>720</v>
      </c>
      <c r="AP335" t="s">
        <v>876</v>
      </c>
      <c r="AQ335">
        <v>1.18</v>
      </c>
      <c r="AR335">
        <v>0.09</v>
      </c>
      <c r="AS335">
        <v>1.03</v>
      </c>
      <c r="AT335">
        <v>0.12</v>
      </c>
      <c r="AU335" t="s">
        <v>8</v>
      </c>
      <c r="AV335" t="s">
        <v>8</v>
      </c>
      <c r="AW335" t="s">
        <v>137</v>
      </c>
      <c r="AX335" t="s">
        <v>197</v>
      </c>
      <c r="AY335" s="35" t="s">
        <v>12</v>
      </c>
      <c r="AZ335" t="s">
        <v>8</v>
      </c>
      <c r="BA335" t="s">
        <v>8</v>
      </c>
      <c r="BB335" t="s">
        <v>8</v>
      </c>
      <c r="BC335" t="s">
        <v>8</v>
      </c>
      <c r="BD335" t="s">
        <v>8</v>
      </c>
      <c r="BE335" t="s">
        <v>8</v>
      </c>
      <c r="BF335" s="35" t="s">
        <v>273</v>
      </c>
      <c r="BG335" t="s">
        <v>273</v>
      </c>
    </row>
    <row r="336" spans="1:61" s="22" customFormat="1" x14ac:dyDescent="0.3">
      <c r="A336" s="22" t="s">
        <v>1564</v>
      </c>
      <c r="B336" s="22" t="s">
        <v>1563</v>
      </c>
      <c r="C336" s="22">
        <v>2017</v>
      </c>
      <c r="D336" s="22" t="s">
        <v>1565</v>
      </c>
      <c r="E336" s="22" t="s">
        <v>141</v>
      </c>
      <c r="F336" s="34" t="s">
        <v>24</v>
      </c>
      <c r="G336" s="22" t="s">
        <v>10</v>
      </c>
      <c r="H336" s="22" t="s">
        <v>36</v>
      </c>
      <c r="I336" s="22" t="s">
        <v>12</v>
      </c>
      <c r="J336" s="22" t="s">
        <v>8</v>
      </c>
      <c r="K336" s="22" t="s">
        <v>9</v>
      </c>
      <c r="L336" s="22">
        <v>7</v>
      </c>
      <c r="M336" s="22" t="s">
        <v>9</v>
      </c>
      <c r="N336" s="22" t="s">
        <v>9</v>
      </c>
      <c r="O336" s="22" t="s">
        <v>9</v>
      </c>
      <c r="P336" s="22" t="s">
        <v>9</v>
      </c>
      <c r="Q336" s="22">
        <v>8</v>
      </c>
      <c r="R336" s="22" t="s">
        <v>9</v>
      </c>
      <c r="S336" s="22">
        <v>0</v>
      </c>
      <c r="T336" s="22" t="s">
        <v>8</v>
      </c>
      <c r="U336" s="22" t="str">
        <f t="shared" si="12"/>
        <v>NA</v>
      </c>
      <c r="V336" s="22" t="str">
        <f t="shared" si="13"/>
        <v>NA</v>
      </c>
      <c r="W336" s="34" t="s">
        <v>1566</v>
      </c>
      <c r="X336" s="22" t="s">
        <v>510</v>
      </c>
      <c r="Y336" s="22" t="s">
        <v>2553</v>
      </c>
      <c r="Z336" s="22" t="s">
        <v>340</v>
      </c>
      <c r="AA336" s="22">
        <v>10</v>
      </c>
      <c r="AB336" s="22" t="s">
        <v>320</v>
      </c>
      <c r="AC336" s="22" t="s">
        <v>9</v>
      </c>
      <c r="AD336" s="22" t="s">
        <v>8</v>
      </c>
      <c r="AE336" s="22" t="s">
        <v>9</v>
      </c>
      <c r="AF336" s="22">
        <v>532</v>
      </c>
      <c r="AG336" s="22">
        <v>1</v>
      </c>
      <c r="AH336" s="22">
        <v>20</v>
      </c>
      <c r="AI336" s="34" t="s">
        <v>12</v>
      </c>
      <c r="AJ336" s="22" t="s">
        <v>8</v>
      </c>
      <c r="AK336" s="22" t="s">
        <v>8</v>
      </c>
      <c r="AL336" s="22" t="s">
        <v>8</v>
      </c>
      <c r="AM336" s="22" t="s">
        <v>8</v>
      </c>
      <c r="AN336" s="22" t="s">
        <v>8</v>
      </c>
      <c r="AO336" s="34">
        <v>24</v>
      </c>
      <c r="AP336" s="22" t="s">
        <v>874</v>
      </c>
      <c r="AQ336" s="22">
        <v>11.4</v>
      </c>
      <c r="AR336" s="22" t="s">
        <v>9</v>
      </c>
      <c r="AS336" s="22" t="s">
        <v>8</v>
      </c>
      <c r="AT336" s="22" t="s">
        <v>8</v>
      </c>
      <c r="AU336" s="22" t="s">
        <v>8</v>
      </c>
      <c r="AV336" s="22" t="s">
        <v>8</v>
      </c>
      <c r="AW336" s="22" t="s">
        <v>137</v>
      </c>
      <c r="AX336" s="22" t="s">
        <v>196</v>
      </c>
      <c r="AY336" s="34" t="s">
        <v>12</v>
      </c>
      <c r="AZ336" s="22" t="s">
        <v>8</v>
      </c>
      <c r="BA336" s="22" t="s">
        <v>8</v>
      </c>
      <c r="BB336" s="22" t="s">
        <v>8</v>
      </c>
      <c r="BC336" s="22" t="s">
        <v>8</v>
      </c>
      <c r="BD336" s="22" t="s">
        <v>8</v>
      </c>
      <c r="BE336" s="22" t="s">
        <v>8</v>
      </c>
      <c r="BF336" s="34" t="s">
        <v>272</v>
      </c>
      <c r="BG336" s="22" t="s">
        <v>273</v>
      </c>
      <c r="BH336" s="22" t="s">
        <v>1568</v>
      </c>
      <c r="BI336" s="22" t="s">
        <v>1567</v>
      </c>
    </row>
    <row r="337" spans="1:61" x14ac:dyDescent="0.3">
      <c r="A337" t="s">
        <v>1570</v>
      </c>
      <c r="B337" t="s">
        <v>1569</v>
      </c>
      <c r="C337">
        <v>2017</v>
      </c>
      <c r="D337" t="s">
        <v>1571</v>
      </c>
      <c r="E337" t="s">
        <v>141</v>
      </c>
      <c r="F337" s="35" t="s">
        <v>24</v>
      </c>
      <c r="G337" t="s">
        <v>10</v>
      </c>
      <c r="H337" t="s">
        <v>36</v>
      </c>
      <c r="I337" t="s">
        <v>12</v>
      </c>
      <c r="J337" t="s">
        <v>8</v>
      </c>
      <c r="K337" t="s">
        <v>9</v>
      </c>
      <c r="L337" t="s">
        <v>9</v>
      </c>
      <c r="M337" t="s">
        <v>9</v>
      </c>
      <c r="N337">
        <v>250</v>
      </c>
      <c r="O337" t="s">
        <v>9</v>
      </c>
      <c r="P337">
        <v>280</v>
      </c>
      <c r="Q337">
        <v>1</v>
      </c>
      <c r="R337">
        <v>7</v>
      </c>
      <c r="S337">
        <v>2</v>
      </c>
      <c r="T337">
        <v>7</v>
      </c>
      <c r="U337">
        <f t="shared" si="12"/>
        <v>2</v>
      </c>
      <c r="V337">
        <f t="shared" si="13"/>
        <v>3.5</v>
      </c>
      <c r="W337" s="35" t="s">
        <v>99</v>
      </c>
      <c r="X337" t="s">
        <v>8</v>
      </c>
      <c r="Y337" t="s">
        <v>78</v>
      </c>
      <c r="Z337" t="s">
        <v>9</v>
      </c>
      <c r="AA337">
        <v>30</v>
      </c>
      <c r="AB337" t="s">
        <v>145</v>
      </c>
      <c r="AC337">
        <v>12000</v>
      </c>
      <c r="AD337" t="s">
        <v>252</v>
      </c>
      <c r="AE337" t="s">
        <v>231</v>
      </c>
      <c r="AF337" t="s">
        <v>9</v>
      </c>
      <c r="AG337">
        <v>6</v>
      </c>
      <c r="AH337">
        <v>20</v>
      </c>
      <c r="AI337" s="35" t="s">
        <v>1572</v>
      </c>
      <c r="AK337">
        <v>30</v>
      </c>
      <c r="AL337" t="s">
        <v>145</v>
      </c>
      <c r="AM337">
        <v>-24</v>
      </c>
      <c r="AN337" t="s">
        <v>156</v>
      </c>
      <c r="AO337" s="35">
        <v>48</v>
      </c>
      <c r="AP337" t="s">
        <v>875</v>
      </c>
      <c r="AQ337">
        <v>0.7</v>
      </c>
      <c r="AR337">
        <v>0.06</v>
      </c>
      <c r="AS337">
        <v>0.48</v>
      </c>
      <c r="AT337">
        <v>7.0000000000000007E-2</v>
      </c>
      <c r="AU337" t="s">
        <v>8</v>
      </c>
      <c r="AV337" t="s">
        <v>8</v>
      </c>
      <c r="AW337" t="s">
        <v>486</v>
      </c>
      <c r="AX337" t="s">
        <v>198</v>
      </c>
      <c r="AY337" s="35" t="s">
        <v>12</v>
      </c>
      <c r="AZ337" t="s">
        <v>8</v>
      </c>
      <c r="BA337" t="s">
        <v>8</v>
      </c>
      <c r="BB337" t="s">
        <v>8</v>
      </c>
      <c r="BC337" t="s">
        <v>8</v>
      </c>
      <c r="BD337" t="s">
        <v>8</v>
      </c>
      <c r="BE337" t="s">
        <v>8</v>
      </c>
      <c r="BF337" s="35" t="s">
        <v>273</v>
      </c>
      <c r="BG337" t="s">
        <v>272</v>
      </c>
    </row>
    <row r="338" spans="1:61" s="22" customFormat="1" x14ac:dyDescent="0.3">
      <c r="A338" s="22" t="s">
        <v>1575</v>
      </c>
      <c r="B338" s="22" t="s">
        <v>1569</v>
      </c>
      <c r="C338" s="22">
        <v>2017</v>
      </c>
      <c r="D338" s="22" t="s">
        <v>1576</v>
      </c>
      <c r="E338" s="22" t="s">
        <v>141</v>
      </c>
      <c r="F338" s="34" t="s">
        <v>24</v>
      </c>
      <c r="G338" s="22" t="s">
        <v>10</v>
      </c>
      <c r="H338" s="22" t="s">
        <v>36</v>
      </c>
      <c r="I338" s="22" t="s">
        <v>12</v>
      </c>
      <c r="J338" s="22" t="s">
        <v>8</v>
      </c>
      <c r="K338" s="22" t="s">
        <v>9</v>
      </c>
      <c r="L338" s="22" t="s">
        <v>9</v>
      </c>
      <c r="M338" s="22" t="s">
        <v>9</v>
      </c>
      <c r="N338" s="22">
        <v>250</v>
      </c>
      <c r="O338" s="22" t="s">
        <v>9</v>
      </c>
      <c r="P338" s="22">
        <v>280</v>
      </c>
      <c r="Q338" s="22">
        <v>1</v>
      </c>
      <c r="R338" s="22">
        <v>5</v>
      </c>
      <c r="S338" s="22">
        <v>3</v>
      </c>
      <c r="T338" s="22">
        <v>5</v>
      </c>
      <c r="U338" s="22">
        <f t="shared" si="12"/>
        <v>3</v>
      </c>
      <c r="V338" s="22">
        <f t="shared" si="13"/>
        <v>1.6666666666666667</v>
      </c>
      <c r="W338" s="34" t="s">
        <v>99</v>
      </c>
      <c r="X338" s="22" t="s">
        <v>8</v>
      </c>
      <c r="Y338" s="22" t="s">
        <v>78</v>
      </c>
      <c r="Z338" s="22" t="s">
        <v>9</v>
      </c>
      <c r="AA338" s="22">
        <v>30</v>
      </c>
      <c r="AB338" s="22" t="s">
        <v>145</v>
      </c>
      <c r="AC338" s="22">
        <v>12000</v>
      </c>
      <c r="AD338" s="22" t="s">
        <v>252</v>
      </c>
      <c r="AE338" s="22" t="s">
        <v>231</v>
      </c>
      <c r="AF338" s="22" t="s">
        <v>9</v>
      </c>
      <c r="AG338" s="22">
        <v>6</v>
      </c>
      <c r="AH338" s="22">
        <v>20</v>
      </c>
      <c r="AI338" s="34" t="s">
        <v>1572</v>
      </c>
      <c r="AK338" s="22">
        <v>10</v>
      </c>
      <c r="AL338" s="22" t="s">
        <v>145</v>
      </c>
      <c r="AM338" s="22" t="s">
        <v>9</v>
      </c>
      <c r="AN338" s="22" t="s">
        <v>158</v>
      </c>
      <c r="AO338" s="34">
        <v>168</v>
      </c>
      <c r="AP338" s="22" t="s">
        <v>875</v>
      </c>
      <c r="AQ338" s="22">
        <v>0.97</v>
      </c>
      <c r="AR338" s="22">
        <v>0.09</v>
      </c>
      <c r="AS338" s="22">
        <v>0.32</v>
      </c>
      <c r="AT338" s="22">
        <v>0.02</v>
      </c>
      <c r="AU338" s="22" t="s">
        <v>8</v>
      </c>
      <c r="AV338" s="22" t="s">
        <v>8</v>
      </c>
      <c r="AW338" s="22" t="s">
        <v>486</v>
      </c>
      <c r="AX338" s="22" t="s">
        <v>196</v>
      </c>
      <c r="AY338" s="34" t="s">
        <v>12</v>
      </c>
      <c r="AZ338" s="22" t="s">
        <v>8</v>
      </c>
      <c r="BA338" s="22" t="s">
        <v>8</v>
      </c>
      <c r="BB338" s="22" t="s">
        <v>8</v>
      </c>
      <c r="BC338" s="22" t="s">
        <v>8</v>
      </c>
      <c r="BD338" s="22" t="s">
        <v>8</v>
      </c>
      <c r="BE338" s="22" t="s">
        <v>8</v>
      </c>
      <c r="BF338" s="34" t="s">
        <v>273</v>
      </c>
      <c r="BG338" s="22" t="s">
        <v>272</v>
      </c>
    </row>
    <row r="339" spans="1:61" x14ac:dyDescent="0.3">
      <c r="A339" t="s">
        <v>1580</v>
      </c>
      <c r="B339" t="s">
        <v>1579</v>
      </c>
      <c r="C339">
        <v>2017</v>
      </c>
      <c r="D339" t="s">
        <v>1581</v>
      </c>
      <c r="E339" t="s">
        <v>141</v>
      </c>
      <c r="F339" s="35" t="s">
        <v>24</v>
      </c>
      <c r="G339" t="s">
        <v>10</v>
      </c>
      <c r="H339" t="s">
        <v>36</v>
      </c>
      <c r="I339" t="s">
        <v>12</v>
      </c>
      <c r="J339" t="s">
        <v>8</v>
      </c>
      <c r="K339" t="s">
        <v>9</v>
      </c>
      <c r="L339" t="s">
        <v>9</v>
      </c>
      <c r="M339" t="s">
        <v>9</v>
      </c>
      <c r="N339">
        <v>250</v>
      </c>
      <c r="O339" t="s">
        <v>9</v>
      </c>
      <c r="P339">
        <v>300</v>
      </c>
      <c r="Q339">
        <v>1</v>
      </c>
      <c r="R339">
        <v>16</v>
      </c>
      <c r="S339">
        <v>2</v>
      </c>
      <c r="T339">
        <v>21</v>
      </c>
      <c r="U339">
        <f t="shared" si="12"/>
        <v>2</v>
      </c>
      <c r="V339">
        <f t="shared" si="13"/>
        <v>8</v>
      </c>
      <c r="W339" s="35" t="s">
        <v>175</v>
      </c>
      <c r="X339" t="s">
        <v>8</v>
      </c>
      <c r="Y339" t="s">
        <v>2553</v>
      </c>
      <c r="Z339" t="s">
        <v>319</v>
      </c>
      <c r="AA339">
        <v>10</v>
      </c>
      <c r="AB339" t="s">
        <v>320</v>
      </c>
      <c r="AC339">
        <v>5</v>
      </c>
      <c r="AD339" t="s">
        <v>221</v>
      </c>
      <c r="AE339" t="s">
        <v>321</v>
      </c>
      <c r="AF339">
        <v>532</v>
      </c>
      <c r="AG339">
        <v>3</v>
      </c>
      <c r="AH339">
        <v>15</v>
      </c>
      <c r="AI339" s="35" t="s">
        <v>1173</v>
      </c>
      <c r="AK339">
        <v>400</v>
      </c>
      <c r="AL339" t="s">
        <v>813</v>
      </c>
      <c r="AM339" t="s">
        <v>9</v>
      </c>
      <c r="AN339" t="s">
        <v>9</v>
      </c>
      <c r="AO339" s="35">
        <v>48</v>
      </c>
      <c r="AP339" t="s">
        <v>875</v>
      </c>
      <c r="AQ339">
        <v>11.47</v>
      </c>
      <c r="AR339">
        <v>2.08</v>
      </c>
      <c r="AS339">
        <v>9.59</v>
      </c>
      <c r="AT339">
        <v>1.77</v>
      </c>
      <c r="AU339" t="s">
        <v>8</v>
      </c>
      <c r="AV339" t="s">
        <v>8</v>
      </c>
      <c r="AW339" t="s">
        <v>486</v>
      </c>
      <c r="AX339" t="s">
        <v>196</v>
      </c>
      <c r="AY339" s="35" t="s">
        <v>12</v>
      </c>
      <c r="AZ339" t="s">
        <v>8</v>
      </c>
      <c r="BA339" t="s">
        <v>8</v>
      </c>
      <c r="BB339" t="s">
        <v>8</v>
      </c>
      <c r="BC339" t="s">
        <v>8</v>
      </c>
      <c r="BD339" t="s">
        <v>8</v>
      </c>
      <c r="BE339" t="s">
        <v>8</v>
      </c>
      <c r="BF339" s="35" t="s">
        <v>273</v>
      </c>
      <c r="BG339" t="s">
        <v>272</v>
      </c>
      <c r="BH339" t="s">
        <v>1582</v>
      </c>
    </row>
    <row r="340" spans="1:61" s="22" customFormat="1" x14ac:dyDescent="0.3">
      <c r="A340" s="22" t="s">
        <v>1583</v>
      </c>
      <c r="B340" s="22" t="s">
        <v>1579</v>
      </c>
      <c r="C340" s="22">
        <v>2015</v>
      </c>
      <c r="D340" s="22" t="s">
        <v>1584</v>
      </c>
      <c r="E340" s="22" t="s">
        <v>141</v>
      </c>
      <c r="F340" s="34" t="s">
        <v>24</v>
      </c>
      <c r="G340" s="22" t="s">
        <v>10</v>
      </c>
      <c r="H340" s="22" t="s">
        <v>36</v>
      </c>
      <c r="I340" s="22" t="s">
        <v>12</v>
      </c>
      <c r="J340" s="22" t="s">
        <v>8</v>
      </c>
      <c r="K340" s="22" t="s">
        <v>9</v>
      </c>
      <c r="L340" s="22" t="s">
        <v>9</v>
      </c>
      <c r="M340" s="22" t="s">
        <v>9</v>
      </c>
      <c r="N340" s="22">
        <v>250</v>
      </c>
      <c r="O340" s="22" t="s">
        <v>9</v>
      </c>
      <c r="P340" s="22">
        <v>300</v>
      </c>
      <c r="Q340" s="22">
        <v>1</v>
      </c>
      <c r="R340" s="22">
        <v>5</v>
      </c>
      <c r="S340" s="22">
        <v>0</v>
      </c>
      <c r="T340" s="22" t="s">
        <v>8</v>
      </c>
      <c r="U340" s="22" t="str">
        <f t="shared" si="12"/>
        <v>NA</v>
      </c>
      <c r="V340" s="22" t="str">
        <f t="shared" si="13"/>
        <v>NA</v>
      </c>
      <c r="W340" s="34" t="s">
        <v>175</v>
      </c>
      <c r="X340" s="22" t="s">
        <v>8</v>
      </c>
      <c r="Y340" s="22" t="s">
        <v>2553</v>
      </c>
      <c r="Z340" s="22" t="s">
        <v>319</v>
      </c>
      <c r="AA340" s="22">
        <v>10</v>
      </c>
      <c r="AB340" s="22" t="s">
        <v>320</v>
      </c>
      <c r="AC340" s="22">
        <v>5</v>
      </c>
      <c r="AD340" s="22" t="s">
        <v>221</v>
      </c>
      <c r="AE340" s="22" t="s">
        <v>321</v>
      </c>
      <c r="AF340" s="22">
        <v>532</v>
      </c>
      <c r="AG340" s="22" t="s">
        <v>9</v>
      </c>
      <c r="AH340" s="22" t="s">
        <v>9</v>
      </c>
      <c r="AI340" s="34" t="s">
        <v>12</v>
      </c>
      <c r="AJ340" s="22" t="s">
        <v>8</v>
      </c>
      <c r="AK340" s="22" t="s">
        <v>8</v>
      </c>
      <c r="AL340" s="22" t="s">
        <v>8</v>
      </c>
      <c r="AM340" s="22" t="s">
        <v>8</v>
      </c>
      <c r="AN340" s="22" t="s">
        <v>8</v>
      </c>
      <c r="AO340" s="34">
        <v>24</v>
      </c>
      <c r="AP340" s="22" t="s">
        <v>875</v>
      </c>
      <c r="AQ340" s="22">
        <v>14.1</v>
      </c>
      <c r="AR340" s="22">
        <v>2.4</v>
      </c>
      <c r="AS340" s="22" t="s">
        <v>8</v>
      </c>
      <c r="AT340" s="22" t="s">
        <v>8</v>
      </c>
      <c r="AU340" s="22" t="s">
        <v>8</v>
      </c>
      <c r="AV340" s="22" t="s">
        <v>8</v>
      </c>
      <c r="AW340" s="22" t="s">
        <v>486</v>
      </c>
      <c r="AX340" s="22" t="s">
        <v>196</v>
      </c>
      <c r="AY340" s="34" t="s">
        <v>12</v>
      </c>
      <c r="AZ340" s="22" t="s">
        <v>8</v>
      </c>
      <c r="BA340" s="22" t="s">
        <v>8</v>
      </c>
      <c r="BB340" s="22" t="s">
        <v>8</v>
      </c>
      <c r="BC340" s="22" t="s">
        <v>8</v>
      </c>
      <c r="BD340" s="22" t="s">
        <v>8</v>
      </c>
      <c r="BE340" s="22" t="s">
        <v>8</v>
      </c>
      <c r="BF340" s="34" t="s">
        <v>273</v>
      </c>
      <c r="BG340" s="22" t="s">
        <v>273</v>
      </c>
      <c r="BH340" s="22" t="s">
        <v>1585</v>
      </c>
    </row>
    <row r="341" spans="1:61" x14ac:dyDescent="0.3">
      <c r="A341" t="s">
        <v>1587</v>
      </c>
      <c r="B341" t="s">
        <v>1586</v>
      </c>
      <c r="C341">
        <v>2014</v>
      </c>
      <c r="D341" t="s">
        <v>1588</v>
      </c>
      <c r="E341" t="s">
        <v>141</v>
      </c>
      <c r="F341" s="35" t="s">
        <v>24</v>
      </c>
      <c r="G341" t="s">
        <v>10</v>
      </c>
      <c r="H341" t="s">
        <v>36</v>
      </c>
      <c r="I341" t="s">
        <v>12</v>
      </c>
      <c r="J341" t="s">
        <v>8</v>
      </c>
      <c r="K341" t="s">
        <v>9</v>
      </c>
      <c r="L341" t="s">
        <v>9</v>
      </c>
      <c r="M341" t="s">
        <v>9</v>
      </c>
      <c r="N341">
        <v>220</v>
      </c>
      <c r="O341" t="s">
        <v>9</v>
      </c>
      <c r="P341">
        <v>270</v>
      </c>
      <c r="Q341">
        <v>1</v>
      </c>
      <c r="R341">
        <v>5</v>
      </c>
      <c r="S341">
        <v>1</v>
      </c>
      <c r="T341">
        <v>5</v>
      </c>
      <c r="U341">
        <f t="shared" si="12"/>
        <v>1</v>
      </c>
      <c r="V341">
        <f t="shared" si="13"/>
        <v>5</v>
      </c>
      <c r="W341" s="35" t="s">
        <v>147</v>
      </c>
      <c r="X341" t="s">
        <v>642</v>
      </c>
      <c r="Y341" t="s">
        <v>78</v>
      </c>
      <c r="Z341" t="s">
        <v>9</v>
      </c>
      <c r="AA341">
        <v>7.5</v>
      </c>
      <c r="AB341" t="s">
        <v>320</v>
      </c>
      <c r="AC341">
        <v>15</v>
      </c>
      <c r="AD341" t="s">
        <v>292</v>
      </c>
      <c r="AE341" t="s">
        <v>232</v>
      </c>
      <c r="AF341">
        <v>550</v>
      </c>
      <c r="AG341" t="s">
        <v>9</v>
      </c>
      <c r="AH341">
        <v>20</v>
      </c>
      <c r="AI341" s="35" t="s">
        <v>1589</v>
      </c>
      <c r="AK341">
        <v>100</v>
      </c>
      <c r="AL341" t="s">
        <v>1085</v>
      </c>
      <c r="AM341">
        <v>-0.5</v>
      </c>
      <c r="AN341" t="s">
        <v>156</v>
      </c>
      <c r="AO341" s="35" t="s">
        <v>8</v>
      </c>
      <c r="AP341" t="s">
        <v>8</v>
      </c>
      <c r="AQ341" t="s">
        <v>8</v>
      </c>
      <c r="AR341" t="s">
        <v>8</v>
      </c>
      <c r="AS341" t="s">
        <v>8</v>
      </c>
      <c r="AT341" t="s">
        <v>8</v>
      </c>
      <c r="AU341" t="s">
        <v>8</v>
      </c>
      <c r="AV341" t="s">
        <v>8</v>
      </c>
      <c r="AW341" t="s">
        <v>8</v>
      </c>
      <c r="AX341" t="s">
        <v>8</v>
      </c>
      <c r="AY341" s="35" t="s">
        <v>138</v>
      </c>
      <c r="AZ341">
        <v>3.61</v>
      </c>
      <c r="BA341">
        <v>0.88</v>
      </c>
      <c r="BB341">
        <v>2.39</v>
      </c>
      <c r="BC341">
        <v>0.54</v>
      </c>
      <c r="BD341" t="s">
        <v>196</v>
      </c>
      <c r="BE341">
        <v>168</v>
      </c>
      <c r="BF341" s="35" t="s">
        <v>272</v>
      </c>
      <c r="BG341" t="s">
        <v>273</v>
      </c>
    </row>
    <row r="342" spans="1:61" s="22" customFormat="1" x14ac:dyDescent="0.3">
      <c r="A342" s="22" t="s">
        <v>1593</v>
      </c>
      <c r="B342" s="22" t="s">
        <v>1592</v>
      </c>
      <c r="C342" s="22">
        <v>2014</v>
      </c>
      <c r="D342" s="22" t="s">
        <v>1594</v>
      </c>
      <c r="E342" s="22" t="s">
        <v>141</v>
      </c>
      <c r="F342" s="34" t="s">
        <v>25</v>
      </c>
      <c r="G342" s="22" t="s">
        <v>1595</v>
      </c>
      <c r="H342" s="22" t="s">
        <v>36</v>
      </c>
      <c r="I342" s="22" t="s">
        <v>12</v>
      </c>
      <c r="J342" s="22" t="s">
        <v>8</v>
      </c>
      <c r="K342" s="22">
        <v>10</v>
      </c>
      <c r="L342" s="22" t="s">
        <v>9</v>
      </c>
      <c r="M342" s="22">
        <v>12</v>
      </c>
      <c r="N342" s="22">
        <v>22</v>
      </c>
      <c r="O342" s="22" t="s">
        <v>9</v>
      </c>
      <c r="P342" s="22">
        <v>27</v>
      </c>
      <c r="Q342" s="22">
        <v>1</v>
      </c>
      <c r="R342" s="22">
        <v>10</v>
      </c>
      <c r="S342" s="22">
        <v>0</v>
      </c>
      <c r="T342" s="22" t="s">
        <v>8</v>
      </c>
      <c r="U342" s="22" t="str">
        <f t="shared" si="12"/>
        <v>NA</v>
      </c>
      <c r="V342" s="22" t="str">
        <f t="shared" si="13"/>
        <v>NA</v>
      </c>
      <c r="W342" s="34" t="s">
        <v>97</v>
      </c>
      <c r="X342" s="22" t="s">
        <v>8</v>
      </c>
      <c r="Y342" s="22" t="s">
        <v>78</v>
      </c>
      <c r="Z342" s="22" t="s">
        <v>905</v>
      </c>
      <c r="AA342" s="22">
        <v>10</v>
      </c>
      <c r="AB342" s="22" t="s">
        <v>320</v>
      </c>
      <c r="AC342" s="22" t="s">
        <v>9</v>
      </c>
      <c r="AD342" s="22" t="s">
        <v>8</v>
      </c>
      <c r="AE342" s="22" t="s">
        <v>87</v>
      </c>
      <c r="AF342" s="22" t="s">
        <v>9</v>
      </c>
      <c r="AG342" s="22" t="s">
        <v>9</v>
      </c>
      <c r="AH342" s="22">
        <v>10</v>
      </c>
      <c r="AI342" s="34" t="s">
        <v>12</v>
      </c>
      <c r="AJ342" s="22" t="s">
        <v>8</v>
      </c>
      <c r="AK342" s="22" t="s">
        <v>8</v>
      </c>
      <c r="AL342" s="22" t="s">
        <v>8</v>
      </c>
      <c r="AM342" s="22" t="s">
        <v>8</v>
      </c>
      <c r="AN342" s="22" t="s">
        <v>8</v>
      </c>
      <c r="AO342" s="34">
        <v>672</v>
      </c>
      <c r="AP342" s="22" t="s">
        <v>876</v>
      </c>
      <c r="AQ342" s="22">
        <v>9.89</v>
      </c>
      <c r="AR342" s="22">
        <v>1.1100000000000001</v>
      </c>
      <c r="AS342" s="22" t="s">
        <v>8</v>
      </c>
      <c r="AT342" s="22" t="s">
        <v>8</v>
      </c>
      <c r="AU342" s="22" t="s">
        <v>8</v>
      </c>
      <c r="AV342" s="22" t="s">
        <v>8</v>
      </c>
      <c r="AW342" s="22" t="s">
        <v>486</v>
      </c>
      <c r="AX342" s="22" t="s">
        <v>196</v>
      </c>
      <c r="AY342" s="34" t="s">
        <v>12</v>
      </c>
      <c r="AZ342" s="22" t="s">
        <v>8</v>
      </c>
      <c r="BA342" s="22" t="s">
        <v>8</v>
      </c>
      <c r="BB342" s="22" t="s">
        <v>8</v>
      </c>
      <c r="BC342" s="22" t="s">
        <v>8</v>
      </c>
      <c r="BD342" s="22" t="s">
        <v>8</v>
      </c>
      <c r="BE342" s="22" t="s">
        <v>8</v>
      </c>
      <c r="BF342" s="34" t="s">
        <v>273</v>
      </c>
      <c r="BG342" s="22" t="s">
        <v>273</v>
      </c>
    </row>
    <row r="343" spans="1:61" s="22" customFormat="1" x14ac:dyDescent="0.3">
      <c r="A343" s="22" t="s">
        <v>1593</v>
      </c>
      <c r="B343" s="22" t="s">
        <v>1592</v>
      </c>
      <c r="C343" s="22">
        <v>2014</v>
      </c>
      <c r="D343" s="22" t="s">
        <v>1594</v>
      </c>
      <c r="E343" s="22" t="s">
        <v>143</v>
      </c>
      <c r="F343" s="34" t="s">
        <v>25</v>
      </c>
      <c r="G343" s="22" t="s">
        <v>1596</v>
      </c>
      <c r="H343" s="22" t="s">
        <v>36</v>
      </c>
      <c r="I343" s="22" t="s">
        <v>12</v>
      </c>
      <c r="J343" s="22" t="s">
        <v>8</v>
      </c>
      <c r="K343" s="22">
        <v>10</v>
      </c>
      <c r="L343" s="22" t="s">
        <v>9</v>
      </c>
      <c r="M343" s="22">
        <v>12</v>
      </c>
      <c r="N343" s="22">
        <v>22</v>
      </c>
      <c r="O343" s="22" t="s">
        <v>9</v>
      </c>
      <c r="P343" s="22">
        <v>27</v>
      </c>
      <c r="Q343" s="22">
        <v>1</v>
      </c>
      <c r="R343" s="22">
        <v>10</v>
      </c>
      <c r="S343" s="22">
        <v>0</v>
      </c>
      <c r="T343" s="22" t="s">
        <v>8</v>
      </c>
      <c r="U343" s="22" t="str">
        <f t="shared" si="12"/>
        <v>NA</v>
      </c>
      <c r="V343" s="22" t="str">
        <f t="shared" si="13"/>
        <v>NA</v>
      </c>
      <c r="W343" s="34" t="s">
        <v>97</v>
      </c>
      <c r="X343" s="22" t="s">
        <v>8</v>
      </c>
      <c r="Y343" s="22" t="s">
        <v>78</v>
      </c>
      <c r="Z343" s="22" t="s">
        <v>905</v>
      </c>
      <c r="AA343" s="22">
        <v>10</v>
      </c>
      <c r="AB343" s="22" t="s">
        <v>320</v>
      </c>
      <c r="AC343" s="22" t="s">
        <v>9</v>
      </c>
      <c r="AD343" s="22" t="s">
        <v>8</v>
      </c>
      <c r="AE343" s="22" t="s">
        <v>87</v>
      </c>
      <c r="AF343" s="22" t="s">
        <v>9</v>
      </c>
      <c r="AG343" s="22" t="s">
        <v>9</v>
      </c>
      <c r="AH343" s="22">
        <v>10</v>
      </c>
      <c r="AI343" s="34" t="s">
        <v>12</v>
      </c>
      <c r="AJ343" s="22" t="s">
        <v>8</v>
      </c>
      <c r="AK343" s="22" t="s">
        <v>8</v>
      </c>
      <c r="AL343" s="22" t="s">
        <v>8</v>
      </c>
      <c r="AM343" s="22" t="s">
        <v>8</v>
      </c>
      <c r="AN343" s="22" t="s">
        <v>8</v>
      </c>
      <c r="AO343" s="34">
        <v>672</v>
      </c>
      <c r="AP343" s="22" t="s">
        <v>876</v>
      </c>
      <c r="AQ343" s="22">
        <v>10.55</v>
      </c>
      <c r="AR343" s="22">
        <v>1.29</v>
      </c>
      <c r="AS343" s="22" t="s">
        <v>8</v>
      </c>
      <c r="AT343" s="22" t="s">
        <v>8</v>
      </c>
      <c r="AU343" s="22" t="s">
        <v>8</v>
      </c>
      <c r="AV343" s="22" t="s">
        <v>8</v>
      </c>
      <c r="AW343" s="22" t="s">
        <v>486</v>
      </c>
      <c r="AX343" s="22" t="s">
        <v>196</v>
      </c>
      <c r="AY343" s="34" t="s">
        <v>12</v>
      </c>
      <c r="AZ343" s="22" t="s">
        <v>8</v>
      </c>
      <c r="BA343" s="22" t="s">
        <v>8</v>
      </c>
      <c r="BB343" s="22" t="s">
        <v>8</v>
      </c>
      <c r="BC343" s="22" t="s">
        <v>8</v>
      </c>
      <c r="BD343" s="22" t="s">
        <v>8</v>
      </c>
      <c r="BE343" s="22" t="s">
        <v>8</v>
      </c>
      <c r="BF343" s="34" t="s">
        <v>273</v>
      </c>
      <c r="BG343" s="22" t="s">
        <v>273</v>
      </c>
    </row>
    <row r="344" spans="1:61" x14ac:dyDescent="0.3">
      <c r="A344" t="s">
        <v>1598</v>
      </c>
      <c r="B344" t="s">
        <v>1597</v>
      </c>
      <c r="C344">
        <v>2017</v>
      </c>
      <c r="D344" t="s">
        <v>1599</v>
      </c>
      <c r="E344" t="s">
        <v>141</v>
      </c>
      <c r="F344" s="35" t="s">
        <v>25</v>
      </c>
      <c r="G344" t="s">
        <v>1008</v>
      </c>
      <c r="H344" t="s">
        <v>36</v>
      </c>
      <c r="I344" t="s">
        <v>12</v>
      </c>
      <c r="J344" t="s">
        <v>8</v>
      </c>
      <c r="K344">
        <v>8</v>
      </c>
      <c r="L344" t="s">
        <v>9</v>
      </c>
      <c r="M344">
        <v>12</v>
      </c>
      <c r="N344" t="s">
        <v>9</v>
      </c>
      <c r="O344" t="s">
        <v>9</v>
      </c>
      <c r="P344" t="s">
        <v>9</v>
      </c>
      <c r="Q344">
        <v>1</v>
      </c>
      <c r="R344">
        <v>7</v>
      </c>
      <c r="S344">
        <v>0</v>
      </c>
      <c r="T344" t="s">
        <v>8</v>
      </c>
      <c r="U344" t="str">
        <f t="shared" si="12"/>
        <v>NA</v>
      </c>
      <c r="V344" t="str">
        <f t="shared" si="13"/>
        <v>NA</v>
      </c>
      <c r="W344" s="35" t="s">
        <v>147</v>
      </c>
      <c r="X344" t="s">
        <v>97</v>
      </c>
      <c r="Y344" t="s">
        <v>2553</v>
      </c>
      <c r="Z344" t="s">
        <v>925</v>
      </c>
      <c r="AA344">
        <v>10</v>
      </c>
      <c r="AB344" t="s">
        <v>1490</v>
      </c>
      <c r="AC344" t="s">
        <v>9</v>
      </c>
      <c r="AD344" t="s">
        <v>8</v>
      </c>
      <c r="AE344" t="s">
        <v>9</v>
      </c>
      <c r="AF344">
        <v>561</v>
      </c>
      <c r="AG344">
        <v>1.5</v>
      </c>
      <c r="AH344">
        <v>15</v>
      </c>
      <c r="AI344" s="35" t="s">
        <v>12</v>
      </c>
      <c r="AJ344" t="s">
        <v>8</v>
      </c>
      <c r="AK344" t="s">
        <v>8</v>
      </c>
      <c r="AL344" t="s">
        <v>8</v>
      </c>
      <c r="AM344" t="s">
        <v>8</v>
      </c>
      <c r="AN344" t="s">
        <v>8</v>
      </c>
      <c r="AO344" s="35">
        <v>120</v>
      </c>
      <c r="AP344" t="s">
        <v>876</v>
      </c>
      <c r="AQ344">
        <v>4.62</v>
      </c>
      <c r="AR344">
        <v>2.56</v>
      </c>
      <c r="AS344" t="s">
        <v>8</v>
      </c>
      <c r="AT344" t="s">
        <v>8</v>
      </c>
      <c r="AU344" t="s">
        <v>8</v>
      </c>
      <c r="AV344" t="s">
        <v>8</v>
      </c>
      <c r="AW344" t="s">
        <v>137</v>
      </c>
      <c r="AX344" t="s">
        <v>196</v>
      </c>
      <c r="AY344" s="35" t="s">
        <v>12</v>
      </c>
      <c r="AZ344" t="s">
        <v>8</v>
      </c>
      <c r="BA344" t="s">
        <v>8</v>
      </c>
      <c r="BB344" t="s">
        <v>8</v>
      </c>
      <c r="BC344" t="s">
        <v>8</v>
      </c>
      <c r="BD344" t="s">
        <v>8</v>
      </c>
      <c r="BE344" t="s">
        <v>8</v>
      </c>
      <c r="BF344" s="35" t="s">
        <v>273</v>
      </c>
      <c r="BG344" t="s">
        <v>273</v>
      </c>
    </row>
    <row r="345" spans="1:61" s="22" customFormat="1" x14ac:dyDescent="0.3">
      <c r="A345" s="22" t="s">
        <v>1604</v>
      </c>
      <c r="B345" s="22" t="s">
        <v>1603</v>
      </c>
      <c r="C345" s="22">
        <v>2013</v>
      </c>
      <c r="D345" s="22" t="s">
        <v>1605</v>
      </c>
      <c r="E345" s="22" t="s">
        <v>141</v>
      </c>
      <c r="F345" s="34" t="s">
        <v>25</v>
      </c>
      <c r="G345" s="22" t="s">
        <v>1606</v>
      </c>
      <c r="H345" s="22" t="s">
        <v>37</v>
      </c>
      <c r="I345" s="22" t="s">
        <v>12</v>
      </c>
      <c r="J345" s="22" t="s">
        <v>8</v>
      </c>
      <c r="K345" s="22" t="s">
        <v>9</v>
      </c>
      <c r="L345" s="22" t="s">
        <v>9</v>
      </c>
      <c r="M345" s="22" t="s">
        <v>9</v>
      </c>
      <c r="N345" s="22" t="s">
        <v>9</v>
      </c>
      <c r="O345" s="22" t="s">
        <v>9</v>
      </c>
      <c r="P345" s="22" t="s">
        <v>9</v>
      </c>
      <c r="Q345" s="22">
        <v>1</v>
      </c>
      <c r="R345" s="22" t="s">
        <v>9</v>
      </c>
      <c r="S345" s="22">
        <v>0</v>
      </c>
      <c r="T345" s="22" t="s">
        <v>8</v>
      </c>
      <c r="U345" s="22" t="str">
        <f t="shared" si="12"/>
        <v>NA</v>
      </c>
      <c r="V345" s="22" t="str">
        <f t="shared" si="13"/>
        <v>NA</v>
      </c>
      <c r="W345" s="34" t="s">
        <v>97</v>
      </c>
      <c r="X345" s="22" t="s">
        <v>8</v>
      </c>
      <c r="Y345" s="22" t="s">
        <v>76</v>
      </c>
      <c r="Z345" s="22" t="s">
        <v>9</v>
      </c>
      <c r="AA345" s="22">
        <v>100</v>
      </c>
      <c r="AB345" s="22" t="s">
        <v>145</v>
      </c>
      <c r="AC345" s="22">
        <v>17</v>
      </c>
      <c r="AD345" s="22" t="s">
        <v>221</v>
      </c>
      <c r="AE345" s="22" t="s">
        <v>84</v>
      </c>
      <c r="AF345" s="22">
        <v>532</v>
      </c>
      <c r="AG345" s="22" t="s">
        <v>9</v>
      </c>
      <c r="AH345" s="22">
        <v>20</v>
      </c>
      <c r="AI345" s="34" t="s">
        <v>12</v>
      </c>
      <c r="AJ345" s="22" t="s">
        <v>8</v>
      </c>
      <c r="AK345" s="22" t="s">
        <v>8</v>
      </c>
      <c r="AL345" s="22" t="s">
        <v>8</v>
      </c>
      <c r="AM345" s="22" t="s">
        <v>8</v>
      </c>
      <c r="AN345" s="22" t="s">
        <v>8</v>
      </c>
      <c r="AO345" s="34">
        <v>168</v>
      </c>
      <c r="AP345" s="22" t="s">
        <v>876</v>
      </c>
      <c r="AQ345" s="22">
        <v>0.51</v>
      </c>
      <c r="AR345" s="22">
        <v>0.16</v>
      </c>
      <c r="AS345" s="22" t="s">
        <v>8</v>
      </c>
      <c r="AT345" s="22" t="s">
        <v>8</v>
      </c>
      <c r="AU345" s="22" t="s">
        <v>8</v>
      </c>
      <c r="AV345" s="22" t="s">
        <v>8</v>
      </c>
      <c r="AW345" s="22" t="s">
        <v>137</v>
      </c>
      <c r="AX345" s="22" t="s">
        <v>197</v>
      </c>
      <c r="AY345" s="34" t="s">
        <v>12</v>
      </c>
      <c r="AZ345" s="22" t="s">
        <v>8</v>
      </c>
      <c r="BA345" s="22" t="s">
        <v>8</v>
      </c>
      <c r="BB345" s="22" t="s">
        <v>8</v>
      </c>
      <c r="BC345" s="22" t="s">
        <v>8</v>
      </c>
      <c r="BD345" s="22" t="s">
        <v>8</v>
      </c>
      <c r="BE345" s="22" t="s">
        <v>8</v>
      </c>
      <c r="BF345" s="34" t="s">
        <v>272</v>
      </c>
      <c r="BG345" s="22" t="s">
        <v>273</v>
      </c>
      <c r="BH345" s="22" t="s">
        <v>1608</v>
      </c>
      <c r="BI345" s="22" t="s">
        <v>1609</v>
      </c>
    </row>
    <row r="346" spans="1:61" s="22" customFormat="1" x14ac:dyDescent="0.3">
      <c r="A346" s="22" t="s">
        <v>1604</v>
      </c>
      <c r="B346" s="22" t="s">
        <v>1603</v>
      </c>
      <c r="C346" s="22">
        <v>2013</v>
      </c>
      <c r="D346" s="22" t="s">
        <v>1605</v>
      </c>
      <c r="E346" s="22" t="s">
        <v>143</v>
      </c>
      <c r="F346" s="34" t="s">
        <v>25</v>
      </c>
      <c r="G346" s="22" t="s">
        <v>1607</v>
      </c>
      <c r="H346" s="22" t="s">
        <v>37</v>
      </c>
      <c r="I346" s="22" t="s">
        <v>12</v>
      </c>
      <c r="J346" s="22" t="s">
        <v>8</v>
      </c>
      <c r="K346" s="22" t="s">
        <v>9</v>
      </c>
      <c r="L346" s="22" t="s">
        <v>9</v>
      </c>
      <c r="M346" s="22" t="s">
        <v>9</v>
      </c>
      <c r="N346" s="22" t="s">
        <v>9</v>
      </c>
      <c r="O346" s="22" t="s">
        <v>9</v>
      </c>
      <c r="P346" s="22" t="s">
        <v>9</v>
      </c>
      <c r="Q346" s="22">
        <v>1</v>
      </c>
      <c r="R346" s="22" t="s">
        <v>9</v>
      </c>
      <c r="S346" s="22">
        <v>0</v>
      </c>
      <c r="T346" s="22" t="s">
        <v>8</v>
      </c>
      <c r="U346" s="22" t="str">
        <f>IF(AND(Q346&lt;&gt;"", Q346&lt;&gt;0, Q346&lt;&gt;"NA", Q346&lt;&gt;"NR",S346&lt;&gt;"", S346&lt;&gt;0, S346&lt;&gt;"NA", S346&lt;&gt;"NR"), S346/Q346, "NA")</f>
        <v>NA</v>
      </c>
      <c r="V346" s="22" t="str">
        <f>IF(AND(U346&lt;&gt;"", U346&lt;&gt;0, U346&lt;&gt;"NA", U346&lt;&gt;"NR",R346&lt;&gt;"", R346&lt;&gt;0, R346&lt;&gt;"NA", R346&lt;&gt;"NR"), R346/U346, "NA")</f>
        <v>NA</v>
      </c>
      <c r="W346" s="34" t="s">
        <v>97</v>
      </c>
      <c r="X346" s="22" t="s">
        <v>8</v>
      </c>
      <c r="Y346" s="22" t="s">
        <v>76</v>
      </c>
      <c r="Z346" s="22" t="s">
        <v>9</v>
      </c>
      <c r="AA346" s="22">
        <v>100</v>
      </c>
      <c r="AB346" s="22" t="s">
        <v>145</v>
      </c>
      <c r="AC346" s="22">
        <v>17</v>
      </c>
      <c r="AD346" s="22" t="s">
        <v>221</v>
      </c>
      <c r="AE346" s="22" t="s">
        <v>84</v>
      </c>
      <c r="AF346" s="22">
        <v>532</v>
      </c>
      <c r="AG346" s="22" t="s">
        <v>9</v>
      </c>
      <c r="AH346" s="22">
        <v>20</v>
      </c>
      <c r="AI346" s="34" t="s">
        <v>12</v>
      </c>
      <c r="AJ346" s="22" t="s">
        <v>8</v>
      </c>
      <c r="AK346" s="22" t="s">
        <v>8</v>
      </c>
      <c r="AL346" s="22" t="s">
        <v>8</v>
      </c>
      <c r="AM346" s="22" t="s">
        <v>8</v>
      </c>
      <c r="AN346" s="22" t="s">
        <v>8</v>
      </c>
      <c r="AO346" s="34">
        <v>168</v>
      </c>
      <c r="AP346" s="22" t="s">
        <v>876</v>
      </c>
      <c r="AQ346" s="22">
        <v>0.37</v>
      </c>
      <c r="AR346" s="22">
        <v>0.08</v>
      </c>
      <c r="AS346" s="22" t="s">
        <v>8</v>
      </c>
      <c r="AT346" s="22" t="s">
        <v>8</v>
      </c>
      <c r="AU346" s="22" t="s">
        <v>8</v>
      </c>
      <c r="AV346" s="22" t="s">
        <v>8</v>
      </c>
      <c r="AW346" s="22" t="s">
        <v>137</v>
      </c>
      <c r="AX346" s="22" t="s">
        <v>197</v>
      </c>
      <c r="AY346" s="34" t="s">
        <v>12</v>
      </c>
      <c r="AZ346" s="22" t="s">
        <v>8</v>
      </c>
      <c r="BA346" s="22" t="s">
        <v>8</v>
      </c>
      <c r="BB346" s="22" t="s">
        <v>8</v>
      </c>
      <c r="BC346" s="22" t="s">
        <v>8</v>
      </c>
      <c r="BD346" s="22" t="s">
        <v>8</v>
      </c>
      <c r="BE346" s="22" t="s">
        <v>8</v>
      </c>
      <c r="BF346" s="34" t="s">
        <v>272</v>
      </c>
      <c r="BG346" s="22" t="s">
        <v>273</v>
      </c>
      <c r="BH346" s="22" t="s">
        <v>1608</v>
      </c>
      <c r="BI346" s="22" t="s">
        <v>1609</v>
      </c>
    </row>
    <row r="347" spans="1:61" x14ac:dyDescent="0.3">
      <c r="A347" t="s">
        <v>1611</v>
      </c>
      <c r="B347" t="s">
        <v>1610</v>
      </c>
      <c r="C347">
        <v>2014</v>
      </c>
      <c r="D347" t="s">
        <v>1612</v>
      </c>
      <c r="E347" t="s">
        <v>141</v>
      </c>
      <c r="F347" s="35" t="s">
        <v>25</v>
      </c>
      <c r="G347" t="s">
        <v>1008</v>
      </c>
      <c r="H347" t="s">
        <v>36</v>
      </c>
      <c r="I347" t="s">
        <v>12</v>
      </c>
      <c r="J347" t="s">
        <v>8</v>
      </c>
      <c r="K347" t="s">
        <v>9</v>
      </c>
      <c r="L347" t="s">
        <v>9</v>
      </c>
      <c r="M347" t="s">
        <v>9</v>
      </c>
      <c r="N347">
        <v>28</v>
      </c>
      <c r="O347" t="s">
        <v>9</v>
      </c>
      <c r="P347">
        <v>32</v>
      </c>
      <c r="Q347">
        <v>1</v>
      </c>
      <c r="R347">
        <v>4</v>
      </c>
      <c r="S347">
        <v>1</v>
      </c>
      <c r="T347">
        <v>4</v>
      </c>
      <c r="U347">
        <f t="shared" si="12"/>
        <v>1</v>
      </c>
      <c r="V347">
        <f t="shared" si="13"/>
        <v>4</v>
      </c>
      <c r="W347" s="35" t="s">
        <v>9</v>
      </c>
      <c r="X347" t="s">
        <v>8</v>
      </c>
      <c r="Y347" t="s">
        <v>9</v>
      </c>
      <c r="Z347" t="s">
        <v>9</v>
      </c>
      <c r="AA347">
        <v>10</v>
      </c>
      <c r="AB347" t="s">
        <v>320</v>
      </c>
      <c r="AC347" t="s">
        <v>9</v>
      </c>
      <c r="AD347" t="s">
        <v>8</v>
      </c>
      <c r="AE347" t="s">
        <v>9</v>
      </c>
      <c r="AF347" t="s">
        <v>9</v>
      </c>
      <c r="AG347">
        <v>2</v>
      </c>
      <c r="AH347">
        <v>5</v>
      </c>
      <c r="AI347" s="35" t="s">
        <v>1614</v>
      </c>
      <c r="AK347">
        <v>30</v>
      </c>
      <c r="AL347" t="s">
        <v>145</v>
      </c>
      <c r="AM347">
        <v>2</v>
      </c>
      <c r="AN347" t="s">
        <v>158</v>
      </c>
      <c r="AO347" s="35">
        <v>168</v>
      </c>
      <c r="AP347" t="s">
        <v>876</v>
      </c>
      <c r="AQ347">
        <v>1.1299999999999999</v>
      </c>
      <c r="AR347">
        <v>0.11</v>
      </c>
      <c r="AS347">
        <v>1.21</v>
      </c>
      <c r="AT347">
        <v>0.11</v>
      </c>
      <c r="AU347" t="s">
        <v>8</v>
      </c>
      <c r="AV347" t="s">
        <v>8</v>
      </c>
      <c r="AW347" t="s">
        <v>137</v>
      </c>
      <c r="AX347" t="s">
        <v>197</v>
      </c>
      <c r="AY347" s="35" t="s">
        <v>12</v>
      </c>
      <c r="AZ347" t="s">
        <v>8</v>
      </c>
      <c r="BA347" t="s">
        <v>8</v>
      </c>
      <c r="BB347" t="s">
        <v>8</v>
      </c>
      <c r="BC347" t="s">
        <v>8</v>
      </c>
      <c r="BD347" t="s">
        <v>8</v>
      </c>
      <c r="BE347" t="s">
        <v>8</v>
      </c>
      <c r="BF347" s="35" t="s">
        <v>273</v>
      </c>
      <c r="BG347" t="s">
        <v>273</v>
      </c>
      <c r="BI347" t="s">
        <v>1613</v>
      </c>
    </row>
    <row r="348" spans="1:61" s="22" customFormat="1" x14ac:dyDescent="0.3">
      <c r="A348" s="22" t="s">
        <v>1616</v>
      </c>
      <c r="B348" s="22" t="s">
        <v>1615</v>
      </c>
      <c r="C348" s="22">
        <v>2013</v>
      </c>
      <c r="D348" s="22" t="s">
        <v>1617</v>
      </c>
      <c r="E348" s="22" t="s">
        <v>141</v>
      </c>
      <c r="F348" s="34" t="s">
        <v>25</v>
      </c>
      <c r="G348" s="22" t="s">
        <v>783</v>
      </c>
      <c r="H348" s="22" t="s">
        <v>36</v>
      </c>
      <c r="I348" s="22" t="s">
        <v>12</v>
      </c>
      <c r="J348" s="22" t="s">
        <v>8</v>
      </c>
      <c r="K348" s="22">
        <v>12</v>
      </c>
      <c r="L348" s="22" t="s">
        <v>9</v>
      </c>
      <c r="M348" s="22">
        <v>14</v>
      </c>
      <c r="N348" s="22">
        <v>35</v>
      </c>
      <c r="O348" s="22" t="s">
        <v>9</v>
      </c>
      <c r="P348" s="22">
        <v>40</v>
      </c>
      <c r="Q348" s="22">
        <v>1</v>
      </c>
      <c r="R348" s="22">
        <v>10</v>
      </c>
      <c r="S348" s="22">
        <v>4</v>
      </c>
      <c r="T348" s="22">
        <v>9</v>
      </c>
      <c r="U348" s="22">
        <f t="shared" si="12"/>
        <v>4</v>
      </c>
      <c r="V348" s="22">
        <f t="shared" si="13"/>
        <v>2.5</v>
      </c>
      <c r="W348" s="34" t="s">
        <v>97</v>
      </c>
      <c r="X348" s="22" t="s">
        <v>8</v>
      </c>
      <c r="Y348" s="22" t="s">
        <v>78</v>
      </c>
      <c r="Z348" s="22" t="s">
        <v>9</v>
      </c>
      <c r="AA348" s="22">
        <v>1</v>
      </c>
      <c r="AB348" s="22" t="s">
        <v>180</v>
      </c>
      <c r="AC348" s="22" t="s">
        <v>9</v>
      </c>
      <c r="AD348" s="22" t="s">
        <v>8</v>
      </c>
      <c r="AE348" s="22" t="s">
        <v>232</v>
      </c>
      <c r="AF348" s="22" t="s">
        <v>9</v>
      </c>
      <c r="AG348" s="22">
        <v>1.9</v>
      </c>
      <c r="AH348" s="22">
        <v>30</v>
      </c>
      <c r="AI348" s="34" t="s">
        <v>481</v>
      </c>
      <c r="AK348" s="22">
        <v>15</v>
      </c>
      <c r="AL348" s="22" t="s">
        <v>145</v>
      </c>
      <c r="AM348" s="22">
        <v>-0.5</v>
      </c>
      <c r="AN348" s="22" t="s">
        <v>156</v>
      </c>
      <c r="AO348" s="34">
        <v>72</v>
      </c>
      <c r="AP348" s="22" t="s">
        <v>875</v>
      </c>
      <c r="AQ348" s="22">
        <v>8.6</v>
      </c>
      <c r="AR348" s="22">
        <v>1.8</v>
      </c>
      <c r="AS348" s="22">
        <v>4.92</v>
      </c>
      <c r="AT348" s="22">
        <v>1.31</v>
      </c>
      <c r="AU348" s="22" t="s">
        <v>8</v>
      </c>
      <c r="AV348" s="22" t="s">
        <v>8</v>
      </c>
      <c r="AW348" s="22" t="s">
        <v>1416</v>
      </c>
      <c r="AX348" s="22" t="s">
        <v>197</v>
      </c>
      <c r="AY348" s="34" t="s">
        <v>12</v>
      </c>
      <c r="AZ348" s="22" t="s">
        <v>8</v>
      </c>
      <c r="BA348" s="22" t="s">
        <v>8</v>
      </c>
      <c r="BB348" s="22" t="s">
        <v>8</v>
      </c>
      <c r="BC348" s="22" t="s">
        <v>8</v>
      </c>
      <c r="BD348" s="22" t="s">
        <v>8</v>
      </c>
      <c r="BE348" s="22" t="s">
        <v>8</v>
      </c>
      <c r="BF348" s="34" t="s">
        <v>273</v>
      </c>
      <c r="BG348" s="22" t="s">
        <v>273</v>
      </c>
    </row>
    <row r="349" spans="1:61" s="22" customFormat="1" x14ac:dyDescent="0.3">
      <c r="A349" s="22" t="s">
        <v>1616</v>
      </c>
      <c r="B349" s="22" t="s">
        <v>1615</v>
      </c>
      <c r="C349" s="22">
        <v>2013</v>
      </c>
      <c r="D349" s="22" t="s">
        <v>1617</v>
      </c>
      <c r="E349" s="22" t="s">
        <v>143</v>
      </c>
      <c r="F349" s="34" t="s">
        <v>25</v>
      </c>
      <c r="G349" s="22" t="s">
        <v>783</v>
      </c>
      <c r="H349" s="22" t="s">
        <v>36</v>
      </c>
      <c r="I349" s="22" t="s">
        <v>12</v>
      </c>
      <c r="J349" s="22" t="s">
        <v>8</v>
      </c>
      <c r="K349" s="22">
        <v>12</v>
      </c>
      <c r="L349" s="22" t="s">
        <v>9</v>
      </c>
      <c r="M349" s="22">
        <v>14</v>
      </c>
      <c r="N349" s="22">
        <v>35</v>
      </c>
      <c r="O349" s="22" t="s">
        <v>9</v>
      </c>
      <c r="P349" s="22">
        <v>40</v>
      </c>
      <c r="Q349" s="22">
        <v>1</v>
      </c>
      <c r="R349" s="22">
        <v>10</v>
      </c>
      <c r="S349" s="22">
        <v>4</v>
      </c>
      <c r="T349" s="22">
        <v>8</v>
      </c>
      <c r="U349" s="22">
        <f>IF(AND(Q349&lt;&gt;"", Q349&lt;&gt;0, Q349&lt;&gt;"NA", Q349&lt;&gt;"NR",S349&lt;&gt;"", S349&lt;&gt;0, S349&lt;&gt;"NA", S349&lt;&gt;"NR"), S349/Q349, "NA")</f>
        <v>4</v>
      </c>
      <c r="V349" s="22">
        <f>IF(AND(U349&lt;&gt;"", U349&lt;&gt;0, U349&lt;&gt;"NA", U349&lt;&gt;"NR",R349&lt;&gt;"", R349&lt;&gt;0, R349&lt;&gt;"NA", R349&lt;&gt;"NR"), R349/U349, "NA")</f>
        <v>2.5</v>
      </c>
      <c r="W349" s="34" t="s">
        <v>97</v>
      </c>
      <c r="X349" s="22" t="s">
        <v>8</v>
      </c>
      <c r="Y349" s="22" t="s">
        <v>78</v>
      </c>
      <c r="Z349" s="22" t="s">
        <v>9</v>
      </c>
      <c r="AA349" s="22">
        <v>1</v>
      </c>
      <c r="AB349" s="22" t="s">
        <v>180</v>
      </c>
      <c r="AC349" s="22" t="s">
        <v>9</v>
      </c>
      <c r="AD349" s="22" t="s">
        <v>8</v>
      </c>
      <c r="AE349" s="22" t="s">
        <v>232</v>
      </c>
      <c r="AF349" s="22" t="s">
        <v>9</v>
      </c>
      <c r="AG349" s="22">
        <v>1.9</v>
      </c>
      <c r="AH349" s="22">
        <v>30</v>
      </c>
      <c r="AI349" s="34" t="s">
        <v>1618</v>
      </c>
      <c r="AK349" s="22">
        <v>5</v>
      </c>
      <c r="AL349" s="22" t="s">
        <v>145</v>
      </c>
      <c r="AM349" s="22">
        <v>-0.5</v>
      </c>
      <c r="AN349" s="22" t="s">
        <v>156</v>
      </c>
      <c r="AO349" s="34">
        <v>72</v>
      </c>
      <c r="AP349" s="22" t="s">
        <v>875</v>
      </c>
      <c r="AQ349" s="22">
        <v>8.6</v>
      </c>
      <c r="AR349" s="22">
        <v>1.8</v>
      </c>
      <c r="AS349" s="22">
        <v>3.76</v>
      </c>
      <c r="AT349" s="22">
        <v>0.99</v>
      </c>
      <c r="AU349" s="22" t="s">
        <v>8</v>
      </c>
      <c r="AV349" s="22" t="s">
        <v>8</v>
      </c>
      <c r="AW349" s="22" t="s">
        <v>1416</v>
      </c>
      <c r="AX349" s="22" t="s">
        <v>197</v>
      </c>
      <c r="AY349" s="34" t="s">
        <v>12</v>
      </c>
      <c r="AZ349" s="22" t="s">
        <v>8</v>
      </c>
      <c r="BA349" s="22" t="s">
        <v>8</v>
      </c>
      <c r="BB349" s="22" t="s">
        <v>8</v>
      </c>
      <c r="BC349" s="22" t="s">
        <v>8</v>
      </c>
      <c r="BD349" s="22" t="s">
        <v>8</v>
      </c>
      <c r="BE349" s="22" t="s">
        <v>8</v>
      </c>
      <c r="BF349" s="34" t="s">
        <v>273</v>
      </c>
      <c r="BG349" s="22" t="s">
        <v>272</v>
      </c>
    </row>
    <row r="350" spans="1:61" s="22" customFormat="1" x14ac:dyDescent="0.3">
      <c r="A350" s="22" t="s">
        <v>1616</v>
      </c>
      <c r="B350" s="22" t="s">
        <v>1615</v>
      </c>
      <c r="C350" s="22">
        <v>2013</v>
      </c>
      <c r="D350" s="22" t="s">
        <v>1617</v>
      </c>
      <c r="E350" s="22" t="s">
        <v>144</v>
      </c>
      <c r="F350" s="34" t="s">
        <v>25</v>
      </c>
      <c r="G350" s="22" t="s">
        <v>783</v>
      </c>
      <c r="H350" s="22" t="s">
        <v>36</v>
      </c>
      <c r="I350" s="22" t="s">
        <v>12</v>
      </c>
      <c r="J350" s="22" t="s">
        <v>8</v>
      </c>
      <c r="K350" s="22">
        <v>12</v>
      </c>
      <c r="L350" s="22" t="s">
        <v>9</v>
      </c>
      <c r="M350" s="22">
        <v>14</v>
      </c>
      <c r="N350" s="22">
        <v>35</v>
      </c>
      <c r="O350" s="22" t="s">
        <v>9</v>
      </c>
      <c r="P350" s="22">
        <v>40</v>
      </c>
      <c r="Q350" s="22">
        <v>1</v>
      </c>
      <c r="R350" s="22">
        <v>12</v>
      </c>
      <c r="S350" s="22">
        <v>1</v>
      </c>
      <c r="T350" s="22">
        <v>8</v>
      </c>
      <c r="U350" s="22">
        <f>IF(AND(Q350&lt;&gt;"", Q350&lt;&gt;0, Q350&lt;&gt;"NA", Q350&lt;&gt;"NR",S350&lt;&gt;"", S350&lt;&gt;0, S350&lt;&gt;"NA", S350&lt;&gt;"NR"), S350/Q350, "NA")</f>
        <v>1</v>
      </c>
      <c r="V350" s="22">
        <f>IF(AND(U350&lt;&gt;"", U350&lt;&gt;0, U350&lt;&gt;"NA", U350&lt;&gt;"NR",R350&lt;&gt;"", R350&lt;&gt;0, R350&lt;&gt;"NA", R350&lt;&gt;"NR"), R350/U350, "NA")</f>
        <v>12</v>
      </c>
      <c r="W350" s="34" t="s">
        <v>97</v>
      </c>
      <c r="X350" s="22" t="s">
        <v>8</v>
      </c>
      <c r="Y350" s="22" t="s">
        <v>78</v>
      </c>
      <c r="Z350" s="22" t="s">
        <v>9</v>
      </c>
      <c r="AA350" s="22">
        <v>1</v>
      </c>
      <c r="AB350" s="22" t="s">
        <v>180</v>
      </c>
      <c r="AC350" s="22" t="s">
        <v>9</v>
      </c>
      <c r="AD350" s="22" t="s">
        <v>8</v>
      </c>
      <c r="AE350" s="22" t="s">
        <v>232</v>
      </c>
      <c r="AF350" s="22" t="s">
        <v>9</v>
      </c>
      <c r="AG350" s="22">
        <v>1.9</v>
      </c>
      <c r="AH350" s="22">
        <v>30</v>
      </c>
      <c r="AI350" s="34" t="s">
        <v>1618</v>
      </c>
      <c r="AK350" s="22">
        <v>5</v>
      </c>
      <c r="AL350" s="22" t="s">
        <v>145</v>
      </c>
      <c r="AM350" s="22">
        <v>1</v>
      </c>
      <c r="AN350" s="22" t="s">
        <v>158</v>
      </c>
      <c r="AO350" s="34">
        <v>72</v>
      </c>
      <c r="AP350" s="22" t="s">
        <v>875</v>
      </c>
      <c r="AQ350" s="22">
        <v>6.18</v>
      </c>
      <c r="AR350" s="22">
        <v>2.19</v>
      </c>
      <c r="AS350" s="22">
        <v>3.12</v>
      </c>
      <c r="AT350" s="22">
        <v>1.78</v>
      </c>
      <c r="AU350" s="22" t="s">
        <v>8</v>
      </c>
      <c r="AV350" s="22" t="s">
        <v>8</v>
      </c>
      <c r="AW350" s="22" t="s">
        <v>1416</v>
      </c>
      <c r="AX350" s="22" t="s">
        <v>197</v>
      </c>
      <c r="AY350" s="34" t="s">
        <v>12</v>
      </c>
      <c r="AZ350" s="22" t="s">
        <v>8</v>
      </c>
      <c r="BA350" s="22" t="s">
        <v>8</v>
      </c>
      <c r="BB350" s="22" t="s">
        <v>8</v>
      </c>
      <c r="BC350" s="22" t="s">
        <v>8</v>
      </c>
      <c r="BD350" s="22" t="s">
        <v>8</v>
      </c>
      <c r="BE350" s="22" t="s">
        <v>8</v>
      </c>
      <c r="BF350" s="34" t="s">
        <v>273</v>
      </c>
      <c r="BG350" s="22" t="s">
        <v>273</v>
      </c>
    </row>
    <row r="351" spans="1:61" x14ac:dyDescent="0.3">
      <c r="A351" t="s">
        <v>1620</v>
      </c>
      <c r="B351" t="s">
        <v>1619</v>
      </c>
      <c r="C351">
        <v>2005</v>
      </c>
      <c r="D351" t="s">
        <v>1621</v>
      </c>
      <c r="E351" t="s">
        <v>141</v>
      </c>
      <c r="F351" s="35" t="s">
        <v>24</v>
      </c>
      <c r="G351" t="s">
        <v>11</v>
      </c>
      <c r="H351" t="s">
        <v>36</v>
      </c>
      <c r="I351" t="s">
        <v>12</v>
      </c>
      <c r="J351" t="s">
        <v>8</v>
      </c>
      <c r="K351" t="s">
        <v>9</v>
      </c>
      <c r="L351" t="s">
        <v>9</v>
      </c>
      <c r="M351" t="s">
        <v>9</v>
      </c>
      <c r="N351">
        <v>250</v>
      </c>
      <c r="O351" t="s">
        <v>9</v>
      </c>
      <c r="P351">
        <v>300</v>
      </c>
      <c r="Q351">
        <v>1</v>
      </c>
      <c r="R351">
        <v>6</v>
      </c>
      <c r="S351">
        <v>0</v>
      </c>
      <c r="T351" t="s">
        <v>8</v>
      </c>
      <c r="U351" t="str">
        <f t="shared" si="12"/>
        <v>NA</v>
      </c>
      <c r="V351" t="str">
        <f t="shared" si="13"/>
        <v>NA</v>
      </c>
      <c r="W351" s="35" t="s">
        <v>147</v>
      </c>
      <c r="X351" t="s">
        <v>642</v>
      </c>
      <c r="Y351" t="s">
        <v>78</v>
      </c>
      <c r="Z351" t="s">
        <v>376</v>
      </c>
      <c r="AA351">
        <v>1.3</v>
      </c>
      <c r="AB351" t="s">
        <v>356</v>
      </c>
      <c r="AC351">
        <v>150</v>
      </c>
      <c r="AD351" t="s">
        <v>292</v>
      </c>
      <c r="AE351" t="s">
        <v>231</v>
      </c>
      <c r="AF351" t="s">
        <v>9</v>
      </c>
      <c r="AG351">
        <v>1.5</v>
      </c>
      <c r="AH351">
        <v>20</v>
      </c>
      <c r="AI351" s="35" t="s">
        <v>12</v>
      </c>
      <c r="AJ351" t="s">
        <v>8</v>
      </c>
      <c r="AK351" t="s">
        <v>8</v>
      </c>
      <c r="AL351" t="s">
        <v>8</v>
      </c>
      <c r="AM351" t="s">
        <v>8</v>
      </c>
      <c r="AN351" t="s">
        <v>8</v>
      </c>
      <c r="AO351" s="35">
        <v>48</v>
      </c>
      <c r="AP351" t="s">
        <v>876</v>
      </c>
      <c r="AQ351">
        <v>61.16</v>
      </c>
      <c r="AR351">
        <v>3.9</v>
      </c>
      <c r="AS351" t="s">
        <v>8</v>
      </c>
      <c r="AT351" t="s">
        <v>8</v>
      </c>
      <c r="AU351" t="s">
        <v>8</v>
      </c>
      <c r="AV351" t="s">
        <v>8</v>
      </c>
      <c r="AW351" t="s">
        <v>137</v>
      </c>
      <c r="AX351" t="s">
        <v>196</v>
      </c>
      <c r="AY351" s="35" t="s">
        <v>12</v>
      </c>
      <c r="AZ351" t="s">
        <v>8</v>
      </c>
      <c r="BA351" t="s">
        <v>8</v>
      </c>
      <c r="BB351" t="s">
        <v>8</v>
      </c>
      <c r="BC351" t="s">
        <v>8</v>
      </c>
      <c r="BD351" t="s">
        <v>8</v>
      </c>
      <c r="BE351" t="s">
        <v>8</v>
      </c>
      <c r="BF351" s="35" t="s">
        <v>272</v>
      </c>
      <c r="BG351" t="s">
        <v>272</v>
      </c>
      <c r="BH351" t="s">
        <v>1622</v>
      </c>
    </row>
    <row r="352" spans="1:61" s="22" customFormat="1" x14ac:dyDescent="0.3">
      <c r="A352" s="22" t="s">
        <v>1626</v>
      </c>
      <c r="B352" s="22" t="s">
        <v>1625</v>
      </c>
      <c r="C352" s="22">
        <v>2014</v>
      </c>
      <c r="D352" s="22" t="s">
        <v>1627</v>
      </c>
      <c r="E352" s="22" t="s">
        <v>141</v>
      </c>
      <c r="F352" s="34" t="s">
        <v>24</v>
      </c>
      <c r="G352" s="22" t="s">
        <v>10</v>
      </c>
      <c r="H352" s="22" t="s">
        <v>36</v>
      </c>
      <c r="I352" s="22" t="s">
        <v>12</v>
      </c>
      <c r="J352" s="22" t="s">
        <v>8</v>
      </c>
      <c r="K352" s="22" t="s">
        <v>9</v>
      </c>
      <c r="L352" s="22">
        <v>12</v>
      </c>
      <c r="M352" s="22" t="s">
        <v>9</v>
      </c>
      <c r="N352" s="22">
        <v>300</v>
      </c>
      <c r="O352" s="22">
        <v>320</v>
      </c>
      <c r="P352" s="22">
        <v>340</v>
      </c>
      <c r="Q352" s="22">
        <v>1</v>
      </c>
      <c r="R352" s="22">
        <v>12</v>
      </c>
      <c r="S352" s="22">
        <v>0</v>
      </c>
      <c r="T352" s="22" t="s">
        <v>8</v>
      </c>
      <c r="U352" s="22" t="str">
        <f t="shared" si="12"/>
        <v>NA</v>
      </c>
      <c r="V352" s="22" t="str">
        <f t="shared" si="13"/>
        <v>NA</v>
      </c>
      <c r="W352" s="34" t="s">
        <v>12</v>
      </c>
      <c r="X352" s="22" t="s">
        <v>8</v>
      </c>
      <c r="Y352" s="22" t="s">
        <v>614</v>
      </c>
      <c r="Z352" s="22" t="s">
        <v>276</v>
      </c>
      <c r="AA352" s="22">
        <v>80</v>
      </c>
      <c r="AB352" s="22" t="s">
        <v>145</v>
      </c>
      <c r="AC352" s="22">
        <v>5</v>
      </c>
      <c r="AD352" s="22" t="s">
        <v>1356</v>
      </c>
      <c r="AE352" s="22" t="s">
        <v>146</v>
      </c>
      <c r="AF352" s="22">
        <v>532</v>
      </c>
      <c r="AG352" s="22">
        <v>0.75</v>
      </c>
      <c r="AH352" s="22">
        <v>15</v>
      </c>
      <c r="AI352" s="34" t="s">
        <v>12</v>
      </c>
      <c r="AJ352" s="22" t="s">
        <v>8</v>
      </c>
      <c r="AK352" s="22" t="s">
        <v>8</v>
      </c>
      <c r="AL352" s="22" t="s">
        <v>8</v>
      </c>
      <c r="AM352" s="22" t="s">
        <v>8</v>
      </c>
      <c r="AN352" s="22" t="s">
        <v>8</v>
      </c>
      <c r="AO352" s="34">
        <v>24</v>
      </c>
      <c r="AP352" s="22" t="s">
        <v>874</v>
      </c>
      <c r="AQ352" s="22">
        <v>77.38</v>
      </c>
      <c r="AR352" s="22">
        <v>11.09</v>
      </c>
      <c r="AS352" s="22" t="s">
        <v>8</v>
      </c>
      <c r="AT352" s="22" t="s">
        <v>8</v>
      </c>
      <c r="AU352" s="22" t="s">
        <v>8</v>
      </c>
      <c r="AV352" s="22" t="s">
        <v>8</v>
      </c>
      <c r="AW352" s="22" t="s">
        <v>137</v>
      </c>
      <c r="AX352" s="22" t="s">
        <v>196</v>
      </c>
      <c r="AY352" s="34" t="s">
        <v>271</v>
      </c>
      <c r="AZ352" s="22">
        <v>6</v>
      </c>
      <c r="BA352" s="22">
        <v>1</v>
      </c>
      <c r="BB352" s="22" t="s">
        <v>8</v>
      </c>
      <c r="BC352" s="22" t="s">
        <v>8</v>
      </c>
      <c r="BD352" s="22" t="s">
        <v>196</v>
      </c>
      <c r="BE352" s="22">
        <v>24</v>
      </c>
      <c r="BF352" s="34" t="s">
        <v>273</v>
      </c>
      <c r="BG352" s="22" t="s">
        <v>273</v>
      </c>
      <c r="BH352" s="22" t="s">
        <v>1628</v>
      </c>
    </row>
    <row r="353" spans="1:61" x14ac:dyDescent="0.3">
      <c r="A353" t="s">
        <v>1631</v>
      </c>
      <c r="B353" t="s">
        <v>1625</v>
      </c>
      <c r="C353">
        <v>2017</v>
      </c>
      <c r="D353" t="s">
        <v>1632</v>
      </c>
      <c r="E353" t="s">
        <v>141</v>
      </c>
      <c r="F353" s="35" t="s">
        <v>24</v>
      </c>
      <c r="G353" t="s">
        <v>10</v>
      </c>
      <c r="H353" t="s">
        <v>36</v>
      </c>
      <c r="I353" t="s">
        <v>12</v>
      </c>
      <c r="J353" t="s">
        <v>8</v>
      </c>
      <c r="K353" t="s">
        <v>9</v>
      </c>
      <c r="L353">
        <v>12</v>
      </c>
      <c r="M353" t="s">
        <v>9</v>
      </c>
      <c r="N353">
        <v>300</v>
      </c>
      <c r="O353">
        <v>320</v>
      </c>
      <c r="P353">
        <v>340</v>
      </c>
      <c r="Q353">
        <v>2</v>
      </c>
      <c r="R353">
        <v>11</v>
      </c>
      <c r="S353">
        <v>0</v>
      </c>
      <c r="T353" t="s">
        <v>8</v>
      </c>
      <c r="U353" t="str">
        <f t="shared" si="12"/>
        <v>NA</v>
      </c>
      <c r="V353" t="str">
        <f t="shared" si="13"/>
        <v>NA</v>
      </c>
      <c r="W353" s="35" t="s">
        <v>12</v>
      </c>
      <c r="X353" t="s">
        <v>8</v>
      </c>
      <c r="Y353" t="s">
        <v>614</v>
      </c>
      <c r="Z353" t="s">
        <v>276</v>
      </c>
      <c r="AA353">
        <v>80</v>
      </c>
      <c r="AB353" t="s">
        <v>145</v>
      </c>
      <c r="AC353">
        <v>5</v>
      </c>
      <c r="AD353" t="s">
        <v>1356</v>
      </c>
      <c r="AE353" t="s">
        <v>146</v>
      </c>
      <c r="AF353">
        <v>532</v>
      </c>
      <c r="AG353">
        <v>0.75</v>
      </c>
      <c r="AH353">
        <v>15</v>
      </c>
      <c r="AI353" s="35" t="s">
        <v>12</v>
      </c>
      <c r="AJ353" t="s">
        <v>8</v>
      </c>
      <c r="AK353" t="s">
        <v>8</v>
      </c>
      <c r="AL353" t="s">
        <v>8</v>
      </c>
      <c r="AM353" t="s">
        <v>8</v>
      </c>
      <c r="AN353" t="s">
        <v>8</v>
      </c>
      <c r="AO353" s="35">
        <v>24</v>
      </c>
      <c r="AP353" t="s">
        <v>874</v>
      </c>
      <c r="AQ353">
        <v>47</v>
      </c>
      <c r="AR353">
        <v>15</v>
      </c>
      <c r="AS353" t="s">
        <v>8</v>
      </c>
      <c r="AT353" t="s">
        <v>8</v>
      </c>
      <c r="AU353" t="s">
        <v>8</v>
      </c>
      <c r="AV353" t="s">
        <v>8</v>
      </c>
      <c r="AW353" t="s">
        <v>137</v>
      </c>
      <c r="AX353" t="s">
        <v>197</v>
      </c>
      <c r="AY353" s="35" t="s">
        <v>271</v>
      </c>
      <c r="AZ353">
        <v>5.9</v>
      </c>
      <c r="BA353">
        <v>1</v>
      </c>
      <c r="BB353" t="s">
        <v>8</v>
      </c>
      <c r="BC353" t="s">
        <v>8</v>
      </c>
      <c r="BD353" t="s">
        <v>197</v>
      </c>
      <c r="BE353">
        <v>24</v>
      </c>
      <c r="BF353" s="35" t="s">
        <v>272</v>
      </c>
      <c r="BG353" t="s">
        <v>273</v>
      </c>
      <c r="BH353" t="s">
        <v>1633</v>
      </c>
    </row>
    <row r="354" spans="1:61" x14ac:dyDescent="0.3">
      <c r="A354" t="s">
        <v>1631</v>
      </c>
      <c r="B354" t="s">
        <v>1625</v>
      </c>
      <c r="C354">
        <v>2017</v>
      </c>
      <c r="D354" t="s">
        <v>1632</v>
      </c>
      <c r="E354" t="s">
        <v>143</v>
      </c>
      <c r="F354" s="35" t="s">
        <v>24</v>
      </c>
      <c r="G354" t="s">
        <v>10</v>
      </c>
      <c r="H354" t="s">
        <v>36</v>
      </c>
      <c r="I354" t="s">
        <v>12</v>
      </c>
      <c r="J354" t="s">
        <v>8</v>
      </c>
      <c r="K354" t="s">
        <v>9</v>
      </c>
      <c r="L354">
        <v>12</v>
      </c>
      <c r="M354" t="s">
        <v>9</v>
      </c>
      <c r="N354">
        <v>300</v>
      </c>
      <c r="O354">
        <v>320</v>
      </c>
      <c r="P354">
        <v>340</v>
      </c>
      <c r="Q354">
        <v>2</v>
      </c>
      <c r="R354">
        <v>11</v>
      </c>
      <c r="S354">
        <v>0</v>
      </c>
      <c r="T354" t="s">
        <v>8</v>
      </c>
      <c r="U354" t="str">
        <f t="shared" si="12"/>
        <v>NA</v>
      </c>
      <c r="V354" t="str">
        <f t="shared" si="13"/>
        <v>NA</v>
      </c>
      <c r="W354" s="35" t="s">
        <v>97</v>
      </c>
      <c r="X354" t="s">
        <v>8</v>
      </c>
      <c r="Y354" t="s">
        <v>613</v>
      </c>
      <c r="Z354" t="s">
        <v>276</v>
      </c>
      <c r="AA354">
        <v>80</v>
      </c>
      <c r="AB354" t="s">
        <v>145</v>
      </c>
      <c r="AC354">
        <v>5</v>
      </c>
      <c r="AD354" t="s">
        <v>1356</v>
      </c>
      <c r="AE354" t="s">
        <v>146</v>
      </c>
      <c r="AF354">
        <v>532</v>
      </c>
      <c r="AG354">
        <v>0.75</v>
      </c>
      <c r="AH354">
        <v>15</v>
      </c>
      <c r="AI354" s="35" t="s">
        <v>12</v>
      </c>
      <c r="AJ354" t="s">
        <v>8</v>
      </c>
      <c r="AK354" t="s">
        <v>8</v>
      </c>
      <c r="AL354" t="s">
        <v>8</v>
      </c>
      <c r="AM354" t="s">
        <v>8</v>
      </c>
      <c r="AN354" t="s">
        <v>8</v>
      </c>
      <c r="AO354" s="35">
        <v>24</v>
      </c>
      <c r="AP354" t="s">
        <v>874</v>
      </c>
      <c r="AQ354">
        <v>32</v>
      </c>
      <c r="AR354">
        <v>12</v>
      </c>
      <c r="AS354" t="s">
        <v>8</v>
      </c>
      <c r="AT354" t="s">
        <v>8</v>
      </c>
      <c r="AU354" t="s">
        <v>8</v>
      </c>
      <c r="AV354" t="s">
        <v>8</v>
      </c>
      <c r="AW354" t="s">
        <v>137</v>
      </c>
      <c r="AX354" t="s">
        <v>197</v>
      </c>
      <c r="AY354" s="35" t="s">
        <v>271</v>
      </c>
      <c r="AZ354">
        <v>4.5999999999999996</v>
      </c>
      <c r="BA354">
        <v>1</v>
      </c>
      <c r="BB354" t="s">
        <v>8</v>
      </c>
      <c r="BC354" t="s">
        <v>8</v>
      </c>
      <c r="BD354" t="s">
        <v>197</v>
      </c>
      <c r="BE354">
        <v>24</v>
      </c>
      <c r="BF354" s="35" t="s">
        <v>272</v>
      </c>
      <c r="BG354" t="s">
        <v>273</v>
      </c>
      <c r="BH354" t="s">
        <v>1633</v>
      </c>
    </row>
    <row r="355" spans="1:61" s="22" customFormat="1" x14ac:dyDescent="0.3">
      <c r="A355" s="22" t="s">
        <v>1635</v>
      </c>
      <c r="B355" s="22" t="s">
        <v>1634</v>
      </c>
      <c r="C355" s="22">
        <v>2018</v>
      </c>
      <c r="D355" s="22" t="s">
        <v>1636</v>
      </c>
      <c r="E355" s="22" t="s">
        <v>141</v>
      </c>
      <c r="F355" s="34" t="s">
        <v>25</v>
      </c>
      <c r="G355" s="22" t="s">
        <v>1008</v>
      </c>
      <c r="H355" s="22" t="s">
        <v>36</v>
      </c>
      <c r="I355" s="22" t="s">
        <v>12</v>
      </c>
      <c r="J355" s="22" t="s">
        <v>8</v>
      </c>
      <c r="K355" s="22">
        <v>8</v>
      </c>
      <c r="L355" s="22" t="s">
        <v>9</v>
      </c>
      <c r="M355" s="22">
        <v>10</v>
      </c>
      <c r="N355" s="22">
        <v>18</v>
      </c>
      <c r="O355" s="22" t="s">
        <v>9</v>
      </c>
      <c r="P355" s="22">
        <v>24</v>
      </c>
      <c r="Q355" s="22">
        <v>5</v>
      </c>
      <c r="R355" s="22">
        <v>5</v>
      </c>
      <c r="S355" s="22">
        <v>0</v>
      </c>
      <c r="T355" s="22" t="s">
        <v>8</v>
      </c>
      <c r="U355" s="22" t="str">
        <f t="shared" si="12"/>
        <v>NA</v>
      </c>
      <c r="V355" s="22" t="str">
        <f t="shared" si="13"/>
        <v>NA</v>
      </c>
      <c r="W355" s="34" t="s">
        <v>100</v>
      </c>
      <c r="X355" s="22" t="s">
        <v>936</v>
      </c>
      <c r="Y355" s="22" t="s">
        <v>2553</v>
      </c>
      <c r="Z355" s="22" t="s">
        <v>1637</v>
      </c>
      <c r="AA355" s="22">
        <v>100</v>
      </c>
      <c r="AB355" s="22" t="s">
        <v>145</v>
      </c>
      <c r="AC355" s="22" t="s">
        <v>9</v>
      </c>
      <c r="AD355" s="22" t="s">
        <v>8</v>
      </c>
      <c r="AE355" s="22" t="s">
        <v>232</v>
      </c>
      <c r="AF355" s="22" t="s">
        <v>9</v>
      </c>
      <c r="AG355" s="22" t="s">
        <v>9</v>
      </c>
      <c r="AH355" s="22">
        <v>11</v>
      </c>
      <c r="AI355" s="34" t="s">
        <v>12</v>
      </c>
      <c r="AJ355" s="22" t="s">
        <v>8</v>
      </c>
      <c r="AK355" s="22" t="s">
        <v>8</v>
      </c>
      <c r="AL355" s="22" t="s">
        <v>8</v>
      </c>
      <c r="AM355" s="22" t="s">
        <v>8</v>
      </c>
      <c r="AN355" s="22" t="s">
        <v>8</v>
      </c>
      <c r="AO355" s="34">
        <v>48</v>
      </c>
      <c r="AP355" s="22" t="s">
        <v>876</v>
      </c>
      <c r="AQ355" s="22">
        <v>2.15</v>
      </c>
      <c r="AR355" s="22">
        <v>0.22</v>
      </c>
      <c r="AS355" s="22" t="s">
        <v>8</v>
      </c>
      <c r="AT355" s="22" t="s">
        <v>8</v>
      </c>
      <c r="AU355" s="22" t="s">
        <v>8</v>
      </c>
      <c r="AV355" s="22" t="s">
        <v>8</v>
      </c>
      <c r="AW355" s="22" t="s">
        <v>301</v>
      </c>
      <c r="AX355" s="22" t="s">
        <v>196</v>
      </c>
      <c r="AY355" s="34" t="s">
        <v>12</v>
      </c>
      <c r="AZ355" s="22" t="s">
        <v>8</v>
      </c>
      <c r="BA355" s="22" t="s">
        <v>8</v>
      </c>
      <c r="BB355" s="22" t="s">
        <v>8</v>
      </c>
      <c r="BC355" s="22" t="s">
        <v>8</v>
      </c>
      <c r="BD355" s="22" t="s">
        <v>8</v>
      </c>
      <c r="BE355" s="22" t="s">
        <v>8</v>
      </c>
      <c r="BF355" s="34" t="s">
        <v>272</v>
      </c>
      <c r="BG355" s="22" t="s">
        <v>273</v>
      </c>
      <c r="BH355" s="22" t="s">
        <v>1638</v>
      </c>
    </row>
    <row r="356" spans="1:61" x14ac:dyDescent="0.3">
      <c r="A356" t="s">
        <v>1640</v>
      </c>
      <c r="B356" t="s">
        <v>1639</v>
      </c>
      <c r="C356">
        <v>2015</v>
      </c>
      <c r="D356" t="s">
        <v>1641</v>
      </c>
      <c r="E356" t="s">
        <v>141</v>
      </c>
      <c r="F356" s="35" t="s">
        <v>25</v>
      </c>
      <c r="G356" t="s">
        <v>1008</v>
      </c>
      <c r="H356" t="s">
        <v>36</v>
      </c>
      <c r="I356" t="s">
        <v>12</v>
      </c>
      <c r="J356" t="s">
        <v>8</v>
      </c>
      <c r="K356" t="s">
        <v>9</v>
      </c>
      <c r="L356" t="s">
        <v>9</v>
      </c>
      <c r="M356" t="s">
        <v>9</v>
      </c>
      <c r="N356">
        <v>20</v>
      </c>
      <c r="O356" t="s">
        <v>9</v>
      </c>
      <c r="P356">
        <v>25</v>
      </c>
      <c r="Q356">
        <v>1</v>
      </c>
      <c r="R356">
        <v>6</v>
      </c>
      <c r="S356">
        <v>1</v>
      </c>
      <c r="T356">
        <v>6</v>
      </c>
      <c r="U356">
        <f t="shared" si="12"/>
        <v>1</v>
      </c>
      <c r="V356">
        <f t="shared" si="13"/>
        <v>6</v>
      </c>
      <c r="W356" s="35" t="s">
        <v>100</v>
      </c>
      <c r="X356" t="s">
        <v>936</v>
      </c>
      <c r="Y356" t="s">
        <v>76</v>
      </c>
      <c r="Z356" t="s">
        <v>1559</v>
      </c>
      <c r="AA356">
        <v>24</v>
      </c>
      <c r="AB356" t="s">
        <v>145</v>
      </c>
      <c r="AC356" t="s">
        <v>9</v>
      </c>
      <c r="AD356" t="s">
        <v>8</v>
      </c>
      <c r="AE356" t="s">
        <v>84</v>
      </c>
      <c r="AF356" t="s">
        <v>9</v>
      </c>
      <c r="AG356" t="s">
        <v>9</v>
      </c>
      <c r="AH356">
        <v>3</v>
      </c>
      <c r="AI356" s="35" t="s">
        <v>1032</v>
      </c>
      <c r="AK356">
        <v>1050</v>
      </c>
      <c r="AL356" t="s">
        <v>1033</v>
      </c>
      <c r="AM356">
        <v>48</v>
      </c>
      <c r="AN356" t="s">
        <v>158</v>
      </c>
      <c r="AO356" s="35">
        <v>168</v>
      </c>
      <c r="AP356" t="s">
        <v>876</v>
      </c>
      <c r="AQ356">
        <v>28.01</v>
      </c>
      <c r="AR356">
        <v>2.62</v>
      </c>
      <c r="AS356">
        <v>23.31</v>
      </c>
      <c r="AT356">
        <v>2.2200000000000002</v>
      </c>
      <c r="AU356" t="s">
        <v>8</v>
      </c>
      <c r="AV356" t="s">
        <v>8</v>
      </c>
      <c r="AW356" t="s">
        <v>137</v>
      </c>
      <c r="AX356" t="s">
        <v>197</v>
      </c>
      <c r="AY356" s="35" t="s">
        <v>12</v>
      </c>
      <c r="AZ356" t="s">
        <v>8</v>
      </c>
      <c r="BA356" t="s">
        <v>8</v>
      </c>
      <c r="BB356" t="s">
        <v>8</v>
      </c>
      <c r="BC356" t="s">
        <v>8</v>
      </c>
      <c r="BD356" t="s">
        <v>8</v>
      </c>
      <c r="BE356" t="s">
        <v>8</v>
      </c>
      <c r="BF356" s="35" t="s">
        <v>273</v>
      </c>
      <c r="BG356" t="s">
        <v>273</v>
      </c>
      <c r="BH356" t="s">
        <v>1642</v>
      </c>
    </row>
    <row r="357" spans="1:61" s="22" customFormat="1" x14ac:dyDescent="0.3">
      <c r="A357" s="22" t="s">
        <v>1646</v>
      </c>
      <c r="B357" s="22" t="s">
        <v>1645</v>
      </c>
      <c r="C357" s="22">
        <v>2009</v>
      </c>
      <c r="D357" s="22" t="s">
        <v>1647</v>
      </c>
      <c r="E357" s="22" t="s">
        <v>141</v>
      </c>
      <c r="F357" s="34" t="s">
        <v>24</v>
      </c>
      <c r="G357" s="22" t="s">
        <v>11</v>
      </c>
      <c r="H357" s="22" t="s">
        <v>36</v>
      </c>
      <c r="I357" s="22" t="s">
        <v>12</v>
      </c>
      <c r="J357" s="22" t="s">
        <v>8</v>
      </c>
      <c r="K357" s="22" t="s">
        <v>9</v>
      </c>
      <c r="L357" s="22" t="s">
        <v>9</v>
      </c>
      <c r="M357" s="22" t="s">
        <v>9</v>
      </c>
      <c r="N357" s="22">
        <v>290</v>
      </c>
      <c r="O357" s="22" t="s">
        <v>9</v>
      </c>
      <c r="P357" s="22">
        <v>310</v>
      </c>
      <c r="Q357" s="22">
        <v>5</v>
      </c>
      <c r="R357" s="22">
        <v>6</v>
      </c>
      <c r="S357" s="22">
        <v>5</v>
      </c>
      <c r="T357" s="22">
        <v>6</v>
      </c>
      <c r="U357" s="22">
        <f t="shared" si="12"/>
        <v>1</v>
      </c>
      <c r="V357" s="22">
        <f t="shared" si="13"/>
        <v>6</v>
      </c>
      <c r="W357" s="34" t="s">
        <v>99</v>
      </c>
      <c r="X357" s="22" t="s">
        <v>8</v>
      </c>
      <c r="Y357" s="22" t="s">
        <v>78</v>
      </c>
      <c r="Z357" s="22" t="s">
        <v>9</v>
      </c>
      <c r="AA357" s="22">
        <v>20</v>
      </c>
      <c r="AB357" s="22" t="s">
        <v>145</v>
      </c>
      <c r="AC357" s="22">
        <v>90</v>
      </c>
      <c r="AD357" s="22" t="s">
        <v>221</v>
      </c>
      <c r="AE357" s="22" t="s">
        <v>719</v>
      </c>
      <c r="AF357" s="22">
        <v>532</v>
      </c>
      <c r="AG357" s="22">
        <v>1</v>
      </c>
      <c r="AH357" s="22">
        <v>5</v>
      </c>
      <c r="AI357" s="34" t="s">
        <v>1648</v>
      </c>
      <c r="AK357" s="22">
        <v>90</v>
      </c>
      <c r="AL357" s="22" t="s">
        <v>145</v>
      </c>
      <c r="AM357" s="22">
        <v>0</v>
      </c>
      <c r="AN357" s="22" t="s">
        <v>157</v>
      </c>
      <c r="AO357" s="34">
        <v>4</v>
      </c>
      <c r="AP357" s="22" t="s">
        <v>876</v>
      </c>
      <c r="AQ357" s="22">
        <v>10.85</v>
      </c>
      <c r="AR357" s="22">
        <v>1.0900000000000001</v>
      </c>
      <c r="AS357" s="22">
        <v>7.94</v>
      </c>
      <c r="AT357" s="22">
        <v>0.93</v>
      </c>
      <c r="AU357" s="22" t="s">
        <v>8</v>
      </c>
      <c r="AV357" s="22" t="s">
        <v>8</v>
      </c>
      <c r="AW357" s="22" t="s">
        <v>137</v>
      </c>
      <c r="AX357" s="22" t="s">
        <v>197</v>
      </c>
      <c r="AY357" s="34" t="s">
        <v>12</v>
      </c>
      <c r="AZ357" s="22" t="s">
        <v>8</v>
      </c>
      <c r="BA357" s="22" t="s">
        <v>8</v>
      </c>
      <c r="BB357" s="22" t="s">
        <v>8</v>
      </c>
      <c r="BC357" s="22" t="s">
        <v>8</v>
      </c>
      <c r="BD357" s="22" t="s">
        <v>8</v>
      </c>
      <c r="BE357" s="22" t="s">
        <v>8</v>
      </c>
      <c r="BF357" s="34" t="s">
        <v>272</v>
      </c>
      <c r="BG357" s="22" t="s">
        <v>273</v>
      </c>
      <c r="BH357" s="22" t="s">
        <v>1649</v>
      </c>
    </row>
    <row r="358" spans="1:61" x14ac:dyDescent="0.3">
      <c r="A358" t="s">
        <v>1650</v>
      </c>
      <c r="B358" t="s">
        <v>1645</v>
      </c>
      <c r="C358">
        <v>2014</v>
      </c>
      <c r="D358" t="s">
        <v>1651</v>
      </c>
      <c r="E358" t="s">
        <v>141</v>
      </c>
      <c r="F358" s="35" t="s">
        <v>24</v>
      </c>
      <c r="G358" t="s">
        <v>10</v>
      </c>
      <c r="H358" t="s">
        <v>36</v>
      </c>
      <c r="I358" t="s">
        <v>12</v>
      </c>
      <c r="J358" t="s">
        <v>8</v>
      </c>
      <c r="K358" t="s">
        <v>9</v>
      </c>
      <c r="L358">
        <v>8</v>
      </c>
      <c r="M358" t="s">
        <v>9</v>
      </c>
      <c r="N358" t="s">
        <v>9</v>
      </c>
      <c r="O358" t="s">
        <v>9</v>
      </c>
      <c r="P358" t="s">
        <v>9</v>
      </c>
      <c r="Q358">
        <v>1</v>
      </c>
      <c r="R358">
        <v>7</v>
      </c>
      <c r="S358">
        <v>1</v>
      </c>
      <c r="T358">
        <v>7</v>
      </c>
      <c r="U358">
        <f t="shared" si="12"/>
        <v>1</v>
      </c>
      <c r="V358">
        <f t="shared" si="13"/>
        <v>7</v>
      </c>
      <c r="W358" s="35" t="s">
        <v>97</v>
      </c>
      <c r="X358" t="s">
        <v>8</v>
      </c>
      <c r="Y358" t="s">
        <v>78</v>
      </c>
      <c r="Z358" t="s">
        <v>9</v>
      </c>
      <c r="AA358">
        <v>10</v>
      </c>
      <c r="AB358" t="s">
        <v>320</v>
      </c>
      <c r="AC358" t="s">
        <v>9</v>
      </c>
      <c r="AD358" t="s">
        <v>8</v>
      </c>
      <c r="AE358" t="s">
        <v>232</v>
      </c>
      <c r="AF358" t="s">
        <v>9</v>
      </c>
      <c r="AG358">
        <v>8</v>
      </c>
      <c r="AH358">
        <v>15</v>
      </c>
      <c r="AI358" s="35" t="s">
        <v>906</v>
      </c>
      <c r="AK358" t="s">
        <v>8</v>
      </c>
      <c r="AL358" t="s">
        <v>8</v>
      </c>
      <c r="AM358">
        <v>48</v>
      </c>
      <c r="AN358" t="s">
        <v>158</v>
      </c>
      <c r="AO358" s="35">
        <v>1512</v>
      </c>
      <c r="AP358" t="s">
        <v>876</v>
      </c>
      <c r="AQ358">
        <v>53</v>
      </c>
      <c r="AR358">
        <v>5</v>
      </c>
      <c r="AS358">
        <v>52</v>
      </c>
      <c r="AT358">
        <v>7</v>
      </c>
      <c r="AU358" t="s">
        <v>8</v>
      </c>
      <c r="AV358" t="s">
        <v>8</v>
      </c>
      <c r="AW358" t="s">
        <v>137</v>
      </c>
      <c r="AX358" t="s">
        <v>197</v>
      </c>
      <c r="AY358" s="35" t="s">
        <v>487</v>
      </c>
      <c r="AZ358" t="s">
        <v>9</v>
      </c>
      <c r="BA358" t="s">
        <v>9</v>
      </c>
      <c r="BB358" t="s">
        <v>9</v>
      </c>
      <c r="BC358" t="s">
        <v>9</v>
      </c>
      <c r="BD358" t="s">
        <v>8</v>
      </c>
      <c r="BE358" t="s">
        <v>8</v>
      </c>
      <c r="BF358" s="35" t="s">
        <v>272</v>
      </c>
      <c r="BG358" t="s">
        <v>273</v>
      </c>
      <c r="BH358" t="s">
        <v>1653</v>
      </c>
      <c r="BI358" t="s">
        <v>1652</v>
      </c>
    </row>
    <row r="359" spans="1:61" s="22" customFormat="1" x14ac:dyDescent="0.3">
      <c r="A359" s="22" t="s">
        <v>1654</v>
      </c>
      <c r="B359" s="22" t="s">
        <v>1645</v>
      </c>
      <c r="C359" s="22">
        <v>2014</v>
      </c>
      <c r="D359" s="22" t="s">
        <v>1655</v>
      </c>
      <c r="E359" s="22" t="s">
        <v>141</v>
      </c>
      <c r="F359" s="34" t="s">
        <v>24</v>
      </c>
      <c r="G359" s="22" t="s">
        <v>10</v>
      </c>
      <c r="H359" s="22" t="s">
        <v>36</v>
      </c>
      <c r="I359" s="22" t="s">
        <v>12</v>
      </c>
      <c r="J359" s="22" t="s">
        <v>8</v>
      </c>
      <c r="K359" s="22" t="s">
        <v>9</v>
      </c>
      <c r="L359" s="22">
        <v>8</v>
      </c>
      <c r="M359" s="22" t="s">
        <v>9</v>
      </c>
      <c r="N359" s="22" t="s">
        <v>9</v>
      </c>
      <c r="O359" s="22" t="s">
        <v>9</v>
      </c>
      <c r="P359" s="22" t="s">
        <v>9</v>
      </c>
      <c r="Q359" s="22">
        <v>1</v>
      </c>
      <c r="R359" s="22">
        <v>8</v>
      </c>
      <c r="S359" s="22">
        <v>3</v>
      </c>
      <c r="T359" s="22">
        <v>8</v>
      </c>
      <c r="U359" s="22">
        <f t="shared" ref="U359:U397" si="14">IF(AND(Q359&lt;&gt;"", Q359&lt;&gt;0, Q359&lt;&gt;"NA", Q359&lt;&gt;"NR",S359&lt;&gt;"", S359&lt;&gt;0, S359&lt;&gt;"NA", S359&lt;&gt;"NR"), S359/Q359, "NA")</f>
        <v>3</v>
      </c>
      <c r="V359" s="22">
        <f t="shared" ref="V359:V397" si="15">IF(AND(U359&lt;&gt;"", U359&lt;&gt;0, U359&lt;&gt;"NA", U359&lt;&gt;"NR",R359&lt;&gt;"", R359&lt;&gt;0, R359&lt;&gt;"NA", R359&lt;&gt;"NR"), R359/U359, "NA")</f>
        <v>2.6666666666666665</v>
      </c>
      <c r="W359" s="34" t="s">
        <v>97</v>
      </c>
      <c r="X359" s="22" t="s">
        <v>8</v>
      </c>
      <c r="Y359" s="22" t="s">
        <v>78</v>
      </c>
      <c r="Z359" s="22" t="s">
        <v>9</v>
      </c>
      <c r="AA359" s="22">
        <v>15</v>
      </c>
      <c r="AB359" s="22" t="s">
        <v>320</v>
      </c>
      <c r="AC359" s="22" t="s">
        <v>9</v>
      </c>
      <c r="AD359" s="22" t="s">
        <v>8</v>
      </c>
      <c r="AE359" s="22" t="s">
        <v>232</v>
      </c>
      <c r="AF359" s="22" t="s">
        <v>9</v>
      </c>
      <c r="AG359" s="22">
        <v>8</v>
      </c>
      <c r="AH359" s="22">
        <v>20</v>
      </c>
      <c r="AI359" s="34" t="s">
        <v>1656</v>
      </c>
      <c r="AK359" s="22">
        <v>10</v>
      </c>
      <c r="AL359" s="22" t="s">
        <v>145</v>
      </c>
      <c r="AM359" s="22">
        <v>48</v>
      </c>
      <c r="AN359" s="22" t="s">
        <v>158</v>
      </c>
      <c r="AO359" s="34">
        <v>408</v>
      </c>
      <c r="AP359" s="22" t="s">
        <v>876</v>
      </c>
      <c r="AQ359" s="22">
        <v>47</v>
      </c>
      <c r="AR359" s="22">
        <v>7</v>
      </c>
      <c r="AS359" s="22">
        <v>49</v>
      </c>
      <c r="AT359" s="22">
        <v>4</v>
      </c>
      <c r="AU359" s="22" t="s">
        <v>8</v>
      </c>
      <c r="AV359" s="22" t="s">
        <v>8</v>
      </c>
      <c r="AW359" s="22" t="s">
        <v>137</v>
      </c>
      <c r="AX359" s="22" t="s">
        <v>197</v>
      </c>
      <c r="AY359" s="34" t="s">
        <v>12</v>
      </c>
      <c r="AZ359" s="22" t="s">
        <v>8</v>
      </c>
      <c r="BA359" s="22" t="s">
        <v>8</v>
      </c>
      <c r="BB359" s="22" t="s">
        <v>8</v>
      </c>
      <c r="BC359" s="22" t="s">
        <v>8</v>
      </c>
      <c r="BD359" s="22" t="s">
        <v>8</v>
      </c>
      <c r="BE359" s="22" t="s">
        <v>8</v>
      </c>
      <c r="BF359" s="34" t="s">
        <v>273</v>
      </c>
      <c r="BG359" s="22" t="s">
        <v>272</v>
      </c>
    </row>
    <row r="360" spans="1:61" x14ac:dyDescent="0.3">
      <c r="A360" t="s">
        <v>1658</v>
      </c>
      <c r="B360" t="s">
        <v>1657</v>
      </c>
      <c r="C360">
        <v>2002</v>
      </c>
      <c r="D360" t="s">
        <v>1659</v>
      </c>
      <c r="E360" t="s">
        <v>141</v>
      </c>
      <c r="F360" s="35" t="s">
        <v>24</v>
      </c>
      <c r="G360" t="s">
        <v>10</v>
      </c>
      <c r="H360" t="s">
        <v>36</v>
      </c>
      <c r="I360" t="s">
        <v>12</v>
      </c>
      <c r="J360" t="s">
        <v>8</v>
      </c>
      <c r="K360">
        <v>8</v>
      </c>
      <c r="L360" t="s">
        <v>9</v>
      </c>
      <c r="M360">
        <v>10</v>
      </c>
      <c r="N360" t="s">
        <v>9</v>
      </c>
      <c r="O360" t="s">
        <v>9</v>
      </c>
      <c r="P360" t="s">
        <v>9</v>
      </c>
      <c r="Q360">
        <v>1</v>
      </c>
      <c r="R360">
        <v>7</v>
      </c>
      <c r="S360">
        <v>3</v>
      </c>
      <c r="T360">
        <v>11</v>
      </c>
      <c r="U360">
        <f t="shared" si="14"/>
        <v>3</v>
      </c>
      <c r="V360">
        <f t="shared" si="15"/>
        <v>2.3333333333333335</v>
      </c>
      <c r="W360" s="35" t="s">
        <v>95</v>
      </c>
      <c r="X360" t="s">
        <v>8</v>
      </c>
      <c r="Y360" t="s">
        <v>2553</v>
      </c>
      <c r="Z360" t="s">
        <v>91</v>
      </c>
      <c r="AA360">
        <v>10</v>
      </c>
      <c r="AB360" t="s">
        <v>145</v>
      </c>
      <c r="AC360" t="s">
        <v>9</v>
      </c>
      <c r="AD360" t="s">
        <v>8</v>
      </c>
      <c r="AE360" t="s">
        <v>85</v>
      </c>
      <c r="AF360">
        <v>540</v>
      </c>
      <c r="AG360">
        <v>3</v>
      </c>
      <c r="AH360">
        <v>10</v>
      </c>
      <c r="AI360" s="35" t="s">
        <v>886</v>
      </c>
      <c r="AK360">
        <v>1</v>
      </c>
      <c r="AL360" t="s">
        <v>145</v>
      </c>
      <c r="AM360">
        <v>0</v>
      </c>
      <c r="AN360" t="s">
        <v>157</v>
      </c>
      <c r="AO360" s="35">
        <v>24</v>
      </c>
      <c r="AP360" t="s">
        <v>875</v>
      </c>
      <c r="AQ360">
        <v>225.46</v>
      </c>
      <c r="AR360">
        <v>42.12</v>
      </c>
      <c r="AS360">
        <v>202.84</v>
      </c>
      <c r="AT360">
        <v>51.65</v>
      </c>
      <c r="AU360" t="s">
        <v>8</v>
      </c>
      <c r="AV360" t="s">
        <v>8</v>
      </c>
      <c r="AW360" t="s">
        <v>137</v>
      </c>
      <c r="AX360" t="s">
        <v>196</v>
      </c>
      <c r="AY360" s="35" t="s">
        <v>12</v>
      </c>
      <c r="AZ360" t="s">
        <v>8</v>
      </c>
      <c r="BA360" t="s">
        <v>8</v>
      </c>
      <c r="BB360" t="s">
        <v>8</v>
      </c>
      <c r="BC360" t="s">
        <v>8</v>
      </c>
      <c r="BD360" t="s">
        <v>8</v>
      </c>
      <c r="BE360" t="s">
        <v>8</v>
      </c>
      <c r="BF360" s="35" t="s">
        <v>273</v>
      </c>
      <c r="BG360" t="s">
        <v>272</v>
      </c>
      <c r="BH360" t="s">
        <v>1660</v>
      </c>
    </row>
    <row r="361" spans="1:61" x14ac:dyDescent="0.3">
      <c r="A361" t="s">
        <v>1658</v>
      </c>
      <c r="B361" t="s">
        <v>1657</v>
      </c>
      <c r="C361">
        <v>2002</v>
      </c>
      <c r="D361" t="s">
        <v>1659</v>
      </c>
      <c r="E361" t="s">
        <v>143</v>
      </c>
      <c r="F361" s="35" t="s">
        <v>24</v>
      </c>
      <c r="G361" t="s">
        <v>10</v>
      </c>
      <c r="H361" t="s">
        <v>36</v>
      </c>
      <c r="I361" t="s">
        <v>12</v>
      </c>
      <c r="J361" t="s">
        <v>8</v>
      </c>
      <c r="K361">
        <v>8</v>
      </c>
      <c r="L361" t="s">
        <v>9</v>
      </c>
      <c r="M361">
        <v>10</v>
      </c>
      <c r="N361" t="s">
        <v>9</v>
      </c>
      <c r="O361" t="s">
        <v>9</v>
      </c>
      <c r="P361" t="s">
        <v>9</v>
      </c>
      <c r="Q361">
        <v>1</v>
      </c>
      <c r="R361">
        <v>7</v>
      </c>
      <c r="S361">
        <v>3</v>
      </c>
      <c r="T361">
        <v>5</v>
      </c>
      <c r="U361">
        <f>IF(AND(Q361&lt;&gt;"", Q361&lt;&gt;0, Q361&lt;&gt;"NA", Q361&lt;&gt;"NR",S361&lt;&gt;"", S361&lt;&gt;0, S361&lt;&gt;"NA", S361&lt;&gt;"NR"), S361/Q361, "NA")</f>
        <v>3</v>
      </c>
      <c r="V361">
        <f>IF(AND(U361&lt;&gt;"", U361&lt;&gt;0, U361&lt;&gt;"NA", U361&lt;&gt;"NR",R361&lt;&gt;"", R361&lt;&gt;0, R361&lt;&gt;"NA", R361&lt;&gt;"NR"), R361/U361, "NA")</f>
        <v>2.3333333333333335</v>
      </c>
      <c r="W361" s="35" t="s">
        <v>95</v>
      </c>
      <c r="X361" t="s">
        <v>8</v>
      </c>
      <c r="Y361" t="s">
        <v>2553</v>
      </c>
      <c r="Z361" t="s">
        <v>91</v>
      </c>
      <c r="AA361">
        <v>10</v>
      </c>
      <c r="AB361" t="s">
        <v>145</v>
      </c>
      <c r="AC361" t="s">
        <v>9</v>
      </c>
      <c r="AD361" t="s">
        <v>8</v>
      </c>
      <c r="AE361" t="s">
        <v>85</v>
      </c>
      <c r="AF361">
        <v>540</v>
      </c>
      <c r="AG361">
        <v>3</v>
      </c>
      <c r="AH361">
        <v>10</v>
      </c>
      <c r="AI361" s="35" t="s">
        <v>324</v>
      </c>
      <c r="AK361">
        <v>3.2</v>
      </c>
      <c r="AL361" t="s">
        <v>145</v>
      </c>
      <c r="AM361">
        <v>0</v>
      </c>
      <c r="AN361" t="s">
        <v>157</v>
      </c>
      <c r="AO361" s="35">
        <v>24</v>
      </c>
      <c r="AP361" t="s">
        <v>875</v>
      </c>
      <c r="AQ361">
        <v>16.97</v>
      </c>
      <c r="AR361">
        <v>3.13</v>
      </c>
      <c r="AS361">
        <v>8.64</v>
      </c>
      <c r="AT361">
        <v>3.42</v>
      </c>
      <c r="AU361" t="s">
        <v>8</v>
      </c>
      <c r="AV361" t="s">
        <v>8</v>
      </c>
      <c r="AW361" t="s">
        <v>483</v>
      </c>
      <c r="AX361" t="s">
        <v>196</v>
      </c>
      <c r="AY361" s="35" t="s">
        <v>12</v>
      </c>
      <c r="AZ361" t="s">
        <v>8</v>
      </c>
      <c r="BA361" t="s">
        <v>8</v>
      </c>
      <c r="BB361" t="s">
        <v>8</v>
      </c>
      <c r="BC361" t="s">
        <v>8</v>
      </c>
      <c r="BD361" t="s">
        <v>8</v>
      </c>
      <c r="BE361" t="s">
        <v>8</v>
      </c>
      <c r="BF361" s="35" t="s">
        <v>273</v>
      </c>
      <c r="BG361" t="s">
        <v>272</v>
      </c>
      <c r="BH361" t="s">
        <v>1660</v>
      </c>
    </row>
    <row r="362" spans="1:61" s="22" customFormat="1" x14ac:dyDescent="0.3">
      <c r="A362" s="22" t="s">
        <v>1661</v>
      </c>
      <c r="B362" s="22" t="s">
        <v>1657</v>
      </c>
      <c r="C362" s="22">
        <v>2009</v>
      </c>
      <c r="D362" s="22" t="s">
        <v>1662</v>
      </c>
      <c r="E362" s="22" t="s">
        <v>141</v>
      </c>
      <c r="F362" s="34" t="s">
        <v>24</v>
      </c>
      <c r="G362" s="22" t="s">
        <v>50</v>
      </c>
      <c r="H362" s="22" t="s">
        <v>36</v>
      </c>
      <c r="I362" s="22" t="s">
        <v>210</v>
      </c>
      <c r="J362" s="22" t="s">
        <v>284</v>
      </c>
      <c r="K362" s="22">
        <v>17</v>
      </c>
      <c r="L362" s="22" t="s">
        <v>9</v>
      </c>
      <c r="M362" s="22">
        <v>19</v>
      </c>
      <c r="N362" s="22" t="s">
        <v>9</v>
      </c>
      <c r="O362" s="22" t="s">
        <v>9</v>
      </c>
      <c r="P362" s="22" t="s">
        <v>9</v>
      </c>
      <c r="Q362" s="22">
        <v>1</v>
      </c>
      <c r="R362" s="22">
        <v>14.5</v>
      </c>
      <c r="S362" s="22">
        <v>3</v>
      </c>
      <c r="T362" s="22">
        <v>14.5</v>
      </c>
      <c r="U362" s="22">
        <f t="shared" si="14"/>
        <v>3</v>
      </c>
      <c r="V362" s="22">
        <f t="shared" si="15"/>
        <v>4.833333333333333</v>
      </c>
      <c r="W362" s="34" t="s">
        <v>95</v>
      </c>
      <c r="X362" s="22" t="s">
        <v>8</v>
      </c>
      <c r="Y362" s="22" t="s">
        <v>2553</v>
      </c>
      <c r="Z362" s="22" t="s">
        <v>91</v>
      </c>
      <c r="AA362" s="22">
        <v>10</v>
      </c>
      <c r="AB362" s="22" t="s">
        <v>145</v>
      </c>
      <c r="AC362" s="22" t="s">
        <v>9</v>
      </c>
      <c r="AD362" s="22" t="s">
        <v>8</v>
      </c>
      <c r="AE362" s="22" t="s">
        <v>85</v>
      </c>
      <c r="AF362" s="22">
        <v>540</v>
      </c>
      <c r="AG362" s="22">
        <v>3</v>
      </c>
      <c r="AH362" s="22">
        <v>10</v>
      </c>
      <c r="AI362" s="34" t="s">
        <v>886</v>
      </c>
      <c r="AK362" s="22">
        <v>1</v>
      </c>
      <c r="AL362" s="22" t="s">
        <v>145</v>
      </c>
      <c r="AM362" s="22">
        <v>3</v>
      </c>
      <c r="AN362" s="22" t="s">
        <v>158</v>
      </c>
      <c r="AO362" s="34">
        <v>24</v>
      </c>
      <c r="AP362" s="22" t="s">
        <v>875</v>
      </c>
      <c r="AQ362" s="22">
        <v>15.47</v>
      </c>
      <c r="AR362" s="22">
        <v>1.29</v>
      </c>
      <c r="AS362" s="22">
        <v>14.57</v>
      </c>
      <c r="AT362" s="22">
        <v>1.31</v>
      </c>
      <c r="AU362" s="22" t="s">
        <v>8</v>
      </c>
      <c r="AV362" s="22" t="s">
        <v>8</v>
      </c>
      <c r="AW362" s="22" t="s">
        <v>483</v>
      </c>
      <c r="AX362" s="22" t="s">
        <v>197</v>
      </c>
      <c r="AY362" s="34" t="s">
        <v>12</v>
      </c>
      <c r="AZ362" s="22" t="s">
        <v>8</v>
      </c>
      <c r="BA362" s="22" t="s">
        <v>8</v>
      </c>
      <c r="BB362" s="22" t="s">
        <v>8</v>
      </c>
      <c r="BC362" s="22" t="s">
        <v>8</v>
      </c>
      <c r="BD362" s="22" t="s">
        <v>8</v>
      </c>
      <c r="BE362" s="22" t="s">
        <v>8</v>
      </c>
      <c r="BF362" s="34" t="s">
        <v>273</v>
      </c>
      <c r="BG362" s="22" t="s">
        <v>272</v>
      </c>
      <c r="BH362" s="22" t="s">
        <v>1582</v>
      </c>
    </row>
    <row r="363" spans="1:61" s="22" customFormat="1" x14ac:dyDescent="0.3">
      <c r="A363" s="22" t="s">
        <v>1661</v>
      </c>
      <c r="B363" s="22" t="s">
        <v>1657</v>
      </c>
      <c r="C363" s="22">
        <v>2009</v>
      </c>
      <c r="D363" s="22" t="s">
        <v>1662</v>
      </c>
      <c r="E363" s="22" t="s">
        <v>143</v>
      </c>
      <c r="F363" s="34" t="s">
        <v>24</v>
      </c>
      <c r="G363" s="22" t="s">
        <v>50</v>
      </c>
      <c r="H363" s="22" t="s">
        <v>36</v>
      </c>
      <c r="I363" s="22" t="s">
        <v>210</v>
      </c>
      <c r="J363" s="22" t="s">
        <v>284</v>
      </c>
      <c r="K363" s="22">
        <v>17</v>
      </c>
      <c r="L363" s="22" t="s">
        <v>9</v>
      </c>
      <c r="M363" s="22">
        <v>19</v>
      </c>
      <c r="N363" s="22" t="s">
        <v>9</v>
      </c>
      <c r="O363" s="22" t="s">
        <v>9</v>
      </c>
      <c r="P363" s="22" t="s">
        <v>9</v>
      </c>
      <c r="Q363" s="22">
        <v>1</v>
      </c>
      <c r="R363" s="22">
        <v>14.5</v>
      </c>
      <c r="S363" s="22">
        <v>3</v>
      </c>
      <c r="T363" s="22">
        <v>14.5</v>
      </c>
      <c r="U363" s="22">
        <f>IF(AND(Q363&lt;&gt;"", Q363&lt;&gt;0, Q363&lt;&gt;"NA", Q363&lt;&gt;"NR",S363&lt;&gt;"", S363&lt;&gt;0, S363&lt;&gt;"NA", S363&lt;&gt;"NR"), S363/Q363, "NA")</f>
        <v>3</v>
      </c>
      <c r="V363" s="22">
        <f>IF(AND(U363&lt;&gt;"", U363&lt;&gt;0, U363&lt;&gt;"NA", U363&lt;&gt;"NR",R363&lt;&gt;"", R363&lt;&gt;0, R363&lt;&gt;"NA", R363&lt;&gt;"NR"), R363/U363, "NA")</f>
        <v>4.833333333333333</v>
      </c>
      <c r="W363" s="34" t="s">
        <v>95</v>
      </c>
      <c r="X363" s="22" t="s">
        <v>8</v>
      </c>
      <c r="Y363" s="22" t="s">
        <v>2553</v>
      </c>
      <c r="Z363" s="22" t="s">
        <v>91</v>
      </c>
      <c r="AA363" s="22">
        <v>10</v>
      </c>
      <c r="AB363" s="22" t="s">
        <v>145</v>
      </c>
      <c r="AC363" s="22" t="s">
        <v>9</v>
      </c>
      <c r="AD363" s="22" t="s">
        <v>8</v>
      </c>
      <c r="AE363" s="22" t="s">
        <v>85</v>
      </c>
      <c r="AF363" s="22">
        <v>540</v>
      </c>
      <c r="AG363" s="22">
        <v>3</v>
      </c>
      <c r="AH363" s="22">
        <v>10</v>
      </c>
      <c r="AI363" s="34" t="s">
        <v>324</v>
      </c>
      <c r="AK363" s="22">
        <v>10</v>
      </c>
      <c r="AL363" s="22" t="s">
        <v>145</v>
      </c>
      <c r="AM363" s="22">
        <v>3</v>
      </c>
      <c r="AN363" s="22" t="s">
        <v>158</v>
      </c>
      <c r="AO363" s="34">
        <v>24</v>
      </c>
      <c r="AP363" s="22" t="s">
        <v>875</v>
      </c>
      <c r="AQ363" s="22">
        <v>15.47</v>
      </c>
      <c r="AR363" s="22">
        <v>1.29</v>
      </c>
      <c r="AS363" s="22">
        <v>18.36</v>
      </c>
      <c r="AT363" s="22">
        <v>0.81</v>
      </c>
      <c r="AU363" s="22" t="s">
        <v>8</v>
      </c>
      <c r="AV363" s="22" t="s">
        <v>8</v>
      </c>
      <c r="AW363" s="22" t="s">
        <v>483</v>
      </c>
      <c r="AX363" s="22" t="s">
        <v>197</v>
      </c>
      <c r="AY363" s="34" t="s">
        <v>12</v>
      </c>
      <c r="AZ363" s="22" t="s">
        <v>8</v>
      </c>
      <c r="BA363" s="22" t="s">
        <v>8</v>
      </c>
      <c r="BB363" s="22" t="s">
        <v>8</v>
      </c>
      <c r="BC363" s="22" t="s">
        <v>8</v>
      </c>
      <c r="BD363" s="22" t="s">
        <v>8</v>
      </c>
      <c r="BE363" s="22" t="s">
        <v>8</v>
      </c>
      <c r="BF363" s="34" t="s">
        <v>273</v>
      </c>
      <c r="BG363" s="22" t="s">
        <v>272</v>
      </c>
      <c r="BH363" s="22" t="s">
        <v>1582</v>
      </c>
    </row>
    <row r="364" spans="1:61" x14ac:dyDescent="0.3">
      <c r="A364" t="s">
        <v>1663</v>
      </c>
      <c r="B364" t="s">
        <v>1657</v>
      </c>
      <c r="C364">
        <v>2005</v>
      </c>
      <c r="D364" t="s">
        <v>1664</v>
      </c>
      <c r="E364" t="s">
        <v>141</v>
      </c>
      <c r="F364" s="35" t="s">
        <v>40</v>
      </c>
      <c r="G364" t="s">
        <v>1665</v>
      </c>
      <c r="H364" t="s">
        <v>36</v>
      </c>
      <c r="I364" t="s">
        <v>12</v>
      </c>
      <c r="J364" t="s">
        <v>8</v>
      </c>
      <c r="K364">
        <v>156</v>
      </c>
      <c r="L364" t="s">
        <v>9</v>
      </c>
      <c r="M364">
        <v>261</v>
      </c>
      <c r="N364">
        <v>3700</v>
      </c>
      <c r="O364" t="s">
        <v>9</v>
      </c>
      <c r="P364">
        <v>6500</v>
      </c>
      <c r="Q364">
        <v>1</v>
      </c>
      <c r="R364">
        <v>5</v>
      </c>
      <c r="S364">
        <v>0</v>
      </c>
      <c r="T364" t="s">
        <v>8</v>
      </c>
      <c r="U364" t="str">
        <f t="shared" si="14"/>
        <v>NA</v>
      </c>
      <c r="V364" t="str">
        <f t="shared" si="15"/>
        <v>NA</v>
      </c>
      <c r="W364" s="35" t="s">
        <v>100</v>
      </c>
      <c r="X364" t="s">
        <v>97</v>
      </c>
      <c r="Y364" t="s">
        <v>2553</v>
      </c>
      <c r="Z364" t="s">
        <v>91</v>
      </c>
      <c r="AA364">
        <v>20</v>
      </c>
      <c r="AB364" t="s">
        <v>145</v>
      </c>
      <c r="AC364">
        <v>4000000</v>
      </c>
      <c r="AD364" t="s">
        <v>252</v>
      </c>
      <c r="AE364" t="s">
        <v>85</v>
      </c>
      <c r="AF364">
        <v>540</v>
      </c>
      <c r="AG364" t="s">
        <v>9</v>
      </c>
      <c r="AH364">
        <v>20</v>
      </c>
      <c r="AI364" s="35" t="s">
        <v>12</v>
      </c>
      <c r="AJ364" t="s">
        <v>8</v>
      </c>
      <c r="AK364" t="s">
        <v>8</v>
      </c>
      <c r="AL364" t="s">
        <v>8</v>
      </c>
      <c r="AM364" t="s">
        <v>8</v>
      </c>
      <c r="AN364" t="s">
        <v>8</v>
      </c>
      <c r="AO364" s="35">
        <v>24</v>
      </c>
      <c r="AP364" t="s">
        <v>876</v>
      </c>
      <c r="AQ364">
        <v>5137</v>
      </c>
      <c r="AR364">
        <v>850</v>
      </c>
      <c r="AS364" t="s">
        <v>8</v>
      </c>
      <c r="AT364" t="s">
        <v>8</v>
      </c>
      <c r="AU364" t="s">
        <v>8</v>
      </c>
      <c r="AV364" t="s">
        <v>8</v>
      </c>
      <c r="AW364" t="s">
        <v>137</v>
      </c>
      <c r="AX364" t="s">
        <v>197</v>
      </c>
      <c r="AY364" s="35" t="s">
        <v>1485</v>
      </c>
      <c r="AZ364">
        <v>50</v>
      </c>
      <c r="BA364">
        <v>3</v>
      </c>
      <c r="BB364" t="s">
        <v>8</v>
      </c>
      <c r="BC364" t="s">
        <v>8</v>
      </c>
      <c r="BD364" t="s">
        <v>197</v>
      </c>
      <c r="BE364">
        <v>24</v>
      </c>
      <c r="BF364" s="35" t="s">
        <v>273</v>
      </c>
      <c r="BG364" t="s">
        <v>273</v>
      </c>
    </row>
    <row r="365" spans="1:61" s="22" customFormat="1" x14ac:dyDescent="0.3">
      <c r="A365" s="22" t="s">
        <v>1668</v>
      </c>
      <c r="B365" s="22" t="s">
        <v>1667</v>
      </c>
      <c r="C365" s="22">
        <v>2010</v>
      </c>
      <c r="D365" s="22" t="s">
        <v>1669</v>
      </c>
      <c r="E365" s="22" t="s">
        <v>141</v>
      </c>
      <c r="F365" s="34" t="s">
        <v>25</v>
      </c>
      <c r="G365" s="22" t="s">
        <v>1008</v>
      </c>
      <c r="H365" s="22" t="s">
        <v>36</v>
      </c>
      <c r="I365" s="22" t="s">
        <v>12</v>
      </c>
      <c r="J365" s="22" t="s">
        <v>8</v>
      </c>
      <c r="K365" s="22" t="s">
        <v>9</v>
      </c>
      <c r="L365" s="22">
        <v>8</v>
      </c>
      <c r="M365" s="22" t="s">
        <v>9</v>
      </c>
      <c r="N365" s="22">
        <v>20</v>
      </c>
      <c r="O365" s="22" t="s">
        <v>9</v>
      </c>
      <c r="P365" s="22">
        <v>26</v>
      </c>
      <c r="Q365" s="22">
        <v>1</v>
      </c>
      <c r="R365" s="22">
        <v>9</v>
      </c>
      <c r="S365" s="22">
        <v>1</v>
      </c>
      <c r="T365" s="22">
        <v>9</v>
      </c>
      <c r="U365" s="22">
        <f t="shared" si="14"/>
        <v>1</v>
      </c>
      <c r="V365" s="22">
        <f t="shared" si="15"/>
        <v>9</v>
      </c>
      <c r="W365" s="34" t="s">
        <v>97</v>
      </c>
      <c r="X365" s="22" t="s">
        <v>8</v>
      </c>
      <c r="Y365" s="22" t="s">
        <v>2553</v>
      </c>
      <c r="Z365" s="22" t="s">
        <v>91</v>
      </c>
      <c r="AA365" s="22">
        <v>20</v>
      </c>
      <c r="AB365" s="22" t="s">
        <v>145</v>
      </c>
      <c r="AC365" s="22">
        <v>6</v>
      </c>
      <c r="AD365" s="22" t="s">
        <v>221</v>
      </c>
      <c r="AE365" s="22" t="s">
        <v>651</v>
      </c>
      <c r="AF365" s="22">
        <v>568</v>
      </c>
      <c r="AG365" s="22" t="s">
        <v>9</v>
      </c>
      <c r="AH365" s="22">
        <v>8</v>
      </c>
      <c r="AI365" s="34" t="s">
        <v>1671</v>
      </c>
      <c r="AK365" s="22">
        <v>0.3</v>
      </c>
      <c r="AL365" s="22" t="s">
        <v>145</v>
      </c>
      <c r="AM365" s="22" t="s">
        <v>9</v>
      </c>
      <c r="AN365" s="22" t="s">
        <v>9</v>
      </c>
      <c r="AO365" s="34">
        <v>72</v>
      </c>
      <c r="AP365" s="22" t="s">
        <v>875</v>
      </c>
      <c r="AQ365" s="22">
        <v>23.74</v>
      </c>
      <c r="AR365" s="22">
        <v>3.52</v>
      </c>
      <c r="AS365" s="22">
        <v>14.54</v>
      </c>
      <c r="AT365" s="22">
        <v>2.37</v>
      </c>
      <c r="AU365" s="22" t="s">
        <v>8</v>
      </c>
      <c r="AV365" s="22" t="s">
        <v>8</v>
      </c>
      <c r="AW365" s="22" t="s">
        <v>137</v>
      </c>
      <c r="AX365" s="22" t="s">
        <v>197</v>
      </c>
      <c r="AY365" s="34" t="s">
        <v>12</v>
      </c>
      <c r="AZ365" s="22" t="s">
        <v>8</v>
      </c>
      <c r="BA365" s="22" t="s">
        <v>8</v>
      </c>
      <c r="BB365" s="22" t="s">
        <v>8</v>
      </c>
      <c r="BC365" s="22" t="s">
        <v>8</v>
      </c>
      <c r="BD365" s="22" t="s">
        <v>8</v>
      </c>
      <c r="BE365" s="22" t="s">
        <v>8</v>
      </c>
      <c r="BF365" s="34" t="s">
        <v>273</v>
      </c>
      <c r="BG365" s="22" t="s">
        <v>273</v>
      </c>
      <c r="BH365" s="22" t="s">
        <v>1670</v>
      </c>
    </row>
    <row r="366" spans="1:61" x14ac:dyDescent="0.3">
      <c r="A366" t="s">
        <v>1673</v>
      </c>
      <c r="B366" t="s">
        <v>1672</v>
      </c>
      <c r="C366">
        <v>2000</v>
      </c>
      <c r="D366" t="s">
        <v>1674</v>
      </c>
      <c r="E366" t="s">
        <v>141</v>
      </c>
      <c r="F366" s="35" t="s">
        <v>24</v>
      </c>
      <c r="G366" t="s">
        <v>11</v>
      </c>
      <c r="H366" t="s">
        <v>36</v>
      </c>
      <c r="I366" t="s">
        <v>12</v>
      </c>
      <c r="J366" t="s">
        <v>8</v>
      </c>
      <c r="K366" t="s">
        <v>9</v>
      </c>
      <c r="L366" t="s">
        <v>9</v>
      </c>
      <c r="M366" t="s">
        <v>9</v>
      </c>
      <c r="N366">
        <v>200</v>
      </c>
      <c r="O366" t="s">
        <v>9</v>
      </c>
      <c r="P366">
        <v>250</v>
      </c>
      <c r="Q366">
        <v>1</v>
      </c>
      <c r="R366">
        <v>5</v>
      </c>
      <c r="S366">
        <v>2</v>
      </c>
      <c r="T366">
        <v>6</v>
      </c>
      <c r="U366">
        <f t="shared" si="14"/>
        <v>2</v>
      </c>
      <c r="V366">
        <f t="shared" si="15"/>
        <v>2.5</v>
      </c>
      <c r="W366" s="35" t="s">
        <v>354</v>
      </c>
      <c r="X366" t="s">
        <v>8</v>
      </c>
      <c r="Y366" t="s">
        <v>9</v>
      </c>
      <c r="Z366" t="s">
        <v>9</v>
      </c>
      <c r="AA366">
        <v>1.7</v>
      </c>
      <c r="AB366" t="s">
        <v>356</v>
      </c>
      <c r="AC366">
        <v>150</v>
      </c>
      <c r="AD366" t="s">
        <v>292</v>
      </c>
      <c r="AE366" t="s">
        <v>86</v>
      </c>
      <c r="AF366" t="s">
        <v>9</v>
      </c>
      <c r="AG366" t="s">
        <v>9</v>
      </c>
      <c r="AH366">
        <v>30</v>
      </c>
      <c r="AI366" s="35" t="s">
        <v>1675</v>
      </c>
      <c r="AK366">
        <v>1.5</v>
      </c>
      <c r="AL366" t="s">
        <v>1676</v>
      </c>
      <c r="AM366">
        <v>-1</v>
      </c>
      <c r="AN366" t="s">
        <v>156</v>
      </c>
      <c r="AO366" s="35">
        <v>24</v>
      </c>
      <c r="AP366" t="s">
        <v>876</v>
      </c>
      <c r="AQ366">
        <v>4.3999999999999997E-2</v>
      </c>
      <c r="AR366">
        <v>7.0000000000000001E-3</v>
      </c>
      <c r="AS366">
        <v>3.7999999999999999E-2</v>
      </c>
      <c r="AT366">
        <v>8.9999999999999993E-3</v>
      </c>
      <c r="AU366" t="s">
        <v>8</v>
      </c>
      <c r="AV366" t="s">
        <v>8</v>
      </c>
      <c r="AW366" t="s">
        <v>1677</v>
      </c>
      <c r="AX366" t="s">
        <v>197</v>
      </c>
      <c r="AY366" s="35" t="s">
        <v>12</v>
      </c>
      <c r="AZ366" t="s">
        <v>8</v>
      </c>
      <c r="BA366" t="s">
        <v>8</v>
      </c>
      <c r="BB366" t="s">
        <v>8</v>
      </c>
      <c r="BC366" t="s">
        <v>8</v>
      </c>
      <c r="BD366" t="s">
        <v>8</v>
      </c>
      <c r="BE366" t="s">
        <v>8</v>
      </c>
      <c r="BF366" s="35" t="s">
        <v>273</v>
      </c>
      <c r="BG366" t="s">
        <v>272</v>
      </c>
      <c r="BI366" t="s">
        <v>1683</v>
      </c>
    </row>
    <row r="367" spans="1:61" s="22" customFormat="1" x14ac:dyDescent="0.3">
      <c r="A367" s="22" t="s">
        <v>1680</v>
      </c>
      <c r="B367" s="22" t="s">
        <v>1679</v>
      </c>
      <c r="C367" s="22">
        <v>2018</v>
      </c>
      <c r="D367" s="22" t="s">
        <v>1681</v>
      </c>
      <c r="E367" s="22" t="s">
        <v>141</v>
      </c>
      <c r="F367" s="34" t="s">
        <v>25</v>
      </c>
      <c r="G367" s="22" t="s">
        <v>1682</v>
      </c>
      <c r="H367" s="22" t="s">
        <v>36</v>
      </c>
      <c r="I367" s="22" t="s">
        <v>12</v>
      </c>
      <c r="J367" s="22" t="s">
        <v>8</v>
      </c>
      <c r="K367" s="22" t="s">
        <v>9</v>
      </c>
      <c r="L367" s="22" t="s">
        <v>9</v>
      </c>
      <c r="M367" s="22" t="s">
        <v>9</v>
      </c>
      <c r="N367" s="22">
        <v>30</v>
      </c>
      <c r="O367" s="22" t="s">
        <v>9</v>
      </c>
      <c r="P367" s="22">
        <v>35</v>
      </c>
      <c r="Q367" s="22">
        <v>1</v>
      </c>
      <c r="R367" s="22">
        <v>10.5</v>
      </c>
      <c r="S367" s="22">
        <v>3</v>
      </c>
      <c r="T367" s="22">
        <v>10.5</v>
      </c>
      <c r="U367" s="22">
        <f t="shared" si="14"/>
        <v>3</v>
      </c>
      <c r="V367" s="22">
        <f t="shared" si="15"/>
        <v>3.5</v>
      </c>
      <c r="W367" s="34" t="s">
        <v>97</v>
      </c>
      <c r="X367" s="22" t="s">
        <v>8</v>
      </c>
      <c r="Y367" s="22" t="s">
        <v>9</v>
      </c>
      <c r="Z367" s="22" t="s">
        <v>91</v>
      </c>
      <c r="AA367" s="22">
        <v>20</v>
      </c>
      <c r="AB367" s="22" t="s">
        <v>145</v>
      </c>
      <c r="AC367" s="22" t="s">
        <v>9</v>
      </c>
      <c r="AD367" s="22" t="s">
        <v>8</v>
      </c>
      <c r="AE367" s="22" t="s">
        <v>85</v>
      </c>
      <c r="AF367" s="22">
        <v>540</v>
      </c>
      <c r="AG367" s="22" t="s">
        <v>9</v>
      </c>
      <c r="AH367" s="22">
        <v>10</v>
      </c>
      <c r="AI367" s="34" t="s">
        <v>1684</v>
      </c>
      <c r="AK367" s="22">
        <v>2</v>
      </c>
      <c r="AL367" s="22" t="s">
        <v>145</v>
      </c>
      <c r="AM367" s="22">
        <v>0.5</v>
      </c>
      <c r="AN367" s="22" t="s">
        <v>158</v>
      </c>
      <c r="AO367" s="34">
        <v>24</v>
      </c>
      <c r="AP367" s="22" t="s">
        <v>875</v>
      </c>
      <c r="AQ367" s="22">
        <v>71.760000000000005</v>
      </c>
      <c r="AR367" s="22">
        <v>3.09</v>
      </c>
      <c r="AS367" s="22">
        <v>66.95</v>
      </c>
      <c r="AT367" s="22">
        <v>7.21</v>
      </c>
      <c r="AU367" s="22" t="s">
        <v>8</v>
      </c>
      <c r="AV367" s="22" t="s">
        <v>8</v>
      </c>
      <c r="AW367" s="22" t="s">
        <v>137</v>
      </c>
      <c r="AX367" s="22" t="s">
        <v>9</v>
      </c>
      <c r="AY367" s="34" t="s">
        <v>12</v>
      </c>
      <c r="AZ367" s="22" t="s">
        <v>8</v>
      </c>
      <c r="BA367" s="22" t="s">
        <v>8</v>
      </c>
      <c r="BB367" s="22" t="s">
        <v>8</v>
      </c>
      <c r="BC367" s="22" t="s">
        <v>8</v>
      </c>
      <c r="BD367" s="22" t="s">
        <v>8</v>
      </c>
      <c r="BE367" s="22" t="s">
        <v>8</v>
      </c>
      <c r="BF367" s="34" t="s">
        <v>273</v>
      </c>
      <c r="BG367" s="22" t="s">
        <v>272</v>
      </c>
      <c r="BH367" s="22" t="s">
        <v>1691</v>
      </c>
      <c r="BI367" s="22" t="s">
        <v>1690</v>
      </c>
    </row>
    <row r="368" spans="1:61" s="22" customFormat="1" x14ac:dyDescent="0.3">
      <c r="A368" s="22" t="s">
        <v>1680</v>
      </c>
      <c r="B368" s="22" t="s">
        <v>1679</v>
      </c>
      <c r="C368" s="22">
        <v>2018</v>
      </c>
      <c r="D368" s="22" t="s">
        <v>1681</v>
      </c>
      <c r="E368" s="22" t="s">
        <v>143</v>
      </c>
      <c r="F368" s="34" t="s">
        <v>25</v>
      </c>
      <c r="G368" s="22" t="s">
        <v>1682</v>
      </c>
      <c r="H368" s="22" t="s">
        <v>36</v>
      </c>
      <c r="I368" s="22" t="s">
        <v>12</v>
      </c>
      <c r="J368" s="22" t="s">
        <v>8</v>
      </c>
      <c r="K368" s="22" t="s">
        <v>9</v>
      </c>
      <c r="L368" s="22" t="s">
        <v>9</v>
      </c>
      <c r="M368" s="22" t="s">
        <v>9</v>
      </c>
      <c r="N368" s="22">
        <v>30</v>
      </c>
      <c r="O368" s="22" t="s">
        <v>9</v>
      </c>
      <c r="P368" s="22">
        <v>35</v>
      </c>
      <c r="Q368" s="22">
        <v>1</v>
      </c>
      <c r="R368" s="22">
        <v>10.5</v>
      </c>
      <c r="S368" s="22">
        <v>3</v>
      </c>
      <c r="T368" s="22">
        <v>10.5</v>
      </c>
      <c r="U368" s="22">
        <f>IF(AND(Q368&lt;&gt;"", Q368&lt;&gt;0, Q368&lt;&gt;"NA", Q368&lt;&gt;"NR",S368&lt;&gt;"", S368&lt;&gt;0, S368&lt;&gt;"NA", S368&lt;&gt;"NR"), S368/Q368, "NA")</f>
        <v>3</v>
      </c>
      <c r="V368" s="22">
        <f>IF(AND(U368&lt;&gt;"", U368&lt;&gt;0, U368&lt;&gt;"NA", U368&lt;&gt;"NR",R368&lt;&gt;"", R368&lt;&gt;0, R368&lt;&gt;"NA", R368&lt;&gt;"NR"), R368/U368, "NA")</f>
        <v>3.5</v>
      </c>
      <c r="W368" s="34" t="s">
        <v>97</v>
      </c>
      <c r="X368" s="22" t="s">
        <v>8</v>
      </c>
      <c r="Y368" s="22" t="s">
        <v>9</v>
      </c>
      <c r="Z368" s="22" t="s">
        <v>91</v>
      </c>
      <c r="AA368" s="22">
        <v>20</v>
      </c>
      <c r="AB368" s="22" t="s">
        <v>145</v>
      </c>
      <c r="AC368" s="22" t="s">
        <v>9</v>
      </c>
      <c r="AD368" s="22" t="s">
        <v>8</v>
      </c>
      <c r="AE368" s="22" t="s">
        <v>85</v>
      </c>
      <c r="AF368" s="22">
        <v>540</v>
      </c>
      <c r="AG368" s="22" t="s">
        <v>9</v>
      </c>
      <c r="AH368" s="22">
        <v>10</v>
      </c>
      <c r="AI368" s="34" t="s">
        <v>1685</v>
      </c>
      <c r="AK368" s="22">
        <v>10</v>
      </c>
      <c r="AL368" s="22" t="s">
        <v>145</v>
      </c>
      <c r="AM368" s="22">
        <v>0.5</v>
      </c>
      <c r="AN368" s="22" t="s">
        <v>158</v>
      </c>
      <c r="AO368" s="34">
        <v>24</v>
      </c>
      <c r="AP368" s="22" t="s">
        <v>875</v>
      </c>
      <c r="AQ368" s="22">
        <v>69.709999999999994</v>
      </c>
      <c r="AR368" s="22">
        <v>3.74</v>
      </c>
      <c r="AS368" s="22">
        <v>41.25</v>
      </c>
      <c r="AT368" s="22">
        <v>2.8</v>
      </c>
      <c r="AU368" s="22" t="s">
        <v>8</v>
      </c>
      <c r="AV368" s="22" t="s">
        <v>8</v>
      </c>
      <c r="AW368" s="22" t="s">
        <v>137</v>
      </c>
      <c r="AX368" s="22" t="s">
        <v>9</v>
      </c>
      <c r="AY368" s="34" t="s">
        <v>12</v>
      </c>
      <c r="AZ368" s="22" t="s">
        <v>8</v>
      </c>
      <c r="BA368" s="22" t="s">
        <v>8</v>
      </c>
      <c r="BB368" s="22" t="s">
        <v>8</v>
      </c>
      <c r="BC368" s="22" t="s">
        <v>8</v>
      </c>
      <c r="BD368" s="22" t="s">
        <v>8</v>
      </c>
      <c r="BE368" s="22" t="s">
        <v>8</v>
      </c>
      <c r="BF368" s="34" t="s">
        <v>273</v>
      </c>
      <c r="BG368" s="22" t="s">
        <v>272</v>
      </c>
      <c r="BH368" s="22" t="s">
        <v>1691</v>
      </c>
      <c r="BI368" s="22" t="s">
        <v>1690</v>
      </c>
    </row>
    <row r="369" spans="1:61" s="22" customFormat="1" x14ac:dyDescent="0.3">
      <c r="A369" s="22" t="s">
        <v>1680</v>
      </c>
      <c r="B369" s="22" t="s">
        <v>1679</v>
      </c>
      <c r="C369" s="22">
        <v>2018</v>
      </c>
      <c r="D369" s="22" t="s">
        <v>1681</v>
      </c>
      <c r="E369" s="22" t="s">
        <v>144</v>
      </c>
      <c r="F369" s="34" t="s">
        <v>25</v>
      </c>
      <c r="G369" s="22" t="s">
        <v>1682</v>
      </c>
      <c r="H369" s="22" t="s">
        <v>36</v>
      </c>
      <c r="I369" s="22" t="s">
        <v>12</v>
      </c>
      <c r="J369" s="22" t="s">
        <v>8</v>
      </c>
      <c r="K369" s="22" t="s">
        <v>9</v>
      </c>
      <c r="L369" s="22" t="s">
        <v>9</v>
      </c>
      <c r="M369" s="22" t="s">
        <v>9</v>
      </c>
      <c r="N369" s="22">
        <v>30</v>
      </c>
      <c r="O369" s="22" t="s">
        <v>9</v>
      </c>
      <c r="P369" s="22">
        <v>35</v>
      </c>
      <c r="Q369" s="22">
        <v>1</v>
      </c>
      <c r="R369" s="22">
        <v>10.5</v>
      </c>
      <c r="S369" s="22">
        <v>3</v>
      </c>
      <c r="T369" s="22">
        <v>10.5</v>
      </c>
      <c r="U369" s="22">
        <f>IF(AND(Q369&lt;&gt;"", Q369&lt;&gt;0, Q369&lt;&gt;"NA", Q369&lt;&gt;"NR",S369&lt;&gt;"", S369&lt;&gt;0, S369&lt;&gt;"NA", S369&lt;&gt;"NR"), S369/Q369, "NA")</f>
        <v>3</v>
      </c>
      <c r="V369" s="22">
        <f>IF(AND(U369&lt;&gt;"", U369&lt;&gt;0, U369&lt;&gt;"NA", U369&lt;&gt;"NR",R369&lt;&gt;"", R369&lt;&gt;0, R369&lt;&gt;"NA", R369&lt;&gt;"NR"), R369/U369, "NA")</f>
        <v>3.5</v>
      </c>
      <c r="W369" s="34" t="s">
        <v>97</v>
      </c>
      <c r="X369" s="22" t="s">
        <v>8</v>
      </c>
      <c r="Y369" s="22" t="s">
        <v>9</v>
      </c>
      <c r="Z369" s="22" t="s">
        <v>91</v>
      </c>
      <c r="AA369" s="22">
        <v>20</v>
      </c>
      <c r="AB369" s="22" t="s">
        <v>145</v>
      </c>
      <c r="AC369" s="22" t="s">
        <v>9</v>
      </c>
      <c r="AD369" s="22" t="s">
        <v>8</v>
      </c>
      <c r="AE369" s="22" t="s">
        <v>85</v>
      </c>
      <c r="AF369" s="22">
        <v>540</v>
      </c>
      <c r="AG369" s="22" t="s">
        <v>9</v>
      </c>
      <c r="AH369" s="22">
        <v>10</v>
      </c>
      <c r="AI369" s="34" t="s">
        <v>1686</v>
      </c>
      <c r="AK369" s="22">
        <v>2</v>
      </c>
      <c r="AL369" s="22" t="s">
        <v>145</v>
      </c>
      <c r="AM369" s="22">
        <v>0.5</v>
      </c>
      <c r="AN369" s="22" t="s">
        <v>158</v>
      </c>
      <c r="AO369" s="34">
        <v>24</v>
      </c>
      <c r="AP369" s="22" t="s">
        <v>875</v>
      </c>
      <c r="AQ369" s="22">
        <v>71.760000000000005</v>
      </c>
      <c r="AR369" s="22">
        <v>3.09</v>
      </c>
      <c r="AS369" s="22">
        <v>38.450000000000003</v>
      </c>
      <c r="AT369" s="22">
        <v>3.78</v>
      </c>
      <c r="AU369" s="22" t="s">
        <v>8</v>
      </c>
      <c r="AV369" s="22" t="s">
        <v>8</v>
      </c>
      <c r="AW369" s="22" t="s">
        <v>137</v>
      </c>
      <c r="AX369" s="22" t="s">
        <v>9</v>
      </c>
      <c r="AY369" s="34" t="s">
        <v>12</v>
      </c>
      <c r="AZ369" s="22" t="s">
        <v>8</v>
      </c>
      <c r="BA369" s="22" t="s">
        <v>8</v>
      </c>
      <c r="BB369" s="22" t="s">
        <v>8</v>
      </c>
      <c r="BC369" s="22" t="s">
        <v>8</v>
      </c>
      <c r="BD369" s="22" t="s">
        <v>8</v>
      </c>
      <c r="BE369" s="22" t="s">
        <v>8</v>
      </c>
      <c r="BF369" s="34" t="s">
        <v>273</v>
      </c>
      <c r="BG369" s="22" t="s">
        <v>272</v>
      </c>
      <c r="BH369" s="22" t="s">
        <v>1691</v>
      </c>
      <c r="BI369" s="22" t="s">
        <v>1690</v>
      </c>
    </row>
    <row r="370" spans="1:61" s="22" customFormat="1" x14ac:dyDescent="0.3">
      <c r="A370" s="22" t="s">
        <v>1680</v>
      </c>
      <c r="B370" s="22" t="s">
        <v>1679</v>
      </c>
      <c r="C370" s="22">
        <v>2018</v>
      </c>
      <c r="D370" s="22" t="s">
        <v>1681</v>
      </c>
      <c r="E370" s="22" t="s">
        <v>263</v>
      </c>
      <c r="F370" s="34" t="s">
        <v>25</v>
      </c>
      <c r="G370" s="22" t="s">
        <v>1682</v>
      </c>
      <c r="H370" s="22" t="s">
        <v>36</v>
      </c>
      <c r="I370" s="22" t="s">
        <v>12</v>
      </c>
      <c r="J370" s="22" t="s">
        <v>8</v>
      </c>
      <c r="K370" s="22" t="s">
        <v>9</v>
      </c>
      <c r="L370" s="22" t="s">
        <v>9</v>
      </c>
      <c r="M370" s="22" t="s">
        <v>9</v>
      </c>
      <c r="N370" s="22">
        <v>30</v>
      </c>
      <c r="O370" s="22" t="s">
        <v>9</v>
      </c>
      <c r="P370" s="22">
        <v>35</v>
      </c>
      <c r="Q370" s="22">
        <v>1</v>
      </c>
      <c r="R370" s="22">
        <v>10.5</v>
      </c>
      <c r="S370" s="22">
        <v>5</v>
      </c>
      <c r="T370" s="22">
        <v>10.5</v>
      </c>
      <c r="U370" s="22">
        <f>IF(AND(Q370&lt;&gt;"", Q370&lt;&gt;0, Q370&lt;&gt;"NA", Q370&lt;&gt;"NR",S370&lt;&gt;"", S370&lt;&gt;0, S370&lt;&gt;"NA", S370&lt;&gt;"NR"), S370/Q370, "NA")</f>
        <v>5</v>
      </c>
      <c r="V370" s="22">
        <f>IF(AND(U370&lt;&gt;"", U370&lt;&gt;0, U370&lt;&gt;"NA", U370&lt;&gt;"NR",R370&lt;&gt;"", R370&lt;&gt;0, R370&lt;&gt;"NA", R370&lt;&gt;"NR"), R370/U370, "NA")</f>
        <v>2.1</v>
      </c>
      <c r="W370" s="34" t="s">
        <v>97</v>
      </c>
      <c r="X370" s="22" t="s">
        <v>8</v>
      </c>
      <c r="Y370" s="22" t="s">
        <v>9</v>
      </c>
      <c r="Z370" s="22" t="s">
        <v>91</v>
      </c>
      <c r="AA370" s="22">
        <v>20</v>
      </c>
      <c r="AB370" s="22" t="s">
        <v>145</v>
      </c>
      <c r="AC370" s="22" t="s">
        <v>9</v>
      </c>
      <c r="AD370" s="22" t="s">
        <v>8</v>
      </c>
      <c r="AE370" s="22" t="s">
        <v>85</v>
      </c>
      <c r="AF370" s="22">
        <v>540</v>
      </c>
      <c r="AG370" s="22" t="s">
        <v>9</v>
      </c>
      <c r="AH370" s="22">
        <v>10</v>
      </c>
      <c r="AI370" s="34" t="s">
        <v>1687</v>
      </c>
      <c r="AK370" s="22">
        <v>100</v>
      </c>
      <c r="AL370" s="22" t="s">
        <v>145</v>
      </c>
      <c r="AM370" s="22">
        <v>0.5</v>
      </c>
      <c r="AN370" s="22" t="s">
        <v>158</v>
      </c>
      <c r="AO370" s="34">
        <v>24</v>
      </c>
      <c r="AP370" s="22" t="s">
        <v>875</v>
      </c>
      <c r="AQ370" s="22">
        <v>69.8</v>
      </c>
      <c r="AR370" s="22">
        <v>3.57</v>
      </c>
      <c r="AS370" s="22">
        <v>43.27</v>
      </c>
      <c r="AT370" s="22">
        <v>1.73</v>
      </c>
      <c r="AU370" s="22" t="s">
        <v>8</v>
      </c>
      <c r="AV370" s="22" t="s">
        <v>8</v>
      </c>
      <c r="AW370" s="22" t="s">
        <v>137</v>
      </c>
      <c r="AX370" s="22" t="s">
        <v>9</v>
      </c>
      <c r="AY370" s="34" t="s">
        <v>12</v>
      </c>
      <c r="AZ370" s="22" t="s">
        <v>8</v>
      </c>
      <c r="BA370" s="22" t="s">
        <v>8</v>
      </c>
      <c r="BB370" s="22" t="s">
        <v>8</v>
      </c>
      <c r="BC370" s="22" t="s">
        <v>8</v>
      </c>
      <c r="BD370" s="22" t="s">
        <v>8</v>
      </c>
      <c r="BE370" s="22" t="s">
        <v>8</v>
      </c>
      <c r="BF370" s="34" t="s">
        <v>273</v>
      </c>
      <c r="BG370" s="22" t="s">
        <v>272</v>
      </c>
      <c r="BH370" s="22" t="s">
        <v>1691</v>
      </c>
      <c r="BI370" s="22" t="s">
        <v>1690</v>
      </c>
    </row>
    <row r="371" spans="1:61" s="22" customFormat="1" x14ac:dyDescent="0.3">
      <c r="A371" s="22" t="s">
        <v>1680</v>
      </c>
      <c r="B371" s="22" t="s">
        <v>1679</v>
      </c>
      <c r="C371" s="22">
        <v>2018</v>
      </c>
      <c r="D371" s="22" t="s">
        <v>1681</v>
      </c>
      <c r="E371" s="22" t="s">
        <v>264</v>
      </c>
      <c r="F371" s="34" t="s">
        <v>25</v>
      </c>
      <c r="G371" s="22" t="s">
        <v>1682</v>
      </c>
      <c r="H371" s="22" t="s">
        <v>36</v>
      </c>
      <c r="I371" s="22" t="s">
        <v>12</v>
      </c>
      <c r="J371" s="22" t="s">
        <v>8</v>
      </c>
      <c r="K371" s="22" t="s">
        <v>9</v>
      </c>
      <c r="L371" s="22" t="s">
        <v>9</v>
      </c>
      <c r="M371" s="22" t="s">
        <v>9</v>
      </c>
      <c r="N371" s="22">
        <v>30</v>
      </c>
      <c r="O371" s="22" t="s">
        <v>9</v>
      </c>
      <c r="P371" s="22">
        <v>35</v>
      </c>
      <c r="Q371" s="22">
        <v>1</v>
      </c>
      <c r="R371" s="22">
        <v>10.5</v>
      </c>
      <c r="S371" s="22">
        <v>5</v>
      </c>
      <c r="T371" s="22">
        <v>10.5</v>
      </c>
      <c r="U371" s="22">
        <f>IF(AND(Q371&lt;&gt;"", Q371&lt;&gt;0, Q371&lt;&gt;"NA", Q371&lt;&gt;"NR",S371&lt;&gt;"", S371&lt;&gt;0, S371&lt;&gt;"NA", S371&lt;&gt;"NR"), S371/Q371, "NA")</f>
        <v>5</v>
      </c>
      <c r="V371" s="22">
        <f>IF(AND(U371&lt;&gt;"", U371&lt;&gt;0, U371&lt;&gt;"NA", U371&lt;&gt;"NR",R371&lt;&gt;"", R371&lt;&gt;0, R371&lt;&gt;"NA", R371&lt;&gt;"NR"), R371/U371, "NA")</f>
        <v>2.1</v>
      </c>
      <c r="W371" s="34" t="s">
        <v>97</v>
      </c>
      <c r="X371" s="22" t="s">
        <v>8</v>
      </c>
      <c r="Y371" s="22" t="s">
        <v>9</v>
      </c>
      <c r="Z371" s="22" t="s">
        <v>91</v>
      </c>
      <c r="AA371" s="22">
        <v>20</v>
      </c>
      <c r="AB371" s="22" t="s">
        <v>145</v>
      </c>
      <c r="AC371" s="22" t="s">
        <v>9</v>
      </c>
      <c r="AD371" s="22" t="s">
        <v>8</v>
      </c>
      <c r="AE371" s="22" t="s">
        <v>85</v>
      </c>
      <c r="AF371" s="22">
        <v>540</v>
      </c>
      <c r="AG371" s="22" t="s">
        <v>9</v>
      </c>
      <c r="AH371" s="22">
        <v>10</v>
      </c>
      <c r="AI371" s="34" t="s">
        <v>1688</v>
      </c>
      <c r="AK371" s="22">
        <v>100</v>
      </c>
      <c r="AL371" s="22" t="s">
        <v>145</v>
      </c>
      <c r="AM371" s="22">
        <v>0.5</v>
      </c>
      <c r="AN371" s="22" t="s">
        <v>158</v>
      </c>
      <c r="AO371" s="34">
        <v>24</v>
      </c>
      <c r="AP371" s="22" t="s">
        <v>875</v>
      </c>
      <c r="AQ371" s="22">
        <v>69.8</v>
      </c>
      <c r="AR371" s="22">
        <v>3.57</v>
      </c>
      <c r="AS371" s="22">
        <v>43.78</v>
      </c>
      <c r="AT371" s="22">
        <v>2.65</v>
      </c>
      <c r="AU371" s="22" t="s">
        <v>8</v>
      </c>
      <c r="AV371" s="22" t="s">
        <v>8</v>
      </c>
      <c r="AW371" s="22" t="s">
        <v>137</v>
      </c>
      <c r="AX371" s="22" t="s">
        <v>9</v>
      </c>
      <c r="AY371" s="34" t="s">
        <v>12</v>
      </c>
      <c r="AZ371" s="22" t="s">
        <v>8</v>
      </c>
      <c r="BA371" s="22" t="s">
        <v>8</v>
      </c>
      <c r="BB371" s="22" t="s">
        <v>8</v>
      </c>
      <c r="BC371" s="22" t="s">
        <v>8</v>
      </c>
      <c r="BD371" s="22" t="s">
        <v>8</v>
      </c>
      <c r="BE371" s="22" t="s">
        <v>8</v>
      </c>
      <c r="BF371" s="34" t="s">
        <v>273</v>
      </c>
      <c r="BG371" s="22" t="s">
        <v>272</v>
      </c>
      <c r="BH371" s="22" t="s">
        <v>1691</v>
      </c>
      <c r="BI371" s="22" t="s">
        <v>1690</v>
      </c>
    </row>
    <row r="372" spans="1:61" s="22" customFormat="1" x14ac:dyDescent="0.3">
      <c r="A372" s="22" t="s">
        <v>1680</v>
      </c>
      <c r="B372" s="22" t="s">
        <v>1679</v>
      </c>
      <c r="C372" s="22">
        <v>2018</v>
      </c>
      <c r="D372" s="22" t="s">
        <v>1681</v>
      </c>
      <c r="E372" s="22" t="s">
        <v>277</v>
      </c>
      <c r="F372" s="34" t="s">
        <v>25</v>
      </c>
      <c r="G372" s="22" t="s">
        <v>1682</v>
      </c>
      <c r="H372" s="22" t="s">
        <v>36</v>
      </c>
      <c r="I372" s="22" t="s">
        <v>12</v>
      </c>
      <c r="J372" s="22" t="s">
        <v>8</v>
      </c>
      <c r="K372" s="22" t="s">
        <v>9</v>
      </c>
      <c r="L372" s="22" t="s">
        <v>9</v>
      </c>
      <c r="M372" s="22" t="s">
        <v>9</v>
      </c>
      <c r="N372" s="22">
        <v>30</v>
      </c>
      <c r="O372" s="22" t="s">
        <v>9</v>
      </c>
      <c r="P372" s="22">
        <v>35</v>
      </c>
      <c r="Q372" s="22">
        <v>1</v>
      </c>
      <c r="R372" s="22">
        <v>10.5</v>
      </c>
      <c r="S372" s="22">
        <v>5</v>
      </c>
      <c r="T372" s="22">
        <v>10.5</v>
      </c>
      <c r="U372" s="22">
        <f>IF(AND(Q372&lt;&gt;"", Q372&lt;&gt;0, Q372&lt;&gt;"NA", Q372&lt;&gt;"NR",S372&lt;&gt;"", S372&lt;&gt;0, S372&lt;&gt;"NA", S372&lt;&gt;"NR"), S372/Q372, "NA")</f>
        <v>5</v>
      </c>
      <c r="V372" s="22">
        <f>IF(AND(U372&lt;&gt;"", U372&lt;&gt;0, U372&lt;&gt;"NA", U372&lt;&gt;"NR",R372&lt;&gt;"", R372&lt;&gt;0, R372&lt;&gt;"NA", R372&lt;&gt;"NR"), R372/U372, "NA")</f>
        <v>2.1</v>
      </c>
      <c r="W372" s="34" t="s">
        <v>97</v>
      </c>
      <c r="X372" s="22" t="s">
        <v>8</v>
      </c>
      <c r="Y372" s="22" t="s">
        <v>9</v>
      </c>
      <c r="Z372" s="22" t="s">
        <v>91</v>
      </c>
      <c r="AA372" s="22">
        <v>20</v>
      </c>
      <c r="AB372" s="22" t="s">
        <v>145</v>
      </c>
      <c r="AC372" s="22" t="s">
        <v>9</v>
      </c>
      <c r="AD372" s="22" t="s">
        <v>8</v>
      </c>
      <c r="AE372" s="22" t="s">
        <v>85</v>
      </c>
      <c r="AF372" s="22">
        <v>540</v>
      </c>
      <c r="AG372" s="22" t="s">
        <v>9</v>
      </c>
      <c r="AH372" s="22">
        <v>10</v>
      </c>
      <c r="AI372" s="34" t="s">
        <v>1732</v>
      </c>
      <c r="AK372" s="22">
        <v>10</v>
      </c>
      <c r="AL372" s="22" t="s">
        <v>145</v>
      </c>
      <c r="AM372" s="22">
        <v>0.5</v>
      </c>
      <c r="AN372" s="22" t="s">
        <v>158</v>
      </c>
      <c r="AO372" s="34">
        <v>24</v>
      </c>
      <c r="AP372" s="22" t="s">
        <v>875</v>
      </c>
      <c r="AQ372" s="22">
        <v>69.8</v>
      </c>
      <c r="AR372" s="22">
        <v>3.57</v>
      </c>
      <c r="AS372" s="22">
        <v>35.409999999999997</v>
      </c>
      <c r="AT372" s="22">
        <v>7.14</v>
      </c>
      <c r="AU372" s="22" t="s">
        <v>8</v>
      </c>
      <c r="AV372" s="22" t="s">
        <v>8</v>
      </c>
      <c r="AW372" s="22" t="s">
        <v>137</v>
      </c>
      <c r="AX372" s="22" t="s">
        <v>9</v>
      </c>
      <c r="AY372" s="34" t="s">
        <v>12</v>
      </c>
      <c r="AZ372" s="22" t="s">
        <v>8</v>
      </c>
      <c r="BA372" s="22" t="s">
        <v>8</v>
      </c>
      <c r="BB372" s="22" t="s">
        <v>8</v>
      </c>
      <c r="BC372" s="22" t="s">
        <v>8</v>
      </c>
      <c r="BD372" s="22" t="s">
        <v>8</v>
      </c>
      <c r="BE372" s="22" t="s">
        <v>8</v>
      </c>
      <c r="BF372" s="34" t="s">
        <v>273</v>
      </c>
      <c r="BG372" s="22" t="s">
        <v>272</v>
      </c>
      <c r="BH372" s="22" t="s">
        <v>1691</v>
      </c>
      <c r="BI372" s="22" t="s">
        <v>1690</v>
      </c>
    </row>
    <row r="373" spans="1:61" x14ac:dyDescent="0.3">
      <c r="A373" t="s">
        <v>1693</v>
      </c>
      <c r="B373" t="s">
        <v>1692</v>
      </c>
      <c r="C373">
        <v>1993</v>
      </c>
      <c r="D373" t="s">
        <v>1694</v>
      </c>
      <c r="E373" t="s">
        <v>141</v>
      </c>
      <c r="F373" s="35" t="s">
        <v>24</v>
      </c>
      <c r="G373" t="s">
        <v>11</v>
      </c>
      <c r="H373" t="s">
        <v>36</v>
      </c>
      <c r="I373" t="s">
        <v>12</v>
      </c>
      <c r="J373" t="s">
        <v>8</v>
      </c>
      <c r="K373" t="s">
        <v>9</v>
      </c>
      <c r="L373" t="s">
        <v>9</v>
      </c>
      <c r="M373" t="s">
        <v>9</v>
      </c>
      <c r="N373">
        <v>260</v>
      </c>
      <c r="O373" t="s">
        <v>9</v>
      </c>
      <c r="P373">
        <v>280</v>
      </c>
      <c r="Q373">
        <v>1</v>
      </c>
      <c r="R373">
        <v>13</v>
      </c>
      <c r="S373">
        <v>1</v>
      </c>
      <c r="T373">
        <v>9</v>
      </c>
      <c r="U373">
        <f t="shared" si="14"/>
        <v>1</v>
      </c>
      <c r="V373">
        <f t="shared" si="15"/>
        <v>13</v>
      </c>
      <c r="W373" s="35" t="s">
        <v>175</v>
      </c>
      <c r="X373" t="s">
        <v>8</v>
      </c>
      <c r="Y373" t="s">
        <v>2553</v>
      </c>
      <c r="Z373" t="s">
        <v>91</v>
      </c>
      <c r="AA373">
        <v>20</v>
      </c>
      <c r="AB373" t="s">
        <v>145</v>
      </c>
      <c r="AC373" t="s">
        <v>9</v>
      </c>
      <c r="AD373" t="s">
        <v>8</v>
      </c>
      <c r="AE373" t="s">
        <v>85</v>
      </c>
      <c r="AF373">
        <v>540</v>
      </c>
      <c r="AG373">
        <v>3</v>
      </c>
      <c r="AH373">
        <v>8</v>
      </c>
      <c r="AI373" s="35" t="s">
        <v>1695</v>
      </c>
      <c r="AK373">
        <v>1</v>
      </c>
      <c r="AL373" t="s">
        <v>145</v>
      </c>
      <c r="AM373">
        <v>0.5</v>
      </c>
      <c r="AN373" t="s">
        <v>158</v>
      </c>
      <c r="AO373" s="35">
        <v>24</v>
      </c>
      <c r="AP373" t="s">
        <v>875</v>
      </c>
      <c r="AQ373">
        <v>19.100000000000001</v>
      </c>
      <c r="AR373">
        <v>0.76</v>
      </c>
      <c r="AS373">
        <v>14.9</v>
      </c>
      <c r="AT373">
        <v>1.27</v>
      </c>
      <c r="AU373" t="s">
        <v>8</v>
      </c>
      <c r="AV373" t="s">
        <v>8</v>
      </c>
      <c r="AW373" t="s">
        <v>485</v>
      </c>
      <c r="AX373" t="s">
        <v>197</v>
      </c>
      <c r="AY373" s="35" t="s">
        <v>12</v>
      </c>
      <c r="AZ373" t="s">
        <v>8</v>
      </c>
      <c r="BA373" t="s">
        <v>8</v>
      </c>
      <c r="BB373" t="s">
        <v>8</v>
      </c>
      <c r="BC373" t="s">
        <v>8</v>
      </c>
      <c r="BD373" t="s">
        <v>8</v>
      </c>
      <c r="BE373" t="s">
        <v>8</v>
      </c>
      <c r="BF373" s="35" t="s">
        <v>272</v>
      </c>
      <c r="BG373" t="s">
        <v>273</v>
      </c>
      <c r="BH373" t="s">
        <v>1696</v>
      </c>
    </row>
    <row r="374" spans="1:61" s="22" customFormat="1" x14ac:dyDescent="0.3">
      <c r="A374" s="22" t="s">
        <v>1698</v>
      </c>
      <c r="B374" s="22" t="s">
        <v>1697</v>
      </c>
      <c r="C374" s="22">
        <v>2005</v>
      </c>
      <c r="D374" s="22" t="s">
        <v>1699</v>
      </c>
      <c r="E374" s="22" t="s">
        <v>141</v>
      </c>
      <c r="F374" s="34" t="s">
        <v>25</v>
      </c>
      <c r="G374" s="22" t="s">
        <v>456</v>
      </c>
      <c r="H374" s="22" t="s">
        <v>9</v>
      </c>
      <c r="I374" s="22" t="s">
        <v>12</v>
      </c>
      <c r="J374" s="22" t="s">
        <v>8</v>
      </c>
      <c r="K374" s="22" t="s">
        <v>9</v>
      </c>
      <c r="L374" s="22">
        <v>1</v>
      </c>
      <c r="M374" s="22" t="s">
        <v>9</v>
      </c>
      <c r="N374" s="22" t="s">
        <v>9</v>
      </c>
      <c r="O374" s="22" t="s">
        <v>9</v>
      </c>
      <c r="P374" s="22" t="s">
        <v>9</v>
      </c>
      <c r="Q374" s="22">
        <v>3</v>
      </c>
      <c r="R374" s="22">
        <v>4</v>
      </c>
      <c r="S374" s="22">
        <v>0</v>
      </c>
      <c r="T374" s="22" t="s">
        <v>8</v>
      </c>
      <c r="U374" s="22" t="str">
        <f t="shared" si="14"/>
        <v>NA</v>
      </c>
      <c r="V374" s="22" t="str">
        <f t="shared" si="15"/>
        <v>NA</v>
      </c>
      <c r="W374" s="34" t="s">
        <v>97</v>
      </c>
      <c r="X374" s="22" t="s">
        <v>8</v>
      </c>
      <c r="Y374" s="22" t="s">
        <v>78</v>
      </c>
      <c r="Z374" s="22" t="s">
        <v>1700</v>
      </c>
      <c r="AA374" s="22">
        <v>50</v>
      </c>
      <c r="AB374" s="22" t="s">
        <v>145</v>
      </c>
      <c r="AC374" s="22">
        <v>20</v>
      </c>
      <c r="AD374" s="22" t="s">
        <v>221</v>
      </c>
      <c r="AE374" s="22" t="s">
        <v>729</v>
      </c>
      <c r="AF374" s="22">
        <v>532</v>
      </c>
      <c r="AG374" s="22">
        <v>2.4</v>
      </c>
      <c r="AH374" s="22">
        <v>0.75</v>
      </c>
      <c r="AI374" s="34" t="s">
        <v>12</v>
      </c>
      <c r="AJ374" s="22" t="s">
        <v>8</v>
      </c>
      <c r="AK374" s="22" t="s">
        <v>8</v>
      </c>
      <c r="AL374" s="22" t="s">
        <v>8</v>
      </c>
      <c r="AM374" s="22" t="s">
        <v>8</v>
      </c>
      <c r="AN374" s="22" t="s">
        <v>8</v>
      </c>
      <c r="AO374" s="34">
        <v>48</v>
      </c>
      <c r="AP374" s="22" t="s">
        <v>876</v>
      </c>
      <c r="AQ374" s="22">
        <v>2.99</v>
      </c>
      <c r="AR374" s="22">
        <v>0.94</v>
      </c>
      <c r="AS374" s="22" t="s">
        <v>8</v>
      </c>
      <c r="AT374" s="22" t="s">
        <v>8</v>
      </c>
      <c r="AU374" s="22" t="s">
        <v>8</v>
      </c>
      <c r="AV374" s="22" t="s">
        <v>8</v>
      </c>
      <c r="AW374" s="22" t="s">
        <v>137</v>
      </c>
      <c r="AX374" s="22" t="s">
        <v>9</v>
      </c>
      <c r="AY374" s="34" t="s">
        <v>12</v>
      </c>
      <c r="AZ374" s="22" t="s">
        <v>8</v>
      </c>
      <c r="BA374" s="22" t="s">
        <v>8</v>
      </c>
      <c r="BB374" s="22" t="s">
        <v>8</v>
      </c>
      <c r="BC374" s="22" t="s">
        <v>8</v>
      </c>
      <c r="BD374" s="22" t="s">
        <v>8</v>
      </c>
      <c r="BE374" s="22" t="s">
        <v>8</v>
      </c>
      <c r="BF374" s="34" t="s">
        <v>273</v>
      </c>
      <c r="BG374" s="22" t="s">
        <v>273</v>
      </c>
      <c r="BI374" s="22" t="s">
        <v>1689</v>
      </c>
    </row>
    <row r="375" spans="1:61" s="22" customFormat="1" x14ac:dyDescent="0.3">
      <c r="A375" s="22" t="s">
        <v>1698</v>
      </c>
      <c r="B375" s="22" t="s">
        <v>1697</v>
      </c>
      <c r="C375" s="22">
        <v>2005</v>
      </c>
      <c r="D375" s="22" t="s">
        <v>1699</v>
      </c>
      <c r="E375" s="22" t="s">
        <v>143</v>
      </c>
      <c r="F375" s="34" t="s">
        <v>25</v>
      </c>
      <c r="G375" s="22" t="s">
        <v>456</v>
      </c>
      <c r="H375" s="22" t="s">
        <v>9</v>
      </c>
      <c r="I375" s="22" t="s">
        <v>12</v>
      </c>
      <c r="J375" s="22" t="s">
        <v>8</v>
      </c>
      <c r="K375" s="22" t="s">
        <v>9</v>
      </c>
      <c r="L375" s="22">
        <v>1</v>
      </c>
      <c r="M375" s="22" t="s">
        <v>9</v>
      </c>
      <c r="N375" s="22" t="s">
        <v>9</v>
      </c>
      <c r="O375" s="22" t="s">
        <v>9</v>
      </c>
      <c r="P375" s="22" t="s">
        <v>9</v>
      </c>
      <c r="Q375" s="22">
        <v>3</v>
      </c>
      <c r="R375" s="22">
        <v>4</v>
      </c>
      <c r="S375" s="22">
        <v>0</v>
      </c>
      <c r="T375" s="22" t="s">
        <v>8</v>
      </c>
      <c r="U375" s="22" t="str">
        <f>IF(AND(Q375&lt;&gt;"", Q375&lt;&gt;0, Q375&lt;&gt;"NA", Q375&lt;&gt;"NR",S375&lt;&gt;"", S375&lt;&gt;0, S375&lt;&gt;"NA", S375&lt;&gt;"NR"), S375/Q375, "NA")</f>
        <v>NA</v>
      </c>
      <c r="V375" s="22" t="str">
        <f>IF(AND(U375&lt;&gt;"", U375&lt;&gt;0, U375&lt;&gt;"NA", U375&lt;&gt;"NR",R375&lt;&gt;"", R375&lt;&gt;0, R375&lt;&gt;"NA", R375&lt;&gt;"NR"), R375/U375, "NA")</f>
        <v>NA</v>
      </c>
      <c r="W375" s="34" t="s">
        <v>97</v>
      </c>
      <c r="X375" s="22" t="s">
        <v>8</v>
      </c>
      <c r="Y375" s="22" t="s">
        <v>78</v>
      </c>
      <c r="Z375" s="22" t="s">
        <v>1700</v>
      </c>
      <c r="AA375" s="22">
        <v>50</v>
      </c>
      <c r="AB375" s="22" t="s">
        <v>145</v>
      </c>
      <c r="AC375" s="22">
        <v>20</v>
      </c>
      <c r="AD375" s="22" t="s">
        <v>221</v>
      </c>
      <c r="AE375" s="22" t="s">
        <v>729</v>
      </c>
      <c r="AF375" s="22">
        <v>532</v>
      </c>
      <c r="AG375" s="22">
        <v>2.4</v>
      </c>
      <c r="AH375" s="22">
        <v>1</v>
      </c>
      <c r="AI375" s="34" t="s">
        <v>12</v>
      </c>
      <c r="AJ375" s="22" t="s">
        <v>8</v>
      </c>
      <c r="AK375" s="22" t="s">
        <v>8</v>
      </c>
      <c r="AL375" s="22" t="s">
        <v>8</v>
      </c>
      <c r="AM375" s="22" t="s">
        <v>8</v>
      </c>
      <c r="AN375" s="22" t="s">
        <v>8</v>
      </c>
      <c r="AO375" s="34">
        <v>48</v>
      </c>
      <c r="AP375" s="22" t="s">
        <v>876</v>
      </c>
      <c r="AQ375" s="22">
        <v>6.17</v>
      </c>
      <c r="AR375" s="22">
        <v>1.32</v>
      </c>
      <c r="AS375" s="22" t="s">
        <v>8</v>
      </c>
      <c r="AT375" s="22" t="s">
        <v>8</v>
      </c>
      <c r="AU375" s="22" t="s">
        <v>8</v>
      </c>
      <c r="AV375" s="22" t="s">
        <v>8</v>
      </c>
      <c r="AW375" s="22" t="s">
        <v>137</v>
      </c>
      <c r="AX375" s="22" t="s">
        <v>9</v>
      </c>
      <c r="AY375" s="34" t="s">
        <v>12</v>
      </c>
      <c r="AZ375" s="22" t="s">
        <v>8</v>
      </c>
      <c r="BA375" s="22" t="s">
        <v>8</v>
      </c>
      <c r="BB375" s="22" t="s">
        <v>8</v>
      </c>
      <c r="BC375" s="22" t="s">
        <v>8</v>
      </c>
      <c r="BD375" s="22" t="s">
        <v>8</v>
      </c>
      <c r="BE375" s="22" t="s">
        <v>8</v>
      </c>
      <c r="BF375" s="34" t="s">
        <v>273</v>
      </c>
      <c r="BG375" s="22" t="s">
        <v>273</v>
      </c>
      <c r="BI375" s="22" t="s">
        <v>1689</v>
      </c>
    </row>
    <row r="376" spans="1:61" s="22" customFormat="1" x14ac:dyDescent="0.3">
      <c r="A376" s="22" t="s">
        <v>1698</v>
      </c>
      <c r="B376" s="22" t="s">
        <v>1697</v>
      </c>
      <c r="C376" s="22">
        <v>2005</v>
      </c>
      <c r="D376" s="22" t="s">
        <v>1699</v>
      </c>
      <c r="E376" s="22" t="s">
        <v>144</v>
      </c>
      <c r="F376" s="34" t="s">
        <v>25</v>
      </c>
      <c r="G376" s="22" t="s">
        <v>456</v>
      </c>
      <c r="H376" s="22" t="s">
        <v>9</v>
      </c>
      <c r="I376" s="22" t="s">
        <v>12</v>
      </c>
      <c r="J376" s="22" t="s">
        <v>8</v>
      </c>
      <c r="K376" s="22" t="s">
        <v>9</v>
      </c>
      <c r="L376" s="22">
        <v>1</v>
      </c>
      <c r="M376" s="22" t="s">
        <v>9</v>
      </c>
      <c r="N376" s="22" t="s">
        <v>9</v>
      </c>
      <c r="O376" s="22" t="s">
        <v>9</v>
      </c>
      <c r="P376" s="22" t="s">
        <v>9</v>
      </c>
      <c r="Q376" s="22">
        <v>3</v>
      </c>
      <c r="R376" s="22">
        <v>4</v>
      </c>
      <c r="S376" s="22">
        <v>0</v>
      </c>
      <c r="T376" s="22" t="s">
        <v>8</v>
      </c>
      <c r="U376" s="22" t="str">
        <f>IF(AND(Q376&lt;&gt;"", Q376&lt;&gt;0, Q376&lt;&gt;"NA", Q376&lt;&gt;"NR",S376&lt;&gt;"", S376&lt;&gt;0, S376&lt;&gt;"NA", S376&lt;&gt;"NR"), S376/Q376, "NA")</f>
        <v>NA</v>
      </c>
      <c r="V376" s="22" t="str">
        <f>IF(AND(U376&lt;&gt;"", U376&lt;&gt;0, U376&lt;&gt;"NA", U376&lt;&gt;"NR",R376&lt;&gt;"", R376&lt;&gt;0, R376&lt;&gt;"NA", R376&lt;&gt;"NR"), R376/U376, "NA")</f>
        <v>NA</v>
      </c>
      <c r="W376" s="34" t="s">
        <v>97</v>
      </c>
      <c r="X376" s="22" t="s">
        <v>8</v>
      </c>
      <c r="Y376" s="22" t="s">
        <v>78</v>
      </c>
      <c r="Z376" s="22" t="s">
        <v>1700</v>
      </c>
      <c r="AA376" s="22">
        <v>50</v>
      </c>
      <c r="AB376" s="22" t="s">
        <v>145</v>
      </c>
      <c r="AC376" s="22">
        <v>20</v>
      </c>
      <c r="AD376" s="22" t="s">
        <v>221</v>
      </c>
      <c r="AE376" s="22" t="s">
        <v>729</v>
      </c>
      <c r="AF376" s="22">
        <v>532</v>
      </c>
      <c r="AG376" s="22">
        <v>2.4</v>
      </c>
      <c r="AH376" s="22">
        <v>1.3</v>
      </c>
      <c r="AI376" s="34" t="s">
        <v>12</v>
      </c>
      <c r="AJ376" s="22" t="s">
        <v>8</v>
      </c>
      <c r="AK376" s="22" t="s">
        <v>8</v>
      </c>
      <c r="AL376" s="22" t="s">
        <v>8</v>
      </c>
      <c r="AM376" s="22" t="s">
        <v>8</v>
      </c>
      <c r="AN376" s="22" t="s">
        <v>8</v>
      </c>
      <c r="AO376" s="34">
        <v>48</v>
      </c>
      <c r="AP376" s="22" t="s">
        <v>876</v>
      </c>
      <c r="AQ376" s="22">
        <v>10.93</v>
      </c>
      <c r="AR376" s="22">
        <v>2.11</v>
      </c>
      <c r="AS376" s="22" t="s">
        <v>8</v>
      </c>
      <c r="AT376" s="22" t="s">
        <v>8</v>
      </c>
      <c r="AU376" s="22" t="s">
        <v>8</v>
      </c>
      <c r="AV376" s="22" t="s">
        <v>8</v>
      </c>
      <c r="AW376" s="22" t="s">
        <v>137</v>
      </c>
      <c r="AX376" s="22" t="s">
        <v>9</v>
      </c>
      <c r="AY376" s="34" t="s">
        <v>12</v>
      </c>
      <c r="AZ376" s="22" t="s">
        <v>8</v>
      </c>
      <c r="BA376" s="22" t="s">
        <v>8</v>
      </c>
      <c r="BB376" s="22" t="s">
        <v>8</v>
      </c>
      <c r="BC376" s="22" t="s">
        <v>8</v>
      </c>
      <c r="BD376" s="22" t="s">
        <v>8</v>
      </c>
      <c r="BE376" s="22" t="s">
        <v>8</v>
      </c>
      <c r="BF376" s="34" t="s">
        <v>273</v>
      </c>
      <c r="BG376" s="22" t="s">
        <v>273</v>
      </c>
      <c r="BI376" s="22" t="s">
        <v>1689</v>
      </c>
    </row>
    <row r="377" spans="1:61" x14ac:dyDescent="0.3">
      <c r="A377" t="s">
        <v>1704</v>
      </c>
      <c r="B377" t="s">
        <v>1703</v>
      </c>
      <c r="C377">
        <v>2005</v>
      </c>
      <c r="D377" t="s">
        <v>1705</v>
      </c>
      <c r="E377" t="s">
        <v>141</v>
      </c>
      <c r="F377" s="35" t="s">
        <v>24</v>
      </c>
      <c r="G377" t="s">
        <v>11</v>
      </c>
      <c r="H377" t="s">
        <v>35</v>
      </c>
      <c r="I377" t="s">
        <v>12</v>
      </c>
      <c r="J377" t="s">
        <v>8</v>
      </c>
      <c r="K377" t="s">
        <v>9</v>
      </c>
      <c r="L377">
        <v>17</v>
      </c>
      <c r="M377" t="s">
        <v>9</v>
      </c>
      <c r="N377">
        <v>200</v>
      </c>
      <c r="O377" t="s">
        <v>9</v>
      </c>
      <c r="P377">
        <v>260</v>
      </c>
      <c r="Q377">
        <v>1</v>
      </c>
      <c r="R377">
        <v>21</v>
      </c>
      <c r="S377">
        <v>0</v>
      </c>
      <c r="T377" t="s">
        <v>8</v>
      </c>
      <c r="U377" t="str">
        <f t="shared" si="14"/>
        <v>NA</v>
      </c>
      <c r="V377" t="str">
        <f t="shared" si="15"/>
        <v>NA</v>
      </c>
      <c r="W377" s="35" t="s">
        <v>642</v>
      </c>
      <c r="X377" t="s">
        <v>8</v>
      </c>
      <c r="Y377" t="s">
        <v>78</v>
      </c>
      <c r="Z377" t="s">
        <v>905</v>
      </c>
      <c r="AA377">
        <v>4</v>
      </c>
      <c r="AB377" t="s">
        <v>180</v>
      </c>
      <c r="AC377" t="s">
        <v>9</v>
      </c>
      <c r="AD377" t="s">
        <v>8</v>
      </c>
      <c r="AE377" t="s">
        <v>231</v>
      </c>
      <c r="AF377" t="s">
        <v>9</v>
      </c>
      <c r="AG377">
        <v>2.4</v>
      </c>
      <c r="AH377">
        <v>20</v>
      </c>
      <c r="AI377" s="35" t="s">
        <v>12</v>
      </c>
      <c r="AJ377" t="s">
        <v>8</v>
      </c>
      <c r="AK377" t="s">
        <v>8</v>
      </c>
      <c r="AL377" t="s">
        <v>8</v>
      </c>
      <c r="AM377" t="s">
        <v>8</v>
      </c>
      <c r="AN377" t="s">
        <v>8</v>
      </c>
      <c r="AO377" s="35">
        <v>504</v>
      </c>
      <c r="AP377" t="s">
        <v>876</v>
      </c>
      <c r="AQ377">
        <v>2.76</v>
      </c>
      <c r="AR377">
        <v>0.85</v>
      </c>
      <c r="AS377" t="s">
        <v>8</v>
      </c>
      <c r="AT377" t="s">
        <v>8</v>
      </c>
      <c r="AU377" t="s">
        <v>8</v>
      </c>
      <c r="AV377" t="s">
        <v>8</v>
      </c>
      <c r="AW377" t="s">
        <v>137</v>
      </c>
      <c r="AX377" t="s">
        <v>198</v>
      </c>
      <c r="AY377" s="35" t="s">
        <v>12</v>
      </c>
      <c r="AZ377" t="s">
        <v>8</v>
      </c>
      <c r="BA377" t="s">
        <v>8</v>
      </c>
      <c r="BB377" t="s">
        <v>8</v>
      </c>
      <c r="BC377" t="s">
        <v>8</v>
      </c>
      <c r="BD377" t="s">
        <v>8</v>
      </c>
      <c r="BE377" t="s">
        <v>8</v>
      </c>
      <c r="BF377" s="35" t="s">
        <v>273</v>
      </c>
      <c r="BG377" t="s">
        <v>273</v>
      </c>
    </row>
    <row r="378" spans="1:61" s="22" customFormat="1" x14ac:dyDescent="0.3">
      <c r="A378" s="22" t="s">
        <v>1707</v>
      </c>
      <c r="B378" s="22" t="s">
        <v>1706</v>
      </c>
      <c r="C378" s="22">
        <v>2001</v>
      </c>
      <c r="D378" s="22" t="s">
        <v>1708</v>
      </c>
      <c r="E378" s="22" t="s">
        <v>141</v>
      </c>
      <c r="F378" s="34" t="s">
        <v>24</v>
      </c>
      <c r="G378" s="22" t="s">
        <v>50</v>
      </c>
      <c r="H378" s="22" t="s">
        <v>36</v>
      </c>
      <c r="I378" s="22" t="s">
        <v>210</v>
      </c>
      <c r="J378" s="22" t="s">
        <v>284</v>
      </c>
      <c r="K378" s="22" t="s">
        <v>9</v>
      </c>
      <c r="L378" s="22" t="s">
        <v>9</v>
      </c>
      <c r="M378" s="22" t="s">
        <v>9</v>
      </c>
      <c r="N378" s="22">
        <v>250</v>
      </c>
      <c r="O378" s="22" t="s">
        <v>9</v>
      </c>
      <c r="P378" s="22">
        <v>370</v>
      </c>
      <c r="Q378" s="22">
        <v>1</v>
      </c>
      <c r="R378" s="22">
        <v>12</v>
      </c>
      <c r="S378" s="22">
        <v>2</v>
      </c>
      <c r="T378" s="22">
        <v>12</v>
      </c>
      <c r="U378" s="22">
        <f t="shared" si="14"/>
        <v>2</v>
      </c>
      <c r="V378" s="22">
        <f t="shared" si="15"/>
        <v>6</v>
      </c>
      <c r="W378" s="34" t="s">
        <v>97</v>
      </c>
      <c r="X378" s="22" t="s">
        <v>8</v>
      </c>
      <c r="Y378" s="22" t="s">
        <v>78</v>
      </c>
      <c r="Z378" s="22" t="s">
        <v>9</v>
      </c>
      <c r="AA378" s="22">
        <v>20</v>
      </c>
      <c r="AB378" s="22" t="s">
        <v>145</v>
      </c>
      <c r="AC378" s="22">
        <v>100000</v>
      </c>
      <c r="AD378" s="22" t="s">
        <v>252</v>
      </c>
      <c r="AE378" s="22" t="s">
        <v>86</v>
      </c>
      <c r="AF378" s="22">
        <v>570</v>
      </c>
      <c r="AG378" s="22">
        <v>5.2</v>
      </c>
      <c r="AH378" s="22">
        <v>10</v>
      </c>
      <c r="AI378" s="34" t="s">
        <v>1710</v>
      </c>
      <c r="AK378" s="22">
        <v>13</v>
      </c>
      <c r="AL378" s="22" t="s">
        <v>145</v>
      </c>
      <c r="AM378" s="22">
        <v>-0.5</v>
      </c>
      <c r="AN378" s="22" t="s">
        <v>156</v>
      </c>
      <c r="AO378" s="34">
        <v>20</v>
      </c>
      <c r="AP378" s="22" t="s">
        <v>876</v>
      </c>
      <c r="AQ378" s="22">
        <v>2.38</v>
      </c>
      <c r="AR378" s="22">
        <v>2.17</v>
      </c>
      <c r="AS378" s="22">
        <v>1.1200000000000001</v>
      </c>
      <c r="AT378" s="22">
        <v>1.01</v>
      </c>
      <c r="AU378" s="22" t="s">
        <v>8</v>
      </c>
      <c r="AV378" s="22" t="s">
        <v>8</v>
      </c>
      <c r="AW378" s="22" t="s">
        <v>137</v>
      </c>
      <c r="AX378" s="22" t="s">
        <v>196</v>
      </c>
      <c r="AY378" s="34" t="s">
        <v>12</v>
      </c>
      <c r="AZ378" s="22" t="s">
        <v>8</v>
      </c>
      <c r="BA378" s="22" t="s">
        <v>8</v>
      </c>
      <c r="BB378" s="22" t="s">
        <v>8</v>
      </c>
      <c r="BC378" s="22" t="s">
        <v>8</v>
      </c>
      <c r="BD378" s="22" t="s">
        <v>8</v>
      </c>
      <c r="BE378" s="22" t="s">
        <v>8</v>
      </c>
      <c r="BF378" s="34" t="s">
        <v>273</v>
      </c>
      <c r="BG378" s="22" t="s">
        <v>273</v>
      </c>
    </row>
    <row r="379" spans="1:61" s="22" customFormat="1" x14ac:dyDescent="0.3">
      <c r="A379" s="22" t="s">
        <v>1707</v>
      </c>
      <c r="B379" s="22" t="s">
        <v>1706</v>
      </c>
      <c r="C379" s="22">
        <v>2001</v>
      </c>
      <c r="D379" s="22" t="s">
        <v>1708</v>
      </c>
      <c r="E379" s="22" t="s">
        <v>143</v>
      </c>
      <c r="F379" s="34" t="s">
        <v>24</v>
      </c>
      <c r="G379" s="22" t="s">
        <v>50</v>
      </c>
      <c r="H379" s="22" t="s">
        <v>36</v>
      </c>
      <c r="I379" s="22" t="s">
        <v>210</v>
      </c>
      <c r="J379" s="22" t="s">
        <v>284</v>
      </c>
      <c r="K379" s="22" t="s">
        <v>9</v>
      </c>
      <c r="L379" s="22" t="s">
        <v>9</v>
      </c>
      <c r="M379" s="22" t="s">
        <v>9</v>
      </c>
      <c r="N379" s="22">
        <v>250</v>
      </c>
      <c r="O379" s="22" t="s">
        <v>9</v>
      </c>
      <c r="P379" s="22">
        <v>370</v>
      </c>
      <c r="Q379" s="22">
        <v>1</v>
      </c>
      <c r="R379" s="22">
        <v>12</v>
      </c>
      <c r="S379" s="22">
        <v>2</v>
      </c>
      <c r="T379" s="22">
        <v>12</v>
      </c>
      <c r="U379" s="22">
        <f t="shared" si="14"/>
        <v>2</v>
      </c>
      <c r="V379" s="22">
        <f t="shared" si="15"/>
        <v>6</v>
      </c>
      <c r="W379" s="34" t="s">
        <v>97</v>
      </c>
      <c r="X379" s="22" t="s">
        <v>8</v>
      </c>
      <c r="Y379" s="22" t="s">
        <v>78</v>
      </c>
      <c r="Z379" s="22" t="s">
        <v>9</v>
      </c>
      <c r="AA379" s="22">
        <v>20</v>
      </c>
      <c r="AB379" s="22" t="s">
        <v>145</v>
      </c>
      <c r="AC379" s="22">
        <v>100000</v>
      </c>
      <c r="AD379" s="22" t="s">
        <v>252</v>
      </c>
      <c r="AE379" s="22" t="s">
        <v>86</v>
      </c>
      <c r="AF379" s="22">
        <v>570</v>
      </c>
      <c r="AG379" s="22">
        <v>5.2</v>
      </c>
      <c r="AH379" s="22">
        <v>10</v>
      </c>
      <c r="AI379" s="34" t="s">
        <v>1709</v>
      </c>
      <c r="AK379" s="22">
        <v>44</v>
      </c>
      <c r="AL379" s="22" t="s">
        <v>145</v>
      </c>
      <c r="AM379" s="22">
        <v>-0.5</v>
      </c>
      <c r="AN379" s="22" t="s">
        <v>156</v>
      </c>
      <c r="AO379" s="34">
        <v>20</v>
      </c>
      <c r="AP379" s="22" t="s">
        <v>876</v>
      </c>
      <c r="AQ379" s="22">
        <v>2.38</v>
      </c>
      <c r="AR379" s="22">
        <v>2.17</v>
      </c>
      <c r="AS379" s="22">
        <v>1.93</v>
      </c>
      <c r="AT379" s="22">
        <v>1.08</v>
      </c>
      <c r="AU379" s="22" t="s">
        <v>8</v>
      </c>
      <c r="AV379" s="22" t="s">
        <v>8</v>
      </c>
      <c r="AW379" s="22" t="s">
        <v>137</v>
      </c>
      <c r="AX379" s="22" t="s">
        <v>196</v>
      </c>
      <c r="AY379" s="34" t="s">
        <v>12</v>
      </c>
      <c r="AZ379" s="22" t="s">
        <v>8</v>
      </c>
      <c r="BA379" s="22" t="s">
        <v>8</v>
      </c>
      <c r="BB379" s="22" t="s">
        <v>8</v>
      </c>
      <c r="BC379" s="22" t="s">
        <v>8</v>
      </c>
      <c r="BD379" s="22" t="s">
        <v>8</v>
      </c>
      <c r="BE379" s="22" t="s">
        <v>8</v>
      </c>
      <c r="BF379" s="34" t="s">
        <v>273</v>
      </c>
      <c r="BG379" s="22" t="s">
        <v>272</v>
      </c>
      <c r="BH379" s="22" t="s">
        <v>1711</v>
      </c>
    </row>
    <row r="380" spans="1:61" x14ac:dyDescent="0.3">
      <c r="A380" t="s">
        <v>1713</v>
      </c>
      <c r="B380" t="s">
        <v>1712</v>
      </c>
      <c r="C380">
        <v>2005</v>
      </c>
      <c r="D380" t="s">
        <v>1714</v>
      </c>
      <c r="E380" t="s">
        <v>141</v>
      </c>
      <c r="F380" s="35" t="s">
        <v>24</v>
      </c>
      <c r="G380" t="s">
        <v>11</v>
      </c>
      <c r="H380" t="s">
        <v>36</v>
      </c>
      <c r="I380" t="s">
        <v>12</v>
      </c>
      <c r="J380" t="s">
        <v>8</v>
      </c>
      <c r="K380" t="s">
        <v>9</v>
      </c>
      <c r="L380" t="s">
        <v>9</v>
      </c>
      <c r="M380" t="s">
        <v>9</v>
      </c>
      <c r="N380" t="s">
        <v>9</v>
      </c>
      <c r="O380" t="s">
        <v>9</v>
      </c>
      <c r="P380" t="s">
        <v>9</v>
      </c>
      <c r="Q380">
        <v>2</v>
      </c>
      <c r="R380">
        <v>6</v>
      </c>
      <c r="S380">
        <v>2</v>
      </c>
      <c r="T380">
        <v>6</v>
      </c>
      <c r="U380">
        <f t="shared" si="14"/>
        <v>1</v>
      </c>
      <c r="V380">
        <f t="shared" si="15"/>
        <v>6</v>
      </c>
      <c r="W380" s="35" t="s">
        <v>99</v>
      </c>
      <c r="X380" t="s">
        <v>8</v>
      </c>
      <c r="Y380" t="s">
        <v>9</v>
      </c>
      <c r="Z380" t="s">
        <v>925</v>
      </c>
      <c r="AA380">
        <v>20</v>
      </c>
      <c r="AB380" t="s">
        <v>145</v>
      </c>
      <c r="AC380">
        <v>30</v>
      </c>
      <c r="AD380" t="s">
        <v>221</v>
      </c>
      <c r="AE380" t="s">
        <v>719</v>
      </c>
      <c r="AF380">
        <v>532</v>
      </c>
      <c r="AG380" t="s">
        <v>9</v>
      </c>
      <c r="AH380" t="s">
        <v>9</v>
      </c>
      <c r="AI380" s="35" t="s">
        <v>1715</v>
      </c>
      <c r="AK380">
        <v>25</v>
      </c>
      <c r="AL380" t="s">
        <v>145</v>
      </c>
      <c r="AM380">
        <v>-0.25</v>
      </c>
      <c r="AN380" t="s">
        <v>156</v>
      </c>
      <c r="AO380" s="35" t="s">
        <v>9</v>
      </c>
      <c r="AP380" t="s">
        <v>876</v>
      </c>
      <c r="AQ380">
        <v>22.1</v>
      </c>
      <c r="AR380">
        <v>8.6</v>
      </c>
      <c r="AS380">
        <v>23.9</v>
      </c>
      <c r="AT380">
        <v>7.6</v>
      </c>
      <c r="AU380" t="s">
        <v>8</v>
      </c>
      <c r="AV380" t="s">
        <v>8</v>
      </c>
      <c r="AW380" t="s">
        <v>137</v>
      </c>
      <c r="AX380" t="s">
        <v>196</v>
      </c>
      <c r="AY380" s="35" t="s">
        <v>47</v>
      </c>
      <c r="AZ380" t="s">
        <v>9</v>
      </c>
      <c r="BA380" t="s">
        <v>9</v>
      </c>
      <c r="BB380" t="s">
        <v>9</v>
      </c>
      <c r="BC380" t="s">
        <v>9</v>
      </c>
      <c r="BD380" t="s">
        <v>9</v>
      </c>
      <c r="BE380">
        <v>24</v>
      </c>
      <c r="BF380" s="35" t="s">
        <v>273</v>
      </c>
      <c r="BG380" t="s">
        <v>273</v>
      </c>
      <c r="BI380" t="s">
        <v>1717</v>
      </c>
    </row>
    <row r="381" spans="1:61" x14ac:dyDescent="0.3">
      <c r="A381" t="s">
        <v>1713</v>
      </c>
      <c r="B381" t="s">
        <v>1712</v>
      </c>
      <c r="C381">
        <v>2005</v>
      </c>
      <c r="D381" t="s">
        <v>1714</v>
      </c>
      <c r="E381" t="s">
        <v>143</v>
      </c>
      <c r="F381" s="35" t="s">
        <v>24</v>
      </c>
      <c r="G381" t="s">
        <v>11</v>
      </c>
      <c r="H381" t="s">
        <v>36</v>
      </c>
      <c r="I381" t="s">
        <v>12</v>
      </c>
      <c r="J381" t="s">
        <v>8</v>
      </c>
      <c r="K381" t="s">
        <v>9</v>
      </c>
      <c r="L381" t="s">
        <v>9</v>
      </c>
      <c r="M381" t="s">
        <v>9</v>
      </c>
      <c r="N381" t="s">
        <v>9</v>
      </c>
      <c r="O381" t="s">
        <v>9</v>
      </c>
      <c r="P381" t="s">
        <v>9</v>
      </c>
      <c r="Q381">
        <v>2</v>
      </c>
      <c r="R381">
        <v>4</v>
      </c>
      <c r="S381">
        <v>2</v>
      </c>
      <c r="T381">
        <v>7</v>
      </c>
      <c r="U381">
        <f t="shared" si="14"/>
        <v>1</v>
      </c>
      <c r="V381">
        <f t="shared" si="15"/>
        <v>4</v>
      </c>
      <c r="W381" s="35" t="s">
        <v>99</v>
      </c>
      <c r="X381" t="s">
        <v>8</v>
      </c>
      <c r="Y381" t="s">
        <v>9</v>
      </c>
      <c r="Z381" t="s">
        <v>925</v>
      </c>
      <c r="AA381">
        <v>20</v>
      </c>
      <c r="AB381" t="s">
        <v>145</v>
      </c>
      <c r="AC381">
        <v>30</v>
      </c>
      <c r="AD381" t="s">
        <v>221</v>
      </c>
      <c r="AE381" t="s">
        <v>719</v>
      </c>
      <c r="AF381">
        <v>532</v>
      </c>
      <c r="AG381" t="s">
        <v>9</v>
      </c>
      <c r="AH381" t="s">
        <v>9</v>
      </c>
      <c r="AI381" s="35" t="s">
        <v>1716</v>
      </c>
      <c r="AK381">
        <v>560</v>
      </c>
      <c r="AL381" t="s">
        <v>755</v>
      </c>
      <c r="AM381">
        <v>-0.25</v>
      </c>
      <c r="AN381" t="s">
        <v>156</v>
      </c>
      <c r="AO381" s="35" t="s">
        <v>9</v>
      </c>
      <c r="AP381" t="s">
        <v>876</v>
      </c>
      <c r="AQ381">
        <v>32.6</v>
      </c>
      <c r="AR381">
        <v>7.7</v>
      </c>
      <c r="AS381">
        <v>32.4</v>
      </c>
      <c r="AT381">
        <v>6.5</v>
      </c>
      <c r="AU381" t="s">
        <v>8</v>
      </c>
      <c r="AV381" t="s">
        <v>8</v>
      </c>
      <c r="AW381" t="s">
        <v>137</v>
      </c>
      <c r="AX381" t="s">
        <v>196</v>
      </c>
      <c r="AY381" s="35" t="s">
        <v>47</v>
      </c>
      <c r="AZ381" t="s">
        <v>9</v>
      </c>
      <c r="BA381" t="s">
        <v>9</v>
      </c>
      <c r="BB381" t="s">
        <v>9</v>
      </c>
      <c r="BC381" t="s">
        <v>9</v>
      </c>
      <c r="BD381" t="s">
        <v>9</v>
      </c>
      <c r="BE381">
        <v>24</v>
      </c>
      <c r="BF381" s="35" t="s">
        <v>273</v>
      </c>
      <c r="BG381" t="s">
        <v>273</v>
      </c>
      <c r="BI381" t="s">
        <v>1717</v>
      </c>
    </row>
    <row r="382" spans="1:61" s="22" customFormat="1" x14ac:dyDescent="0.3">
      <c r="A382" s="22" t="s">
        <v>1719</v>
      </c>
      <c r="B382" s="22" t="s">
        <v>1718</v>
      </c>
      <c r="C382" s="22">
        <v>2007</v>
      </c>
      <c r="D382" s="22" t="s">
        <v>1720</v>
      </c>
      <c r="E382" s="22" t="s">
        <v>141</v>
      </c>
      <c r="F382" s="34" t="s">
        <v>24</v>
      </c>
      <c r="G382" s="22" t="s">
        <v>11</v>
      </c>
      <c r="H382" s="22" t="s">
        <v>36</v>
      </c>
      <c r="I382" s="22" t="s">
        <v>12</v>
      </c>
      <c r="J382" s="22" t="s">
        <v>8</v>
      </c>
      <c r="K382" s="22" t="s">
        <v>9</v>
      </c>
      <c r="L382" s="22" t="s">
        <v>9</v>
      </c>
      <c r="M382" s="22" t="s">
        <v>9</v>
      </c>
      <c r="N382" s="22">
        <v>250</v>
      </c>
      <c r="O382" s="22" t="s">
        <v>9</v>
      </c>
      <c r="P382" s="22">
        <v>350</v>
      </c>
      <c r="Q382" s="22">
        <v>2</v>
      </c>
      <c r="R382" s="22">
        <v>5</v>
      </c>
      <c r="S382" s="22">
        <v>2</v>
      </c>
      <c r="T382" s="22">
        <v>5</v>
      </c>
      <c r="U382" s="22">
        <f t="shared" si="14"/>
        <v>1</v>
      </c>
      <c r="V382" s="22">
        <f t="shared" si="15"/>
        <v>5</v>
      </c>
      <c r="W382" s="34" t="s">
        <v>99</v>
      </c>
      <c r="X382" s="22" t="s">
        <v>8</v>
      </c>
      <c r="Y382" s="22" t="s">
        <v>78</v>
      </c>
      <c r="Z382" s="22" t="s">
        <v>925</v>
      </c>
      <c r="AA382" s="22">
        <v>20</v>
      </c>
      <c r="AB382" s="22" t="s">
        <v>145</v>
      </c>
      <c r="AC382" s="22">
        <v>90</v>
      </c>
      <c r="AD382" s="22" t="s">
        <v>221</v>
      </c>
      <c r="AE382" s="22" t="s">
        <v>719</v>
      </c>
      <c r="AF382" s="22">
        <v>532</v>
      </c>
      <c r="AG382" s="22">
        <v>1</v>
      </c>
      <c r="AH382" s="22">
        <v>5</v>
      </c>
      <c r="AI382" s="34" t="s">
        <v>724</v>
      </c>
      <c r="AK382" s="22">
        <v>20</v>
      </c>
      <c r="AL382" s="22" t="s">
        <v>145</v>
      </c>
      <c r="AM382" s="22">
        <v>-0.25</v>
      </c>
      <c r="AN382" s="22" t="s">
        <v>156</v>
      </c>
      <c r="AO382" s="34">
        <v>24</v>
      </c>
      <c r="AP382" s="22" t="s">
        <v>876</v>
      </c>
      <c r="AQ382" s="22">
        <v>79.680000000000007</v>
      </c>
      <c r="AR382" s="22">
        <v>2.08</v>
      </c>
      <c r="AS382" s="22">
        <v>38.56</v>
      </c>
      <c r="AT382" s="22">
        <v>4.16</v>
      </c>
      <c r="AU382" s="22" t="s">
        <v>8</v>
      </c>
      <c r="AV382" s="22" t="s">
        <v>8</v>
      </c>
      <c r="AW382" s="22" t="s">
        <v>137</v>
      </c>
      <c r="AX382" s="22" t="s">
        <v>197</v>
      </c>
      <c r="AY382" s="34" t="s">
        <v>12</v>
      </c>
      <c r="AZ382" s="22" t="s">
        <v>8</v>
      </c>
      <c r="BA382" s="22" t="s">
        <v>8</v>
      </c>
      <c r="BB382" s="22" t="s">
        <v>8</v>
      </c>
      <c r="BC382" s="22" t="s">
        <v>8</v>
      </c>
      <c r="BD382" s="22" t="s">
        <v>8</v>
      </c>
      <c r="BE382" s="22" t="s">
        <v>8</v>
      </c>
      <c r="BF382" s="34" t="s">
        <v>272</v>
      </c>
      <c r="BG382" s="22" t="s">
        <v>272</v>
      </c>
      <c r="BH382" s="22" t="s">
        <v>1722</v>
      </c>
    </row>
    <row r="383" spans="1:61" x14ac:dyDescent="0.3">
      <c r="A383" t="s">
        <v>1726</v>
      </c>
      <c r="B383" t="s">
        <v>1725</v>
      </c>
      <c r="C383">
        <v>2011</v>
      </c>
      <c r="D383" t="s">
        <v>1727</v>
      </c>
      <c r="E383" t="s">
        <v>141</v>
      </c>
      <c r="F383" s="35" t="s">
        <v>25</v>
      </c>
      <c r="G383" t="s">
        <v>456</v>
      </c>
      <c r="H383" t="s">
        <v>36</v>
      </c>
      <c r="I383" t="s">
        <v>12</v>
      </c>
      <c r="J383" t="s">
        <v>8</v>
      </c>
      <c r="K383" t="s">
        <v>9</v>
      </c>
      <c r="L383" t="s">
        <v>9</v>
      </c>
      <c r="M383" t="s">
        <v>9</v>
      </c>
      <c r="N383">
        <v>25</v>
      </c>
      <c r="O383" t="s">
        <v>9</v>
      </c>
      <c r="P383">
        <v>35</v>
      </c>
      <c r="Q383">
        <v>1</v>
      </c>
      <c r="R383">
        <v>6</v>
      </c>
      <c r="S383">
        <v>2</v>
      </c>
      <c r="T383">
        <v>6</v>
      </c>
      <c r="U383">
        <f t="shared" si="14"/>
        <v>2</v>
      </c>
      <c r="V383">
        <f t="shared" si="15"/>
        <v>3</v>
      </c>
      <c r="W383" s="35" t="s">
        <v>97</v>
      </c>
      <c r="X383" t="s">
        <v>8</v>
      </c>
      <c r="Y383" t="s">
        <v>2553</v>
      </c>
      <c r="Z383" t="s">
        <v>276</v>
      </c>
      <c r="AA383">
        <v>40</v>
      </c>
      <c r="AB383" t="s">
        <v>145</v>
      </c>
      <c r="AC383">
        <v>15</v>
      </c>
      <c r="AD383" t="s">
        <v>221</v>
      </c>
      <c r="AE383" t="s">
        <v>729</v>
      </c>
      <c r="AF383">
        <v>561</v>
      </c>
      <c r="AG383" t="s">
        <v>9</v>
      </c>
      <c r="AH383">
        <v>10</v>
      </c>
      <c r="AI383" s="35" t="s">
        <v>324</v>
      </c>
      <c r="AK383">
        <v>10</v>
      </c>
      <c r="AL383" t="s">
        <v>145</v>
      </c>
      <c r="AM383">
        <v>0.5</v>
      </c>
      <c r="AN383" t="s">
        <v>158</v>
      </c>
      <c r="AO383" s="35">
        <v>24</v>
      </c>
      <c r="AP383" t="s">
        <v>875</v>
      </c>
      <c r="AQ383">
        <v>6.97</v>
      </c>
      <c r="AR383">
        <v>1.22</v>
      </c>
      <c r="AS383">
        <v>17.28</v>
      </c>
      <c r="AT383">
        <v>2.48</v>
      </c>
      <c r="AU383" t="s">
        <v>8</v>
      </c>
      <c r="AV383" t="s">
        <v>8</v>
      </c>
      <c r="AW383" t="s">
        <v>137</v>
      </c>
      <c r="AX383" t="s">
        <v>197</v>
      </c>
      <c r="AY383" s="35" t="s">
        <v>12</v>
      </c>
      <c r="AZ383" t="s">
        <v>8</v>
      </c>
      <c r="BA383" t="s">
        <v>8</v>
      </c>
      <c r="BB383" t="s">
        <v>8</v>
      </c>
      <c r="BC383" t="s">
        <v>8</v>
      </c>
      <c r="BD383" t="s">
        <v>8</v>
      </c>
      <c r="BE383" t="s">
        <v>8</v>
      </c>
      <c r="BF383" s="35" t="s">
        <v>273</v>
      </c>
      <c r="BG383" t="s">
        <v>273</v>
      </c>
    </row>
    <row r="384" spans="1:61" x14ac:dyDescent="0.3">
      <c r="A384" t="s">
        <v>1726</v>
      </c>
      <c r="B384" t="s">
        <v>1725</v>
      </c>
      <c r="C384">
        <v>2011</v>
      </c>
      <c r="D384" t="s">
        <v>1727</v>
      </c>
      <c r="E384" t="s">
        <v>143</v>
      </c>
      <c r="F384" s="35" t="s">
        <v>25</v>
      </c>
      <c r="G384" t="s">
        <v>456</v>
      </c>
      <c r="H384" t="s">
        <v>36</v>
      </c>
      <c r="I384" t="s">
        <v>12</v>
      </c>
      <c r="J384" t="s">
        <v>8</v>
      </c>
      <c r="K384" t="s">
        <v>9</v>
      </c>
      <c r="L384" t="s">
        <v>9</v>
      </c>
      <c r="M384" t="s">
        <v>9</v>
      </c>
      <c r="N384">
        <v>25</v>
      </c>
      <c r="O384" t="s">
        <v>9</v>
      </c>
      <c r="P384">
        <v>35</v>
      </c>
      <c r="Q384">
        <v>1</v>
      </c>
      <c r="R384">
        <v>6</v>
      </c>
      <c r="S384">
        <v>2</v>
      </c>
      <c r="T384">
        <v>6</v>
      </c>
      <c r="U384">
        <f>IF(AND(Q384&lt;&gt;"", Q384&lt;&gt;0, Q384&lt;&gt;"NA", Q384&lt;&gt;"NR",S384&lt;&gt;"", S384&lt;&gt;0, S384&lt;&gt;"NA", S384&lt;&gt;"NR"), S384/Q384, "NA")</f>
        <v>2</v>
      </c>
      <c r="V384">
        <f>IF(AND(U384&lt;&gt;"", U384&lt;&gt;0, U384&lt;&gt;"NA", U384&lt;&gt;"NR",R384&lt;&gt;"", R384&lt;&gt;0, R384&lt;&gt;"NA", R384&lt;&gt;"NR"), R384/U384, "NA")</f>
        <v>3</v>
      </c>
      <c r="W384" s="35" t="s">
        <v>97</v>
      </c>
      <c r="X384" t="s">
        <v>8</v>
      </c>
      <c r="Y384" t="s">
        <v>2553</v>
      </c>
      <c r="Z384" t="s">
        <v>276</v>
      </c>
      <c r="AA384">
        <v>40</v>
      </c>
      <c r="AB384" t="s">
        <v>145</v>
      </c>
      <c r="AC384">
        <v>15</v>
      </c>
      <c r="AD384" t="s">
        <v>221</v>
      </c>
      <c r="AE384" t="s">
        <v>729</v>
      </c>
      <c r="AF384">
        <v>561</v>
      </c>
      <c r="AG384" t="s">
        <v>9</v>
      </c>
      <c r="AH384">
        <v>10</v>
      </c>
      <c r="AI384" s="35" t="s">
        <v>1728</v>
      </c>
      <c r="AK384">
        <v>10</v>
      </c>
      <c r="AL384" t="s">
        <v>145</v>
      </c>
      <c r="AM384">
        <v>0.5</v>
      </c>
      <c r="AN384" t="s">
        <v>158</v>
      </c>
      <c r="AO384" s="35">
        <v>24</v>
      </c>
      <c r="AP384" t="s">
        <v>875</v>
      </c>
      <c r="AQ384">
        <v>6.97</v>
      </c>
      <c r="AR384">
        <v>1.22</v>
      </c>
      <c r="AS384">
        <v>5.6</v>
      </c>
      <c r="AT384">
        <v>1.3</v>
      </c>
      <c r="AU384" t="s">
        <v>8</v>
      </c>
      <c r="AV384" t="s">
        <v>8</v>
      </c>
      <c r="AW384" t="s">
        <v>137</v>
      </c>
      <c r="AX384" t="s">
        <v>197</v>
      </c>
      <c r="AY384" s="35" t="s">
        <v>12</v>
      </c>
      <c r="AZ384" t="s">
        <v>8</v>
      </c>
      <c r="BA384" t="s">
        <v>8</v>
      </c>
      <c r="BB384" t="s">
        <v>8</v>
      </c>
      <c r="BC384" t="s">
        <v>8</v>
      </c>
      <c r="BD384" t="s">
        <v>8</v>
      </c>
      <c r="BE384" t="s">
        <v>8</v>
      </c>
      <c r="BF384" s="35" t="s">
        <v>273</v>
      </c>
      <c r="BG384" t="s">
        <v>273</v>
      </c>
    </row>
    <row r="385" spans="1:61" s="22" customFormat="1" x14ac:dyDescent="0.3">
      <c r="A385" s="22" t="s">
        <v>1731</v>
      </c>
      <c r="B385" s="22" t="s">
        <v>1729</v>
      </c>
      <c r="C385" s="22">
        <v>1998</v>
      </c>
      <c r="D385" s="22" t="s">
        <v>1730</v>
      </c>
      <c r="E385" s="22" t="s">
        <v>141</v>
      </c>
      <c r="F385" s="34" t="s">
        <v>24</v>
      </c>
      <c r="G385" s="22" t="s">
        <v>11</v>
      </c>
      <c r="H385" s="22" t="s">
        <v>36</v>
      </c>
      <c r="I385" s="22" t="s">
        <v>12</v>
      </c>
      <c r="J385" s="22" t="s">
        <v>8</v>
      </c>
      <c r="K385" s="22" t="s">
        <v>9</v>
      </c>
      <c r="L385" s="22" t="s">
        <v>9</v>
      </c>
      <c r="M385" s="22" t="s">
        <v>9</v>
      </c>
      <c r="N385" s="22">
        <v>240</v>
      </c>
      <c r="O385" s="22" t="s">
        <v>9</v>
      </c>
      <c r="P385" s="22">
        <v>270</v>
      </c>
      <c r="Q385" s="22">
        <v>1</v>
      </c>
      <c r="R385" s="22">
        <v>7</v>
      </c>
      <c r="S385" s="22">
        <v>1</v>
      </c>
      <c r="T385" s="22">
        <v>7</v>
      </c>
      <c r="U385" s="22">
        <f t="shared" si="14"/>
        <v>1</v>
      </c>
      <c r="V385" s="22">
        <f t="shared" si="15"/>
        <v>7</v>
      </c>
      <c r="W385" s="34" t="s">
        <v>95</v>
      </c>
      <c r="X385" s="22" t="s">
        <v>8</v>
      </c>
      <c r="Y385" s="22" t="s">
        <v>2553</v>
      </c>
      <c r="Z385" s="22" t="s">
        <v>91</v>
      </c>
      <c r="AA385" s="22">
        <v>20</v>
      </c>
      <c r="AB385" s="22" t="s">
        <v>145</v>
      </c>
      <c r="AC385" s="22" t="s">
        <v>9</v>
      </c>
      <c r="AD385" s="22" t="s">
        <v>8</v>
      </c>
      <c r="AE385" s="22" t="s">
        <v>85</v>
      </c>
      <c r="AF385" s="22">
        <v>540</v>
      </c>
      <c r="AG385" s="22">
        <v>3</v>
      </c>
      <c r="AH385" s="22">
        <v>10</v>
      </c>
      <c r="AI385" s="34" t="s">
        <v>1732</v>
      </c>
      <c r="AK385" s="22">
        <v>3</v>
      </c>
      <c r="AL385" s="22" t="s">
        <v>145</v>
      </c>
      <c r="AM385" s="22">
        <v>0.3</v>
      </c>
      <c r="AN385" s="22" t="s">
        <v>158</v>
      </c>
      <c r="AO385" s="34">
        <v>24</v>
      </c>
      <c r="AP385" s="22" t="s">
        <v>875</v>
      </c>
      <c r="AQ385" s="22">
        <v>23.67</v>
      </c>
      <c r="AR385" s="22">
        <v>1.47</v>
      </c>
      <c r="AS385" s="22">
        <v>17.920000000000002</v>
      </c>
      <c r="AT385" s="22">
        <v>1.46</v>
      </c>
      <c r="AU385" s="22" t="s">
        <v>8</v>
      </c>
      <c r="AV385" s="22" t="s">
        <v>8</v>
      </c>
      <c r="AW385" s="22" t="s">
        <v>483</v>
      </c>
      <c r="AX385" s="22" t="s">
        <v>198</v>
      </c>
      <c r="AY385" s="34" t="s">
        <v>12</v>
      </c>
      <c r="AZ385" s="22" t="s">
        <v>8</v>
      </c>
      <c r="BA385" s="22" t="s">
        <v>8</v>
      </c>
      <c r="BB385" s="22" t="s">
        <v>8</v>
      </c>
      <c r="BC385" s="22" t="s">
        <v>8</v>
      </c>
      <c r="BD385" s="22" t="s">
        <v>8</v>
      </c>
      <c r="BE385" s="22" t="s">
        <v>8</v>
      </c>
      <c r="BF385" s="34" t="s">
        <v>273</v>
      </c>
      <c r="BG385" s="22" t="s">
        <v>273</v>
      </c>
    </row>
    <row r="386" spans="1:61" x14ac:dyDescent="0.3">
      <c r="A386" t="s">
        <v>1736</v>
      </c>
      <c r="B386" t="s">
        <v>1735</v>
      </c>
      <c r="C386">
        <v>2016</v>
      </c>
      <c r="D386" t="s">
        <v>1737</v>
      </c>
      <c r="E386" t="s">
        <v>141</v>
      </c>
      <c r="F386" s="35" t="s">
        <v>24</v>
      </c>
      <c r="G386" t="s">
        <v>10</v>
      </c>
      <c r="H386" t="s">
        <v>36</v>
      </c>
      <c r="I386" t="s">
        <v>12</v>
      </c>
      <c r="J386" t="s">
        <v>8</v>
      </c>
      <c r="K386" t="s">
        <v>9</v>
      </c>
      <c r="L386" t="s">
        <v>9</v>
      </c>
      <c r="M386" t="s">
        <v>9</v>
      </c>
      <c r="N386">
        <v>380</v>
      </c>
      <c r="O386" t="s">
        <v>9</v>
      </c>
      <c r="P386">
        <v>435</v>
      </c>
      <c r="Q386">
        <v>1</v>
      </c>
      <c r="R386">
        <v>3</v>
      </c>
      <c r="S386">
        <v>3</v>
      </c>
      <c r="T386">
        <v>3</v>
      </c>
      <c r="U386">
        <f t="shared" si="14"/>
        <v>3</v>
      </c>
      <c r="V386">
        <f t="shared" si="15"/>
        <v>1</v>
      </c>
      <c r="W386" s="35" t="s">
        <v>97</v>
      </c>
      <c r="X386" t="s">
        <v>8</v>
      </c>
      <c r="Y386" t="s">
        <v>78</v>
      </c>
      <c r="Z386" t="s">
        <v>1348</v>
      </c>
      <c r="AA386">
        <v>30</v>
      </c>
      <c r="AB386" t="s">
        <v>145</v>
      </c>
      <c r="AC386" t="s">
        <v>9</v>
      </c>
      <c r="AD386" t="s">
        <v>8</v>
      </c>
      <c r="AE386" t="s">
        <v>9</v>
      </c>
      <c r="AF386">
        <v>540</v>
      </c>
      <c r="AG386">
        <v>3</v>
      </c>
      <c r="AH386">
        <v>20</v>
      </c>
      <c r="AI386" s="35" t="s">
        <v>1739</v>
      </c>
      <c r="AK386">
        <v>10</v>
      </c>
      <c r="AL386" t="s">
        <v>1740</v>
      </c>
      <c r="AM386">
        <v>120</v>
      </c>
      <c r="AN386" t="s">
        <v>158</v>
      </c>
      <c r="AO386" s="35">
        <v>192</v>
      </c>
      <c r="AP386" t="s">
        <v>876</v>
      </c>
      <c r="AQ386">
        <v>5.5</v>
      </c>
      <c r="AR386">
        <v>1.1000000000000001</v>
      </c>
      <c r="AS386">
        <v>5.5</v>
      </c>
      <c r="AT386">
        <v>0.9</v>
      </c>
      <c r="AU386" t="s">
        <v>8</v>
      </c>
      <c r="AV386" t="s">
        <v>8</v>
      </c>
      <c r="AW386" t="s">
        <v>1741</v>
      </c>
      <c r="AX386" t="s">
        <v>196</v>
      </c>
      <c r="AY386" s="35" t="s">
        <v>12</v>
      </c>
      <c r="AZ386" t="s">
        <v>8</v>
      </c>
      <c r="BA386" t="s">
        <v>8</v>
      </c>
      <c r="BB386" t="s">
        <v>8</v>
      </c>
      <c r="BC386" t="s">
        <v>8</v>
      </c>
      <c r="BD386" t="s">
        <v>8</v>
      </c>
      <c r="BE386" t="s">
        <v>8</v>
      </c>
      <c r="BF386" s="35" t="s">
        <v>273</v>
      </c>
      <c r="BG386" t="s">
        <v>272</v>
      </c>
      <c r="BH386" t="s">
        <v>1738</v>
      </c>
    </row>
    <row r="387" spans="1:61" x14ac:dyDescent="0.3">
      <c r="A387" t="s">
        <v>1736</v>
      </c>
      <c r="B387" t="s">
        <v>1735</v>
      </c>
      <c r="C387">
        <v>2016</v>
      </c>
      <c r="D387" t="s">
        <v>1737</v>
      </c>
      <c r="E387" t="s">
        <v>143</v>
      </c>
      <c r="F387" s="35" t="s">
        <v>24</v>
      </c>
      <c r="G387" t="s">
        <v>10</v>
      </c>
      <c r="H387" t="s">
        <v>36</v>
      </c>
      <c r="I387" t="s">
        <v>12</v>
      </c>
      <c r="J387" t="s">
        <v>8</v>
      </c>
      <c r="K387" t="s">
        <v>9</v>
      </c>
      <c r="L387" t="s">
        <v>9</v>
      </c>
      <c r="M387" t="s">
        <v>9</v>
      </c>
      <c r="N387">
        <v>380</v>
      </c>
      <c r="O387" t="s">
        <v>9</v>
      </c>
      <c r="P387">
        <v>435</v>
      </c>
      <c r="Q387">
        <v>1</v>
      </c>
      <c r="R387">
        <v>3</v>
      </c>
      <c r="S387">
        <v>3</v>
      </c>
      <c r="T387">
        <v>3</v>
      </c>
      <c r="U387">
        <f t="shared" si="14"/>
        <v>3</v>
      </c>
      <c r="V387">
        <f t="shared" si="15"/>
        <v>1</v>
      </c>
      <c r="W387" s="35" t="s">
        <v>97</v>
      </c>
      <c r="X387" t="s">
        <v>8</v>
      </c>
      <c r="Y387" t="s">
        <v>78</v>
      </c>
      <c r="Z387" t="s">
        <v>1348</v>
      </c>
      <c r="AA387">
        <v>30</v>
      </c>
      <c r="AB387" t="s">
        <v>145</v>
      </c>
      <c r="AC387" t="s">
        <v>9</v>
      </c>
      <c r="AD387" t="s">
        <v>8</v>
      </c>
      <c r="AE387" t="s">
        <v>9</v>
      </c>
      <c r="AF387">
        <v>540</v>
      </c>
      <c r="AG387">
        <v>3</v>
      </c>
      <c r="AH387">
        <v>20</v>
      </c>
      <c r="AI387" s="35" t="s">
        <v>908</v>
      </c>
      <c r="AK387">
        <v>8</v>
      </c>
      <c r="AL387" t="s">
        <v>1246</v>
      </c>
      <c r="AM387" t="s">
        <v>9</v>
      </c>
      <c r="AN387" t="s">
        <v>158</v>
      </c>
      <c r="AO387" s="35">
        <v>192</v>
      </c>
      <c r="AP387" t="s">
        <v>876</v>
      </c>
      <c r="AQ387">
        <v>5.5</v>
      </c>
      <c r="AR387">
        <v>1.1000000000000001</v>
      </c>
      <c r="AS387">
        <v>5.7</v>
      </c>
      <c r="AT387">
        <v>0.7</v>
      </c>
      <c r="AU387" t="s">
        <v>8</v>
      </c>
      <c r="AV387" t="s">
        <v>8</v>
      </c>
      <c r="AW387" t="s">
        <v>1741</v>
      </c>
      <c r="AX387" t="s">
        <v>196</v>
      </c>
      <c r="AY387" s="35" t="s">
        <v>12</v>
      </c>
      <c r="AZ387" t="s">
        <v>8</v>
      </c>
      <c r="BA387" t="s">
        <v>8</v>
      </c>
      <c r="BB387" t="s">
        <v>8</v>
      </c>
      <c r="BC387" t="s">
        <v>8</v>
      </c>
      <c r="BD387" t="s">
        <v>8</v>
      </c>
      <c r="BE387" t="s">
        <v>8</v>
      </c>
      <c r="BF387" s="35" t="s">
        <v>273</v>
      </c>
      <c r="BG387" t="s">
        <v>272</v>
      </c>
      <c r="BH387" t="s">
        <v>1738</v>
      </c>
    </row>
    <row r="388" spans="1:61" s="22" customFormat="1" x14ac:dyDescent="0.3">
      <c r="A388" s="22" t="s">
        <v>1743</v>
      </c>
      <c r="B388" s="22" t="s">
        <v>1742</v>
      </c>
      <c r="C388" s="22">
        <v>2015</v>
      </c>
      <c r="D388" s="22" t="s">
        <v>1744</v>
      </c>
      <c r="E388" s="22" t="s">
        <v>141</v>
      </c>
      <c r="F388" s="34" t="s">
        <v>24</v>
      </c>
      <c r="G388" s="22" t="s">
        <v>48</v>
      </c>
      <c r="H388" s="22" t="s">
        <v>9</v>
      </c>
      <c r="I388" s="22" t="s">
        <v>12</v>
      </c>
      <c r="J388" s="22" t="s">
        <v>8</v>
      </c>
      <c r="K388" s="22">
        <v>12</v>
      </c>
      <c r="L388" s="22" t="s">
        <v>9</v>
      </c>
      <c r="M388" s="22">
        <v>14</v>
      </c>
      <c r="N388" s="22" t="s">
        <v>9</v>
      </c>
      <c r="O388" s="22" t="s">
        <v>9</v>
      </c>
      <c r="P388" s="22" t="s">
        <v>9</v>
      </c>
      <c r="Q388" s="22">
        <v>2</v>
      </c>
      <c r="R388" s="22">
        <v>18</v>
      </c>
      <c r="S388" s="22">
        <v>0</v>
      </c>
      <c r="T388" s="22" t="s">
        <v>8</v>
      </c>
      <c r="U388" s="22" t="str">
        <f t="shared" si="14"/>
        <v>NA</v>
      </c>
      <c r="V388" s="22" t="str">
        <f t="shared" si="15"/>
        <v>NA</v>
      </c>
      <c r="W388" s="34" t="s">
        <v>97</v>
      </c>
      <c r="X388" s="22" t="s">
        <v>8</v>
      </c>
      <c r="Y388" s="22" t="s">
        <v>78</v>
      </c>
      <c r="Z388" s="22" t="s">
        <v>527</v>
      </c>
      <c r="AA388" s="22">
        <v>0.3</v>
      </c>
      <c r="AB388" s="22" t="s">
        <v>784</v>
      </c>
      <c r="AC388" s="22" t="s">
        <v>9</v>
      </c>
      <c r="AD388" s="22" t="s">
        <v>8</v>
      </c>
      <c r="AE388" s="22" t="s">
        <v>231</v>
      </c>
      <c r="AF388" s="22" t="s">
        <v>9</v>
      </c>
      <c r="AG388" s="22">
        <v>4.5</v>
      </c>
      <c r="AH388" s="22">
        <v>20</v>
      </c>
      <c r="AI388" s="34" t="s">
        <v>12</v>
      </c>
      <c r="AJ388" s="22" t="s">
        <v>8</v>
      </c>
      <c r="AK388" s="22" t="s">
        <v>8</v>
      </c>
      <c r="AL388" s="22" t="s">
        <v>8</v>
      </c>
      <c r="AM388" s="22" t="s">
        <v>8</v>
      </c>
      <c r="AN388" s="22" t="s">
        <v>8</v>
      </c>
      <c r="AO388" s="34">
        <v>24</v>
      </c>
      <c r="AP388" s="22" t="s">
        <v>874</v>
      </c>
      <c r="AQ388" s="22">
        <v>5.9</v>
      </c>
      <c r="AR388" s="22">
        <v>3.7</v>
      </c>
      <c r="AS388" s="22" t="s">
        <v>8</v>
      </c>
      <c r="AT388" s="22" t="s">
        <v>8</v>
      </c>
      <c r="AU388" s="22" t="s">
        <v>8</v>
      </c>
      <c r="AV388" s="22" t="s">
        <v>8</v>
      </c>
      <c r="AW388" s="22" t="s">
        <v>485</v>
      </c>
      <c r="AX388" s="22" t="s">
        <v>196</v>
      </c>
      <c r="AY388" s="34" t="s">
        <v>138</v>
      </c>
      <c r="AZ388" s="22" t="s">
        <v>9</v>
      </c>
      <c r="BA388" s="22" t="s">
        <v>9</v>
      </c>
      <c r="BB388" s="22" t="s">
        <v>9</v>
      </c>
      <c r="BC388" s="22" t="s">
        <v>9</v>
      </c>
      <c r="BD388" s="22" t="s">
        <v>9</v>
      </c>
      <c r="BE388" s="22">
        <v>24</v>
      </c>
      <c r="BF388" s="34" t="s">
        <v>272</v>
      </c>
      <c r="BG388" s="22" t="s">
        <v>273</v>
      </c>
      <c r="BI388" s="22" t="s">
        <v>1745</v>
      </c>
    </row>
    <row r="389" spans="1:61" s="22" customFormat="1" x14ac:dyDescent="0.3">
      <c r="A389" s="22" t="s">
        <v>1743</v>
      </c>
      <c r="B389" s="22" t="s">
        <v>1742</v>
      </c>
      <c r="C389" s="22">
        <v>2015</v>
      </c>
      <c r="D389" s="22" t="s">
        <v>1744</v>
      </c>
      <c r="E389" s="22" t="s">
        <v>143</v>
      </c>
      <c r="F389" s="34" t="s">
        <v>24</v>
      </c>
      <c r="G389" s="22" t="s">
        <v>50</v>
      </c>
      <c r="H389" s="22" t="s">
        <v>9</v>
      </c>
      <c r="I389" s="22" t="s">
        <v>210</v>
      </c>
      <c r="J389" s="22" t="s">
        <v>284</v>
      </c>
      <c r="K389" s="22">
        <v>12</v>
      </c>
      <c r="L389" s="22" t="s">
        <v>9</v>
      </c>
      <c r="M389" s="22">
        <v>14</v>
      </c>
      <c r="N389" s="22" t="s">
        <v>9</v>
      </c>
      <c r="O389" s="22" t="s">
        <v>9</v>
      </c>
      <c r="P389" s="22" t="s">
        <v>9</v>
      </c>
      <c r="Q389" s="22">
        <v>2</v>
      </c>
      <c r="R389" s="22">
        <v>22</v>
      </c>
      <c r="S389" s="22">
        <v>0</v>
      </c>
      <c r="T389" s="22" t="s">
        <v>8</v>
      </c>
      <c r="U389" s="22" t="str">
        <f t="shared" si="14"/>
        <v>NA</v>
      </c>
      <c r="V389" s="22" t="str">
        <f t="shared" si="15"/>
        <v>NA</v>
      </c>
      <c r="W389" s="34" t="s">
        <v>97</v>
      </c>
      <c r="X389" s="22" t="s">
        <v>8</v>
      </c>
      <c r="Y389" s="22" t="s">
        <v>78</v>
      </c>
      <c r="Z389" s="22" t="s">
        <v>527</v>
      </c>
      <c r="AA389" s="22">
        <v>0.3</v>
      </c>
      <c r="AB389" s="22" t="s">
        <v>784</v>
      </c>
      <c r="AC389" s="22" t="s">
        <v>9</v>
      </c>
      <c r="AD389" s="22" t="s">
        <v>8</v>
      </c>
      <c r="AE389" s="22" t="s">
        <v>231</v>
      </c>
      <c r="AF389" s="22" t="s">
        <v>9</v>
      </c>
      <c r="AG389" s="22">
        <v>4.5</v>
      </c>
      <c r="AH389" s="22">
        <v>20</v>
      </c>
      <c r="AI389" s="34" t="s">
        <v>12</v>
      </c>
      <c r="AJ389" s="22" t="s">
        <v>8</v>
      </c>
      <c r="AK389" s="22" t="s">
        <v>8</v>
      </c>
      <c r="AL389" s="22" t="s">
        <v>8</v>
      </c>
      <c r="AM389" s="22" t="s">
        <v>8</v>
      </c>
      <c r="AN389" s="22" t="s">
        <v>8</v>
      </c>
      <c r="AO389" s="34">
        <v>24</v>
      </c>
      <c r="AP389" s="22" t="s">
        <v>874</v>
      </c>
      <c r="AQ389" s="22">
        <v>6.8</v>
      </c>
      <c r="AR389" s="22">
        <v>5.4</v>
      </c>
      <c r="AS389" s="22" t="s">
        <v>8</v>
      </c>
      <c r="AT389" s="22" t="s">
        <v>8</v>
      </c>
      <c r="AU389" s="22" t="s">
        <v>8</v>
      </c>
      <c r="AV389" s="22" t="s">
        <v>8</v>
      </c>
      <c r="AW389" s="22" t="s">
        <v>485</v>
      </c>
      <c r="AX389" s="22" t="s">
        <v>196</v>
      </c>
      <c r="AY389" s="34" t="s">
        <v>138</v>
      </c>
      <c r="AZ389" s="22" t="s">
        <v>9</v>
      </c>
      <c r="BA389" s="22" t="s">
        <v>9</v>
      </c>
      <c r="BB389" s="22" t="s">
        <v>9</v>
      </c>
      <c r="BC389" s="22" t="s">
        <v>9</v>
      </c>
      <c r="BD389" s="22" t="s">
        <v>9</v>
      </c>
      <c r="BE389" s="22">
        <v>24</v>
      </c>
      <c r="BF389" s="34" t="s">
        <v>272</v>
      </c>
      <c r="BG389" s="22" t="s">
        <v>273</v>
      </c>
      <c r="BI389" s="22" t="s">
        <v>1745</v>
      </c>
    </row>
    <row r="390" spans="1:61" x14ac:dyDescent="0.3">
      <c r="A390" t="s">
        <v>1747</v>
      </c>
      <c r="B390" t="s">
        <v>1746</v>
      </c>
      <c r="C390">
        <v>2016</v>
      </c>
      <c r="D390" t="s">
        <v>1748</v>
      </c>
      <c r="E390" t="s">
        <v>141</v>
      </c>
      <c r="F390" s="35" t="s">
        <v>24</v>
      </c>
      <c r="G390" t="s">
        <v>10</v>
      </c>
      <c r="H390" t="s">
        <v>36</v>
      </c>
      <c r="I390" t="s">
        <v>12</v>
      </c>
      <c r="J390" t="s">
        <v>8</v>
      </c>
      <c r="K390" t="s">
        <v>9</v>
      </c>
      <c r="L390">
        <v>8</v>
      </c>
      <c r="M390" t="s">
        <v>9</v>
      </c>
      <c r="N390">
        <v>250</v>
      </c>
      <c r="O390" t="s">
        <v>9</v>
      </c>
      <c r="P390">
        <v>300</v>
      </c>
      <c r="Q390">
        <v>1</v>
      </c>
      <c r="R390">
        <v>5</v>
      </c>
      <c r="S390">
        <v>1</v>
      </c>
      <c r="T390">
        <v>5</v>
      </c>
      <c r="U390">
        <f t="shared" si="14"/>
        <v>1</v>
      </c>
      <c r="V390">
        <f t="shared" si="15"/>
        <v>5</v>
      </c>
      <c r="W390" s="35" t="s">
        <v>97</v>
      </c>
      <c r="X390" t="s">
        <v>8</v>
      </c>
      <c r="Y390" t="s">
        <v>78</v>
      </c>
      <c r="Z390" t="s">
        <v>1559</v>
      </c>
      <c r="AA390">
        <v>50</v>
      </c>
      <c r="AB390" t="s">
        <v>145</v>
      </c>
      <c r="AC390" t="s">
        <v>9</v>
      </c>
      <c r="AD390" t="s">
        <v>8</v>
      </c>
      <c r="AE390" t="s">
        <v>232</v>
      </c>
      <c r="AF390" t="s">
        <v>9</v>
      </c>
      <c r="AG390">
        <v>4.5</v>
      </c>
      <c r="AH390">
        <v>10</v>
      </c>
      <c r="AI390" s="35" t="s">
        <v>1750</v>
      </c>
      <c r="AK390">
        <v>1000000</v>
      </c>
      <c r="AL390" t="s">
        <v>513</v>
      </c>
      <c r="AM390" t="s">
        <v>9</v>
      </c>
      <c r="AN390" t="s">
        <v>9</v>
      </c>
      <c r="AO390" s="35">
        <v>168</v>
      </c>
      <c r="AP390" t="s">
        <v>875</v>
      </c>
      <c r="AQ390">
        <v>10.01</v>
      </c>
      <c r="AR390">
        <v>0.66</v>
      </c>
      <c r="AS390">
        <v>6.81</v>
      </c>
      <c r="AT390">
        <v>1.08</v>
      </c>
      <c r="AU390" t="s">
        <v>8</v>
      </c>
      <c r="AV390" t="s">
        <v>8</v>
      </c>
      <c r="AW390" t="s">
        <v>484</v>
      </c>
      <c r="AX390" t="s">
        <v>196</v>
      </c>
      <c r="AY390" s="35" t="s">
        <v>12</v>
      </c>
      <c r="AZ390" t="s">
        <v>8</v>
      </c>
      <c r="BA390" t="s">
        <v>8</v>
      </c>
      <c r="BB390" t="s">
        <v>8</v>
      </c>
      <c r="BC390" t="s">
        <v>8</v>
      </c>
      <c r="BD390" t="s">
        <v>8</v>
      </c>
      <c r="BE390" t="s">
        <v>8</v>
      </c>
      <c r="BF390" s="35" t="s">
        <v>272</v>
      </c>
      <c r="BG390" t="s">
        <v>273</v>
      </c>
      <c r="BH390" t="s">
        <v>1749</v>
      </c>
    </row>
    <row r="391" spans="1:61" s="22" customFormat="1" x14ac:dyDescent="0.3">
      <c r="A391" s="22" t="s">
        <v>1754</v>
      </c>
      <c r="B391" s="22" t="s">
        <v>1753</v>
      </c>
      <c r="C391" s="22">
        <v>2009</v>
      </c>
      <c r="D391" s="22" t="s">
        <v>1755</v>
      </c>
      <c r="E391" s="22" t="s">
        <v>141</v>
      </c>
      <c r="F391" s="34" t="s">
        <v>24</v>
      </c>
      <c r="G391" s="22" t="s">
        <v>49</v>
      </c>
      <c r="H391" s="22" t="s">
        <v>35</v>
      </c>
      <c r="I391" s="22" t="s">
        <v>12</v>
      </c>
      <c r="J391" s="22" t="s">
        <v>8</v>
      </c>
      <c r="K391" s="22">
        <v>13</v>
      </c>
      <c r="L391" s="22" t="s">
        <v>9</v>
      </c>
      <c r="M391" s="22">
        <v>14</v>
      </c>
      <c r="N391" s="22" t="s">
        <v>9</v>
      </c>
      <c r="O391" s="22" t="s">
        <v>9</v>
      </c>
      <c r="P391" s="22" t="s">
        <v>9</v>
      </c>
      <c r="Q391" s="22">
        <v>1</v>
      </c>
      <c r="R391" s="22">
        <v>8</v>
      </c>
      <c r="S391" s="22">
        <v>0</v>
      </c>
      <c r="T391" s="22" t="s">
        <v>8</v>
      </c>
      <c r="U391" s="22" t="str">
        <f t="shared" si="14"/>
        <v>NA</v>
      </c>
      <c r="V391" s="22" t="str">
        <f t="shared" si="15"/>
        <v>NA</v>
      </c>
      <c r="W391" s="34" t="s">
        <v>175</v>
      </c>
      <c r="X391" s="22" t="s">
        <v>8</v>
      </c>
      <c r="Y391" s="22" t="s">
        <v>78</v>
      </c>
      <c r="Z391" s="22" t="s">
        <v>93</v>
      </c>
      <c r="AA391" s="22">
        <v>10</v>
      </c>
      <c r="AB391" s="22" t="s">
        <v>145</v>
      </c>
      <c r="AC391" s="22">
        <v>150</v>
      </c>
      <c r="AD391" s="22" t="s">
        <v>292</v>
      </c>
      <c r="AE391" s="22" t="s">
        <v>146</v>
      </c>
      <c r="AF391" s="22" t="s">
        <v>9</v>
      </c>
      <c r="AG391" s="22">
        <v>5</v>
      </c>
      <c r="AH391" s="22">
        <v>20</v>
      </c>
      <c r="AI391" s="34" t="s">
        <v>12</v>
      </c>
      <c r="AJ391" s="22" t="s">
        <v>8</v>
      </c>
      <c r="AK391" s="22" t="s">
        <v>8</v>
      </c>
      <c r="AL391" s="22" t="s">
        <v>8</v>
      </c>
      <c r="AM391" s="22" t="s">
        <v>8</v>
      </c>
      <c r="AN391" s="22" t="s">
        <v>8</v>
      </c>
      <c r="AO391" s="34">
        <v>504</v>
      </c>
      <c r="AP391" s="22" t="s">
        <v>876</v>
      </c>
      <c r="AQ391" s="22">
        <v>2.84</v>
      </c>
      <c r="AR391" s="22">
        <v>0.57999999999999996</v>
      </c>
      <c r="AS391" s="22" t="s">
        <v>8</v>
      </c>
      <c r="AT391" s="22" t="s">
        <v>8</v>
      </c>
      <c r="AU391" s="22" t="s">
        <v>8</v>
      </c>
      <c r="AV391" s="22" t="s">
        <v>8</v>
      </c>
      <c r="AW391" s="22" t="s">
        <v>137</v>
      </c>
      <c r="AX391" s="22" t="s">
        <v>197</v>
      </c>
      <c r="AY391" s="34" t="s">
        <v>12</v>
      </c>
      <c r="AZ391" s="22" t="s">
        <v>8</v>
      </c>
      <c r="BA391" s="22" t="s">
        <v>8</v>
      </c>
      <c r="BB391" s="22" t="s">
        <v>8</v>
      </c>
      <c r="BC391" s="22" t="s">
        <v>8</v>
      </c>
      <c r="BD391" s="22" t="s">
        <v>8</v>
      </c>
      <c r="BE391" s="22" t="s">
        <v>8</v>
      </c>
      <c r="BF391" s="34" t="s">
        <v>273</v>
      </c>
      <c r="BG391" s="22" t="s">
        <v>273</v>
      </c>
    </row>
    <row r="392" spans="1:61" x14ac:dyDescent="0.3">
      <c r="A392" t="s">
        <v>1756</v>
      </c>
      <c r="B392" t="s">
        <v>1753</v>
      </c>
      <c r="C392">
        <v>2009</v>
      </c>
      <c r="D392" t="s">
        <v>1757</v>
      </c>
      <c r="E392" t="s">
        <v>141</v>
      </c>
      <c r="F392" s="35" t="s">
        <v>24</v>
      </c>
      <c r="G392" t="s">
        <v>10</v>
      </c>
      <c r="H392" t="s">
        <v>36</v>
      </c>
      <c r="I392" t="s">
        <v>12</v>
      </c>
      <c r="J392" t="s">
        <v>8</v>
      </c>
      <c r="K392" t="s">
        <v>9</v>
      </c>
      <c r="L392" t="s">
        <v>9</v>
      </c>
      <c r="M392" t="s">
        <v>9</v>
      </c>
      <c r="N392">
        <v>250</v>
      </c>
      <c r="O392" t="s">
        <v>9</v>
      </c>
      <c r="P392">
        <v>300</v>
      </c>
      <c r="Q392">
        <v>2</v>
      </c>
      <c r="R392">
        <v>10</v>
      </c>
      <c r="S392">
        <v>0</v>
      </c>
      <c r="T392" t="s">
        <v>8</v>
      </c>
      <c r="U392" t="str">
        <f t="shared" si="14"/>
        <v>NA</v>
      </c>
      <c r="V392" t="str">
        <f t="shared" si="15"/>
        <v>NA</v>
      </c>
      <c r="W392" s="35" t="s">
        <v>100</v>
      </c>
      <c r="X392" t="s">
        <v>936</v>
      </c>
      <c r="Y392" t="s">
        <v>47</v>
      </c>
      <c r="Z392" t="s">
        <v>535</v>
      </c>
      <c r="AA392">
        <v>20</v>
      </c>
      <c r="AB392" t="s">
        <v>145</v>
      </c>
      <c r="AC392" t="s">
        <v>9</v>
      </c>
      <c r="AD392" t="s">
        <v>8</v>
      </c>
      <c r="AE392" t="s">
        <v>231</v>
      </c>
      <c r="AF392" t="s">
        <v>9</v>
      </c>
      <c r="AG392">
        <v>6</v>
      </c>
      <c r="AH392">
        <v>18</v>
      </c>
      <c r="AI392" s="35" t="s">
        <v>12</v>
      </c>
      <c r="AJ392" t="s">
        <v>8</v>
      </c>
      <c r="AK392" t="s">
        <v>8</v>
      </c>
      <c r="AL392" t="s">
        <v>8</v>
      </c>
      <c r="AM392" t="s">
        <v>8</v>
      </c>
      <c r="AN392" t="s">
        <v>8</v>
      </c>
      <c r="AO392" s="35">
        <v>336</v>
      </c>
      <c r="AP392" t="s">
        <v>876</v>
      </c>
      <c r="AQ392">
        <v>10.63</v>
      </c>
      <c r="AR392">
        <v>7.22</v>
      </c>
      <c r="AS392" t="s">
        <v>8</v>
      </c>
      <c r="AT392" t="s">
        <v>8</v>
      </c>
      <c r="AU392" t="s">
        <v>8</v>
      </c>
      <c r="AV392" t="s">
        <v>8</v>
      </c>
      <c r="AW392" t="s">
        <v>137</v>
      </c>
      <c r="AX392" t="s">
        <v>196</v>
      </c>
      <c r="AY392" s="35" t="s">
        <v>12</v>
      </c>
      <c r="AZ392" t="s">
        <v>8</v>
      </c>
      <c r="BA392" t="s">
        <v>8</v>
      </c>
      <c r="BB392" t="s">
        <v>8</v>
      </c>
      <c r="BC392" t="s">
        <v>8</v>
      </c>
      <c r="BD392" t="s">
        <v>8</v>
      </c>
      <c r="BE392" t="s">
        <v>8</v>
      </c>
      <c r="BF392" s="35" t="s">
        <v>273</v>
      </c>
      <c r="BG392" t="s">
        <v>272</v>
      </c>
      <c r="BH392" t="s">
        <v>1759</v>
      </c>
      <c r="BI392" t="s">
        <v>1758</v>
      </c>
    </row>
    <row r="393" spans="1:61" x14ac:dyDescent="0.3">
      <c r="A393" t="s">
        <v>1756</v>
      </c>
      <c r="B393" t="s">
        <v>1753</v>
      </c>
      <c r="C393">
        <v>2009</v>
      </c>
      <c r="D393" t="s">
        <v>1757</v>
      </c>
      <c r="E393" t="s">
        <v>143</v>
      </c>
      <c r="F393" s="35" t="s">
        <v>24</v>
      </c>
      <c r="G393" t="s">
        <v>10</v>
      </c>
      <c r="H393" t="s">
        <v>36</v>
      </c>
      <c r="I393" t="s">
        <v>12</v>
      </c>
      <c r="J393" t="s">
        <v>8</v>
      </c>
      <c r="K393" t="s">
        <v>9</v>
      </c>
      <c r="L393" t="s">
        <v>9</v>
      </c>
      <c r="M393" t="s">
        <v>9</v>
      </c>
      <c r="N393">
        <v>250</v>
      </c>
      <c r="O393" t="s">
        <v>9</v>
      </c>
      <c r="P393">
        <v>300</v>
      </c>
      <c r="Q393">
        <v>2</v>
      </c>
      <c r="R393">
        <v>13</v>
      </c>
      <c r="S393">
        <v>0</v>
      </c>
      <c r="T393" t="s">
        <v>8</v>
      </c>
      <c r="U393" t="str">
        <f t="shared" si="14"/>
        <v>NA</v>
      </c>
      <c r="V393" t="str">
        <f t="shared" si="15"/>
        <v>NA</v>
      </c>
      <c r="W393" s="35" t="s">
        <v>100</v>
      </c>
      <c r="X393" t="s">
        <v>936</v>
      </c>
      <c r="Y393" t="s">
        <v>47</v>
      </c>
      <c r="Z393" t="s">
        <v>535</v>
      </c>
      <c r="AA393">
        <v>20</v>
      </c>
      <c r="AB393" t="s">
        <v>145</v>
      </c>
      <c r="AC393" t="s">
        <v>9</v>
      </c>
      <c r="AD393" t="s">
        <v>8</v>
      </c>
      <c r="AE393" t="s">
        <v>231</v>
      </c>
      <c r="AF393" t="s">
        <v>9</v>
      </c>
      <c r="AG393">
        <v>4</v>
      </c>
      <c r="AH393">
        <v>18</v>
      </c>
      <c r="AI393" s="35" t="s">
        <v>12</v>
      </c>
      <c r="AJ393" t="s">
        <v>8</v>
      </c>
      <c r="AK393" t="s">
        <v>8</v>
      </c>
      <c r="AL393" t="s">
        <v>8</v>
      </c>
      <c r="AM393" t="s">
        <v>8</v>
      </c>
      <c r="AN393" t="s">
        <v>8</v>
      </c>
      <c r="AO393" s="35">
        <v>336</v>
      </c>
      <c r="AP393" t="s">
        <v>876</v>
      </c>
      <c r="AQ393">
        <v>24</v>
      </c>
      <c r="AR393">
        <v>6.94</v>
      </c>
      <c r="AS393" t="s">
        <v>8</v>
      </c>
      <c r="AT393" t="s">
        <v>8</v>
      </c>
      <c r="AU393" t="s">
        <v>8</v>
      </c>
      <c r="AV393" t="s">
        <v>8</v>
      </c>
      <c r="AW393" t="s">
        <v>137</v>
      </c>
      <c r="AX393" t="s">
        <v>196</v>
      </c>
      <c r="AY393" s="35" t="s">
        <v>12</v>
      </c>
      <c r="AZ393" t="s">
        <v>8</v>
      </c>
      <c r="BA393" t="s">
        <v>8</v>
      </c>
      <c r="BB393" t="s">
        <v>8</v>
      </c>
      <c r="BC393" t="s">
        <v>8</v>
      </c>
      <c r="BD393" t="s">
        <v>8</v>
      </c>
      <c r="BE393" t="s">
        <v>8</v>
      </c>
      <c r="BF393" s="35" t="s">
        <v>273</v>
      </c>
      <c r="BG393" t="s">
        <v>272</v>
      </c>
      <c r="BH393" t="s">
        <v>1759</v>
      </c>
      <c r="BI393" t="s">
        <v>1758</v>
      </c>
    </row>
    <row r="394" spans="1:61" s="22" customFormat="1" x14ac:dyDescent="0.3">
      <c r="A394" s="22" t="s">
        <v>1761</v>
      </c>
      <c r="B394" s="22" t="s">
        <v>1760</v>
      </c>
      <c r="C394" s="22">
        <v>2004</v>
      </c>
      <c r="D394" s="22" t="s">
        <v>1762</v>
      </c>
      <c r="E394" s="22" t="s">
        <v>141</v>
      </c>
      <c r="F394" s="34" t="s">
        <v>39</v>
      </c>
      <c r="G394" s="22" t="s">
        <v>1230</v>
      </c>
      <c r="H394" s="22" t="s">
        <v>36</v>
      </c>
      <c r="I394" s="22" t="s">
        <v>12</v>
      </c>
      <c r="J394" s="22" t="s">
        <v>8</v>
      </c>
      <c r="K394" s="22" t="s">
        <v>9</v>
      </c>
      <c r="L394" s="22" t="s">
        <v>9</v>
      </c>
      <c r="M394" s="22" t="s">
        <v>9</v>
      </c>
      <c r="N394" s="22">
        <v>342.2</v>
      </c>
      <c r="O394" s="22" t="s">
        <v>9</v>
      </c>
      <c r="P394" s="22">
        <v>626.20000000000005</v>
      </c>
      <c r="Q394" s="22">
        <v>1</v>
      </c>
      <c r="R394" s="22">
        <v>12.5</v>
      </c>
      <c r="S394" s="22">
        <v>6</v>
      </c>
      <c r="T394" s="22">
        <v>12.5</v>
      </c>
      <c r="U394" s="22">
        <f t="shared" si="14"/>
        <v>6</v>
      </c>
      <c r="V394" s="22">
        <f t="shared" si="15"/>
        <v>2.0833333333333335</v>
      </c>
      <c r="W394" s="34" t="s">
        <v>97</v>
      </c>
      <c r="X394" s="22" t="s">
        <v>8</v>
      </c>
      <c r="Y394" s="22" t="s">
        <v>2553</v>
      </c>
      <c r="Z394" s="22" t="s">
        <v>91</v>
      </c>
      <c r="AA394" s="22">
        <v>20</v>
      </c>
      <c r="AB394" s="22" t="s">
        <v>145</v>
      </c>
      <c r="AC394" s="22">
        <v>600000</v>
      </c>
      <c r="AD394" s="22" t="s">
        <v>252</v>
      </c>
      <c r="AE394" s="22" t="s">
        <v>85</v>
      </c>
      <c r="AF394" s="22">
        <v>540</v>
      </c>
      <c r="AG394" s="22">
        <v>3</v>
      </c>
      <c r="AH394" s="22">
        <v>10</v>
      </c>
      <c r="AI394" s="34" t="s">
        <v>1763</v>
      </c>
      <c r="AK394" s="22">
        <v>0.2</v>
      </c>
      <c r="AL394" s="22" t="s">
        <v>1069</v>
      </c>
      <c r="AM394" s="22">
        <v>8.3000000000000004E-2</v>
      </c>
      <c r="AN394" s="22" t="s">
        <v>157</v>
      </c>
      <c r="AO394" s="34">
        <v>24</v>
      </c>
      <c r="AP394" s="22" t="s">
        <v>875</v>
      </c>
      <c r="AQ394" s="22">
        <v>12.14</v>
      </c>
      <c r="AR394" s="22">
        <v>0.92</v>
      </c>
      <c r="AS394" s="22">
        <v>6.5</v>
      </c>
      <c r="AT394" s="22">
        <v>0.66</v>
      </c>
      <c r="AU394" s="22" t="s">
        <v>8</v>
      </c>
      <c r="AV394" s="22" t="s">
        <v>8</v>
      </c>
      <c r="AW394" s="22" t="s">
        <v>1741</v>
      </c>
      <c r="AX394" s="22" t="s">
        <v>197</v>
      </c>
      <c r="AY394" s="34" t="s">
        <v>471</v>
      </c>
      <c r="AZ394" s="22">
        <v>4.12</v>
      </c>
      <c r="BA394" s="22">
        <v>0.47</v>
      </c>
      <c r="BB394" s="22">
        <v>2.82</v>
      </c>
      <c r="BC394" s="22">
        <v>0.38</v>
      </c>
      <c r="BD394" s="22" t="s">
        <v>197</v>
      </c>
      <c r="BE394" s="22">
        <v>24</v>
      </c>
      <c r="BF394" s="34" t="s">
        <v>273</v>
      </c>
      <c r="BG394" s="22" t="s">
        <v>272</v>
      </c>
      <c r="BH394" s="22" t="s">
        <v>1765</v>
      </c>
    </row>
    <row r="395" spans="1:61" s="22" customFormat="1" x14ac:dyDescent="0.3">
      <c r="A395" s="22" t="s">
        <v>1761</v>
      </c>
      <c r="B395" s="22" t="s">
        <v>1760</v>
      </c>
      <c r="C395" s="22">
        <v>2004</v>
      </c>
      <c r="D395" s="22" t="s">
        <v>1762</v>
      </c>
      <c r="E395" s="22" t="s">
        <v>143</v>
      </c>
      <c r="F395" s="34" t="s">
        <v>39</v>
      </c>
      <c r="G395" s="22" t="s">
        <v>1230</v>
      </c>
      <c r="H395" s="22" t="s">
        <v>36</v>
      </c>
      <c r="I395" s="22" t="s">
        <v>12</v>
      </c>
      <c r="J395" s="22" t="s">
        <v>8</v>
      </c>
      <c r="K395" s="22" t="s">
        <v>9</v>
      </c>
      <c r="L395" s="22" t="s">
        <v>9</v>
      </c>
      <c r="M395" s="22" t="s">
        <v>9</v>
      </c>
      <c r="N395" s="22">
        <v>342.2</v>
      </c>
      <c r="O395" s="22" t="s">
        <v>9</v>
      </c>
      <c r="P395" s="22">
        <v>626.20000000000005</v>
      </c>
      <c r="Q395" s="22">
        <v>1</v>
      </c>
      <c r="R395" s="22">
        <v>12.5</v>
      </c>
      <c r="S395" s="22">
        <v>6</v>
      </c>
      <c r="T395" s="22">
        <v>12.5</v>
      </c>
      <c r="U395" s="22">
        <f t="shared" si="14"/>
        <v>6</v>
      </c>
      <c r="V395" s="22">
        <f t="shared" si="15"/>
        <v>2.0833333333333335</v>
      </c>
      <c r="W395" s="34" t="s">
        <v>97</v>
      </c>
      <c r="X395" s="22" t="s">
        <v>8</v>
      </c>
      <c r="Y395" s="22" t="s">
        <v>2553</v>
      </c>
      <c r="Z395" s="22" t="s">
        <v>91</v>
      </c>
      <c r="AA395" s="22">
        <v>20</v>
      </c>
      <c r="AB395" s="22" t="s">
        <v>145</v>
      </c>
      <c r="AC395" s="22">
        <v>600000</v>
      </c>
      <c r="AD395" s="22" t="s">
        <v>252</v>
      </c>
      <c r="AE395" s="22" t="s">
        <v>85</v>
      </c>
      <c r="AF395" s="22">
        <v>540</v>
      </c>
      <c r="AG395" s="22">
        <v>3</v>
      </c>
      <c r="AH395" s="22">
        <v>10</v>
      </c>
      <c r="AI395" s="34" t="s">
        <v>258</v>
      </c>
      <c r="AK395" s="22">
        <v>100</v>
      </c>
      <c r="AL395" s="22" t="s">
        <v>1069</v>
      </c>
      <c r="AM395" s="22">
        <v>8.3000000000000004E-2</v>
      </c>
      <c r="AN395" s="22" t="s">
        <v>157</v>
      </c>
      <c r="AO395" s="34">
        <v>24</v>
      </c>
      <c r="AP395" s="22" t="s">
        <v>875</v>
      </c>
      <c r="AQ395" s="22">
        <v>12.14</v>
      </c>
      <c r="AR395" s="22">
        <v>0.92</v>
      </c>
      <c r="AS395" s="22">
        <v>9.09</v>
      </c>
      <c r="AT395" s="22">
        <v>0.99</v>
      </c>
      <c r="AU395" s="22" t="s">
        <v>8</v>
      </c>
      <c r="AV395" s="22" t="s">
        <v>8</v>
      </c>
      <c r="AW395" s="22" t="s">
        <v>1741</v>
      </c>
      <c r="AX395" s="22" t="s">
        <v>197</v>
      </c>
      <c r="AY395" s="34" t="s">
        <v>471</v>
      </c>
      <c r="AZ395" s="22" t="s">
        <v>9</v>
      </c>
      <c r="BA395" s="22" t="s">
        <v>9</v>
      </c>
      <c r="BB395" s="22" t="s">
        <v>9</v>
      </c>
      <c r="BC395" s="22" t="s">
        <v>9</v>
      </c>
      <c r="BD395" s="22" t="s">
        <v>9</v>
      </c>
      <c r="BE395" s="22">
        <v>24</v>
      </c>
      <c r="BF395" s="34" t="s">
        <v>273</v>
      </c>
      <c r="BG395" s="22" t="s">
        <v>272</v>
      </c>
      <c r="BI395" s="22" t="s">
        <v>1764</v>
      </c>
    </row>
    <row r="396" spans="1:61" s="22" customFormat="1" x14ac:dyDescent="0.3">
      <c r="A396" s="22" t="s">
        <v>1761</v>
      </c>
      <c r="B396" s="22" t="s">
        <v>1760</v>
      </c>
      <c r="C396" s="22">
        <v>2004</v>
      </c>
      <c r="D396" s="22" t="s">
        <v>1762</v>
      </c>
      <c r="E396" s="22" t="s">
        <v>144</v>
      </c>
      <c r="F396" s="34" t="s">
        <v>39</v>
      </c>
      <c r="G396" s="22" t="s">
        <v>1230</v>
      </c>
      <c r="H396" s="22" t="s">
        <v>36</v>
      </c>
      <c r="I396" s="22" t="s">
        <v>12</v>
      </c>
      <c r="J396" s="22" t="s">
        <v>8</v>
      </c>
      <c r="K396" s="22" t="s">
        <v>9</v>
      </c>
      <c r="L396" s="22" t="s">
        <v>9</v>
      </c>
      <c r="M396" s="22" t="s">
        <v>9</v>
      </c>
      <c r="N396" s="22">
        <v>342.2</v>
      </c>
      <c r="O396" s="22" t="s">
        <v>9</v>
      </c>
      <c r="P396" s="22">
        <v>626.20000000000005</v>
      </c>
      <c r="Q396" s="22">
        <v>1</v>
      </c>
      <c r="R396" s="22">
        <v>12.5</v>
      </c>
      <c r="S396" s="22">
        <v>6</v>
      </c>
      <c r="T396" s="22">
        <v>12.5</v>
      </c>
      <c r="U396" s="22">
        <f t="shared" si="14"/>
        <v>6</v>
      </c>
      <c r="V396" s="22">
        <f t="shared" si="15"/>
        <v>2.0833333333333335</v>
      </c>
      <c r="W396" s="34" t="s">
        <v>97</v>
      </c>
      <c r="X396" s="22" t="s">
        <v>8</v>
      </c>
      <c r="Y396" s="22" t="s">
        <v>2553</v>
      </c>
      <c r="Z396" s="22" t="s">
        <v>91</v>
      </c>
      <c r="AA396" s="22">
        <v>20</v>
      </c>
      <c r="AB396" s="22" t="s">
        <v>145</v>
      </c>
      <c r="AC396" s="22">
        <v>600000</v>
      </c>
      <c r="AD396" s="22" t="s">
        <v>252</v>
      </c>
      <c r="AE396" s="22" t="s">
        <v>85</v>
      </c>
      <c r="AF396" s="22">
        <v>540</v>
      </c>
      <c r="AG396" s="22">
        <v>3</v>
      </c>
      <c r="AH396" s="22">
        <v>10</v>
      </c>
      <c r="AI396" s="34" t="s">
        <v>1223</v>
      </c>
      <c r="AK396" s="22">
        <v>60</v>
      </c>
      <c r="AL396" s="22" t="s">
        <v>1069</v>
      </c>
      <c r="AM396" s="22">
        <v>8.3000000000000004E-2</v>
      </c>
      <c r="AN396" s="22" t="s">
        <v>157</v>
      </c>
      <c r="AO396" s="34">
        <v>24</v>
      </c>
      <c r="AP396" s="22" t="s">
        <v>875</v>
      </c>
      <c r="AQ396" s="22">
        <v>12.14</v>
      </c>
      <c r="AR396" s="22">
        <v>0.92</v>
      </c>
      <c r="AS396" s="22">
        <v>15.42</v>
      </c>
      <c r="AT396" s="22">
        <v>1.56</v>
      </c>
      <c r="AU396" s="22" t="s">
        <v>8</v>
      </c>
      <c r="AV396" s="22" t="s">
        <v>8</v>
      </c>
      <c r="AW396" s="22" t="s">
        <v>1741</v>
      </c>
      <c r="AX396" s="22" t="s">
        <v>197</v>
      </c>
      <c r="AY396" s="34" t="s">
        <v>471</v>
      </c>
      <c r="AZ396" s="22" t="s">
        <v>9</v>
      </c>
      <c r="BA396" s="22" t="s">
        <v>9</v>
      </c>
      <c r="BB396" s="22" t="s">
        <v>9</v>
      </c>
      <c r="BC396" s="22" t="s">
        <v>9</v>
      </c>
      <c r="BD396" s="22" t="s">
        <v>9</v>
      </c>
      <c r="BE396" s="22">
        <v>24</v>
      </c>
      <c r="BF396" s="34" t="s">
        <v>273</v>
      </c>
      <c r="BG396" s="22" t="s">
        <v>273</v>
      </c>
      <c r="BI396" s="22" t="s">
        <v>1764</v>
      </c>
    </row>
    <row r="397" spans="1:61" x14ac:dyDescent="0.3">
      <c r="A397" t="s">
        <v>1766</v>
      </c>
      <c r="B397" t="s">
        <v>1760</v>
      </c>
      <c r="C397">
        <v>2004</v>
      </c>
      <c r="D397" t="s">
        <v>1767</v>
      </c>
      <c r="E397" t="s">
        <v>141</v>
      </c>
      <c r="F397" s="35" t="s">
        <v>39</v>
      </c>
      <c r="G397" t="s">
        <v>1230</v>
      </c>
      <c r="H397" t="s">
        <v>36</v>
      </c>
      <c r="I397" t="s">
        <v>12</v>
      </c>
      <c r="J397" t="s">
        <v>8</v>
      </c>
      <c r="K397" t="s">
        <v>9</v>
      </c>
      <c r="L397" t="s">
        <v>9</v>
      </c>
      <c r="M397" t="s">
        <v>9</v>
      </c>
      <c r="N397">
        <v>308.2</v>
      </c>
      <c r="O397" t="s">
        <v>9</v>
      </c>
      <c r="P397">
        <v>584.5</v>
      </c>
      <c r="Q397">
        <v>1</v>
      </c>
      <c r="R397">
        <v>11</v>
      </c>
      <c r="S397">
        <v>3</v>
      </c>
      <c r="T397">
        <v>11</v>
      </c>
      <c r="U397">
        <f t="shared" si="14"/>
        <v>3</v>
      </c>
      <c r="V397">
        <f t="shared" si="15"/>
        <v>3.6666666666666665</v>
      </c>
      <c r="W397" s="35" t="s">
        <v>97</v>
      </c>
      <c r="X397" t="s">
        <v>8</v>
      </c>
      <c r="Y397" t="s">
        <v>2553</v>
      </c>
      <c r="Z397" t="s">
        <v>91</v>
      </c>
      <c r="AA397">
        <v>20</v>
      </c>
      <c r="AB397" t="s">
        <v>145</v>
      </c>
      <c r="AC397">
        <v>600000</v>
      </c>
      <c r="AD397" t="s">
        <v>252</v>
      </c>
      <c r="AE397" t="s">
        <v>85</v>
      </c>
      <c r="AF397">
        <v>540</v>
      </c>
      <c r="AG397">
        <v>3</v>
      </c>
      <c r="AH397">
        <v>15</v>
      </c>
      <c r="AI397" s="35" t="s">
        <v>1763</v>
      </c>
      <c r="AK397">
        <v>0.2</v>
      </c>
      <c r="AL397" t="s">
        <v>1069</v>
      </c>
      <c r="AM397">
        <v>0</v>
      </c>
      <c r="AN397" t="s">
        <v>157</v>
      </c>
      <c r="AO397" s="35">
        <v>24</v>
      </c>
      <c r="AP397" t="s">
        <v>875</v>
      </c>
      <c r="AQ397">
        <v>20.46</v>
      </c>
      <c r="AR397">
        <v>1.37</v>
      </c>
      <c r="AS397">
        <v>9.7200000000000006</v>
      </c>
      <c r="AT397">
        <v>1.1100000000000001</v>
      </c>
      <c r="AU397" t="s">
        <v>8</v>
      </c>
      <c r="AV397" t="s">
        <v>8</v>
      </c>
      <c r="AW397" t="s">
        <v>483</v>
      </c>
      <c r="AX397" t="s">
        <v>197</v>
      </c>
      <c r="AY397" s="35" t="s">
        <v>471</v>
      </c>
      <c r="AZ397">
        <v>5.6</v>
      </c>
      <c r="BA397">
        <v>0.37</v>
      </c>
      <c r="BB397">
        <v>3</v>
      </c>
      <c r="BC397">
        <v>0.56000000000000005</v>
      </c>
      <c r="BD397" t="s">
        <v>197</v>
      </c>
      <c r="BE397">
        <v>24</v>
      </c>
      <c r="BF397" s="35" t="s">
        <v>273</v>
      </c>
      <c r="BG397" t="s">
        <v>272</v>
      </c>
    </row>
    <row r="398" spans="1:61" x14ac:dyDescent="0.3">
      <c r="A398" t="s">
        <v>1766</v>
      </c>
      <c r="B398" t="s">
        <v>1760</v>
      </c>
      <c r="C398">
        <v>2004</v>
      </c>
      <c r="D398" t="s">
        <v>1767</v>
      </c>
      <c r="E398" t="s">
        <v>143</v>
      </c>
      <c r="F398" s="35" t="s">
        <v>39</v>
      </c>
      <c r="G398" t="s">
        <v>1230</v>
      </c>
      <c r="H398" t="s">
        <v>36</v>
      </c>
      <c r="I398" t="s">
        <v>12</v>
      </c>
      <c r="J398" t="s">
        <v>8</v>
      </c>
      <c r="K398" t="s">
        <v>9</v>
      </c>
      <c r="L398" t="s">
        <v>9</v>
      </c>
      <c r="M398" t="s">
        <v>9</v>
      </c>
      <c r="N398">
        <v>308.2</v>
      </c>
      <c r="O398" t="s">
        <v>9</v>
      </c>
      <c r="P398">
        <v>584.5</v>
      </c>
      <c r="Q398">
        <v>1</v>
      </c>
      <c r="R398">
        <v>11</v>
      </c>
      <c r="S398">
        <v>3</v>
      </c>
      <c r="T398">
        <v>11</v>
      </c>
      <c r="U398">
        <f t="shared" ref="U398:U439" si="16">IF(AND(Q398&lt;&gt;"", Q398&lt;&gt;0, Q398&lt;&gt;"NA", Q398&lt;&gt;"NR",S398&lt;&gt;"", S398&lt;&gt;0, S398&lt;&gt;"NA", S398&lt;&gt;"NR"), S398/Q398, "NA")</f>
        <v>3</v>
      </c>
      <c r="V398">
        <f t="shared" ref="V398:V439" si="17">IF(AND(U398&lt;&gt;"", U398&lt;&gt;0, U398&lt;&gt;"NA", U398&lt;&gt;"NR",R398&lt;&gt;"", R398&lt;&gt;0, R398&lt;&gt;"NA", R398&lt;&gt;"NR"), R398/U398, "NA")</f>
        <v>3.6666666666666665</v>
      </c>
      <c r="W398" s="35" t="s">
        <v>97</v>
      </c>
      <c r="X398" t="s">
        <v>8</v>
      </c>
      <c r="Y398" t="s">
        <v>2553</v>
      </c>
      <c r="Z398" t="s">
        <v>91</v>
      </c>
      <c r="AA398">
        <v>20</v>
      </c>
      <c r="AB398" t="s">
        <v>145</v>
      </c>
      <c r="AC398">
        <v>600000</v>
      </c>
      <c r="AD398" t="s">
        <v>252</v>
      </c>
      <c r="AE398" t="s">
        <v>85</v>
      </c>
      <c r="AF398">
        <v>540</v>
      </c>
      <c r="AG398">
        <v>3</v>
      </c>
      <c r="AH398">
        <v>15</v>
      </c>
      <c r="AI398" s="35" t="s">
        <v>324</v>
      </c>
      <c r="AK398">
        <v>5.76</v>
      </c>
      <c r="AL398" t="s">
        <v>1069</v>
      </c>
      <c r="AM398">
        <v>0</v>
      </c>
      <c r="AN398" t="s">
        <v>157</v>
      </c>
      <c r="AO398" s="35">
        <v>24</v>
      </c>
      <c r="AP398" t="s">
        <v>875</v>
      </c>
      <c r="AQ398">
        <v>16.59</v>
      </c>
      <c r="AR398">
        <v>0.78</v>
      </c>
      <c r="AS398">
        <v>9.1199999999999992</v>
      </c>
      <c r="AT398">
        <v>1.34</v>
      </c>
      <c r="AU398" t="s">
        <v>8</v>
      </c>
      <c r="AV398" t="s">
        <v>8</v>
      </c>
      <c r="AW398" t="s">
        <v>483</v>
      </c>
      <c r="AX398" t="s">
        <v>197</v>
      </c>
      <c r="AY398" s="35" t="s">
        <v>471</v>
      </c>
      <c r="AZ398">
        <v>6</v>
      </c>
      <c r="BA398">
        <v>0.37</v>
      </c>
      <c r="BB398">
        <v>3.5</v>
      </c>
      <c r="BC398">
        <v>0.5</v>
      </c>
      <c r="BD398" t="s">
        <v>197</v>
      </c>
      <c r="BE398">
        <v>24</v>
      </c>
      <c r="BF398" s="35" t="s">
        <v>273</v>
      </c>
      <c r="BG398" t="s">
        <v>272</v>
      </c>
    </row>
    <row r="399" spans="1:61" x14ac:dyDescent="0.3">
      <c r="A399" t="s">
        <v>1766</v>
      </c>
      <c r="B399" t="s">
        <v>1760</v>
      </c>
      <c r="C399">
        <v>2004</v>
      </c>
      <c r="D399" t="s">
        <v>1767</v>
      </c>
      <c r="E399" t="s">
        <v>144</v>
      </c>
      <c r="F399" s="35" t="s">
        <v>39</v>
      </c>
      <c r="G399" t="s">
        <v>1230</v>
      </c>
      <c r="H399" t="s">
        <v>36</v>
      </c>
      <c r="I399" t="s">
        <v>12</v>
      </c>
      <c r="J399" t="s">
        <v>8</v>
      </c>
      <c r="K399" t="s">
        <v>9</v>
      </c>
      <c r="L399" t="s">
        <v>9</v>
      </c>
      <c r="M399" t="s">
        <v>9</v>
      </c>
      <c r="N399">
        <v>308.2</v>
      </c>
      <c r="O399" t="s">
        <v>9</v>
      </c>
      <c r="P399">
        <v>584.5</v>
      </c>
      <c r="Q399">
        <v>1</v>
      </c>
      <c r="R399">
        <v>11</v>
      </c>
      <c r="S399">
        <v>4</v>
      </c>
      <c r="T399">
        <v>11</v>
      </c>
      <c r="U399">
        <f t="shared" si="16"/>
        <v>4</v>
      </c>
      <c r="V399">
        <f t="shared" si="17"/>
        <v>2.75</v>
      </c>
      <c r="W399" s="35" t="s">
        <v>97</v>
      </c>
      <c r="X399" t="s">
        <v>8</v>
      </c>
      <c r="Y399" t="s">
        <v>2553</v>
      </c>
      <c r="Z399" t="s">
        <v>91</v>
      </c>
      <c r="AA399">
        <v>20</v>
      </c>
      <c r="AB399" t="s">
        <v>145</v>
      </c>
      <c r="AC399">
        <v>600000</v>
      </c>
      <c r="AD399" t="s">
        <v>252</v>
      </c>
      <c r="AE399" t="s">
        <v>85</v>
      </c>
      <c r="AF399">
        <v>540</v>
      </c>
      <c r="AG399">
        <v>3</v>
      </c>
      <c r="AH399">
        <v>15</v>
      </c>
      <c r="AI399" s="35" t="s">
        <v>1011</v>
      </c>
      <c r="AK399">
        <v>3.2</v>
      </c>
      <c r="AL399" t="s">
        <v>1069</v>
      </c>
      <c r="AM399">
        <v>0</v>
      </c>
      <c r="AN399" t="s">
        <v>157</v>
      </c>
      <c r="AO399" s="35">
        <v>24</v>
      </c>
      <c r="AP399" t="s">
        <v>875</v>
      </c>
      <c r="AQ399">
        <v>17.399999999999999</v>
      </c>
      <c r="AR399">
        <v>1.96</v>
      </c>
      <c r="AS399">
        <v>15.54</v>
      </c>
      <c r="AT399">
        <v>1.29</v>
      </c>
      <c r="AU399" t="s">
        <v>8</v>
      </c>
      <c r="AV399" t="s">
        <v>8</v>
      </c>
      <c r="AW399" t="s">
        <v>483</v>
      </c>
      <c r="AX399" t="s">
        <v>197</v>
      </c>
      <c r="AY399" s="35" t="s">
        <v>471</v>
      </c>
      <c r="AZ399">
        <v>6.58</v>
      </c>
      <c r="BA399">
        <v>0.36</v>
      </c>
      <c r="BB399">
        <v>7.08</v>
      </c>
      <c r="BC399">
        <v>0.19</v>
      </c>
      <c r="BD399" t="s">
        <v>197</v>
      </c>
      <c r="BE399">
        <v>24</v>
      </c>
      <c r="BF399" s="35" t="s">
        <v>273</v>
      </c>
      <c r="BG399" t="s">
        <v>273</v>
      </c>
    </row>
    <row r="400" spans="1:61" x14ac:dyDescent="0.3">
      <c r="A400" t="s">
        <v>1766</v>
      </c>
      <c r="B400" t="s">
        <v>1760</v>
      </c>
      <c r="C400">
        <v>2004</v>
      </c>
      <c r="D400" t="s">
        <v>1767</v>
      </c>
      <c r="E400" t="s">
        <v>263</v>
      </c>
      <c r="F400" s="35" t="s">
        <v>39</v>
      </c>
      <c r="G400" t="s">
        <v>1230</v>
      </c>
      <c r="H400" t="s">
        <v>36</v>
      </c>
      <c r="I400" t="s">
        <v>12</v>
      </c>
      <c r="J400" t="s">
        <v>8</v>
      </c>
      <c r="K400" t="s">
        <v>9</v>
      </c>
      <c r="L400" t="s">
        <v>9</v>
      </c>
      <c r="M400" t="s">
        <v>9</v>
      </c>
      <c r="N400">
        <v>308.2</v>
      </c>
      <c r="O400" t="s">
        <v>9</v>
      </c>
      <c r="P400">
        <v>584.5</v>
      </c>
      <c r="Q400">
        <v>1</v>
      </c>
      <c r="R400">
        <v>11</v>
      </c>
      <c r="S400">
        <v>4</v>
      </c>
      <c r="T400">
        <v>11</v>
      </c>
      <c r="U400">
        <f t="shared" si="16"/>
        <v>4</v>
      </c>
      <c r="V400">
        <f t="shared" si="17"/>
        <v>2.75</v>
      </c>
      <c r="W400" s="35" t="s">
        <v>97</v>
      </c>
      <c r="X400" t="s">
        <v>8</v>
      </c>
      <c r="Y400" t="s">
        <v>2553</v>
      </c>
      <c r="Z400" t="s">
        <v>91</v>
      </c>
      <c r="AA400">
        <v>20</v>
      </c>
      <c r="AB400" t="s">
        <v>145</v>
      </c>
      <c r="AC400">
        <v>600000</v>
      </c>
      <c r="AD400" t="s">
        <v>252</v>
      </c>
      <c r="AE400" t="s">
        <v>85</v>
      </c>
      <c r="AF400">
        <v>540</v>
      </c>
      <c r="AG400">
        <v>3</v>
      </c>
      <c r="AH400">
        <v>15</v>
      </c>
      <c r="AI400" s="35" t="s">
        <v>258</v>
      </c>
      <c r="AK400">
        <v>100</v>
      </c>
      <c r="AL400" t="s">
        <v>1069</v>
      </c>
      <c r="AM400">
        <v>0</v>
      </c>
      <c r="AN400" t="s">
        <v>157</v>
      </c>
      <c r="AO400" s="35">
        <v>24</v>
      </c>
      <c r="AP400" t="s">
        <v>875</v>
      </c>
      <c r="AQ400">
        <v>17.399999999999999</v>
      </c>
      <c r="AR400">
        <v>1.96</v>
      </c>
      <c r="AS400">
        <v>16.78</v>
      </c>
      <c r="AT400">
        <v>1.29</v>
      </c>
      <c r="AU400" t="s">
        <v>8</v>
      </c>
      <c r="AV400" t="s">
        <v>8</v>
      </c>
      <c r="AW400" t="s">
        <v>483</v>
      </c>
      <c r="AX400" t="s">
        <v>197</v>
      </c>
      <c r="AY400" s="35" t="s">
        <v>471</v>
      </c>
      <c r="AZ400">
        <v>6.58</v>
      </c>
      <c r="BA400">
        <v>0.36</v>
      </c>
      <c r="BB400">
        <v>6.17</v>
      </c>
      <c r="BC400">
        <v>0.32</v>
      </c>
      <c r="BD400" t="s">
        <v>197</v>
      </c>
      <c r="BE400">
        <v>24</v>
      </c>
      <c r="BF400" s="35" t="s">
        <v>273</v>
      </c>
      <c r="BG400" t="s">
        <v>273</v>
      </c>
    </row>
    <row r="401" spans="1:60" x14ac:dyDescent="0.3">
      <c r="A401" t="s">
        <v>1766</v>
      </c>
      <c r="B401" t="s">
        <v>1760</v>
      </c>
      <c r="C401">
        <v>2004</v>
      </c>
      <c r="D401" t="s">
        <v>1767</v>
      </c>
      <c r="E401" t="s">
        <v>264</v>
      </c>
      <c r="F401" s="35" t="s">
        <v>39</v>
      </c>
      <c r="G401" t="s">
        <v>1230</v>
      </c>
      <c r="H401" t="s">
        <v>36</v>
      </c>
      <c r="I401" t="s">
        <v>12</v>
      </c>
      <c r="J401" t="s">
        <v>8</v>
      </c>
      <c r="K401" t="s">
        <v>9</v>
      </c>
      <c r="L401" t="s">
        <v>9</v>
      </c>
      <c r="M401" t="s">
        <v>9</v>
      </c>
      <c r="N401">
        <v>308.2</v>
      </c>
      <c r="O401" t="s">
        <v>9</v>
      </c>
      <c r="P401">
        <v>584.5</v>
      </c>
      <c r="Q401">
        <v>1</v>
      </c>
      <c r="R401">
        <v>11</v>
      </c>
      <c r="S401">
        <v>4</v>
      </c>
      <c r="T401">
        <v>11</v>
      </c>
      <c r="U401">
        <f t="shared" si="16"/>
        <v>4</v>
      </c>
      <c r="V401">
        <f t="shared" si="17"/>
        <v>2.75</v>
      </c>
      <c r="W401" s="35" t="s">
        <v>97</v>
      </c>
      <c r="X401" t="s">
        <v>8</v>
      </c>
      <c r="Y401" t="s">
        <v>2553</v>
      </c>
      <c r="Z401" t="s">
        <v>91</v>
      </c>
      <c r="AA401">
        <v>20</v>
      </c>
      <c r="AB401" t="s">
        <v>145</v>
      </c>
      <c r="AC401">
        <v>600000</v>
      </c>
      <c r="AD401" t="s">
        <v>252</v>
      </c>
      <c r="AE401" t="s">
        <v>85</v>
      </c>
      <c r="AF401">
        <v>540</v>
      </c>
      <c r="AG401">
        <v>3</v>
      </c>
      <c r="AH401">
        <v>15</v>
      </c>
      <c r="AI401" s="35" t="s">
        <v>1223</v>
      </c>
      <c r="AK401">
        <v>6</v>
      </c>
      <c r="AL401" t="s">
        <v>1768</v>
      </c>
      <c r="AM401">
        <v>0</v>
      </c>
      <c r="AN401" t="s">
        <v>157</v>
      </c>
      <c r="AO401" s="35">
        <v>24</v>
      </c>
      <c r="AP401" t="s">
        <v>875</v>
      </c>
      <c r="AQ401">
        <v>17.399999999999999</v>
      </c>
      <c r="AR401">
        <v>1.96</v>
      </c>
      <c r="AS401">
        <v>21.92</v>
      </c>
      <c r="AT401">
        <v>1.48</v>
      </c>
      <c r="AU401" t="s">
        <v>8</v>
      </c>
      <c r="AV401" t="s">
        <v>8</v>
      </c>
      <c r="AW401" t="s">
        <v>483</v>
      </c>
      <c r="AX401" t="s">
        <v>197</v>
      </c>
      <c r="AY401" s="35" t="s">
        <v>471</v>
      </c>
      <c r="AZ401">
        <v>6.58</v>
      </c>
      <c r="BA401">
        <v>0.36</v>
      </c>
      <c r="BB401">
        <v>6.92</v>
      </c>
      <c r="BC401">
        <v>0.26</v>
      </c>
      <c r="BD401" t="s">
        <v>197</v>
      </c>
      <c r="BE401">
        <v>24</v>
      </c>
      <c r="BF401" s="35" t="s">
        <v>273</v>
      </c>
      <c r="BG401" t="s">
        <v>273</v>
      </c>
    </row>
    <row r="402" spans="1:60" x14ac:dyDescent="0.3">
      <c r="A402" t="s">
        <v>1766</v>
      </c>
      <c r="B402" t="s">
        <v>1760</v>
      </c>
      <c r="C402">
        <v>2004</v>
      </c>
      <c r="D402" t="s">
        <v>1767</v>
      </c>
      <c r="E402" t="s">
        <v>277</v>
      </c>
      <c r="F402" s="35" t="s">
        <v>39</v>
      </c>
      <c r="G402" t="s">
        <v>1230</v>
      </c>
      <c r="H402" t="s">
        <v>36</v>
      </c>
      <c r="I402" t="s">
        <v>12</v>
      </c>
      <c r="J402" t="s">
        <v>8</v>
      </c>
      <c r="K402" t="s">
        <v>9</v>
      </c>
      <c r="L402" t="s">
        <v>9</v>
      </c>
      <c r="M402" t="s">
        <v>9</v>
      </c>
      <c r="N402">
        <v>308.2</v>
      </c>
      <c r="O402" t="s">
        <v>9</v>
      </c>
      <c r="P402">
        <v>584.5</v>
      </c>
      <c r="Q402">
        <v>1</v>
      </c>
      <c r="R402">
        <v>11</v>
      </c>
      <c r="S402">
        <v>4</v>
      </c>
      <c r="T402">
        <v>11</v>
      </c>
      <c r="U402">
        <f t="shared" si="16"/>
        <v>4</v>
      </c>
      <c r="V402">
        <f t="shared" si="17"/>
        <v>2.75</v>
      </c>
      <c r="W402" s="35" t="s">
        <v>97</v>
      </c>
      <c r="X402" t="s">
        <v>8</v>
      </c>
      <c r="Y402" t="s">
        <v>2553</v>
      </c>
      <c r="Z402" t="s">
        <v>91</v>
      </c>
      <c r="AA402">
        <v>20</v>
      </c>
      <c r="AB402" t="s">
        <v>145</v>
      </c>
      <c r="AC402">
        <v>600000</v>
      </c>
      <c r="AD402" t="s">
        <v>252</v>
      </c>
      <c r="AE402" t="s">
        <v>85</v>
      </c>
      <c r="AF402">
        <v>540</v>
      </c>
      <c r="AG402">
        <v>3</v>
      </c>
      <c r="AH402">
        <v>15</v>
      </c>
      <c r="AI402" s="35" t="s">
        <v>259</v>
      </c>
      <c r="AK402">
        <v>60</v>
      </c>
      <c r="AL402" t="s">
        <v>1768</v>
      </c>
      <c r="AM402">
        <v>0</v>
      </c>
      <c r="AN402" t="s">
        <v>157</v>
      </c>
      <c r="AO402" s="35">
        <v>24</v>
      </c>
      <c r="AP402" t="s">
        <v>875</v>
      </c>
      <c r="AQ402">
        <v>17.399999999999999</v>
      </c>
      <c r="AR402">
        <v>1.96</v>
      </c>
      <c r="AS402">
        <v>15.02</v>
      </c>
      <c r="AT402">
        <v>1.24</v>
      </c>
      <c r="AU402" t="s">
        <v>8</v>
      </c>
      <c r="AV402" t="s">
        <v>8</v>
      </c>
      <c r="AW402" t="s">
        <v>483</v>
      </c>
      <c r="AX402" t="s">
        <v>197</v>
      </c>
      <c r="AY402" s="35" t="s">
        <v>471</v>
      </c>
      <c r="AZ402">
        <v>6.58</v>
      </c>
      <c r="BA402">
        <v>0.36</v>
      </c>
      <c r="BB402">
        <v>6.18</v>
      </c>
      <c r="BC402">
        <v>0.35</v>
      </c>
      <c r="BD402" t="s">
        <v>197</v>
      </c>
      <c r="BE402">
        <v>24</v>
      </c>
      <c r="BF402" s="35" t="s">
        <v>273</v>
      </c>
      <c r="BG402" t="s">
        <v>273</v>
      </c>
    </row>
    <row r="403" spans="1:60" s="22" customFormat="1" x14ac:dyDescent="0.3">
      <c r="A403" s="22" t="s">
        <v>1769</v>
      </c>
      <c r="B403" s="22" t="s">
        <v>1760</v>
      </c>
      <c r="C403" s="22">
        <v>2005</v>
      </c>
      <c r="D403" s="22" t="s">
        <v>1770</v>
      </c>
      <c r="E403" s="22" t="s">
        <v>141</v>
      </c>
      <c r="F403" s="34" t="s">
        <v>39</v>
      </c>
      <c r="G403" s="22" t="s">
        <v>1230</v>
      </c>
      <c r="H403" s="22" t="s">
        <v>36</v>
      </c>
      <c r="I403" s="22" t="s">
        <v>12</v>
      </c>
      <c r="J403" s="22" t="s">
        <v>8</v>
      </c>
      <c r="K403" s="22" t="s">
        <v>9</v>
      </c>
      <c r="L403" s="22" t="s">
        <v>9</v>
      </c>
      <c r="M403" s="22" t="s">
        <v>9</v>
      </c>
      <c r="N403" s="22">
        <v>362.6</v>
      </c>
      <c r="O403" s="22" t="s">
        <v>9</v>
      </c>
      <c r="P403" s="22">
        <v>565.6</v>
      </c>
      <c r="Q403" s="22">
        <v>1</v>
      </c>
      <c r="R403" s="22">
        <v>10</v>
      </c>
      <c r="S403" s="22">
        <v>3</v>
      </c>
      <c r="T403" s="22">
        <v>10</v>
      </c>
      <c r="U403" s="22">
        <f t="shared" si="16"/>
        <v>3</v>
      </c>
      <c r="V403" s="22">
        <f t="shared" si="17"/>
        <v>3.3333333333333335</v>
      </c>
      <c r="W403" s="34" t="s">
        <v>97</v>
      </c>
      <c r="X403" s="22" t="s">
        <v>8</v>
      </c>
      <c r="Y403" s="22" t="s">
        <v>2553</v>
      </c>
      <c r="Z403" s="22" t="s">
        <v>91</v>
      </c>
      <c r="AA403" s="22">
        <v>20</v>
      </c>
      <c r="AB403" s="22" t="s">
        <v>145</v>
      </c>
      <c r="AC403" s="22">
        <v>600000</v>
      </c>
      <c r="AD403" s="22" t="s">
        <v>252</v>
      </c>
      <c r="AE403" s="22" t="s">
        <v>85</v>
      </c>
      <c r="AF403" s="22">
        <v>540</v>
      </c>
      <c r="AG403" s="22">
        <v>3</v>
      </c>
      <c r="AH403" s="22">
        <v>15</v>
      </c>
      <c r="AI403" s="34" t="s">
        <v>1763</v>
      </c>
      <c r="AK403" s="22">
        <v>0.16</v>
      </c>
      <c r="AL403" s="22" t="s">
        <v>1069</v>
      </c>
      <c r="AM403" s="22">
        <v>0</v>
      </c>
      <c r="AN403" s="22" t="s">
        <v>157</v>
      </c>
      <c r="AO403" s="34">
        <v>24</v>
      </c>
      <c r="AP403" s="22" t="s">
        <v>875</v>
      </c>
      <c r="AQ403" s="22">
        <v>15.92</v>
      </c>
      <c r="AR403" s="22">
        <v>6.99</v>
      </c>
      <c r="AS403" s="22">
        <v>7.31</v>
      </c>
      <c r="AT403" s="22">
        <v>3.79</v>
      </c>
      <c r="AU403" s="22" t="s">
        <v>8</v>
      </c>
      <c r="AV403" s="22" t="s">
        <v>8</v>
      </c>
      <c r="AW403" s="22" t="s">
        <v>483</v>
      </c>
      <c r="AX403" s="22" t="s">
        <v>196</v>
      </c>
      <c r="AY403" s="34" t="s">
        <v>471</v>
      </c>
      <c r="AZ403" s="22">
        <v>6.63</v>
      </c>
      <c r="BA403" s="22">
        <v>0.76</v>
      </c>
      <c r="BB403" s="22">
        <v>3.61</v>
      </c>
      <c r="BC403" s="22">
        <v>1.7</v>
      </c>
      <c r="BD403" s="22" t="s">
        <v>196</v>
      </c>
      <c r="BE403" s="22">
        <v>24</v>
      </c>
      <c r="BF403" s="34" t="s">
        <v>273</v>
      </c>
      <c r="BG403" s="22" t="s">
        <v>272</v>
      </c>
    </row>
    <row r="404" spans="1:60" s="22" customFormat="1" x14ac:dyDescent="0.3">
      <c r="A404" s="22" t="s">
        <v>1769</v>
      </c>
      <c r="B404" s="22" t="s">
        <v>1760</v>
      </c>
      <c r="C404" s="22">
        <v>2005</v>
      </c>
      <c r="D404" s="22" t="s">
        <v>1770</v>
      </c>
      <c r="E404" s="22" t="s">
        <v>143</v>
      </c>
      <c r="F404" s="34" t="s">
        <v>39</v>
      </c>
      <c r="G404" s="22" t="s">
        <v>1230</v>
      </c>
      <c r="H404" s="22" t="s">
        <v>36</v>
      </c>
      <c r="I404" s="22" t="s">
        <v>12</v>
      </c>
      <c r="J404" s="22" t="s">
        <v>8</v>
      </c>
      <c r="K404" s="22" t="s">
        <v>9</v>
      </c>
      <c r="L404" s="22" t="s">
        <v>9</v>
      </c>
      <c r="M404" s="22" t="s">
        <v>9</v>
      </c>
      <c r="N404" s="22">
        <v>362.6</v>
      </c>
      <c r="O404" s="22" t="s">
        <v>9</v>
      </c>
      <c r="P404" s="22">
        <v>565.6</v>
      </c>
      <c r="Q404" s="22">
        <v>1</v>
      </c>
      <c r="R404" s="22">
        <v>10</v>
      </c>
      <c r="S404" s="22">
        <v>3</v>
      </c>
      <c r="T404" s="22">
        <v>10</v>
      </c>
      <c r="U404" s="22">
        <f t="shared" si="16"/>
        <v>3</v>
      </c>
      <c r="V404" s="22">
        <f t="shared" si="17"/>
        <v>3.3333333333333335</v>
      </c>
      <c r="W404" s="34" t="s">
        <v>97</v>
      </c>
      <c r="X404" s="22" t="s">
        <v>8</v>
      </c>
      <c r="Y404" s="22" t="s">
        <v>2553</v>
      </c>
      <c r="Z404" s="22" t="s">
        <v>91</v>
      </c>
      <c r="AA404" s="22">
        <v>20</v>
      </c>
      <c r="AB404" s="22" t="s">
        <v>145</v>
      </c>
      <c r="AC404" s="22">
        <v>600000</v>
      </c>
      <c r="AD404" s="22" t="s">
        <v>252</v>
      </c>
      <c r="AE404" s="22" t="s">
        <v>85</v>
      </c>
      <c r="AF404" s="22">
        <v>540</v>
      </c>
      <c r="AG404" s="22">
        <v>3</v>
      </c>
      <c r="AH404" s="22">
        <v>15</v>
      </c>
      <c r="AI404" s="34" t="s">
        <v>1771</v>
      </c>
      <c r="AK404" s="22">
        <v>1</v>
      </c>
      <c r="AL404" s="22" t="s">
        <v>1069</v>
      </c>
      <c r="AM404" s="22">
        <v>0</v>
      </c>
      <c r="AN404" s="22" t="s">
        <v>157</v>
      </c>
      <c r="AO404" s="34">
        <v>24</v>
      </c>
      <c r="AP404" s="22" t="s">
        <v>875</v>
      </c>
      <c r="AQ404" s="22">
        <v>17.559999999999999</v>
      </c>
      <c r="AR404" s="22">
        <v>7.58</v>
      </c>
      <c r="AS404" s="22">
        <v>14.55</v>
      </c>
      <c r="AT404" s="22">
        <v>4.8099999999999996</v>
      </c>
      <c r="AU404" s="22" t="s">
        <v>8</v>
      </c>
      <c r="AV404" s="22" t="s">
        <v>8</v>
      </c>
      <c r="AW404" s="22" t="s">
        <v>483</v>
      </c>
      <c r="AX404" s="22" t="s">
        <v>196</v>
      </c>
      <c r="AY404" s="34" t="s">
        <v>471</v>
      </c>
      <c r="AZ404" s="22">
        <v>6.84</v>
      </c>
      <c r="BA404" s="22">
        <v>0.55000000000000004</v>
      </c>
      <c r="BB404" s="22">
        <v>6.22</v>
      </c>
      <c r="BC404" s="22">
        <v>1.48</v>
      </c>
      <c r="BD404" s="22" t="s">
        <v>196</v>
      </c>
      <c r="BE404" s="22">
        <v>24</v>
      </c>
      <c r="BF404" s="34" t="s">
        <v>273</v>
      </c>
      <c r="BG404" s="22" t="s">
        <v>272</v>
      </c>
    </row>
    <row r="405" spans="1:60" x14ac:dyDescent="0.3">
      <c r="A405" t="s">
        <v>1773</v>
      </c>
      <c r="B405" t="s">
        <v>1772</v>
      </c>
      <c r="C405">
        <v>2008</v>
      </c>
      <c r="D405" t="s">
        <v>1774</v>
      </c>
      <c r="E405" t="s">
        <v>141</v>
      </c>
      <c r="F405" s="35" t="s">
        <v>24</v>
      </c>
      <c r="G405" t="s">
        <v>11</v>
      </c>
      <c r="H405" t="s">
        <v>36</v>
      </c>
      <c r="I405" t="s">
        <v>12</v>
      </c>
      <c r="J405" t="s">
        <v>8</v>
      </c>
      <c r="K405" t="s">
        <v>9</v>
      </c>
      <c r="L405" t="s">
        <v>9</v>
      </c>
      <c r="M405" t="s">
        <v>9</v>
      </c>
      <c r="N405">
        <v>280</v>
      </c>
      <c r="O405" t="s">
        <v>9</v>
      </c>
      <c r="P405">
        <v>320</v>
      </c>
      <c r="Q405">
        <v>1</v>
      </c>
      <c r="R405">
        <v>5</v>
      </c>
      <c r="S405">
        <v>3</v>
      </c>
      <c r="T405">
        <v>5</v>
      </c>
      <c r="U405">
        <f t="shared" si="16"/>
        <v>3</v>
      </c>
      <c r="V405">
        <f t="shared" si="17"/>
        <v>1.6666666666666667</v>
      </c>
      <c r="W405" s="35" t="s">
        <v>100</v>
      </c>
      <c r="X405" t="s">
        <v>936</v>
      </c>
      <c r="Y405" t="s">
        <v>78</v>
      </c>
      <c r="Z405" t="s">
        <v>527</v>
      </c>
      <c r="AA405">
        <v>10</v>
      </c>
      <c r="AB405" t="s">
        <v>320</v>
      </c>
      <c r="AC405">
        <v>150</v>
      </c>
      <c r="AD405" t="s">
        <v>292</v>
      </c>
      <c r="AE405" t="s">
        <v>47</v>
      </c>
      <c r="AF405" t="s">
        <v>9</v>
      </c>
      <c r="AG405">
        <v>1.5</v>
      </c>
      <c r="AH405">
        <v>20</v>
      </c>
      <c r="AI405" s="35" t="s">
        <v>1251</v>
      </c>
      <c r="AK405">
        <v>20</v>
      </c>
      <c r="AL405" t="s">
        <v>519</v>
      </c>
      <c r="AM405">
        <v>1</v>
      </c>
      <c r="AN405" t="s">
        <v>158</v>
      </c>
      <c r="AO405" s="35">
        <v>504</v>
      </c>
      <c r="AP405" t="s">
        <v>876</v>
      </c>
      <c r="AQ405">
        <v>11.3</v>
      </c>
      <c r="AR405">
        <v>4.4000000000000004</v>
      </c>
      <c r="AS405">
        <v>14.7</v>
      </c>
      <c r="AT405">
        <v>3.4</v>
      </c>
      <c r="AU405" t="s">
        <v>8</v>
      </c>
      <c r="AV405" t="s">
        <v>8</v>
      </c>
      <c r="AW405" t="s">
        <v>137</v>
      </c>
      <c r="AX405" t="s">
        <v>197</v>
      </c>
      <c r="AY405" s="35" t="s">
        <v>271</v>
      </c>
      <c r="AZ405">
        <v>2.76</v>
      </c>
      <c r="BA405">
        <v>0.26</v>
      </c>
      <c r="BB405">
        <v>1.39</v>
      </c>
      <c r="BC405">
        <v>0.42</v>
      </c>
      <c r="BD405" t="s">
        <v>197</v>
      </c>
      <c r="BE405">
        <v>1008</v>
      </c>
      <c r="BF405" s="35" t="s">
        <v>272</v>
      </c>
      <c r="BG405" t="s">
        <v>272</v>
      </c>
      <c r="BH405" t="s">
        <v>1776</v>
      </c>
    </row>
    <row r="406" spans="1:60" x14ac:dyDescent="0.3">
      <c r="A406" t="s">
        <v>1773</v>
      </c>
      <c r="B406" t="s">
        <v>1772</v>
      </c>
      <c r="C406">
        <v>2008</v>
      </c>
      <c r="D406" t="s">
        <v>1774</v>
      </c>
      <c r="E406" t="s">
        <v>143</v>
      </c>
      <c r="F406" s="35" t="s">
        <v>24</v>
      </c>
      <c r="G406" t="s">
        <v>11</v>
      </c>
      <c r="H406" t="s">
        <v>36</v>
      </c>
      <c r="I406" t="s">
        <v>12</v>
      </c>
      <c r="J406" t="s">
        <v>8</v>
      </c>
      <c r="K406" t="s">
        <v>9</v>
      </c>
      <c r="L406" t="s">
        <v>9</v>
      </c>
      <c r="M406" t="s">
        <v>9</v>
      </c>
      <c r="N406">
        <v>280</v>
      </c>
      <c r="O406" t="s">
        <v>9</v>
      </c>
      <c r="P406">
        <v>320</v>
      </c>
      <c r="Q406">
        <v>1</v>
      </c>
      <c r="R406">
        <v>5</v>
      </c>
      <c r="S406">
        <v>3</v>
      </c>
      <c r="T406">
        <v>5</v>
      </c>
      <c r="U406">
        <f>IF(AND(Q406&lt;&gt;"", Q406&lt;&gt;0, Q406&lt;&gt;"NA", Q406&lt;&gt;"NR",S406&lt;&gt;"", S406&lt;&gt;0, S406&lt;&gt;"NA", S406&lt;&gt;"NR"), S406/Q406, "NA")</f>
        <v>3</v>
      </c>
      <c r="V406">
        <f>IF(AND(U406&lt;&gt;"", U406&lt;&gt;0, U406&lt;&gt;"NA", U406&lt;&gt;"NR",R406&lt;&gt;"", R406&lt;&gt;0, R406&lt;&gt;"NA", R406&lt;&gt;"NR"), R406/U406, "NA")</f>
        <v>1.6666666666666667</v>
      </c>
      <c r="W406" s="35" t="s">
        <v>100</v>
      </c>
      <c r="X406" t="s">
        <v>936</v>
      </c>
      <c r="Y406" t="s">
        <v>78</v>
      </c>
      <c r="Z406" t="s">
        <v>527</v>
      </c>
      <c r="AA406">
        <v>10</v>
      </c>
      <c r="AB406" t="s">
        <v>320</v>
      </c>
      <c r="AC406">
        <v>150</v>
      </c>
      <c r="AD406" t="s">
        <v>292</v>
      </c>
      <c r="AE406" t="s">
        <v>47</v>
      </c>
      <c r="AF406" t="s">
        <v>9</v>
      </c>
      <c r="AG406">
        <v>1.5</v>
      </c>
      <c r="AH406">
        <v>20</v>
      </c>
      <c r="AI406" s="35" t="s">
        <v>1775</v>
      </c>
      <c r="AK406" t="s">
        <v>8</v>
      </c>
      <c r="AL406" t="s">
        <v>8</v>
      </c>
      <c r="AM406">
        <v>1</v>
      </c>
      <c r="AN406" t="s">
        <v>158</v>
      </c>
      <c r="AO406" s="35">
        <v>504</v>
      </c>
      <c r="AP406" t="s">
        <v>876</v>
      </c>
      <c r="AQ406">
        <v>11.3</v>
      </c>
      <c r="AR406">
        <v>4.4000000000000004</v>
      </c>
      <c r="AS406">
        <v>12.9</v>
      </c>
      <c r="AT406">
        <v>2.7</v>
      </c>
      <c r="AU406" t="s">
        <v>8</v>
      </c>
      <c r="AV406" t="s">
        <v>8</v>
      </c>
      <c r="AW406" t="s">
        <v>137</v>
      </c>
      <c r="AX406" t="s">
        <v>197</v>
      </c>
      <c r="AY406" s="35" t="s">
        <v>271</v>
      </c>
      <c r="AZ406">
        <v>2.76</v>
      </c>
      <c r="BA406">
        <v>0.26</v>
      </c>
      <c r="BB406">
        <v>4.57</v>
      </c>
      <c r="BC406">
        <v>0</v>
      </c>
      <c r="BD406" t="s">
        <v>197</v>
      </c>
      <c r="BE406">
        <v>1008</v>
      </c>
      <c r="BF406" s="35" t="s">
        <v>272</v>
      </c>
      <c r="BG406" t="s">
        <v>272</v>
      </c>
      <c r="BH406" t="s">
        <v>1776</v>
      </c>
    </row>
    <row r="407" spans="1:60" s="22" customFormat="1" x14ac:dyDescent="0.3">
      <c r="A407" s="22" t="s">
        <v>1778</v>
      </c>
      <c r="B407" s="22" t="s">
        <v>1777</v>
      </c>
      <c r="C407" s="22">
        <v>2013</v>
      </c>
      <c r="D407" s="22" t="s">
        <v>1779</v>
      </c>
      <c r="E407" s="22" t="s">
        <v>141</v>
      </c>
      <c r="F407" s="34" t="s">
        <v>24</v>
      </c>
      <c r="G407" s="22" t="s">
        <v>10</v>
      </c>
      <c r="H407" s="22" t="s">
        <v>36</v>
      </c>
      <c r="I407" s="22" t="s">
        <v>12</v>
      </c>
      <c r="J407" s="22" t="s">
        <v>8</v>
      </c>
      <c r="K407" s="22" t="s">
        <v>9</v>
      </c>
      <c r="L407" s="22">
        <v>7</v>
      </c>
      <c r="M407" s="22" t="s">
        <v>9</v>
      </c>
      <c r="N407" s="22" t="s">
        <v>9</v>
      </c>
      <c r="O407" s="22" t="s">
        <v>9</v>
      </c>
      <c r="P407" s="22" t="s">
        <v>9</v>
      </c>
      <c r="Q407" s="22">
        <v>1</v>
      </c>
      <c r="R407" s="22">
        <v>16</v>
      </c>
      <c r="S407" s="22">
        <v>2</v>
      </c>
      <c r="T407" s="22">
        <v>8</v>
      </c>
      <c r="U407" s="22">
        <f t="shared" si="16"/>
        <v>2</v>
      </c>
      <c r="V407" s="22">
        <f t="shared" si="17"/>
        <v>8</v>
      </c>
      <c r="W407" s="34" t="s">
        <v>95</v>
      </c>
      <c r="X407" s="22" t="s">
        <v>8</v>
      </c>
      <c r="Y407" s="22" t="s">
        <v>2553</v>
      </c>
      <c r="Z407" s="22" t="s">
        <v>91</v>
      </c>
      <c r="AA407" s="22">
        <v>20</v>
      </c>
      <c r="AB407" s="22" t="s">
        <v>145</v>
      </c>
      <c r="AC407" s="22" t="s">
        <v>9</v>
      </c>
      <c r="AD407" s="22" t="s">
        <v>8</v>
      </c>
      <c r="AE407" s="22" t="s">
        <v>85</v>
      </c>
      <c r="AF407" s="22">
        <v>540</v>
      </c>
      <c r="AG407" s="22" t="s">
        <v>9</v>
      </c>
      <c r="AH407" s="22">
        <v>10</v>
      </c>
      <c r="AI407" s="34" t="s">
        <v>324</v>
      </c>
      <c r="AK407" s="22">
        <v>10</v>
      </c>
      <c r="AL407" s="22" t="s">
        <v>145</v>
      </c>
      <c r="AM407" s="22">
        <v>1</v>
      </c>
      <c r="AN407" s="22" t="s">
        <v>158</v>
      </c>
      <c r="AO407" s="34">
        <v>24</v>
      </c>
      <c r="AP407" s="22" t="s">
        <v>875</v>
      </c>
      <c r="AQ407" s="22">
        <v>286.5</v>
      </c>
      <c r="AR407" s="22">
        <v>10.6</v>
      </c>
      <c r="AS407" s="22" t="s">
        <v>9</v>
      </c>
      <c r="AT407" s="22" t="s">
        <v>9</v>
      </c>
      <c r="AU407" s="22">
        <v>-28.64</v>
      </c>
      <c r="AV407" s="22">
        <v>9.64</v>
      </c>
      <c r="AW407" s="22" t="s">
        <v>137</v>
      </c>
      <c r="AX407" s="22" t="s">
        <v>197</v>
      </c>
      <c r="AY407" s="34" t="s">
        <v>12</v>
      </c>
      <c r="AZ407" s="22" t="s">
        <v>8</v>
      </c>
      <c r="BA407" s="22" t="s">
        <v>8</v>
      </c>
      <c r="BB407" s="22" t="s">
        <v>8</v>
      </c>
      <c r="BC407" s="22" t="s">
        <v>8</v>
      </c>
      <c r="BD407" s="22" t="s">
        <v>8</v>
      </c>
      <c r="BE407" s="22" t="s">
        <v>8</v>
      </c>
      <c r="BF407" s="34" t="s">
        <v>273</v>
      </c>
      <c r="BG407" s="22" t="s">
        <v>272</v>
      </c>
      <c r="BH407" s="22" t="s">
        <v>1781</v>
      </c>
    </row>
    <row r="408" spans="1:60" s="22" customFormat="1" x14ac:dyDescent="0.3">
      <c r="A408" s="22" t="s">
        <v>1778</v>
      </c>
      <c r="B408" s="22" t="s">
        <v>1777</v>
      </c>
      <c r="C408" s="22">
        <v>2013</v>
      </c>
      <c r="D408" s="22" t="s">
        <v>1779</v>
      </c>
      <c r="E408" s="22" t="s">
        <v>143</v>
      </c>
      <c r="F408" s="34" t="s">
        <v>24</v>
      </c>
      <c r="G408" s="22" t="s">
        <v>10</v>
      </c>
      <c r="H408" s="22" t="s">
        <v>36</v>
      </c>
      <c r="I408" s="22" t="s">
        <v>12</v>
      </c>
      <c r="J408" s="22" t="s">
        <v>8</v>
      </c>
      <c r="K408" s="22" t="s">
        <v>9</v>
      </c>
      <c r="L408" s="22">
        <v>7</v>
      </c>
      <c r="M408" s="22" t="s">
        <v>9</v>
      </c>
      <c r="N408" s="22" t="s">
        <v>9</v>
      </c>
      <c r="O408" s="22" t="s">
        <v>9</v>
      </c>
      <c r="P408" s="22" t="s">
        <v>9</v>
      </c>
      <c r="Q408" s="22">
        <v>1</v>
      </c>
      <c r="R408" s="22">
        <v>8</v>
      </c>
      <c r="S408" s="22">
        <v>2</v>
      </c>
      <c r="T408" s="22">
        <v>8</v>
      </c>
      <c r="U408" s="22">
        <f t="shared" si="16"/>
        <v>2</v>
      </c>
      <c r="V408" s="22">
        <f t="shared" si="17"/>
        <v>4</v>
      </c>
      <c r="W408" s="34" t="s">
        <v>95</v>
      </c>
      <c r="X408" s="22" t="s">
        <v>8</v>
      </c>
      <c r="Y408" s="22" t="s">
        <v>2553</v>
      </c>
      <c r="Z408" s="22" t="s">
        <v>91</v>
      </c>
      <c r="AA408" s="22">
        <v>20</v>
      </c>
      <c r="AB408" s="22" t="s">
        <v>145</v>
      </c>
      <c r="AC408" s="22" t="s">
        <v>9</v>
      </c>
      <c r="AD408" s="22" t="s">
        <v>8</v>
      </c>
      <c r="AE408" s="22" t="s">
        <v>85</v>
      </c>
      <c r="AF408" s="22">
        <v>540</v>
      </c>
      <c r="AG408" s="22" t="s">
        <v>9</v>
      </c>
      <c r="AH408" s="22">
        <v>10</v>
      </c>
      <c r="AI408" s="34" t="s">
        <v>1780</v>
      </c>
      <c r="AK408" s="22">
        <v>30</v>
      </c>
      <c r="AL408" s="22" t="s">
        <v>1782</v>
      </c>
      <c r="AM408" s="22">
        <v>1</v>
      </c>
      <c r="AN408" s="22" t="s">
        <v>158</v>
      </c>
      <c r="AO408" s="34">
        <v>24</v>
      </c>
      <c r="AP408" s="22" t="s">
        <v>875</v>
      </c>
      <c r="AQ408" s="22">
        <v>329.4</v>
      </c>
      <c r="AR408" s="22">
        <v>12.5</v>
      </c>
      <c r="AS408" s="22" t="s">
        <v>9</v>
      </c>
      <c r="AT408" s="22" t="s">
        <v>9</v>
      </c>
      <c r="AU408" s="22">
        <v>-39.75</v>
      </c>
      <c r="AV408" s="22">
        <v>3.62</v>
      </c>
      <c r="AW408" s="22" t="s">
        <v>137</v>
      </c>
      <c r="AX408" s="22" t="s">
        <v>197</v>
      </c>
      <c r="AY408" s="34" t="s">
        <v>12</v>
      </c>
      <c r="AZ408" s="22" t="s">
        <v>8</v>
      </c>
      <c r="BA408" s="22" t="s">
        <v>8</v>
      </c>
      <c r="BB408" s="22" t="s">
        <v>8</v>
      </c>
      <c r="BC408" s="22" t="s">
        <v>8</v>
      </c>
      <c r="BD408" s="22" t="s">
        <v>8</v>
      </c>
      <c r="BE408" s="22" t="s">
        <v>8</v>
      </c>
      <c r="BF408" s="34" t="s">
        <v>273</v>
      </c>
      <c r="BG408" s="22" t="s">
        <v>272</v>
      </c>
      <c r="BH408" s="22" t="s">
        <v>1781</v>
      </c>
    </row>
    <row r="409" spans="1:60" x14ac:dyDescent="0.3">
      <c r="A409" t="s">
        <v>1785</v>
      </c>
      <c r="B409" t="s">
        <v>1783</v>
      </c>
      <c r="C409">
        <v>2010</v>
      </c>
      <c r="D409" t="s">
        <v>1784</v>
      </c>
      <c r="E409" t="s">
        <v>141</v>
      </c>
      <c r="F409" s="35" t="s">
        <v>25</v>
      </c>
      <c r="G409" t="s">
        <v>1008</v>
      </c>
      <c r="H409" t="s">
        <v>36</v>
      </c>
      <c r="I409" t="s">
        <v>12</v>
      </c>
      <c r="J409" t="s">
        <v>8</v>
      </c>
      <c r="K409" t="s">
        <v>9</v>
      </c>
      <c r="L409" t="s">
        <v>9</v>
      </c>
      <c r="M409" t="s">
        <v>9</v>
      </c>
      <c r="N409">
        <v>22</v>
      </c>
      <c r="O409" t="s">
        <v>9</v>
      </c>
      <c r="P409">
        <v>30</v>
      </c>
      <c r="Q409">
        <v>3</v>
      </c>
      <c r="R409">
        <v>5</v>
      </c>
      <c r="S409">
        <v>0</v>
      </c>
      <c r="T409" t="s">
        <v>8</v>
      </c>
      <c r="U409" t="str">
        <f t="shared" si="16"/>
        <v>NA</v>
      </c>
      <c r="V409" t="str">
        <f t="shared" si="17"/>
        <v>NA</v>
      </c>
      <c r="W409" s="35" t="s">
        <v>97</v>
      </c>
      <c r="X409" t="s">
        <v>8</v>
      </c>
      <c r="Y409" t="s">
        <v>78</v>
      </c>
      <c r="Z409" t="s">
        <v>985</v>
      </c>
      <c r="AA409">
        <v>20</v>
      </c>
      <c r="AB409" t="s">
        <v>145</v>
      </c>
      <c r="AC409">
        <v>4.6999999999999999E-4</v>
      </c>
      <c r="AD409" t="s">
        <v>461</v>
      </c>
      <c r="AE409" t="s">
        <v>146</v>
      </c>
      <c r="AF409">
        <v>540</v>
      </c>
      <c r="AG409">
        <v>1</v>
      </c>
      <c r="AH409">
        <v>10</v>
      </c>
      <c r="AI409" s="35" t="s">
        <v>12</v>
      </c>
      <c r="AJ409" t="s">
        <v>8</v>
      </c>
      <c r="AK409" t="s">
        <v>8</v>
      </c>
      <c r="AL409" t="s">
        <v>8</v>
      </c>
      <c r="AM409" t="s">
        <v>8</v>
      </c>
      <c r="AN409" t="s">
        <v>8</v>
      </c>
      <c r="AO409" s="35">
        <v>72</v>
      </c>
      <c r="AP409" t="s">
        <v>875</v>
      </c>
      <c r="AQ409">
        <v>7.4</v>
      </c>
      <c r="AR409">
        <v>0.85</v>
      </c>
      <c r="AS409" t="s">
        <v>8</v>
      </c>
      <c r="AT409" t="s">
        <v>8</v>
      </c>
      <c r="AU409" t="s">
        <v>8</v>
      </c>
      <c r="AV409" t="s">
        <v>8</v>
      </c>
      <c r="AW409" t="s">
        <v>484</v>
      </c>
      <c r="AX409" t="s">
        <v>196</v>
      </c>
      <c r="AY409" s="35" t="s">
        <v>12</v>
      </c>
      <c r="AZ409" t="s">
        <v>8</v>
      </c>
      <c r="BA409" t="s">
        <v>8</v>
      </c>
      <c r="BB409" t="s">
        <v>8</v>
      </c>
      <c r="BC409" t="s">
        <v>8</v>
      </c>
      <c r="BD409" t="s">
        <v>8</v>
      </c>
      <c r="BE409" t="s">
        <v>8</v>
      </c>
      <c r="BF409" s="35" t="s">
        <v>272</v>
      </c>
      <c r="BG409" t="s">
        <v>272</v>
      </c>
    </row>
    <row r="410" spans="1:60" x14ac:dyDescent="0.3">
      <c r="A410" t="s">
        <v>1785</v>
      </c>
      <c r="B410" t="s">
        <v>1783</v>
      </c>
      <c r="C410">
        <v>2010</v>
      </c>
      <c r="D410" t="s">
        <v>1784</v>
      </c>
      <c r="E410" t="s">
        <v>143</v>
      </c>
      <c r="F410" s="35" t="s">
        <v>25</v>
      </c>
      <c r="G410" t="s">
        <v>1501</v>
      </c>
      <c r="H410" t="s">
        <v>36</v>
      </c>
      <c r="I410" t="s">
        <v>12</v>
      </c>
      <c r="J410" t="s">
        <v>8</v>
      </c>
      <c r="K410" t="s">
        <v>9</v>
      </c>
      <c r="L410" t="s">
        <v>9</v>
      </c>
      <c r="M410" t="s">
        <v>9</v>
      </c>
      <c r="N410">
        <v>22</v>
      </c>
      <c r="O410" t="s">
        <v>9</v>
      </c>
      <c r="P410">
        <v>30</v>
      </c>
      <c r="Q410">
        <v>3</v>
      </c>
      <c r="R410">
        <v>5</v>
      </c>
      <c r="S410">
        <v>0</v>
      </c>
      <c r="T410" t="s">
        <v>8</v>
      </c>
      <c r="U410" t="str">
        <f t="shared" si="16"/>
        <v>NA</v>
      </c>
      <c r="V410" t="str">
        <f t="shared" si="17"/>
        <v>NA</v>
      </c>
      <c r="W410" s="35" t="s">
        <v>97</v>
      </c>
      <c r="X410" t="s">
        <v>8</v>
      </c>
      <c r="Y410" t="s">
        <v>78</v>
      </c>
      <c r="Z410" t="s">
        <v>985</v>
      </c>
      <c r="AA410">
        <v>20</v>
      </c>
      <c r="AB410" t="s">
        <v>145</v>
      </c>
      <c r="AC410">
        <v>4.6999999999999999E-4</v>
      </c>
      <c r="AD410" t="s">
        <v>461</v>
      </c>
      <c r="AE410" t="s">
        <v>146</v>
      </c>
      <c r="AF410">
        <v>540</v>
      </c>
      <c r="AG410">
        <v>1</v>
      </c>
      <c r="AH410">
        <v>10</v>
      </c>
      <c r="AI410" s="35" t="s">
        <v>12</v>
      </c>
      <c r="AJ410" t="s">
        <v>8</v>
      </c>
      <c r="AK410" t="s">
        <v>8</v>
      </c>
      <c r="AL410" t="s">
        <v>8</v>
      </c>
      <c r="AM410" t="s">
        <v>8</v>
      </c>
      <c r="AN410" t="s">
        <v>8</v>
      </c>
      <c r="AO410" s="35">
        <v>72</v>
      </c>
      <c r="AP410" t="s">
        <v>875</v>
      </c>
      <c r="AQ410">
        <v>7.44</v>
      </c>
      <c r="AR410">
        <v>0.5</v>
      </c>
      <c r="AS410" t="s">
        <v>8</v>
      </c>
      <c r="AT410" t="s">
        <v>8</v>
      </c>
      <c r="AU410" t="s">
        <v>8</v>
      </c>
      <c r="AV410" t="s">
        <v>8</v>
      </c>
      <c r="AW410" t="s">
        <v>484</v>
      </c>
      <c r="AX410" t="s">
        <v>196</v>
      </c>
      <c r="AY410" s="35" t="s">
        <v>12</v>
      </c>
      <c r="AZ410" t="s">
        <v>8</v>
      </c>
      <c r="BA410" t="s">
        <v>8</v>
      </c>
      <c r="BB410" t="s">
        <v>8</v>
      </c>
      <c r="BC410" t="s">
        <v>8</v>
      </c>
      <c r="BD410" t="s">
        <v>8</v>
      </c>
      <c r="BE410" t="s">
        <v>8</v>
      </c>
      <c r="BF410" s="35" t="s">
        <v>272</v>
      </c>
      <c r="BG410" t="s">
        <v>272</v>
      </c>
    </row>
    <row r="411" spans="1:60" x14ac:dyDescent="0.3">
      <c r="A411" t="s">
        <v>1785</v>
      </c>
      <c r="B411" t="s">
        <v>1783</v>
      </c>
      <c r="C411">
        <v>2010</v>
      </c>
      <c r="D411" t="s">
        <v>1784</v>
      </c>
      <c r="E411" t="s">
        <v>144</v>
      </c>
      <c r="F411" s="35" t="s">
        <v>25</v>
      </c>
      <c r="G411" t="s">
        <v>1786</v>
      </c>
      <c r="H411" t="s">
        <v>36</v>
      </c>
      <c r="I411" t="s">
        <v>12</v>
      </c>
      <c r="J411" t="s">
        <v>8</v>
      </c>
      <c r="K411" t="s">
        <v>9</v>
      </c>
      <c r="L411" t="s">
        <v>9</v>
      </c>
      <c r="M411" t="s">
        <v>9</v>
      </c>
      <c r="N411">
        <v>22</v>
      </c>
      <c r="O411" t="s">
        <v>9</v>
      </c>
      <c r="P411">
        <v>30</v>
      </c>
      <c r="Q411">
        <v>3</v>
      </c>
      <c r="R411">
        <v>5</v>
      </c>
      <c r="S411">
        <v>0</v>
      </c>
      <c r="T411" t="s">
        <v>8</v>
      </c>
      <c r="U411" t="str">
        <f>IF(AND(Q411&lt;&gt;"", Q411&lt;&gt;0, Q411&lt;&gt;"NA", Q411&lt;&gt;"NR",S411&lt;&gt;"", S411&lt;&gt;0, S411&lt;&gt;"NA", S411&lt;&gt;"NR"), S411/Q411, "NA")</f>
        <v>NA</v>
      </c>
      <c r="V411" t="str">
        <f>IF(AND(U411&lt;&gt;"", U411&lt;&gt;0, U411&lt;&gt;"NA", U411&lt;&gt;"NR",R411&lt;&gt;"", R411&lt;&gt;0, R411&lt;&gt;"NA", R411&lt;&gt;"NR"), R411/U411, "NA")</f>
        <v>NA</v>
      </c>
      <c r="W411" s="35" t="s">
        <v>97</v>
      </c>
      <c r="X411" t="s">
        <v>8</v>
      </c>
      <c r="Y411" t="s">
        <v>78</v>
      </c>
      <c r="Z411" t="s">
        <v>985</v>
      </c>
      <c r="AA411">
        <v>20</v>
      </c>
      <c r="AB411" t="s">
        <v>145</v>
      </c>
      <c r="AC411">
        <v>4.6999999999999999E-4</v>
      </c>
      <c r="AD411" t="s">
        <v>461</v>
      </c>
      <c r="AE411" t="s">
        <v>146</v>
      </c>
      <c r="AF411">
        <v>540</v>
      </c>
      <c r="AG411">
        <v>1</v>
      </c>
      <c r="AH411">
        <v>10</v>
      </c>
      <c r="AI411" s="35" t="s">
        <v>12</v>
      </c>
      <c r="AJ411" t="s">
        <v>8</v>
      </c>
      <c r="AK411" t="s">
        <v>8</v>
      </c>
      <c r="AL411" t="s">
        <v>8</v>
      </c>
      <c r="AM411" t="s">
        <v>8</v>
      </c>
      <c r="AN411" t="s">
        <v>8</v>
      </c>
      <c r="AO411" s="35">
        <v>72</v>
      </c>
      <c r="AP411" t="s">
        <v>875</v>
      </c>
      <c r="AQ411">
        <v>7.33</v>
      </c>
      <c r="AR411">
        <v>0.52</v>
      </c>
      <c r="AS411" t="s">
        <v>8</v>
      </c>
      <c r="AT411" t="s">
        <v>8</v>
      </c>
      <c r="AU411" t="s">
        <v>8</v>
      </c>
      <c r="AV411" t="s">
        <v>8</v>
      </c>
      <c r="AW411" t="s">
        <v>484</v>
      </c>
      <c r="AX411" t="s">
        <v>196</v>
      </c>
      <c r="AY411" s="35" t="s">
        <v>12</v>
      </c>
      <c r="AZ411" t="s">
        <v>8</v>
      </c>
      <c r="BA411" t="s">
        <v>8</v>
      </c>
      <c r="BB411" t="s">
        <v>8</v>
      </c>
      <c r="BC411" t="s">
        <v>8</v>
      </c>
      <c r="BD411" t="s">
        <v>8</v>
      </c>
      <c r="BE411" t="s">
        <v>8</v>
      </c>
      <c r="BF411" s="35" t="s">
        <v>272</v>
      </c>
      <c r="BG411" t="s">
        <v>272</v>
      </c>
    </row>
    <row r="412" spans="1:60" s="22" customFormat="1" x14ac:dyDescent="0.3">
      <c r="A412" s="22" t="s">
        <v>1787</v>
      </c>
      <c r="B412" s="22" t="s">
        <v>1783</v>
      </c>
      <c r="C412" s="22">
        <v>2010</v>
      </c>
      <c r="D412" s="22" t="s">
        <v>1788</v>
      </c>
      <c r="E412" s="22" t="s">
        <v>141</v>
      </c>
      <c r="F412" s="34" t="s">
        <v>25</v>
      </c>
      <c r="G412" s="22" t="s">
        <v>1008</v>
      </c>
      <c r="H412" s="22" t="s">
        <v>36</v>
      </c>
      <c r="I412" s="22" t="s">
        <v>12</v>
      </c>
      <c r="J412" s="22" t="s">
        <v>8</v>
      </c>
      <c r="K412" s="22" t="s">
        <v>9</v>
      </c>
      <c r="L412" s="22" t="s">
        <v>9</v>
      </c>
      <c r="M412" s="22" t="s">
        <v>9</v>
      </c>
      <c r="N412" s="22">
        <v>22</v>
      </c>
      <c r="O412" s="22" t="s">
        <v>9</v>
      </c>
      <c r="P412" s="22">
        <v>30</v>
      </c>
      <c r="Q412" s="22">
        <v>1</v>
      </c>
      <c r="R412" s="22">
        <v>5.5</v>
      </c>
      <c r="S412" s="22">
        <v>1</v>
      </c>
      <c r="T412" s="22">
        <v>5.5</v>
      </c>
      <c r="U412" s="22">
        <f t="shared" si="16"/>
        <v>1</v>
      </c>
      <c r="V412" s="22">
        <f t="shared" si="17"/>
        <v>5.5</v>
      </c>
      <c r="W412" s="34" t="s">
        <v>97</v>
      </c>
      <c r="X412" s="22" t="s">
        <v>8</v>
      </c>
      <c r="Y412" s="22" t="s">
        <v>78</v>
      </c>
      <c r="Z412" s="22" t="s">
        <v>985</v>
      </c>
      <c r="AA412" s="22">
        <v>20</v>
      </c>
      <c r="AB412" s="22" t="s">
        <v>145</v>
      </c>
      <c r="AC412" s="22">
        <v>4.6999999999999999E-4</v>
      </c>
      <c r="AD412" s="22" t="s">
        <v>461</v>
      </c>
      <c r="AE412" s="22" t="s">
        <v>146</v>
      </c>
      <c r="AF412" s="22">
        <v>540</v>
      </c>
      <c r="AG412" s="22">
        <v>1</v>
      </c>
      <c r="AH412" s="22">
        <v>10</v>
      </c>
      <c r="AI412" s="34" t="s">
        <v>1790</v>
      </c>
      <c r="AK412" s="22">
        <v>100000</v>
      </c>
      <c r="AL412" s="22" t="s">
        <v>513</v>
      </c>
      <c r="AM412" s="22">
        <v>24</v>
      </c>
      <c r="AN412" s="22" t="s">
        <v>158</v>
      </c>
      <c r="AO412" s="34">
        <v>192</v>
      </c>
      <c r="AP412" s="22" t="s">
        <v>876</v>
      </c>
      <c r="AQ412" s="22">
        <v>2.76</v>
      </c>
      <c r="AR412" s="22">
        <v>0.35</v>
      </c>
      <c r="AS412" s="22">
        <v>1.9</v>
      </c>
      <c r="AT412" s="22">
        <v>0.25</v>
      </c>
      <c r="AU412" s="22" t="s">
        <v>8</v>
      </c>
      <c r="AV412" s="22" t="s">
        <v>8</v>
      </c>
      <c r="AW412" s="22" t="s">
        <v>484</v>
      </c>
      <c r="AX412" s="22" t="s">
        <v>197</v>
      </c>
      <c r="AY412" s="34" t="s">
        <v>12</v>
      </c>
      <c r="AZ412" s="22" t="s">
        <v>8</v>
      </c>
      <c r="BA412" s="22" t="s">
        <v>8</v>
      </c>
      <c r="BB412" s="22" t="s">
        <v>8</v>
      </c>
      <c r="BC412" s="22" t="s">
        <v>8</v>
      </c>
      <c r="BD412" s="22" t="s">
        <v>8</v>
      </c>
      <c r="BE412" s="22" t="s">
        <v>8</v>
      </c>
      <c r="BF412" s="34" t="s">
        <v>272</v>
      </c>
      <c r="BG412" s="22" t="s">
        <v>272</v>
      </c>
      <c r="BH412" s="22" t="s">
        <v>1789</v>
      </c>
    </row>
    <row r="413" spans="1:60" x14ac:dyDescent="0.3">
      <c r="A413" t="s">
        <v>1791</v>
      </c>
      <c r="B413" t="s">
        <v>1783</v>
      </c>
      <c r="C413">
        <v>2007</v>
      </c>
      <c r="D413" t="s">
        <v>1792</v>
      </c>
      <c r="E413" t="s">
        <v>141</v>
      </c>
      <c r="F413" s="35" t="s">
        <v>25</v>
      </c>
      <c r="G413" t="s">
        <v>1008</v>
      </c>
      <c r="H413" t="s">
        <v>36</v>
      </c>
      <c r="I413" t="s">
        <v>12</v>
      </c>
      <c r="J413" t="s">
        <v>8</v>
      </c>
      <c r="K413" t="s">
        <v>9</v>
      </c>
      <c r="L413">
        <v>20</v>
      </c>
      <c r="M413" t="s">
        <v>9</v>
      </c>
      <c r="N413">
        <v>31</v>
      </c>
      <c r="O413" t="s">
        <v>9</v>
      </c>
      <c r="P413">
        <v>43</v>
      </c>
      <c r="Q413">
        <v>1</v>
      </c>
      <c r="R413">
        <v>10</v>
      </c>
      <c r="S413">
        <v>1</v>
      </c>
      <c r="T413">
        <v>9</v>
      </c>
      <c r="U413">
        <f t="shared" si="16"/>
        <v>1</v>
      </c>
      <c r="V413">
        <f t="shared" si="17"/>
        <v>10</v>
      </c>
      <c r="W413" s="35" t="s">
        <v>97</v>
      </c>
      <c r="X413" t="s">
        <v>8</v>
      </c>
      <c r="Y413" t="s">
        <v>2553</v>
      </c>
      <c r="Z413" t="s">
        <v>91</v>
      </c>
      <c r="AA413">
        <v>10</v>
      </c>
      <c r="AB413" t="s">
        <v>145</v>
      </c>
      <c r="AC413" t="s">
        <v>9</v>
      </c>
      <c r="AD413" t="s">
        <v>8</v>
      </c>
      <c r="AE413" t="s">
        <v>85</v>
      </c>
      <c r="AF413">
        <v>540</v>
      </c>
      <c r="AG413">
        <v>1</v>
      </c>
      <c r="AH413">
        <v>10</v>
      </c>
      <c r="AI413" s="35" t="s">
        <v>1796</v>
      </c>
      <c r="AK413">
        <v>15</v>
      </c>
      <c r="AL413" t="s">
        <v>1140</v>
      </c>
      <c r="AM413" t="s">
        <v>8</v>
      </c>
      <c r="AN413" t="s">
        <v>156</v>
      </c>
      <c r="AO413" s="35">
        <v>24</v>
      </c>
      <c r="AP413" t="s">
        <v>875</v>
      </c>
      <c r="AQ413">
        <v>24</v>
      </c>
      <c r="AR413">
        <v>0.9</v>
      </c>
      <c r="AS413">
        <v>32</v>
      </c>
      <c r="AT413">
        <v>2.1</v>
      </c>
      <c r="AU413" t="s">
        <v>8</v>
      </c>
      <c r="AV413" t="s">
        <v>8</v>
      </c>
      <c r="AW413" t="s">
        <v>137</v>
      </c>
      <c r="AX413" t="s">
        <v>197</v>
      </c>
      <c r="AY413" s="35" t="s">
        <v>12</v>
      </c>
      <c r="AZ413" t="s">
        <v>8</v>
      </c>
      <c r="BA413" t="s">
        <v>8</v>
      </c>
      <c r="BB413" t="s">
        <v>8</v>
      </c>
      <c r="BC413" t="s">
        <v>8</v>
      </c>
      <c r="BD413" t="s">
        <v>8</v>
      </c>
      <c r="BE413" t="s">
        <v>8</v>
      </c>
      <c r="BF413" s="35" t="s">
        <v>273</v>
      </c>
      <c r="BG413" t="s">
        <v>273</v>
      </c>
    </row>
    <row r="414" spans="1:60" x14ac:dyDescent="0.3">
      <c r="A414" t="s">
        <v>1791</v>
      </c>
      <c r="B414" t="s">
        <v>1783</v>
      </c>
      <c r="C414">
        <v>2007</v>
      </c>
      <c r="D414" t="s">
        <v>1792</v>
      </c>
      <c r="E414" t="s">
        <v>143</v>
      </c>
      <c r="F414" s="35" t="s">
        <v>25</v>
      </c>
      <c r="G414" t="s">
        <v>1795</v>
      </c>
      <c r="H414" t="s">
        <v>36</v>
      </c>
      <c r="I414" t="s">
        <v>12</v>
      </c>
      <c r="J414" t="s">
        <v>8</v>
      </c>
      <c r="K414" t="s">
        <v>9</v>
      </c>
      <c r="L414">
        <v>20</v>
      </c>
      <c r="M414" t="s">
        <v>9</v>
      </c>
      <c r="N414">
        <v>30</v>
      </c>
      <c r="O414" t="s">
        <v>9</v>
      </c>
      <c r="P414">
        <v>40</v>
      </c>
      <c r="Q414">
        <v>1</v>
      </c>
      <c r="R414">
        <v>11</v>
      </c>
      <c r="S414">
        <v>1</v>
      </c>
      <c r="T414">
        <v>9</v>
      </c>
      <c r="U414">
        <f t="shared" si="16"/>
        <v>1</v>
      </c>
      <c r="V414">
        <f t="shared" si="17"/>
        <v>11</v>
      </c>
      <c r="W414" s="35" t="s">
        <v>97</v>
      </c>
      <c r="X414" t="s">
        <v>8</v>
      </c>
      <c r="Y414" t="s">
        <v>2553</v>
      </c>
      <c r="Z414" t="s">
        <v>91</v>
      </c>
      <c r="AA414">
        <v>10</v>
      </c>
      <c r="AB414" t="s">
        <v>145</v>
      </c>
      <c r="AC414" t="s">
        <v>9</v>
      </c>
      <c r="AD414" t="s">
        <v>8</v>
      </c>
      <c r="AE414" t="s">
        <v>85</v>
      </c>
      <c r="AF414">
        <v>540</v>
      </c>
      <c r="AG414">
        <v>1</v>
      </c>
      <c r="AH414">
        <v>10</v>
      </c>
      <c r="AI414" s="35" t="s">
        <v>1796</v>
      </c>
      <c r="AK414">
        <v>15</v>
      </c>
      <c r="AL414" t="s">
        <v>1140</v>
      </c>
      <c r="AM414" t="s">
        <v>8</v>
      </c>
      <c r="AN414" t="s">
        <v>156</v>
      </c>
      <c r="AO414" s="35">
        <v>24</v>
      </c>
      <c r="AP414" t="s">
        <v>875</v>
      </c>
      <c r="AQ414">
        <v>27</v>
      </c>
      <c r="AR414">
        <v>2.8</v>
      </c>
      <c r="AS414">
        <v>31</v>
      </c>
      <c r="AT414">
        <v>1.8</v>
      </c>
      <c r="AU414" t="s">
        <v>8</v>
      </c>
      <c r="AV414" t="s">
        <v>8</v>
      </c>
      <c r="AW414" t="s">
        <v>137</v>
      </c>
      <c r="AX414" t="s">
        <v>197</v>
      </c>
      <c r="AY414" s="35" t="s">
        <v>12</v>
      </c>
      <c r="AZ414" t="s">
        <v>8</v>
      </c>
      <c r="BA414" t="s">
        <v>8</v>
      </c>
      <c r="BB414" t="s">
        <v>8</v>
      </c>
      <c r="BC414" t="s">
        <v>8</v>
      </c>
      <c r="BD414" t="s">
        <v>8</v>
      </c>
      <c r="BE414" t="s">
        <v>8</v>
      </c>
      <c r="BF414" s="35" t="s">
        <v>273</v>
      </c>
      <c r="BG414" t="s">
        <v>273</v>
      </c>
    </row>
    <row r="415" spans="1:60" x14ac:dyDescent="0.3">
      <c r="A415" t="s">
        <v>1791</v>
      </c>
      <c r="B415" t="s">
        <v>1783</v>
      </c>
      <c r="C415">
        <v>2007</v>
      </c>
      <c r="D415" t="s">
        <v>1792</v>
      </c>
      <c r="E415" t="s">
        <v>144</v>
      </c>
      <c r="F415" s="35" t="s">
        <v>25</v>
      </c>
      <c r="G415" t="s">
        <v>1793</v>
      </c>
      <c r="H415" t="s">
        <v>36</v>
      </c>
      <c r="I415" t="s">
        <v>1794</v>
      </c>
      <c r="J415" t="s">
        <v>284</v>
      </c>
      <c r="K415" t="s">
        <v>9</v>
      </c>
      <c r="L415">
        <v>20</v>
      </c>
      <c r="M415" t="s">
        <v>9</v>
      </c>
      <c r="N415" t="s">
        <v>9</v>
      </c>
      <c r="O415">
        <v>53</v>
      </c>
      <c r="P415" t="s">
        <v>9</v>
      </c>
      <c r="Q415">
        <v>1</v>
      </c>
      <c r="R415">
        <v>9</v>
      </c>
      <c r="S415">
        <v>0</v>
      </c>
      <c r="T415" t="s">
        <v>8</v>
      </c>
      <c r="U415" t="str">
        <f t="shared" si="16"/>
        <v>NA</v>
      </c>
      <c r="V415" t="str">
        <f t="shared" si="17"/>
        <v>NA</v>
      </c>
      <c r="W415" s="35" t="s">
        <v>97</v>
      </c>
      <c r="X415" t="s">
        <v>8</v>
      </c>
      <c r="Y415" t="s">
        <v>2553</v>
      </c>
      <c r="Z415" t="s">
        <v>91</v>
      </c>
      <c r="AA415">
        <v>10</v>
      </c>
      <c r="AB415" t="s">
        <v>145</v>
      </c>
      <c r="AC415" t="s">
        <v>9</v>
      </c>
      <c r="AD415" t="s">
        <v>8</v>
      </c>
      <c r="AE415" t="s">
        <v>85</v>
      </c>
      <c r="AF415">
        <v>540</v>
      </c>
      <c r="AG415">
        <v>1</v>
      </c>
      <c r="AH415">
        <v>10</v>
      </c>
      <c r="AI415" s="35" t="s">
        <v>12</v>
      </c>
      <c r="AJ415" t="s">
        <v>8</v>
      </c>
      <c r="AK415" t="s">
        <v>8</v>
      </c>
      <c r="AL415" t="s">
        <v>8</v>
      </c>
      <c r="AM415" t="s">
        <v>8</v>
      </c>
      <c r="AN415" t="s">
        <v>8</v>
      </c>
      <c r="AO415" s="35">
        <v>24</v>
      </c>
      <c r="AP415" t="s">
        <v>875</v>
      </c>
      <c r="AQ415">
        <v>30</v>
      </c>
      <c r="AR415">
        <v>2.9</v>
      </c>
      <c r="AS415" t="s">
        <v>8</v>
      </c>
      <c r="AT415" t="s">
        <v>8</v>
      </c>
      <c r="AU415" t="s">
        <v>8</v>
      </c>
      <c r="AV415" t="s">
        <v>8</v>
      </c>
      <c r="AW415" t="s">
        <v>137</v>
      </c>
      <c r="AX415" t="s">
        <v>197</v>
      </c>
      <c r="AY415" s="35" t="s">
        <v>12</v>
      </c>
      <c r="AZ415" t="s">
        <v>8</v>
      </c>
      <c r="BA415" t="s">
        <v>8</v>
      </c>
      <c r="BB415" t="s">
        <v>8</v>
      </c>
      <c r="BC415" t="s">
        <v>8</v>
      </c>
      <c r="BD415" t="s">
        <v>8</v>
      </c>
      <c r="BE415" t="s">
        <v>8</v>
      </c>
      <c r="BF415" s="35" t="s">
        <v>273</v>
      </c>
      <c r="BG415" t="s">
        <v>273</v>
      </c>
    </row>
    <row r="416" spans="1:60" s="22" customFormat="1" x14ac:dyDescent="0.3">
      <c r="A416" s="22" t="s">
        <v>1799</v>
      </c>
      <c r="B416" s="22" t="s">
        <v>1783</v>
      </c>
      <c r="C416" s="22">
        <v>2002</v>
      </c>
      <c r="D416" s="22" t="s">
        <v>1800</v>
      </c>
      <c r="E416" s="22" t="s">
        <v>141</v>
      </c>
      <c r="F416" s="34" t="s">
        <v>25</v>
      </c>
      <c r="G416" s="22" t="s">
        <v>285</v>
      </c>
      <c r="H416" s="22" t="s">
        <v>9</v>
      </c>
      <c r="I416" s="22" t="s">
        <v>12</v>
      </c>
      <c r="J416" s="22" t="s">
        <v>8</v>
      </c>
      <c r="K416" s="22" t="s">
        <v>9</v>
      </c>
      <c r="L416" s="22" t="s">
        <v>9</v>
      </c>
      <c r="M416" s="22" t="s">
        <v>9</v>
      </c>
      <c r="N416" s="22">
        <v>20</v>
      </c>
      <c r="O416" s="22" t="s">
        <v>9</v>
      </c>
      <c r="P416" s="22">
        <v>25</v>
      </c>
      <c r="Q416" s="22">
        <v>6</v>
      </c>
      <c r="R416" s="22">
        <v>10</v>
      </c>
      <c r="S416" s="22">
        <v>0</v>
      </c>
      <c r="T416" s="22" t="s">
        <v>8</v>
      </c>
      <c r="U416" s="22" t="str">
        <f t="shared" si="16"/>
        <v>NA</v>
      </c>
      <c r="V416" s="22" t="str">
        <f t="shared" si="17"/>
        <v>NA</v>
      </c>
      <c r="W416" s="34" t="s">
        <v>95</v>
      </c>
      <c r="X416" s="22" t="s">
        <v>8</v>
      </c>
      <c r="Y416" s="22" t="s">
        <v>2553</v>
      </c>
      <c r="Z416" s="22" t="s">
        <v>91</v>
      </c>
      <c r="AA416" s="22">
        <v>10</v>
      </c>
      <c r="AB416" s="22" t="s">
        <v>145</v>
      </c>
      <c r="AC416" s="22">
        <v>0.38</v>
      </c>
      <c r="AD416" s="22" t="s">
        <v>461</v>
      </c>
      <c r="AE416" s="22" t="s">
        <v>84</v>
      </c>
      <c r="AF416" s="22">
        <v>540</v>
      </c>
      <c r="AG416" s="22">
        <v>1.5</v>
      </c>
      <c r="AH416" s="22">
        <v>30</v>
      </c>
      <c r="AI416" s="34" t="s">
        <v>12</v>
      </c>
      <c r="AJ416" s="22" t="s">
        <v>8</v>
      </c>
      <c r="AK416" s="22" t="s">
        <v>8</v>
      </c>
      <c r="AL416" s="22" t="s">
        <v>8</v>
      </c>
      <c r="AM416" s="22" t="s">
        <v>8</v>
      </c>
      <c r="AN416" s="22" t="s">
        <v>8</v>
      </c>
      <c r="AO416" s="34">
        <v>24</v>
      </c>
      <c r="AP416" s="22" t="s">
        <v>875</v>
      </c>
      <c r="AQ416" s="22">
        <v>0.83</v>
      </c>
      <c r="AR416" s="22">
        <v>1.5</v>
      </c>
      <c r="AS416" s="22" t="s">
        <v>8</v>
      </c>
      <c r="AT416" s="22" t="s">
        <v>8</v>
      </c>
      <c r="AU416" s="22" t="s">
        <v>8</v>
      </c>
      <c r="AV416" s="22" t="s">
        <v>8</v>
      </c>
      <c r="AW416" s="22" t="s">
        <v>137</v>
      </c>
      <c r="AX416" s="22" t="s">
        <v>196</v>
      </c>
      <c r="AY416" s="34" t="s">
        <v>12</v>
      </c>
      <c r="AZ416" s="22" t="s">
        <v>8</v>
      </c>
      <c r="BA416" s="22" t="s">
        <v>8</v>
      </c>
      <c r="BB416" s="22" t="s">
        <v>8</v>
      </c>
      <c r="BC416" s="22" t="s">
        <v>8</v>
      </c>
      <c r="BD416" s="22" t="s">
        <v>8</v>
      </c>
      <c r="BE416" s="22" t="s">
        <v>8</v>
      </c>
      <c r="BF416" s="34" t="s">
        <v>273</v>
      </c>
      <c r="BG416" s="22" t="s">
        <v>273</v>
      </c>
    </row>
    <row r="417" spans="1:60" s="22" customFormat="1" x14ac:dyDescent="0.3">
      <c r="A417" s="22" t="s">
        <v>1799</v>
      </c>
      <c r="B417" s="22" t="s">
        <v>1783</v>
      </c>
      <c r="C417" s="22">
        <v>2002</v>
      </c>
      <c r="D417" s="22" t="s">
        <v>1800</v>
      </c>
      <c r="E417" s="22" t="s">
        <v>143</v>
      </c>
      <c r="F417" s="34" t="s">
        <v>25</v>
      </c>
      <c r="G417" s="22" t="s">
        <v>1801</v>
      </c>
      <c r="H417" s="22" t="s">
        <v>9</v>
      </c>
      <c r="I417" s="22" t="s">
        <v>12</v>
      </c>
      <c r="J417" s="22" t="s">
        <v>8</v>
      </c>
      <c r="K417" s="22" t="s">
        <v>9</v>
      </c>
      <c r="L417" s="22" t="s">
        <v>9</v>
      </c>
      <c r="M417" s="22" t="s">
        <v>9</v>
      </c>
      <c r="N417" s="22">
        <v>20</v>
      </c>
      <c r="O417" s="22" t="s">
        <v>9</v>
      </c>
      <c r="P417" s="22">
        <v>25</v>
      </c>
      <c r="Q417" s="22">
        <v>6</v>
      </c>
      <c r="R417" s="22">
        <v>10</v>
      </c>
      <c r="S417" s="22">
        <v>0</v>
      </c>
      <c r="T417" s="22" t="s">
        <v>8</v>
      </c>
      <c r="U417" s="22" t="str">
        <f t="shared" si="16"/>
        <v>NA</v>
      </c>
      <c r="V417" s="22" t="str">
        <f t="shared" si="17"/>
        <v>NA</v>
      </c>
      <c r="W417" s="34" t="s">
        <v>95</v>
      </c>
      <c r="X417" s="22" t="s">
        <v>8</v>
      </c>
      <c r="Y417" s="22" t="s">
        <v>2553</v>
      </c>
      <c r="Z417" s="22" t="s">
        <v>91</v>
      </c>
      <c r="AA417" s="22">
        <v>10</v>
      </c>
      <c r="AB417" s="22" t="s">
        <v>145</v>
      </c>
      <c r="AC417" s="22">
        <v>0.38</v>
      </c>
      <c r="AD417" s="22" t="s">
        <v>461</v>
      </c>
      <c r="AE417" s="22" t="s">
        <v>84</v>
      </c>
      <c r="AF417" s="22">
        <v>540</v>
      </c>
      <c r="AG417" s="22">
        <v>1.5</v>
      </c>
      <c r="AH417" s="22">
        <v>30</v>
      </c>
      <c r="AI417" s="34" t="s">
        <v>12</v>
      </c>
      <c r="AJ417" s="22" t="s">
        <v>8</v>
      </c>
      <c r="AK417" s="22" t="s">
        <v>8</v>
      </c>
      <c r="AL417" s="22" t="s">
        <v>8</v>
      </c>
      <c r="AM417" s="22" t="s">
        <v>8</v>
      </c>
      <c r="AN417" s="22" t="s">
        <v>8</v>
      </c>
      <c r="AO417" s="34">
        <v>24</v>
      </c>
      <c r="AP417" s="22" t="s">
        <v>875</v>
      </c>
      <c r="AQ417" s="22">
        <v>4.5999999999999996</v>
      </c>
      <c r="AR417" s="22">
        <v>4.2</v>
      </c>
      <c r="AS417" s="22" t="s">
        <v>8</v>
      </c>
      <c r="AT417" s="22" t="s">
        <v>8</v>
      </c>
      <c r="AU417" s="22" t="s">
        <v>8</v>
      </c>
      <c r="AV417" s="22" t="s">
        <v>8</v>
      </c>
      <c r="AW417" s="22" t="s">
        <v>137</v>
      </c>
      <c r="AX417" s="22" t="s">
        <v>196</v>
      </c>
      <c r="AY417" s="34" t="s">
        <v>12</v>
      </c>
      <c r="AZ417" s="22" t="s">
        <v>8</v>
      </c>
      <c r="BA417" s="22" t="s">
        <v>8</v>
      </c>
      <c r="BB417" s="22" t="s">
        <v>8</v>
      </c>
      <c r="BC417" s="22" t="s">
        <v>8</v>
      </c>
      <c r="BD417" s="22" t="s">
        <v>8</v>
      </c>
      <c r="BE417" s="22" t="s">
        <v>8</v>
      </c>
      <c r="BF417" s="34" t="s">
        <v>273</v>
      </c>
      <c r="BG417" s="22" t="s">
        <v>273</v>
      </c>
    </row>
    <row r="418" spans="1:60" s="22" customFormat="1" x14ac:dyDescent="0.3">
      <c r="A418" s="22" t="s">
        <v>1799</v>
      </c>
      <c r="B418" s="22" t="s">
        <v>1783</v>
      </c>
      <c r="C418" s="22">
        <v>2002</v>
      </c>
      <c r="D418" s="22" t="s">
        <v>1800</v>
      </c>
      <c r="E418" s="22" t="s">
        <v>144</v>
      </c>
      <c r="F418" s="34" t="s">
        <v>25</v>
      </c>
      <c r="G418" s="22" t="s">
        <v>285</v>
      </c>
      <c r="H418" s="22" t="s">
        <v>9</v>
      </c>
      <c r="I418" s="22" t="s">
        <v>12</v>
      </c>
      <c r="J418" s="22" t="s">
        <v>8</v>
      </c>
      <c r="K418" s="22" t="s">
        <v>9</v>
      </c>
      <c r="L418" s="22" t="s">
        <v>9</v>
      </c>
      <c r="M418" s="22" t="s">
        <v>9</v>
      </c>
      <c r="N418" s="22">
        <v>20</v>
      </c>
      <c r="O418" s="22" t="s">
        <v>9</v>
      </c>
      <c r="P418" s="22">
        <v>25</v>
      </c>
      <c r="Q418" s="22">
        <v>6</v>
      </c>
      <c r="R418" s="22">
        <v>10</v>
      </c>
      <c r="S418" s="22">
        <v>0</v>
      </c>
      <c r="T418" s="22" t="s">
        <v>8</v>
      </c>
      <c r="U418" s="22" t="str">
        <f t="shared" si="16"/>
        <v>NA</v>
      </c>
      <c r="V418" s="22" t="str">
        <f t="shared" si="17"/>
        <v>NA</v>
      </c>
      <c r="W418" s="34" t="s">
        <v>95</v>
      </c>
      <c r="X418" s="22" t="s">
        <v>8</v>
      </c>
      <c r="Y418" s="22" t="s">
        <v>2553</v>
      </c>
      <c r="Z418" s="22" t="s">
        <v>91</v>
      </c>
      <c r="AA418" s="22">
        <v>20</v>
      </c>
      <c r="AB418" s="22" t="s">
        <v>145</v>
      </c>
      <c r="AC418" s="22">
        <v>1</v>
      </c>
      <c r="AD418" s="22" t="s">
        <v>461</v>
      </c>
      <c r="AE418" s="22" t="s">
        <v>84</v>
      </c>
      <c r="AF418" s="22">
        <v>540</v>
      </c>
      <c r="AG418" s="22">
        <v>1.5</v>
      </c>
      <c r="AH418" s="22">
        <v>30</v>
      </c>
      <c r="AI418" s="34" t="s">
        <v>12</v>
      </c>
      <c r="AJ418" s="22" t="s">
        <v>8</v>
      </c>
      <c r="AK418" s="22" t="s">
        <v>8</v>
      </c>
      <c r="AL418" s="22" t="s">
        <v>8</v>
      </c>
      <c r="AM418" s="22" t="s">
        <v>8</v>
      </c>
      <c r="AN418" s="22" t="s">
        <v>8</v>
      </c>
      <c r="AO418" s="34">
        <v>24</v>
      </c>
      <c r="AP418" s="22" t="s">
        <v>875</v>
      </c>
      <c r="AQ418" s="22">
        <v>4</v>
      </c>
      <c r="AR418" s="22">
        <v>2</v>
      </c>
      <c r="AS418" s="22" t="s">
        <v>8</v>
      </c>
      <c r="AT418" s="22" t="s">
        <v>8</v>
      </c>
      <c r="AU418" s="22" t="s">
        <v>8</v>
      </c>
      <c r="AV418" s="22" t="s">
        <v>8</v>
      </c>
      <c r="AW418" s="22" t="s">
        <v>137</v>
      </c>
      <c r="AX418" s="22" t="s">
        <v>196</v>
      </c>
      <c r="AY418" s="34" t="s">
        <v>12</v>
      </c>
      <c r="AZ418" s="22" t="s">
        <v>8</v>
      </c>
      <c r="BA418" s="22" t="s">
        <v>8</v>
      </c>
      <c r="BB418" s="22" t="s">
        <v>8</v>
      </c>
      <c r="BC418" s="22" t="s">
        <v>8</v>
      </c>
      <c r="BD418" s="22" t="s">
        <v>8</v>
      </c>
      <c r="BE418" s="22" t="s">
        <v>8</v>
      </c>
      <c r="BF418" s="34" t="s">
        <v>273</v>
      </c>
      <c r="BG418" s="22" t="s">
        <v>273</v>
      </c>
    </row>
    <row r="419" spans="1:60" s="22" customFormat="1" x14ac:dyDescent="0.3">
      <c r="A419" s="22" t="s">
        <v>1799</v>
      </c>
      <c r="B419" s="22" t="s">
        <v>1783</v>
      </c>
      <c r="C419" s="22">
        <v>2002</v>
      </c>
      <c r="D419" s="22" t="s">
        <v>1800</v>
      </c>
      <c r="E419" s="22" t="s">
        <v>263</v>
      </c>
      <c r="F419" s="34" t="s">
        <v>25</v>
      </c>
      <c r="G419" s="22" t="s">
        <v>1801</v>
      </c>
      <c r="H419" s="22" t="s">
        <v>9</v>
      </c>
      <c r="I419" s="22" t="s">
        <v>12</v>
      </c>
      <c r="J419" s="22" t="s">
        <v>8</v>
      </c>
      <c r="K419" s="22" t="s">
        <v>9</v>
      </c>
      <c r="L419" s="22" t="s">
        <v>9</v>
      </c>
      <c r="M419" s="22" t="s">
        <v>9</v>
      </c>
      <c r="N419" s="22">
        <v>20</v>
      </c>
      <c r="O419" s="22" t="s">
        <v>9</v>
      </c>
      <c r="P419" s="22">
        <v>25</v>
      </c>
      <c r="Q419" s="22">
        <v>6</v>
      </c>
      <c r="R419" s="22">
        <v>10</v>
      </c>
      <c r="S419" s="22">
        <v>0</v>
      </c>
      <c r="T419" s="22" t="s">
        <v>8</v>
      </c>
      <c r="U419" s="22" t="str">
        <f t="shared" si="16"/>
        <v>NA</v>
      </c>
      <c r="V419" s="22" t="str">
        <f t="shared" si="17"/>
        <v>NA</v>
      </c>
      <c r="W419" s="34" t="s">
        <v>95</v>
      </c>
      <c r="X419" s="22" t="s">
        <v>8</v>
      </c>
      <c r="Y419" s="22" t="s">
        <v>2553</v>
      </c>
      <c r="Z419" s="22" t="s">
        <v>91</v>
      </c>
      <c r="AA419" s="22">
        <v>20</v>
      </c>
      <c r="AB419" s="22" t="s">
        <v>145</v>
      </c>
      <c r="AC419" s="22">
        <v>1</v>
      </c>
      <c r="AD419" s="22" t="s">
        <v>461</v>
      </c>
      <c r="AE419" s="22" t="s">
        <v>84</v>
      </c>
      <c r="AF419" s="22">
        <v>540</v>
      </c>
      <c r="AG419" s="22">
        <v>1.5</v>
      </c>
      <c r="AH419" s="22">
        <v>30</v>
      </c>
      <c r="AI419" s="34" t="s">
        <v>12</v>
      </c>
      <c r="AJ419" s="22" t="s">
        <v>8</v>
      </c>
      <c r="AK419" s="22" t="s">
        <v>8</v>
      </c>
      <c r="AL419" s="22" t="s">
        <v>8</v>
      </c>
      <c r="AM419" s="22" t="s">
        <v>8</v>
      </c>
      <c r="AN419" s="22" t="s">
        <v>8</v>
      </c>
      <c r="AO419" s="34">
        <v>24</v>
      </c>
      <c r="AP419" s="22" t="s">
        <v>875</v>
      </c>
      <c r="AQ419" s="22">
        <v>5.8</v>
      </c>
      <c r="AR419" s="22">
        <v>3.1</v>
      </c>
      <c r="AS419" s="22" t="s">
        <v>8</v>
      </c>
      <c r="AT419" s="22" t="s">
        <v>8</v>
      </c>
      <c r="AU419" s="22" t="s">
        <v>8</v>
      </c>
      <c r="AV419" s="22" t="s">
        <v>8</v>
      </c>
      <c r="AW419" s="22" t="s">
        <v>137</v>
      </c>
      <c r="AX419" s="22" t="s">
        <v>196</v>
      </c>
      <c r="AY419" s="34" t="s">
        <v>12</v>
      </c>
      <c r="AZ419" s="22" t="s">
        <v>8</v>
      </c>
      <c r="BA419" s="22" t="s">
        <v>8</v>
      </c>
      <c r="BB419" s="22" t="s">
        <v>8</v>
      </c>
      <c r="BC419" s="22" t="s">
        <v>8</v>
      </c>
      <c r="BD419" s="22" t="s">
        <v>8</v>
      </c>
      <c r="BE419" s="22" t="s">
        <v>8</v>
      </c>
      <c r="BF419" s="34" t="s">
        <v>273</v>
      </c>
      <c r="BG419" s="22" t="s">
        <v>273</v>
      </c>
    </row>
    <row r="420" spans="1:60" s="22" customFormat="1" x14ac:dyDescent="0.3">
      <c r="A420" s="22" t="s">
        <v>1799</v>
      </c>
      <c r="B420" s="22" t="s">
        <v>1783</v>
      </c>
      <c r="C420" s="22">
        <v>2002</v>
      </c>
      <c r="D420" s="22" t="s">
        <v>1800</v>
      </c>
      <c r="E420" s="22" t="s">
        <v>264</v>
      </c>
      <c r="F420" s="34" t="s">
        <v>25</v>
      </c>
      <c r="G420" s="22" t="s">
        <v>285</v>
      </c>
      <c r="H420" s="22" t="s">
        <v>9</v>
      </c>
      <c r="I420" s="22" t="s">
        <v>12</v>
      </c>
      <c r="J420" s="22" t="s">
        <v>8</v>
      </c>
      <c r="K420" s="22" t="s">
        <v>9</v>
      </c>
      <c r="L420" s="22" t="s">
        <v>9</v>
      </c>
      <c r="M420" s="22" t="s">
        <v>9</v>
      </c>
      <c r="N420" s="22">
        <v>20</v>
      </c>
      <c r="O420" s="22" t="s">
        <v>9</v>
      </c>
      <c r="P420" s="22">
        <v>25</v>
      </c>
      <c r="Q420" s="22">
        <v>6</v>
      </c>
      <c r="R420" s="22">
        <v>10</v>
      </c>
      <c r="S420" s="22">
        <v>0</v>
      </c>
      <c r="T420" s="22" t="s">
        <v>8</v>
      </c>
      <c r="U420" s="22" t="str">
        <f t="shared" si="16"/>
        <v>NA</v>
      </c>
      <c r="V420" s="22" t="str">
        <f t="shared" si="17"/>
        <v>NA</v>
      </c>
      <c r="W420" s="34" t="s">
        <v>95</v>
      </c>
      <c r="X420" s="22" t="s">
        <v>8</v>
      </c>
      <c r="Y420" s="22" t="s">
        <v>2553</v>
      </c>
      <c r="Z420" s="22" t="s">
        <v>91</v>
      </c>
      <c r="AA420" s="22">
        <v>20</v>
      </c>
      <c r="AB420" s="22" t="s">
        <v>145</v>
      </c>
      <c r="AC420" s="22">
        <v>1.4</v>
      </c>
      <c r="AD420" s="22" t="s">
        <v>461</v>
      </c>
      <c r="AE420" s="22" t="s">
        <v>84</v>
      </c>
      <c r="AF420" s="22">
        <v>540</v>
      </c>
      <c r="AG420" s="22">
        <v>1.5</v>
      </c>
      <c r="AH420" s="22">
        <v>30</v>
      </c>
      <c r="AI420" s="34" t="s">
        <v>12</v>
      </c>
      <c r="AJ420" s="22" t="s">
        <v>8</v>
      </c>
      <c r="AK420" s="22" t="s">
        <v>8</v>
      </c>
      <c r="AL420" s="22" t="s">
        <v>8</v>
      </c>
      <c r="AM420" s="22" t="s">
        <v>8</v>
      </c>
      <c r="AN420" s="22" t="s">
        <v>8</v>
      </c>
      <c r="AO420" s="34">
        <v>24</v>
      </c>
      <c r="AP420" s="22" t="s">
        <v>875</v>
      </c>
      <c r="AQ420" s="22">
        <v>14</v>
      </c>
      <c r="AR420" s="22">
        <v>6.4</v>
      </c>
      <c r="AS420" s="22" t="s">
        <v>8</v>
      </c>
      <c r="AT420" s="22" t="s">
        <v>8</v>
      </c>
      <c r="AU420" s="22" t="s">
        <v>8</v>
      </c>
      <c r="AV420" s="22" t="s">
        <v>8</v>
      </c>
      <c r="AW420" s="22" t="s">
        <v>137</v>
      </c>
      <c r="AX420" s="22" t="s">
        <v>196</v>
      </c>
      <c r="AY420" s="34" t="s">
        <v>12</v>
      </c>
      <c r="AZ420" s="22" t="s">
        <v>8</v>
      </c>
      <c r="BA420" s="22" t="s">
        <v>8</v>
      </c>
      <c r="BB420" s="22" t="s">
        <v>8</v>
      </c>
      <c r="BC420" s="22" t="s">
        <v>8</v>
      </c>
      <c r="BD420" s="22" t="s">
        <v>8</v>
      </c>
      <c r="BE420" s="22" t="s">
        <v>8</v>
      </c>
      <c r="BF420" s="34" t="s">
        <v>273</v>
      </c>
      <c r="BG420" s="22" t="s">
        <v>273</v>
      </c>
    </row>
    <row r="421" spans="1:60" s="22" customFormat="1" x14ac:dyDescent="0.3">
      <c r="A421" s="22" t="s">
        <v>1799</v>
      </c>
      <c r="B421" s="22" t="s">
        <v>1783</v>
      </c>
      <c r="C421" s="22">
        <v>2002</v>
      </c>
      <c r="D421" s="22" t="s">
        <v>1800</v>
      </c>
      <c r="E421" s="22" t="s">
        <v>277</v>
      </c>
      <c r="F421" s="34" t="s">
        <v>25</v>
      </c>
      <c r="G421" s="22" t="s">
        <v>1801</v>
      </c>
      <c r="H421" s="22" t="s">
        <v>9</v>
      </c>
      <c r="I421" s="22" t="s">
        <v>12</v>
      </c>
      <c r="J421" s="22" t="s">
        <v>8</v>
      </c>
      <c r="K421" s="22" t="s">
        <v>9</v>
      </c>
      <c r="L421" s="22" t="s">
        <v>9</v>
      </c>
      <c r="M421" s="22" t="s">
        <v>9</v>
      </c>
      <c r="N421" s="22">
        <v>20</v>
      </c>
      <c r="O421" s="22" t="s">
        <v>9</v>
      </c>
      <c r="P421" s="22">
        <v>25</v>
      </c>
      <c r="Q421" s="22">
        <v>6</v>
      </c>
      <c r="R421" s="22">
        <v>10</v>
      </c>
      <c r="S421" s="22">
        <v>0</v>
      </c>
      <c r="T421" s="22" t="s">
        <v>8</v>
      </c>
      <c r="U421" s="22" t="str">
        <f t="shared" si="16"/>
        <v>NA</v>
      </c>
      <c r="V421" s="22" t="str">
        <f t="shared" si="17"/>
        <v>NA</v>
      </c>
      <c r="W421" s="34" t="s">
        <v>95</v>
      </c>
      <c r="X421" s="22" t="s">
        <v>8</v>
      </c>
      <c r="Y421" s="22" t="s">
        <v>2553</v>
      </c>
      <c r="Z421" s="22" t="s">
        <v>91</v>
      </c>
      <c r="AA421" s="22">
        <v>20</v>
      </c>
      <c r="AB421" s="22" t="s">
        <v>145</v>
      </c>
      <c r="AC421" s="22">
        <v>1.4</v>
      </c>
      <c r="AD421" s="22" t="s">
        <v>461</v>
      </c>
      <c r="AE421" s="22" t="s">
        <v>84</v>
      </c>
      <c r="AF421" s="22">
        <v>540</v>
      </c>
      <c r="AG421" s="22">
        <v>1.5</v>
      </c>
      <c r="AH421" s="22">
        <v>30</v>
      </c>
      <c r="AI421" s="34" t="s">
        <v>12</v>
      </c>
      <c r="AJ421" s="22" t="s">
        <v>8</v>
      </c>
      <c r="AK421" s="22" t="s">
        <v>8</v>
      </c>
      <c r="AL421" s="22" t="s">
        <v>8</v>
      </c>
      <c r="AM421" s="22" t="s">
        <v>8</v>
      </c>
      <c r="AN421" s="22" t="s">
        <v>8</v>
      </c>
      <c r="AO421" s="34">
        <v>24</v>
      </c>
      <c r="AP421" s="22" t="s">
        <v>875</v>
      </c>
      <c r="AQ421" s="22">
        <v>8.1999999999999993</v>
      </c>
      <c r="AR421" s="22">
        <v>2.5</v>
      </c>
      <c r="AS421" s="22" t="s">
        <v>8</v>
      </c>
      <c r="AT421" s="22" t="s">
        <v>8</v>
      </c>
      <c r="AU421" s="22" t="s">
        <v>8</v>
      </c>
      <c r="AV421" s="22" t="s">
        <v>8</v>
      </c>
      <c r="AW421" s="22" t="s">
        <v>137</v>
      </c>
      <c r="AX421" s="22" t="s">
        <v>196</v>
      </c>
      <c r="AY421" s="34" t="s">
        <v>12</v>
      </c>
      <c r="AZ421" s="22" t="s">
        <v>8</v>
      </c>
      <c r="BA421" s="22" t="s">
        <v>8</v>
      </c>
      <c r="BB421" s="22" t="s">
        <v>8</v>
      </c>
      <c r="BC421" s="22" t="s">
        <v>8</v>
      </c>
      <c r="BD421" s="22" t="s">
        <v>8</v>
      </c>
      <c r="BE421" s="22" t="s">
        <v>8</v>
      </c>
      <c r="BF421" s="34" t="s">
        <v>273</v>
      </c>
      <c r="BG421" s="22" t="s">
        <v>273</v>
      </c>
    </row>
    <row r="422" spans="1:60" x14ac:dyDescent="0.3">
      <c r="A422" t="s">
        <v>1803</v>
      </c>
      <c r="B422" t="s">
        <v>1802</v>
      </c>
      <c r="C422">
        <v>2009</v>
      </c>
      <c r="D422" t="s">
        <v>1804</v>
      </c>
      <c r="E422" t="s">
        <v>141</v>
      </c>
      <c r="F422" s="35" t="s">
        <v>24</v>
      </c>
      <c r="G422" t="s">
        <v>11</v>
      </c>
      <c r="H422" t="s">
        <v>36</v>
      </c>
      <c r="I422" t="s">
        <v>12</v>
      </c>
      <c r="J422" t="s">
        <v>8</v>
      </c>
      <c r="K422" t="s">
        <v>9</v>
      </c>
      <c r="L422" t="s">
        <v>9</v>
      </c>
      <c r="M422" t="s">
        <v>9</v>
      </c>
      <c r="N422">
        <v>200</v>
      </c>
      <c r="O422" t="s">
        <v>9</v>
      </c>
      <c r="P422">
        <v>250</v>
      </c>
      <c r="Q422">
        <v>1</v>
      </c>
      <c r="R422">
        <v>12</v>
      </c>
      <c r="S422">
        <v>1</v>
      </c>
      <c r="T422">
        <v>8</v>
      </c>
      <c r="U422">
        <f t="shared" si="16"/>
        <v>1</v>
      </c>
      <c r="V422">
        <f t="shared" si="17"/>
        <v>12</v>
      </c>
      <c r="W422" s="35" t="s">
        <v>775</v>
      </c>
      <c r="X422" t="s">
        <v>8</v>
      </c>
      <c r="Y422" t="s">
        <v>78</v>
      </c>
      <c r="Z422" t="s">
        <v>340</v>
      </c>
      <c r="AA422">
        <v>3</v>
      </c>
      <c r="AB422" t="s">
        <v>356</v>
      </c>
      <c r="AC422" t="s">
        <v>9</v>
      </c>
      <c r="AD422" t="s">
        <v>8</v>
      </c>
      <c r="AE422" t="s">
        <v>231</v>
      </c>
      <c r="AF422" t="s">
        <v>9</v>
      </c>
      <c r="AG422" t="s">
        <v>9</v>
      </c>
      <c r="AH422">
        <v>20</v>
      </c>
      <c r="AI422" s="35" t="s">
        <v>1805</v>
      </c>
      <c r="AK422">
        <v>1.2</v>
      </c>
      <c r="AL422" t="s">
        <v>356</v>
      </c>
      <c r="AM422">
        <v>0</v>
      </c>
      <c r="AN422" t="s">
        <v>157</v>
      </c>
      <c r="AO422" s="35">
        <v>4</v>
      </c>
      <c r="AP422" t="s">
        <v>876</v>
      </c>
      <c r="AQ422">
        <v>53.1</v>
      </c>
      <c r="AR422">
        <v>3.08</v>
      </c>
      <c r="AS422">
        <v>39.14</v>
      </c>
      <c r="AT422">
        <v>7.86</v>
      </c>
      <c r="AU422" t="s">
        <v>8</v>
      </c>
      <c r="AV422" t="s">
        <v>8</v>
      </c>
      <c r="AW422" t="s">
        <v>137</v>
      </c>
      <c r="AX422" t="s">
        <v>197</v>
      </c>
      <c r="AY422" s="35" t="s">
        <v>12</v>
      </c>
      <c r="AZ422" t="s">
        <v>8</v>
      </c>
      <c r="BA422" t="s">
        <v>8</v>
      </c>
      <c r="BB422" t="s">
        <v>8</v>
      </c>
      <c r="BC422" t="s">
        <v>8</v>
      </c>
      <c r="BD422" t="s">
        <v>8</v>
      </c>
      <c r="BE422" t="s">
        <v>8</v>
      </c>
      <c r="BF422" s="35" t="s">
        <v>273</v>
      </c>
      <c r="BG422" t="s">
        <v>273</v>
      </c>
    </row>
    <row r="423" spans="1:60" s="22" customFormat="1" x14ac:dyDescent="0.3">
      <c r="A423" s="22" t="s">
        <v>1809</v>
      </c>
      <c r="B423" s="22" t="s">
        <v>1808</v>
      </c>
      <c r="C423" s="22">
        <v>2016</v>
      </c>
      <c r="D423" s="22" t="s">
        <v>1810</v>
      </c>
      <c r="E423" s="22" t="s">
        <v>141</v>
      </c>
      <c r="F423" s="34" t="s">
        <v>25</v>
      </c>
      <c r="G423" s="22" t="s">
        <v>1008</v>
      </c>
      <c r="H423" s="22" t="s">
        <v>36</v>
      </c>
      <c r="I423" s="22" t="s">
        <v>12</v>
      </c>
      <c r="J423" s="22" t="s">
        <v>8</v>
      </c>
      <c r="K423" s="22">
        <v>13</v>
      </c>
      <c r="L423" s="22" t="s">
        <v>9</v>
      </c>
      <c r="M423" s="22">
        <v>17</v>
      </c>
      <c r="N423" s="22" t="s">
        <v>9</v>
      </c>
      <c r="O423" s="22" t="s">
        <v>9</v>
      </c>
      <c r="P423" s="22" t="s">
        <v>9</v>
      </c>
      <c r="Q423" s="22">
        <v>2</v>
      </c>
      <c r="R423" s="22">
        <v>4</v>
      </c>
      <c r="S423" s="22">
        <v>0</v>
      </c>
      <c r="T423" s="22" t="s">
        <v>8</v>
      </c>
      <c r="U423" s="22" t="str">
        <f t="shared" si="16"/>
        <v>NA</v>
      </c>
      <c r="V423" s="22" t="str">
        <f t="shared" si="17"/>
        <v>NA</v>
      </c>
      <c r="W423" s="34" t="s">
        <v>97</v>
      </c>
      <c r="X423" s="22" t="s">
        <v>8</v>
      </c>
      <c r="Y423" s="22" t="s">
        <v>76</v>
      </c>
      <c r="Z423" s="22" t="s">
        <v>905</v>
      </c>
      <c r="AA423" s="22">
        <v>110</v>
      </c>
      <c r="AB423" s="22" t="s">
        <v>145</v>
      </c>
      <c r="AC423" s="22">
        <v>17</v>
      </c>
      <c r="AD423" s="22" t="s">
        <v>221</v>
      </c>
      <c r="AE423" s="22" t="s">
        <v>84</v>
      </c>
      <c r="AF423" s="22">
        <v>532</v>
      </c>
      <c r="AG423" s="22" t="s">
        <v>9</v>
      </c>
      <c r="AH423" s="22">
        <v>15</v>
      </c>
      <c r="AI423" s="34" t="s">
        <v>12</v>
      </c>
      <c r="AJ423" s="22" t="s">
        <v>8</v>
      </c>
      <c r="AK423" s="22" t="s">
        <v>8</v>
      </c>
      <c r="AL423" s="22" t="s">
        <v>8</v>
      </c>
      <c r="AM423" s="22" t="s">
        <v>8</v>
      </c>
      <c r="AN423" s="22" t="s">
        <v>8</v>
      </c>
      <c r="AO423" s="34">
        <v>3</v>
      </c>
      <c r="AP423" s="22" t="s">
        <v>876</v>
      </c>
      <c r="AQ423" s="22">
        <v>3.67</v>
      </c>
      <c r="AR423" s="22">
        <v>1.21</v>
      </c>
      <c r="AS423" s="22" t="s">
        <v>8</v>
      </c>
      <c r="AT423" s="22" t="s">
        <v>8</v>
      </c>
      <c r="AU423" s="22" t="s">
        <v>8</v>
      </c>
      <c r="AV423" s="22" t="s">
        <v>8</v>
      </c>
      <c r="AW423" s="22" t="s">
        <v>301</v>
      </c>
      <c r="AX423" s="22" t="s">
        <v>197</v>
      </c>
      <c r="AY423" s="34" t="s">
        <v>12</v>
      </c>
      <c r="AZ423" s="22" t="s">
        <v>8</v>
      </c>
      <c r="BA423" s="22" t="s">
        <v>8</v>
      </c>
      <c r="BB423" s="22" t="s">
        <v>8</v>
      </c>
      <c r="BC423" s="22" t="s">
        <v>8</v>
      </c>
      <c r="BD423" s="22" t="s">
        <v>8</v>
      </c>
      <c r="BE423" s="22" t="s">
        <v>8</v>
      </c>
      <c r="BF423" s="34" t="s">
        <v>272</v>
      </c>
      <c r="BG423" s="22" t="s">
        <v>273</v>
      </c>
      <c r="BH423" s="22" t="s">
        <v>1811</v>
      </c>
    </row>
    <row r="424" spans="1:60" s="22" customFormat="1" x14ac:dyDescent="0.3">
      <c r="A424" s="22" t="s">
        <v>1809</v>
      </c>
      <c r="B424" s="22" t="s">
        <v>1808</v>
      </c>
      <c r="C424" s="22">
        <v>2016</v>
      </c>
      <c r="D424" s="22" t="s">
        <v>1810</v>
      </c>
      <c r="E424" s="22" t="s">
        <v>143</v>
      </c>
      <c r="F424" s="34" t="s">
        <v>25</v>
      </c>
      <c r="G424" s="22" t="s">
        <v>1008</v>
      </c>
      <c r="H424" s="22" t="s">
        <v>36</v>
      </c>
      <c r="I424" s="22" t="s">
        <v>337</v>
      </c>
      <c r="J424" s="22" t="s">
        <v>8</v>
      </c>
      <c r="K424" s="22" t="s">
        <v>9</v>
      </c>
      <c r="L424" s="22">
        <v>78</v>
      </c>
      <c r="M424" s="22" t="s">
        <v>9</v>
      </c>
      <c r="N424" s="22" t="s">
        <v>9</v>
      </c>
      <c r="O424" s="22" t="s">
        <v>9</v>
      </c>
      <c r="P424" s="22" t="s">
        <v>9</v>
      </c>
      <c r="Q424" s="22">
        <v>2</v>
      </c>
      <c r="R424" s="22">
        <v>4</v>
      </c>
      <c r="S424" s="22">
        <v>0</v>
      </c>
      <c r="T424" s="22" t="s">
        <v>8</v>
      </c>
      <c r="U424" s="22" t="str">
        <f t="shared" si="16"/>
        <v>NA</v>
      </c>
      <c r="V424" s="22" t="str">
        <f t="shared" si="17"/>
        <v>NA</v>
      </c>
      <c r="W424" s="34" t="s">
        <v>97</v>
      </c>
      <c r="X424" s="22" t="s">
        <v>8</v>
      </c>
      <c r="Y424" s="22" t="s">
        <v>76</v>
      </c>
      <c r="Z424" s="22" t="s">
        <v>905</v>
      </c>
      <c r="AA424" s="22">
        <v>110</v>
      </c>
      <c r="AB424" s="22" t="s">
        <v>145</v>
      </c>
      <c r="AC424" s="22">
        <v>17</v>
      </c>
      <c r="AD424" s="22" t="s">
        <v>221</v>
      </c>
      <c r="AE424" s="22" t="s">
        <v>84</v>
      </c>
      <c r="AF424" s="22">
        <v>532</v>
      </c>
      <c r="AG424" s="22" t="s">
        <v>9</v>
      </c>
      <c r="AH424" s="22">
        <v>15</v>
      </c>
      <c r="AI424" s="34" t="s">
        <v>12</v>
      </c>
      <c r="AJ424" s="22" t="s">
        <v>8</v>
      </c>
      <c r="AK424" s="22" t="s">
        <v>8</v>
      </c>
      <c r="AL424" s="22" t="s">
        <v>8</v>
      </c>
      <c r="AM424" s="22" t="s">
        <v>8</v>
      </c>
      <c r="AN424" s="22" t="s">
        <v>8</v>
      </c>
      <c r="AO424" s="34">
        <v>3</v>
      </c>
      <c r="AP424" s="22" t="s">
        <v>876</v>
      </c>
      <c r="AQ424" s="22">
        <v>3.77</v>
      </c>
      <c r="AR424" s="22">
        <v>0.83</v>
      </c>
      <c r="AS424" s="22" t="s">
        <v>8</v>
      </c>
      <c r="AT424" s="22" t="s">
        <v>8</v>
      </c>
      <c r="AU424" s="22" t="s">
        <v>8</v>
      </c>
      <c r="AV424" s="22" t="s">
        <v>8</v>
      </c>
      <c r="AW424" s="22" t="s">
        <v>301</v>
      </c>
      <c r="AX424" s="22" t="s">
        <v>197</v>
      </c>
      <c r="AY424" s="34" t="s">
        <v>12</v>
      </c>
      <c r="AZ424" s="22" t="s">
        <v>8</v>
      </c>
      <c r="BA424" s="22" t="s">
        <v>8</v>
      </c>
      <c r="BB424" s="22" t="s">
        <v>8</v>
      </c>
      <c r="BC424" s="22" t="s">
        <v>8</v>
      </c>
      <c r="BD424" s="22" t="s">
        <v>8</v>
      </c>
      <c r="BE424" s="22" t="s">
        <v>8</v>
      </c>
      <c r="BF424" s="34" t="s">
        <v>272</v>
      </c>
      <c r="BG424" s="22" t="s">
        <v>273</v>
      </c>
      <c r="BH424" s="22" t="s">
        <v>1811</v>
      </c>
    </row>
    <row r="425" spans="1:60" x14ac:dyDescent="0.3">
      <c r="A425" t="s">
        <v>1813</v>
      </c>
      <c r="B425" t="s">
        <v>1812</v>
      </c>
      <c r="C425">
        <v>2005</v>
      </c>
      <c r="D425" t="s">
        <v>1814</v>
      </c>
      <c r="E425" t="s">
        <v>141</v>
      </c>
      <c r="F425" s="35" t="s">
        <v>24</v>
      </c>
      <c r="G425" t="s">
        <v>11</v>
      </c>
      <c r="H425" t="s">
        <v>36</v>
      </c>
      <c r="I425" t="s">
        <v>12</v>
      </c>
      <c r="J425" t="s">
        <v>8</v>
      </c>
      <c r="K425" t="s">
        <v>9</v>
      </c>
      <c r="L425" t="s">
        <v>9</v>
      </c>
      <c r="M425" t="s">
        <v>9</v>
      </c>
      <c r="N425">
        <v>305</v>
      </c>
      <c r="O425">
        <v>351</v>
      </c>
      <c r="P425">
        <v>400</v>
      </c>
      <c r="Q425">
        <v>1</v>
      </c>
      <c r="R425">
        <v>17</v>
      </c>
      <c r="S425">
        <v>3</v>
      </c>
      <c r="T425">
        <v>12</v>
      </c>
      <c r="U425">
        <f t="shared" si="16"/>
        <v>3</v>
      </c>
      <c r="V425">
        <f t="shared" si="17"/>
        <v>5.666666666666667</v>
      </c>
      <c r="W425" s="35" t="s">
        <v>99</v>
      </c>
      <c r="X425" t="s">
        <v>8</v>
      </c>
      <c r="Y425" t="s">
        <v>2553</v>
      </c>
      <c r="Z425" t="s">
        <v>355</v>
      </c>
      <c r="AA425">
        <v>50</v>
      </c>
      <c r="AB425" t="s">
        <v>145</v>
      </c>
      <c r="AC425">
        <v>50</v>
      </c>
      <c r="AD425" t="s">
        <v>292</v>
      </c>
      <c r="AE425" t="s">
        <v>776</v>
      </c>
      <c r="AF425">
        <v>540</v>
      </c>
      <c r="AG425">
        <v>0.1</v>
      </c>
      <c r="AH425">
        <v>25</v>
      </c>
      <c r="AI425" s="35" t="s">
        <v>1816</v>
      </c>
      <c r="AK425">
        <v>2</v>
      </c>
      <c r="AL425" t="s">
        <v>1818</v>
      </c>
      <c r="AM425">
        <v>-0.25</v>
      </c>
      <c r="AN425" t="s">
        <v>156</v>
      </c>
      <c r="AO425" s="35">
        <v>168</v>
      </c>
      <c r="AP425" t="s">
        <v>876</v>
      </c>
      <c r="AQ425">
        <v>6.2</v>
      </c>
      <c r="AR425">
        <v>0.7</v>
      </c>
      <c r="AS425">
        <v>3.7</v>
      </c>
      <c r="AT425">
        <v>0.4</v>
      </c>
      <c r="AU425" t="s">
        <v>8</v>
      </c>
      <c r="AV425" t="s">
        <v>8</v>
      </c>
      <c r="AW425" t="s">
        <v>137</v>
      </c>
      <c r="AX425" t="s">
        <v>197</v>
      </c>
      <c r="AY425" s="35" t="s">
        <v>12</v>
      </c>
      <c r="AZ425" t="s">
        <v>8</v>
      </c>
      <c r="BA425" t="s">
        <v>8</v>
      </c>
      <c r="BB425" t="s">
        <v>8</v>
      </c>
      <c r="BC425" t="s">
        <v>8</v>
      </c>
      <c r="BD425" t="s">
        <v>8</v>
      </c>
      <c r="BE425" t="s">
        <v>8</v>
      </c>
      <c r="BF425" s="35" t="s">
        <v>273</v>
      </c>
      <c r="BG425" t="s">
        <v>272</v>
      </c>
      <c r="BH425" t="s">
        <v>1815</v>
      </c>
    </row>
    <row r="426" spans="1:60" x14ac:dyDescent="0.3">
      <c r="A426" t="s">
        <v>1813</v>
      </c>
      <c r="B426" t="s">
        <v>1812</v>
      </c>
      <c r="C426">
        <v>2005</v>
      </c>
      <c r="D426" t="s">
        <v>1814</v>
      </c>
      <c r="E426" t="s">
        <v>143</v>
      </c>
      <c r="F426" s="35" t="s">
        <v>24</v>
      </c>
      <c r="G426" t="s">
        <v>11</v>
      </c>
      <c r="H426" t="s">
        <v>36</v>
      </c>
      <c r="I426" t="s">
        <v>12</v>
      </c>
      <c r="J426" t="s">
        <v>8</v>
      </c>
      <c r="K426" t="s">
        <v>9</v>
      </c>
      <c r="L426" t="s">
        <v>9</v>
      </c>
      <c r="M426" t="s">
        <v>9</v>
      </c>
      <c r="N426">
        <v>305</v>
      </c>
      <c r="O426">
        <v>351</v>
      </c>
      <c r="P426">
        <v>400</v>
      </c>
      <c r="Q426">
        <v>1</v>
      </c>
      <c r="R426">
        <v>17</v>
      </c>
      <c r="S426">
        <v>3</v>
      </c>
      <c r="T426">
        <v>7</v>
      </c>
      <c r="U426">
        <f t="shared" si="16"/>
        <v>3</v>
      </c>
      <c r="V426">
        <f t="shared" si="17"/>
        <v>5.666666666666667</v>
      </c>
      <c r="W426" s="35" t="s">
        <v>99</v>
      </c>
      <c r="X426" t="s">
        <v>8</v>
      </c>
      <c r="Y426" t="s">
        <v>2553</v>
      </c>
      <c r="Z426" t="s">
        <v>355</v>
      </c>
      <c r="AA426">
        <v>50</v>
      </c>
      <c r="AB426" t="s">
        <v>145</v>
      </c>
      <c r="AC426">
        <v>50</v>
      </c>
      <c r="AD426" t="s">
        <v>292</v>
      </c>
      <c r="AE426" t="s">
        <v>776</v>
      </c>
      <c r="AF426">
        <v>540</v>
      </c>
      <c r="AG426">
        <v>0.1</v>
      </c>
      <c r="AH426">
        <v>25</v>
      </c>
      <c r="AI426" s="35" t="s">
        <v>1817</v>
      </c>
      <c r="AK426">
        <v>100</v>
      </c>
      <c r="AL426" t="s">
        <v>1818</v>
      </c>
      <c r="AM426">
        <v>-0.25</v>
      </c>
      <c r="AN426" t="s">
        <v>156</v>
      </c>
      <c r="AO426" s="35">
        <v>168</v>
      </c>
      <c r="AP426" t="s">
        <v>876</v>
      </c>
      <c r="AQ426">
        <v>6.2</v>
      </c>
      <c r="AR426">
        <v>0.7</v>
      </c>
      <c r="AS426">
        <v>8.8000000000000007</v>
      </c>
      <c r="AT426">
        <v>1</v>
      </c>
      <c r="AU426" t="s">
        <v>8</v>
      </c>
      <c r="AV426" t="s">
        <v>8</v>
      </c>
      <c r="AW426" t="s">
        <v>137</v>
      </c>
      <c r="AX426" t="s">
        <v>197</v>
      </c>
      <c r="AY426" s="35" t="s">
        <v>12</v>
      </c>
      <c r="AZ426" t="s">
        <v>8</v>
      </c>
      <c r="BA426" t="s">
        <v>8</v>
      </c>
      <c r="BB426" t="s">
        <v>8</v>
      </c>
      <c r="BC426" t="s">
        <v>8</v>
      </c>
      <c r="BD426" t="s">
        <v>8</v>
      </c>
      <c r="BE426" t="s">
        <v>8</v>
      </c>
      <c r="BF426" s="35" t="s">
        <v>273</v>
      </c>
      <c r="BG426" t="s">
        <v>272</v>
      </c>
      <c r="BH426" t="s">
        <v>1815</v>
      </c>
    </row>
    <row r="427" spans="1:60" s="22" customFormat="1" x14ac:dyDescent="0.3">
      <c r="A427" s="22" t="s">
        <v>1822</v>
      </c>
      <c r="B427" s="22" t="s">
        <v>1821</v>
      </c>
      <c r="C427" s="22">
        <v>2016</v>
      </c>
      <c r="D427" s="22" t="s">
        <v>1823</v>
      </c>
      <c r="E427" s="22" t="s">
        <v>141</v>
      </c>
      <c r="F427" s="34" t="s">
        <v>25</v>
      </c>
      <c r="G427" s="22" t="s">
        <v>1008</v>
      </c>
      <c r="H427" s="22" t="s">
        <v>36</v>
      </c>
      <c r="I427" s="22" t="s">
        <v>12</v>
      </c>
      <c r="J427" s="22" t="s">
        <v>8</v>
      </c>
      <c r="K427" s="22" t="s">
        <v>9</v>
      </c>
      <c r="L427" s="22">
        <v>8</v>
      </c>
      <c r="M427" s="22" t="s">
        <v>9</v>
      </c>
      <c r="N427" s="22">
        <v>22</v>
      </c>
      <c r="O427" s="22" t="s">
        <v>9</v>
      </c>
      <c r="P427" s="22">
        <v>26</v>
      </c>
      <c r="Q427" s="22">
        <v>1</v>
      </c>
      <c r="R427" s="22">
        <v>6</v>
      </c>
      <c r="S427" s="22">
        <v>3</v>
      </c>
      <c r="T427" s="22">
        <v>6</v>
      </c>
      <c r="U427" s="22">
        <f t="shared" si="16"/>
        <v>3</v>
      </c>
      <c r="V427" s="22">
        <f t="shared" si="17"/>
        <v>2</v>
      </c>
      <c r="W427" s="34" t="s">
        <v>9</v>
      </c>
      <c r="X427" s="22" t="s">
        <v>8</v>
      </c>
      <c r="Y427" s="22" t="s">
        <v>9</v>
      </c>
      <c r="Z427" s="22" t="s">
        <v>91</v>
      </c>
      <c r="AA427" s="22">
        <v>20</v>
      </c>
      <c r="AB427" s="22" t="s">
        <v>145</v>
      </c>
      <c r="AC427" s="22" t="s">
        <v>9</v>
      </c>
      <c r="AD427" s="22" t="s">
        <v>8</v>
      </c>
      <c r="AE427" s="22" t="s">
        <v>85</v>
      </c>
      <c r="AF427" s="22">
        <v>540</v>
      </c>
      <c r="AG427" s="22" t="s">
        <v>9</v>
      </c>
      <c r="AH427" s="22">
        <v>10</v>
      </c>
      <c r="AI427" s="34" t="s">
        <v>1824</v>
      </c>
      <c r="AK427" s="22">
        <v>50</v>
      </c>
      <c r="AL427" s="22" t="s">
        <v>145</v>
      </c>
      <c r="AM427" s="22">
        <v>0</v>
      </c>
      <c r="AN427" s="22" t="s">
        <v>157</v>
      </c>
      <c r="AO427" s="34">
        <v>24</v>
      </c>
      <c r="AP427" s="22" t="s">
        <v>875</v>
      </c>
      <c r="AQ427" s="22">
        <v>35.39</v>
      </c>
      <c r="AR427" s="22">
        <v>1.31</v>
      </c>
      <c r="AS427" s="22">
        <v>22.14</v>
      </c>
      <c r="AT427" s="22">
        <v>1.94</v>
      </c>
      <c r="AU427" s="22" t="s">
        <v>8</v>
      </c>
      <c r="AV427" s="22" t="s">
        <v>8</v>
      </c>
      <c r="AW427" s="22" t="s">
        <v>137</v>
      </c>
      <c r="AX427" s="22" t="s">
        <v>198</v>
      </c>
      <c r="AY427" s="34" t="s">
        <v>12</v>
      </c>
      <c r="AZ427" s="22" t="s">
        <v>8</v>
      </c>
      <c r="BA427" s="22" t="s">
        <v>8</v>
      </c>
      <c r="BB427" s="22" t="s">
        <v>8</v>
      </c>
      <c r="BC427" s="22" t="s">
        <v>8</v>
      </c>
      <c r="BD427" s="22" t="s">
        <v>8</v>
      </c>
      <c r="BE427" s="22" t="s">
        <v>8</v>
      </c>
      <c r="BF427" s="34" t="s">
        <v>273</v>
      </c>
      <c r="BG427" s="22" t="s">
        <v>272</v>
      </c>
      <c r="BH427" s="22" t="s">
        <v>1825</v>
      </c>
    </row>
    <row r="428" spans="1:60" x14ac:dyDescent="0.3">
      <c r="A428" t="s">
        <v>1829</v>
      </c>
      <c r="B428" t="s">
        <v>1828</v>
      </c>
      <c r="C428">
        <v>1997</v>
      </c>
      <c r="D428" t="s">
        <v>1830</v>
      </c>
      <c r="E428" t="s">
        <v>141</v>
      </c>
      <c r="F428" s="35" t="s">
        <v>24</v>
      </c>
      <c r="G428" t="s">
        <v>11</v>
      </c>
      <c r="H428" t="s">
        <v>36</v>
      </c>
      <c r="I428" t="s">
        <v>12</v>
      </c>
      <c r="J428" t="s">
        <v>8</v>
      </c>
      <c r="K428" t="s">
        <v>9</v>
      </c>
      <c r="L428" t="s">
        <v>9</v>
      </c>
      <c r="M428" t="s">
        <v>9</v>
      </c>
      <c r="N428">
        <v>260</v>
      </c>
      <c r="O428" t="s">
        <v>9</v>
      </c>
      <c r="P428">
        <v>340</v>
      </c>
      <c r="Q428">
        <v>1</v>
      </c>
      <c r="R428">
        <v>7</v>
      </c>
      <c r="S428">
        <v>0</v>
      </c>
      <c r="T428" t="s">
        <v>8</v>
      </c>
      <c r="U428" t="str">
        <f t="shared" si="16"/>
        <v>NA</v>
      </c>
      <c r="V428" t="str">
        <f t="shared" si="17"/>
        <v>NA</v>
      </c>
      <c r="W428" s="35" t="s">
        <v>1150</v>
      </c>
      <c r="X428" t="s">
        <v>99</v>
      </c>
      <c r="Y428" t="s">
        <v>2553</v>
      </c>
      <c r="Z428" t="s">
        <v>355</v>
      </c>
      <c r="AA428">
        <v>50</v>
      </c>
      <c r="AB428" t="s">
        <v>145</v>
      </c>
      <c r="AC428" t="s">
        <v>9</v>
      </c>
      <c r="AD428" t="s">
        <v>8</v>
      </c>
      <c r="AE428" t="s">
        <v>9</v>
      </c>
      <c r="AF428" t="s">
        <v>9</v>
      </c>
      <c r="AG428">
        <v>0.1</v>
      </c>
      <c r="AH428">
        <v>20</v>
      </c>
      <c r="AI428" s="35" t="s">
        <v>12</v>
      </c>
      <c r="AJ428" t="s">
        <v>8</v>
      </c>
      <c r="AK428" t="s">
        <v>8</v>
      </c>
      <c r="AL428" t="s">
        <v>8</v>
      </c>
      <c r="AM428" t="s">
        <v>8</v>
      </c>
      <c r="AN428" t="s">
        <v>8</v>
      </c>
      <c r="AO428" s="35">
        <v>48</v>
      </c>
      <c r="AP428" t="s">
        <v>876</v>
      </c>
      <c r="AQ428">
        <v>9.8000000000000007</v>
      </c>
      <c r="AR428">
        <v>4.5</v>
      </c>
      <c r="AS428" t="s">
        <v>8</v>
      </c>
      <c r="AT428" t="s">
        <v>8</v>
      </c>
      <c r="AU428" t="s">
        <v>8</v>
      </c>
      <c r="AV428" t="s">
        <v>8</v>
      </c>
      <c r="AW428" t="s">
        <v>485</v>
      </c>
      <c r="AX428" t="s">
        <v>196</v>
      </c>
      <c r="AY428" s="35" t="s">
        <v>12</v>
      </c>
      <c r="AZ428" t="s">
        <v>8</v>
      </c>
      <c r="BA428" t="s">
        <v>8</v>
      </c>
      <c r="BB428" t="s">
        <v>8</v>
      </c>
      <c r="BC428" t="s">
        <v>8</v>
      </c>
      <c r="BD428" t="s">
        <v>8</v>
      </c>
      <c r="BE428" t="s">
        <v>8</v>
      </c>
      <c r="BF428" s="35" t="s">
        <v>273</v>
      </c>
      <c r="BG428" t="s">
        <v>273</v>
      </c>
      <c r="BH428" t="s">
        <v>1831</v>
      </c>
    </row>
    <row r="429" spans="1:60" s="22" customFormat="1" x14ac:dyDescent="0.3">
      <c r="A429" s="22" t="s">
        <v>1834</v>
      </c>
      <c r="B429" s="22" t="s">
        <v>1828</v>
      </c>
      <c r="C429" s="22">
        <v>1997</v>
      </c>
      <c r="D429" s="22" t="s">
        <v>1835</v>
      </c>
      <c r="E429" s="22" t="s">
        <v>141</v>
      </c>
      <c r="F429" s="34" t="s">
        <v>24</v>
      </c>
      <c r="G429" s="22" t="s">
        <v>11</v>
      </c>
      <c r="H429" s="22" t="s">
        <v>36</v>
      </c>
      <c r="I429" s="22" t="s">
        <v>12</v>
      </c>
      <c r="J429" s="22" t="s">
        <v>8</v>
      </c>
      <c r="K429" s="22" t="s">
        <v>9</v>
      </c>
      <c r="L429" s="22" t="s">
        <v>9</v>
      </c>
      <c r="M429" s="22" t="s">
        <v>9</v>
      </c>
      <c r="N429" s="22">
        <v>240</v>
      </c>
      <c r="O429" s="22" t="s">
        <v>9</v>
      </c>
      <c r="P429" s="22">
        <v>390</v>
      </c>
      <c r="Q429" s="22">
        <v>2</v>
      </c>
      <c r="R429" s="22">
        <v>9</v>
      </c>
      <c r="S429" s="22">
        <v>0</v>
      </c>
      <c r="T429" s="22" t="s">
        <v>8</v>
      </c>
      <c r="U429" s="22" t="str">
        <f t="shared" si="16"/>
        <v>NA</v>
      </c>
      <c r="V429" s="22" t="str">
        <f t="shared" si="17"/>
        <v>NA</v>
      </c>
      <c r="W429" s="34" t="s">
        <v>99</v>
      </c>
      <c r="X429" s="22" t="s">
        <v>8</v>
      </c>
      <c r="Y429" s="22" t="s">
        <v>2553</v>
      </c>
      <c r="Z429" s="22" t="s">
        <v>9</v>
      </c>
      <c r="AA429" s="22">
        <v>50</v>
      </c>
      <c r="AB429" s="22" t="s">
        <v>145</v>
      </c>
      <c r="AC429" s="22" t="s">
        <v>9</v>
      </c>
      <c r="AD429" s="22" t="s">
        <v>8</v>
      </c>
      <c r="AE429" s="22" t="s">
        <v>9</v>
      </c>
      <c r="AF429" s="22" t="s">
        <v>9</v>
      </c>
      <c r="AG429" s="22">
        <v>0.1</v>
      </c>
      <c r="AH429" s="22">
        <v>10</v>
      </c>
      <c r="AI429" s="34" t="s">
        <v>12</v>
      </c>
      <c r="AJ429" s="22" t="s">
        <v>8</v>
      </c>
      <c r="AK429" s="22" t="s">
        <v>8</v>
      </c>
      <c r="AL429" s="22" t="s">
        <v>8</v>
      </c>
      <c r="AM429" s="22" t="s">
        <v>8</v>
      </c>
      <c r="AN429" s="22" t="s">
        <v>8</v>
      </c>
      <c r="AO429" s="34">
        <v>48</v>
      </c>
      <c r="AP429" s="22" t="s">
        <v>876</v>
      </c>
      <c r="AQ429" s="22">
        <v>2.9</v>
      </c>
      <c r="AR429" s="22">
        <v>1.3</v>
      </c>
      <c r="AS429" s="22" t="s">
        <v>8</v>
      </c>
      <c r="AT429" s="22" t="s">
        <v>8</v>
      </c>
      <c r="AU429" s="22" t="s">
        <v>8</v>
      </c>
      <c r="AV429" s="22" t="s">
        <v>8</v>
      </c>
      <c r="AW429" s="22" t="s">
        <v>485</v>
      </c>
      <c r="AX429" s="22" t="s">
        <v>9</v>
      </c>
      <c r="AY429" s="34" t="s">
        <v>12</v>
      </c>
      <c r="AZ429" s="22" t="s">
        <v>8</v>
      </c>
      <c r="BA429" s="22" t="s">
        <v>8</v>
      </c>
      <c r="BB429" s="22" t="s">
        <v>8</v>
      </c>
      <c r="BC429" s="22" t="s">
        <v>8</v>
      </c>
      <c r="BD429" s="22" t="s">
        <v>8</v>
      </c>
      <c r="BE429" s="22" t="s">
        <v>8</v>
      </c>
      <c r="BF429" s="34" t="s">
        <v>273</v>
      </c>
      <c r="BG429" s="22" t="s">
        <v>272</v>
      </c>
      <c r="BH429" s="22" t="s">
        <v>1836</v>
      </c>
    </row>
    <row r="430" spans="1:60" x14ac:dyDescent="0.3">
      <c r="A430" t="s">
        <v>1840</v>
      </c>
      <c r="B430" t="s">
        <v>1839</v>
      </c>
      <c r="C430">
        <v>1988</v>
      </c>
      <c r="D430" t="s">
        <v>1841</v>
      </c>
      <c r="E430" t="s">
        <v>141</v>
      </c>
      <c r="F430" s="35" t="s">
        <v>24</v>
      </c>
      <c r="G430" t="s">
        <v>10</v>
      </c>
      <c r="H430" t="s">
        <v>36</v>
      </c>
      <c r="I430" t="s">
        <v>12</v>
      </c>
      <c r="J430" t="s">
        <v>8</v>
      </c>
      <c r="K430" t="s">
        <v>9</v>
      </c>
      <c r="L430" t="s">
        <v>9</v>
      </c>
      <c r="M430" t="s">
        <v>9</v>
      </c>
      <c r="N430">
        <v>280</v>
      </c>
      <c r="O430" t="s">
        <v>9</v>
      </c>
      <c r="P430">
        <v>330</v>
      </c>
      <c r="Q430">
        <v>1</v>
      </c>
      <c r="R430">
        <v>7</v>
      </c>
      <c r="S430">
        <v>2</v>
      </c>
      <c r="T430">
        <v>6</v>
      </c>
      <c r="U430">
        <f t="shared" si="16"/>
        <v>2</v>
      </c>
      <c r="V430">
        <f t="shared" si="17"/>
        <v>3.5</v>
      </c>
      <c r="W430" s="35" t="s">
        <v>147</v>
      </c>
      <c r="X430" t="s">
        <v>95</v>
      </c>
      <c r="Y430" t="s">
        <v>2553</v>
      </c>
      <c r="Z430" t="s">
        <v>91</v>
      </c>
      <c r="AA430">
        <v>30</v>
      </c>
      <c r="AB430" t="s">
        <v>320</v>
      </c>
      <c r="AC430">
        <v>10</v>
      </c>
      <c r="AD430" t="s">
        <v>461</v>
      </c>
      <c r="AE430" t="s">
        <v>1842</v>
      </c>
      <c r="AF430">
        <v>543.5</v>
      </c>
      <c r="AG430">
        <v>0.2</v>
      </c>
      <c r="AH430">
        <v>20</v>
      </c>
      <c r="AI430" s="35" t="s">
        <v>1843</v>
      </c>
      <c r="AK430">
        <v>150</v>
      </c>
      <c r="AL430" t="s">
        <v>1085</v>
      </c>
      <c r="AM430">
        <v>1</v>
      </c>
      <c r="AN430" t="s">
        <v>158</v>
      </c>
      <c r="AO430" s="35">
        <v>168</v>
      </c>
      <c r="AP430" t="s">
        <v>876</v>
      </c>
      <c r="AQ430">
        <v>32.6</v>
      </c>
      <c r="AR430">
        <v>10.1</v>
      </c>
      <c r="AS430">
        <v>3.2</v>
      </c>
      <c r="AT430">
        <v>1.9</v>
      </c>
      <c r="AU430" t="s">
        <v>8</v>
      </c>
      <c r="AV430" t="s">
        <v>8</v>
      </c>
      <c r="AW430" t="s">
        <v>137</v>
      </c>
      <c r="AX430" t="s">
        <v>198</v>
      </c>
      <c r="AY430" s="35" t="s">
        <v>12</v>
      </c>
      <c r="AZ430" t="s">
        <v>8</v>
      </c>
      <c r="BA430" t="s">
        <v>8</v>
      </c>
      <c r="BB430" t="s">
        <v>8</v>
      </c>
      <c r="BC430" t="s">
        <v>8</v>
      </c>
      <c r="BD430" t="s">
        <v>8</v>
      </c>
      <c r="BE430" t="s">
        <v>8</v>
      </c>
      <c r="BF430" s="35" t="s">
        <v>273</v>
      </c>
      <c r="BG430" t="s">
        <v>272</v>
      </c>
      <c r="BH430" t="s">
        <v>1844</v>
      </c>
    </row>
    <row r="431" spans="1:60" s="22" customFormat="1" x14ac:dyDescent="0.3">
      <c r="A431" s="22" t="s">
        <v>1846</v>
      </c>
      <c r="B431" s="22" t="s">
        <v>1845</v>
      </c>
      <c r="C431" s="22">
        <v>1998</v>
      </c>
      <c r="D431" s="22" t="s">
        <v>1847</v>
      </c>
      <c r="E431" s="22" t="s">
        <v>141</v>
      </c>
      <c r="F431" s="34" t="s">
        <v>24</v>
      </c>
      <c r="G431" s="22" t="s">
        <v>11</v>
      </c>
      <c r="H431" s="22" t="s">
        <v>36</v>
      </c>
      <c r="I431" s="22" t="s">
        <v>12</v>
      </c>
      <c r="J431" s="22" t="s">
        <v>8</v>
      </c>
      <c r="K431" s="22" t="s">
        <v>9</v>
      </c>
      <c r="L431" s="22" t="s">
        <v>9</v>
      </c>
      <c r="M431" s="22" t="s">
        <v>9</v>
      </c>
      <c r="N431" s="22">
        <v>280</v>
      </c>
      <c r="O431" s="22" t="s">
        <v>9</v>
      </c>
      <c r="P431" s="22">
        <v>350</v>
      </c>
      <c r="Q431" s="22">
        <v>1</v>
      </c>
      <c r="R431" s="22">
        <v>7</v>
      </c>
      <c r="S431" s="22">
        <v>0</v>
      </c>
      <c r="T431" s="22" t="s">
        <v>8</v>
      </c>
      <c r="U431" s="22" t="str">
        <f t="shared" si="16"/>
        <v>NA</v>
      </c>
      <c r="V431" s="22" t="str">
        <f t="shared" si="17"/>
        <v>NA</v>
      </c>
      <c r="W431" s="34" t="s">
        <v>147</v>
      </c>
      <c r="X431" s="22" t="s">
        <v>97</v>
      </c>
      <c r="Y431" s="22" t="s">
        <v>78</v>
      </c>
      <c r="Z431" s="22" t="s">
        <v>340</v>
      </c>
      <c r="AA431" s="22" t="s">
        <v>9</v>
      </c>
      <c r="AB431" s="22" t="s">
        <v>8</v>
      </c>
      <c r="AC431" s="22" t="s">
        <v>9</v>
      </c>
      <c r="AD431" s="22" t="s">
        <v>8</v>
      </c>
      <c r="AE431" s="22" t="s">
        <v>9</v>
      </c>
      <c r="AF431" s="22" t="s">
        <v>9</v>
      </c>
      <c r="AG431" s="22">
        <v>2</v>
      </c>
      <c r="AH431" s="22">
        <v>20</v>
      </c>
      <c r="AI431" s="34" t="s">
        <v>12</v>
      </c>
      <c r="AJ431" s="22" t="s">
        <v>8</v>
      </c>
      <c r="AK431" s="22" t="s">
        <v>8</v>
      </c>
      <c r="AL431" s="22" t="s">
        <v>8</v>
      </c>
      <c r="AM431" s="22" t="s">
        <v>8</v>
      </c>
      <c r="AN431" s="22" t="s">
        <v>8</v>
      </c>
      <c r="AO431" s="34">
        <v>168</v>
      </c>
      <c r="AP431" s="22" t="s">
        <v>876</v>
      </c>
      <c r="AQ431" s="22">
        <v>2.4</v>
      </c>
      <c r="AR431" s="22">
        <v>0.45</v>
      </c>
      <c r="AS431" s="22" t="s">
        <v>8</v>
      </c>
      <c r="AT431" s="22" t="s">
        <v>8</v>
      </c>
      <c r="AU431" s="22" t="s">
        <v>8</v>
      </c>
      <c r="AV431" s="22" t="s">
        <v>8</v>
      </c>
      <c r="AW431" s="22" t="s">
        <v>363</v>
      </c>
      <c r="AX431" s="22" t="s">
        <v>9</v>
      </c>
      <c r="AY431" s="34" t="s">
        <v>12</v>
      </c>
      <c r="AZ431" s="22" t="s">
        <v>8</v>
      </c>
      <c r="BA431" s="22" t="s">
        <v>8</v>
      </c>
      <c r="BB431" s="22" t="s">
        <v>8</v>
      </c>
      <c r="BC431" s="22" t="s">
        <v>8</v>
      </c>
      <c r="BD431" s="22" t="s">
        <v>8</v>
      </c>
      <c r="BE431" s="22" t="s">
        <v>8</v>
      </c>
      <c r="BF431" s="34" t="s">
        <v>273</v>
      </c>
      <c r="BG431" s="22" t="s">
        <v>273</v>
      </c>
    </row>
    <row r="432" spans="1:60" x14ac:dyDescent="0.3">
      <c r="A432" t="s">
        <v>1849</v>
      </c>
      <c r="B432" t="s">
        <v>1848</v>
      </c>
      <c r="C432">
        <v>2019</v>
      </c>
      <c r="D432" t="s">
        <v>1850</v>
      </c>
      <c r="E432" t="s">
        <v>141</v>
      </c>
      <c r="F432" s="35" t="s">
        <v>24</v>
      </c>
      <c r="G432" t="s">
        <v>10</v>
      </c>
      <c r="H432" t="s">
        <v>36</v>
      </c>
      <c r="I432" t="s">
        <v>12</v>
      </c>
      <c r="J432" t="s">
        <v>8</v>
      </c>
      <c r="K432" t="s">
        <v>9</v>
      </c>
      <c r="L432" t="s">
        <v>9</v>
      </c>
      <c r="M432" t="s">
        <v>9</v>
      </c>
      <c r="N432">
        <v>250</v>
      </c>
      <c r="O432" t="s">
        <v>9</v>
      </c>
      <c r="P432">
        <v>300</v>
      </c>
      <c r="Q432">
        <v>2</v>
      </c>
      <c r="R432">
        <v>6</v>
      </c>
      <c r="S432">
        <v>2</v>
      </c>
      <c r="T432">
        <v>6</v>
      </c>
      <c r="U432">
        <f t="shared" si="16"/>
        <v>1</v>
      </c>
      <c r="V432">
        <f t="shared" si="17"/>
        <v>6</v>
      </c>
      <c r="W432" s="35" t="s">
        <v>99</v>
      </c>
      <c r="X432" t="s">
        <v>8</v>
      </c>
      <c r="Y432" t="s">
        <v>76</v>
      </c>
      <c r="Z432" t="s">
        <v>9</v>
      </c>
      <c r="AA432">
        <v>10</v>
      </c>
      <c r="AB432" t="s">
        <v>320</v>
      </c>
      <c r="AC432">
        <v>90</v>
      </c>
      <c r="AD432" t="s">
        <v>221</v>
      </c>
      <c r="AE432" t="s">
        <v>9</v>
      </c>
      <c r="AF432">
        <v>532</v>
      </c>
      <c r="AG432" t="s">
        <v>9</v>
      </c>
      <c r="AH432">
        <v>20</v>
      </c>
      <c r="AI432" s="35" t="s">
        <v>1853</v>
      </c>
      <c r="AK432" t="s">
        <v>9</v>
      </c>
      <c r="AL432" t="s">
        <v>8</v>
      </c>
      <c r="AM432">
        <v>-48</v>
      </c>
      <c r="AN432" t="s">
        <v>156</v>
      </c>
      <c r="AO432" s="35" t="s">
        <v>9</v>
      </c>
      <c r="AP432" t="s">
        <v>875</v>
      </c>
      <c r="AQ432">
        <v>17.170000000000002</v>
      </c>
      <c r="AR432">
        <v>3.47</v>
      </c>
      <c r="AS432">
        <v>24.1</v>
      </c>
      <c r="AT432">
        <v>1.84</v>
      </c>
      <c r="AU432" t="s">
        <v>8</v>
      </c>
      <c r="AV432" t="s">
        <v>8</v>
      </c>
      <c r="AW432" t="s">
        <v>486</v>
      </c>
      <c r="AX432" t="s">
        <v>197</v>
      </c>
      <c r="AY432" s="35" t="s">
        <v>1852</v>
      </c>
      <c r="AZ432">
        <v>1.32</v>
      </c>
      <c r="BA432">
        <v>0.52</v>
      </c>
      <c r="BB432">
        <v>3.16</v>
      </c>
      <c r="BC432">
        <v>0.76</v>
      </c>
      <c r="BD432" t="s">
        <v>197</v>
      </c>
      <c r="BE432" t="s">
        <v>9</v>
      </c>
      <c r="BF432" s="35" t="s">
        <v>272</v>
      </c>
      <c r="BG432" t="s">
        <v>272</v>
      </c>
      <c r="BH432" t="s">
        <v>1851</v>
      </c>
    </row>
    <row r="433" spans="1:60" s="22" customFormat="1" x14ac:dyDescent="0.3">
      <c r="A433" s="22" t="s">
        <v>1856</v>
      </c>
      <c r="B433" s="22" t="s">
        <v>1855</v>
      </c>
      <c r="C433" s="22">
        <v>2012</v>
      </c>
      <c r="D433" s="22" t="s">
        <v>1857</v>
      </c>
      <c r="E433" s="22" t="s">
        <v>141</v>
      </c>
      <c r="F433" s="34" t="s">
        <v>24</v>
      </c>
      <c r="G433" s="22" t="s">
        <v>11</v>
      </c>
      <c r="H433" s="22" t="s">
        <v>36</v>
      </c>
      <c r="I433" s="22" t="s">
        <v>12</v>
      </c>
      <c r="J433" s="22" t="s">
        <v>8</v>
      </c>
      <c r="K433" s="22" t="s">
        <v>9</v>
      </c>
      <c r="L433" s="22" t="s">
        <v>9</v>
      </c>
      <c r="M433" s="22" t="s">
        <v>9</v>
      </c>
      <c r="N433" s="22">
        <v>250</v>
      </c>
      <c r="O433" s="22" t="s">
        <v>9</v>
      </c>
      <c r="P433" s="22">
        <v>270</v>
      </c>
      <c r="Q433" s="22">
        <v>1</v>
      </c>
      <c r="R433" s="22">
        <v>6</v>
      </c>
      <c r="S433" s="22">
        <v>0</v>
      </c>
      <c r="T433" s="22" t="s">
        <v>8</v>
      </c>
      <c r="U433" s="22" t="str">
        <f t="shared" si="16"/>
        <v>NA</v>
      </c>
      <c r="V433" s="22" t="str">
        <f t="shared" si="17"/>
        <v>NA</v>
      </c>
      <c r="W433" s="34" t="s">
        <v>147</v>
      </c>
      <c r="X433" s="22" t="s">
        <v>97</v>
      </c>
      <c r="Y433" s="22" t="s">
        <v>78</v>
      </c>
      <c r="Z433" s="22" t="s">
        <v>905</v>
      </c>
      <c r="AA433" s="22">
        <v>1.3</v>
      </c>
      <c r="AB433" s="22" t="s">
        <v>897</v>
      </c>
      <c r="AC433" s="22" t="s">
        <v>9</v>
      </c>
      <c r="AD433" s="22" t="s">
        <v>8</v>
      </c>
      <c r="AE433" s="22" t="s">
        <v>231</v>
      </c>
      <c r="AF433" s="22" t="s">
        <v>9</v>
      </c>
      <c r="AG433" s="22">
        <v>2.4</v>
      </c>
      <c r="AH433" s="22">
        <v>20</v>
      </c>
      <c r="AI433" s="34" t="s">
        <v>12</v>
      </c>
      <c r="AJ433" s="22" t="s">
        <v>8</v>
      </c>
      <c r="AK433" s="22" t="s">
        <v>8</v>
      </c>
      <c r="AL433" s="22" t="s">
        <v>8</v>
      </c>
      <c r="AM433" s="22" t="s">
        <v>8</v>
      </c>
      <c r="AN433" s="22" t="s">
        <v>8</v>
      </c>
      <c r="AO433" s="34">
        <v>1008</v>
      </c>
      <c r="AP433" s="22" t="s">
        <v>876</v>
      </c>
      <c r="AQ433" s="22">
        <v>4.8499999999999996</v>
      </c>
      <c r="AR433" s="22">
        <v>0.59</v>
      </c>
      <c r="AS433" s="22" t="s">
        <v>8</v>
      </c>
      <c r="AT433" s="22" t="s">
        <v>8</v>
      </c>
      <c r="AU433" s="22" t="s">
        <v>8</v>
      </c>
      <c r="AV433" s="22" t="s">
        <v>8</v>
      </c>
      <c r="AW433" s="22" t="s">
        <v>137</v>
      </c>
      <c r="AX433" s="22" t="s">
        <v>197</v>
      </c>
      <c r="AY433" s="34" t="s">
        <v>12</v>
      </c>
      <c r="AZ433" s="22" t="s">
        <v>8</v>
      </c>
      <c r="BA433" s="22" t="s">
        <v>8</v>
      </c>
      <c r="BB433" s="22" t="s">
        <v>8</v>
      </c>
      <c r="BC433" s="22" t="s">
        <v>8</v>
      </c>
      <c r="BD433" s="22" t="s">
        <v>8</v>
      </c>
      <c r="BE433" s="22" t="s">
        <v>8</v>
      </c>
      <c r="BF433" s="34" t="s">
        <v>273</v>
      </c>
      <c r="BG433" s="22" t="s">
        <v>273</v>
      </c>
    </row>
    <row r="434" spans="1:60" x14ac:dyDescent="0.3">
      <c r="A434" t="s">
        <v>1860</v>
      </c>
      <c r="B434" t="s">
        <v>1858</v>
      </c>
      <c r="C434">
        <v>2009</v>
      </c>
      <c r="D434" t="s">
        <v>1859</v>
      </c>
      <c r="E434" t="s">
        <v>141</v>
      </c>
      <c r="F434" s="35" t="s">
        <v>24</v>
      </c>
      <c r="G434" t="s">
        <v>10</v>
      </c>
      <c r="H434" t="s">
        <v>36</v>
      </c>
      <c r="I434" t="s">
        <v>12</v>
      </c>
      <c r="J434" t="s">
        <v>8</v>
      </c>
      <c r="K434" t="s">
        <v>9</v>
      </c>
      <c r="L434" t="s">
        <v>9</v>
      </c>
      <c r="M434" t="s">
        <v>9</v>
      </c>
      <c r="N434">
        <v>200</v>
      </c>
      <c r="O434" t="s">
        <v>9</v>
      </c>
      <c r="P434">
        <v>352</v>
      </c>
      <c r="Q434">
        <v>1</v>
      </c>
      <c r="R434">
        <v>10</v>
      </c>
      <c r="S434">
        <v>3</v>
      </c>
      <c r="T434">
        <v>10</v>
      </c>
      <c r="U434">
        <f t="shared" si="16"/>
        <v>3</v>
      </c>
      <c r="V434">
        <f t="shared" si="17"/>
        <v>3.3333333333333335</v>
      </c>
      <c r="W434" s="35" t="s">
        <v>95</v>
      </c>
      <c r="X434" t="s">
        <v>8</v>
      </c>
      <c r="Y434" t="s">
        <v>2553</v>
      </c>
      <c r="Z434" t="s">
        <v>91</v>
      </c>
      <c r="AA434">
        <v>20</v>
      </c>
      <c r="AB434" t="s">
        <v>145</v>
      </c>
      <c r="AC434">
        <v>150000</v>
      </c>
      <c r="AD434" t="s">
        <v>252</v>
      </c>
      <c r="AE434" t="s">
        <v>85</v>
      </c>
      <c r="AF434">
        <v>540</v>
      </c>
      <c r="AG434">
        <v>3</v>
      </c>
      <c r="AH434">
        <v>8</v>
      </c>
      <c r="AI434" s="35" t="s">
        <v>1861</v>
      </c>
      <c r="AK434">
        <v>10</v>
      </c>
      <c r="AL434" t="s">
        <v>145</v>
      </c>
      <c r="AM434">
        <v>-4</v>
      </c>
      <c r="AN434" t="s">
        <v>156</v>
      </c>
      <c r="AO434" s="35">
        <v>24</v>
      </c>
      <c r="AP434" t="s">
        <v>875</v>
      </c>
      <c r="AQ434">
        <v>13.9</v>
      </c>
      <c r="AR434">
        <v>1.5</v>
      </c>
      <c r="AS434">
        <v>8.4</v>
      </c>
      <c r="AT434">
        <v>0.6</v>
      </c>
      <c r="AU434" t="s">
        <v>8</v>
      </c>
      <c r="AV434" t="s">
        <v>8</v>
      </c>
      <c r="AW434" t="s">
        <v>486</v>
      </c>
      <c r="AX434" t="s">
        <v>197</v>
      </c>
      <c r="AY434" s="35" t="s">
        <v>12</v>
      </c>
      <c r="AZ434" t="s">
        <v>8</v>
      </c>
      <c r="BA434" t="s">
        <v>8</v>
      </c>
      <c r="BB434" t="s">
        <v>8</v>
      </c>
      <c r="BC434" t="s">
        <v>8</v>
      </c>
      <c r="BD434" t="s">
        <v>8</v>
      </c>
      <c r="BE434" t="s">
        <v>8</v>
      </c>
      <c r="BF434" s="35" t="s">
        <v>273</v>
      </c>
      <c r="BG434" t="s">
        <v>272</v>
      </c>
    </row>
    <row r="435" spans="1:60" x14ac:dyDescent="0.3">
      <c r="A435" t="s">
        <v>1860</v>
      </c>
      <c r="B435" t="s">
        <v>1858</v>
      </c>
      <c r="C435">
        <v>2009</v>
      </c>
      <c r="D435" t="s">
        <v>1859</v>
      </c>
      <c r="E435" t="s">
        <v>143</v>
      </c>
      <c r="F435" s="35" t="s">
        <v>24</v>
      </c>
      <c r="G435" t="s">
        <v>10</v>
      </c>
      <c r="H435" t="s">
        <v>36</v>
      </c>
      <c r="I435" t="s">
        <v>12</v>
      </c>
      <c r="J435" t="s">
        <v>8</v>
      </c>
      <c r="K435" t="s">
        <v>9</v>
      </c>
      <c r="L435" t="s">
        <v>9</v>
      </c>
      <c r="M435" t="s">
        <v>9</v>
      </c>
      <c r="N435">
        <v>200</v>
      </c>
      <c r="O435" t="s">
        <v>9</v>
      </c>
      <c r="P435">
        <v>352</v>
      </c>
      <c r="Q435">
        <v>1</v>
      </c>
      <c r="R435">
        <v>10</v>
      </c>
      <c r="S435">
        <v>3</v>
      </c>
      <c r="T435">
        <v>10</v>
      </c>
      <c r="U435">
        <f>IF(AND(Q435&lt;&gt;"", Q435&lt;&gt;0, Q435&lt;&gt;"NA", Q435&lt;&gt;"NR",S435&lt;&gt;"", S435&lt;&gt;0, S435&lt;&gt;"NA", S435&lt;&gt;"NR"), S435/Q435, "NA")</f>
        <v>3</v>
      </c>
      <c r="V435">
        <f>IF(AND(U435&lt;&gt;"", U435&lt;&gt;0, U435&lt;&gt;"NA", U435&lt;&gt;"NR",R435&lt;&gt;"", R435&lt;&gt;0, R435&lt;&gt;"NA", R435&lt;&gt;"NR"), R435/U435, "NA")</f>
        <v>3.3333333333333335</v>
      </c>
      <c r="W435" s="35" t="s">
        <v>95</v>
      </c>
      <c r="X435" t="s">
        <v>8</v>
      </c>
      <c r="Y435" t="s">
        <v>2553</v>
      </c>
      <c r="Z435" t="s">
        <v>91</v>
      </c>
      <c r="AA435">
        <v>20</v>
      </c>
      <c r="AB435" t="s">
        <v>145</v>
      </c>
      <c r="AC435">
        <v>150000</v>
      </c>
      <c r="AD435" t="s">
        <v>252</v>
      </c>
      <c r="AE435" t="s">
        <v>85</v>
      </c>
      <c r="AF435">
        <v>540</v>
      </c>
      <c r="AG435">
        <v>3</v>
      </c>
      <c r="AH435">
        <v>8</v>
      </c>
      <c r="AI435" s="35" t="s">
        <v>1094</v>
      </c>
      <c r="AK435">
        <v>30</v>
      </c>
      <c r="AL435" t="s">
        <v>145</v>
      </c>
      <c r="AM435">
        <v>-4</v>
      </c>
      <c r="AN435" t="s">
        <v>156</v>
      </c>
      <c r="AO435" s="35">
        <v>24</v>
      </c>
      <c r="AP435" t="s">
        <v>875</v>
      </c>
      <c r="AQ435">
        <v>13.9</v>
      </c>
      <c r="AR435">
        <v>1.5</v>
      </c>
      <c r="AS435">
        <v>12.64</v>
      </c>
      <c r="AT435">
        <v>1.63</v>
      </c>
      <c r="AU435" t="s">
        <v>8</v>
      </c>
      <c r="AV435" t="s">
        <v>8</v>
      </c>
      <c r="AW435" t="s">
        <v>486</v>
      </c>
      <c r="AX435" t="s">
        <v>197</v>
      </c>
      <c r="AY435" s="35" t="s">
        <v>12</v>
      </c>
      <c r="AZ435" t="s">
        <v>8</v>
      </c>
      <c r="BA435" t="s">
        <v>8</v>
      </c>
      <c r="BB435" t="s">
        <v>8</v>
      </c>
      <c r="BC435" t="s">
        <v>8</v>
      </c>
      <c r="BD435" t="s">
        <v>8</v>
      </c>
      <c r="BE435" t="s">
        <v>8</v>
      </c>
      <c r="BF435" s="35" t="s">
        <v>273</v>
      </c>
      <c r="BG435" t="s">
        <v>273</v>
      </c>
    </row>
    <row r="436" spans="1:60" s="22" customFormat="1" x14ac:dyDescent="0.3">
      <c r="A436" s="22" t="s">
        <v>1863</v>
      </c>
      <c r="B436" s="22" t="s">
        <v>1862</v>
      </c>
      <c r="C436" s="22">
        <v>2018</v>
      </c>
      <c r="D436" s="22" t="s">
        <v>1864</v>
      </c>
      <c r="E436" s="22" t="s">
        <v>141</v>
      </c>
      <c r="F436" s="34" t="s">
        <v>25</v>
      </c>
      <c r="G436" s="22" t="s">
        <v>1008</v>
      </c>
      <c r="H436" s="22" t="s">
        <v>36</v>
      </c>
      <c r="I436" s="22" t="s">
        <v>12</v>
      </c>
      <c r="J436" s="22" t="s">
        <v>8</v>
      </c>
      <c r="K436" s="22" t="s">
        <v>9</v>
      </c>
      <c r="L436" s="22" t="s">
        <v>9</v>
      </c>
      <c r="M436" s="22" t="s">
        <v>9</v>
      </c>
      <c r="N436" s="22">
        <v>22</v>
      </c>
      <c r="O436" s="22" t="s">
        <v>9</v>
      </c>
      <c r="P436" s="22">
        <v>26</v>
      </c>
      <c r="Q436" s="22">
        <v>2</v>
      </c>
      <c r="R436" s="22">
        <v>5</v>
      </c>
      <c r="S436" s="22">
        <v>0</v>
      </c>
      <c r="T436" s="22" t="s">
        <v>8</v>
      </c>
      <c r="U436" s="22" t="str">
        <f t="shared" si="16"/>
        <v>NA</v>
      </c>
      <c r="V436" s="22" t="str">
        <f t="shared" si="17"/>
        <v>NA</v>
      </c>
      <c r="W436" s="34" t="s">
        <v>97</v>
      </c>
      <c r="X436" s="22" t="s">
        <v>8</v>
      </c>
      <c r="Y436" s="22" t="s">
        <v>78</v>
      </c>
      <c r="Z436" s="22" t="s">
        <v>9</v>
      </c>
      <c r="AA436" s="22">
        <v>20</v>
      </c>
      <c r="AB436" s="22" t="s">
        <v>145</v>
      </c>
      <c r="AC436" s="22">
        <v>4.6999999999999999E-4</v>
      </c>
      <c r="AD436" s="22" t="s">
        <v>461</v>
      </c>
      <c r="AE436" s="22" t="s">
        <v>84</v>
      </c>
      <c r="AF436" s="22">
        <v>540</v>
      </c>
      <c r="AG436" s="22">
        <v>1</v>
      </c>
      <c r="AH436" s="22">
        <v>10</v>
      </c>
      <c r="AI436" s="34" t="s">
        <v>12</v>
      </c>
      <c r="AJ436" s="22" t="s">
        <v>8</v>
      </c>
      <c r="AK436" s="22" t="s">
        <v>8</v>
      </c>
      <c r="AL436" s="22" t="s">
        <v>8</v>
      </c>
      <c r="AM436" s="22" t="s">
        <v>8</v>
      </c>
      <c r="AN436" s="22" t="s">
        <v>8</v>
      </c>
      <c r="AO436" s="34">
        <v>24</v>
      </c>
      <c r="AP436" s="22" t="s">
        <v>876</v>
      </c>
      <c r="AQ436" s="22">
        <v>9.15</v>
      </c>
      <c r="AR436" s="22">
        <v>0.92</v>
      </c>
      <c r="AS436" s="22" t="s">
        <v>8</v>
      </c>
      <c r="AT436" s="22" t="s">
        <v>8</v>
      </c>
      <c r="AU436" s="22" t="s">
        <v>8</v>
      </c>
      <c r="AV436" s="22" t="s">
        <v>8</v>
      </c>
      <c r="AW436" s="22" t="s">
        <v>301</v>
      </c>
      <c r="AX436" s="22" t="s">
        <v>196</v>
      </c>
      <c r="AY436" s="34" t="s">
        <v>12</v>
      </c>
      <c r="AZ436" s="22" t="s">
        <v>8</v>
      </c>
      <c r="BA436" s="22" t="s">
        <v>8</v>
      </c>
      <c r="BB436" s="22" t="s">
        <v>8</v>
      </c>
      <c r="BC436" s="22" t="s">
        <v>8</v>
      </c>
      <c r="BD436" s="22" t="s">
        <v>8</v>
      </c>
      <c r="BE436" s="22" t="s">
        <v>8</v>
      </c>
      <c r="BF436" s="34" t="s">
        <v>272</v>
      </c>
      <c r="BG436" s="22" t="s">
        <v>273</v>
      </c>
      <c r="BH436" s="22" t="s">
        <v>1865</v>
      </c>
    </row>
    <row r="437" spans="1:60" x14ac:dyDescent="0.3">
      <c r="A437" t="s">
        <v>1869</v>
      </c>
      <c r="B437" t="s">
        <v>1868</v>
      </c>
      <c r="C437">
        <v>2018</v>
      </c>
      <c r="D437" t="s">
        <v>1870</v>
      </c>
      <c r="E437" t="s">
        <v>141</v>
      </c>
      <c r="F437" s="35" t="s">
        <v>24</v>
      </c>
      <c r="G437" t="s">
        <v>51</v>
      </c>
      <c r="H437" t="s">
        <v>36</v>
      </c>
      <c r="I437" t="s">
        <v>12</v>
      </c>
      <c r="J437" t="s">
        <v>8</v>
      </c>
      <c r="K437" t="s">
        <v>9</v>
      </c>
      <c r="L437">
        <v>9</v>
      </c>
      <c r="M437" t="s">
        <v>9</v>
      </c>
      <c r="N437">
        <v>160</v>
      </c>
      <c r="O437" t="s">
        <v>9</v>
      </c>
      <c r="P437">
        <v>180</v>
      </c>
      <c r="Q437">
        <v>1</v>
      </c>
      <c r="R437">
        <v>9</v>
      </c>
      <c r="S437">
        <v>4</v>
      </c>
      <c r="T437">
        <v>8</v>
      </c>
      <c r="U437">
        <f t="shared" si="16"/>
        <v>4</v>
      </c>
      <c r="V437">
        <f t="shared" si="17"/>
        <v>2.25</v>
      </c>
      <c r="W437" s="35" t="s">
        <v>100</v>
      </c>
      <c r="X437" t="s">
        <v>936</v>
      </c>
      <c r="Y437" t="s">
        <v>76</v>
      </c>
      <c r="Z437" t="s">
        <v>1871</v>
      </c>
      <c r="AA437">
        <v>15</v>
      </c>
      <c r="AB437" t="s">
        <v>145</v>
      </c>
      <c r="AC437" t="s">
        <v>9</v>
      </c>
      <c r="AD437" t="s">
        <v>8</v>
      </c>
      <c r="AE437" t="s">
        <v>9</v>
      </c>
      <c r="AF437" t="s">
        <v>9</v>
      </c>
      <c r="AG437" t="s">
        <v>9</v>
      </c>
      <c r="AH437">
        <v>10</v>
      </c>
      <c r="AI437" s="35" t="s">
        <v>753</v>
      </c>
      <c r="AK437">
        <v>3</v>
      </c>
      <c r="AL437" t="s">
        <v>1140</v>
      </c>
      <c r="AM437">
        <v>96</v>
      </c>
      <c r="AN437" t="s">
        <v>158</v>
      </c>
      <c r="AO437" s="35">
        <v>672</v>
      </c>
      <c r="AP437" t="s">
        <v>876</v>
      </c>
      <c r="AQ437">
        <v>23.04</v>
      </c>
      <c r="AR437">
        <v>1.2</v>
      </c>
      <c r="AS437">
        <v>22.37</v>
      </c>
      <c r="AT437">
        <v>5.15</v>
      </c>
      <c r="AU437" t="s">
        <v>8</v>
      </c>
      <c r="AV437" t="s">
        <v>8</v>
      </c>
      <c r="AW437" t="s">
        <v>137</v>
      </c>
      <c r="AX437" t="s">
        <v>197</v>
      </c>
      <c r="AY437" s="35" t="s">
        <v>12</v>
      </c>
      <c r="AZ437" t="s">
        <v>8</v>
      </c>
      <c r="BA437" t="s">
        <v>8</v>
      </c>
      <c r="BB437" t="s">
        <v>8</v>
      </c>
      <c r="BC437" t="s">
        <v>8</v>
      </c>
      <c r="BD437" t="s">
        <v>8</v>
      </c>
      <c r="BE437" t="s">
        <v>8</v>
      </c>
      <c r="BF437" s="35" t="s">
        <v>273</v>
      </c>
      <c r="BG437" t="s">
        <v>272</v>
      </c>
      <c r="BH437" t="s">
        <v>1872</v>
      </c>
    </row>
    <row r="438" spans="1:60" s="22" customFormat="1" x14ac:dyDescent="0.3">
      <c r="A438" s="22" t="s">
        <v>1873</v>
      </c>
      <c r="B438" s="22" t="s">
        <v>1868</v>
      </c>
      <c r="C438" s="22">
        <v>2016</v>
      </c>
      <c r="D438" s="22" t="s">
        <v>1874</v>
      </c>
      <c r="E438" s="22" t="s">
        <v>141</v>
      </c>
      <c r="F438" s="34" t="s">
        <v>24</v>
      </c>
      <c r="G438" s="22" t="s">
        <v>51</v>
      </c>
      <c r="H438" s="22" t="s">
        <v>36</v>
      </c>
      <c r="I438" s="22" t="s">
        <v>12</v>
      </c>
      <c r="J438" s="22" t="s">
        <v>8</v>
      </c>
      <c r="K438" s="22" t="s">
        <v>9</v>
      </c>
      <c r="L438" s="22">
        <v>9</v>
      </c>
      <c r="M438" s="22" t="s">
        <v>9</v>
      </c>
      <c r="N438" s="22">
        <v>160</v>
      </c>
      <c r="O438" s="22" t="s">
        <v>9</v>
      </c>
      <c r="P438" s="22">
        <v>180</v>
      </c>
      <c r="Q438" s="22">
        <v>1</v>
      </c>
      <c r="R438" s="22">
        <v>10</v>
      </c>
      <c r="S438" s="22">
        <v>1</v>
      </c>
      <c r="T438" s="22">
        <v>11</v>
      </c>
      <c r="U438" s="22">
        <f t="shared" si="16"/>
        <v>1</v>
      </c>
      <c r="V438" s="22">
        <f t="shared" si="17"/>
        <v>10</v>
      </c>
      <c r="W438" s="34" t="s">
        <v>100</v>
      </c>
      <c r="X438" s="22" t="s">
        <v>936</v>
      </c>
      <c r="Y438" s="22" t="s">
        <v>76</v>
      </c>
      <c r="Z438" s="22" t="s">
        <v>1875</v>
      </c>
      <c r="AA438" s="22">
        <v>15</v>
      </c>
      <c r="AB438" s="22" t="s">
        <v>145</v>
      </c>
      <c r="AC438" s="22" t="s">
        <v>9</v>
      </c>
      <c r="AD438" s="22" t="s">
        <v>8</v>
      </c>
      <c r="AE438" s="22" t="s">
        <v>84</v>
      </c>
      <c r="AF438" s="22">
        <v>532</v>
      </c>
      <c r="AG438" s="22">
        <v>4</v>
      </c>
      <c r="AH438" s="22">
        <v>15</v>
      </c>
      <c r="AI438" s="34" t="s">
        <v>12</v>
      </c>
      <c r="AJ438" s="22" t="s">
        <v>8</v>
      </c>
      <c r="AK438" s="22" t="s">
        <v>8</v>
      </c>
      <c r="AL438" s="22" t="s">
        <v>8</v>
      </c>
      <c r="AM438" s="22" t="s">
        <v>8</v>
      </c>
      <c r="AN438" s="22" t="s">
        <v>8</v>
      </c>
      <c r="AO438" s="34">
        <v>24</v>
      </c>
      <c r="AP438" s="22" t="s">
        <v>876</v>
      </c>
      <c r="AQ438" s="22">
        <v>17.2</v>
      </c>
      <c r="AR438" s="22">
        <v>1.4</v>
      </c>
      <c r="AS438" s="22" t="s">
        <v>8</v>
      </c>
      <c r="AT438" s="22" t="s">
        <v>8</v>
      </c>
      <c r="AU438" s="22" t="s">
        <v>8</v>
      </c>
      <c r="AV438" s="22" t="s">
        <v>8</v>
      </c>
      <c r="AW438" s="22" t="s">
        <v>137</v>
      </c>
      <c r="AX438" s="22" t="s">
        <v>197</v>
      </c>
      <c r="AY438" s="34" t="s">
        <v>12</v>
      </c>
      <c r="AZ438" s="22" t="s">
        <v>8</v>
      </c>
      <c r="BA438" s="22" t="s">
        <v>8</v>
      </c>
      <c r="BB438" s="22" t="s">
        <v>8</v>
      </c>
      <c r="BC438" s="22" t="s">
        <v>8</v>
      </c>
      <c r="BD438" s="22" t="s">
        <v>8</v>
      </c>
      <c r="BE438" s="22" t="s">
        <v>8</v>
      </c>
      <c r="BF438" s="34" t="s">
        <v>272</v>
      </c>
      <c r="BG438" s="22" t="s">
        <v>272</v>
      </c>
      <c r="BH438" s="22" t="s">
        <v>1876</v>
      </c>
    </row>
    <row r="439" spans="1:60" x14ac:dyDescent="0.3">
      <c r="A439" t="s">
        <v>1878</v>
      </c>
      <c r="B439" t="s">
        <v>1877</v>
      </c>
      <c r="C439">
        <v>2017</v>
      </c>
      <c r="D439" t="s">
        <v>1879</v>
      </c>
      <c r="E439" t="s">
        <v>141</v>
      </c>
      <c r="F439" s="35" t="s">
        <v>25</v>
      </c>
      <c r="G439" t="s">
        <v>1008</v>
      </c>
      <c r="H439" t="s">
        <v>36</v>
      </c>
      <c r="I439" t="s">
        <v>12</v>
      </c>
      <c r="J439" t="s">
        <v>8</v>
      </c>
      <c r="K439" t="s">
        <v>9</v>
      </c>
      <c r="L439">
        <v>8</v>
      </c>
      <c r="M439" t="s">
        <v>9</v>
      </c>
      <c r="N439" t="s">
        <v>9</v>
      </c>
      <c r="O439" t="s">
        <v>9</v>
      </c>
      <c r="P439" t="s">
        <v>9</v>
      </c>
      <c r="Q439">
        <v>1</v>
      </c>
      <c r="R439">
        <v>8</v>
      </c>
      <c r="S439">
        <v>1</v>
      </c>
      <c r="T439">
        <v>8</v>
      </c>
      <c r="U439">
        <f t="shared" si="16"/>
        <v>1</v>
      </c>
      <c r="V439">
        <f t="shared" si="17"/>
        <v>8</v>
      </c>
      <c r="W439" s="35" t="s">
        <v>9</v>
      </c>
      <c r="X439" t="s">
        <v>8</v>
      </c>
      <c r="Y439" t="s">
        <v>78</v>
      </c>
      <c r="Z439" t="s">
        <v>9</v>
      </c>
      <c r="AA439">
        <v>10</v>
      </c>
      <c r="AB439" t="s">
        <v>320</v>
      </c>
      <c r="AC439" t="s">
        <v>9</v>
      </c>
      <c r="AD439" t="s">
        <v>8</v>
      </c>
      <c r="AE439" t="s">
        <v>231</v>
      </c>
      <c r="AF439" t="s">
        <v>9</v>
      </c>
      <c r="AG439">
        <v>4.5</v>
      </c>
      <c r="AH439">
        <v>15</v>
      </c>
      <c r="AI439" s="35" t="s">
        <v>1137</v>
      </c>
      <c r="AK439">
        <v>5</v>
      </c>
      <c r="AL439" t="s">
        <v>1246</v>
      </c>
      <c r="AM439">
        <v>72</v>
      </c>
      <c r="AN439" t="s">
        <v>158</v>
      </c>
      <c r="AO439" s="35">
        <v>1008</v>
      </c>
      <c r="AP439" t="s">
        <v>876</v>
      </c>
      <c r="AQ439">
        <v>4.78</v>
      </c>
      <c r="AR439">
        <v>1.27</v>
      </c>
      <c r="AS439">
        <v>10.5</v>
      </c>
      <c r="AT439">
        <v>1.69</v>
      </c>
      <c r="AU439" t="s">
        <v>8</v>
      </c>
      <c r="AV439" t="s">
        <v>8</v>
      </c>
      <c r="AW439" t="s">
        <v>486</v>
      </c>
      <c r="AX439" t="s">
        <v>197</v>
      </c>
      <c r="AY439" s="35" t="s">
        <v>12</v>
      </c>
      <c r="AZ439" t="s">
        <v>8</v>
      </c>
      <c r="BA439" t="s">
        <v>8</v>
      </c>
      <c r="BB439" t="s">
        <v>8</v>
      </c>
      <c r="BC439" t="s">
        <v>8</v>
      </c>
      <c r="BD439" t="s">
        <v>8</v>
      </c>
      <c r="BE439" t="s">
        <v>8</v>
      </c>
      <c r="BF439" s="35" t="s">
        <v>273</v>
      </c>
      <c r="BG439" t="s">
        <v>273</v>
      </c>
    </row>
    <row r="440" spans="1:60" s="22" customFormat="1" x14ac:dyDescent="0.3">
      <c r="A440" s="22" t="s">
        <v>1881</v>
      </c>
      <c r="B440" s="22" t="s">
        <v>1880</v>
      </c>
      <c r="C440" s="22">
        <v>1999</v>
      </c>
      <c r="D440" s="22" t="s">
        <v>1882</v>
      </c>
      <c r="E440" s="22" t="s">
        <v>141</v>
      </c>
      <c r="F440" s="34" t="s">
        <v>24</v>
      </c>
      <c r="G440" s="22" t="s">
        <v>11</v>
      </c>
      <c r="H440" s="22" t="s">
        <v>36</v>
      </c>
      <c r="I440" s="22" t="s">
        <v>12</v>
      </c>
      <c r="J440" s="22" t="s">
        <v>8</v>
      </c>
      <c r="K440" s="22" t="s">
        <v>9</v>
      </c>
      <c r="L440" s="22" t="s">
        <v>9</v>
      </c>
      <c r="M440" s="22" t="s">
        <v>9</v>
      </c>
      <c r="N440" s="22">
        <v>180</v>
      </c>
      <c r="O440" s="22" t="s">
        <v>9</v>
      </c>
      <c r="P440" s="22">
        <v>220</v>
      </c>
      <c r="Q440" s="22">
        <v>1</v>
      </c>
      <c r="R440" s="22">
        <v>7</v>
      </c>
      <c r="S440" s="22">
        <v>1</v>
      </c>
      <c r="T440" s="22">
        <v>7</v>
      </c>
      <c r="U440" s="22">
        <f t="shared" ref="U440:U491" si="18">IF(AND(Q440&lt;&gt;"", Q440&lt;&gt;0, Q440&lt;&gt;"NA", Q440&lt;&gt;"NR",S440&lt;&gt;"", S440&lt;&gt;0, S440&lt;&gt;"NA", S440&lt;&gt;"NR"), S440/Q440, "NA")</f>
        <v>1</v>
      </c>
      <c r="V440" s="22">
        <f t="shared" ref="V440:V491" si="19">IF(AND(U440&lt;&gt;"", U440&lt;&gt;0, U440&lt;&gt;"NA", U440&lt;&gt;"NR",R440&lt;&gt;"", R440&lt;&gt;0, R440&lt;&gt;"NA", R440&lt;&gt;"NR"), R440/U440, "NA")</f>
        <v>7</v>
      </c>
      <c r="W440" s="34" t="s">
        <v>99</v>
      </c>
      <c r="X440" s="22" t="s">
        <v>8</v>
      </c>
      <c r="Y440" s="22" t="s">
        <v>78</v>
      </c>
      <c r="Z440" s="22" t="s">
        <v>527</v>
      </c>
      <c r="AA440" s="22">
        <v>40</v>
      </c>
      <c r="AB440" s="22" t="s">
        <v>145</v>
      </c>
      <c r="AC440" s="22">
        <v>250</v>
      </c>
      <c r="AD440" s="22" t="s">
        <v>292</v>
      </c>
      <c r="AE440" s="22" t="s">
        <v>86</v>
      </c>
      <c r="AF440" s="22" t="s">
        <v>9</v>
      </c>
      <c r="AG440" s="22">
        <v>3</v>
      </c>
      <c r="AH440" s="22" t="s">
        <v>9</v>
      </c>
      <c r="AI440" s="34" t="s">
        <v>1883</v>
      </c>
      <c r="AK440" s="22">
        <v>0.5</v>
      </c>
      <c r="AL440" s="22" t="s">
        <v>1537</v>
      </c>
      <c r="AM440" s="22">
        <v>1</v>
      </c>
      <c r="AN440" s="22" t="s">
        <v>158</v>
      </c>
      <c r="AO440" s="34">
        <v>216</v>
      </c>
      <c r="AP440" s="22" t="s">
        <v>876</v>
      </c>
      <c r="AQ440" s="22">
        <v>6.2</v>
      </c>
      <c r="AR440" s="22">
        <v>1.1399999999999999</v>
      </c>
      <c r="AS440" s="22">
        <v>3.03</v>
      </c>
      <c r="AT440" s="22">
        <v>0.5</v>
      </c>
      <c r="AU440" s="22" t="s">
        <v>8</v>
      </c>
      <c r="AV440" s="22" t="s">
        <v>8</v>
      </c>
      <c r="AW440" s="22" t="s">
        <v>137</v>
      </c>
      <c r="AX440" s="22" t="s">
        <v>197</v>
      </c>
      <c r="AY440" s="34" t="s">
        <v>12</v>
      </c>
      <c r="AZ440" s="22" t="s">
        <v>8</v>
      </c>
      <c r="BA440" s="22" t="s">
        <v>8</v>
      </c>
      <c r="BB440" s="22" t="s">
        <v>8</v>
      </c>
      <c r="BC440" s="22" t="s">
        <v>8</v>
      </c>
      <c r="BD440" s="22" t="s">
        <v>8</v>
      </c>
      <c r="BE440" s="22" t="s">
        <v>8</v>
      </c>
      <c r="BF440" s="34" t="s">
        <v>273</v>
      </c>
      <c r="BG440" s="22" t="s">
        <v>273</v>
      </c>
    </row>
    <row r="441" spans="1:60" x14ac:dyDescent="0.3">
      <c r="A441" t="s">
        <v>1888</v>
      </c>
      <c r="B441" t="s">
        <v>1886</v>
      </c>
      <c r="C441">
        <v>2000</v>
      </c>
      <c r="D441" t="s">
        <v>1887</v>
      </c>
      <c r="E441" t="s">
        <v>141</v>
      </c>
      <c r="F441" s="35" t="s">
        <v>24</v>
      </c>
      <c r="G441" t="s">
        <v>11</v>
      </c>
      <c r="H441" t="s">
        <v>36</v>
      </c>
      <c r="I441" t="s">
        <v>12</v>
      </c>
      <c r="J441" t="s">
        <v>8</v>
      </c>
      <c r="K441">
        <v>10</v>
      </c>
      <c r="L441" t="s">
        <v>9</v>
      </c>
      <c r="M441">
        <v>14</v>
      </c>
      <c r="N441">
        <v>260</v>
      </c>
      <c r="O441" t="s">
        <v>9</v>
      </c>
      <c r="P441">
        <v>340</v>
      </c>
      <c r="Q441">
        <v>2</v>
      </c>
      <c r="R441">
        <v>6</v>
      </c>
      <c r="S441">
        <v>0</v>
      </c>
      <c r="T441" t="s">
        <v>8</v>
      </c>
      <c r="U441" t="str">
        <f t="shared" si="18"/>
        <v>NA</v>
      </c>
      <c r="V441" t="str">
        <f t="shared" si="19"/>
        <v>NA</v>
      </c>
      <c r="W441" s="35" t="s">
        <v>99</v>
      </c>
      <c r="X441" t="s">
        <v>8</v>
      </c>
      <c r="Y441" t="s">
        <v>76</v>
      </c>
      <c r="Z441" t="s">
        <v>9</v>
      </c>
      <c r="AA441">
        <v>50</v>
      </c>
      <c r="AB441" t="s">
        <v>145</v>
      </c>
      <c r="AC441">
        <v>7000</v>
      </c>
      <c r="AD441" t="s">
        <v>252</v>
      </c>
      <c r="AE441" t="s">
        <v>146</v>
      </c>
      <c r="AF441">
        <v>540</v>
      </c>
      <c r="AG441">
        <v>0.1</v>
      </c>
      <c r="AH441">
        <v>10</v>
      </c>
      <c r="AI441" s="35" t="s">
        <v>12</v>
      </c>
      <c r="AJ441" t="s">
        <v>8</v>
      </c>
      <c r="AK441" t="s">
        <v>8</v>
      </c>
      <c r="AL441" t="s">
        <v>8</v>
      </c>
      <c r="AM441" t="s">
        <v>8</v>
      </c>
      <c r="AN441" t="s">
        <v>8</v>
      </c>
      <c r="AO441" s="35">
        <v>24</v>
      </c>
      <c r="AP441" t="s">
        <v>876</v>
      </c>
      <c r="AQ441">
        <v>3.02</v>
      </c>
      <c r="AR441">
        <v>1.27</v>
      </c>
      <c r="AS441" t="s">
        <v>8</v>
      </c>
      <c r="AT441" t="s">
        <v>8</v>
      </c>
      <c r="AU441" t="s">
        <v>8</v>
      </c>
      <c r="AV441" t="s">
        <v>8</v>
      </c>
      <c r="AW441" t="s">
        <v>485</v>
      </c>
      <c r="AX441" t="s">
        <v>196</v>
      </c>
      <c r="AY441" s="35" t="s">
        <v>12</v>
      </c>
      <c r="AZ441" t="s">
        <v>8</v>
      </c>
      <c r="BA441" t="s">
        <v>8</v>
      </c>
      <c r="BB441" t="s">
        <v>8</v>
      </c>
      <c r="BC441" t="s">
        <v>8</v>
      </c>
      <c r="BD441" t="s">
        <v>8</v>
      </c>
      <c r="BE441" t="s">
        <v>8</v>
      </c>
      <c r="BF441" s="35" t="s">
        <v>273</v>
      </c>
      <c r="BG441" t="s">
        <v>273</v>
      </c>
    </row>
    <row r="442" spans="1:60" x14ac:dyDescent="0.3">
      <c r="A442" t="s">
        <v>1888</v>
      </c>
      <c r="B442" t="s">
        <v>1886</v>
      </c>
      <c r="C442">
        <v>2000</v>
      </c>
      <c r="D442" t="s">
        <v>1887</v>
      </c>
      <c r="E442" t="s">
        <v>143</v>
      </c>
      <c r="F442" s="35" t="s">
        <v>24</v>
      </c>
      <c r="G442" t="s">
        <v>11</v>
      </c>
      <c r="H442" t="s">
        <v>36</v>
      </c>
      <c r="I442" t="s">
        <v>337</v>
      </c>
      <c r="J442" t="s">
        <v>8</v>
      </c>
      <c r="K442">
        <v>80</v>
      </c>
      <c r="L442" t="s">
        <v>9</v>
      </c>
      <c r="M442">
        <v>100</v>
      </c>
      <c r="N442">
        <v>520</v>
      </c>
      <c r="O442" t="s">
        <v>9</v>
      </c>
      <c r="P442">
        <v>700</v>
      </c>
      <c r="Q442">
        <v>2</v>
      </c>
      <c r="R442">
        <v>7</v>
      </c>
      <c r="S442">
        <v>0</v>
      </c>
      <c r="T442" t="s">
        <v>8</v>
      </c>
      <c r="U442" t="str">
        <f t="shared" si="18"/>
        <v>NA</v>
      </c>
      <c r="V442" t="str">
        <f t="shared" si="19"/>
        <v>NA</v>
      </c>
      <c r="W442" s="35" t="s">
        <v>99</v>
      </c>
      <c r="X442" t="s">
        <v>8</v>
      </c>
      <c r="Y442" t="s">
        <v>76</v>
      </c>
      <c r="Z442" t="s">
        <v>925</v>
      </c>
      <c r="AA442">
        <v>25</v>
      </c>
      <c r="AB442" t="s">
        <v>145</v>
      </c>
      <c r="AC442">
        <v>7000</v>
      </c>
      <c r="AD442" t="s">
        <v>252</v>
      </c>
      <c r="AE442" t="s">
        <v>146</v>
      </c>
      <c r="AF442">
        <v>540</v>
      </c>
      <c r="AG442">
        <v>0.1</v>
      </c>
      <c r="AH442">
        <v>10</v>
      </c>
      <c r="AI442" s="35" t="s">
        <v>12</v>
      </c>
      <c r="AJ442" t="s">
        <v>8</v>
      </c>
      <c r="AK442" t="s">
        <v>8</v>
      </c>
      <c r="AL442" t="s">
        <v>8</v>
      </c>
      <c r="AM442" t="s">
        <v>8</v>
      </c>
      <c r="AN442" t="s">
        <v>8</v>
      </c>
      <c r="AO442" s="35">
        <v>24</v>
      </c>
      <c r="AP442" t="s">
        <v>876</v>
      </c>
      <c r="AQ442">
        <v>10.06</v>
      </c>
      <c r="AR442">
        <v>5.25</v>
      </c>
      <c r="AS442" t="s">
        <v>8</v>
      </c>
      <c r="AT442" t="s">
        <v>8</v>
      </c>
      <c r="AU442" t="s">
        <v>8</v>
      </c>
      <c r="AV442" t="s">
        <v>8</v>
      </c>
      <c r="AW442" t="s">
        <v>485</v>
      </c>
      <c r="AX442" t="s">
        <v>196</v>
      </c>
      <c r="AY442" s="35" t="s">
        <v>12</v>
      </c>
      <c r="AZ442" t="s">
        <v>8</v>
      </c>
      <c r="BA442" t="s">
        <v>8</v>
      </c>
      <c r="BB442" t="s">
        <v>8</v>
      </c>
      <c r="BC442" t="s">
        <v>8</v>
      </c>
      <c r="BD442" t="s">
        <v>8</v>
      </c>
      <c r="BE442" t="s">
        <v>8</v>
      </c>
      <c r="BF442" s="35" t="s">
        <v>273</v>
      </c>
      <c r="BG442" t="s">
        <v>273</v>
      </c>
    </row>
    <row r="443" spans="1:60" s="22" customFormat="1" x14ac:dyDescent="0.3">
      <c r="A443" s="22" t="s">
        <v>1889</v>
      </c>
      <c r="B443" s="22" t="s">
        <v>1886</v>
      </c>
      <c r="C443" s="22">
        <v>2000</v>
      </c>
      <c r="D443" s="22" t="s">
        <v>1890</v>
      </c>
      <c r="E443" s="22" t="s">
        <v>141</v>
      </c>
      <c r="F443" s="34" t="s">
        <v>24</v>
      </c>
      <c r="G443" s="22" t="s">
        <v>11</v>
      </c>
      <c r="H443" s="22" t="s">
        <v>36</v>
      </c>
      <c r="I443" s="22" t="s">
        <v>12</v>
      </c>
      <c r="J443" s="22" t="s">
        <v>8</v>
      </c>
      <c r="K443" s="22" t="s">
        <v>9</v>
      </c>
      <c r="L443" s="22" t="s">
        <v>9</v>
      </c>
      <c r="M443" s="22" t="s">
        <v>9</v>
      </c>
      <c r="N443" s="22">
        <v>255</v>
      </c>
      <c r="O443" s="22">
        <v>302</v>
      </c>
      <c r="P443" s="22">
        <v>350</v>
      </c>
      <c r="Q443" s="22">
        <v>1</v>
      </c>
      <c r="R443" s="22">
        <v>10</v>
      </c>
      <c r="S443" s="22">
        <v>2</v>
      </c>
      <c r="T443" s="22">
        <v>11</v>
      </c>
      <c r="U443" s="22">
        <f t="shared" si="18"/>
        <v>2</v>
      </c>
      <c r="V443" s="22">
        <f t="shared" si="19"/>
        <v>5</v>
      </c>
      <c r="W443" s="34" t="s">
        <v>99</v>
      </c>
      <c r="X443" s="22" t="s">
        <v>1150</v>
      </c>
      <c r="Y443" s="22" t="s">
        <v>2553</v>
      </c>
      <c r="Z443" s="22" t="s">
        <v>925</v>
      </c>
      <c r="AA443" s="22">
        <v>50</v>
      </c>
      <c r="AB443" s="22" t="s">
        <v>145</v>
      </c>
      <c r="AC443" s="22">
        <v>7000</v>
      </c>
      <c r="AD443" s="22" t="s">
        <v>252</v>
      </c>
      <c r="AE443" s="22" t="s">
        <v>776</v>
      </c>
      <c r="AF443" s="22">
        <v>540</v>
      </c>
      <c r="AG443" s="22">
        <v>0.1</v>
      </c>
      <c r="AH443" s="22">
        <v>10</v>
      </c>
      <c r="AI443" s="34" t="s">
        <v>1891</v>
      </c>
      <c r="AK443" s="22">
        <v>2</v>
      </c>
      <c r="AL443" s="22" t="s">
        <v>1085</v>
      </c>
      <c r="AM443" s="22">
        <v>0</v>
      </c>
      <c r="AN443" s="22" t="s">
        <v>157</v>
      </c>
      <c r="AO443" s="34">
        <v>120</v>
      </c>
      <c r="AP443" s="22" t="s">
        <v>876</v>
      </c>
      <c r="AQ443" s="22">
        <v>3.6</v>
      </c>
      <c r="AR443" s="22">
        <v>2.2000000000000002</v>
      </c>
      <c r="AS443" s="22">
        <v>10.5</v>
      </c>
      <c r="AT443" s="22">
        <v>4.9000000000000004</v>
      </c>
      <c r="AU443" s="22" t="s">
        <v>8</v>
      </c>
      <c r="AV443" s="22" t="s">
        <v>8</v>
      </c>
      <c r="AW443" s="22" t="s">
        <v>137</v>
      </c>
      <c r="AX443" s="22" t="s">
        <v>196</v>
      </c>
      <c r="AY443" s="34" t="s">
        <v>12</v>
      </c>
      <c r="AZ443" s="22" t="s">
        <v>8</v>
      </c>
      <c r="BA443" s="22" t="s">
        <v>8</v>
      </c>
      <c r="BB443" s="22" t="s">
        <v>8</v>
      </c>
      <c r="BC443" s="22" t="s">
        <v>8</v>
      </c>
      <c r="BD443" s="22" t="s">
        <v>8</v>
      </c>
      <c r="BE443" s="22" t="s">
        <v>8</v>
      </c>
      <c r="BF443" s="34" t="s">
        <v>273</v>
      </c>
      <c r="BG443" s="22" t="s">
        <v>272</v>
      </c>
    </row>
    <row r="444" spans="1:60" x14ac:dyDescent="0.3">
      <c r="A444" t="s">
        <v>1893</v>
      </c>
      <c r="B444" t="s">
        <v>1892</v>
      </c>
      <c r="C444">
        <v>2017</v>
      </c>
      <c r="D444" t="s">
        <v>1894</v>
      </c>
      <c r="E444" t="s">
        <v>141</v>
      </c>
      <c r="F444" s="35" t="s">
        <v>24</v>
      </c>
      <c r="G444" t="s">
        <v>10</v>
      </c>
      <c r="H444" t="s">
        <v>36</v>
      </c>
      <c r="I444" t="s">
        <v>12</v>
      </c>
      <c r="J444" t="s">
        <v>8</v>
      </c>
      <c r="K444" t="s">
        <v>9</v>
      </c>
      <c r="L444" t="s">
        <v>9</v>
      </c>
      <c r="M444" t="s">
        <v>9</v>
      </c>
      <c r="N444">
        <v>300</v>
      </c>
      <c r="O444" t="s">
        <v>9</v>
      </c>
      <c r="P444">
        <v>350</v>
      </c>
      <c r="Q444">
        <v>1</v>
      </c>
      <c r="R444">
        <v>15</v>
      </c>
      <c r="S444">
        <v>2</v>
      </c>
      <c r="T444">
        <v>15</v>
      </c>
      <c r="U444">
        <f t="shared" si="18"/>
        <v>2</v>
      </c>
      <c r="V444">
        <f t="shared" si="19"/>
        <v>7.5</v>
      </c>
      <c r="W444" s="35" t="s">
        <v>175</v>
      </c>
      <c r="X444" t="s">
        <v>8</v>
      </c>
      <c r="Y444" t="s">
        <v>2553</v>
      </c>
      <c r="Z444" t="s">
        <v>319</v>
      </c>
      <c r="AA444">
        <v>30</v>
      </c>
      <c r="AB444" t="s">
        <v>145</v>
      </c>
      <c r="AC444">
        <v>67.5</v>
      </c>
      <c r="AD444" t="s">
        <v>209</v>
      </c>
      <c r="AE444" t="s">
        <v>84</v>
      </c>
      <c r="AF444">
        <v>532</v>
      </c>
      <c r="AG444">
        <v>0.4</v>
      </c>
      <c r="AH444">
        <v>15</v>
      </c>
      <c r="AI444" s="35" t="s">
        <v>322</v>
      </c>
      <c r="AK444">
        <v>5</v>
      </c>
      <c r="AL444" t="s">
        <v>1174</v>
      </c>
      <c r="AM444">
        <v>0</v>
      </c>
      <c r="AN444" t="s">
        <v>157</v>
      </c>
      <c r="AO444" s="35">
        <v>24</v>
      </c>
      <c r="AP444" t="s">
        <v>875</v>
      </c>
      <c r="AQ444">
        <v>17.05</v>
      </c>
      <c r="AR444">
        <v>2.7</v>
      </c>
      <c r="AS444">
        <v>7.35</v>
      </c>
      <c r="AT444">
        <v>0.23</v>
      </c>
      <c r="AU444" t="s">
        <v>8</v>
      </c>
      <c r="AV444" t="s">
        <v>8</v>
      </c>
      <c r="AW444" t="s">
        <v>137</v>
      </c>
      <c r="AX444" t="s">
        <v>197</v>
      </c>
      <c r="AY444" s="35" t="s">
        <v>12</v>
      </c>
      <c r="AZ444" t="s">
        <v>8</v>
      </c>
      <c r="BA444" t="s">
        <v>8</v>
      </c>
      <c r="BB444" t="s">
        <v>8</v>
      </c>
      <c r="BC444" t="s">
        <v>8</v>
      </c>
      <c r="BD444" t="s">
        <v>8</v>
      </c>
      <c r="BE444" t="s">
        <v>8</v>
      </c>
      <c r="BF444" s="35" t="s">
        <v>273</v>
      </c>
      <c r="BG444" t="s">
        <v>272</v>
      </c>
      <c r="BH444" t="s">
        <v>1895</v>
      </c>
    </row>
    <row r="445" spans="1:60" s="22" customFormat="1" x14ac:dyDescent="0.3">
      <c r="A445" s="22" t="s">
        <v>1897</v>
      </c>
      <c r="B445" s="22" t="s">
        <v>1896</v>
      </c>
      <c r="C445" s="22">
        <v>2014</v>
      </c>
      <c r="D445" s="22" t="s">
        <v>1898</v>
      </c>
      <c r="E445" s="22" t="s">
        <v>141</v>
      </c>
      <c r="F445" s="34" t="s">
        <v>25</v>
      </c>
      <c r="G445" s="22" t="s">
        <v>1008</v>
      </c>
      <c r="H445" s="22" t="s">
        <v>9</v>
      </c>
      <c r="I445" s="22" t="s">
        <v>12</v>
      </c>
      <c r="J445" s="22" t="s">
        <v>8</v>
      </c>
      <c r="K445" s="22" t="s">
        <v>9</v>
      </c>
      <c r="L445" s="22" t="s">
        <v>9</v>
      </c>
      <c r="M445" s="22" t="s">
        <v>9</v>
      </c>
      <c r="N445" s="22" t="s">
        <v>9</v>
      </c>
      <c r="O445" s="22" t="s">
        <v>9</v>
      </c>
      <c r="P445" s="22" t="s">
        <v>9</v>
      </c>
      <c r="Q445" s="22">
        <v>1</v>
      </c>
      <c r="R445" s="22">
        <v>8</v>
      </c>
      <c r="S445" s="22">
        <v>2</v>
      </c>
      <c r="T445" s="22">
        <v>8</v>
      </c>
      <c r="U445" s="22">
        <f t="shared" si="18"/>
        <v>2</v>
      </c>
      <c r="V445" s="22">
        <f t="shared" si="19"/>
        <v>4</v>
      </c>
      <c r="W445" s="34" t="s">
        <v>97</v>
      </c>
      <c r="X445" s="22" t="s">
        <v>8</v>
      </c>
      <c r="Y445" s="22" t="s">
        <v>78</v>
      </c>
      <c r="Z445" s="22" t="s">
        <v>1559</v>
      </c>
      <c r="AA445" s="22">
        <v>1</v>
      </c>
      <c r="AB445" s="22" t="s">
        <v>180</v>
      </c>
      <c r="AC445" s="22" t="s">
        <v>9</v>
      </c>
      <c r="AD445" s="22" t="s">
        <v>8</v>
      </c>
      <c r="AE445" s="22" t="s">
        <v>232</v>
      </c>
      <c r="AF445" s="22" t="s">
        <v>9</v>
      </c>
      <c r="AG445" s="22">
        <v>2</v>
      </c>
      <c r="AH445" s="22">
        <v>20</v>
      </c>
      <c r="AI445" s="34" t="s">
        <v>481</v>
      </c>
      <c r="AK445" s="22">
        <v>15</v>
      </c>
      <c r="AL445" s="22" t="s">
        <v>145</v>
      </c>
      <c r="AM445" s="22" t="s">
        <v>9</v>
      </c>
      <c r="AN445" s="22" t="s">
        <v>9</v>
      </c>
      <c r="AO445" s="34">
        <v>24</v>
      </c>
      <c r="AP445" s="22" t="s">
        <v>875</v>
      </c>
      <c r="AQ445" s="22">
        <v>15.6</v>
      </c>
      <c r="AR445" s="22">
        <v>0.9</v>
      </c>
      <c r="AS445" s="22">
        <v>8.5</v>
      </c>
      <c r="AT445" s="22">
        <v>0.7</v>
      </c>
      <c r="AU445" s="22" t="s">
        <v>8</v>
      </c>
      <c r="AV445" s="22" t="s">
        <v>8</v>
      </c>
      <c r="AW445" s="22" t="s">
        <v>1415</v>
      </c>
      <c r="AX445" s="22" t="s">
        <v>197</v>
      </c>
      <c r="AY445" s="34" t="s">
        <v>12</v>
      </c>
      <c r="AZ445" s="22" t="s">
        <v>8</v>
      </c>
      <c r="BA445" s="22" t="s">
        <v>8</v>
      </c>
      <c r="BB445" s="22" t="s">
        <v>8</v>
      </c>
      <c r="BC445" s="22" t="s">
        <v>8</v>
      </c>
      <c r="BD445" s="22" t="s">
        <v>8</v>
      </c>
      <c r="BE445" s="22" t="s">
        <v>8</v>
      </c>
      <c r="BF445" s="34" t="s">
        <v>273</v>
      </c>
      <c r="BG445" s="22" t="s">
        <v>272</v>
      </c>
      <c r="BH445" s="22" t="s">
        <v>1899</v>
      </c>
    </row>
    <row r="446" spans="1:60" x14ac:dyDescent="0.3">
      <c r="A446" t="s">
        <v>1900</v>
      </c>
      <c r="B446" t="s">
        <v>1896</v>
      </c>
      <c r="C446">
        <v>2013</v>
      </c>
      <c r="D446" t="s">
        <v>1901</v>
      </c>
      <c r="E446" t="s">
        <v>141</v>
      </c>
      <c r="F446" s="35" t="s">
        <v>25</v>
      </c>
      <c r="G446" t="s">
        <v>1008</v>
      </c>
      <c r="H446" t="s">
        <v>9</v>
      </c>
      <c r="I446" t="s">
        <v>12</v>
      </c>
      <c r="J446" t="s">
        <v>8</v>
      </c>
      <c r="K446">
        <v>6</v>
      </c>
      <c r="L446" t="s">
        <v>9</v>
      </c>
      <c r="M446">
        <v>12</v>
      </c>
      <c r="N446" t="s">
        <v>9</v>
      </c>
      <c r="O446" t="s">
        <v>9</v>
      </c>
      <c r="P446" t="s">
        <v>9</v>
      </c>
      <c r="Q446">
        <v>1</v>
      </c>
      <c r="R446">
        <v>8</v>
      </c>
      <c r="S446">
        <v>3</v>
      </c>
      <c r="T446">
        <v>8</v>
      </c>
      <c r="U446">
        <f t="shared" si="18"/>
        <v>3</v>
      </c>
      <c r="V446">
        <f t="shared" si="19"/>
        <v>2.6666666666666665</v>
      </c>
      <c r="W446" s="35" t="s">
        <v>97</v>
      </c>
      <c r="X446" t="s">
        <v>8</v>
      </c>
      <c r="Y446" t="s">
        <v>78</v>
      </c>
      <c r="Z446" t="s">
        <v>1559</v>
      </c>
      <c r="AA446">
        <v>1</v>
      </c>
      <c r="AB446" t="s">
        <v>180</v>
      </c>
      <c r="AC446" t="s">
        <v>9</v>
      </c>
      <c r="AD446" t="s">
        <v>8</v>
      </c>
      <c r="AE446" t="s">
        <v>232</v>
      </c>
      <c r="AF446" t="s">
        <v>9</v>
      </c>
      <c r="AG446">
        <v>2</v>
      </c>
      <c r="AH446">
        <v>20</v>
      </c>
      <c r="AI446" s="35" t="s">
        <v>1902</v>
      </c>
      <c r="AK446">
        <v>10</v>
      </c>
      <c r="AL446" t="s">
        <v>145</v>
      </c>
      <c r="AM446">
        <v>1</v>
      </c>
      <c r="AN446" t="s">
        <v>158</v>
      </c>
      <c r="AO446" s="35">
        <v>24</v>
      </c>
      <c r="AP446" t="s">
        <v>875</v>
      </c>
      <c r="AQ446">
        <v>15.7</v>
      </c>
      <c r="AR446">
        <v>0.9</v>
      </c>
      <c r="AS446">
        <v>9.4</v>
      </c>
      <c r="AT446">
        <v>0.4</v>
      </c>
      <c r="AU446" t="s">
        <v>8</v>
      </c>
      <c r="AV446" t="s">
        <v>8</v>
      </c>
      <c r="AW446" t="s">
        <v>1415</v>
      </c>
      <c r="AX446" t="s">
        <v>197</v>
      </c>
      <c r="AY446" s="35" t="s">
        <v>12</v>
      </c>
      <c r="AZ446" t="s">
        <v>8</v>
      </c>
      <c r="BA446" t="s">
        <v>8</v>
      </c>
      <c r="BB446" t="s">
        <v>8</v>
      </c>
      <c r="BC446" t="s">
        <v>8</v>
      </c>
      <c r="BD446" t="s">
        <v>8</v>
      </c>
      <c r="BE446" t="s">
        <v>8</v>
      </c>
      <c r="BF446" s="35" t="s">
        <v>273</v>
      </c>
      <c r="BG446" t="s">
        <v>272</v>
      </c>
      <c r="BH446" t="s">
        <v>1899</v>
      </c>
    </row>
    <row r="447" spans="1:60" x14ac:dyDescent="0.3">
      <c r="A447" t="s">
        <v>1900</v>
      </c>
      <c r="B447" t="s">
        <v>1896</v>
      </c>
      <c r="C447">
        <v>2013</v>
      </c>
      <c r="D447" t="s">
        <v>1901</v>
      </c>
      <c r="E447" t="s">
        <v>143</v>
      </c>
      <c r="F447" s="35" t="s">
        <v>25</v>
      </c>
      <c r="G447" t="s">
        <v>1008</v>
      </c>
      <c r="H447" t="s">
        <v>9</v>
      </c>
      <c r="I447" t="s">
        <v>12</v>
      </c>
      <c r="J447" t="s">
        <v>8</v>
      </c>
      <c r="K447">
        <v>6</v>
      </c>
      <c r="L447" t="s">
        <v>9</v>
      </c>
      <c r="M447">
        <v>12</v>
      </c>
      <c r="N447" t="s">
        <v>9</v>
      </c>
      <c r="O447" t="s">
        <v>9</v>
      </c>
      <c r="P447" t="s">
        <v>9</v>
      </c>
      <c r="Q447">
        <v>1</v>
      </c>
      <c r="R447">
        <v>8</v>
      </c>
      <c r="S447">
        <v>3</v>
      </c>
      <c r="T447">
        <v>8</v>
      </c>
      <c r="U447">
        <f t="shared" si="18"/>
        <v>3</v>
      </c>
      <c r="V447">
        <f t="shared" si="19"/>
        <v>2.6666666666666665</v>
      </c>
      <c r="W447" s="35" t="s">
        <v>97</v>
      </c>
      <c r="X447" t="s">
        <v>8</v>
      </c>
      <c r="Y447" t="s">
        <v>78</v>
      </c>
      <c r="Z447" t="s">
        <v>1559</v>
      </c>
      <c r="AA447">
        <v>1</v>
      </c>
      <c r="AB447" t="s">
        <v>180</v>
      </c>
      <c r="AC447" t="s">
        <v>9</v>
      </c>
      <c r="AD447" t="s">
        <v>8</v>
      </c>
      <c r="AE447" t="s">
        <v>232</v>
      </c>
      <c r="AF447" t="s">
        <v>9</v>
      </c>
      <c r="AG447">
        <v>2</v>
      </c>
      <c r="AH447">
        <v>20</v>
      </c>
      <c r="AI447" s="35" t="s">
        <v>1903</v>
      </c>
      <c r="AK447">
        <v>10</v>
      </c>
      <c r="AL447" t="s">
        <v>145</v>
      </c>
      <c r="AM447">
        <v>0.25</v>
      </c>
      <c r="AN447" t="s">
        <v>158</v>
      </c>
      <c r="AO447" s="35">
        <v>24</v>
      </c>
      <c r="AP447" t="s">
        <v>875</v>
      </c>
      <c r="AQ447">
        <v>15.7</v>
      </c>
      <c r="AR447">
        <v>0.9</v>
      </c>
      <c r="AS447">
        <v>16.96</v>
      </c>
      <c r="AT447">
        <v>1.19</v>
      </c>
      <c r="AU447" t="s">
        <v>8</v>
      </c>
      <c r="AV447" t="s">
        <v>8</v>
      </c>
      <c r="AW447" t="s">
        <v>1415</v>
      </c>
      <c r="AX447" t="s">
        <v>197</v>
      </c>
      <c r="AY447" s="35" t="s">
        <v>12</v>
      </c>
      <c r="AZ447" t="s">
        <v>8</v>
      </c>
      <c r="BA447" t="s">
        <v>8</v>
      </c>
      <c r="BB447" t="s">
        <v>8</v>
      </c>
      <c r="BC447" t="s">
        <v>8</v>
      </c>
      <c r="BD447" t="s">
        <v>8</v>
      </c>
      <c r="BE447" t="s">
        <v>8</v>
      </c>
      <c r="BF447" s="35" t="s">
        <v>273</v>
      </c>
      <c r="BG447" t="s">
        <v>272</v>
      </c>
      <c r="BH447" t="s">
        <v>1899</v>
      </c>
    </row>
    <row r="448" spans="1:60" s="22" customFormat="1" x14ac:dyDescent="0.3">
      <c r="A448" s="22" t="s">
        <v>1908</v>
      </c>
      <c r="B448" s="22" t="s">
        <v>1906</v>
      </c>
      <c r="C448" s="22">
        <v>2011</v>
      </c>
      <c r="D448" s="22" t="s">
        <v>1907</v>
      </c>
      <c r="E448" s="22" t="s">
        <v>141</v>
      </c>
      <c r="F448" s="34" t="s">
        <v>25</v>
      </c>
      <c r="G448" s="22" t="s">
        <v>1008</v>
      </c>
      <c r="H448" s="22" t="s">
        <v>36</v>
      </c>
      <c r="I448" s="22" t="s">
        <v>12</v>
      </c>
      <c r="J448" s="22" t="s">
        <v>8</v>
      </c>
      <c r="K448" s="22" t="s">
        <v>9</v>
      </c>
      <c r="L448" s="22" t="s">
        <v>9</v>
      </c>
      <c r="M448" s="22" t="s">
        <v>9</v>
      </c>
      <c r="N448" s="22">
        <v>21</v>
      </c>
      <c r="O448" s="22" t="s">
        <v>9</v>
      </c>
      <c r="P448" s="22">
        <v>25</v>
      </c>
      <c r="Q448" s="22">
        <v>3</v>
      </c>
      <c r="R448" s="22">
        <v>4</v>
      </c>
      <c r="S448" s="22">
        <v>3</v>
      </c>
      <c r="T448" s="22">
        <v>4</v>
      </c>
      <c r="U448" s="22">
        <f t="shared" si="18"/>
        <v>1</v>
      </c>
      <c r="V448" s="22">
        <f t="shared" si="19"/>
        <v>4</v>
      </c>
      <c r="W448" s="34" t="s">
        <v>99</v>
      </c>
      <c r="X448" s="22" t="s">
        <v>8</v>
      </c>
      <c r="Y448" s="22" t="s">
        <v>78</v>
      </c>
      <c r="Z448" s="22" t="s">
        <v>9</v>
      </c>
      <c r="AA448" s="22">
        <v>10</v>
      </c>
      <c r="AB448" s="22" t="s">
        <v>320</v>
      </c>
      <c r="AC448" s="22" t="s">
        <v>9</v>
      </c>
      <c r="AD448" s="22" t="s">
        <v>8</v>
      </c>
      <c r="AE448" s="22" t="s">
        <v>232</v>
      </c>
      <c r="AF448" s="22" t="s">
        <v>9</v>
      </c>
      <c r="AG448" s="22">
        <v>4</v>
      </c>
      <c r="AH448" s="22">
        <v>15</v>
      </c>
      <c r="AI448" s="34" t="s">
        <v>1909</v>
      </c>
      <c r="AK448" s="22">
        <v>20</v>
      </c>
      <c r="AL448" s="22" t="s">
        <v>145</v>
      </c>
      <c r="AM448" s="22">
        <v>-0.5</v>
      </c>
      <c r="AN448" s="22" t="s">
        <v>156</v>
      </c>
      <c r="AO448" s="34">
        <v>24</v>
      </c>
      <c r="AP448" s="22" t="s">
        <v>875</v>
      </c>
      <c r="AQ448" s="22">
        <v>65.319999999999993</v>
      </c>
      <c r="AR448" s="22">
        <v>5.09</v>
      </c>
      <c r="AS448" s="22">
        <v>44.61</v>
      </c>
      <c r="AT448" s="22">
        <v>5.08</v>
      </c>
      <c r="AU448" s="22" t="s">
        <v>8</v>
      </c>
      <c r="AV448" s="22" t="s">
        <v>8</v>
      </c>
      <c r="AW448" s="22" t="s">
        <v>137</v>
      </c>
      <c r="AX448" s="22" t="s">
        <v>197</v>
      </c>
      <c r="AY448" s="34" t="s">
        <v>12</v>
      </c>
      <c r="AZ448" s="22" t="s">
        <v>8</v>
      </c>
      <c r="BA448" s="22" t="s">
        <v>8</v>
      </c>
      <c r="BB448" s="22" t="s">
        <v>8</v>
      </c>
      <c r="BC448" s="22" t="s">
        <v>8</v>
      </c>
      <c r="BD448" s="22" t="s">
        <v>8</v>
      </c>
      <c r="BE448" s="22" t="s">
        <v>8</v>
      </c>
      <c r="BF448" s="34" t="s">
        <v>273</v>
      </c>
      <c r="BG448" s="22" t="s">
        <v>273</v>
      </c>
      <c r="BH448" s="22" t="s">
        <v>1911</v>
      </c>
    </row>
    <row r="449" spans="1:61" s="22" customFormat="1" x14ac:dyDescent="0.3">
      <c r="A449" s="22" t="s">
        <v>1908</v>
      </c>
      <c r="B449" s="22" t="s">
        <v>1906</v>
      </c>
      <c r="C449" s="22">
        <v>2011</v>
      </c>
      <c r="D449" s="22" t="s">
        <v>1907</v>
      </c>
      <c r="E449" s="22" t="s">
        <v>143</v>
      </c>
      <c r="F449" s="34" t="s">
        <v>25</v>
      </c>
      <c r="G449" s="22" t="s">
        <v>1008</v>
      </c>
      <c r="H449" s="22" t="s">
        <v>36</v>
      </c>
      <c r="I449" s="22" t="s">
        <v>12</v>
      </c>
      <c r="J449" s="22" t="s">
        <v>8</v>
      </c>
      <c r="K449" s="22" t="s">
        <v>9</v>
      </c>
      <c r="L449" s="22" t="s">
        <v>9</v>
      </c>
      <c r="M449" s="22" t="s">
        <v>9</v>
      </c>
      <c r="N449" s="22">
        <v>21</v>
      </c>
      <c r="O449" s="22" t="s">
        <v>9</v>
      </c>
      <c r="P449" s="22">
        <v>25</v>
      </c>
      <c r="Q449" s="22">
        <v>3</v>
      </c>
      <c r="R449" s="22">
        <v>4</v>
      </c>
      <c r="S449" s="22">
        <v>3</v>
      </c>
      <c r="T449" s="22">
        <v>4</v>
      </c>
      <c r="U449" s="22">
        <f t="shared" si="18"/>
        <v>1</v>
      </c>
      <c r="V449" s="22">
        <f t="shared" si="19"/>
        <v>4</v>
      </c>
      <c r="W449" s="34" t="s">
        <v>99</v>
      </c>
      <c r="X449" s="22" t="s">
        <v>8</v>
      </c>
      <c r="Y449" s="22" t="s">
        <v>78</v>
      </c>
      <c r="Z449" s="22" t="s">
        <v>9</v>
      </c>
      <c r="AA449" s="22">
        <v>10</v>
      </c>
      <c r="AB449" s="22" t="s">
        <v>320</v>
      </c>
      <c r="AC449" s="22" t="s">
        <v>9</v>
      </c>
      <c r="AD449" s="22" t="s">
        <v>8</v>
      </c>
      <c r="AE449" s="22" t="s">
        <v>232</v>
      </c>
      <c r="AF449" s="22" t="s">
        <v>9</v>
      </c>
      <c r="AG449" s="22">
        <v>4</v>
      </c>
      <c r="AH449" s="22">
        <v>15</v>
      </c>
      <c r="AI449" s="34" t="s">
        <v>1525</v>
      </c>
      <c r="AK449" s="22">
        <v>45</v>
      </c>
      <c r="AL449" s="22" t="s">
        <v>145</v>
      </c>
      <c r="AM449" s="22">
        <v>2</v>
      </c>
      <c r="AN449" s="22" t="s">
        <v>158</v>
      </c>
      <c r="AO449" s="34">
        <v>24</v>
      </c>
      <c r="AP449" s="22" t="s">
        <v>875</v>
      </c>
      <c r="AQ449" s="22">
        <v>65.03</v>
      </c>
      <c r="AR449" s="22">
        <v>2.4500000000000002</v>
      </c>
      <c r="AS449" s="22">
        <v>39.74</v>
      </c>
      <c r="AT449" s="22">
        <v>1.74</v>
      </c>
      <c r="AU449" s="22" t="s">
        <v>8</v>
      </c>
      <c r="AV449" s="22" t="s">
        <v>8</v>
      </c>
      <c r="AW449" s="22" t="s">
        <v>137</v>
      </c>
      <c r="AX449" s="22" t="s">
        <v>197</v>
      </c>
      <c r="AY449" s="34" t="s">
        <v>12</v>
      </c>
      <c r="AZ449" s="22" t="s">
        <v>8</v>
      </c>
      <c r="BA449" s="22" t="s">
        <v>8</v>
      </c>
      <c r="BB449" s="22" t="s">
        <v>8</v>
      </c>
      <c r="BC449" s="22" t="s">
        <v>8</v>
      </c>
      <c r="BD449" s="22" t="s">
        <v>8</v>
      </c>
      <c r="BE449" s="22" t="s">
        <v>8</v>
      </c>
      <c r="BF449" s="34" t="s">
        <v>273</v>
      </c>
      <c r="BG449" s="22" t="s">
        <v>273</v>
      </c>
      <c r="BH449" s="22" t="s">
        <v>1911</v>
      </c>
    </row>
    <row r="450" spans="1:61" x14ac:dyDescent="0.3">
      <c r="A450" t="s">
        <v>1913</v>
      </c>
      <c r="B450" t="s">
        <v>1912</v>
      </c>
      <c r="C450">
        <v>2011</v>
      </c>
      <c r="D450" t="s">
        <v>1914</v>
      </c>
      <c r="E450" t="s">
        <v>141</v>
      </c>
      <c r="F450" s="35" t="s">
        <v>25</v>
      </c>
      <c r="G450" t="s">
        <v>1008</v>
      </c>
      <c r="H450" t="s">
        <v>36</v>
      </c>
      <c r="I450" t="s">
        <v>12</v>
      </c>
      <c r="J450" t="s">
        <v>8</v>
      </c>
      <c r="K450" t="s">
        <v>9</v>
      </c>
      <c r="L450" t="s">
        <v>9</v>
      </c>
      <c r="M450" t="s">
        <v>9</v>
      </c>
      <c r="N450">
        <v>20</v>
      </c>
      <c r="O450" t="s">
        <v>9</v>
      </c>
      <c r="P450">
        <v>25</v>
      </c>
      <c r="Q450">
        <v>1</v>
      </c>
      <c r="R450">
        <v>5</v>
      </c>
      <c r="S450">
        <v>5</v>
      </c>
      <c r="T450">
        <v>5</v>
      </c>
      <c r="U450">
        <f t="shared" si="18"/>
        <v>5</v>
      </c>
      <c r="V450">
        <f t="shared" si="19"/>
        <v>1</v>
      </c>
      <c r="W450" s="35" t="s">
        <v>147</v>
      </c>
      <c r="X450" t="s">
        <v>97</v>
      </c>
      <c r="Y450" t="s">
        <v>78</v>
      </c>
      <c r="Z450" t="s">
        <v>9</v>
      </c>
      <c r="AA450">
        <v>10</v>
      </c>
      <c r="AB450" t="s">
        <v>320</v>
      </c>
      <c r="AC450" t="s">
        <v>9</v>
      </c>
      <c r="AD450" t="s">
        <v>8</v>
      </c>
      <c r="AE450" t="s">
        <v>232</v>
      </c>
      <c r="AF450" t="s">
        <v>9</v>
      </c>
      <c r="AG450">
        <v>4</v>
      </c>
      <c r="AH450">
        <v>15</v>
      </c>
      <c r="AI450" s="35" t="s">
        <v>1166</v>
      </c>
      <c r="AK450">
        <v>100</v>
      </c>
      <c r="AL450" t="s">
        <v>145</v>
      </c>
      <c r="AM450">
        <v>-0.5</v>
      </c>
      <c r="AN450" t="s">
        <v>156</v>
      </c>
      <c r="AO450" s="35">
        <v>24</v>
      </c>
      <c r="AP450" t="s">
        <v>875</v>
      </c>
      <c r="AQ450">
        <v>56.6</v>
      </c>
      <c r="AR450">
        <v>1.7</v>
      </c>
      <c r="AS450">
        <v>8.9</v>
      </c>
      <c r="AT450">
        <v>4.2</v>
      </c>
      <c r="AU450" t="s">
        <v>8</v>
      </c>
      <c r="AV450" t="s">
        <v>8</v>
      </c>
      <c r="AW450" t="s">
        <v>137</v>
      </c>
      <c r="AX450" t="s">
        <v>197</v>
      </c>
      <c r="AY450" s="35" t="s">
        <v>183</v>
      </c>
      <c r="AZ450">
        <v>1.4</v>
      </c>
      <c r="BA450">
        <v>0.28000000000000003</v>
      </c>
      <c r="BB450">
        <v>0.61</v>
      </c>
      <c r="BC450">
        <v>0.26</v>
      </c>
      <c r="BD450" t="s">
        <v>197</v>
      </c>
      <c r="BE450">
        <v>24</v>
      </c>
      <c r="BF450" s="35" t="s">
        <v>273</v>
      </c>
      <c r="BG450" t="s">
        <v>272</v>
      </c>
    </row>
    <row r="451" spans="1:61" x14ac:dyDescent="0.3">
      <c r="A451" t="s">
        <v>1913</v>
      </c>
      <c r="B451" t="s">
        <v>1912</v>
      </c>
      <c r="C451">
        <v>2011</v>
      </c>
      <c r="D451" t="s">
        <v>1914</v>
      </c>
      <c r="E451" t="s">
        <v>143</v>
      </c>
      <c r="F451" s="35" t="s">
        <v>25</v>
      </c>
      <c r="G451" t="s">
        <v>1008</v>
      </c>
      <c r="H451" t="s">
        <v>36</v>
      </c>
      <c r="I451" t="s">
        <v>12</v>
      </c>
      <c r="J451" t="s">
        <v>8</v>
      </c>
      <c r="K451" t="s">
        <v>9</v>
      </c>
      <c r="L451" t="s">
        <v>9</v>
      </c>
      <c r="M451" t="s">
        <v>9</v>
      </c>
      <c r="N451">
        <v>20</v>
      </c>
      <c r="O451" t="s">
        <v>9</v>
      </c>
      <c r="P451">
        <v>25</v>
      </c>
      <c r="Q451">
        <v>1</v>
      </c>
      <c r="R451">
        <v>5</v>
      </c>
      <c r="S451">
        <v>5</v>
      </c>
      <c r="T451">
        <v>5</v>
      </c>
      <c r="U451">
        <f t="shared" si="18"/>
        <v>5</v>
      </c>
      <c r="V451">
        <f t="shared" si="19"/>
        <v>1</v>
      </c>
      <c r="W451" s="35" t="s">
        <v>147</v>
      </c>
      <c r="X451" t="s">
        <v>97</v>
      </c>
      <c r="Y451" t="s">
        <v>78</v>
      </c>
      <c r="Z451" t="s">
        <v>9</v>
      </c>
      <c r="AA451">
        <v>10</v>
      </c>
      <c r="AB451" t="s">
        <v>320</v>
      </c>
      <c r="AC451" t="s">
        <v>9</v>
      </c>
      <c r="AD451" t="s">
        <v>8</v>
      </c>
      <c r="AE451" t="s">
        <v>232</v>
      </c>
      <c r="AF451" t="s">
        <v>9</v>
      </c>
      <c r="AG451">
        <v>4</v>
      </c>
      <c r="AH451">
        <v>15</v>
      </c>
      <c r="AI451" s="35" t="s">
        <v>1915</v>
      </c>
      <c r="AK451">
        <v>100</v>
      </c>
      <c r="AL451" t="s">
        <v>145</v>
      </c>
      <c r="AM451">
        <v>-0.5</v>
      </c>
      <c r="AN451" t="s">
        <v>156</v>
      </c>
      <c r="AO451" s="35">
        <v>24</v>
      </c>
      <c r="AP451" t="s">
        <v>875</v>
      </c>
      <c r="AQ451">
        <v>56.6</v>
      </c>
      <c r="AR451">
        <v>1.7</v>
      </c>
      <c r="AS451">
        <v>31.83</v>
      </c>
      <c r="AT451">
        <v>4.07</v>
      </c>
      <c r="AU451" t="s">
        <v>8</v>
      </c>
      <c r="AV451" t="s">
        <v>8</v>
      </c>
      <c r="AW451" t="s">
        <v>137</v>
      </c>
      <c r="AX451" t="s">
        <v>197</v>
      </c>
      <c r="AY451" s="35" t="s">
        <v>183</v>
      </c>
      <c r="AZ451" t="s">
        <v>9</v>
      </c>
      <c r="BA451" t="s">
        <v>9</v>
      </c>
      <c r="BB451" t="s">
        <v>9</v>
      </c>
      <c r="BC451" t="s">
        <v>9</v>
      </c>
      <c r="BD451" t="s">
        <v>197</v>
      </c>
      <c r="BE451">
        <v>24</v>
      </c>
      <c r="BF451" s="35" t="s">
        <v>273</v>
      </c>
      <c r="BG451" t="s">
        <v>273</v>
      </c>
      <c r="BI451" t="s">
        <v>1917</v>
      </c>
    </row>
    <row r="452" spans="1:61" x14ac:dyDescent="0.3">
      <c r="A452" t="s">
        <v>1913</v>
      </c>
      <c r="B452" t="s">
        <v>1912</v>
      </c>
      <c r="C452">
        <v>2011</v>
      </c>
      <c r="D452" t="s">
        <v>1914</v>
      </c>
      <c r="E452" t="s">
        <v>144</v>
      </c>
      <c r="F452" s="35" t="s">
        <v>25</v>
      </c>
      <c r="G452" t="s">
        <v>1008</v>
      </c>
      <c r="H452" t="s">
        <v>36</v>
      </c>
      <c r="I452" t="s">
        <v>12</v>
      </c>
      <c r="J452" t="s">
        <v>8</v>
      </c>
      <c r="K452" t="s">
        <v>9</v>
      </c>
      <c r="L452" t="s">
        <v>9</v>
      </c>
      <c r="M452" t="s">
        <v>9</v>
      </c>
      <c r="N452">
        <v>20</v>
      </c>
      <c r="O452" t="s">
        <v>9</v>
      </c>
      <c r="P452">
        <v>25</v>
      </c>
      <c r="Q452">
        <v>1</v>
      </c>
      <c r="R452">
        <v>5</v>
      </c>
      <c r="S452">
        <v>5</v>
      </c>
      <c r="T452">
        <v>5</v>
      </c>
      <c r="U452">
        <f t="shared" si="18"/>
        <v>5</v>
      </c>
      <c r="V452">
        <f t="shared" si="19"/>
        <v>1</v>
      </c>
      <c r="W452" s="35" t="s">
        <v>147</v>
      </c>
      <c r="X452" t="s">
        <v>97</v>
      </c>
      <c r="Y452" t="s">
        <v>78</v>
      </c>
      <c r="Z452" t="s">
        <v>9</v>
      </c>
      <c r="AA452">
        <v>10</v>
      </c>
      <c r="AB452" t="s">
        <v>320</v>
      </c>
      <c r="AC452" t="s">
        <v>9</v>
      </c>
      <c r="AD452" t="s">
        <v>8</v>
      </c>
      <c r="AE452" t="s">
        <v>232</v>
      </c>
      <c r="AF452" t="s">
        <v>9</v>
      </c>
      <c r="AG452">
        <v>4</v>
      </c>
      <c r="AH452">
        <v>15</v>
      </c>
      <c r="AI452" s="35" t="s">
        <v>1916</v>
      </c>
      <c r="AK452">
        <v>100</v>
      </c>
      <c r="AL452" t="s">
        <v>145</v>
      </c>
      <c r="AM452">
        <v>-0.5</v>
      </c>
      <c r="AN452" t="s">
        <v>156</v>
      </c>
      <c r="AO452" s="35">
        <v>24</v>
      </c>
      <c r="AP452" t="s">
        <v>875</v>
      </c>
      <c r="AQ452">
        <v>56.6</v>
      </c>
      <c r="AR452">
        <v>1.7</v>
      </c>
      <c r="AS452">
        <v>37.799999999999997</v>
      </c>
      <c r="AT452">
        <v>11.35</v>
      </c>
      <c r="AU452" t="s">
        <v>8</v>
      </c>
      <c r="AV452" t="s">
        <v>8</v>
      </c>
      <c r="AW452" t="s">
        <v>137</v>
      </c>
      <c r="AX452" t="s">
        <v>197</v>
      </c>
      <c r="AY452" s="35" t="s">
        <v>183</v>
      </c>
      <c r="AZ452" t="s">
        <v>9</v>
      </c>
      <c r="BA452" t="s">
        <v>9</v>
      </c>
      <c r="BB452" t="s">
        <v>9</v>
      </c>
      <c r="BC452" t="s">
        <v>9</v>
      </c>
      <c r="BD452" t="s">
        <v>197</v>
      </c>
      <c r="BE452">
        <v>24</v>
      </c>
      <c r="BF452" s="35" t="s">
        <v>273</v>
      </c>
      <c r="BG452" t="s">
        <v>273</v>
      </c>
      <c r="BI452" t="s">
        <v>1917</v>
      </c>
    </row>
    <row r="453" spans="1:61" s="22" customFormat="1" x14ac:dyDescent="0.3">
      <c r="A453" s="22" t="s">
        <v>1920</v>
      </c>
      <c r="B453" s="22" t="s">
        <v>1918</v>
      </c>
      <c r="C453" s="22">
        <v>2017</v>
      </c>
      <c r="D453" s="22" t="s">
        <v>1919</v>
      </c>
      <c r="E453" s="22" t="s">
        <v>141</v>
      </c>
      <c r="F453" s="34" t="s">
        <v>25</v>
      </c>
      <c r="G453" s="22" t="s">
        <v>1008</v>
      </c>
      <c r="H453" s="22" t="s">
        <v>36</v>
      </c>
      <c r="I453" s="22" t="s">
        <v>12</v>
      </c>
      <c r="J453" s="22" t="s">
        <v>8</v>
      </c>
      <c r="K453" s="22">
        <v>9</v>
      </c>
      <c r="L453" s="22" t="s">
        <v>9</v>
      </c>
      <c r="M453" s="22">
        <v>13</v>
      </c>
      <c r="N453" s="22">
        <v>25</v>
      </c>
      <c r="O453" s="22" t="s">
        <v>9</v>
      </c>
      <c r="P453" s="22">
        <v>27</v>
      </c>
      <c r="Q453" s="22">
        <v>2</v>
      </c>
      <c r="R453" s="22">
        <v>5</v>
      </c>
      <c r="S453" s="22">
        <v>6</v>
      </c>
      <c r="T453" s="22">
        <v>5</v>
      </c>
      <c r="U453" s="22">
        <f t="shared" si="18"/>
        <v>3</v>
      </c>
      <c r="V453" s="22">
        <f t="shared" si="19"/>
        <v>1.6666666666666667</v>
      </c>
      <c r="W453" s="34" t="s">
        <v>97</v>
      </c>
      <c r="X453" s="22" t="s">
        <v>8</v>
      </c>
      <c r="Y453" s="22" t="s">
        <v>78</v>
      </c>
      <c r="Z453" s="22" t="s">
        <v>9</v>
      </c>
      <c r="AA453" s="22">
        <v>10</v>
      </c>
      <c r="AB453" s="22" t="s">
        <v>338</v>
      </c>
      <c r="AC453" s="22" t="s">
        <v>9</v>
      </c>
      <c r="AD453" s="22" t="s">
        <v>8</v>
      </c>
      <c r="AE453" s="22" t="s">
        <v>232</v>
      </c>
      <c r="AF453" s="22" t="s">
        <v>9</v>
      </c>
      <c r="AG453" s="22">
        <v>2</v>
      </c>
      <c r="AH453" s="22">
        <v>17</v>
      </c>
      <c r="AI453" s="34" t="s">
        <v>1921</v>
      </c>
      <c r="AK453" s="22">
        <v>1</v>
      </c>
      <c r="AL453" s="22" t="s">
        <v>145</v>
      </c>
      <c r="AM453" s="22">
        <v>3</v>
      </c>
      <c r="AN453" s="22" t="s">
        <v>158</v>
      </c>
      <c r="AO453" s="34">
        <v>336</v>
      </c>
      <c r="AP453" s="22" t="s">
        <v>876</v>
      </c>
      <c r="AQ453" s="22">
        <v>1.45</v>
      </c>
      <c r="AR453" s="22">
        <v>0.09</v>
      </c>
      <c r="AS453" s="22">
        <v>0.56000000000000005</v>
      </c>
      <c r="AT453" s="22">
        <v>0.04</v>
      </c>
      <c r="AU453" s="22" t="s">
        <v>8</v>
      </c>
      <c r="AV453" s="22" t="s">
        <v>8</v>
      </c>
      <c r="AW453" s="22" t="s">
        <v>137</v>
      </c>
      <c r="AX453" s="22" t="s">
        <v>197</v>
      </c>
      <c r="AY453" s="34" t="s">
        <v>12</v>
      </c>
      <c r="AZ453" s="22" t="s">
        <v>8</v>
      </c>
      <c r="BA453" s="22" t="s">
        <v>8</v>
      </c>
      <c r="BB453" s="22" t="s">
        <v>8</v>
      </c>
      <c r="BC453" s="22" t="s">
        <v>8</v>
      </c>
      <c r="BD453" s="22" t="s">
        <v>8</v>
      </c>
      <c r="BE453" s="22" t="s">
        <v>8</v>
      </c>
      <c r="BF453" s="34" t="s">
        <v>273</v>
      </c>
      <c r="BG453" s="22" t="s">
        <v>272</v>
      </c>
      <c r="BH453" s="22" t="s">
        <v>1922</v>
      </c>
    </row>
    <row r="454" spans="1:61" s="22" customFormat="1" x14ac:dyDescent="0.3">
      <c r="A454" s="22" t="s">
        <v>1920</v>
      </c>
      <c r="B454" s="22" t="s">
        <v>1918</v>
      </c>
      <c r="C454" s="22">
        <v>2017</v>
      </c>
      <c r="D454" s="22" t="s">
        <v>1919</v>
      </c>
      <c r="E454" s="22" t="s">
        <v>143</v>
      </c>
      <c r="F454" s="34" t="s">
        <v>25</v>
      </c>
      <c r="G454" s="22" t="s">
        <v>1008</v>
      </c>
      <c r="H454" s="22" t="s">
        <v>36</v>
      </c>
      <c r="I454" s="22" t="s">
        <v>337</v>
      </c>
      <c r="J454" s="22" t="s">
        <v>8</v>
      </c>
      <c r="K454" s="22">
        <v>96</v>
      </c>
      <c r="L454" s="22" t="s">
        <v>9</v>
      </c>
      <c r="M454" s="22">
        <v>104</v>
      </c>
      <c r="N454" s="22">
        <v>30</v>
      </c>
      <c r="O454" s="22" t="s">
        <v>9</v>
      </c>
      <c r="P454" s="22">
        <v>34</v>
      </c>
      <c r="Q454" s="22">
        <v>1</v>
      </c>
      <c r="R454" s="22">
        <v>5</v>
      </c>
      <c r="S454" s="22">
        <v>3</v>
      </c>
      <c r="T454" s="22">
        <v>5</v>
      </c>
      <c r="U454" s="22">
        <f t="shared" si="18"/>
        <v>3</v>
      </c>
      <c r="V454" s="22">
        <f t="shared" si="19"/>
        <v>1.6666666666666667</v>
      </c>
      <c r="W454" s="34" t="s">
        <v>97</v>
      </c>
      <c r="X454" s="22" t="s">
        <v>8</v>
      </c>
      <c r="Y454" s="22" t="s">
        <v>78</v>
      </c>
      <c r="Z454" s="22" t="s">
        <v>9</v>
      </c>
      <c r="AA454" s="22">
        <v>10</v>
      </c>
      <c r="AB454" s="22" t="s">
        <v>338</v>
      </c>
      <c r="AC454" s="22" t="s">
        <v>9</v>
      </c>
      <c r="AD454" s="22" t="s">
        <v>8</v>
      </c>
      <c r="AE454" s="22" t="s">
        <v>232</v>
      </c>
      <c r="AF454" s="22" t="s">
        <v>9</v>
      </c>
      <c r="AG454" s="22">
        <v>2</v>
      </c>
      <c r="AH454" s="22">
        <v>17</v>
      </c>
      <c r="AI454" s="34" t="s">
        <v>1921</v>
      </c>
      <c r="AK454" s="22">
        <v>1</v>
      </c>
      <c r="AL454" s="22" t="s">
        <v>145</v>
      </c>
      <c r="AM454" s="22">
        <v>3</v>
      </c>
      <c r="AN454" s="22" t="s">
        <v>158</v>
      </c>
      <c r="AO454" s="34">
        <v>336</v>
      </c>
      <c r="AP454" s="22" t="s">
        <v>876</v>
      </c>
      <c r="AQ454" s="22">
        <v>1.26</v>
      </c>
      <c r="AR454" s="22">
        <v>0.11</v>
      </c>
      <c r="AS454" s="22">
        <v>0.91</v>
      </c>
      <c r="AT454" s="22">
        <v>0.06</v>
      </c>
      <c r="AU454" s="22" t="s">
        <v>8</v>
      </c>
      <c r="AV454" s="22" t="s">
        <v>8</v>
      </c>
      <c r="AW454" s="22" t="s">
        <v>137</v>
      </c>
      <c r="AX454" s="22" t="s">
        <v>197</v>
      </c>
      <c r="AY454" s="34" t="s">
        <v>12</v>
      </c>
      <c r="AZ454" s="22" t="s">
        <v>8</v>
      </c>
      <c r="BA454" s="22" t="s">
        <v>8</v>
      </c>
      <c r="BB454" s="22" t="s">
        <v>8</v>
      </c>
      <c r="BC454" s="22" t="s">
        <v>8</v>
      </c>
      <c r="BD454" s="22" t="s">
        <v>8</v>
      </c>
      <c r="BE454" s="22" t="s">
        <v>8</v>
      </c>
      <c r="BF454" s="34" t="s">
        <v>273</v>
      </c>
      <c r="BG454" s="22" t="s">
        <v>272</v>
      </c>
      <c r="BH454" s="22" t="s">
        <v>1922</v>
      </c>
    </row>
    <row r="455" spans="1:61" x14ac:dyDescent="0.3">
      <c r="A455" t="s">
        <v>1924</v>
      </c>
      <c r="B455" t="s">
        <v>1923</v>
      </c>
      <c r="C455">
        <v>2012</v>
      </c>
      <c r="D455" t="s">
        <v>1925</v>
      </c>
      <c r="E455" t="s">
        <v>141</v>
      </c>
      <c r="F455" s="35" t="s">
        <v>25</v>
      </c>
      <c r="G455" t="s">
        <v>1008</v>
      </c>
      <c r="H455" t="s">
        <v>36</v>
      </c>
      <c r="I455" t="s">
        <v>12</v>
      </c>
      <c r="J455" t="s">
        <v>8</v>
      </c>
      <c r="K455" t="s">
        <v>9</v>
      </c>
      <c r="L455">
        <v>10</v>
      </c>
      <c r="M455" t="s">
        <v>9</v>
      </c>
      <c r="N455" t="s">
        <v>9</v>
      </c>
      <c r="O455" t="s">
        <v>9</v>
      </c>
      <c r="P455" t="s">
        <v>9</v>
      </c>
      <c r="Q455">
        <v>1</v>
      </c>
      <c r="R455">
        <v>6</v>
      </c>
      <c r="S455">
        <v>1</v>
      </c>
      <c r="T455">
        <v>6</v>
      </c>
      <c r="U455">
        <f t="shared" si="18"/>
        <v>1</v>
      </c>
      <c r="V455">
        <f t="shared" si="19"/>
        <v>6</v>
      </c>
      <c r="W455" s="35" t="s">
        <v>100</v>
      </c>
      <c r="X455" t="s">
        <v>936</v>
      </c>
      <c r="Y455" t="s">
        <v>2553</v>
      </c>
      <c r="Z455" t="s">
        <v>276</v>
      </c>
      <c r="AA455">
        <v>40</v>
      </c>
      <c r="AB455" t="s">
        <v>145</v>
      </c>
      <c r="AC455">
        <v>1.5</v>
      </c>
      <c r="AD455" t="s">
        <v>221</v>
      </c>
      <c r="AE455" t="s">
        <v>84</v>
      </c>
      <c r="AF455">
        <v>540</v>
      </c>
      <c r="AG455" t="s">
        <v>9</v>
      </c>
      <c r="AH455">
        <v>25</v>
      </c>
      <c r="AI455" s="35" t="s">
        <v>1928</v>
      </c>
      <c r="AK455">
        <v>7.5</v>
      </c>
      <c r="AL455" t="s">
        <v>1927</v>
      </c>
      <c r="AM455">
        <v>-0.5</v>
      </c>
      <c r="AN455" t="s">
        <v>156</v>
      </c>
      <c r="AO455" s="35">
        <v>48</v>
      </c>
      <c r="AP455" t="s">
        <v>874</v>
      </c>
      <c r="AQ455">
        <v>34.72</v>
      </c>
      <c r="AR455">
        <v>0.86</v>
      </c>
      <c r="AS455">
        <v>22.77</v>
      </c>
      <c r="AT455">
        <v>1.91</v>
      </c>
      <c r="AU455" t="s">
        <v>8</v>
      </c>
      <c r="AV455" t="s">
        <v>8</v>
      </c>
      <c r="AW455" t="s">
        <v>137</v>
      </c>
      <c r="AX455" t="s">
        <v>197</v>
      </c>
      <c r="AY455" s="35" t="s">
        <v>1162</v>
      </c>
      <c r="AZ455">
        <v>1.48</v>
      </c>
      <c r="BA455">
        <v>0.56000000000000005</v>
      </c>
      <c r="BB455">
        <v>1</v>
      </c>
      <c r="BC455">
        <v>0</v>
      </c>
      <c r="BD455" t="s">
        <v>197</v>
      </c>
      <c r="BE455">
        <v>48</v>
      </c>
      <c r="BF455" s="35" t="s">
        <v>273</v>
      </c>
      <c r="BG455" t="s">
        <v>272</v>
      </c>
      <c r="BH455" t="s">
        <v>1929</v>
      </c>
    </row>
    <row r="456" spans="1:61" x14ac:dyDescent="0.3">
      <c r="A456" t="s">
        <v>1924</v>
      </c>
      <c r="B456" t="s">
        <v>1923</v>
      </c>
      <c r="C456">
        <v>2012</v>
      </c>
      <c r="D456" t="s">
        <v>1925</v>
      </c>
      <c r="E456" t="s">
        <v>143</v>
      </c>
      <c r="F456" s="35" t="s">
        <v>25</v>
      </c>
      <c r="G456" t="s">
        <v>1926</v>
      </c>
      <c r="H456" t="s">
        <v>36</v>
      </c>
      <c r="I456" t="s">
        <v>12</v>
      </c>
      <c r="J456" t="s">
        <v>8</v>
      </c>
      <c r="K456" t="s">
        <v>9</v>
      </c>
      <c r="L456">
        <v>10</v>
      </c>
      <c r="M456" t="s">
        <v>9</v>
      </c>
      <c r="N456" t="s">
        <v>9</v>
      </c>
      <c r="O456" t="s">
        <v>9</v>
      </c>
      <c r="P456" t="s">
        <v>9</v>
      </c>
      <c r="Q456">
        <v>1</v>
      </c>
      <c r="R456">
        <v>6</v>
      </c>
      <c r="S456">
        <v>1</v>
      </c>
      <c r="T456">
        <v>6</v>
      </c>
      <c r="U456">
        <f t="shared" si="18"/>
        <v>1</v>
      </c>
      <c r="V456">
        <f t="shared" si="19"/>
        <v>6</v>
      </c>
      <c r="W456" s="35" t="s">
        <v>100</v>
      </c>
      <c r="X456" t="s">
        <v>936</v>
      </c>
      <c r="Y456" t="s">
        <v>2553</v>
      </c>
      <c r="Z456" t="s">
        <v>276</v>
      </c>
      <c r="AA456">
        <v>40</v>
      </c>
      <c r="AB456" t="s">
        <v>145</v>
      </c>
      <c r="AC456">
        <v>1.5</v>
      </c>
      <c r="AD456" t="s">
        <v>221</v>
      </c>
      <c r="AE456" t="s">
        <v>84</v>
      </c>
      <c r="AF456">
        <v>540</v>
      </c>
      <c r="AG456" t="s">
        <v>9</v>
      </c>
      <c r="AH456">
        <v>25</v>
      </c>
      <c r="AI456" s="35" t="s">
        <v>1928</v>
      </c>
      <c r="AK456">
        <v>7.5</v>
      </c>
      <c r="AL456" t="s">
        <v>1927</v>
      </c>
      <c r="AM456">
        <v>-0.5</v>
      </c>
      <c r="AN456" t="s">
        <v>156</v>
      </c>
      <c r="AO456" s="35">
        <v>48</v>
      </c>
      <c r="AP456" t="s">
        <v>874</v>
      </c>
      <c r="AQ456">
        <v>68.14</v>
      </c>
      <c r="AR456">
        <v>2.25</v>
      </c>
      <c r="AS456">
        <v>30.04</v>
      </c>
      <c r="AT456">
        <v>3.12</v>
      </c>
      <c r="AU456" t="s">
        <v>8</v>
      </c>
      <c r="AV456" t="s">
        <v>8</v>
      </c>
      <c r="AW456" t="s">
        <v>137</v>
      </c>
      <c r="AX456" t="s">
        <v>197</v>
      </c>
      <c r="AY456" s="35" t="s">
        <v>1162</v>
      </c>
      <c r="AZ456">
        <v>3.69</v>
      </c>
      <c r="BA456">
        <v>0.79</v>
      </c>
      <c r="BB456">
        <v>1.49</v>
      </c>
      <c r="BC456">
        <v>0.55000000000000004</v>
      </c>
      <c r="BD456" t="s">
        <v>197</v>
      </c>
      <c r="BE456">
        <v>48</v>
      </c>
      <c r="BF456" s="35" t="s">
        <v>273</v>
      </c>
      <c r="BG456" t="s">
        <v>272</v>
      </c>
      <c r="BH456" t="s">
        <v>1929</v>
      </c>
    </row>
    <row r="457" spans="1:61" s="22" customFormat="1" x14ac:dyDescent="0.3">
      <c r="A457" s="22" t="s">
        <v>1933</v>
      </c>
      <c r="B457" s="22" t="s">
        <v>1932</v>
      </c>
      <c r="C457" s="22">
        <v>2015</v>
      </c>
      <c r="D457" s="22" t="s">
        <v>1934</v>
      </c>
      <c r="E457" s="22" t="s">
        <v>141</v>
      </c>
      <c r="F457" s="34" t="s">
        <v>25</v>
      </c>
      <c r="G457" s="22" t="s">
        <v>1008</v>
      </c>
      <c r="H457" s="22" t="s">
        <v>9</v>
      </c>
      <c r="I457" s="22" t="s">
        <v>12</v>
      </c>
      <c r="J457" s="22" t="s">
        <v>8</v>
      </c>
      <c r="K457" s="22" t="s">
        <v>9</v>
      </c>
      <c r="L457" s="22" t="s">
        <v>9</v>
      </c>
      <c r="M457" s="22" t="s">
        <v>9</v>
      </c>
      <c r="N457" s="22" t="s">
        <v>9</v>
      </c>
      <c r="O457" s="22" t="s">
        <v>9</v>
      </c>
      <c r="P457" s="22" t="s">
        <v>9</v>
      </c>
      <c r="Q457" s="22">
        <v>1</v>
      </c>
      <c r="R457" s="22" t="s">
        <v>9</v>
      </c>
      <c r="S457" s="22">
        <v>1</v>
      </c>
      <c r="T457" s="22" t="s">
        <v>9</v>
      </c>
      <c r="U457" s="22">
        <f t="shared" si="18"/>
        <v>1</v>
      </c>
      <c r="V457" s="22" t="str">
        <f t="shared" si="19"/>
        <v>NA</v>
      </c>
      <c r="W457" s="34" t="s">
        <v>97</v>
      </c>
      <c r="X457" s="22" t="s">
        <v>8</v>
      </c>
      <c r="Y457" s="22" t="s">
        <v>78</v>
      </c>
      <c r="Z457" s="22" t="s">
        <v>93</v>
      </c>
      <c r="AA457" s="22">
        <v>10</v>
      </c>
      <c r="AB457" s="22" t="s">
        <v>320</v>
      </c>
      <c r="AC457" s="22" t="s">
        <v>9</v>
      </c>
      <c r="AD457" s="22" t="s">
        <v>8</v>
      </c>
      <c r="AE457" s="22" t="s">
        <v>231</v>
      </c>
      <c r="AF457" s="22" t="s">
        <v>9</v>
      </c>
      <c r="AG457" s="22">
        <v>1</v>
      </c>
      <c r="AH457" s="22">
        <v>15</v>
      </c>
      <c r="AI457" s="34" t="s">
        <v>12</v>
      </c>
      <c r="AJ457" s="22" t="s">
        <v>8</v>
      </c>
      <c r="AK457" s="22" t="s">
        <v>8</v>
      </c>
      <c r="AL457" s="22" t="s">
        <v>8</v>
      </c>
      <c r="AM457" s="22" t="s">
        <v>8</v>
      </c>
      <c r="AN457" s="22" t="s">
        <v>8</v>
      </c>
      <c r="AO457" s="34">
        <v>168</v>
      </c>
      <c r="AP457" s="22" t="s">
        <v>876</v>
      </c>
      <c r="AQ457" s="22">
        <v>0.12</v>
      </c>
      <c r="AR457" s="22">
        <v>0.03</v>
      </c>
      <c r="AS457" s="22" t="s">
        <v>8</v>
      </c>
      <c r="AT457" s="22" t="s">
        <v>8</v>
      </c>
      <c r="AU457" s="22" t="s">
        <v>8</v>
      </c>
      <c r="AV457" s="22" t="s">
        <v>8</v>
      </c>
      <c r="AW457" s="22" t="s">
        <v>137</v>
      </c>
      <c r="AX457" s="22" t="s">
        <v>197</v>
      </c>
      <c r="AY457" s="34" t="s">
        <v>12</v>
      </c>
      <c r="AZ457" s="22" t="s">
        <v>8</v>
      </c>
      <c r="BA457" s="22" t="s">
        <v>8</v>
      </c>
      <c r="BB457" s="22" t="s">
        <v>8</v>
      </c>
      <c r="BC457" s="22" t="s">
        <v>8</v>
      </c>
      <c r="BD457" s="22" t="s">
        <v>8</v>
      </c>
      <c r="BE457" s="22" t="s">
        <v>8</v>
      </c>
      <c r="BF457" s="34" t="s">
        <v>273</v>
      </c>
      <c r="BG457" s="22" t="s">
        <v>273</v>
      </c>
      <c r="BH457" s="22" t="s">
        <v>1935</v>
      </c>
    </row>
    <row r="458" spans="1:61" x14ac:dyDescent="0.3">
      <c r="A458" t="s">
        <v>1937</v>
      </c>
      <c r="B458" t="s">
        <v>1936</v>
      </c>
      <c r="C458">
        <v>2012</v>
      </c>
      <c r="D458" t="s">
        <v>1938</v>
      </c>
      <c r="E458" t="s">
        <v>141</v>
      </c>
      <c r="F458" s="35" t="s">
        <v>25</v>
      </c>
      <c r="G458" t="s">
        <v>1008</v>
      </c>
      <c r="H458" t="s">
        <v>36</v>
      </c>
      <c r="I458" t="s">
        <v>12</v>
      </c>
      <c r="J458" t="s">
        <v>8</v>
      </c>
      <c r="K458" t="s">
        <v>9</v>
      </c>
      <c r="L458" t="s">
        <v>9</v>
      </c>
      <c r="M458" t="s">
        <v>9</v>
      </c>
      <c r="N458" t="s">
        <v>9</v>
      </c>
      <c r="O458">
        <v>25</v>
      </c>
      <c r="P458" t="s">
        <v>9</v>
      </c>
      <c r="Q458">
        <v>2</v>
      </c>
      <c r="R458">
        <v>10.5</v>
      </c>
      <c r="S458">
        <v>4</v>
      </c>
      <c r="T458">
        <v>10.5</v>
      </c>
      <c r="U458">
        <f t="shared" si="18"/>
        <v>2</v>
      </c>
      <c r="V458">
        <f t="shared" si="19"/>
        <v>5.25</v>
      </c>
      <c r="W458" s="35" t="s">
        <v>97</v>
      </c>
      <c r="X458" t="s">
        <v>8</v>
      </c>
      <c r="Y458" t="s">
        <v>78</v>
      </c>
      <c r="Z458" t="s">
        <v>9</v>
      </c>
      <c r="AA458">
        <v>10</v>
      </c>
      <c r="AB458" t="s">
        <v>320</v>
      </c>
      <c r="AC458">
        <v>50</v>
      </c>
      <c r="AD458" t="s">
        <v>221</v>
      </c>
      <c r="AE458" t="s">
        <v>1939</v>
      </c>
      <c r="AF458">
        <v>561</v>
      </c>
      <c r="AG458" t="s">
        <v>9</v>
      </c>
      <c r="AH458">
        <v>10</v>
      </c>
      <c r="AI458" s="35" t="s">
        <v>1940</v>
      </c>
      <c r="AK458">
        <v>50</v>
      </c>
      <c r="AL458" t="s">
        <v>145</v>
      </c>
      <c r="AM458">
        <v>0.25</v>
      </c>
      <c r="AN458" t="s">
        <v>158</v>
      </c>
      <c r="AO458" s="35">
        <v>24</v>
      </c>
      <c r="AP458" t="s">
        <v>876</v>
      </c>
      <c r="AQ458">
        <v>14.38</v>
      </c>
      <c r="AR458" t="s">
        <v>9</v>
      </c>
      <c r="AS458">
        <v>17.899999999999999</v>
      </c>
      <c r="AT458" t="s">
        <v>9</v>
      </c>
      <c r="AU458" t="s">
        <v>8</v>
      </c>
      <c r="AV458" t="s">
        <v>8</v>
      </c>
      <c r="AW458" t="s">
        <v>137</v>
      </c>
      <c r="AX458" t="s">
        <v>196</v>
      </c>
      <c r="AY458" s="35" t="s">
        <v>12</v>
      </c>
      <c r="AZ458" t="s">
        <v>8</v>
      </c>
      <c r="BA458" t="s">
        <v>8</v>
      </c>
      <c r="BB458" t="s">
        <v>8</v>
      </c>
      <c r="BC458" t="s">
        <v>8</v>
      </c>
      <c r="BD458" t="s">
        <v>8</v>
      </c>
      <c r="BE458" t="s">
        <v>8</v>
      </c>
      <c r="BF458" s="35" t="s">
        <v>272</v>
      </c>
      <c r="BG458" t="s">
        <v>272</v>
      </c>
      <c r="BI458" t="s">
        <v>1941</v>
      </c>
    </row>
    <row r="459" spans="1:61" s="22" customFormat="1" x14ac:dyDescent="0.3">
      <c r="A459" s="22" t="s">
        <v>1943</v>
      </c>
      <c r="B459" s="22" t="s">
        <v>1942</v>
      </c>
      <c r="C459" s="22">
        <v>1996</v>
      </c>
      <c r="D459" s="22" t="s">
        <v>1944</v>
      </c>
      <c r="E459" s="22" t="s">
        <v>141</v>
      </c>
      <c r="F459" s="34" t="s">
        <v>24</v>
      </c>
      <c r="G459" s="22" t="s">
        <v>50</v>
      </c>
      <c r="H459" s="22" t="s">
        <v>36</v>
      </c>
      <c r="I459" s="22" t="s">
        <v>210</v>
      </c>
      <c r="J459" s="22" t="s">
        <v>284</v>
      </c>
      <c r="K459" s="22" t="s">
        <v>9</v>
      </c>
      <c r="L459" s="22" t="s">
        <v>9</v>
      </c>
      <c r="M459" s="22" t="s">
        <v>9</v>
      </c>
      <c r="N459" s="22">
        <v>270</v>
      </c>
      <c r="O459" s="22" t="s">
        <v>9</v>
      </c>
      <c r="P459" s="22">
        <v>345</v>
      </c>
      <c r="Q459" s="22">
        <v>1</v>
      </c>
      <c r="R459" s="22">
        <v>7</v>
      </c>
      <c r="S459" s="22">
        <v>1</v>
      </c>
      <c r="T459" s="22">
        <v>7</v>
      </c>
      <c r="U459" s="22">
        <f t="shared" si="18"/>
        <v>1</v>
      </c>
      <c r="V459" s="22">
        <f t="shared" si="19"/>
        <v>7</v>
      </c>
      <c r="W459" s="34" t="s">
        <v>147</v>
      </c>
      <c r="X459" s="22" t="s">
        <v>95</v>
      </c>
      <c r="Y459" s="22" t="s">
        <v>2553</v>
      </c>
      <c r="Z459" s="22" t="s">
        <v>276</v>
      </c>
      <c r="AA459" s="22">
        <v>15</v>
      </c>
      <c r="AB459" s="22" t="s">
        <v>145</v>
      </c>
      <c r="AC459" s="22">
        <v>20</v>
      </c>
      <c r="AD459" s="22" t="s">
        <v>221</v>
      </c>
      <c r="AE459" s="22" t="s">
        <v>83</v>
      </c>
      <c r="AF459" s="22">
        <v>562</v>
      </c>
      <c r="AG459" s="22" t="s">
        <v>9</v>
      </c>
      <c r="AH459" s="22">
        <v>4</v>
      </c>
      <c r="AI459" s="34" t="s">
        <v>1945</v>
      </c>
      <c r="AK459" s="22">
        <v>300</v>
      </c>
      <c r="AL459" s="22" t="s">
        <v>145</v>
      </c>
      <c r="AM459" s="22">
        <v>-18</v>
      </c>
      <c r="AN459" s="22" t="s">
        <v>156</v>
      </c>
      <c r="AO459" s="34">
        <v>72</v>
      </c>
      <c r="AP459" s="22" t="s">
        <v>876</v>
      </c>
      <c r="AQ459" s="22">
        <v>37</v>
      </c>
      <c r="AR459" s="22">
        <v>9.6999999999999993</v>
      </c>
      <c r="AS459" s="22">
        <v>49.1</v>
      </c>
      <c r="AT459" s="22">
        <v>17.2</v>
      </c>
      <c r="AU459" s="22" t="s">
        <v>8</v>
      </c>
      <c r="AV459" s="22" t="s">
        <v>8</v>
      </c>
      <c r="AW459" s="22" t="s">
        <v>137</v>
      </c>
      <c r="AX459" s="22" t="s">
        <v>196</v>
      </c>
      <c r="AY459" s="34" t="s">
        <v>12</v>
      </c>
      <c r="AZ459" s="22" t="s">
        <v>8</v>
      </c>
      <c r="BA459" s="22" t="s">
        <v>8</v>
      </c>
      <c r="BB459" s="22" t="s">
        <v>8</v>
      </c>
      <c r="BC459" s="22" t="s">
        <v>8</v>
      </c>
      <c r="BD459" s="22" t="s">
        <v>8</v>
      </c>
      <c r="BE459" s="22" t="s">
        <v>8</v>
      </c>
      <c r="BF459" s="34" t="s">
        <v>273</v>
      </c>
      <c r="BG459" s="22" t="s">
        <v>273</v>
      </c>
    </row>
    <row r="460" spans="1:61" x14ac:dyDescent="0.3">
      <c r="A460" t="s">
        <v>1947</v>
      </c>
      <c r="B460" t="s">
        <v>1946</v>
      </c>
      <c r="C460">
        <v>2016</v>
      </c>
      <c r="D460" t="s">
        <v>1948</v>
      </c>
      <c r="E460" t="s">
        <v>141</v>
      </c>
      <c r="F460" s="35" t="s">
        <v>25</v>
      </c>
      <c r="G460" t="s">
        <v>1008</v>
      </c>
      <c r="H460" t="s">
        <v>36</v>
      </c>
      <c r="I460" t="s">
        <v>12</v>
      </c>
      <c r="J460" t="s">
        <v>8</v>
      </c>
      <c r="K460" t="s">
        <v>9</v>
      </c>
      <c r="L460" t="s">
        <v>9</v>
      </c>
      <c r="M460" t="s">
        <v>9</v>
      </c>
      <c r="N460">
        <v>22</v>
      </c>
      <c r="O460" t="s">
        <v>9</v>
      </c>
      <c r="P460">
        <v>25</v>
      </c>
      <c r="Q460">
        <v>1</v>
      </c>
      <c r="R460">
        <v>6</v>
      </c>
      <c r="S460">
        <v>0</v>
      </c>
      <c r="T460" t="s">
        <v>8</v>
      </c>
      <c r="U460" t="str">
        <f t="shared" si="18"/>
        <v>NA</v>
      </c>
      <c r="V460" t="str">
        <f t="shared" si="19"/>
        <v>NA</v>
      </c>
      <c r="W460" s="35" t="s">
        <v>175</v>
      </c>
      <c r="X460" t="s">
        <v>8</v>
      </c>
      <c r="Y460" t="s">
        <v>2553</v>
      </c>
      <c r="Z460" t="s">
        <v>460</v>
      </c>
      <c r="AA460">
        <v>25</v>
      </c>
      <c r="AB460" t="s">
        <v>145</v>
      </c>
      <c r="AC460">
        <v>35</v>
      </c>
      <c r="AD460" t="s">
        <v>221</v>
      </c>
      <c r="AE460" t="s">
        <v>84</v>
      </c>
      <c r="AF460">
        <v>532</v>
      </c>
      <c r="AG460">
        <v>0.1</v>
      </c>
      <c r="AH460">
        <v>2</v>
      </c>
      <c r="AI460" s="35" t="s">
        <v>12</v>
      </c>
      <c r="AJ460" t="s">
        <v>8</v>
      </c>
      <c r="AK460" t="s">
        <v>8</v>
      </c>
      <c r="AL460" t="s">
        <v>8</v>
      </c>
      <c r="AM460" t="s">
        <v>8</v>
      </c>
      <c r="AN460" t="s">
        <v>8</v>
      </c>
      <c r="AO460" s="35">
        <v>24</v>
      </c>
      <c r="AP460" t="s">
        <v>875</v>
      </c>
      <c r="AQ460">
        <v>0.35</v>
      </c>
      <c r="AR460">
        <v>0.1</v>
      </c>
      <c r="AS460" t="s">
        <v>8</v>
      </c>
      <c r="AT460" t="s">
        <v>8</v>
      </c>
      <c r="AU460" t="s">
        <v>8</v>
      </c>
      <c r="AV460" t="s">
        <v>8</v>
      </c>
      <c r="AW460" t="s">
        <v>486</v>
      </c>
      <c r="AX460" t="s">
        <v>196</v>
      </c>
      <c r="AY460" s="35" t="s">
        <v>47</v>
      </c>
      <c r="AZ460">
        <v>2.29</v>
      </c>
      <c r="BA460">
        <v>0.76</v>
      </c>
      <c r="BB460" t="s">
        <v>8</v>
      </c>
      <c r="BC460" t="s">
        <v>8</v>
      </c>
      <c r="BD460" t="s">
        <v>196</v>
      </c>
      <c r="BE460">
        <v>24</v>
      </c>
      <c r="BF460" s="35" t="s">
        <v>272</v>
      </c>
      <c r="BG460" t="s">
        <v>273</v>
      </c>
      <c r="BH460" t="s">
        <v>1949</v>
      </c>
    </row>
    <row r="461" spans="1:61" s="22" customFormat="1" x14ac:dyDescent="0.3">
      <c r="A461" s="22" t="s">
        <v>1951</v>
      </c>
      <c r="B461" s="22" t="s">
        <v>1950</v>
      </c>
      <c r="C461" s="22">
        <v>2016</v>
      </c>
      <c r="D461" s="22" t="s">
        <v>1952</v>
      </c>
      <c r="E461" s="22" t="s">
        <v>141</v>
      </c>
      <c r="F461" s="34" t="s">
        <v>25</v>
      </c>
      <c r="G461" s="22" t="s">
        <v>1008</v>
      </c>
      <c r="H461" s="22" t="s">
        <v>36</v>
      </c>
      <c r="I461" s="22" t="s">
        <v>12</v>
      </c>
      <c r="J461" s="22" t="s">
        <v>8</v>
      </c>
      <c r="K461" s="22">
        <v>8</v>
      </c>
      <c r="L461" s="22" t="s">
        <v>9</v>
      </c>
      <c r="M461" s="22">
        <v>10</v>
      </c>
      <c r="N461" s="22">
        <v>18</v>
      </c>
      <c r="O461" s="22" t="s">
        <v>9</v>
      </c>
      <c r="P461" s="22">
        <v>24</v>
      </c>
      <c r="Q461" s="22">
        <v>4</v>
      </c>
      <c r="R461" s="22">
        <v>10</v>
      </c>
      <c r="S461" s="22">
        <v>0</v>
      </c>
      <c r="T461" s="22" t="s">
        <v>8</v>
      </c>
      <c r="U461" s="22" t="str">
        <f t="shared" si="18"/>
        <v>NA</v>
      </c>
      <c r="V461" s="22" t="str">
        <f t="shared" si="19"/>
        <v>NA</v>
      </c>
      <c r="W461" s="34" t="s">
        <v>99</v>
      </c>
      <c r="X461" s="22" t="s">
        <v>8</v>
      </c>
      <c r="Y461" s="22" t="s">
        <v>78</v>
      </c>
      <c r="Z461" s="22" t="s">
        <v>340</v>
      </c>
      <c r="AA461" s="22">
        <v>50</v>
      </c>
      <c r="AB461" s="22" t="s">
        <v>145</v>
      </c>
      <c r="AC461" s="22">
        <v>100</v>
      </c>
      <c r="AD461" s="22" t="s">
        <v>1953</v>
      </c>
      <c r="AE461" s="22" t="s">
        <v>729</v>
      </c>
      <c r="AF461" s="22">
        <v>532</v>
      </c>
      <c r="AG461" s="22" t="s">
        <v>9</v>
      </c>
      <c r="AH461" s="22">
        <v>1.5</v>
      </c>
      <c r="AI461" s="34" t="s">
        <v>12</v>
      </c>
      <c r="AJ461" s="22" t="s">
        <v>8</v>
      </c>
      <c r="AK461" s="22" t="s">
        <v>8</v>
      </c>
      <c r="AL461" s="22" t="s">
        <v>8</v>
      </c>
      <c r="AM461" s="22" t="s">
        <v>8</v>
      </c>
      <c r="AN461" s="22" t="s">
        <v>8</v>
      </c>
      <c r="AO461" s="34">
        <v>24</v>
      </c>
      <c r="AP461" s="22" t="s">
        <v>876</v>
      </c>
      <c r="AQ461" s="22">
        <v>5.8</v>
      </c>
      <c r="AR461" s="22">
        <v>0.7</v>
      </c>
      <c r="AS461" s="22" t="s">
        <v>8</v>
      </c>
      <c r="AT461" s="22" t="s">
        <v>8</v>
      </c>
      <c r="AU461" s="22" t="s">
        <v>8</v>
      </c>
      <c r="AV461" s="22" t="s">
        <v>8</v>
      </c>
      <c r="AW461" s="22" t="s">
        <v>137</v>
      </c>
      <c r="AX461" s="22" t="s">
        <v>9</v>
      </c>
      <c r="AY461" s="34" t="s">
        <v>12</v>
      </c>
      <c r="AZ461" s="22" t="s">
        <v>8</v>
      </c>
      <c r="BA461" s="22" t="s">
        <v>8</v>
      </c>
      <c r="BB461" s="22" t="s">
        <v>8</v>
      </c>
      <c r="BC461" s="22" t="s">
        <v>8</v>
      </c>
      <c r="BD461" s="22" t="s">
        <v>8</v>
      </c>
      <c r="BE461" s="22" t="s">
        <v>8</v>
      </c>
      <c r="BF461" s="34" t="s">
        <v>272</v>
      </c>
      <c r="BG461" s="22" t="s">
        <v>273</v>
      </c>
    </row>
    <row r="462" spans="1:61" x14ac:dyDescent="0.3">
      <c r="A462" t="s">
        <v>1957</v>
      </c>
      <c r="B462" t="s">
        <v>1956</v>
      </c>
      <c r="C462">
        <v>2010</v>
      </c>
      <c r="D462" t="s">
        <v>1958</v>
      </c>
      <c r="E462" t="s">
        <v>141</v>
      </c>
      <c r="F462" s="35" t="s">
        <v>24</v>
      </c>
      <c r="G462" t="s">
        <v>11</v>
      </c>
      <c r="H462" t="s">
        <v>36</v>
      </c>
      <c r="I462" t="s">
        <v>12</v>
      </c>
      <c r="J462" t="s">
        <v>8</v>
      </c>
      <c r="K462" t="s">
        <v>9</v>
      </c>
      <c r="L462" t="s">
        <v>9</v>
      </c>
      <c r="M462" t="s">
        <v>9</v>
      </c>
      <c r="N462">
        <v>220</v>
      </c>
      <c r="O462" t="s">
        <v>9</v>
      </c>
      <c r="P462">
        <v>280</v>
      </c>
      <c r="Q462">
        <v>1</v>
      </c>
      <c r="R462">
        <v>30</v>
      </c>
      <c r="S462">
        <v>1</v>
      </c>
      <c r="T462">
        <v>18</v>
      </c>
      <c r="U462">
        <f t="shared" si="18"/>
        <v>1</v>
      </c>
      <c r="V462">
        <f t="shared" si="19"/>
        <v>30</v>
      </c>
      <c r="W462" s="35" t="s">
        <v>100</v>
      </c>
      <c r="X462" t="s">
        <v>936</v>
      </c>
      <c r="Y462" t="s">
        <v>78</v>
      </c>
      <c r="Z462" t="s">
        <v>9</v>
      </c>
      <c r="AA462">
        <v>10</v>
      </c>
      <c r="AB462" t="s">
        <v>145</v>
      </c>
      <c r="AC462">
        <v>15</v>
      </c>
      <c r="AD462" t="s">
        <v>292</v>
      </c>
      <c r="AE462" t="s">
        <v>232</v>
      </c>
      <c r="AF462">
        <v>550</v>
      </c>
      <c r="AG462" t="s">
        <v>9</v>
      </c>
      <c r="AH462">
        <v>20</v>
      </c>
      <c r="AI462" s="35" t="s">
        <v>1959</v>
      </c>
      <c r="AK462">
        <v>1</v>
      </c>
      <c r="AL462" t="s">
        <v>1960</v>
      </c>
      <c r="AM462">
        <v>0</v>
      </c>
      <c r="AN462" t="s">
        <v>157</v>
      </c>
      <c r="AO462" s="35" t="s">
        <v>9</v>
      </c>
      <c r="AP462" t="s">
        <v>9</v>
      </c>
      <c r="AQ462" t="s">
        <v>9</v>
      </c>
      <c r="AR462" t="s">
        <v>9</v>
      </c>
      <c r="AS462" t="s">
        <v>9</v>
      </c>
      <c r="AT462" t="s">
        <v>9</v>
      </c>
      <c r="AU462" t="s">
        <v>9</v>
      </c>
      <c r="AV462" t="s">
        <v>9</v>
      </c>
      <c r="AW462" t="s">
        <v>9</v>
      </c>
      <c r="AX462" t="s">
        <v>9</v>
      </c>
      <c r="AY462" s="35" t="s">
        <v>138</v>
      </c>
      <c r="AZ462">
        <v>4.1399999999999997</v>
      </c>
      <c r="BA462">
        <v>0.27</v>
      </c>
      <c r="BB462">
        <v>2.83</v>
      </c>
      <c r="BC462">
        <v>0.18</v>
      </c>
      <c r="BD462" t="s">
        <v>198</v>
      </c>
      <c r="BE462">
        <v>360</v>
      </c>
      <c r="BF462" s="35" t="s">
        <v>272</v>
      </c>
      <c r="BG462" t="s">
        <v>273</v>
      </c>
    </row>
    <row r="463" spans="1:61" s="22" customFormat="1" x14ac:dyDescent="0.3">
      <c r="A463" s="22" t="s">
        <v>1962</v>
      </c>
      <c r="B463" s="22" t="s">
        <v>1961</v>
      </c>
      <c r="C463" s="22">
        <v>2014</v>
      </c>
      <c r="D463" s="22" t="s">
        <v>1963</v>
      </c>
      <c r="E463" s="22" t="s">
        <v>141</v>
      </c>
      <c r="F463" s="34" t="s">
        <v>25</v>
      </c>
      <c r="G463" s="22" t="s">
        <v>1964</v>
      </c>
      <c r="H463" s="22" t="s">
        <v>36</v>
      </c>
      <c r="I463" s="22" t="s">
        <v>12</v>
      </c>
      <c r="J463" s="22" t="s">
        <v>8</v>
      </c>
      <c r="K463" s="22">
        <v>9</v>
      </c>
      <c r="L463" s="22" t="s">
        <v>9</v>
      </c>
      <c r="M463" s="22">
        <v>17</v>
      </c>
      <c r="N463" s="22">
        <v>20</v>
      </c>
      <c r="O463" s="22" t="s">
        <v>9</v>
      </c>
      <c r="P463" s="22">
        <v>30</v>
      </c>
      <c r="Q463" s="22">
        <v>1</v>
      </c>
      <c r="R463" s="22">
        <v>6</v>
      </c>
      <c r="S463" s="22">
        <v>1</v>
      </c>
      <c r="T463" s="22">
        <v>8</v>
      </c>
      <c r="U463" s="22">
        <f t="shared" si="18"/>
        <v>1</v>
      </c>
      <c r="V463" s="22">
        <f t="shared" si="19"/>
        <v>6</v>
      </c>
      <c r="W463" s="34" t="s">
        <v>97</v>
      </c>
      <c r="X463" s="22" t="s">
        <v>8</v>
      </c>
      <c r="Y463" s="22" t="s">
        <v>78</v>
      </c>
      <c r="Z463" s="22" t="s">
        <v>1559</v>
      </c>
      <c r="AA463" s="22">
        <v>10</v>
      </c>
      <c r="AB463" s="22" t="s">
        <v>320</v>
      </c>
      <c r="AC463" s="22" t="s">
        <v>9</v>
      </c>
      <c r="AD463" s="22" t="s">
        <v>8</v>
      </c>
      <c r="AE463" s="22" t="s">
        <v>231</v>
      </c>
      <c r="AF463" s="22" t="s">
        <v>9</v>
      </c>
      <c r="AG463" s="22">
        <v>2.5</v>
      </c>
      <c r="AH463" s="22">
        <v>20</v>
      </c>
      <c r="AI463" s="34" t="s">
        <v>906</v>
      </c>
      <c r="AK463" s="22">
        <v>12</v>
      </c>
      <c r="AL463" s="22" t="s">
        <v>1246</v>
      </c>
      <c r="AM463" s="22">
        <v>48</v>
      </c>
      <c r="AN463" s="22" t="s">
        <v>158</v>
      </c>
      <c r="AO463" s="34">
        <v>336</v>
      </c>
      <c r="AP463" s="22" t="s">
        <v>876</v>
      </c>
      <c r="AQ463" s="22">
        <v>8.6</v>
      </c>
      <c r="AR463" s="22">
        <v>1.9</v>
      </c>
      <c r="AS463" s="22">
        <v>8</v>
      </c>
      <c r="AT463" s="22">
        <v>1.9</v>
      </c>
      <c r="AU463" s="22" t="s">
        <v>9</v>
      </c>
      <c r="AV463" s="22" t="s">
        <v>9</v>
      </c>
      <c r="AW463" s="22" t="s">
        <v>137</v>
      </c>
      <c r="AX463" s="22" t="s">
        <v>197</v>
      </c>
      <c r="AY463" s="34" t="s">
        <v>1965</v>
      </c>
      <c r="AZ463" s="22">
        <v>0</v>
      </c>
      <c r="BA463" s="22">
        <v>0</v>
      </c>
      <c r="BB463" s="22">
        <v>0.56000000000000005</v>
      </c>
      <c r="BC463" s="22">
        <v>7.0000000000000007E-2</v>
      </c>
      <c r="BD463" s="22" t="s">
        <v>197</v>
      </c>
      <c r="BE463" s="34">
        <v>336</v>
      </c>
      <c r="BF463" s="34" t="s">
        <v>273</v>
      </c>
      <c r="BG463" s="22" t="s">
        <v>273</v>
      </c>
    </row>
    <row r="464" spans="1:61" x14ac:dyDescent="0.3">
      <c r="A464" t="s">
        <v>1966</v>
      </c>
      <c r="B464" t="s">
        <v>1961</v>
      </c>
      <c r="C464">
        <v>2018</v>
      </c>
      <c r="D464" t="s">
        <v>1967</v>
      </c>
      <c r="E464" t="s">
        <v>141</v>
      </c>
      <c r="F464" s="35" t="s">
        <v>25</v>
      </c>
      <c r="G464" t="s">
        <v>1968</v>
      </c>
      <c r="H464" t="s">
        <v>35</v>
      </c>
      <c r="I464" t="s">
        <v>12</v>
      </c>
      <c r="J464" t="s">
        <v>8</v>
      </c>
      <c r="K464">
        <v>10</v>
      </c>
      <c r="L464" t="s">
        <v>9</v>
      </c>
      <c r="M464">
        <v>45</v>
      </c>
      <c r="N464">
        <v>20</v>
      </c>
      <c r="O464" t="s">
        <v>9</v>
      </c>
      <c r="P464">
        <v>24</v>
      </c>
      <c r="Q464">
        <v>1</v>
      </c>
      <c r="R464">
        <v>9</v>
      </c>
      <c r="S464">
        <v>0</v>
      </c>
      <c r="T464" t="s">
        <v>8</v>
      </c>
      <c r="U464" t="str">
        <f t="shared" si="18"/>
        <v>NA</v>
      </c>
      <c r="V464" t="str">
        <f t="shared" si="19"/>
        <v>NA</v>
      </c>
      <c r="W464" s="35" t="s">
        <v>97</v>
      </c>
      <c r="X464" t="s">
        <v>8</v>
      </c>
      <c r="Y464" t="s">
        <v>78</v>
      </c>
      <c r="Z464" t="s">
        <v>9</v>
      </c>
      <c r="AA464">
        <v>10</v>
      </c>
      <c r="AB464" t="s">
        <v>320</v>
      </c>
      <c r="AC464">
        <v>2725</v>
      </c>
      <c r="AD464" t="s">
        <v>528</v>
      </c>
      <c r="AE464" t="s">
        <v>232</v>
      </c>
      <c r="AF464" t="s">
        <v>9</v>
      </c>
      <c r="AG464">
        <v>4</v>
      </c>
      <c r="AH464">
        <v>20</v>
      </c>
      <c r="AI464" s="35" t="s">
        <v>12</v>
      </c>
      <c r="AJ464" t="s">
        <v>8</v>
      </c>
      <c r="AK464" t="s">
        <v>8</v>
      </c>
      <c r="AL464" t="s">
        <v>8</v>
      </c>
      <c r="AM464" t="s">
        <v>8</v>
      </c>
      <c r="AN464" t="s">
        <v>8</v>
      </c>
      <c r="AO464" s="35">
        <v>336</v>
      </c>
      <c r="AP464" t="s">
        <v>876</v>
      </c>
      <c r="AQ464">
        <v>10.7</v>
      </c>
      <c r="AR464">
        <v>1.69</v>
      </c>
      <c r="AS464" t="s">
        <v>8</v>
      </c>
      <c r="AT464" t="s">
        <v>8</v>
      </c>
      <c r="AU464" t="s">
        <v>8</v>
      </c>
      <c r="AV464" t="s">
        <v>8</v>
      </c>
      <c r="AW464" t="s">
        <v>137</v>
      </c>
      <c r="AX464" t="s">
        <v>197</v>
      </c>
      <c r="AY464" s="35" t="s">
        <v>1965</v>
      </c>
      <c r="AZ464">
        <v>1</v>
      </c>
      <c r="BA464">
        <v>0.25</v>
      </c>
      <c r="BB464" t="s">
        <v>8</v>
      </c>
      <c r="BC464" t="s">
        <v>8</v>
      </c>
      <c r="BD464" t="s">
        <v>197</v>
      </c>
      <c r="BE464">
        <v>48</v>
      </c>
      <c r="BF464" s="35" t="s">
        <v>272</v>
      </c>
      <c r="BG464" t="s">
        <v>273</v>
      </c>
    </row>
    <row r="465" spans="1:61" x14ac:dyDescent="0.3">
      <c r="A465" t="s">
        <v>1966</v>
      </c>
      <c r="B465" t="s">
        <v>1961</v>
      </c>
      <c r="C465">
        <v>2018</v>
      </c>
      <c r="D465" t="s">
        <v>1967</v>
      </c>
      <c r="E465" t="s">
        <v>143</v>
      </c>
      <c r="F465" s="35" t="s">
        <v>25</v>
      </c>
      <c r="G465" t="s">
        <v>1969</v>
      </c>
      <c r="H465" t="s">
        <v>35</v>
      </c>
      <c r="I465" t="s">
        <v>12</v>
      </c>
      <c r="J465" t="s">
        <v>8</v>
      </c>
      <c r="K465">
        <v>10</v>
      </c>
      <c r="L465" t="s">
        <v>9</v>
      </c>
      <c r="M465">
        <v>45</v>
      </c>
      <c r="N465">
        <v>20</v>
      </c>
      <c r="O465" t="s">
        <v>9</v>
      </c>
      <c r="P465">
        <v>24</v>
      </c>
      <c r="Q465">
        <v>1</v>
      </c>
      <c r="R465">
        <v>9</v>
      </c>
      <c r="S465">
        <v>0</v>
      </c>
      <c r="T465" t="s">
        <v>8</v>
      </c>
      <c r="U465" t="str">
        <f t="shared" si="18"/>
        <v>NA</v>
      </c>
      <c r="V465" t="str">
        <f t="shared" si="19"/>
        <v>NA</v>
      </c>
      <c r="W465" s="35" t="s">
        <v>97</v>
      </c>
      <c r="X465" t="s">
        <v>8</v>
      </c>
      <c r="Y465" t="s">
        <v>78</v>
      </c>
      <c r="Z465" t="s">
        <v>9</v>
      </c>
      <c r="AA465">
        <v>10</v>
      </c>
      <c r="AB465" t="s">
        <v>320</v>
      </c>
      <c r="AC465">
        <v>2725</v>
      </c>
      <c r="AD465" t="s">
        <v>528</v>
      </c>
      <c r="AE465" t="s">
        <v>232</v>
      </c>
      <c r="AF465" t="s">
        <v>9</v>
      </c>
      <c r="AG465">
        <v>4</v>
      </c>
      <c r="AH465">
        <v>20</v>
      </c>
      <c r="AI465" s="35" t="s">
        <v>12</v>
      </c>
      <c r="AJ465" t="s">
        <v>8</v>
      </c>
      <c r="AK465" t="s">
        <v>8</v>
      </c>
      <c r="AL465" t="s">
        <v>8</v>
      </c>
      <c r="AM465" t="s">
        <v>8</v>
      </c>
      <c r="AN465" t="s">
        <v>8</v>
      </c>
      <c r="AO465" s="35">
        <v>336</v>
      </c>
      <c r="AP465" t="s">
        <v>876</v>
      </c>
      <c r="AQ465">
        <v>11.9</v>
      </c>
      <c r="AR465">
        <v>1.41</v>
      </c>
      <c r="AS465" t="s">
        <v>8</v>
      </c>
      <c r="AT465" t="s">
        <v>8</v>
      </c>
      <c r="AU465" t="s">
        <v>8</v>
      </c>
      <c r="AV465" t="s">
        <v>8</v>
      </c>
      <c r="AW465" t="s">
        <v>137</v>
      </c>
      <c r="AX465" t="s">
        <v>197</v>
      </c>
      <c r="AY465" s="35" t="s">
        <v>1965</v>
      </c>
      <c r="AZ465">
        <v>0</v>
      </c>
      <c r="BA465">
        <v>0.75</v>
      </c>
      <c r="BB465" t="s">
        <v>8</v>
      </c>
      <c r="BC465" t="s">
        <v>8</v>
      </c>
      <c r="BD465" t="s">
        <v>197</v>
      </c>
      <c r="BE465">
        <v>48</v>
      </c>
      <c r="BF465" s="35" t="s">
        <v>272</v>
      </c>
      <c r="BG465" t="s">
        <v>273</v>
      </c>
    </row>
    <row r="466" spans="1:61" s="22" customFormat="1" x14ac:dyDescent="0.3">
      <c r="A466" s="22" t="s">
        <v>1970</v>
      </c>
      <c r="B466" s="22" t="s">
        <v>1961</v>
      </c>
      <c r="C466" s="22">
        <v>2018</v>
      </c>
      <c r="D466" s="22" t="s">
        <v>1971</v>
      </c>
      <c r="E466" s="22" t="s">
        <v>141</v>
      </c>
      <c r="F466" s="34" t="s">
        <v>24</v>
      </c>
      <c r="G466" s="22" t="s">
        <v>10</v>
      </c>
      <c r="H466" s="22" t="s">
        <v>36</v>
      </c>
      <c r="I466" s="22" t="s">
        <v>12</v>
      </c>
      <c r="J466" s="22" t="s">
        <v>8</v>
      </c>
      <c r="K466" s="22">
        <v>8</v>
      </c>
      <c r="L466" s="22" t="s">
        <v>9</v>
      </c>
      <c r="M466" s="22">
        <v>11</v>
      </c>
      <c r="N466" s="22" t="s">
        <v>9</v>
      </c>
      <c r="O466" s="22" t="s">
        <v>9</v>
      </c>
      <c r="P466" s="22" t="s">
        <v>9</v>
      </c>
      <c r="Q466" s="22">
        <v>1</v>
      </c>
      <c r="R466" s="22">
        <v>5</v>
      </c>
      <c r="S466" s="22">
        <v>0</v>
      </c>
      <c r="T466" s="22" t="s">
        <v>8</v>
      </c>
      <c r="U466" s="22" t="str">
        <f t="shared" si="18"/>
        <v>NA</v>
      </c>
      <c r="V466" s="22" t="str">
        <f t="shared" si="19"/>
        <v>NA</v>
      </c>
      <c r="W466" s="34" t="s">
        <v>97</v>
      </c>
      <c r="X466" s="22" t="s">
        <v>8</v>
      </c>
      <c r="Y466" s="22" t="s">
        <v>78</v>
      </c>
      <c r="Z466" s="22" t="s">
        <v>9</v>
      </c>
      <c r="AA466" s="22">
        <v>10</v>
      </c>
      <c r="AB466" s="22" t="s">
        <v>320</v>
      </c>
      <c r="AC466" s="22" t="s">
        <v>9</v>
      </c>
      <c r="AD466" s="22" t="s">
        <v>8</v>
      </c>
      <c r="AE466" s="22" t="s">
        <v>232</v>
      </c>
      <c r="AF466" s="22" t="s">
        <v>9</v>
      </c>
      <c r="AG466" s="22">
        <v>8</v>
      </c>
      <c r="AH466" s="22">
        <v>15</v>
      </c>
      <c r="AI466" s="34" t="s">
        <v>906</v>
      </c>
      <c r="AK466" s="22">
        <v>5</v>
      </c>
      <c r="AL466" s="22" t="s">
        <v>1246</v>
      </c>
      <c r="AM466" s="22">
        <v>48</v>
      </c>
      <c r="AN466" s="22" t="s">
        <v>158</v>
      </c>
      <c r="AO466" s="34">
        <v>168</v>
      </c>
      <c r="AP466" s="22" t="s">
        <v>876</v>
      </c>
      <c r="AQ466" s="22">
        <v>33.64</v>
      </c>
      <c r="AR466" s="22">
        <v>4.28</v>
      </c>
      <c r="AS466" s="22">
        <v>34.28</v>
      </c>
      <c r="AT466" s="22">
        <v>6.38</v>
      </c>
      <c r="AU466" s="22" t="s">
        <v>8</v>
      </c>
      <c r="AV466" s="22" t="s">
        <v>8</v>
      </c>
      <c r="AW466" s="22" t="s">
        <v>137</v>
      </c>
      <c r="AX466" s="22" t="s">
        <v>197</v>
      </c>
      <c r="AY466" s="34" t="s">
        <v>1965</v>
      </c>
      <c r="AZ466" s="22">
        <v>0</v>
      </c>
      <c r="BA466" s="22">
        <v>0</v>
      </c>
      <c r="BB466" s="22">
        <v>1</v>
      </c>
      <c r="BC466" s="22">
        <v>0.5</v>
      </c>
      <c r="BD466" s="22" t="s">
        <v>197</v>
      </c>
      <c r="BE466" s="22">
        <v>48</v>
      </c>
      <c r="BF466" s="34" t="s">
        <v>273</v>
      </c>
      <c r="BG466" s="22" t="s">
        <v>273</v>
      </c>
    </row>
    <row r="467" spans="1:61" x14ac:dyDescent="0.3">
      <c r="A467" t="s">
        <v>1973</v>
      </c>
      <c r="B467" t="s">
        <v>1972</v>
      </c>
      <c r="C467">
        <v>2018</v>
      </c>
      <c r="D467" t="s">
        <v>1974</v>
      </c>
      <c r="E467" t="s">
        <v>141</v>
      </c>
      <c r="F467" s="35" t="s">
        <v>24</v>
      </c>
      <c r="G467" t="s">
        <v>10</v>
      </c>
      <c r="H467" t="s">
        <v>9</v>
      </c>
      <c r="I467" t="s">
        <v>12</v>
      </c>
      <c r="J467" t="s">
        <v>8</v>
      </c>
      <c r="K467">
        <v>8</v>
      </c>
      <c r="L467" t="s">
        <v>9</v>
      </c>
      <c r="M467">
        <v>12</v>
      </c>
      <c r="N467">
        <v>250</v>
      </c>
      <c r="O467" t="s">
        <v>9</v>
      </c>
      <c r="P467">
        <v>350</v>
      </c>
      <c r="Q467">
        <v>2</v>
      </c>
      <c r="R467">
        <v>4</v>
      </c>
      <c r="S467">
        <v>0</v>
      </c>
      <c r="T467" t="s">
        <v>8</v>
      </c>
      <c r="U467" t="str">
        <f t="shared" si="18"/>
        <v>NA</v>
      </c>
      <c r="V467" t="str">
        <f t="shared" si="19"/>
        <v>NA</v>
      </c>
      <c r="W467" s="35" t="s">
        <v>97</v>
      </c>
      <c r="X467" t="s">
        <v>8</v>
      </c>
      <c r="Y467" t="s">
        <v>78</v>
      </c>
      <c r="Z467" t="s">
        <v>1559</v>
      </c>
      <c r="AA467">
        <v>20</v>
      </c>
      <c r="AB467" t="s">
        <v>145</v>
      </c>
      <c r="AC467">
        <v>150</v>
      </c>
      <c r="AD467" t="s">
        <v>292</v>
      </c>
      <c r="AE467" t="s">
        <v>231</v>
      </c>
      <c r="AF467" t="s">
        <v>9</v>
      </c>
      <c r="AG467" t="s">
        <v>9</v>
      </c>
      <c r="AH467">
        <v>20</v>
      </c>
      <c r="AI467" s="35" t="s">
        <v>12</v>
      </c>
      <c r="AJ467" t="s">
        <v>8</v>
      </c>
      <c r="AK467" t="s">
        <v>8</v>
      </c>
      <c r="AL467" t="s">
        <v>8</v>
      </c>
      <c r="AM467" t="s">
        <v>8</v>
      </c>
      <c r="AN467" t="s">
        <v>8</v>
      </c>
      <c r="AO467" s="35">
        <v>24</v>
      </c>
      <c r="AP467" t="s">
        <v>875</v>
      </c>
      <c r="AQ467">
        <v>38.380000000000003</v>
      </c>
      <c r="AR467">
        <v>4.8</v>
      </c>
      <c r="AS467" t="s">
        <v>8</v>
      </c>
      <c r="AT467" t="s">
        <v>8</v>
      </c>
      <c r="AU467" t="s">
        <v>8</v>
      </c>
      <c r="AV467" t="s">
        <v>8</v>
      </c>
      <c r="AW467" t="s">
        <v>137</v>
      </c>
      <c r="AX467" t="s">
        <v>197</v>
      </c>
      <c r="AY467" s="35" t="s">
        <v>12</v>
      </c>
      <c r="AZ467" t="s">
        <v>8</v>
      </c>
      <c r="BA467" t="s">
        <v>8</v>
      </c>
      <c r="BB467" t="s">
        <v>8</v>
      </c>
      <c r="BC467" t="s">
        <v>8</v>
      </c>
      <c r="BD467" t="s">
        <v>8</v>
      </c>
      <c r="BE467" t="s">
        <v>8</v>
      </c>
      <c r="BF467" s="35" t="s">
        <v>272</v>
      </c>
      <c r="BG467" t="s">
        <v>273</v>
      </c>
    </row>
    <row r="468" spans="1:61" s="22" customFormat="1" x14ac:dyDescent="0.3">
      <c r="A468" s="22" t="s">
        <v>1976</v>
      </c>
      <c r="B468" s="22" t="s">
        <v>1975</v>
      </c>
      <c r="C468" s="22">
        <v>2016</v>
      </c>
      <c r="D468" s="22" t="s">
        <v>1977</v>
      </c>
      <c r="E468" s="22" t="s">
        <v>141</v>
      </c>
      <c r="F468" s="34" t="s">
        <v>25</v>
      </c>
      <c r="G468" s="22" t="s">
        <v>1008</v>
      </c>
      <c r="H468" s="22" t="s">
        <v>36</v>
      </c>
      <c r="I468" s="22" t="s">
        <v>12</v>
      </c>
      <c r="J468" s="22" t="s">
        <v>8</v>
      </c>
      <c r="K468" s="22">
        <v>7</v>
      </c>
      <c r="L468" s="22" t="s">
        <v>9</v>
      </c>
      <c r="M468" s="22">
        <v>8</v>
      </c>
      <c r="N468" s="22">
        <v>20</v>
      </c>
      <c r="O468" s="22" t="s">
        <v>9</v>
      </c>
      <c r="P468" s="22">
        <v>25</v>
      </c>
      <c r="Q468" s="22">
        <v>2</v>
      </c>
      <c r="R468" s="22">
        <v>5</v>
      </c>
      <c r="S468" s="22">
        <v>3</v>
      </c>
      <c r="T468" s="22">
        <v>5</v>
      </c>
      <c r="U468" s="22">
        <f t="shared" si="18"/>
        <v>1.5</v>
      </c>
      <c r="V468" s="22">
        <f t="shared" si="19"/>
        <v>3.3333333333333335</v>
      </c>
      <c r="W468" s="34" t="s">
        <v>100</v>
      </c>
      <c r="X468" s="22" t="s">
        <v>936</v>
      </c>
      <c r="Y468" s="22" t="s">
        <v>78</v>
      </c>
      <c r="Z468" s="22" t="s">
        <v>9</v>
      </c>
      <c r="AA468" s="22">
        <v>10</v>
      </c>
      <c r="AB468" s="22" t="s">
        <v>320</v>
      </c>
      <c r="AC468" s="22" t="s">
        <v>9</v>
      </c>
      <c r="AD468" s="22" t="s">
        <v>8</v>
      </c>
      <c r="AE468" s="22" t="s">
        <v>9</v>
      </c>
      <c r="AF468" s="22" t="s">
        <v>9</v>
      </c>
      <c r="AG468" s="22" t="s">
        <v>9</v>
      </c>
      <c r="AH468" s="22">
        <v>20</v>
      </c>
      <c r="AI468" s="34" t="s">
        <v>1978</v>
      </c>
      <c r="AK468" s="22">
        <v>5</v>
      </c>
      <c r="AL468" s="22" t="s">
        <v>145</v>
      </c>
      <c r="AM468" s="22">
        <v>-1</v>
      </c>
      <c r="AN468" s="22" t="s">
        <v>156</v>
      </c>
      <c r="AO468" s="34">
        <v>24</v>
      </c>
      <c r="AP468" s="22" t="s">
        <v>875</v>
      </c>
      <c r="AQ468" s="22">
        <v>68.63</v>
      </c>
      <c r="AR468" s="22">
        <v>7.16</v>
      </c>
      <c r="AS468" s="22">
        <v>38.67</v>
      </c>
      <c r="AT468" s="22">
        <v>5.16</v>
      </c>
      <c r="AU468" s="22" t="s">
        <v>8</v>
      </c>
      <c r="AV468" s="22" t="s">
        <v>8</v>
      </c>
      <c r="AW468" s="22" t="s">
        <v>137</v>
      </c>
      <c r="AX468" s="22" t="s">
        <v>197</v>
      </c>
      <c r="AY468" s="34" t="s">
        <v>183</v>
      </c>
      <c r="AZ468" s="22">
        <v>2.1</v>
      </c>
      <c r="BA468" s="22">
        <v>0.57999999999999996</v>
      </c>
      <c r="BB468" s="22">
        <v>0.5</v>
      </c>
      <c r="BC468" s="22">
        <v>0</v>
      </c>
      <c r="BD468" s="22" t="s">
        <v>197</v>
      </c>
      <c r="BE468" s="22">
        <v>24</v>
      </c>
      <c r="BF468" s="34" t="s">
        <v>273</v>
      </c>
      <c r="BG468" s="22" t="s">
        <v>272</v>
      </c>
      <c r="BH468" s="22" t="s">
        <v>1981</v>
      </c>
      <c r="BI468" s="22" t="s">
        <v>1980</v>
      </c>
    </row>
    <row r="469" spans="1:61" x14ac:dyDescent="0.3">
      <c r="A469" t="s">
        <v>1983</v>
      </c>
      <c r="B469" t="s">
        <v>1982</v>
      </c>
      <c r="C469">
        <v>1997</v>
      </c>
      <c r="D469" t="s">
        <v>1984</v>
      </c>
      <c r="E469" t="s">
        <v>141</v>
      </c>
      <c r="F469" s="35" t="s">
        <v>24</v>
      </c>
      <c r="G469" t="s">
        <v>102</v>
      </c>
      <c r="H469" t="s">
        <v>36</v>
      </c>
      <c r="I469" t="s">
        <v>12</v>
      </c>
      <c r="J469" t="s">
        <v>8</v>
      </c>
      <c r="K469" t="s">
        <v>9</v>
      </c>
      <c r="L469" t="s">
        <v>9</v>
      </c>
      <c r="M469" t="s">
        <v>9</v>
      </c>
      <c r="N469">
        <v>250</v>
      </c>
      <c r="O469" t="s">
        <v>9</v>
      </c>
      <c r="P469">
        <v>300</v>
      </c>
      <c r="Q469">
        <v>1</v>
      </c>
      <c r="R469">
        <v>8</v>
      </c>
      <c r="S469">
        <v>1</v>
      </c>
      <c r="T469">
        <v>8</v>
      </c>
      <c r="U469">
        <f t="shared" si="18"/>
        <v>1</v>
      </c>
      <c r="V469">
        <f t="shared" si="19"/>
        <v>8</v>
      </c>
      <c r="W469" s="35" t="s">
        <v>95</v>
      </c>
      <c r="X469" t="s">
        <v>8</v>
      </c>
      <c r="Y469" t="s">
        <v>78</v>
      </c>
      <c r="Z469" t="s">
        <v>93</v>
      </c>
      <c r="AA469">
        <v>20</v>
      </c>
      <c r="AB469" t="s">
        <v>320</v>
      </c>
      <c r="AC469">
        <v>300</v>
      </c>
      <c r="AD469" t="s">
        <v>292</v>
      </c>
      <c r="AE469" t="s">
        <v>85</v>
      </c>
      <c r="AF469" t="s">
        <v>9</v>
      </c>
      <c r="AG469">
        <v>3</v>
      </c>
      <c r="AH469">
        <v>5</v>
      </c>
      <c r="AI469" s="35" t="s">
        <v>570</v>
      </c>
      <c r="AK469">
        <v>2</v>
      </c>
      <c r="AL469" t="s">
        <v>145</v>
      </c>
      <c r="AM469">
        <v>-0.5</v>
      </c>
      <c r="AN469" t="s">
        <v>156</v>
      </c>
      <c r="AO469" s="35">
        <v>192</v>
      </c>
      <c r="AP469" t="s">
        <v>876</v>
      </c>
      <c r="AQ469">
        <v>5.5</v>
      </c>
      <c r="AR469">
        <v>1</v>
      </c>
      <c r="AS469">
        <v>5.2</v>
      </c>
      <c r="AT469">
        <v>0.6</v>
      </c>
      <c r="AU469" t="s">
        <v>8</v>
      </c>
      <c r="AV469" t="s">
        <v>8</v>
      </c>
      <c r="AW469" t="s">
        <v>137</v>
      </c>
      <c r="AX469" t="s">
        <v>197</v>
      </c>
      <c r="AY469" s="35" t="s">
        <v>12</v>
      </c>
      <c r="AZ469" t="s">
        <v>8</v>
      </c>
      <c r="BA469" t="s">
        <v>8</v>
      </c>
      <c r="BB469" t="s">
        <v>8</v>
      </c>
      <c r="BC469" t="s">
        <v>8</v>
      </c>
      <c r="BD469" t="s">
        <v>8</v>
      </c>
      <c r="BE469" t="s">
        <v>8</v>
      </c>
      <c r="BF469" s="35" t="s">
        <v>273</v>
      </c>
      <c r="BG469" t="s">
        <v>272</v>
      </c>
      <c r="BH469" t="s">
        <v>1985</v>
      </c>
    </row>
    <row r="470" spans="1:61" s="22" customFormat="1" x14ac:dyDescent="0.3">
      <c r="A470" s="22" t="s">
        <v>1989</v>
      </c>
      <c r="B470" s="22" t="s">
        <v>1988</v>
      </c>
      <c r="C470" s="22">
        <v>2015</v>
      </c>
      <c r="D470" s="22" t="s">
        <v>1990</v>
      </c>
      <c r="E470" s="22" t="s">
        <v>141</v>
      </c>
      <c r="F470" s="34" t="s">
        <v>24</v>
      </c>
      <c r="G470" s="22" t="s">
        <v>47</v>
      </c>
      <c r="H470" s="22" t="s">
        <v>36</v>
      </c>
      <c r="I470" s="22" t="s">
        <v>12</v>
      </c>
      <c r="J470" s="22" t="s">
        <v>8</v>
      </c>
      <c r="K470" s="22" t="s">
        <v>9</v>
      </c>
      <c r="L470" s="22" t="s">
        <v>9</v>
      </c>
      <c r="M470" s="22" t="s">
        <v>9</v>
      </c>
      <c r="N470" s="22">
        <v>200</v>
      </c>
      <c r="O470" s="22" t="s">
        <v>9</v>
      </c>
      <c r="P470" s="22">
        <v>220</v>
      </c>
      <c r="Q470" s="22">
        <v>1</v>
      </c>
      <c r="R470" s="22">
        <v>8</v>
      </c>
      <c r="S470" s="22">
        <v>3</v>
      </c>
      <c r="T470" s="22">
        <v>8</v>
      </c>
      <c r="U470" s="22">
        <f t="shared" si="18"/>
        <v>3</v>
      </c>
      <c r="V470" s="22">
        <f t="shared" si="19"/>
        <v>2.6666666666666665</v>
      </c>
      <c r="W470" s="34" t="s">
        <v>99</v>
      </c>
      <c r="X470" s="22" t="s">
        <v>8</v>
      </c>
      <c r="Y470" s="22" t="s">
        <v>9</v>
      </c>
      <c r="Z470" s="22" t="s">
        <v>527</v>
      </c>
      <c r="AA470" s="22">
        <v>40</v>
      </c>
      <c r="AB470" s="22" t="s">
        <v>145</v>
      </c>
      <c r="AC470" s="22">
        <v>250</v>
      </c>
      <c r="AD470" s="22" t="s">
        <v>292</v>
      </c>
      <c r="AE470" s="22" t="s">
        <v>86</v>
      </c>
      <c r="AF470" s="22">
        <v>560</v>
      </c>
      <c r="AG470" s="22">
        <v>3</v>
      </c>
      <c r="AH470" s="22">
        <v>30</v>
      </c>
      <c r="AI470" s="34" t="s">
        <v>1994</v>
      </c>
      <c r="AK470" s="22">
        <v>50</v>
      </c>
      <c r="AL470" s="22" t="s">
        <v>755</v>
      </c>
      <c r="AM470" s="22">
        <v>1</v>
      </c>
      <c r="AN470" s="22" t="s">
        <v>158</v>
      </c>
      <c r="AO470" s="34">
        <v>192</v>
      </c>
      <c r="AP470" s="22" t="s">
        <v>876</v>
      </c>
      <c r="AQ470" s="22">
        <v>12.1</v>
      </c>
      <c r="AR470" s="22">
        <v>1.8</v>
      </c>
      <c r="AS470" s="22">
        <v>14.4</v>
      </c>
      <c r="AT470" s="22">
        <v>3.2</v>
      </c>
      <c r="AU470" s="22" t="s">
        <v>8</v>
      </c>
      <c r="AV470" s="22" t="s">
        <v>8</v>
      </c>
      <c r="AW470" s="22" t="s">
        <v>137</v>
      </c>
      <c r="AX470" s="22" t="s">
        <v>9</v>
      </c>
      <c r="AY470" s="34" t="s">
        <v>12</v>
      </c>
      <c r="AZ470" s="22" t="s">
        <v>8</v>
      </c>
      <c r="BA470" s="22" t="s">
        <v>8</v>
      </c>
      <c r="BB470" s="22" t="s">
        <v>8</v>
      </c>
      <c r="BC470" s="22" t="s">
        <v>8</v>
      </c>
      <c r="BD470" s="22" t="s">
        <v>8</v>
      </c>
      <c r="BE470" s="22" t="s">
        <v>8</v>
      </c>
      <c r="BF470" s="34" t="s">
        <v>273</v>
      </c>
      <c r="BG470" s="22" t="s">
        <v>273</v>
      </c>
      <c r="BH470" s="22" t="s">
        <v>1997</v>
      </c>
      <c r="BI470" s="22" t="s">
        <v>1991</v>
      </c>
    </row>
    <row r="471" spans="1:61" s="22" customFormat="1" x14ac:dyDescent="0.3">
      <c r="A471" s="22" t="s">
        <v>1989</v>
      </c>
      <c r="B471" s="22" t="s">
        <v>1988</v>
      </c>
      <c r="C471" s="22">
        <v>2015</v>
      </c>
      <c r="D471" s="22" t="s">
        <v>1990</v>
      </c>
      <c r="E471" s="22" t="s">
        <v>143</v>
      </c>
      <c r="F471" s="34" t="s">
        <v>24</v>
      </c>
      <c r="G471" s="22" t="s">
        <v>47</v>
      </c>
      <c r="H471" s="22" t="s">
        <v>36</v>
      </c>
      <c r="I471" s="22" t="s">
        <v>12</v>
      </c>
      <c r="J471" s="22" t="s">
        <v>8</v>
      </c>
      <c r="K471" s="22" t="s">
        <v>9</v>
      </c>
      <c r="L471" s="22" t="s">
        <v>9</v>
      </c>
      <c r="M471" s="22" t="s">
        <v>9</v>
      </c>
      <c r="N471" s="22">
        <v>200</v>
      </c>
      <c r="O471" s="22" t="s">
        <v>9</v>
      </c>
      <c r="P471" s="22">
        <v>220</v>
      </c>
      <c r="Q471" s="22">
        <v>1</v>
      </c>
      <c r="R471" s="22">
        <v>8</v>
      </c>
      <c r="S471" s="22">
        <v>3</v>
      </c>
      <c r="T471" s="22">
        <v>8</v>
      </c>
      <c r="U471" s="22">
        <f>IF(AND(Q471&lt;&gt;"", Q471&lt;&gt;0, Q471&lt;&gt;"NA", Q471&lt;&gt;"NR",S471&lt;&gt;"", S471&lt;&gt;0, S471&lt;&gt;"NA", S471&lt;&gt;"NR"), S471/Q471, "NA")</f>
        <v>3</v>
      </c>
      <c r="V471" s="22">
        <f>IF(AND(U471&lt;&gt;"", U471&lt;&gt;0, U471&lt;&gt;"NA", U471&lt;&gt;"NR",R471&lt;&gt;"", R471&lt;&gt;0, R471&lt;&gt;"NA", R471&lt;&gt;"NR"), R471/U471, "NA")</f>
        <v>2.6666666666666665</v>
      </c>
      <c r="W471" s="34" t="s">
        <v>99</v>
      </c>
      <c r="X471" s="22" t="s">
        <v>8</v>
      </c>
      <c r="Y471" s="22" t="s">
        <v>9</v>
      </c>
      <c r="Z471" s="22" t="s">
        <v>527</v>
      </c>
      <c r="AA471" s="22">
        <v>40</v>
      </c>
      <c r="AB471" s="22" t="s">
        <v>145</v>
      </c>
      <c r="AC471" s="22">
        <v>250</v>
      </c>
      <c r="AD471" s="22" t="s">
        <v>292</v>
      </c>
      <c r="AE471" s="22" t="s">
        <v>86</v>
      </c>
      <c r="AF471" s="22">
        <v>560</v>
      </c>
      <c r="AG471" s="22">
        <v>3</v>
      </c>
      <c r="AH471" s="22">
        <v>30</v>
      </c>
      <c r="AI471" s="34" t="s">
        <v>1996</v>
      </c>
      <c r="AK471" s="22">
        <v>50</v>
      </c>
      <c r="AL471" s="22" t="s">
        <v>755</v>
      </c>
      <c r="AM471" s="22">
        <v>1</v>
      </c>
      <c r="AN471" s="22" t="s">
        <v>158</v>
      </c>
      <c r="AO471" s="34">
        <v>192</v>
      </c>
      <c r="AP471" s="22" t="s">
        <v>876</v>
      </c>
      <c r="AQ471" s="22">
        <v>12.1</v>
      </c>
      <c r="AR471" s="22">
        <v>1.8</v>
      </c>
      <c r="AS471" s="22">
        <v>8</v>
      </c>
      <c r="AT471" s="22">
        <v>2.1</v>
      </c>
      <c r="AU471" s="22" t="s">
        <v>8</v>
      </c>
      <c r="AV471" s="22" t="s">
        <v>8</v>
      </c>
      <c r="AW471" s="22" t="s">
        <v>137</v>
      </c>
      <c r="AX471" s="22" t="s">
        <v>9</v>
      </c>
      <c r="AY471" s="34" t="s">
        <v>12</v>
      </c>
      <c r="AZ471" s="22" t="s">
        <v>8</v>
      </c>
      <c r="BA471" s="22" t="s">
        <v>8</v>
      </c>
      <c r="BB471" s="22" t="s">
        <v>8</v>
      </c>
      <c r="BC471" s="22" t="s">
        <v>8</v>
      </c>
      <c r="BD471" s="22" t="s">
        <v>8</v>
      </c>
      <c r="BE471" s="22" t="s">
        <v>8</v>
      </c>
      <c r="BF471" s="34" t="s">
        <v>273</v>
      </c>
      <c r="BG471" s="22" t="s">
        <v>273</v>
      </c>
      <c r="BH471" s="22" t="s">
        <v>1997</v>
      </c>
      <c r="BI471" s="22" t="s">
        <v>1991</v>
      </c>
    </row>
    <row r="472" spans="1:61" s="22" customFormat="1" x14ac:dyDescent="0.3">
      <c r="A472" s="22" t="s">
        <v>1989</v>
      </c>
      <c r="B472" s="22" t="s">
        <v>1988</v>
      </c>
      <c r="C472" s="22">
        <v>2015</v>
      </c>
      <c r="D472" s="22" t="s">
        <v>1990</v>
      </c>
      <c r="E472" s="22" t="s">
        <v>144</v>
      </c>
      <c r="F472" s="34" t="s">
        <v>24</v>
      </c>
      <c r="G472" s="22" t="s">
        <v>47</v>
      </c>
      <c r="H472" s="22" t="s">
        <v>36</v>
      </c>
      <c r="I472" s="22" t="s">
        <v>12</v>
      </c>
      <c r="J472" s="22" t="s">
        <v>8</v>
      </c>
      <c r="K472" s="22" t="s">
        <v>9</v>
      </c>
      <c r="L472" s="22" t="s">
        <v>9</v>
      </c>
      <c r="M472" s="22" t="s">
        <v>9</v>
      </c>
      <c r="N472" s="22">
        <v>200</v>
      </c>
      <c r="O472" s="22" t="s">
        <v>9</v>
      </c>
      <c r="P472" s="22">
        <v>220</v>
      </c>
      <c r="Q472" s="22">
        <v>1</v>
      </c>
      <c r="R472" s="22">
        <v>8</v>
      </c>
      <c r="S472" s="22">
        <v>3</v>
      </c>
      <c r="T472" s="22">
        <v>7</v>
      </c>
      <c r="U472" s="22">
        <f>IF(AND(Q472&lt;&gt;"", Q472&lt;&gt;0, Q472&lt;&gt;"NA", Q472&lt;&gt;"NR",S472&lt;&gt;"", S472&lt;&gt;0, S472&lt;&gt;"NA", S472&lt;&gt;"NR"), S472/Q472, "NA")</f>
        <v>3</v>
      </c>
      <c r="V472" s="22">
        <f>IF(AND(U472&lt;&gt;"", U472&lt;&gt;0, U472&lt;&gt;"NA", U472&lt;&gt;"NR",R472&lt;&gt;"", R472&lt;&gt;0, R472&lt;&gt;"NA", R472&lt;&gt;"NR"), R472/U472, "NA")</f>
        <v>2.6666666666666665</v>
      </c>
      <c r="W472" s="34" t="s">
        <v>99</v>
      </c>
      <c r="X472" s="22" t="s">
        <v>8</v>
      </c>
      <c r="Y472" s="22" t="s">
        <v>9</v>
      </c>
      <c r="Z472" s="22" t="s">
        <v>527</v>
      </c>
      <c r="AA472" s="22">
        <v>40</v>
      </c>
      <c r="AB472" s="22" t="s">
        <v>145</v>
      </c>
      <c r="AC472" s="22">
        <v>250</v>
      </c>
      <c r="AD472" s="22" t="s">
        <v>292</v>
      </c>
      <c r="AE472" s="22" t="s">
        <v>86</v>
      </c>
      <c r="AF472" s="22">
        <v>560</v>
      </c>
      <c r="AG472" s="22">
        <v>3</v>
      </c>
      <c r="AH472" s="22">
        <v>30</v>
      </c>
      <c r="AI472" s="34" t="s">
        <v>1995</v>
      </c>
      <c r="AK472" s="22">
        <v>50</v>
      </c>
      <c r="AL472" s="22" t="s">
        <v>755</v>
      </c>
      <c r="AM472" s="22">
        <v>1</v>
      </c>
      <c r="AN472" s="22" t="s">
        <v>158</v>
      </c>
      <c r="AO472" s="34">
        <v>192</v>
      </c>
      <c r="AP472" s="22" t="s">
        <v>876</v>
      </c>
      <c r="AQ472" s="22">
        <v>12.1</v>
      </c>
      <c r="AR472" s="22">
        <v>1.8</v>
      </c>
      <c r="AS472" s="22">
        <v>11.8</v>
      </c>
      <c r="AT472" s="22">
        <v>1.5</v>
      </c>
      <c r="AU472" s="22" t="s">
        <v>8</v>
      </c>
      <c r="AV472" s="22" t="s">
        <v>8</v>
      </c>
      <c r="AW472" s="22" t="s">
        <v>137</v>
      </c>
      <c r="AX472" s="22" t="s">
        <v>9</v>
      </c>
      <c r="AY472" s="34" t="s">
        <v>12</v>
      </c>
      <c r="AZ472" s="22" t="s">
        <v>8</v>
      </c>
      <c r="BA472" s="22" t="s">
        <v>8</v>
      </c>
      <c r="BB472" s="22" t="s">
        <v>8</v>
      </c>
      <c r="BC472" s="22" t="s">
        <v>8</v>
      </c>
      <c r="BD472" s="22" t="s">
        <v>8</v>
      </c>
      <c r="BE472" s="22" t="s">
        <v>8</v>
      </c>
      <c r="BF472" s="34" t="s">
        <v>273</v>
      </c>
      <c r="BG472" s="22" t="s">
        <v>273</v>
      </c>
      <c r="BH472" s="22" t="s">
        <v>1997</v>
      </c>
      <c r="BI472" s="22" t="s">
        <v>1991</v>
      </c>
    </row>
    <row r="473" spans="1:61" x14ac:dyDescent="0.3">
      <c r="A473" t="s">
        <v>1999</v>
      </c>
      <c r="B473" t="s">
        <v>1998</v>
      </c>
      <c r="C473">
        <v>2003</v>
      </c>
      <c r="D473" t="s">
        <v>2000</v>
      </c>
      <c r="E473" t="s">
        <v>141</v>
      </c>
      <c r="F473" s="35" t="s">
        <v>24</v>
      </c>
      <c r="G473" t="s">
        <v>50</v>
      </c>
      <c r="H473" t="s">
        <v>36</v>
      </c>
      <c r="I473" t="s">
        <v>210</v>
      </c>
      <c r="J473" t="s">
        <v>284</v>
      </c>
      <c r="K473">
        <v>22</v>
      </c>
      <c r="L473" t="s">
        <v>9</v>
      </c>
      <c r="M473">
        <v>30</v>
      </c>
      <c r="N473">
        <v>315</v>
      </c>
      <c r="O473" t="s">
        <v>9</v>
      </c>
      <c r="P473">
        <v>425</v>
      </c>
      <c r="Q473">
        <v>1</v>
      </c>
      <c r="R473">
        <v>9</v>
      </c>
      <c r="S473">
        <v>2</v>
      </c>
      <c r="T473">
        <v>8</v>
      </c>
      <c r="U473">
        <f t="shared" si="18"/>
        <v>2</v>
      </c>
      <c r="V473">
        <f t="shared" si="19"/>
        <v>4.5</v>
      </c>
      <c r="W473" s="35" t="s">
        <v>147</v>
      </c>
      <c r="X473" s="35" t="s">
        <v>95</v>
      </c>
      <c r="Y473" t="s">
        <v>2553</v>
      </c>
      <c r="Z473" t="s">
        <v>276</v>
      </c>
      <c r="AA473">
        <v>20</v>
      </c>
      <c r="AB473" t="s">
        <v>145</v>
      </c>
      <c r="AC473">
        <v>20</v>
      </c>
      <c r="AD473" t="s">
        <v>221</v>
      </c>
      <c r="AE473" t="s">
        <v>651</v>
      </c>
      <c r="AF473">
        <v>568</v>
      </c>
      <c r="AG473" t="s">
        <v>9</v>
      </c>
      <c r="AH473">
        <v>4</v>
      </c>
      <c r="AI473" s="35" t="s">
        <v>2001</v>
      </c>
      <c r="AK473">
        <v>125</v>
      </c>
      <c r="AL473" t="s">
        <v>145</v>
      </c>
      <c r="AM473">
        <v>-0.5</v>
      </c>
      <c r="AN473" t="s">
        <v>156</v>
      </c>
      <c r="AO473" s="35">
        <v>72</v>
      </c>
      <c r="AP473" t="s">
        <v>875</v>
      </c>
      <c r="AQ473">
        <v>84.2</v>
      </c>
      <c r="AR473">
        <v>11.1</v>
      </c>
      <c r="AS473">
        <v>52</v>
      </c>
      <c r="AT473">
        <v>17.5</v>
      </c>
      <c r="AU473" t="s">
        <v>8</v>
      </c>
      <c r="AV473" t="s">
        <v>8</v>
      </c>
      <c r="AW473" t="s">
        <v>137</v>
      </c>
      <c r="AX473" t="s">
        <v>196</v>
      </c>
      <c r="AY473" s="35" t="s">
        <v>12</v>
      </c>
      <c r="AZ473" t="s">
        <v>8</v>
      </c>
      <c r="BA473" t="s">
        <v>8</v>
      </c>
      <c r="BB473" t="s">
        <v>8</v>
      </c>
      <c r="BC473" t="s">
        <v>8</v>
      </c>
      <c r="BD473" t="s">
        <v>8</v>
      </c>
      <c r="BE473" t="s">
        <v>8</v>
      </c>
      <c r="BF473" s="35" t="s">
        <v>273</v>
      </c>
      <c r="BG473" t="s">
        <v>272</v>
      </c>
    </row>
    <row r="474" spans="1:61" s="22" customFormat="1" x14ac:dyDescent="0.3">
      <c r="A474" s="22" t="s">
        <v>2004</v>
      </c>
      <c r="B474" s="22" t="s">
        <v>2002</v>
      </c>
      <c r="C474" s="22">
        <v>2013</v>
      </c>
      <c r="D474" s="22" t="s">
        <v>2003</v>
      </c>
      <c r="E474" s="22" t="s">
        <v>141</v>
      </c>
      <c r="F474" s="34" t="s">
        <v>25</v>
      </c>
      <c r="G474" s="22" t="s">
        <v>1008</v>
      </c>
      <c r="H474" s="22" t="s">
        <v>36</v>
      </c>
      <c r="I474" s="22" t="s">
        <v>12</v>
      </c>
      <c r="J474" s="22" t="s">
        <v>8</v>
      </c>
      <c r="K474" s="22" t="s">
        <v>9</v>
      </c>
      <c r="L474" s="22">
        <v>8</v>
      </c>
      <c r="M474" s="22" t="s">
        <v>9</v>
      </c>
      <c r="N474" s="22">
        <v>22</v>
      </c>
      <c r="O474" s="22" t="s">
        <v>9</v>
      </c>
      <c r="P474" s="22">
        <v>26</v>
      </c>
      <c r="Q474" s="22">
        <v>3</v>
      </c>
      <c r="R474" s="22">
        <v>7</v>
      </c>
      <c r="S474" s="22">
        <v>0</v>
      </c>
      <c r="T474" s="22" t="s">
        <v>8</v>
      </c>
      <c r="U474" s="22" t="str">
        <f t="shared" si="18"/>
        <v>NA</v>
      </c>
      <c r="V474" s="22" t="str">
        <f t="shared" si="19"/>
        <v>NA</v>
      </c>
      <c r="W474" s="34" t="s">
        <v>9</v>
      </c>
      <c r="X474" s="22" t="s">
        <v>8</v>
      </c>
      <c r="Y474" s="22" t="s">
        <v>9</v>
      </c>
      <c r="Z474" s="22" t="s">
        <v>91</v>
      </c>
      <c r="AA474" s="22">
        <v>20</v>
      </c>
      <c r="AB474" s="22" t="s">
        <v>145</v>
      </c>
      <c r="AC474" s="22" t="s">
        <v>9</v>
      </c>
      <c r="AD474" s="22" t="s">
        <v>8</v>
      </c>
      <c r="AE474" s="22" t="s">
        <v>84</v>
      </c>
      <c r="AF474" s="22">
        <v>540</v>
      </c>
      <c r="AG474" s="22" t="s">
        <v>9</v>
      </c>
      <c r="AH474" s="22">
        <v>10</v>
      </c>
      <c r="AI474" s="34" t="s">
        <v>12</v>
      </c>
      <c r="AJ474" s="22" t="s">
        <v>8</v>
      </c>
      <c r="AK474" s="22" t="s">
        <v>8</v>
      </c>
      <c r="AL474" s="22" t="s">
        <v>8</v>
      </c>
      <c r="AM474" s="22" t="s">
        <v>8</v>
      </c>
      <c r="AN474" s="22" t="s">
        <v>8</v>
      </c>
      <c r="AO474" s="34">
        <v>24</v>
      </c>
      <c r="AP474" s="22" t="s">
        <v>875</v>
      </c>
      <c r="AQ474" s="22">
        <v>54.41</v>
      </c>
      <c r="AR474" s="22">
        <v>8.1999999999999993</v>
      </c>
      <c r="AS474" s="22" t="s">
        <v>8</v>
      </c>
      <c r="AT474" s="22" t="s">
        <v>8</v>
      </c>
      <c r="AU474" s="22" t="s">
        <v>8</v>
      </c>
      <c r="AV474" s="22" t="s">
        <v>8</v>
      </c>
      <c r="AW474" s="22" t="s">
        <v>137</v>
      </c>
      <c r="AX474" s="22" t="s">
        <v>198</v>
      </c>
      <c r="AY474" s="34" t="s">
        <v>12</v>
      </c>
      <c r="AZ474" s="22" t="s">
        <v>8</v>
      </c>
      <c r="BA474" s="22" t="s">
        <v>8</v>
      </c>
      <c r="BB474" s="22" t="s">
        <v>8</v>
      </c>
      <c r="BC474" s="22" t="s">
        <v>8</v>
      </c>
      <c r="BD474" s="22" t="s">
        <v>8</v>
      </c>
      <c r="BE474" s="22" t="s">
        <v>8</v>
      </c>
      <c r="BF474" s="34" t="s">
        <v>272</v>
      </c>
      <c r="BG474" s="22" t="s">
        <v>273</v>
      </c>
      <c r="BH474" s="22" t="s">
        <v>2006</v>
      </c>
      <c r="BI474" s="22" t="s">
        <v>2005</v>
      </c>
    </row>
    <row r="475" spans="1:61" x14ac:dyDescent="0.3">
      <c r="A475" t="s">
        <v>2007</v>
      </c>
      <c r="B475" t="s">
        <v>2002</v>
      </c>
      <c r="C475">
        <v>2009</v>
      </c>
      <c r="D475" t="s">
        <v>2008</v>
      </c>
      <c r="E475" t="s">
        <v>141</v>
      </c>
      <c r="F475" s="35" t="s">
        <v>25</v>
      </c>
      <c r="G475" t="s">
        <v>1008</v>
      </c>
      <c r="H475" t="s">
        <v>36</v>
      </c>
      <c r="I475" t="s">
        <v>12</v>
      </c>
      <c r="J475" t="s">
        <v>8</v>
      </c>
      <c r="K475" t="s">
        <v>9</v>
      </c>
      <c r="L475">
        <v>8</v>
      </c>
      <c r="M475" t="s">
        <v>9</v>
      </c>
      <c r="N475">
        <v>22</v>
      </c>
      <c r="O475" t="s">
        <v>9</v>
      </c>
      <c r="P475">
        <v>26</v>
      </c>
      <c r="Q475">
        <v>1</v>
      </c>
      <c r="R475">
        <v>10</v>
      </c>
      <c r="S475">
        <v>1</v>
      </c>
      <c r="T475">
        <v>10</v>
      </c>
      <c r="U475">
        <f t="shared" si="18"/>
        <v>1</v>
      </c>
      <c r="V475">
        <f t="shared" si="19"/>
        <v>10</v>
      </c>
      <c r="W475" s="35" t="s">
        <v>97</v>
      </c>
      <c r="X475" t="s">
        <v>8</v>
      </c>
      <c r="Y475" t="s">
        <v>2553</v>
      </c>
      <c r="Z475" t="s">
        <v>91</v>
      </c>
      <c r="AA475">
        <v>20</v>
      </c>
      <c r="AB475" t="s">
        <v>145</v>
      </c>
      <c r="AC475" t="s">
        <v>9</v>
      </c>
      <c r="AD475" t="s">
        <v>8</v>
      </c>
      <c r="AE475" t="s">
        <v>85</v>
      </c>
      <c r="AF475">
        <v>540</v>
      </c>
      <c r="AG475" t="s">
        <v>9</v>
      </c>
      <c r="AH475">
        <v>10</v>
      </c>
      <c r="AI475" s="35" t="s">
        <v>2009</v>
      </c>
      <c r="AK475">
        <v>250</v>
      </c>
      <c r="AL475" t="s">
        <v>145</v>
      </c>
      <c r="AM475">
        <v>0</v>
      </c>
      <c r="AN475" t="s">
        <v>157</v>
      </c>
      <c r="AO475" s="35">
        <v>24</v>
      </c>
      <c r="AP475" t="s">
        <v>875</v>
      </c>
      <c r="AQ475">
        <v>23.3</v>
      </c>
      <c r="AR475">
        <v>1.4</v>
      </c>
      <c r="AS475">
        <v>15.87</v>
      </c>
      <c r="AT475">
        <v>1.31</v>
      </c>
      <c r="AU475" t="s">
        <v>8</v>
      </c>
      <c r="AV475" t="s">
        <v>8</v>
      </c>
      <c r="AW475" t="s">
        <v>137</v>
      </c>
      <c r="AX475" t="s">
        <v>198</v>
      </c>
      <c r="AY475" s="35" t="s">
        <v>12</v>
      </c>
      <c r="AZ475" t="s">
        <v>8</v>
      </c>
      <c r="BA475" t="s">
        <v>8</v>
      </c>
      <c r="BB475" t="s">
        <v>8</v>
      </c>
      <c r="BC475" t="s">
        <v>8</v>
      </c>
      <c r="BD475" t="s">
        <v>8</v>
      </c>
      <c r="BE475" t="s">
        <v>8</v>
      </c>
      <c r="BF475" s="35" t="s">
        <v>273</v>
      </c>
      <c r="BG475" t="s">
        <v>273</v>
      </c>
    </row>
    <row r="476" spans="1:61" s="22" customFormat="1" x14ac:dyDescent="0.3">
      <c r="A476" s="22" t="s">
        <v>2010</v>
      </c>
      <c r="B476" s="22" t="s">
        <v>2002</v>
      </c>
      <c r="C476" s="22">
        <v>2011</v>
      </c>
      <c r="D476" s="22" t="s">
        <v>2011</v>
      </c>
      <c r="E476" s="22" t="s">
        <v>141</v>
      </c>
      <c r="F476" s="34" t="s">
        <v>25</v>
      </c>
      <c r="G476" s="22" t="s">
        <v>1008</v>
      </c>
      <c r="H476" s="22" t="s">
        <v>36</v>
      </c>
      <c r="I476" s="22" t="s">
        <v>12</v>
      </c>
      <c r="J476" s="22" t="s">
        <v>8</v>
      </c>
      <c r="K476" s="22" t="s">
        <v>9</v>
      </c>
      <c r="L476" s="22">
        <v>8</v>
      </c>
      <c r="M476" s="22" t="s">
        <v>9</v>
      </c>
      <c r="N476" s="22">
        <v>22</v>
      </c>
      <c r="O476" s="22" t="s">
        <v>9</v>
      </c>
      <c r="P476" s="22">
        <v>26</v>
      </c>
      <c r="Q476" s="22">
        <v>1</v>
      </c>
      <c r="R476" s="22">
        <v>5</v>
      </c>
      <c r="S476" s="22">
        <v>8</v>
      </c>
      <c r="T476" s="22">
        <v>5</v>
      </c>
      <c r="U476" s="22">
        <f t="shared" si="18"/>
        <v>8</v>
      </c>
      <c r="V476" s="22">
        <f t="shared" si="19"/>
        <v>0.625</v>
      </c>
      <c r="W476" s="34" t="s">
        <v>9</v>
      </c>
      <c r="X476" s="22" t="s">
        <v>8</v>
      </c>
      <c r="Y476" s="22" t="s">
        <v>9</v>
      </c>
      <c r="Z476" s="22" t="s">
        <v>91</v>
      </c>
      <c r="AA476" s="22">
        <v>20</v>
      </c>
      <c r="AB476" s="22" t="s">
        <v>145</v>
      </c>
      <c r="AC476" s="22" t="s">
        <v>9</v>
      </c>
      <c r="AD476" s="22" t="s">
        <v>8</v>
      </c>
      <c r="AE476" s="22" t="s">
        <v>85</v>
      </c>
      <c r="AF476" s="22">
        <v>540</v>
      </c>
      <c r="AG476" s="22" t="s">
        <v>9</v>
      </c>
      <c r="AH476" s="22">
        <v>10</v>
      </c>
      <c r="AI476" s="34" t="s">
        <v>1732</v>
      </c>
      <c r="AK476" s="22">
        <v>40</v>
      </c>
      <c r="AL476" s="22" t="s">
        <v>145</v>
      </c>
      <c r="AM476" s="22">
        <v>0</v>
      </c>
      <c r="AN476" s="22" t="s">
        <v>157</v>
      </c>
      <c r="AO476" s="34">
        <v>24</v>
      </c>
      <c r="AP476" s="22" t="s">
        <v>875</v>
      </c>
      <c r="AQ476" s="22">
        <v>29.17</v>
      </c>
      <c r="AR476" s="22">
        <v>0.89</v>
      </c>
      <c r="AS476" s="22">
        <v>20.260000000000002</v>
      </c>
      <c r="AT476" s="22">
        <v>1.78</v>
      </c>
      <c r="AU476" s="22" t="s">
        <v>8</v>
      </c>
      <c r="AV476" s="22" t="s">
        <v>8</v>
      </c>
      <c r="AW476" s="22" t="s">
        <v>137</v>
      </c>
      <c r="AX476" s="22" t="s">
        <v>198</v>
      </c>
      <c r="AY476" s="34" t="s">
        <v>12</v>
      </c>
      <c r="AZ476" s="22" t="s">
        <v>8</v>
      </c>
      <c r="BA476" s="22" t="s">
        <v>8</v>
      </c>
      <c r="BB476" s="22" t="s">
        <v>8</v>
      </c>
      <c r="BC476" s="22" t="s">
        <v>8</v>
      </c>
      <c r="BD476" s="22" t="s">
        <v>8</v>
      </c>
      <c r="BE476" s="22" t="s">
        <v>8</v>
      </c>
      <c r="BF476" s="34" t="s">
        <v>273</v>
      </c>
      <c r="BG476" s="22" t="s">
        <v>272</v>
      </c>
      <c r="BH476" s="22" t="s">
        <v>1922</v>
      </c>
      <c r="BI476" s="22" t="s">
        <v>2005</v>
      </c>
    </row>
    <row r="477" spans="1:61" s="22" customFormat="1" x14ac:dyDescent="0.3">
      <c r="A477" s="22" t="s">
        <v>2010</v>
      </c>
      <c r="B477" s="22" t="s">
        <v>2002</v>
      </c>
      <c r="C477" s="22">
        <v>2011</v>
      </c>
      <c r="D477" s="22" t="s">
        <v>2011</v>
      </c>
      <c r="E477" s="22" t="s">
        <v>143</v>
      </c>
      <c r="F477" s="34" t="s">
        <v>25</v>
      </c>
      <c r="G477" s="22" t="s">
        <v>1008</v>
      </c>
      <c r="H477" s="22" t="s">
        <v>36</v>
      </c>
      <c r="I477" s="22" t="s">
        <v>12</v>
      </c>
      <c r="J477" s="22" t="s">
        <v>8</v>
      </c>
      <c r="K477" s="22" t="s">
        <v>9</v>
      </c>
      <c r="L477" s="22">
        <v>8</v>
      </c>
      <c r="M477" s="22" t="s">
        <v>9</v>
      </c>
      <c r="N477" s="22">
        <v>22</v>
      </c>
      <c r="O477" s="22" t="s">
        <v>9</v>
      </c>
      <c r="P477" s="22">
        <v>26</v>
      </c>
      <c r="Q477" s="22">
        <v>1</v>
      </c>
      <c r="R477" s="22">
        <v>5</v>
      </c>
      <c r="S477" s="22">
        <v>8</v>
      </c>
      <c r="T477" s="22">
        <v>5</v>
      </c>
      <c r="U477" s="22">
        <f t="shared" ref="U477:U482" si="20">IF(AND(Q477&lt;&gt;"", Q477&lt;&gt;0, Q477&lt;&gt;"NA", Q477&lt;&gt;"NR",S477&lt;&gt;"", S477&lt;&gt;0, S477&lt;&gt;"NA", S477&lt;&gt;"NR"), S477/Q477, "NA")</f>
        <v>8</v>
      </c>
      <c r="V477" s="22">
        <f t="shared" ref="V477:V482" si="21">IF(AND(U477&lt;&gt;"", U477&lt;&gt;0, U477&lt;&gt;"NA", U477&lt;&gt;"NR",R477&lt;&gt;"", R477&lt;&gt;0, R477&lt;&gt;"NA", R477&lt;&gt;"NR"), R477/U477, "NA")</f>
        <v>0.625</v>
      </c>
      <c r="W477" s="34" t="s">
        <v>9</v>
      </c>
      <c r="X477" s="22" t="s">
        <v>8</v>
      </c>
      <c r="Y477" s="22" t="s">
        <v>9</v>
      </c>
      <c r="Z477" s="22" t="s">
        <v>91</v>
      </c>
      <c r="AA477" s="22">
        <v>20</v>
      </c>
      <c r="AB477" s="22" t="s">
        <v>145</v>
      </c>
      <c r="AC477" s="22" t="s">
        <v>9</v>
      </c>
      <c r="AD477" s="22" t="s">
        <v>8</v>
      </c>
      <c r="AE477" s="22" t="s">
        <v>85</v>
      </c>
      <c r="AF477" s="22">
        <v>540</v>
      </c>
      <c r="AG477" s="22" t="s">
        <v>9</v>
      </c>
      <c r="AH477" s="22">
        <v>10</v>
      </c>
      <c r="AI477" s="34" t="s">
        <v>1688</v>
      </c>
      <c r="AK477" s="22">
        <v>200</v>
      </c>
      <c r="AL477" s="22" t="s">
        <v>145</v>
      </c>
      <c r="AM477" s="22">
        <v>0</v>
      </c>
      <c r="AN477" s="22" t="s">
        <v>157</v>
      </c>
      <c r="AO477" s="34">
        <v>24</v>
      </c>
      <c r="AP477" s="22" t="s">
        <v>875</v>
      </c>
      <c r="AQ477" s="22">
        <v>29.17</v>
      </c>
      <c r="AR477" s="22">
        <v>0.89</v>
      </c>
      <c r="AS477" s="22">
        <v>17.29</v>
      </c>
      <c r="AT477" s="22">
        <v>2.08</v>
      </c>
      <c r="AU477" s="22" t="s">
        <v>8</v>
      </c>
      <c r="AV477" s="22" t="s">
        <v>8</v>
      </c>
      <c r="AW477" s="22" t="s">
        <v>137</v>
      </c>
      <c r="AX477" s="22" t="s">
        <v>198</v>
      </c>
      <c r="AY477" s="34" t="s">
        <v>12</v>
      </c>
      <c r="AZ477" s="22" t="s">
        <v>8</v>
      </c>
      <c r="BA477" s="22" t="s">
        <v>8</v>
      </c>
      <c r="BB477" s="22" t="s">
        <v>8</v>
      </c>
      <c r="BC477" s="22" t="s">
        <v>8</v>
      </c>
      <c r="BD477" s="22" t="s">
        <v>8</v>
      </c>
      <c r="BE477" s="22" t="s">
        <v>8</v>
      </c>
      <c r="BF477" s="34" t="s">
        <v>273</v>
      </c>
      <c r="BG477" s="22" t="s">
        <v>272</v>
      </c>
      <c r="BH477" s="22" t="s">
        <v>1922</v>
      </c>
      <c r="BI477" s="22" t="s">
        <v>2005</v>
      </c>
    </row>
    <row r="478" spans="1:61" s="22" customFormat="1" x14ac:dyDescent="0.3">
      <c r="A478" s="22" t="s">
        <v>2010</v>
      </c>
      <c r="B478" s="22" t="s">
        <v>2002</v>
      </c>
      <c r="C478" s="22">
        <v>2011</v>
      </c>
      <c r="D478" s="22" t="s">
        <v>2011</v>
      </c>
      <c r="E478" s="22" t="s">
        <v>144</v>
      </c>
      <c r="F478" s="34" t="s">
        <v>25</v>
      </c>
      <c r="G478" s="22" t="s">
        <v>2014</v>
      </c>
      <c r="H478" s="22" t="s">
        <v>36</v>
      </c>
      <c r="I478" s="22" t="s">
        <v>12</v>
      </c>
      <c r="J478" s="22" t="s">
        <v>8</v>
      </c>
      <c r="K478" s="22" t="s">
        <v>9</v>
      </c>
      <c r="L478" s="22">
        <v>8</v>
      </c>
      <c r="M478" s="22" t="s">
        <v>9</v>
      </c>
      <c r="N478" s="22">
        <v>22</v>
      </c>
      <c r="O478" s="22" t="s">
        <v>9</v>
      </c>
      <c r="P478" s="22">
        <v>26</v>
      </c>
      <c r="Q478" s="22">
        <v>1</v>
      </c>
      <c r="R478" s="22">
        <v>5</v>
      </c>
      <c r="S478" s="22">
        <v>0</v>
      </c>
      <c r="T478" s="22" t="s">
        <v>8</v>
      </c>
      <c r="U478" s="22" t="str">
        <f t="shared" si="20"/>
        <v>NA</v>
      </c>
      <c r="V478" s="22" t="str">
        <f t="shared" si="21"/>
        <v>NA</v>
      </c>
      <c r="W478" s="34" t="s">
        <v>9</v>
      </c>
      <c r="X478" s="22" t="s">
        <v>8</v>
      </c>
      <c r="Y478" s="22" t="s">
        <v>9</v>
      </c>
      <c r="Z478" s="22" t="s">
        <v>91</v>
      </c>
      <c r="AA478" s="22">
        <v>20</v>
      </c>
      <c r="AB478" s="22" t="s">
        <v>145</v>
      </c>
      <c r="AC478" s="22" t="s">
        <v>9</v>
      </c>
      <c r="AD478" s="22" t="s">
        <v>8</v>
      </c>
      <c r="AE478" s="22" t="s">
        <v>85</v>
      </c>
      <c r="AF478" s="22">
        <v>540</v>
      </c>
      <c r="AG478" s="22" t="s">
        <v>9</v>
      </c>
      <c r="AH478" s="22">
        <v>10</v>
      </c>
      <c r="AI478" s="34" t="s">
        <v>12</v>
      </c>
      <c r="AJ478" s="22" t="s">
        <v>8</v>
      </c>
      <c r="AK478" s="22" t="s">
        <v>8</v>
      </c>
      <c r="AL478" s="22" t="s">
        <v>8</v>
      </c>
      <c r="AM478" s="22" t="s">
        <v>8</v>
      </c>
      <c r="AN478" s="22" t="s">
        <v>8</v>
      </c>
      <c r="AO478" s="34">
        <v>24</v>
      </c>
      <c r="AP478" s="22" t="s">
        <v>875</v>
      </c>
      <c r="AQ478" s="22">
        <v>25.57</v>
      </c>
      <c r="AR478" s="22">
        <v>2.08</v>
      </c>
      <c r="AS478" s="22" t="s">
        <v>8</v>
      </c>
      <c r="AT478" s="22" t="s">
        <v>8</v>
      </c>
      <c r="AU478" s="22" t="s">
        <v>8</v>
      </c>
      <c r="AV478" s="22" t="s">
        <v>8</v>
      </c>
      <c r="AW478" s="22" t="s">
        <v>137</v>
      </c>
      <c r="AX478" s="22" t="s">
        <v>198</v>
      </c>
      <c r="AY478" s="34" t="s">
        <v>12</v>
      </c>
      <c r="AZ478" s="22" t="s">
        <v>8</v>
      </c>
      <c r="BA478" s="22" t="s">
        <v>8</v>
      </c>
      <c r="BB478" s="22" t="s">
        <v>8</v>
      </c>
      <c r="BC478" s="22" t="s">
        <v>8</v>
      </c>
      <c r="BD478" s="22" t="s">
        <v>8</v>
      </c>
      <c r="BE478" s="22" t="s">
        <v>8</v>
      </c>
      <c r="BF478" s="34" t="s">
        <v>273</v>
      </c>
      <c r="BG478" s="22" t="s">
        <v>273</v>
      </c>
      <c r="BI478" s="22" t="s">
        <v>2005</v>
      </c>
    </row>
    <row r="479" spans="1:61" s="22" customFormat="1" x14ac:dyDescent="0.3">
      <c r="A479" s="22" t="s">
        <v>2010</v>
      </c>
      <c r="B479" s="22" t="s">
        <v>2002</v>
      </c>
      <c r="C479" s="22">
        <v>2011</v>
      </c>
      <c r="D479" s="22" t="s">
        <v>2011</v>
      </c>
      <c r="E479" s="22" t="s">
        <v>263</v>
      </c>
      <c r="F479" s="34" t="s">
        <v>25</v>
      </c>
      <c r="G479" s="22" t="s">
        <v>2012</v>
      </c>
      <c r="H479" s="22" t="s">
        <v>36</v>
      </c>
      <c r="I479" s="22" t="s">
        <v>12</v>
      </c>
      <c r="J479" s="22" t="s">
        <v>8</v>
      </c>
      <c r="K479" s="22" t="s">
        <v>9</v>
      </c>
      <c r="L479" s="22">
        <v>8</v>
      </c>
      <c r="M479" s="22" t="s">
        <v>9</v>
      </c>
      <c r="N479" s="22">
        <v>22</v>
      </c>
      <c r="O479" s="22" t="s">
        <v>9</v>
      </c>
      <c r="P479" s="22">
        <v>26</v>
      </c>
      <c r="Q479" s="22">
        <v>1</v>
      </c>
      <c r="R479" s="22">
        <v>5</v>
      </c>
      <c r="S479" s="22">
        <v>0</v>
      </c>
      <c r="T479" s="22" t="s">
        <v>8</v>
      </c>
      <c r="U479" s="22" t="str">
        <f t="shared" si="20"/>
        <v>NA</v>
      </c>
      <c r="V479" s="22" t="str">
        <f t="shared" si="21"/>
        <v>NA</v>
      </c>
      <c r="W479" s="34" t="s">
        <v>9</v>
      </c>
      <c r="X479" s="22" t="s">
        <v>8</v>
      </c>
      <c r="Y479" s="22" t="s">
        <v>9</v>
      </c>
      <c r="Z479" s="22" t="s">
        <v>91</v>
      </c>
      <c r="AA479" s="22">
        <v>20</v>
      </c>
      <c r="AB479" s="22" t="s">
        <v>145</v>
      </c>
      <c r="AC479" s="22" t="s">
        <v>9</v>
      </c>
      <c r="AD479" s="22" t="s">
        <v>8</v>
      </c>
      <c r="AE479" s="22" t="s">
        <v>85</v>
      </c>
      <c r="AF479" s="22">
        <v>540</v>
      </c>
      <c r="AG479" s="22" t="s">
        <v>9</v>
      </c>
      <c r="AH479" s="22">
        <v>10</v>
      </c>
      <c r="AI479" s="34" t="s">
        <v>12</v>
      </c>
      <c r="AJ479" s="22" t="s">
        <v>8</v>
      </c>
      <c r="AK479" s="22" t="s">
        <v>8</v>
      </c>
      <c r="AL479" s="22" t="s">
        <v>8</v>
      </c>
      <c r="AM479" s="22" t="s">
        <v>8</v>
      </c>
      <c r="AN479" s="22" t="s">
        <v>8</v>
      </c>
      <c r="AO479" s="34">
        <v>24</v>
      </c>
      <c r="AP479" s="22" t="s">
        <v>875</v>
      </c>
      <c r="AQ479" s="22">
        <v>16.8</v>
      </c>
      <c r="AR479" s="22">
        <v>1.6</v>
      </c>
      <c r="AS479" s="22" t="s">
        <v>8</v>
      </c>
      <c r="AT479" s="22" t="s">
        <v>8</v>
      </c>
      <c r="AU479" s="22" t="s">
        <v>8</v>
      </c>
      <c r="AV479" s="22" t="s">
        <v>8</v>
      </c>
      <c r="AW479" s="22" t="s">
        <v>137</v>
      </c>
      <c r="AX479" s="22" t="s">
        <v>198</v>
      </c>
      <c r="AY479" s="34" t="s">
        <v>12</v>
      </c>
      <c r="AZ479" s="22" t="s">
        <v>8</v>
      </c>
      <c r="BA479" s="22" t="s">
        <v>8</v>
      </c>
      <c r="BB479" s="22" t="s">
        <v>8</v>
      </c>
      <c r="BC479" s="22" t="s">
        <v>8</v>
      </c>
      <c r="BD479" s="22" t="s">
        <v>8</v>
      </c>
      <c r="BE479" s="22" t="s">
        <v>8</v>
      </c>
      <c r="BF479" s="34" t="s">
        <v>273</v>
      </c>
      <c r="BG479" s="22" t="s">
        <v>273</v>
      </c>
      <c r="BI479" s="22" t="s">
        <v>2005</v>
      </c>
    </row>
    <row r="480" spans="1:61" s="22" customFormat="1" x14ac:dyDescent="0.3">
      <c r="A480" s="22" t="s">
        <v>2010</v>
      </c>
      <c r="B480" s="22" t="s">
        <v>2002</v>
      </c>
      <c r="C480" s="22">
        <v>2011</v>
      </c>
      <c r="D480" s="22" t="s">
        <v>2011</v>
      </c>
      <c r="E480" s="22" t="s">
        <v>264</v>
      </c>
      <c r="F480" s="34" t="s">
        <v>25</v>
      </c>
      <c r="G480" s="22" t="s">
        <v>1008</v>
      </c>
      <c r="H480" s="22" t="s">
        <v>36</v>
      </c>
      <c r="I480" s="22" t="s">
        <v>12</v>
      </c>
      <c r="J480" s="22" t="s">
        <v>8</v>
      </c>
      <c r="K480" s="22" t="s">
        <v>9</v>
      </c>
      <c r="L480" s="22">
        <v>8</v>
      </c>
      <c r="M480" s="22" t="s">
        <v>9</v>
      </c>
      <c r="N480" s="22">
        <v>22</v>
      </c>
      <c r="O480" s="22" t="s">
        <v>9</v>
      </c>
      <c r="P480" s="22">
        <v>26</v>
      </c>
      <c r="Q480" s="22">
        <v>1</v>
      </c>
      <c r="R480" s="22">
        <v>5</v>
      </c>
      <c r="S480" s="22">
        <v>2</v>
      </c>
      <c r="T480" s="22">
        <v>5</v>
      </c>
      <c r="U480" s="22">
        <f t="shared" si="20"/>
        <v>2</v>
      </c>
      <c r="V480" s="22">
        <f t="shared" si="21"/>
        <v>2.5</v>
      </c>
      <c r="W480" s="34" t="s">
        <v>9</v>
      </c>
      <c r="X480" s="22" t="s">
        <v>8</v>
      </c>
      <c r="Y480" s="22" t="s">
        <v>9</v>
      </c>
      <c r="Z480" s="22" t="s">
        <v>91</v>
      </c>
      <c r="AA480" s="22">
        <v>20</v>
      </c>
      <c r="AB480" s="22" t="s">
        <v>145</v>
      </c>
      <c r="AC480" s="22" t="s">
        <v>9</v>
      </c>
      <c r="AD480" s="22" t="s">
        <v>8</v>
      </c>
      <c r="AE480" s="22" t="s">
        <v>85</v>
      </c>
      <c r="AF480" s="22">
        <v>540</v>
      </c>
      <c r="AG480" s="22" t="s">
        <v>9</v>
      </c>
      <c r="AH480" s="22">
        <v>10</v>
      </c>
      <c r="AI480" s="34" t="s">
        <v>1687</v>
      </c>
      <c r="AK480" s="22">
        <v>300</v>
      </c>
      <c r="AL480" s="22" t="s">
        <v>145</v>
      </c>
      <c r="AM480" s="22" t="s">
        <v>9</v>
      </c>
      <c r="AN480" s="22" t="s">
        <v>9</v>
      </c>
      <c r="AO480" s="34">
        <v>24</v>
      </c>
      <c r="AP480" s="22" t="s">
        <v>875</v>
      </c>
      <c r="AQ480" s="22">
        <v>33.119999999999997</v>
      </c>
      <c r="AR480" s="22">
        <v>3.51</v>
      </c>
      <c r="AS480" s="22">
        <v>18.510000000000002</v>
      </c>
      <c r="AT480" s="22">
        <v>2.27</v>
      </c>
      <c r="AU480" s="22" t="s">
        <v>8</v>
      </c>
      <c r="AV480" s="22" t="s">
        <v>8</v>
      </c>
      <c r="AW480" s="22" t="s">
        <v>137</v>
      </c>
      <c r="AX480" s="22" t="s">
        <v>198</v>
      </c>
      <c r="AY480" s="34" t="s">
        <v>12</v>
      </c>
      <c r="AZ480" s="22" t="s">
        <v>8</v>
      </c>
      <c r="BA480" s="22" t="s">
        <v>8</v>
      </c>
      <c r="BB480" s="22" t="s">
        <v>8</v>
      </c>
      <c r="BC480" s="22" t="s">
        <v>8</v>
      </c>
      <c r="BD480" s="22" t="s">
        <v>8</v>
      </c>
      <c r="BE480" s="22" t="s">
        <v>8</v>
      </c>
      <c r="BF480" s="34" t="s">
        <v>273</v>
      </c>
      <c r="BG480" s="22" t="s">
        <v>272</v>
      </c>
      <c r="BH480" s="22" t="s">
        <v>2015</v>
      </c>
      <c r="BI480" s="22" t="s">
        <v>2005</v>
      </c>
    </row>
    <row r="481" spans="1:61" s="22" customFormat="1" x14ac:dyDescent="0.3">
      <c r="A481" s="22" t="s">
        <v>2010</v>
      </c>
      <c r="B481" s="22" t="s">
        <v>2002</v>
      </c>
      <c r="C481" s="22">
        <v>2011</v>
      </c>
      <c r="D481" s="22" t="s">
        <v>2011</v>
      </c>
      <c r="E481" s="22" t="s">
        <v>277</v>
      </c>
      <c r="F481" s="34" t="s">
        <v>25</v>
      </c>
      <c r="G481" s="22" t="s">
        <v>2013</v>
      </c>
      <c r="H481" s="22" t="s">
        <v>36</v>
      </c>
      <c r="I481" s="22" t="s">
        <v>12</v>
      </c>
      <c r="J481" s="22" t="s">
        <v>8</v>
      </c>
      <c r="K481" s="22" t="s">
        <v>9</v>
      </c>
      <c r="L481" s="22">
        <v>8</v>
      </c>
      <c r="M481" s="22" t="s">
        <v>9</v>
      </c>
      <c r="N481" s="22">
        <v>22</v>
      </c>
      <c r="O481" s="22" t="s">
        <v>9</v>
      </c>
      <c r="P481" s="22">
        <v>26</v>
      </c>
      <c r="Q481" s="22">
        <v>1</v>
      </c>
      <c r="R481" s="22">
        <v>5</v>
      </c>
      <c r="S481" s="22">
        <v>0</v>
      </c>
      <c r="T481" s="22" t="s">
        <v>8</v>
      </c>
      <c r="U481" s="22" t="str">
        <f t="shared" si="20"/>
        <v>NA</v>
      </c>
      <c r="V481" s="22" t="str">
        <f t="shared" si="21"/>
        <v>NA</v>
      </c>
      <c r="W481" s="34" t="s">
        <v>9</v>
      </c>
      <c r="X481" s="22" t="s">
        <v>8</v>
      </c>
      <c r="Y481" s="22" t="s">
        <v>9</v>
      </c>
      <c r="Z481" s="22" t="s">
        <v>91</v>
      </c>
      <c r="AA481" s="22">
        <v>20</v>
      </c>
      <c r="AB481" s="22" t="s">
        <v>145</v>
      </c>
      <c r="AC481" s="22" t="s">
        <v>9</v>
      </c>
      <c r="AD481" s="22" t="s">
        <v>8</v>
      </c>
      <c r="AE481" s="22" t="s">
        <v>85</v>
      </c>
      <c r="AF481" s="22">
        <v>540</v>
      </c>
      <c r="AG481" s="22" t="s">
        <v>9</v>
      </c>
      <c r="AH481" s="22">
        <v>10</v>
      </c>
      <c r="AI481" s="34" t="s">
        <v>12</v>
      </c>
      <c r="AJ481" s="22" t="s">
        <v>8</v>
      </c>
      <c r="AK481" s="22" t="s">
        <v>8</v>
      </c>
      <c r="AL481" s="22" t="s">
        <v>8</v>
      </c>
      <c r="AM481" s="22" t="s">
        <v>8</v>
      </c>
      <c r="AN481" s="22" t="s">
        <v>8</v>
      </c>
      <c r="AO481" s="34">
        <v>24</v>
      </c>
      <c r="AP481" s="22" t="s">
        <v>875</v>
      </c>
      <c r="AQ481" s="22">
        <v>18.34</v>
      </c>
      <c r="AR481" s="22">
        <v>2.88</v>
      </c>
      <c r="AS481" s="22" t="s">
        <v>8</v>
      </c>
      <c r="AT481" s="22" t="s">
        <v>8</v>
      </c>
      <c r="AU481" s="22" t="s">
        <v>8</v>
      </c>
      <c r="AV481" s="22" t="s">
        <v>8</v>
      </c>
      <c r="AW481" s="22" t="s">
        <v>137</v>
      </c>
      <c r="AX481" s="22" t="s">
        <v>198</v>
      </c>
      <c r="AY481" s="34" t="s">
        <v>12</v>
      </c>
      <c r="AZ481" s="22" t="s">
        <v>8</v>
      </c>
      <c r="BA481" s="22" t="s">
        <v>8</v>
      </c>
      <c r="BB481" s="22" t="s">
        <v>8</v>
      </c>
      <c r="BC481" s="22" t="s">
        <v>8</v>
      </c>
      <c r="BD481" s="22" t="s">
        <v>8</v>
      </c>
      <c r="BE481" s="22" t="s">
        <v>8</v>
      </c>
      <c r="BF481" s="34" t="s">
        <v>273</v>
      </c>
      <c r="BG481" s="22" t="s">
        <v>273</v>
      </c>
      <c r="BI481" s="22" t="s">
        <v>2005</v>
      </c>
    </row>
    <row r="482" spans="1:61" s="22" customFormat="1" x14ac:dyDescent="0.3">
      <c r="A482" s="22" t="s">
        <v>2010</v>
      </c>
      <c r="B482" s="22" t="s">
        <v>2002</v>
      </c>
      <c r="C482" s="22">
        <v>2011</v>
      </c>
      <c r="D482" s="22" t="s">
        <v>2011</v>
      </c>
      <c r="E482" s="22" t="s">
        <v>349</v>
      </c>
      <c r="F482" s="34" t="s">
        <v>25</v>
      </c>
      <c r="G482" s="22" t="s">
        <v>1008</v>
      </c>
      <c r="H482" s="22" t="s">
        <v>36</v>
      </c>
      <c r="I482" s="22" t="s">
        <v>12</v>
      </c>
      <c r="J482" s="22" t="s">
        <v>8</v>
      </c>
      <c r="K482" s="22" t="s">
        <v>9</v>
      </c>
      <c r="L482" s="22">
        <v>8</v>
      </c>
      <c r="M482" s="22" t="s">
        <v>9</v>
      </c>
      <c r="N482" s="22">
        <v>22</v>
      </c>
      <c r="O482" s="22" t="s">
        <v>9</v>
      </c>
      <c r="P482" s="22">
        <v>26</v>
      </c>
      <c r="Q482" s="22">
        <v>1</v>
      </c>
      <c r="R482" s="22">
        <v>5</v>
      </c>
      <c r="S482" s="22">
        <v>2</v>
      </c>
      <c r="T482" s="22">
        <v>5</v>
      </c>
      <c r="U482" s="22">
        <f t="shared" si="20"/>
        <v>2</v>
      </c>
      <c r="V482" s="22">
        <f t="shared" si="21"/>
        <v>2.5</v>
      </c>
      <c r="W482" s="34" t="s">
        <v>9</v>
      </c>
      <c r="X482" s="22" t="s">
        <v>8</v>
      </c>
      <c r="Y482" s="22" t="s">
        <v>9</v>
      </c>
      <c r="Z482" s="22" t="s">
        <v>91</v>
      </c>
      <c r="AA482" s="22">
        <v>20</v>
      </c>
      <c r="AB482" s="22" t="s">
        <v>145</v>
      </c>
      <c r="AC482" s="22" t="s">
        <v>9</v>
      </c>
      <c r="AD482" s="22" t="s">
        <v>8</v>
      </c>
      <c r="AE482" s="22" t="s">
        <v>85</v>
      </c>
      <c r="AF482" s="22">
        <v>540</v>
      </c>
      <c r="AG482" s="22" t="s">
        <v>9</v>
      </c>
      <c r="AH482" s="22">
        <v>10</v>
      </c>
      <c r="AI482" s="34" t="s">
        <v>1496</v>
      </c>
      <c r="AK482" s="22">
        <v>200</v>
      </c>
      <c r="AL482" s="22" t="s">
        <v>145</v>
      </c>
      <c r="AM482" s="22" t="s">
        <v>9</v>
      </c>
      <c r="AN482" s="22" t="s">
        <v>9</v>
      </c>
      <c r="AO482" s="34">
        <v>24</v>
      </c>
      <c r="AP482" s="22" t="s">
        <v>875</v>
      </c>
      <c r="AQ482" s="22">
        <v>28.53</v>
      </c>
      <c r="AR482" s="22">
        <v>3.79</v>
      </c>
      <c r="AS482" s="22">
        <v>18.25</v>
      </c>
      <c r="AT482" s="22">
        <v>2</v>
      </c>
      <c r="AU482" s="22" t="s">
        <v>8</v>
      </c>
      <c r="AV482" s="22" t="s">
        <v>8</v>
      </c>
      <c r="AW482" s="22" t="s">
        <v>137</v>
      </c>
      <c r="AX482" s="22" t="s">
        <v>198</v>
      </c>
      <c r="AY482" s="34" t="s">
        <v>12</v>
      </c>
      <c r="AZ482" s="22" t="s">
        <v>8</v>
      </c>
      <c r="BA482" s="22" t="s">
        <v>8</v>
      </c>
      <c r="BB482" s="22" t="s">
        <v>8</v>
      </c>
      <c r="BC482" s="22" t="s">
        <v>8</v>
      </c>
      <c r="BD482" s="22" t="s">
        <v>8</v>
      </c>
      <c r="BE482" s="22" t="s">
        <v>8</v>
      </c>
      <c r="BF482" s="34" t="s">
        <v>273</v>
      </c>
      <c r="BG482" s="22" t="s">
        <v>272</v>
      </c>
      <c r="BH482" s="22" t="s">
        <v>2015</v>
      </c>
      <c r="BI482" s="22" t="s">
        <v>2005</v>
      </c>
    </row>
    <row r="483" spans="1:61" x14ac:dyDescent="0.3">
      <c r="A483" t="s">
        <v>2016</v>
      </c>
      <c r="B483" t="s">
        <v>2002</v>
      </c>
      <c r="C483">
        <v>2013</v>
      </c>
      <c r="D483" t="s">
        <v>2017</v>
      </c>
      <c r="E483" t="s">
        <v>141</v>
      </c>
      <c r="F483" s="35" t="s">
        <v>25</v>
      </c>
      <c r="G483" t="s">
        <v>9</v>
      </c>
      <c r="H483" t="s">
        <v>9</v>
      </c>
      <c r="I483" t="s">
        <v>12</v>
      </c>
      <c r="J483" t="s">
        <v>8</v>
      </c>
      <c r="K483" t="s">
        <v>9</v>
      </c>
      <c r="L483" t="s">
        <v>9</v>
      </c>
      <c r="M483" t="s">
        <v>9</v>
      </c>
      <c r="N483" t="s">
        <v>9</v>
      </c>
      <c r="O483" t="s">
        <v>9</v>
      </c>
      <c r="P483" t="s">
        <v>9</v>
      </c>
      <c r="Q483">
        <v>1</v>
      </c>
      <c r="R483">
        <v>8</v>
      </c>
      <c r="S483">
        <v>7</v>
      </c>
      <c r="T483">
        <v>8</v>
      </c>
      <c r="U483">
        <f t="shared" si="18"/>
        <v>7</v>
      </c>
      <c r="V483">
        <f t="shared" si="19"/>
        <v>1.1428571428571428</v>
      </c>
      <c r="W483" s="35" t="s">
        <v>97</v>
      </c>
      <c r="X483" t="s">
        <v>8</v>
      </c>
      <c r="Y483" t="s">
        <v>2553</v>
      </c>
      <c r="Z483" t="s">
        <v>91</v>
      </c>
      <c r="AA483">
        <v>20</v>
      </c>
      <c r="AB483" t="s">
        <v>145</v>
      </c>
      <c r="AC483" t="s">
        <v>9</v>
      </c>
      <c r="AD483" t="s">
        <v>8</v>
      </c>
      <c r="AE483" t="s">
        <v>85</v>
      </c>
      <c r="AF483">
        <v>540</v>
      </c>
      <c r="AG483" t="s">
        <v>9</v>
      </c>
      <c r="AH483">
        <v>10</v>
      </c>
      <c r="AI483" s="35" t="s">
        <v>2020</v>
      </c>
      <c r="AK483">
        <v>0.4</v>
      </c>
      <c r="AL483" t="s">
        <v>145</v>
      </c>
      <c r="AM483" t="s">
        <v>9</v>
      </c>
      <c r="AN483" t="s">
        <v>9</v>
      </c>
      <c r="AO483" s="35" t="s">
        <v>9</v>
      </c>
      <c r="AP483" t="s">
        <v>9</v>
      </c>
      <c r="AQ483">
        <v>1</v>
      </c>
      <c r="AR483">
        <v>0.05</v>
      </c>
      <c r="AS483">
        <v>0.62</v>
      </c>
      <c r="AT483">
        <v>0.1</v>
      </c>
      <c r="AU483" t="s">
        <v>8</v>
      </c>
      <c r="AV483" t="s">
        <v>8</v>
      </c>
      <c r="AW483" t="s">
        <v>2021</v>
      </c>
      <c r="AX483" t="s">
        <v>198</v>
      </c>
      <c r="AY483" s="35" t="s">
        <v>12</v>
      </c>
      <c r="AZ483" t="s">
        <v>8</v>
      </c>
      <c r="BA483" t="s">
        <v>8</v>
      </c>
      <c r="BB483" t="s">
        <v>8</v>
      </c>
      <c r="BC483" t="s">
        <v>8</v>
      </c>
      <c r="BD483" t="s">
        <v>8</v>
      </c>
      <c r="BE483" t="s">
        <v>8</v>
      </c>
      <c r="BF483" s="35" t="s">
        <v>273</v>
      </c>
      <c r="BG483" t="s">
        <v>272</v>
      </c>
      <c r="BH483" t="s">
        <v>2019</v>
      </c>
      <c r="BI483" t="s">
        <v>2018</v>
      </c>
    </row>
    <row r="484" spans="1:61" x14ac:dyDescent="0.3">
      <c r="A484" t="s">
        <v>2016</v>
      </c>
      <c r="B484" t="s">
        <v>2002</v>
      </c>
      <c r="C484">
        <v>2013</v>
      </c>
      <c r="D484" t="s">
        <v>2017</v>
      </c>
      <c r="E484" t="s">
        <v>143</v>
      </c>
      <c r="F484" s="35" t="s">
        <v>25</v>
      </c>
      <c r="G484" t="s">
        <v>9</v>
      </c>
      <c r="H484" t="s">
        <v>9</v>
      </c>
      <c r="I484" t="s">
        <v>12</v>
      </c>
      <c r="J484" t="s">
        <v>8</v>
      </c>
      <c r="K484" t="s">
        <v>9</v>
      </c>
      <c r="L484" t="s">
        <v>9</v>
      </c>
      <c r="M484" t="s">
        <v>9</v>
      </c>
      <c r="N484" t="s">
        <v>9</v>
      </c>
      <c r="O484" t="s">
        <v>9</v>
      </c>
      <c r="P484" t="s">
        <v>9</v>
      </c>
      <c r="Q484">
        <v>1</v>
      </c>
      <c r="R484">
        <v>8</v>
      </c>
      <c r="S484">
        <v>7</v>
      </c>
      <c r="T484">
        <v>8</v>
      </c>
      <c r="U484">
        <f>IF(AND(Q484&lt;&gt;"", Q484&lt;&gt;0, Q484&lt;&gt;"NA", Q484&lt;&gt;"NR",S484&lt;&gt;"", S484&lt;&gt;0, S484&lt;&gt;"NA", S484&lt;&gt;"NR"), S484/Q484, "NA")</f>
        <v>7</v>
      </c>
      <c r="V484">
        <f>IF(AND(U484&lt;&gt;"", U484&lt;&gt;0, U484&lt;&gt;"NA", U484&lt;&gt;"NR",R484&lt;&gt;"", R484&lt;&gt;0, R484&lt;&gt;"NA", R484&lt;&gt;"NR"), R484/U484, "NA")</f>
        <v>1.1428571428571428</v>
      </c>
      <c r="W484" s="35" t="s">
        <v>97</v>
      </c>
      <c r="X484" t="s">
        <v>8</v>
      </c>
      <c r="Y484" t="s">
        <v>2553</v>
      </c>
      <c r="Z484" t="s">
        <v>91</v>
      </c>
      <c r="AA484">
        <v>20</v>
      </c>
      <c r="AB484" t="s">
        <v>145</v>
      </c>
      <c r="AC484" t="s">
        <v>9</v>
      </c>
      <c r="AD484" t="s">
        <v>8</v>
      </c>
      <c r="AE484" t="s">
        <v>85</v>
      </c>
      <c r="AF484">
        <v>540</v>
      </c>
      <c r="AG484" t="s">
        <v>9</v>
      </c>
      <c r="AH484">
        <v>10</v>
      </c>
      <c r="AI484" s="35" t="s">
        <v>1614</v>
      </c>
      <c r="AK484">
        <v>10</v>
      </c>
      <c r="AL484" t="s">
        <v>145</v>
      </c>
      <c r="AM484" t="s">
        <v>9</v>
      </c>
      <c r="AN484" t="s">
        <v>9</v>
      </c>
      <c r="AO484" s="35" t="s">
        <v>9</v>
      </c>
      <c r="AP484" t="s">
        <v>9</v>
      </c>
      <c r="AQ484">
        <v>1</v>
      </c>
      <c r="AR484">
        <v>0.05</v>
      </c>
      <c r="AS484">
        <v>0.61</v>
      </c>
      <c r="AT484">
        <v>0.08</v>
      </c>
      <c r="AU484" t="s">
        <v>8</v>
      </c>
      <c r="AV484" t="s">
        <v>8</v>
      </c>
      <c r="AW484" t="s">
        <v>2021</v>
      </c>
      <c r="AX484" t="s">
        <v>198</v>
      </c>
      <c r="AY484" s="35" t="s">
        <v>12</v>
      </c>
      <c r="AZ484" t="s">
        <v>8</v>
      </c>
      <c r="BA484" t="s">
        <v>8</v>
      </c>
      <c r="BB484" t="s">
        <v>8</v>
      </c>
      <c r="BC484" t="s">
        <v>8</v>
      </c>
      <c r="BD484" t="s">
        <v>8</v>
      </c>
      <c r="BE484" t="s">
        <v>8</v>
      </c>
      <c r="BF484" s="35" t="s">
        <v>273</v>
      </c>
      <c r="BG484" t="s">
        <v>272</v>
      </c>
      <c r="BH484" t="s">
        <v>2019</v>
      </c>
      <c r="BI484" t="s">
        <v>2018</v>
      </c>
    </row>
    <row r="485" spans="1:61" s="22" customFormat="1" x14ac:dyDescent="0.3">
      <c r="A485" s="22" t="s">
        <v>2025</v>
      </c>
      <c r="B485" s="22" t="s">
        <v>2024</v>
      </c>
      <c r="C485" s="22">
        <v>2006</v>
      </c>
      <c r="D485" s="22" t="s">
        <v>2026</v>
      </c>
      <c r="E485" s="22" t="s">
        <v>141</v>
      </c>
      <c r="F485" s="34" t="s">
        <v>24</v>
      </c>
      <c r="G485" s="22" t="s">
        <v>47</v>
      </c>
      <c r="H485" s="22" t="s">
        <v>36</v>
      </c>
      <c r="I485" s="22" t="s">
        <v>12</v>
      </c>
      <c r="J485" s="22" t="s">
        <v>8</v>
      </c>
      <c r="K485" s="22">
        <v>8</v>
      </c>
      <c r="L485" s="22" t="s">
        <v>9</v>
      </c>
      <c r="M485" s="22">
        <v>12</v>
      </c>
      <c r="N485" s="22">
        <v>150</v>
      </c>
      <c r="O485" s="22" t="s">
        <v>9</v>
      </c>
      <c r="P485" s="22">
        <v>410</v>
      </c>
      <c r="Q485" s="22">
        <v>1</v>
      </c>
      <c r="R485" s="22">
        <v>3</v>
      </c>
      <c r="S485" s="22">
        <v>0</v>
      </c>
      <c r="T485" s="22" t="s">
        <v>8</v>
      </c>
      <c r="U485" s="22" t="str">
        <f t="shared" si="18"/>
        <v>NA</v>
      </c>
      <c r="V485" s="22" t="str">
        <f t="shared" si="19"/>
        <v>NA</v>
      </c>
      <c r="W485" s="34" t="s">
        <v>100</v>
      </c>
      <c r="X485" s="22" t="s">
        <v>936</v>
      </c>
      <c r="Y485" s="22" t="s">
        <v>78</v>
      </c>
      <c r="Z485" s="22" t="s">
        <v>925</v>
      </c>
      <c r="AA485" s="22">
        <v>1.3</v>
      </c>
      <c r="AB485" s="22" t="s">
        <v>356</v>
      </c>
      <c r="AC485" s="22" t="s">
        <v>9</v>
      </c>
      <c r="AD485" s="22" t="s">
        <v>8</v>
      </c>
      <c r="AE485" s="22" t="s">
        <v>232</v>
      </c>
      <c r="AF485" s="22" t="s">
        <v>9</v>
      </c>
      <c r="AG485" s="22" t="s">
        <v>9</v>
      </c>
      <c r="AH485" s="22">
        <v>20</v>
      </c>
      <c r="AI485" s="34" t="s">
        <v>12</v>
      </c>
      <c r="AJ485" s="22" t="s">
        <v>8</v>
      </c>
      <c r="AK485" s="22" t="s">
        <v>8</v>
      </c>
      <c r="AL485" s="22" t="s">
        <v>8</v>
      </c>
      <c r="AM485" s="22" t="s">
        <v>8</v>
      </c>
      <c r="AN485" s="22" t="s">
        <v>8</v>
      </c>
      <c r="AO485" s="34">
        <v>24</v>
      </c>
      <c r="AP485" s="22" t="s">
        <v>9</v>
      </c>
      <c r="AQ485" s="41">
        <f>AVERAGE(5.6, 8.7, 6.2)</f>
        <v>6.833333333333333</v>
      </c>
      <c r="AR485" s="41">
        <f>_xlfn.STDEV.P(5.6, 8.7, 6.2)</f>
        <v>1.3424687043734809</v>
      </c>
      <c r="AS485" s="22" t="s">
        <v>8</v>
      </c>
      <c r="AT485" s="22" t="s">
        <v>8</v>
      </c>
      <c r="AU485" s="22" t="s">
        <v>8</v>
      </c>
      <c r="AV485" s="22" t="s">
        <v>8</v>
      </c>
      <c r="AW485" s="22" t="s">
        <v>363</v>
      </c>
      <c r="AX485" s="22" t="s">
        <v>196</v>
      </c>
      <c r="AY485" s="34" t="s">
        <v>12</v>
      </c>
      <c r="AZ485" s="22" t="s">
        <v>8</v>
      </c>
      <c r="BA485" s="22" t="s">
        <v>8</v>
      </c>
      <c r="BB485" s="22" t="s">
        <v>8</v>
      </c>
      <c r="BC485" s="22" t="s">
        <v>8</v>
      </c>
      <c r="BD485" s="22" t="s">
        <v>8</v>
      </c>
      <c r="BE485" s="22" t="s">
        <v>8</v>
      </c>
      <c r="BF485" s="34" t="s">
        <v>273</v>
      </c>
      <c r="BG485" s="22" t="s">
        <v>273</v>
      </c>
      <c r="BH485" s="22" t="s">
        <v>2029</v>
      </c>
    </row>
    <row r="486" spans="1:61" x14ac:dyDescent="0.3">
      <c r="A486" t="s">
        <v>2031</v>
      </c>
      <c r="B486" t="s">
        <v>2030</v>
      </c>
      <c r="C486">
        <v>2004</v>
      </c>
      <c r="D486" t="s">
        <v>2032</v>
      </c>
      <c r="E486" t="s">
        <v>141</v>
      </c>
      <c r="F486" s="35" t="s">
        <v>24</v>
      </c>
      <c r="G486" t="s">
        <v>11</v>
      </c>
      <c r="H486" t="s">
        <v>36</v>
      </c>
      <c r="I486" t="s">
        <v>12</v>
      </c>
      <c r="J486" t="s">
        <v>8</v>
      </c>
      <c r="K486" t="s">
        <v>9</v>
      </c>
      <c r="L486" t="s">
        <v>9</v>
      </c>
      <c r="M486" t="s">
        <v>9</v>
      </c>
      <c r="N486">
        <v>280</v>
      </c>
      <c r="O486" t="s">
        <v>9</v>
      </c>
      <c r="P486">
        <v>320</v>
      </c>
      <c r="Q486">
        <v>1</v>
      </c>
      <c r="R486">
        <v>4</v>
      </c>
      <c r="S486">
        <v>1</v>
      </c>
      <c r="T486">
        <v>4</v>
      </c>
      <c r="U486">
        <f t="shared" si="18"/>
        <v>1</v>
      </c>
      <c r="V486">
        <f t="shared" si="19"/>
        <v>4</v>
      </c>
      <c r="W486" s="35" t="s">
        <v>642</v>
      </c>
      <c r="X486" t="s">
        <v>8</v>
      </c>
      <c r="Y486" t="s">
        <v>78</v>
      </c>
      <c r="Z486" t="s">
        <v>1559</v>
      </c>
      <c r="AA486">
        <v>0.13</v>
      </c>
      <c r="AB486" t="s">
        <v>145</v>
      </c>
      <c r="AC486" t="s">
        <v>9</v>
      </c>
      <c r="AD486" t="s">
        <v>8</v>
      </c>
      <c r="AE486" t="s">
        <v>9</v>
      </c>
      <c r="AF486" t="s">
        <v>9</v>
      </c>
      <c r="AG486" t="s">
        <v>9</v>
      </c>
      <c r="AH486">
        <v>20</v>
      </c>
      <c r="AI486" s="35" t="s">
        <v>2034</v>
      </c>
      <c r="AK486">
        <v>300</v>
      </c>
      <c r="AL486" t="s">
        <v>1276</v>
      </c>
      <c r="AM486">
        <v>120</v>
      </c>
      <c r="AN486" t="s">
        <v>158</v>
      </c>
      <c r="AO486" s="35">
        <v>144</v>
      </c>
      <c r="AP486" t="s">
        <v>874</v>
      </c>
      <c r="AQ486">
        <v>2.6</v>
      </c>
      <c r="AR486">
        <v>1</v>
      </c>
      <c r="AS486">
        <v>18.899999999999999</v>
      </c>
      <c r="AT486">
        <v>3.9</v>
      </c>
      <c r="AU486" t="s">
        <v>8</v>
      </c>
      <c r="AV486" t="s">
        <v>8</v>
      </c>
      <c r="AW486" t="s">
        <v>137</v>
      </c>
      <c r="AX486" t="s">
        <v>9</v>
      </c>
      <c r="AY486" s="35" t="s">
        <v>12</v>
      </c>
      <c r="AZ486" t="s">
        <v>8</v>
      </c>
      <c r="BA486" t="s">
        <v>8</v>
      </c>
      <c r="BB486" t="s">
        <v>8</v>
      </c>
      <c r="BC486" t="s">
        <v>8</v>
      </c>
      <c r="BD486" t="s">
        <v>8</v>
      </c>
      <c r="BE486" t="s">
        <v>8</v>
      </c>
      <c r="BF486" s="35" t="s">
        <v>273</v>
      </c>
      <c r="BG486" t="s">
        <v>273</v>
      </c>
      <c r="BH486" t="s">
        <v>2035</v>
      </c>
      <c r="BI486" t="s">
        <v>2033</v>
      </c>
    </row>
    <row r="487" spans="1:61" s="22" customFormat="1" x14ac:dyDescent="0.3">
      <c r="A487" s="22" t="s">
        <v>2039</v>
      </c>
      <c r="B487" s="22" t="s">
        <v>2038</v>
      </c>
      <c r="C487" s="22">
        <v>2013</v>
      </c>
      <c r="D487" s="22" t="s">
        <v>2040</v>
      </c>
      <c r="E487" s="22" t="s">
        <v>141</v>
      </c>
      <c r="F487" s="34" t="s">
        <v>24</v>
      </c>
      <c r="G487" s="22" t="s">
        <v>11</v>
      </c>
      <c r="H487" s="22" t="s">
        <v>36</v>
      </c>
      <c r="I487" s="22" t="s">
        <v>12</v>
      </c>
      <c r="J487" s="22" t="s">
        <v>8</v>
      </c>
      <c r="K487" s="22" t="s">
        <v>9</v>
      </c>
      <c r="L487" s="22" t="s">
        <v>9</v>
      </c>
      <c r="M487" s="22" t="s">
        <v>9</v>
      </c>
      <c r="N487" s="22">
        <v>220</v>
      </c>
      <c r="O487" s="22" t="s">
        <v>9</v>
      </c>
      <c r="P487" s="22">
        <v>250</v>
      </c>
      <c r="Q487" s="22">
        <v>1</v>
      </c>
      <c r="R487" s="22">
        <v>5</v>
      </c>
      <c r="S487" s="22">
        <v>1</v>
      </c>
      <c r="T487" s="22">
        <v>5</v>
      </c>
      <c r="U487" s="22">
        <f t="shared" si="18"/>
        <v>1</v>
      </c>
      <c r="V487" s="22">
        <f t="shared" si="19"/>
        <v>5</v>
      </c>
      <c r="W487" s="34" t="s">
        <v>9</v>
      </c>
      <c r="X487" s="22" t="s">
        <v>8</v>
      </c>
      <c r="Y487" s="22" t="s">
        <v>78</v>
      </c>
      <c r="Z487" s="22" t="s">
        <v>1559</v>
      </c>
      <c r="AA487" s="22">
        <v>7.5</v>
      </c>
      <c r="AB487" s="22" t="s">
        <v>320</v>
      </c>
      <c r="AC487" s="22" t="s">
        <v>9</v>
      </c>
      <c r="AD487" s="22" t="s">
        <v>8</v>
      </c>
      <c r="AE487" s="22" t="s">
        <v>231</v>
      </c>
      <c r="AF487" s="22" t="s">
        <v>9</v>
      </c>
      <c r="AG487" s="22" t="s">
        <v>9</v>
      </c>
      <c r="AH487" s="22">
        <v>45</v>
      </c>
      <c r="AI487" s="34" t="s">
        <v>2041</v>
      </c>
      <c r="AK487" s="22">
        <v>0.1</v>
      </c>
      <c r="AL487" s="22" t="s">
        <v>145</v>
      </c>
      <c r="AM487" s="22">
        <v>-0.5</v>
      </c>
      <c r="AN487" s="22" t="s">
        <v>156</v>
      </c>
      <c r="AO487" s="34">
        <v>4</v>
      </c>
      <c r="AP487" s="22" t="s">
        <v>876</v>
      </c>
      <c r="AQ487" s="22">
        <v>21.9</v>
      </c>
      <c r="AR487" s="22">
        <v>3.3</v>
      </c>
      <c r="AS487" s="22">
        <v>3.3</v>
      </c>
      <c r="AT487" s="22">
        <v>0.8</v>
      </c>
      <c r="AU487" s="22" t="s">
        <v>8</v>
      </c>
      <c r="AV487" s="22" t="s">
        <v>8</v>
      </c>
      <c r="AW487" s="22" t="s">
        <v>137</v>
      </c>
      <c r="AX487" s="22" t="s">
        <v>196</v>
      </c>
      <c r="AY487" s="34" t="s">
        <v>12</v>
      </c>
      <c r="AZ487" s="22" t="s">
        <v>8</v>
      </c>
      <c r="BA487" s="22" t="s">
        <v>8</v>
      </c>
      <c r="BB487" s="22" t="s">
        <v>8</v>
      </c>
      <c r="BC487" s="22" t="s">
        <v>8</v>
      </c>
      <c r="BD487" s="22" t="s">
        <v>8</v>
      </c>
      <c r="BE487" s="22" t="s">
        <v>8</v>
      </c>
      <c r="BF487" s="34" t="s">
        <v>273</v>
      </c>
      <c r="BG487" s="22" t="s">
        <v>273</v>
      </c>
      <c r="BI487" s="22" t="s">
        <v>2042</v>
      </c>
    </row>
    <row r="488" spans="1:61" x14ac:dyDescent="0.3">
      <c r="A488" t="s">
        <v>2046</v>
      </c>
      <c r="B488" t="s">
        <v>2045</v>
      </c>
      <c r="C488">
        <v>2018</v>
      </c>
      <c r="D488" t="s">
        <v>2047</v>
      </c>
      <c r="E488" t="s">
        <v>141</v>
      </c>
      <c r="F488" s="35" t="s">
        <v>25</v>
      </c>
      <c r="G488" t="s">
        <v>1008</v>
      </c>
      <c r="H488" t="s">
        <v>36</v>
      </c>
      <c r="I488" t="s">
        <v>12</v>
      </c>
      <c r="J488" t="s">
        <v>8</v>
      </c>
      <c r="K488" t="s">
        <v>9</v>
      </c>
      <c r="L488">
        <v>9</v>
      </c>
      <c r="M488" t="s">
        <v>9</v>
      </c>
      <c r="N488" t="s">
        <v>9</v>
      </c>
      <c r="O488" t="s">
        <v>9</v>
      </c>
      <c r="P488" t="s">
        <v>9</v>
      </c>
      <c r="Q488">
        <v>2</v>
      </c>
      <c r="R488">
        <v>11</v>
      </c>
      <c r="S488">
        <v>3</v>
      </c>
      <c r="T488">
        <v>12</v>
      </c>
      <c r="U488">
        <f t="shared" si="18"/>
        <v>1.5</v>
      </c>
      <c r="V488">
        <f t="shared" si="19"/>
        <v>7.333333333333333</v>
      </c>
      <c r="W488" s="35" t="s">
        <v>97</v>
      </c>
      <c r="X488" t="s">
        <v>8</v>
      </c>
      <c r="Y488" t="s">
        <v>78</v>
      </c>
      <c r="Z488" t="s">
        <v>93</v>
      </c>
      <c r="AA488">
        <v>10</v>
      </c>
      <c r="AB488" t="s">
        <v>320</v>
      </c>
      <c r="AC488">
        <v>3200</v>
      </c>
      <c r="AD488" t="s">
        <v>528</v>
      </c>
      <c r="AE488" t="s">
        <v>232</v>
      </c>
      <c r="AF488" t="s">
        <v>9</v>
      </c>
      <c r="AG488">
        <v>2</v>
      </c>
      <c r="AH488">
        <v>20</v>
      </c>
      <c r="AI488" s="35" t="s">
        <v>2048</v>
      </c>
      <c r="AK488">
        <v>4</v>
      </c>
      <c r="AL488" t="s">
        <v>182</v>
      </c>
      <c r="AM488" t="s">
        <v>9</v>
      </c>
      <c r="AN488" t="s">
        <v>158</v>
      </c>
      <c r="AO488" s="35">
        <v>336</v>
      </c>
      <c r="AP488" t="s">
        <v>876</v>
      </c>
      <c r="AQ488">
        <v>0.81</v>
      </c>
      <c r="AR488">
        <v>0.15</v>
      </c>
      <c r="AS488">
        <v>0.81</v>
      </c>
      <c r="AT488">
        <v>0.13</v>
      </c>
      <c r="AU488" t="s">
        <v>8</v>
      </c>
      <c r="AV488" t="s">
        <v>8</v>
      </c>
      <c r="AW488" t="s">
        <v>137</v>
      </c>
      <c r="AX488" t="s">
        <v>197</v>
      </c>
      <c r="AY488" s="35" t="s">
        <v>12</v>
      </c>
      <c r="AZ488" t="s">
        <v>8</v>
      </c>
      <c r="BA488" t="s">
        <v>8</v>
      </c>
      <c r="BB488" t="s">
        <v>8</v>
      </c>
      <c r="BC488" t="s">
        <v>8</v>
      </c>
      <c r="BD488" t="s">
        <v>8</v>
      </c>
      <c r="BE488" t="s">
        <v>8</v>
      </c>
      <c r="BF488" s="35" t="s">
        <v>273</v>
      </c>
      <c r="BG488" t="s">
        <v>273</v>
      </c>
      <c r="BH488" t="s">
        <v>2050</v>
      </c>
    </row>
    <row r="489" spans="1:61" x14ac:dyDescent="0.3">
      <c r="A489" t="s">
        <v>2046</v>
      </c>
      <c r="B489" t="s">
        <v>2045</v>
      </c>
      <c r="C489">
        <v>2018</v>
      </c>
      <c r="D489" t="s">
        <v>2047</v>
      </c>
      <c r="E489" t="s">
        <v>143</v>
      </c>
      <c r="F489" s="35" t="s">
        <v>25</v>
      </c>
      <c r="G489" t="s">
        <v>1008</v>
      </c>
      <c r="H489" t="s">
        <v>36</v>
      </c>
      <c r="I489" t="s">
        <v>12</v>
      </c>
      <c r="J489" t="s">
        <v>8</v>
      </c>
      <c r="K489" t="s">
        <v>9</v>
      </c>
      <c r="L489">
        <v>9</v>
      </c>
      <c r="M489" t="s">
        <v>9</v>
      </c>
      <c r="N489" t="s">
        <v>9</v>
      </c>
      <c r="O489" t="s">
        <v>9</v>
      </c>
      <c r="P489" t="s">
        <v>9</v>
      </c>
      <c r="Q489">
        <v>2</v>
      </c>
      <c r="R489">
        <v>11</v>
      </c>
      <c r="S489">
        <v>3</v>
      </c>
      <c r="T489">
        <v>12</v>
      </c>
      <c r="U489">
        <f t="shared" si="18"/>
        <v>1.5</v>
      </c>
      <c r="V489">
        <f t="shared" si="19"/>
        <v>7.333333333333333</v>
      </c>
      <c r="W489" s="35" t="s">
        <v>97</v>
      </c>
      <c r="X489" t="s">
        <v>8</v>
      </c>
      <c r="Y489" t="s">
        <v>78</v>
      </c>
      <c r="Z489" t="s">
        <v>93</v>
      </c>
      <c r="AA489">
        <v>10</v>
      </c>
      <c r="AB489" t="s">
        <v>320</v>
      </c>
      <c r="AC489">
        <v>3200</v>
      </c>
      <c r="AD489" t="s">
        <v>528</v>
      </c>
      <c r="AE489" t="s">
        <v>232</v>
      </c>
      <c r="AF489" t="s">
        <v>9</v>
      </c>
      <c r="AG489">
        <v>2</v>
      </c>
      <c r="AH489">
        <v>20</v>
      </c>
      <c r="AI489" s="35" t="s">
        <v>2049</v>
      </c>
      <c r="AK489">
        <v>4</v>
      </c>
      <c r="AL489" t="s">
        <v>182</v>
      </c>
      <c r="AM489" t="s">
        <v>9</v>
      </c>
      <c r="AN489" t="s">
        <v>158</v>
      </c>
      <c r="AO489" s="35">
        <v>336</v>
      </c>
      <c r="AP489" t="s">
        <v>876</v>
      </c>
      <c r="AQ489">
        <v>0.81</v>
      </c>
      <c r="AR489">
        <v>0.15</v>
      </c>
      <c r="AS489">
        <v>0.67</v>
      </c>
      <c r="AT489">
        <v>0.09</v>
      </c>
      <c r="AU489" t="s">
        <v>8</v>
      </c>
      <c r="AV489" t="s">
        <v>8</v>
      </c>
      <c r="AW489" t="s">
        <v>137</v>
      </c>
      <c r="AX489" t="s">
        <v>197</v>
      </c>
      <c r="AY489" s="35" t="s">
        <v>12</v>
      </c>
      <c r="AZ489" t="s">
        <v>8</v>
      </c>
      <c r="BA489" t="s">
        <v>8</v>
      </c>
      <c r="BB489" t="s">
        <v>8</v>
      </c>
      <c r="BC489" t="s">
        <v>8</v>
      </c>
      <c r="BD489" t="s">
        <v>8</v>
      </c>
      <c r="BE489" t="s">
        <v>8</v>
      </c>
      <c r="BF489" s="35" t="s">
        <v>273</v>
      </c>
      <c r="BG489" t="s">
        <v>273</v>
      </c>
    </row>
    <row r="490" spans="1:61" s="22" customFormat="1" x14ac:dyDescent="0.3">
      <c r="A490" s="22" t="s">
        <v>2052</v>
      </c>
      <c r="B490" s="22" t="s">
        <v>2051</v>
      </c>
      <c r="C490" s="22">
        <v>2014</v>
      </c>
      <c r="D490" s="22" t="s">
        <v>2053</v>
      </c>
      <c r="E490" s="22" t="s">
        <v>141</v>
      </c>
      <c r="F490" s="34" t="s">
        <v>40</v>
      </c>
      <c r="G490" s="22" t="s">
        <v>1665</v>
      </c>
      <c r="H490" s="22" t="s">
        <v>36</v>
      </c>
      <c r="I490" s="22" t="s">
        <v>12</v>
      </c>
      <c r="J490" s="22" t="s">
        <v>8</v>
      </c>
      <c r="K490" s="22">
        <v>104</v>
      </c>
      <c r="L490" s="22" t="s">
        <v>9</v>
      </c>
      <c r="M490" s="22">
        <v>156</v>
      </c>
      <c r="N490" s="22" t="s">
        <v>9</v>
      </c>
      <c r="O490" s="22" t="s">
        <v>9</v>
      </c>
      <c r="P490" s="22" t="s">
        <v>9</v>
      </c>
      <c r="Q490" s="22">
        <v>1</v>
      </c>
      <c r="R490" s="22">
        <v>6</v>
      </c>
      <c r="S490" s="22">
        <v>1</v>
      </c>
      <c r="T490" s="22">
        <v>6</v>
      </c>
      <c r="U490" s="22">
        <f t="shared" si="18"/>
        <v>1</v>
      </c>
      <c r="V490" s="22">
        <f t="shared" si="19"/>
        <v>6</v>
      </c>
      <c r="W490" s="34" t="s">
        <v>9</v>
      </c>
      <c r="X490" s="22" t="s">
        <v>8</v>
      </c>
      <c r="Y490" s="22" t="s">
        <v>2553</v>
      </c>
      <c r="Z490" s="22" t="s">
        <v>91</v>
      </c>
      <c r="AA490" s="22">
        <v>20</v>
      </c>
      <c r="AB490" s="22" t="s">
        <v>145</v>
      </c>
      <c r="AC490" s="22">
        <v>1400000</v>
      </c>
      <c r="AD490" s="22" t="s">
        <v>252</v>
      </c>
      <c r="AE490" s="22" t="s">
        <v>9</v>
      </c>
      <c r="AF490" s="22">
        <v>540</v>
      </c>
      <c r="AG490" s="22" t="s">
        <v>9</v>
      </c>
      <c r="AH490" s="22">
        <v>20</v>
      </c>
      <c r="AI490" s="34" t="s">
        <v>1728</v>
      </c>
      <c r="AK490" s="22">
        <v>10</v>
      </c>
      <c r="AL490" s="22" t="s">
        <v>145</v>
      </c>
      <c r="AM490" s="22">
        <v>1</v>
      </c>
      <c r="AN490" s="22" t="s">
        <v>158</v>
      </c>
      <c r="AO490" s="34">
        <v>24</v>
      </c>
      <c r="AP490" s="22" t="s">
        <v>875</v>
      </c>
      <c r="AQ490" s="22">
        <v>2675</v>
      </c>
      <c r="AR490" s="22">
        <v>950</v>
      </c>
      <c r="AS490" s="22">
        <v>1449</v>
      </c>
      <c r="AT490" s="22">
        <v>570</v>
      </c>
      <c r="AU490" s="22" t="s">
        <v>8</v>
      </c>
      <c r="AV490" s="22" t="s">
        <v>8</v>
      </c>
      <c r="AW490" s="22" t="s">
        <v>137</v>
      </c>
      <c r="AX490" s="22" t="s">
        <v>196</v>
      </c>
      <c r="AY490" s="34" t="s">
        <v>1485</v>
      </c>
      <c r="AZ490" s="22">
        <v>43.7</v>
      </c>
      <c r="BA490" s="22">
        <v>8.1</v>
      </c>
      <c r="BB490" s="22">
        <v>31.2</v>
      </c>
      <c r="BC490" s="22">
        <v>7.9</v>
      </c>
      <c r="BD490" s="22" t="s">
        <v>196</v>
      </c>
      <c r="BE490" s="22">
        <v>24</v>
      </c>
      <c r="BF490" s="34" t="s">
        <v>273</v>
      </c>
      <c r="BG490" s="22" t="s">
        <v>273</v>
      </c>
    </row>
    <row r="491" spans="1:61" x14ac:dyDescent="0.3">
      <c r="A491" t="s">
        <v>2055</v>
      </c>
      <c r="B491" t="s">
        <v>2054</v>
      </c>
      <c r="C491">
        <v>2004</v>
      </c>
      <c r="D491" t="s">
        <v>2056</v>
      </c>
      <c r="E491" t="s">
        <v>141</v>
      </c>
      <c r="F491" s="35" t="s">
        <v>24</v>
      </c>
      <c r="G491" t="s">
        <v>11</v>
      </c>
      <c r="H491" t="s">
        <v>36</v>
      </c>
      <c r="I491" t="s">
        <v>12</v>
      </c>
      <c r="J491" t="s">
        <v>8</v>
      </c>
      <c r="K491" t="s">
        <v>9</v>
      </c>
      <c r="L491" t="s">
        <v>9</v>
      </c>
      <c r="M491" t="s">
        <v>9</v>
      </c>
      <c r="N491">
        <v>280</v>
      </c>
      <c r="O491" t="s">
        <v>9</v>
      </c>
      <c r="P491">
        <v>320</v>
      </c>
      <c r="Q491">
        <v>1</v>
      </c>
      <c r="R491">
        <v>6</v>
      </c>
      <c r="S491">
        <v>2</v>
      </c>
      <c r="T491">
        <v>6</v>
      </c>
      <c r="U491">
        <f t="shared" si="18"/>
        <v>2</v>
      </c>
      <c r="V491">
        <f t="shared" si="19"/>
        <v>3</v>
      </c>
      <c r="W491" s="35" t="s">
        <v>100</v>
      </c>
      <c r="X491" t="s">
        <v>8</v>
      </c>
      <c r="Y491" t="s">
        <v>78</v>
      </c>
      <c r="Z491" t="s">
        <v>985</v>
      </c>
      <c r="AA491">
        <v>10</v>
      </c>
      <c r="AB491" t="s">
        <v>320</v>
      </c>
      <c r="AC491">
        <v>150</v>
      </c>
      <c r="AD491" t="s">
        <v>292</v>
      </c>
      <c r="AE491" t="s">
        <v>9</v>
      </c>
      <c r="AF491" t="s">
        <v>9</v>
      </c>
      <c r="AG491">
        <v>1.5</v>
      </c>
      <c r="AH491">
        <v>20</v>
      </c>
      <c r="AI491" s="35" t="s">
        <v>1251</v>
      </c>
      <c r="AK491">
        <v>20</v>
      </c>
      <c r="AL491" t="s">
        <v>519</v>
      </c>
      <c r="AM491">
        <v>1</v>
      </c>
      <c r="AN491" t="s">
        <v>158</v>
      </c>
      <c r="AO491" s="35">
        <v>168</v>
      </c>
      <c r="AP491" t="s">
        <v>876</v>
      </c>
      <c r="AQ491">
        <v>28.5</v>
      </c>
      <c r="AR491">
        <v>2.2999999999999998</v>
      </c>
      <c r="AS491">
        <v>31.7</v>
      </c>
      <c r="AT491">
        <v>6.4</v>
      </c>
      <c r="AU491" t="s">
        <v>8</v>
      </c>
      <c r="AV491" t="s">
        <v>8</v>
      </c>
      <c r="AW491" t="s">
        <v>137</v>
      </c>
      <c r="AX491" t="s">
        <v>197</v>
      </c>
      <c r="AY491" s="35" t="s">
        <v>138</v>
      </c>
      <c r="AZ491">
        <v>4.32</v>
      </c>
      <c r="BA491">
        <v>0.28000000000000003</v>
      </c>
      <c r="BB491">
        <v>2.5299999999999998</v>
      </c>
      <c r="BC491">
        <v>0.16</v>
      </c>
      <c r="BD491" t="s">
        <v>197</v>
      </c>
      <c r="BE491">
        <v>840</v>
      </c>
      <c r="BF491" s="35" t="s">
        <v>272</v>
      </c>
      <c r="BG491" t="s">
        <v>273</v>
      </c>
      <c r="BH491" t="s">
        <v>2057</v>
      </c>
    </row>
    <row r="492" spans="1:61" x14ac:dyDescent="0.3">
      <c r="A492" t="s">
        <v>2055</v>
      </c>
      <c r="B492" t="s">
        <v>2054</v>
      </c>
      <c r="C492">
        <v>2004</v>
      </c>
      <c r="D492" t="s">
        <v>2056</v>
      </c>
      <c r="E492" t="s">
        <v>143</v>
      </c>
      <c r="F492" s="35" t="s">
        <v>24</v>
      </c>
      <c r="G492" t="s">
        <v>11</v>
      </c>
      <c r="H492" t="s">
        <v>36</v>
      </c>
      <c r="I492" t="s">
        <v>12</v>
      </c>
      <c r="J492" t="s">
        <v>8</v>
      </c>
      <c r="K492" t="s">
        <v>9</v>
      </c>
      <c r="L492" t="s">
        <v>9</v>
      </c>
      <c r="M492" t="s">
        <v>9</v>
      </c>
      <c r="N492">
        <v>280</v>
      </c>
      <c r="O492" t="s">
        <v>9</v>
      </c>
      <c r="P492">
        <v>320</v>
      </c>
      <c r="Q492">
        <v>1</v>
      </c>
      <c r="R492">
        <v>6</v>
      </c>
      <c r="S492">
        <v>2</v>
      </c>
      <c r="T492">
        <v>6</v>
      </c>
      <c r="U492">
        <f t="shared" ref="U492:U497" si="22">IF(AND(Q492&lt;&gt;"", Q492&lt;&gt;0, Q492&lt;&gt;"NA", Q492&lt;&gt;"NR",S492&lt;&gt;"", S492&lt;&gt;0, S492&lt;&gt;"NA", S492&lt;&gt;"NR"), S492/Q492, "NA")</f>
        <v>2</v>
      </c>
      <c r="V492">
        <f>IF(AND(U492&lt;&gt;"", U492&lt;&gt;0, U492&lt;&gt;"NA", U492&lt;&gt;"NR",R492&lt;&gt;"", R492&lt;&gt;0, R492&lt;&gt;"NA", R492&lt;&gt;"NR"), R492/U492, "NA")</f>
        <v>3</v>
      </c>
      <c r="W492" s="35" t="s">
        <v>100</v>
      </c>
      <c r="X492" t="s">
        <v>8</v>
      </c>
      <c r="Y492" t="s">
        <v>78</v>
      </c>
      <c r="Z492" t="s">
        <v>985</v>
      </c>
      <c r="AA492">
        <v>10</v>
      </c>
      <c r="AB492" t="s">
        <v>320</v>
      </c>
      <c r="AC492">
        <v>150</v>
      </c>
      <c r="AD492" t="s">
        <v>292</v>
      </c>
      <c r="AE492" t="s">
        <v>9</v>
      </c>
      <c r="AF492" t="s">
        <v>9</v>
      </c>
      <c r="AG492">
        <v>1.5</v>
      </c>
      <c r="AH492">
        <v>20</v>
      </c>
      <c r="AI492" s="35" t="s">
        <v>1775</v>
      </c>
      <c r="AK492">
        <v>5</v>
      </c>
      <c r="AL492" t="s">
        <v>1246</v>
      </c>
      <c r="AM492">
        <v>1</v>
      </c>
      <c r="AN492" t="s">
        <v>158</v>
      </c>
      <c r="AO492" s="35">
        <v>168</v>
      </c>
      <c r="AP492" t="s">
        <v>876</v>
      </c>
      <c r="AQ492">
        <v>28.5</v>
      </c>
      <c r="AR492">
        <v>2.2999999999999998</v>
      </c>
      <c r="AS492">
        <v>37.1</v>
      </c>
      <c r="AT492">
        <v>3.6</v>
      </c>
      <c r="AU492" t="s">
        <v>8</v>
      </c>
      <c r="AV492" t="s">
        <v>8</v>
      </c>
      <c r="AW492" t="s">
        <v>137</v>
      </c>
      <c r="AX492" t="s">
        <v>197</v>
      </c>
      <c r="AY492" s="35" t="s">
        <v>138</v>
      </c>
      <c r="AZ492">
        <v>4.32</v>
      </c>
      <c r="BA492">
        <v>0.28000000000000003</v>
      </c>
      <c r="BB492">
        <v>3.82</v>
      </c>
      <c r="BC492">
        <v>7.0000000000000007E-2</v>
      </c>
      <c r="BD492" t="s">
        <v>197</v>
      </c>
      <c r="BE492">
        <v>840</v>
      </c>
      <c r="BF492" s="35" t="s">
        <v>272</v>
      </c>
      <c r="BG492" t="s">
        <v>272</v>
      </c>
    </row>
    <row r="493" spans="1:61" s="22" customFormat="1" x14ac:dyDescent="0.3">
      <c r="A493" s="22" t="s">
        <v>2058</v>
      </c>
      <c r="B493" s="22" t="s">
        <v>2054</v>
      </c>
      <c r="C493" s="22">
        <v>2007</v>
      </c>
      <c r="D493" s="22" t="s">
        <v>2059</v>
      </c>
      <c r="E493" s="22" t="s">
        <v>141</v>
      </c>
      <c r="F493" s="34" t="s">
        <v>24</v>
      </c>
      <c r="G493" s="22" t="s">
        <v>11</v>
      </c>
      <c r="H493" s="22" t="s">
        <v>36</v>
      </c>
      <c r="I493" s="22" t="s">
        <v>12</v>
      </c>
      <c r="J493" s="22" t="s">
        <v>8</v>
      </c>
      <c r="K493" s="22" t="s">
        <v>9</v>
      </c>
      <c r="L493" s="22" t="s">
        <v>9</v>
      </c>
      <c r="M493" s="22" t="s">
        <v>9</v>
      </c>
      <c r="N493" s="22">
        <v>280</v>
      </c>
      <c r="O493" s="22" t="s">
        <v>9</v>
      </c>
      <c r="P493" s="22">
        <v>320</v>
      </c>
      <c r="Q493" s="22">
        <v>1</v>
      </c>
      <c r="R493" s="22">
        <v>10</v>
      </c>
      <c r="S493" s="22">
        <v>1</v>
      </c>
      <c r="T493" s="22">
        <v>6</v>
      </c>
      <c r="U493" s="22">
        <f t="shared" si="22"/>
        <v>1</v>
      </c>
      <c r="V493" s="22">
        <v>6</v>
      </c>
      <c r="W493" s="34" t="s">
        <v>100</v>
      </c>
      <c r="X493" s="22" t="s">
        <v>936</v>
      </c>
      <c r="Y493" s="22" t="s">
        <v>78</v>
      </c>
      <c r="Z493" s="22" t="s">
        <v>985</v>
      </c>
      <c r="AA493" s="22">
        <v>0.13300000000000001</v>
      </c>
      <c r="AB493" s="22" t="s">
        <v>2060</v>
      </c>
      <c r="AC493" s="22">
        <v>150</v>
      </c>
      <c r="AD493" s="22" t="s">
        <v>292</v>
      </c>
      <c r="AE493" s="22" t="s">
        <v>231</v>
      </c>
      <c r="AF493" s="22" t="s">
        <v>9</v>
      </c>
      <c r="AG493" s="22" t="s">
        <v>9</v>
      </c>
      <c r="AH493" s="22">
        <v>20</v>
      </c>
      <c r="AI493" s="34" t="s">
        <v>1251</v>
      </c>
      <c r="AK493" s="22">
        <v>20</v>
      </c>
      <c r="AL493" s="22" t="s">
        <v>519</v>
      </c>
      <c r="AM493" s="22">
        <v>1</v>
      </c>
      <c r="AN493" s="22" t="s">
        <v>158</v>
      </c>
      <c r="AO493" s="34">
        <v>888</v>
      </c>
      <c r="AP493" s="22" t="s">
        <v>876</v>
      </c>
      <c r="AQ493" s="22">
        <v>37.799999999999997</v>
      </c>
      <c r="AR493" s="22">
        <v>9.4</v>
      </c>
      <c r="AS493" s="22">
        <v>27.7</v>
      </c>
      <c r="AT493" s="22">
        <v>9.5</v>
      </c>
      <c r="AU493" s="22" t="s">
        <v>8</v>
      </c>
      <c r="AV493" s="22" t="s">
        <v>8</v>
      </c>
      <c r="AW493" s="22" t="s">
        <v>137</v>
      </c>
      <c r="AX493" s="22" t="s">
        <v>197</v>
      </c>
      <c r="AY493" s="34" t="s">
        <v>271</v>
      </c>
      <c r="AZ493" s="22">
        <v>5.09</v>
      </c>
      <c r="BA493" s="22">
        <v>0.34</v>
      </c>
      <c r="BB493" s="22">
        <v>3.2</v>
      </c>
      <c r="BC493" s="22">
        <v>0.53</v>
      </c>
      <c r="BD493" s="22" t="s">
        <v>197</v>
      </c>
      <c r="BE493" s="22">
        <v>1008</v>
      </c>
      <c r="BF493" s="34" t="s">
        <v>272</v>
      </c>
      <c r="BG493" s="22" t="s">
        <v>273</v>
      </c>
      <c r="BH493" s="22" t="s">
        <v>2061</v>
      </c>
    </row>
    <row r="494" spans="1:61" x14ac:dyDescent="0.3">
      <c r="A494" t="s">
        <v>2063</v>
      </c>
      <c r="B494" t="s">
        <v>2062</v>
      </c>
      <c r="C494">
        <v>2015</v>
      </c>
      <c r="D494" t="s">
        <v>2064</v>
      </c>
      <c r="E494" t="s">
        <v>141</v>
      </c>
      <c r="F494" s="35" t="s">
        <v>25</v>
      </c>
      <c r="G494" t="s">
        <v>1008</v>
      </c>
      <c r="H494" t="s">
        <v>36</v>
      </c>
      <c r="I494" t="s">
        <v>12</v>
      </c>
      <c r="J494" t="s">
        <v>8</v>
      </c>
      <c r="K494" t="s">
        <v>9</v>
      </c>
      <c r="L494" t="s">
        <v>9</v>
      </c>
      <c r="M494" t="s">
        <v>9</v>
      </c>
      <c r="N494" t="s">
        <v>9</v>
      </c>
      <c r="O494" t="s">
        <v>9</v>
      </c>
      <c r="P494" t="s">
        <v>9</v>
      </c>
      <c r="Q494">
        <v>1</v>
      </c>
      <c r="R494">
        <v>8</v>
      </c>
      <c r="S494">
        <v>0</v>
      </c>
      <c r="T494" t="s">
        <v>8</v>
      </c>
      <c r="U494" t="str">
        <f t="shared" si="22"/>
        <v>NA</v>
      </c>
      <c r="V494" t="str">
        <f>IF(AND(U494&lt;&gt;"", U494&lt;&gt;0, U494&lt;&gt;"NA", U494&lt;&gt;"NR",R494&lt;&gt;"", R494&lt;&gt;0, R494&lt;&gt;"NA", R494&lt;&gt;"NR"), R494/U494, "NA")</f>
        <v>NA</v>
      </c>
      <c r="W494" s="35" t="s">
        <v>147</v>
      </c>
      <c r="X494" t="s">
        <v>97</v>
      </c>
      <c r="Y494" t="s">
        <v>78</v>
      </c>
      <c r="Z494" t="s">
        <v>9</v>
      </c>
      <c r="AA494">
        <v>10</v>
      </c>
      <c r="AB494" t="s">
        <v>320</v>
      </c>
      <c r="AC494" t="s">
        <v>9</v>
      </c>
      <c r="AD494" t="s">
        <v>8</v>
      </c>
      <c r="AE494" t="s">
        <v>231</v>
      </c>
      <c r="AF494" t="s">
        <v>9</v>
      </c>
      <c r="AG494">
        <v>4</v>
      </c>
      <c r="AH494">
        <v>20</v>
      </c>
      <c r="AI494" s="35" t="s">
        <v>12</v>
      </c>
      <c r="AJ494" t="s">
        <v>8</v>
      </c>
      <c r="AK494" t="s">
        <v>8</v>
      </c>
      <c r="AL494" t="s">
        <v>8</v>
      </c>
      <c r="AM494" t="s">
        <v>8</v>
      </c>
      <c r="AN494" t="s">
        <v>8</v>
      </c>
      <c r="AO494" s="35">
        <v>336</v>
      </c>
      <c r="AP494" t="s">
        <v>876</v>
      </c>
      <c r="AQ494">
        <v>6.86</v>
      </c>
      <c r="AR494">
        <v>0.77</v>
      </c>
      <c r="AS494" t="s">
        <v>8</v>
      </c>
      <c r="AT494" t="s">
        <v>8</v>
      </c>
      <c r="AU494" t="s">
        <v>8</v>
      </c>
      <c r="AV494" t="s">
        <v>8</v>
      </c>
      <c r="AW494" t="s">
        <v>137</v>
      </c>
      <c r="AX494" t="s">
        <v>197</v>
      </c>
      <c r="AY494" s="35" t="s">
        <v>12</v>
      </c>
      <c r="AZ494" t="s">
        <v>8</v>
      </c>
      <c r="BA494" t="s">
        <v>8</v>
      </c>
      <c r="BB494" t="s">
        <v>8</v>
      </c>
      <c r="BC494" t="s">
        <v>8</v>
      </c>
      <c r="BD494" t="s">
        <v>8</v>
      </c>
      <c r="BE494" t="s">
        <v>8</v>
      </c>
      <c r="BF494" s="35" t="s">
        <v>273</v>
      </c>
      <c r="BG494" t="s">
        <v>273</v>
      </c>
      <c r="BH494" t="s">
        <v>2065</v>
      </c>
    </row>
    <row r="495" spans="1:61" s="22" customFormat="1" x14ac:dyDescent="0.3">
      <c r="A495" s="22" t="s">
        <v>2066</v>
      </c>
      <c r="B495" s="22" t="s">
        <v>2062</v>
      </c>
      <c r="C495" s="22">
        <v>2017</v>
      </c>
      <c r="D495" s="22" t="s">
        <v>2067</v>
      </c>
      <c r="E495" s="22" t="s">
        <v>141</v>
      </c>
      <c r="F495" s="34" t="s">
        <v>25</v>
      </c>
      <c r="G495" s="22" t="s">
        <v>1008</v>
      </c>
      <c r="H495" s="22" t="s">
        <v>36</v>
      </c>
      <c r="I495" s="22" t="s">
        <v>12</v>
      </c>
      <c r="J495" s="22" t="s">
        <v>8</v>
      </c>
      <c r="K495" s="22" t="s">
        <v>9</v>
      </c>
      <c r="L495" s="22">
        <v>12</v>
      </c>
      <c r="M495" s="22" t="s">
        <v>9</v>
      </c>
      <c r="N495" s="22" t="s">
        <v>9</v>
      </c>
      <c r="O495" s="22" t="s">
        <v>9</v>
      </c>
      <c r="P495" s="22" t="s">
        <v>9</v>
      </c>
      <c r="Q495" s="22">
        <v>1</v>
      </c>
      <c r="R495" s="22" t="s">
        <v>9</v>
      </c>
      <c r="S495" s="22">
        <v>2</v>
      </c>
      <c r="T495" s="22" t="s">
        <v>9</v>
      </c>
      <c r="U495" s="22">
        <f t="shared" si="22"/>
        <v>2</v>
      </c>
      <c r="V495" s="22" t="str">
        <f>IF(AND(U495&lt;&gt;"", U495&lt;&gt;0, U495&lt;&gt;"NA", U495&lt;&gt;"NR",R495&lt;&gt;"", R495&lt;&gt;0, R495&lt;&gt;"NA", R495&lt;&gt;"NR"), R495/U495, "NA")</f>
        <v>NA</v>
      </c>
      <c r="W495" s="34" t="s">
        <v>100</v>
      </c>
      <c r="X495" s="22" t="s">
        <v>936</v>
      </c>
      <c r="Y495" s="22" t="s">
        <v>78</v>
      </c>
      <c r="Z495" s="22" t="s">
        <v>9</v>
      </c>
      <c r="AA495" s="22">
        <v>10</v>
      </c>
      <c r="AB495" s="22" t="s">
        <v>320</v>
      </c>
      <c r="AC495" s="22" t="s">
        <v>9</v>
      </c>
      <c r="AD495" s="22" t="s">
        <v>8</v>
      </c>
      <c r="AE495" s="22" t="s">
        <v>9</v>
      </c>
      <c r="AF495" s="22" t="s">
        <v>9</v>
      </c>
      <c r="AG495" s="22">
        <v>8</v>
      </c>
      <c r="AH495" s="22">
        <v>15</v>
      </c>
      <c r="AI495" s="34" t="s">
        <v>2071</v>
      </c>
      <c r="AK495" s="22">
        <v>20</v>
      </c>
      <c r="AL495" s="22" t="s">
        <v>519</v>
      </c>
      <c r="AM495" s="22">
        <v>-1</v>
      </c>
      <c r="AN495" s="22" t="s">
        <v>156</v>
      </c>
      <c r="AO495" s="34">
        <v>336</v>
      </c>
      <c r="AP495" s="22" t="s">
        <v>876</v>
      </c>
      <c r="AQ495" s="22">
        <v>0.67</v>
      </c>
      <c r="AR495" s="22">
        <v>0.1</v>
      </c>
      <c r="AS495" s="22">
        <v>0.87</v>
      </c>
      <c r="AT495" s="22">
        <v>0.21</v>
      </c>
      <c r="AU495" s="22" t="s">
        <v>8</v>
      </c>
      <c r="AV495" s="22" t="s">
        <v>8</v>
      </c>
      <c r="AW495" s="22" t="s">
        <v>137</v>
      </c>
      <c r="AX495" s="22" t="s">
        <v>197</v>
      </c>
      <c r="AY495" s="34" t="s">
        <v>2068</v>
      </c>
      <c r="AZ495" s="22" t="s">
        <v>9</v>
      </c>
      <c r="BA495" s="22" t="s">
        <v>9</v>
      </c>
      <c r="BB495" s="22" t="s">
        <v>9</v>
      </c>
      <c r="BC495" s="22" t="s">
        <v>9</v>
      </c>
      <c r="BD495" s="22" t="s">
        <v>197</v>
      </c>
      <c r="BE495" s="22" t="s">
        <v>9</v>
      </c>
      <c r="BF495" s="34" t="s">
        <v>273</v>
      </c>
      <c r="BG495" s="22" t="s">
        <v>273</v>
      </c>
      <c r="BI495" s="22" t="s">
        <v>2072</v>
      </c>
    </row>
    <row r="496" spans="1:61" s="22" customFormat="1" x14ac:dyDescent="0.3">
      <c r="A496" s="22" t="s">
        <v>2066</v>
      </c>
      <c r="B496" s="22" t="s">
        <v>2062</v>
      </c>
      <c r="C496" s="22">
        <v>2017</v>
      </c>
      <c r="D496" s="22" t="s">
        <v>2067</v>
      </c>
      <c r="E496" s="22" t="s">
        <v>143</v>
      </c>
      <c r="F496" s="34" t="s">
        <v>25</v>
      </c>
      <c r="G496" s="22" t="s">
        <v>1008</v>
      </c>
      <c r="H496" s="22" t="s">
        <v>36</v>
      </c>
      <c r="I496" s="22" t="s">
        <v>12</v>
      </c>
      <c r="J496" s="22" t="s">
        <v>8</v>
      </c>
      <c r="K496" s="22" t="s">
        <v>9</v>
      </c>
      <c r="L496" s="22">
        <v>12</v>
      </c>
      <c r="M496" s="22" t="s">
        <v>9</v>
      </c>
      <c r="N496" s="22" t="s">
        <v>9</v>
      </c>
      <c r="O496" s="22" t="s">
        <v>9</v>
      </c>
      <c r="P496" s="22" t="s">
        <v>9</v>
      </c>
      <c r="Q496" s="22">
        <v>1</v>
      </c>
      <c r="R496" s="22" t="s">
        <v>9</v>
      </c>
      <c r="S496" s="22">
        <v>2</v>
      </c>
      <c r="T496" s="22" t="s">
        <v>9</v>
      </c>
      <c r="U496" s="22">
        <f t="shared" si="22"/>
        <v>2</v>
      </c>
      <c r="V496" s="22" t="str">
        <f>IF(AND(U496&lt;&gt;"", U496&lt;&gt;0, U496&lt;&gt;"NA", U496&lt;&gt;"NR",R496&lt;&gt;"", R496&lt;&gt;0, R496&lt;&gt;"NA", R496&lt;&gt;"NR"), R496/U496, "NA")</f>
        <v>NA</v>
      </c>
      <c r="W496" s="34" t="s">
        <v>100</v>
      </c>
      <c r="X496" s="22" t="s">
        <v>936</v>
      </c>
      <c r="Y496" s="22" t="s">
        <v>78</v>
      </c>
      <c r="Z496" s="22" t="s">
        <v>9</v>
      </c>
      <c r="AA496" s="22">
        <v>10</v>
      </c>
      <c r="AB496" s="22" t="s">
        <v>320</v>
      </c>
      <c r="AC496" s="22" t="s">
        <v>9</v>
      </c>
      <c r="AD496" s="22" t="s">
        <v>8</v>
      </c>
      <c r="AE496" s="22" t="s">
        <v>9</v>
      </c>
      <c r="AF496" s="22" t="s">
        <v>9</v>
      </c>
      <c r="AG496" s="22">
        <v>8</v>
      </c>
      <c r="AH496" s="22">
        <v>15</v>
      </c>
      <c r="AI496" s="34" t="s">
        <v>2069</v>
      </c>
      <c r="AK496" s="22">
        <v>2000000</v>
      </c>
      <c r="AL496" s="22" t="s">
        <v>513</v>
      </c>
      <c r="AM496" s="22">
        <v>-1</v>
      </c>
      <c r="AN496" s="22" t="s">
        <v>156</v>
      </c>
      <c r="AO496" s="34">
        <v>336</v>
      </c>
      <c r="AP496" s="22" t="s">
        <v>876</v>
      </c>
      <c r="AQ496" s="22">
        <v>0.67</v>
      </c>
      <c r="AR496" s="22">
        <v>0.1</v>
      </c>
      <c r="AS496" s="22">
        <v>0.65</v>
      </c>
      <c r="AT496" s="22">
        <v>0.09</v>
      </c>
      <c r="AU496" s="22" t="s">
        <v>8</v>
      </c>
      <c r="AV496" s="22" t="s">
        <v>8</v>
      </c>
      <c r="AW496" s="22" t="s">
        <v>137</v>
      </c>
      <c r="AX496" s="22" t="s">
        <v>197</v>
      </c>
      <c r="AY496" s="34" t="s">
        <v>2068</v>
      </c>
      <c r="AZ496" s="22" t="s">
        <v>9</v>
      </c>
      <c r="BA496" s="22" t="s">
        <v>9</v>
      </c>
      <c r="BB496" s="22" t="s">
        <v>9</v>
      </c>
      <c r="BC496" s="22" t="s">
        <v>9</v>
      </c>
      <c r="BD496" s="22" t="s">
        <v>197</v>
      </c>
      <c r="BE496" s="22" t="s">
        <v>9</v>
      </c>
      <c r="BF496" s="34" t="s">
        <v>273</v>
      </c>
      <c r="BG496" s="22" t="s">
        <v>273</v>
      </c>
      <c r="BI496" s="22" t="s">
        <v>2072</v>
      </c>
    </row>
    <row r="497" spans="1:61" x14ac:dyDescent="0.3">
      <c r="A497" t="s">
        <v>2074</v>
      </c>
      <c r="B497" t="s">
        <v>2073</v>
      </c>
      <c r="C497">
        <v>2007</v>
      </c>
      <c r="D497" t="s">
        <v>2075</v>
      </c>
      <c r="E497" t="s">
        <v>141</v>
      </c>
      <c r="F497" s="35" t="s">
        <v>24</v>
      </c>
      <c r="G497" t="s">
        <v>49</v>
      </c>
      <c r="H497" t="s">
        <v>36</v>
      </c>
      <c r="I497" t="s">
        <v>12</v>
      </c>
      <c r="J497" t="s">
        <v>8</v>
      </c>
      <c r="K497" t="s">
        <v>9</v>
      </c>
      <c r="L497">
        <v>4</v>
      </c>
      <c r="M497" t="s">
        <v>9</v>
      </c>
      <c r="N497" t="s">
        <v>9</v>
      </c>
      <c r="O497" t="s">
        <v>9</v>
      </c>
      <c r="P497" t="s">
        <v>9</v>
      </c>
      <c r="Q497">
        <v>1</v>
      </c>
      <c r="R497" t="s">
        <v>9</v>
      </c>
      <c r="S497">
        <v>1</v>
      </c>
      <c r="T497" t="s">
        <v>9</v>
      </c>
      <c r="U497">
        <f t="shared" si="22"/>
        <v>1</v>
      </c>
      <c r="V497" t="str">
        <f>IF(AND(U497&lt;&gt;"", U497&lt;&gt;0, U497&lt;&gt;"NA", U497&lt;&gt;"NR",R497&lt;&gt;"", R497&lt;&gt;0, R497&lt;&gt;"NA", R497&lt;&gt;"NR"), R497/U497, "NA")</f>
        <v>NA</v>
      </c>
      <c r="W497" s="35" t="s">
        <v>175</v>
      </c>
      <c r="X497" t="s">
        <v>8</v>
      </c>
      <c r="Y497" t="s">
        <v>78</v>
      </c>
      <c r="Z497" t="s">
        <v>376</v>
      </c>
      <c r="AA497">
        <v>30</v>
      </c>
      <c r="AB497" t="s">
        <v>145</v>
      </c>
      <c r="AC497">
        <v>200</v>
      </c>
      <c r="AD497" t="s">
        <v>221</v>
      </c>
      <c r="AE497" t="s">
        <v>83</v>
      </c>
      <c r="AF497">
        <v>514</v>
      </c>
      <c r="AG497">
        <v>3</v>
      </c>
      <c r="AH497">
        <v>5</v>
      </c>
      <c r="AI497" s="35" t="s">
        <v>2076</v>
      </c>
      <c r="AK497">
        <v>1500</v>
      </c>
      <c r="AL497" t="s">
        <v>2077</v>
      </c>
      <c r="AM497" t="s">
        <v>8</v>
      </c>
      <c r="AN497" t="s">
        <v>156</v>
      </c>
      <c r="AO497" s="35">
        <v>192</v>
      </c>
      <c r="AP497" t="s">
        <v>876</v>
      </c>
      <c r="AQ497">
        <v>75.3</v>
      </c>
      <c r="AR497">
        <v>23.1</v>
      </c>
      <c r="AS497">
        <v>62.4</v>
      </c>
      <c r="AT497">
        <v>17.600000000000001</v>
      </c>
      <c r="AU497" t="s">
        <v>8</v>
      </c>
      <c r="AV497" t="s">
        <v>8</v>
      </c>
      <c r="AW497" t="s">
        <v>137</v>
      </c>
      <c r="AX497" t="s">
        <v>9</v>
      </c>
      <c r="AY497" s="35" t="s">
        <v>12</v>
      </c>
      <c r="AZ497" t="s">
        <v>8</v>
      </c>
      <c r="BA497" t="s">
        <v>8</v>
      </c>
      <c r="BB497" t="s">
        <v>8</v>
      </c>
      <c r="BC497" t="s">
        <v>8</v>
      </c>
      <c r="BD497" t="s">
        <v>8</v>
      </c>
      <c r="BE497" t="s">
        <v>8</v>
      </c>
      <c r="BF497" s="35" t="s">
        <v>273</v>
      </c>
      <c r="BG497" t="s">
        <v>273</v>
      </c>
      <c r="BI497" t="s">
        <v>2078</v>
      </c>
    </row>
    <row r="498" spans="1:61" s="22" customFormat="1" x14ac:dyDescent="0.3">
      <c r="A498" s="22" t="s">
        <v>2082</v>
      </c>
      <c r="B498" s="22" t="s">
        <v>2081</v>
      </c>
      <c r="C498" s="22">
        <v>1997</v>
      </c>
      <c r="D498" s="22" t="s">
        <v>2083</v>
      </c>
      <c r="E498" s="22" t="s">
        <v>141</v>
      </c>
      <c r="F498" s="34" t="s">
        <v>24</v>
      </c>
      <c r="G498" s="22" t="s">
        <v>11</v>
      </c>
      <c r="H498" s="22" t="s">
        <v>36</v>
      </c>
      <c r="I498" s="22" t="s">
        <v>12</v>
      </c>
      <c r="J498" s="22" t="s">
        <v>8</v>
      </c>
      <c r="K498" s="22" t="s">
        <v>9</v>
      </c>
      <c r="L498" s="22" t="s">
        <v>9</v>
      </c>
      <c r="M498" s="22" t="s">
        <v>9</v>
      </c>
      <c r="N498" s="22" t="s">
        <v>9</v>
      </c>
      <c r="O498" s="22" t="s">
        <v>9</v>
      </c>
      <c r="P498" s="22" t="s">
        <v>9</v>
      </c>
      <c r="Q498" s="22">
        <v>1</v>
      </c>
      <c r="R498" s="22">
        <v>6</v>
      </c>
      <c r="S498" s="22">
        <v>1</v>
      </c>
      <c r="T498" s="22">
        <v>6</v>
      </c>
      <c r="U498" s="22">
        <f t="shared" ref="U498:U554" si="23">IF(AND(Q498&lt;&gt;"", Q498&lt;&gt;0, Q498&lt;&gt;"NA", Q498&lt;&gt;"NR",S498&lt;&gt;"", S498&lt;&gt;0, S498&lt;&gt;"NA", S498&lt;&gt;"NR"), S498/Q498, "NA")</f>
        <v>1</v>
      </c>
      <c r="V498" s="22">
        <f t="shared" ref="V498:V554" si="24">IF(AND(U498&lt;&gt;"", U498&lt;&gt;0, U498&lt;&gt;"NA", U498&lt;&gt;"NR",R498&lt;&gt;"", R498&lt;&gt;0, R498&lt;&gt;"NA", R498&lt;&gt;"NR"), R498/U498, "NA")</f>
        <v>6</v>
      </c>
      <c r="W498" s="34" t="s">
        <v>642</v>
      </c>
      <c r="X498" s="22" t="s">
        <v>8</v>
      </c>
      <c r="Y498" s="22" t="s">
        <v>78</v>
      </c>
      <c r="Z498" s="22" t="s">
        <v>9</v>
      </c>
      <c r="AA498" s="22">
        <v>10</v>
      </c>
      <c r="AB498" s="22" t="s">
        <v>320</v>
      </c>
      <c r="AC498" s="22">
        <v>150</v>
      </c>
      <c r="AD498" s="22" t="s">
        <v>292</v>
      </c>
      <c r="AE498" s="22" t="s">
        <v>231</v>
      </c>
      <c r="AF498" s="22" t="s">
        <v>9</v>
      </c>
      <c r="AG498" s="22">
        <v>1.5</v>
      </c>
      <c r="AH498" s="22">
        <v>20</v>
      </c>
      <c r="AI498" s="34" t="s">
        <v>2084</v>
      </c>
      <c r="AK498" s="22" t="s">
        <v>9</v>
      </c>
      <c r="AL498" s="22" t="s">
        <v>8</v>
      </c>
      <c r="AM498" s="22">
        <v>-48</v>
      </c>
      <c r="AN498" s="22" t="s">
        <v>156</v>
      </c>
      <c r="AO498" s="34">
        <v>72</v>
      </c>
      <c r="AP498" s="22" t="s">
        <v>876</v>
      </c>
      <c r="AQ498" s="22">
        <v>18.3</v>
      </c>
      <c r="AR498" s="22">
        <v>6.6</v>
      </c>
      <c r="AS498" s="22">
        <v>14.3</v>
      </c>
      <c r="AT498" s="22">
        <v>6.3</v>
      </c>
      <c r="AU498" s="22" t="s">
        <v>8</v>
      </c>
      <c r="AV498" s="22" t="s">
        <v>8</v>
      </c>
      <c r="AW498" s="22" t="s">
        <v>137</v>
      </c>
      <c r="AX498" s="22" t="s">
        <v>196</v>
      </c>
      <c r="AY498" s="34" t="s">
        <v>12</v>
      </c>
      <c r="AZ498" s="22" t="s">
        <v>8</v>
      </c>
      <c r="BA498" s="22" t="s">
        <v>8</v>
      </c>
      <c r="BB498" s="22" t="s">
        <v>8</v>
      </c>
      <c r="BC498" s="22" t="s">
        <v>8</v>
      </c>
      <c r="BD498" s="22" t="s">
        <v>8</v>
      </c>
      <c r="BE498" s="22" t="s">
        <v>8</v>
      </c>
      <c r="BF498" s="34" t="s">
        <v>272</v>
      </c>
      <c r="BG498" s="22" t="s">
        <v>273</v>
      </c>
    </row>
    <row r="499" spans="1:61" x14ac:dyDescent="0.3">
      <c r="A499" t="s">
        <v>2085</v>
      </c>
      <c r="B499" t="s">
        <v>2081</v>
      </c>
      <c r="C499">
        <v>2002</v>
      </c>
      <c r="D499" t="s">
        <v>2086</v>
      </c>
      <c r="E499" t="s">
        <v>141</v>
      </c>
      <c r="F499" s="35" t="s">
        <v>25</v>
      </c>
      <c r="G499" t="s">
        <v>1008</v>
      </c>
      <c r="H499" t="s">
        <v>35</v>
      </c>
      <c r="I499" t="s">
        <v>12</v>
      </c>
      <c r="J499" t="s">
        <v>8</v>
      </c>
      <c r="K499">
        <v>8</v>
      </c>
      <c r="L499" t="s">
        <v>9</v>
      </c>
      <c r="M499">
        <v>12</v>
      </c>
      <c r="N499">
        <v>20</v>
      </c>
      <c r="O499" t="s">
        <v>9</v>
      </c>
      <c r="P499">
        <v>25</v>
      </c>
      <c r="Q499">
        <v>4</v>
      </c>
      <c r="R499">
        <v>4</v>
      </c>
      <c r="S499">
        <v>0</v>
      </c>
      <c r="T499" t="s">
        <v>8</v>
      </c>
      <c r="U499" t="str">
        <f t="shared" si="23"/>
        <v>NA</v>
      </c>
      <c r="V499" t="str">
        <f t="shared" si="24"/>
        <v>NA</v>
      </c>
      <c r="W499" s="35" t="s">
        <v>147</v>
      </c>
      <c r="X499" t="s">
        <v>642</v>
      </c>
      <c r="Y499" t="s">
        <v>78</v>
      </c>
      <c r="Z499" t="s">
        <v>1559</v>
      </c>
      <c r="AA499">
        <v>10</v>
      </c>
      <c r="AB499" t="s">
        <v>320</v>
      </c>
      <c r="AC499">
        <v>3000</v>
      </c>
      <c r="AD499" t="s">
        <v>528</v>
      </c>
      <c r="AE499" t="s">
        <v>231</v>
      </c>
      <c r="AF499" t="s">
        <v>9</v>
      </c>
      <c r="AG499">
        <v>1.5</v>
      </c>
      <c r="AH499">
        <v>15</v>
      </c>
      <c r="AI499" s="35" t="s">
        <v>12</v>
      </c>
      <c r="AJ499" t="s">
        <v>8</v>
      </c>
      <c r="AK499" t="s">
        <v>8</v>
      </c>
      <c r="AL499" t="s">
        <v>8</v>
      </c>
      <c r="AM499" t="s">
        <v>8</v>
      </c>
      <c r="AN499" t="s">
        <v>8</v>
      </c>
      <c r="AO499" s="35">
        <v>72</v>
      </c>
      <c r="AP499" t="s">
        <v>876</v>
      </c>
      <c r="AQ499">
        <v>4.3899999999999997</v>
      </c>
      <c r="AR499">
        <v>0.87</v>
      </c>
      <c r="AS499" t="s">
        <v>8</v>
      </c>
      <c r="AT499" t="s">
        <v>8</v>
      </c>
      <c r="AU499" t="s">
        <v>8</v>
      </c>
      <c r="AV499" t="s">
        <v>8</v>
      </c>
      <c r="AW499" t="s">
        <v>137</v>
      </c>
      <c r="AX499" t="s">
        <v>196</v>
      </c>
      <c r="AY499" s="35" t="s">
        <v>12</v>
      </c>
      <c r="AZ499" t="s">
        <v>8</v>
      </c>
      <c r="BA499" t="s">
        <v>8</v>
      </c>
      <c r="BB499" t="s">
        <v>8</v>
      </c>
      <c r="BC499" t="s">
        <v>8</v>
      </c>
      <c r="BD499" t="s">
        <v>8</v>
      </c>
      <c r="BE499" t="s">
        <v>8</v>
      </c>
      <c r="BF499" s="35" t="s">
        <v>272</v>
      </c>
      <c r="BG499" t="s">
        <v>273</v>
      </c>
    </row>
    <row r="500" spans="1:61" s="22" customFormat="1" x14ac:dyDescent="0.3">
      <c r="A500" s="22" t="s">
        <v>2088</v>
      </c>
      <c r="B500" s="22" t="s">
        <v>2087</v>
      </c>
      <c r="C500" s="22">
        <v>2016</v>
      </c>
      <c r="D500" s="22" t="s">
        <v>2089</v>
      </c>
      <c r="E500" s="22" t="s">
        <v>141</v>
      </c>
      <c r="F500" s="34" t="s">
        <v>24</v>
      </c>
      <c r="G500" s="22" t="s">
        <v>49</v>
      </c>
      <c r="H500" s="22" t="s">
        <v>36</v>
      </c>
      <c r="I500" s="22" t="s">
        <v>12</v>
      </c>
      <c r="J500" s="22" t="s">
        <v>8</v>
      </c>
      <c r="K500" s="22">
        <v>9</v>
      </c>
      <c r="L500" s="22" t="s">
        <v>9</v>
      </c>
      <c r="M500" s="22">
        <v>12</v>
      </c>
      <c r="N500" s="22">
        <v>200</v>
      </c>
      <c r="O500" s="22" t="s">
        <v>9</v>
      </c>
      <c r="P500" s="22">
        <v>370</v>
      </c>
      <c r="Q500" s="22">
        <v>1</v>
      </c>
      <c r="R500" s="22">
        <v>15</v>
      </c>
      <c r="S500" s="22">
        <v>1</v>
      </c>
      <c r="T500" s="22">
        <v>20</v>
      </c>
      <c r="U500" s="22">
        <f t="shared" si="23"/>
        <v>1</v>
      </c>
      <c r="V500" s="22">
        <f t="shared" si="24"/>
        <v>15</v>
      </c>
      <c r="W500" s="34" t="s">
        <v>100</v>
      </c>
      <c r="X500" s="22" t="s">
        <v>936</v>
      </c>
      <c r="Y500" s="22" t="s">
        <v>2553</v>
      </c>
      <c r="Z500" s="22" t="s">
        <v>535</v>
      </c>
      <c r="AA500" s="22">
        <v>13</v>
      </c>
      <c r="AB500" s="22" t="s">
        <v>1388</v>
      </c>
      <c r="AC500" s="22" t="s">
        <v>9</v>
      </c>
      <c r="AD500" s="22" t="s">
        <v>8</v>
      </c>
      <c r="AE500" s="22" t="s">
        <v>231</v>
      </c>
      <c r="AF500" s="22" t="s">
        <v>9</v>
      </c>
      <c r="AG500" s="22">
        <v>2</v>
      </c>
      <c r="AH500" s="22">
        <v>20</v>
      </c>
      <c r="AI500" s="34" t="s">
        <v>2091</v>
      </c>
      <c r="AK500" s="22">
        <v>100</v>
      </c>
      <c r="AL500" s="22" t="s">
        <v>2092</v>
      </c>
      <c r="AM500" s="22">
        <v>48</v>
      </c>
      <c r="AN500" s="22" t="s">
        <v>158</v>
      </c>
      <c r="AO500" s="34">
        <v>48</v>
      </c>
      <c r="AP500" s="22" t="s">
        <v>876</v>
      </c>
      <c r="AQ500" s="22">
        <v>10.1</v>
      </c>
      <c r="AR500" s="22">
        <v>1.2</v>
      </c>
      <c r="AS500" s="22">
        <v>11.8</v>
      </c>
      <c r="AT500" s="22">
        <v>1.5</v>
      </c>
      <c r="AU500" s="22" t="s">
        <v>8</v>
      </c>
      <c r="AV500" s="22" t="s">
        <v>8</v>
      </c>
      <c r="AW500" s="22" t="s">
        <v>137</v>
      </c>
      <c r="AX500" s="22" t="s">
        <v>197</v>
      </c>
      <c r="AY500" s="34" t="s">
        <v>12</v>
      </c>
      <c r="AZ500" s="22" t="s">
        <v>8</v>
      </c>
      <c r="BA500" s="22" t="s">
        <v>8</v>
      </c>
      <c r="BB500" s="22" t="s">
        <v>8</v>
      </c>
      <c r="BC500" s="22" t="s">
        <v>8</v>
      </c>
      <c r="BD500" s="22" t="s">
        <v>8</v>
      </c>
      <c r="BE500" s="22" t="s">
        <v>8</v>
      </c>
      <c r="BF500" s="34" t="s">
        <v>273</v>
      </c>
      <c r="BG500" s="22" t="s">
        <v>273</v>
      </c>
      <c r="BH500" s="22" t="s">
        <v>2090</v>
      </c>
    </row>
    <row r="501" spans="1:61" x14ac:dyDescent="0.3">
      <c r="A501" t="s">
        <v>2093</v>
      </c>
      <c r="B501" t="s">
        <v>2087</v>
      </c>
      <c r="C501">
        <v>2007</v>
      </c>
      <c r="D501" t="s">
        <v>2094</v>
      </c>
      <c r="E501" t="s">
        <v>141</v>
      </c>
      <c r="F501" s="35" t="s">
        <v>24</v>
      </c>
      <c r="G501" t="s">
        <v>49</v>
      </c>
      <c r="H501" t="s">
        <v>36</v>
      </c>
      <c r="I501" t="s">
        <v>12</v>
      </c>
      <c r="J501" t="s">
        <v>8</v>
      </c>
      <c r="K501" t="s">
        <v>9</v>
      </c>
      <c r="L501">
        <v>12</v>
      </c>
      <c r="M501" t="s">
        <v>9</v>
      </c>
      <c r="N501">
        <v>280</v>
      </c>
      <c r="O501" t="s">
        <v>9</v>
      </c>
      <c r="P501">
        <v>350</v>
      </c>
      <c r="Q501">
        <v>1</v>
      </c>
      <c r="R501">
        <v>6</v>
      </c>
      <c r="S501">
        <v>2</v>
      </c>
      <c r="T501">
        <v>8</v>
      </c>
      <c r="U501">
        <f t="shared" si="23"/>
        <v>2</v>
      </c>
      <c r="V501">
        <f t="shared" si="24"/>
        <v>3</v>
      </c>
      <c r="W501" s="35" t="s">
        <v>100</v>
      </c>
      <c r="X501" t="s">
        <v>936</v>
      </c>
      <c r="Y501" t="s">
        <v>2553</v>
      </c>
      <c r="Z501" t="s">
        <v>535</v>
      </c>
      <c r="AA501">
        <v>13</v>
      </c>
      <c r="AB501" t="s">
        <v>1388</v>
      </c>
      <c r="AC501" t="s">
        <v>9</v>
      </c>
      <c r="AD501" t="s">
        <v>8</v>
      </c>
      <c r="AE501" t="s">
        <v>231</v>
      </c>
      <c r="AF501" t="s">
        <v>9</v>
      </c>
      <c r="AG501">
        <v>3</v>
      </c>
      <c r="AH501">
        <v>20</v>
      </c>
      <c r="AI501" s="35" t="s">
        <v>517</v>
      </c>
      <c r="AK501">
        <v>8</v>
      </c>
      <c r="AL501" t="s">
        <v>1246</v>
      </c>
      <c r="AM501">
        <v>-192</v>
      </c>
      <c r="AN501" t="s">
        <v>156</v>
      </c>
      <c r="AO501" s="35">
        <v>432</v>
      </c>
      <c r="AP501" t="s">
        <v>876</v>
      </c>
      <c r="AQ501">
        <v>15.5</v>
      </c>
      <c r="AR501">
        <v>2.42</v>
      </c>
      <c r="AS501">
        <v>17.3</v>
      </c>
      <c r="AT501">
        <v>3.02</v>
      </c>
      <c r="AU501" t="s">
        <v>8</v>
      </c>
      <c r="AV501" t="s">
        <v>8</v>
      </c>
      <c r="AW501" t="s">
        <v>137</v>
      </c>
      <c r="AX501" t="s">
        <v>197</v>
      </c>
      <c r="AY501" s="35" t="s">
        <v>12</v>
      </c>
      <c r="AZ501" t="s">
        <v>8</v>
      </c>
      <c r="BA501" t="s">
        <v>8</v>
      </c>
      <c r="BB501" t="s">
        <v>8</v>
      </c>
      <c r="BC501" t="s">
        <v>8</v>
      </c>
      <c r="BD501" t="s">
        <v>8</v>
      </c>
      <c r="BE501" t="s">
        <v>8</v>
      </c>
      <c r="BF501" s="35" t="s">
        <v>273</v>
      </c>
      <c r="BG501" t="s">
        <v>272</v>
      </c>
    </row>
    <row r="502" spans="1:61" s="22" customFormat="1" x14ac:dyDescent="0.3">
      <c r="A502" s="22" t="s">
        <v>2098</v>
      </c>
      <c r="B502" s="22" t="s">
        <v>2097</v>
      </c>
      <c r="C502" s="22">
        <v>2015</v>
      </c>
      <c r="D502" s="22" t="s">
        <v>2099</v>
      </c>
      <c r="E502" s="22" t="s">
        <v>141</v>
      </c>
      <c r="F502" s="34" t="s">
        <v>25</v>
      </c>
      <c r="G502" s="22" t="s">
        <v>1008</v>
      </c>
      <c r="H502" s="22" t="s">
        <v>36</v>
      </c>
      <c r="I502" s="22" t="s">
        <v>12</v>
      </c>
      <c r="J502" s="22" t="s">
        <v>8</v>
      </c>
      <c r="K502" s="22" t="s">
        <v>9</v>
      </c>
      <c r="L502" s="22" t="s">
        <v>9</v>
      </c>
      <c r="M502" s="22" t="s">
        <v>9</v>
      </c>
      <c r="N502" s="22">
        <v>20</v>
      </c>
      <c r="O502" s="22" t="s">
        <v>9</v>
      </c>
      <c r="P502" s="22">
        <v>25</v>
      </c>
      <c r="Q502" s="22">
        <v>1</v>
      </c>
      <c r="R502" s="22">
        <v>5</v>
      </c>
      <c r="S502" s="22">
        <v>2</v>
      </c>
      <c r="T502" s="22">
        <v>5</v>
      </c>
      <c r="U502" s="22">
        <f t="shared" si="23"/>
        <v>2</v>
      </c>
      <c r="V502" s="22">
        <f t="shared" si="24"/>
        <v>2.5</v>
      </c>
      <c r="W502" s="34" t="s">
        <v>147</v>
      </c>
      <c r="X502" s="22" t="s">
        <v>97</v>
      </c>
      <c r="Y502" s="22" t="s">
        <v>78</v>
      </c>
      <c r="Z502" s="22" t="s">
        <v>1559</v>
      </c>
      <c r="AA502" s="22">
        <v>10</v>
      </c>
      <c r="AB502" s="22" t="s">
        <v>320</v>
      </c>
      <c r="AC502" s="22" t="s">
        <v>9</v>
      </c>
      <c r="AD502" s="22" t="s">
        <v>8</v>
      </c>
      <c r="AE502" s="22" t="s">
        <v>232</v>
      </c>
      <c r="AF502" s="22" t="s">
        <v>9</v>
      </c>
      <c r="AG502" s="22">
        <v>4</v>
      </c>
      <c r="AH502" s="22">
        <v>15</v>
      </c>
      <c r="AI502" s="34" t="s">
        <v>1166</v>
      </c>
      <c r="AK502" s="22">
        <v>3</v>
      </c>
      <c r="AL502" s="22" t="s">
        <v>145</v>
      </c>
      <c r="AM502" s="22">
        <v>-0.5</v>
      </c>
      <c r="AN502" s="22" t="s">
        <v>156</v>
      </c>
      <c r="AO502" s="34">
        <v>24</v>
      </c>
      <c r="AP502" s="22" t="s">
        <v>875</v>
      </c>
      <c r="AQ502" s="22">
        <v>53.4</v>
      </c>
      <c r="AR502" s="22">
        <v>4.0999999999999996</v>
      </c>
      <c r="AS502" s="22">
        <v>38.6</v>
      </c>
      <c r="AT502" s="22">
        <v>3.8</v>
      </c>
      <c r="AU502" s="22" t="s">
        <v>8</v>
      </c>
      <c r="AV502" s="22" t="s">
        <v>8</v>
      </c>
      <c r="AW502" s="22" t="s">
        <v>137</v>
      </c>
      <c r="AX502" s="22" t="s">
        <v>197</v>
      </c>
      <c r="AY502" s="34" t="s">
        <v>183</v>
      </c>
      <c r="AZ502" s="22">
        <v>1.2</v>
      </c>
      <c r="BA502" s="22">
        <v>0.2</v>
      </c>
      <c r="BB502" s="22">
        <v>0</v>
      </c>
      <c r="BC502" s="22">
        <v>0</v>
      </c>
      <c r="BD502" s="22" t="s">
        <v>197</v>
      </c>
      <c r="BE502" s="22">
        <v>24</v>
      </c>
      <c r="BF502" s="34" t="s">
        <v>273</v>
      </c>
      <c r="BG502" s="22" t="s">
        <v>272</v>
      </c>
    </row>
    <row r="503" spans="1:61" x14ac:dyDescent="0.3">
      <c r="A503" t="s">
        <v>2101</v>
      </c>
      <c r="B503" t="s">
        <v>2100</v>
      </c>
      <c r="C503">
        <v>2008</v>
      </c>
      <c r="D503" t="s">
        <v>2102</v>
      </c>
      <c r="E503" t="s">
        <v>141</v>
      </c>
      <c r="F503" s="35" t="s">
        <v>24</v>
      </c>
      <c r="G503" t="s">
        <v>47</v>
      </c>
      <c r="H503" t="s">
        <v>36</v>
      </c>
      <c r="I503" t="s">
        <v>12</v>
      </c>
      <c r="J503" t="s">
        <v>8</v>
      </c>
      <c r="K503" t="s">
        <v>9</v>
      </c>
      <c r="L503" t="s">
        <v>9</v>
      </c>
      <c r="M503" t="s">
        <v>9</v>
      </c>
      <c r="N503">
        <v>200</v>
      </c>
      <c r="O503" t="s">
        <v>9</v>
      </c>
      <c r="P503">
        <v>250</v>
      </c>
      <c r="Q503">
        <v>1</v>
      </c>
      <c r="R503">
        <v>7</v>
      </c>
      <c r="S503">
        <v>2</v>
      </c>
      <c r="T503">
        <v>13</v>
      </c>
      <c r="U503">
        <f t="shared" si="23"/>
        <v>2</v>
      </c>
      <c r="V503">
        <f t="shared" si="24"/>
        <v>3.5</v>
      </c>
      <c r="W503" s="35" t="s">
        <v>99</v>
      </c>
      <c r="X503" t="s">
        <v>8</v>
      </c>
      <c r="Y503" t="s">
        <v>78</v>
      </c>
      <c r="Z503" t="s">
        <v>527</v>
      </c>
      <c r="AA503">
        <v>40</v>
      </c>
      <c r="AB503" t="s">
        <v>145</v>
      </c>
      <c r="AC503">
        <v>250</v>
      </c>
      <c r="AD503" t="s">
        <v>292</v>
      </c>
      <c r="AE503" t="s">
        <v>86</v>
      </c>
      <c r="AF503">
        <v>560</v>
      </c>
      <c r="AG503">
        <v>3</v>
      </c>
      <c r="AH503">
        <v>20</v>
      </c>
      <c r="AI503" s="35" t="s">
        <v>2105</v>
      </c>
      <c r="AK503">
        <v>5</v>
      </c>
      <c r="AL503" t="s">
        <v>145</v>
      </c>
      <c r="AM503">
        <v>1</v>
      </c>
      <c r="AN503" t="s">
        <v>158</v>
      </c>
      <c r="AO503" s="35">
        <v>216</v>
      </c>
      <c r="AP503" t="s">
        <v>9</v>
      </c>
      <c r="AQ503">
        <v>5.9</v>
      </c>
      <c r="AR503">
        <v>0.5</v>
      </c>
      <c r="AS503">
        <v>2.6</v>
      </c>
      <c r="AT503">
        <v>0.3</v>
      </c>
      <c r="AU503" t="s">
        <v>8</v>
      </c>
      <c r="AV503" t="s">
        <v>8</v>
      </c>
      <c r="AW503" t="s">
        <v>137</v>
      </c>
      <c r="AX503" t="s">
        <v>9</v>
      </c>
      <c r="AY503" s="35" t="s">
        <v>12</v>
      </c>
      <c r="AZ503" t="s">
        <v>8</v>
      </c>
      <c r="BA503" t="s">
        <v>8</v>
      </c>
      <c r="BB503" t="s">
        <v>8</v>
      </c>
      <c r="BC503" t="s">
        <v>8</v>
      </c>
      <c r="BD503" t="s">
        <v>8</v>
      </c>
      <c r="BE503" t="s">
        <v>8</v>
      </c>
      <c r="BF503" s="35" t="s">
        <v>273</v>
      </c>
      <c r="BG503" t="s">
        <v>273</v>
      </c>
      <c r="BH503" t="s">
        <v>2103</v>
      </c>
    </row>
    <row r="504" spans="1:61" x14ac:dyDescent="0.3">
      <c r="A504" t="s">
        <v>2101</v>
      </c>
      <c r="B504" t="s">
        <v>2100</v>
      </c>
      <c r="C504">
        <v>2008</v>
      </c>
      <c r="D504" t="s">
        <v>2102</v>
      </c>
      <c r="E504" t="s">
        <v>143</v>
      </c>
      <c r="F504" s="35" t="s">
        <v>24</v>
      </c>
      <c r="G504" t="s">
        <v>47</v>
      </c>
      <c r="H504" t="s">
        <v>36</v>
      </c>
      <c r="I504" t="s">
        <v>12</v>
      </c>
      <c r="J504" t="s">
        <v>8</v>
      </c>
      <c r="K504" t="s">
        <v>9</v>
      </c>
      <c r="L504" t="s">
        <v>9</v>
      </c>
      <c r="M504" t="s">
        <v>9</v>
      </c>
      <c r="N504">
        <v>200</v>
      </c>
      <c r="O504" t="s">
        <v>9</v>
      </c>
      <c r="P504">
        <v>250</v>
      </c>
      <c r="Q504">
        <v>1</v>
      </c>
      <c r="R504">
        <v>7</v>
      </c>
      <c r="S504">
        <v>2</v>
      </c>
      <c r="T504">
        <v>7</v>
      </c>
      <c r="U504">
        <f>IF(AND(Q504&lt;&gt;"", Q504&lt;&gt;0, Q504&lt;&gt;"NA", Q504&lt;&gt;"NR",S504&lt;&gt;"", S504&lt;&gt;0, S504&lt;&gt;"NA", S504&lt;&gt;"NR"), S504/Q504, "NA")</f>
        <v>2</v>
      </c>
      <c r="V504">
        <f>IF(AND(U504&lt;&gt;"", U504&lt;&gt;0, U504&lt;&gt;"NA", U504&lt;&gt;"NR",R504&lt;&gt;"", R504&lt;&gt;0, R504&lt;&gt;"NA", R504&lt;&gt;"NR"), R504/U504, "NA")</f>
        <v>3.5</v>
      </c>
      <c r="W504" s="35" t="s">
        <v>99</v>
      </c>
      <c r="X504" t="s">
        <v>8</v>
      </c>
      <c r="Y504" t="s">
        <v>78</v>
      </c>
      <c r="Z504" t="s">
        <v>527</v>
      </c>
      <c r="AA504">
        <v>40</v>
      </c>
      <c r="AB504" t="s">
        <v>145</v>
      </c>
      <c r="AC504">
        <v>250</v>
      </c>
      <c r="AD504" t="s">
        <v>292</v>
      </c>
      <c r="AE504" t="s">
        <v>86</v>
      </c>
      <c r="AF504">
        <v>560</v>
      </c>
      <c r="AG504">
        <v>3</v>
      </c>
      <c r="AH504">
        <v>20</v>
      </c>
      <c r="AI504" s="35" t="s">
        <v>2104</v>
      </c>
      <c r="AK504">
        <v>4</v>
      </c>
      <c r="AL504" t="s">
        <v>145</v>
      </c>
      <c r="AM504">
        <v>1</v>
      </c>
      <c r="AN504" t="s">
        <v>158</v>
      </c>
      <c r="AO504" s="35">
        <v>216</v>
      </c>
      <c r="AP504" t="s">
        <v>9</v>
      </c>
      <c r="AQ504">
        <v>5.9</v>
      </c>
      <c r="AR504">
        <v>0.5</v>
      </c>
      <c r="AS504">
        <v>4.66</v>
      </c>
      <c r="AT504">
        <v>0.19</v>
      </c>
      <c r="AU504" t="s">
        <v>8</v>
      </c>
      <c r="AV504" t="s">
        <v>8</v>
      </c>
      <c r="AW504" t="s">
        <v>137</v>
      </c>
      <c r="AX504" t="s">
        <v>9</v>
      </c>
      <c r="AY504" s="35" t="s">
        <v>12</v>
      </c>
      <c r="AZ504" t="s">
        <v>8</v>
      </c>
      <c r="BA504" t="s">
        <v>8</v>
      </c>
      <c r="BB504" t="s">
        <v>8</v>
      </c>
      <c r="BC504" t="s">
        <v>8</v>
      </c>
      <c r="BD504" t="s">
        <v>8</v>
      </c>
      <c r="BE504" t="s">
        <v>8</v>
      </c>
      <c r="BF504" s="35" t="s">
        <v>273</v>
      </c>
      <c r="BG504" t="s">
        <v>273</v>
      </c>
      <c r="BH504" t="s">
        <v>2103</v>
      </c>
    </row>
    <row r="505" spans="1:61" s="22" customFormat="1" x14ac:dyDescent="0.3">
      <c r="A505" s="22" t="s">
        <v>2107</v>
      </c>
      <c r="B505" s="22" t="s">
        <v>2106</v>
      </c>
      <c r="C505" s="22">
        <v>2014</v>
      </c>
      <c r="D505" s="22" t="s">
        <v>2108</v>
      </c>
      <c r="E505" s="22" t="s">
        <v>141</v>
      </c>
      <c r="F505" s="34" t="s">
        <v>25</v>
      </c>
      <c r="G505" s="22" t="s">
        <v>1008</v>
      </c>
      <c r="H505" s="22" t="s">
        <v>36</v>
      </c>
      <c r="I505" s="22" t="s">
        <v>12</v>
      </c>
      <c r="J505" s="22" t="s">
        <v>8</v>
      </c>
      <c r="K505" s="22">
        <v>9</v>
      </c>
      <c r="L505" s="22" t="s">
        <v>9</v>
      </c>
      <c r="M505" s="22">
        <v>17</v>
      </c>
      <c r="N505" s="22" t="s">
        <v>9</v>
      </c>
      <c r="O505" s="22" t="s">
        <v>9</v>
      </c>
      <c r="P505" s="22" t="s">
        <v>9</v>
      </c>
      <c r="Q505" s="22">
        <v>3</v>
      </c>
      <c r="R505" s="22">
        <v>11</v>
      </c>
      <c r="S505" s="22">
        <v>7</v>
      </c>
      <c r="T505" s="22">
        <v>9</v>
      </c>
      <c r="U505" s="22">
        <f>IF(AND(Q505&lt;&gt;"", Q505&lt;&gt;0, Q505&lt;&gt;"NA", Q505&lt;&gt;"NR",S505&lt;&gt;"", S505&lt;&gt;0, S505&lt;&gt;"NA", S505&lt;&gt;"NR"), S505/Q505, "NA")</f>
        <v>2.3333333333333335</v>
      </c>
      <c r="V505" s="22">
        <f>IF(AND(U505&lt;&gt;"", U505&lt;&gt;0, U505&lt;&gt;"NA", U505&lt;&gt;"NR",R505&lt;&gt;"", R505&lt;&gt;0, R505&lt;&gt;"NA", R505&lt;&gt;"NR"), R505/U505, "NA")</f>
        <v>4.7142857142857144</v>
      </c>
      <c r="W505" s="34" t="s">
        <v>97</v>
      </c>
      <c r="X505" s="22" t="s">
        <v>8</v>
      </c>
      <c r="Y505" s="22" t="s">
        <v>76</v>
      </c>
      <c r="Z505" s="22" t="s">
        <v>91</v>
      </c>
      <c r="AA505" s="22">
        <v>110</v>
      </c>
      <c r="AB505" s="22" t="s">
        <v>145</v>
      </c>
      <c r="AC505" s="22">
        <v>25</v>
      </c>
      <c r="AD505" s="22" t="s">
        <v>221</v>
      </c>
      <c r="AE505" s="22" t="s">
        <v>729</v>
      </c>
      <c r="AF505" s="22">
        <v>532</v>
      </c>
      <c r="AG505" s="22">
        <v>1</v>
      </c>
      <c r="AH505" s="22">
        <v>60</v>
      </c>
      <c r="AI505" s="34" t="s">
        <v>2110</v>
      </c>
      <c r="AK505" s="22">
        <v>3</v>
      </c>
      <c r="AL505" s="22" t="s">
        <v>145</v>
      </c>
      <c r="AM505" s="22">
        <v>1.5</v>
      </c>
      <c r="AN505" s="22" t="s">
        <v>158</v>
      </c>
      <c r="AO505" s="34">
        <v>24</v>
      </c>
      <c r="AP505" s="22" t="s">
        <v>876</v>
      </c>
      <c r="AQ505" s="22">
        <v>13.4</v>
      </c>
      <c r="AR505" s="22">
        <v>1.02</v>
      </c>
      <c r="AS505" s="22">
        <v>11.9</v>
      </c>
      <c r="AT505" s="22">
        <v>1.41</v>
      </c>
      <c r="AU505" s="22" t="s">
        <v>8</v>
      </c>
      <c r="AV505" s="22" t="s">
        <v>8</v>
      </c>
      <c r="AW505" s="22" t="s">
        <v>137</v>
      </c>
      <c r="AX505" s="22" t="s">
        <v>197</v>
      </c>
      <c r="AY505" s="34" t="s">
        <v>12</v>
      </c>
      <c r="AZ505" s="22" t="s">
        <v>8</v>
      </c>
      <c r="BA505" s="22" t="s">
        <v>8</v>
      </c>
      <c r="BB505" s="22" t="s">
        <v>8</v>
      </c>
      <c r="BC505" s="22" t="s">
        <v>8</v>
      </c>
      <c r="BD505" s="22" t="s">
        <v>8</v>
      </c>
      <c r="BE505" s="22" t="s">
        <v>8</v>
      </c>
      <c r="BF505" s="34" t="s">
        <v>272</v>
      </c>
      <c r="BG505" s="22" t="s">
        <v>272</v>
      </c>
      <c r="BH505" s="22" t="s">
        <v>2112</v>
      </c>
    </row>
    <row r="506" spans="1:61" s="22" customFormat="1" x14ac:dyDescent="0.3">
      <c r="A506" s="22" t="s">
        <v>2107</v>
      </c>
      <c r="B506" s="22" t="s">
        <v>2106</v>
      </c>
      <c r="C506" s="22">
        <v>2014</v>
      </c>
      <c r="D506" s="22" t="s">
        <v>2108</v>
      </c>
      <c r="E506" s="22" t="s">
        <v>143</v>
      </c>
      <c r="F506" s="34" t="s">
        <v>25</v>
      </c>
      <c r="G506" s="22" t="s">
        <v>1008</v>
      </c>
      <c r="H506" s="22" t="s">
        <v>36</v>
      </c>
      <c r="I506" s="22" t="s">
        <v>12</v>
      </c>
      <c r="J506" s="22" t="s">
        <v>8</v>
      </c>
      <c r="K506" s="22">
        <v>9</v>
      </c>
      <c r="L506" s="22" t="s">
        <v>9</v>
      </c>
      <c r="M506" s="22">
        <v>17</v>
      </c>
      <c r="N506" s="22" t="s">
        <v>9</v>
      </c>
      <c r="O506" s="22" t="s">
        <v>9</v>
      </c>
      <c r="P506" s="22" t="s">
        <v>9</v>
      </c>
      <c r="Q506" s="22">
        <v>3</v>
      </c>
      <c r="R506" s="22">
        <v>11</v>
      </c>
      <c r="S506" s="22">
        <v>7</v>
      </c>
      <c r="T506" s="22">
        <v>9</v>
      </c>
      <c r="U506" s="22">
        <f>IF(AND(Q506&lt;&gt;"", Q506&lt;&gt;0, Q506&lt;&gt;"NA", Q506&lt;&gt;"NR",S506&lt;&gt;"", S506&lt;&gt;0, S506&lt;&gt;"NA", S506&lt;&gt;"NR"), S506/Q506, "NA")</f>
        <v>2.3333333333333335</v>
      </c>
      <c r="V506" s="22">
        <f>IF(AND(U506&lt;&gt;"", U506&lt;&gt;0, U506&lt;&gt;"NA", U506&lt;&gt;"NR",R506&lt;&gt;"", R506&lt;&gt;0, R506&lt;&gt;"NA", R506&lt;&gt;"NR"), R506/U506, "NA")</f>
        <v>4.7142857142857144</v>
      </c>
      <c r="W506" s="34" t="s">
        <v>97</v>
      </c>
      <c r="X506" s="22" t="s">
        <v>8</v>
      </c>
      <c r="Y506" s="22" t="s">
        <v>76</v>
      </c>
      <c r="Z506" s="22" t="s">
        <v>91</v>
      </c>
      <c r="AA506" s="22">
        <v>110</v>
      </c>
      <c r="AB506" s="22" t="s">
        <v>145</v>
      </c>
      <c r="AC506" s="22">
        <v>25</v>
      </c>
      <c r="AD506" s="22" t="s">
        <v>221</v>
      </c>
      <c r="AE506" s="22" t="s">
        <v>729</v>
      </c>
      <c r="AF506" s="22">
        <v>532</v>
      </c>
      <c r="AG506" s="22">
        <v>1</v>
      </c>
      <c r="AH506" s="22">
        <v>60</v>
      </c>
      <c r="AI506" s="34" t="s">
        <v>2111</v>
      </c>
      <c r="AK506" s="22">
        <v>6</v>
      </c>
      <c r="AL506" s="22" t="s">
        <v>145</v>
      </c>
      <c r="AM506" s="22">
        <v>1.5</v>
      </c>
      <c r="AN506" s="22" t="s">
        <v>158</v>
      </c>
      <c r="AO506" s="34">
        <v>24</v>
      </c>
      <c r="AP506" s="22" t="s">
        <v>876</v>
      </c>
      <c r="AQ506" s="22">
        <v>13.4</v>
      </c>
      <c r="AR506" s="22">
        <v>1.02</v>
      </c>
      <c r="AS506" s="22">
        <v>12.5</v>
      </c>
      <c r="AT506" s="22">
        <v>1.62</v>
      </c>
      <c r="AU506" s="22" t="s">
        <v>8</v>
      </c>
      <c r="AV506" s="22" t="s">
        <v>8</v>
      </c>
      <c r="AW506" s="22" t="s">
        <v>137</v>
      </c>
      <c r="AX506" s="22" t="s">
        <v>197</v>
      </c>
      <c r="AY506" s="34" t="s">
        <v>12</v>
      </c>
      <c r="AZ506" s="22" t="s">
        <v>8</v>
      </c>
      <c r="BA506" s="22" t="s">
        <v>8</v>
      </c>
      <c r="BB506" s="22" t="s">
        <v>8</v>
      </c>
      <c r="BC506" s="22" t="s">
        <v>8</v>
      </c>
      <c r="BD506" s="22" t="s">
        <v>8</v>
      </c>
      <c r="BE506" s="22" t="s">
        <v>8</v>
      </c>
      <c r="BF506" s="34" t="s">
        <v>272</v>
      </c>
      <c r="BG506" s="22" t="s">
        <v>272</v>
      </c>
      <c r="BH506" s="22" t="s">
        <v>2112</v>
      </c>
    </row>
    <row r="507" spans="1:61" s="22" customFormat="1" x14ac:dyDescent="0.3">
      <c r="A507" s="22" t="s">
        <v>2107</v>
      </c>
      <c r="B507" s="22" t="s">
        <v>2106</v>
      </c>
      <c r="C507" s="22">
        <v>2014</v>
      </c>
      <c r="D507" s="22" t="s">
        <v>2108</v>
      </c>
      <c r="E507" s="22" t="s">
        <v>144</v>
      </c>
      <c r="F507" s="34" t="s">
        <v>25</v>
      </c>
      <c r="G507" s="22" t="s">
        <v>1008</v>
      </c>
      <c r="H507" s="22" t="s">
        <v>36</v>
      </c>
      <c r="I507" s="22" t="s">
        <v>12</v>
      </c>
      <c r="J507" s="22" t="s">
        <v>8</v>
      </c>
      <c r="K507" s="22">
        <v>9</v>
      </c>
      <c r="L507" s="22" t="s">
        <v>9</v>
      </c>
      <c r="M507" s="22">
        <v>17</v>
      </c>
      <c r="N507" s="22" t="s">
        <v>9</v>
      </c>
      <c r="O507" s="22" t="s">
        <v>9</v>
      </c>
      <c r="P507" s="22" t="s">
        <v>9</v>
      </c>
      <c r="Q507" s="22">
        <v>3</v>
      </c>
      <c r="R507" s="22">
        <v>10</v>
      </c>
      <c r="S507" s="22">
        <v>7</v>
      </c>
      <c r="T507" s="22">
        <v>9</v>
      </c>
      <c r="U507" s="22">
        <f>IF(AND(Q507&lt;&gt;"", Q507&lt;&gt;0, Q507&lt;&gt;"NA", Q507&lt;&gt;"NR",S507&lt;&gt;"", S507&lt;&gt;0, S507&lt;&gt;"NA", S507&lt;&gt;"NR"), S507/Q507, "NA")</f>
        <v>2.3333333333333335</v>
      </c>
      <c r="V507" s="22">
        <f>IF(AND(U507&lt;&gt;"", U507&lt;&gt;0, U507&lt;&gt;"NA", U507&lt;&gt;"NR",R507&lt;&gt;"", R507&lt;&gt;0, R507&lt;&gt;"NA", R507&lt;&gt;"NR"), R507/U507, "NA")</f>
        <v>4.2857142857142856</v>
      </c>
      <c r="W507" s="34" t="s">
        <v>97</v>
      </c>
      <c r="X507" s="22" t="s">
        <v>8</v>
      </c>
      <c r="Y507" s="22" t="s">
        <v>614</v>
      </c>
      <c r="Z507" s="22" t="s">
        <v>91</v>
      </c>
      <c r="AA507" s="22">
        <v>110</v>
      </c>
      <c r="AB507" s="22" t="s">
        <v>145</v>
      </c>
      <c r="AC507" s="22">
        <v>25</v>
      </c>
      <c r="AD507" s="22" t="s">
        <v>221</v>
      </c>
      <c r="AE507" s="22" t="s">
        <v>729</v>
      </c>
      <c r="AF507" s="22">
        <v>532</v>
      </c>
      <c r="AG507" s="22">
        <v>1</v>
      </c>
      <c r="AH507" s="22">
        <v>60</v>
      </c>
      <c r="AI507" s="34" t="s">
        <v>2110</v>
      </c>
      <c r="AK507" s="22">
        <v>3</v>
      </c>
      <c r="AL507" s="22" t="s">
        <v>145</v>
      </c>
      <c r="AM507" s="22">
        <v>1.5</v>
      </c>
      <c r="AN507" s="22" t="s">
        <v>158</v>
      </c>
      <c r="AO507" s="34">
        <v>24</v>
      </c>
      <c r="AP507" s="22" t="s">
        <v>876</v>
      </c>
      <c r="AQ507" s="22">
        <v>17.2</v>
      </c>
      <c r="AR507" s="22">
        <v>1.1200000000000001</v>
      </c>
      <c r="AS507" s="22">
        <v>13.3</v>
      </c>
      <c r="AT507" s="22">
        <v>0.78</v>
      </c>
      <c r="AU507" s="22" t="s">
        <v>8</v>
      </c>
      <c r="AV507" s="22" t="s">
        <v>8</v>
      </c>
      <c r="AW507" s="22" t="s">
        <v>137</v>
      </c>
      <c r="AX507" s="22" t="s">
        <v>197</v>
      </c>
      <c r="AY507" s="34" t="s">
        <v>12</v>
      </c>
      <c r="AZ507" s="22" t="s">
        <v>8</v>
      </c>
      <c r="BA507" s="22" t="s">
        <v>8</v>
      </c>
      <c r="BB507" s="22" t="s">
        <v>8</v>
      </c>
      <c r="BC507" s="22" t="s">
        <v>8</v>
      </c>
      <c r="BD507" s="22" t="s">
        <v>8</v>
      </c>
      <c r="BE507" s="22" t="s">
        <v>8</v>
      </c>
      <c r="BF507" s="34" t="s">
        <v>272</v>
      </c>
      <c r="BG507" s="22" t="s">
        <v>272</v>
      </c>
      <c r="BH507" s="22" t="s">
        <v>2109</v>
      </c>
    </row>
    <row r="508" spans="1:61" s="22" customFormat="1" x14ac:dyDescent="0.3">
      <c r="A508" s="22" t="s">
        <v>2107</v>
      </c>
      <c r="B508" s="22" t="s">
        <v>2106</v>
      </c>
      <c r="C508" s="22">
        <v>2014</v>
      </c>
      <c r="D508" s="22" t="s">
        <v>2108</v>
      </c>
      <c r="E508" s="22" t="s">
        <v>263</v>
      </c>
      <c r="F508" s="34" t="s">
        <v>25</v>
      </c>
      <c r="G508" s="22" t="s">
        <v>1008</v>
      </c>
      <c r="H508" s="22" t="s">
        <v>36</v>
      </c>
      <c r="I508" s="22" t="s">
        <v>12</v>
      </c>
      <c r="J508" s="22" t="s">
        <v>8</v>
      </c>
      <c r="K508" s="22">
        <v>9</v>
      </c>
      <c r="L508" s="22" t="s">
        <v>9</v>
      </c>
      <c r="M508" s="22">
        <v>17</v>
      </c>
      <c r="N508" s="22" t="s">
        <v>9</v>
      </c>
      <c r="O508" s="22" t="s">
        <v>9</v>
      </c>
      <c r="P508" s="22" t="s">
        <v>9</v>
      </c>
      <c r="Q508" s="22">
        <v>3</v>
      </c>
      <c r="R508" s="22">
        <v>10</v>
      </c>
      <c r="S508" s="22">
        <v>7</v>
      </c>
      <c r="T508" s="22">
        <v>10</v>
      </c>
      <c r="U508" s="22">
        <f>IF(AND(Q508&lt;&gt;"", Q508&lt;&gt;0, Q508&lt;&gt;"NA", Q508&lt;&gt;"NR",S508&lt;&gt;"", S508&lt;&gt;0, S508&lt;&gt;"NA", S508&lt;&gt;"NR"), S508/Q508, "NA")</f>
        <v>2.3333333333333335</v>
      </c>
      <c r="V508" s="22">
        <f>IF(AND(U508&lt;&gt;"", U508&lt;&gt;0, U508&lt;&gt;"NA", U508&lt;&gt;"NR",R508&lt;&gt;"", R508&lt;&gt;0, R508&lt;&gt;"NA", R508&lt;&gt;"NR"), R508/U508, "NA")</f>
        <v>4.2857142857142856</v>
      </c>
      <c r="W508" s="34" t="s">
        <v>97</v>
      </c>
      <c r="X508" s="22" t="s">
        <v>8</v>
      </c>
      <c r="Y508" s="22" t="s">
        <v>614</v>
      </c>
      <c r="Z508" s="22" t="s">
        <v>91</v>
      </c>
      <c r="AA508" s="22">
        <v>110</v>
      </c>
      <c r="AB508" s="22" t="s">
        <v>145</v>
      </c>
      <c r="AC508" s="22">
        <v>25</v>
      </c>
      <c r="AD508" s="22" t="s">
        <v>221</v>
      </c>
      <c r="AE508" s="22" t="s">
        <v>729</v>
      </c>
      <c r="AF508" s="22">
        <v>532</v>
      </c>
      <c r="AG508" s="22">
        <v>1</v>
      </c>
      <c r="AH508" s="22">
        <v>60</v>
      </c>
      <c r="AI508" s="34" t="s">
        <v>2111</v>
      </c>
      <c r="AK508" s="22">
        <v>6</v>
      </c>
      <c r="AL508" s="22" t="s">
        <v>145</v>
      </c>
      <c r="AM508" s="22">
        <v>1.5</v>
      </c>
      <c r="AN508" s="22" t="s">
        <v>158</v>
      </c>
      <c r="AO508" s="34">
        <v>24</v>
      </c>
      <c r="AP508" s="22" t="s">
        <v>876</v>
      </c>
      <c r="AQ508" s="22">
        <v>17.2</v>
      </c>
      <c r="AR508" s="22">
        <v>1.1200000000000001</v>
      </c>
      <c r="AS508" s="22">
        <v>15.9</v>
      </c>
      <c r="AT508" s="22">
        <v>1.06</v>
      </c>
      <c r="AU508" s="22" t="s">
        <v>8</v>
      </c>
      <c r="AV508" s="22" t="s">
        <v>8</v>
      </c>
      <c r="AW508" s="22" t="s">
        <v>137</v>
      </c>
      <c r="AX508" s="22" t="s">
        <v>197</v>
      </c>
      <c r="AY508" s="34" t="s">
        <v>12</v>
      </c>
      <c r="AZ508" s="22" t="s">
        <v>8</v>
      </c>
      <c r="BA508" s="22" t="s">
        <v>8</v>
      </c>
      <c r="BB508" s="22" t="s">
        <v>8</v>
      </c>
      <c r="BC508" s="22" t="s">
        <v>8</v>
      </c>
      <c r="BD508" s="22" t="s">
        <v>8</v>
      </c>
      <c r="BE508" s="22" t="s">
        <v>8</v>
      </c>
      <c r="BF508" s="34" t="s">
        <v>272</v>
      </c>
      <c r="BG508" s="22" t="s">
        <v>272</v>
      </c>
      <c r="BH508" s="22" t="s">
        <v>2109</v>
      </c>
    </row>
    <row r="509" spans="1:61" x14ac:dyDescent="0.3">
      <c r="A509" t="s">
        <v>2116</v>
      </c>
      <c r="B509" t="s">
        <v>2115</v>
      </c>
      <c r="C509">
        <v>2005</v>
      </c>
      <c r="D509" t="s">
        <v>2117</v>
      </c>
      <c r="E509" t="s">
        <v>141</v>
      </c>
      <c r="F509" s="35" t="s">
        <v>24</v>
      </c>
      <c r="G509" t="s">
        <v>11</v>
      </c>
      <c r="H509" t="s">
        <v>36</v>
      </c>
      <c r="I509" t="s">
        <v>12</v>
      </c>
      <c r="J509" t="s">
        <v>8</v>
      </c>
      <c r="K509" t="s">
        <v>9</v>
      </c>
      <c r="L509" t="s">
        <v>9</v>
      </c>
      <c r="M509" t="s">
        <v>9</v>
      </c>
      <c r="N509">
        <v>250</v>
      </c>
      <c r="O509">
        <v>280</v>
      </c>
      <c r="P509">
        <v>310</v>
      </c>
      <c r="Q509">
        <v>5</v>
      </c>
      <c r="R509">
        <v>3</v>
      </c>
      <c r="S509">
        <v>0</v>
      </c>
      <c r="T509" t="s">
        <v>8</v>
      </c>
      <c r="U509" t="str">
        <f t="shared" si="23"/>
        <v>NA</v>
      </c>
      <c r="V509" t="str">
        <f t="shared" si="24"/>
        <v>NA</v>
      </c>
      <c r="W509" s="35" t="s">
        <v>147</v>
      </c>
      <c r="X509" t="s">
        <v>642</v>
      </c>
      <c r="Y509" t="s">
        <v>78</v>
      </c>
      <c r="Z509" t="s">
        <v>905</v>
      </c>
      <c r="AA509">
        <v>1.3</v>
      </c>
      <c r="AB509" t="s">
        <v>356</v>
      </c>
      <c r="AC509">
        <v>15</v>
      </c>
      <c r="AD509" t="s">
        <v>461</v>
      </c>
      <c r="AE509" t="s">
        <v>231</v>
      </c>
      <c r="AF509" t="s">
        <v>9</v>
      </c>
      <c r="AG509">
        <v>2.4</v>
      </c>
      <c r="AH509">
        <v>20</v>
      </c>
      <c r="AI509" s="35" t="s">
        <v>12</v>
      </c>
      <c r="AJ509" t="s">
        <v>8</v>
      </c>
      <c r="AK509" t="s">
        <v>8</v>
      </c>
      <c r="AL509" t="s">
        <v>8</v>
      </c>
      <c r="AM509" t="s">
        <v>8</v>
      </c>
      <c r="AN509" t="s">
        <v>8</v>
      </c>
      <c r="AO509" s="35">
        <v>168</v>
      </c>
      <c r="AP509" t="s">
        <v>876</v>
      </c>
      <c r="AQ509">
        <v>14.6</v>
      </c>
      <c r="AR509">
        <v>3.8</v>
      </c>
      <c r="AS509" t="s">
        <v>8</v>
      </c>
      <c r="AT509" t="s">
        <v>8</v>
      </c>
      <c r="AU509" t="s">
        <v>8</v>
      </c>
      <c r="AV509" t="s">
        <v>8</v>
      </c>
      <c r="AW509" t="s">
        <v>137</v>
      </c>
      <c r="AX509" t="s">
        <v>196</v>
      </c>
      <c r="AY509" s="35" t="s">
        <v>12</v>
      </c>
      <c r="AZ509" t="s">
        <v>8</v>
      </c>
      <c r="BA509" t="s">
        <v>8</v>
      </c>
      <c r="BB509" t="s">
        <v>8</v>
      </c>
      <c r="BC509" t="s">
        <v>8</v>
      </c>
      <c r="BD509" t="s">
        <v>8</v>
      </c>
      <c r="BE509" t="s">
        <v>8</v>
      </c>
      <c r="BF509" s="35" t="s">
        <v>272</v>
      </c>
      <c r="BG509" t="s">
        <v>273</v>
      </c>
      <c r="BH509" t="s">
        <v>2118</v>
      </c>
    </row>
    <row r="510" spans="1:61" s="22" customFormat="1" x14ac:dyDescent="0.3">
      <c r="A510" s="22" t="s">
        <v>2121</v>
      </c>
      <c r="B510" s="22" t="s">
        <v>2119</v>
      </c>
      <c r="C510" s="22">
        <v>2000</v>
      </c>
      <c r="D510" s="22" t="s">
        <v>2120</v>
      </c>
      <c r="E510" s="22" t="s">
        <v>141</v>
      </c>
      <c r="F510" s="34" t="s">
        <v>24</v>
      </c>
      <c r="G510" s="22" t="s">
        <v>11</v>
      </c>
      <c r="H510" s="22" t="s">
        <v>36</v>
      </c>
      <c r="I510" s="22" t="s">
        <v>12</v>
      </c>
      <c r="J510" s="22" t="s">
        <v>8</v>
      </c>
      <c r="K510" s="22" t="s">
        <v>9</v>
      </c>
      <c r="L510" s="22" t="s">
        <v>9</v>
      </c>
      <c r="M510" s="22" t="s">
        <v>9</v>
      </c>
      <c r="N510" s="22">
        <v>240</v>
      </c>
      <c r="O510" s="22" t="s">
        <v>9</v>
      </c>
      <c r="P510" s="22">
        <v>260</v>
      </c>
      <c r="Q510" s="22">
        <v>1</v>
      </c>
      <c r="R510" s="22">
        <v>8</v>
      </c>
      <c r="S510" s="22">
        <v>4</v>
      </c>
      <c r="T510" s="22">
        <v>8</v>
      </c>
      <c r="U510" s="22">
        <f t="shared" si="23"/>
        <v>4</v>
      </c>
      <c r="V510" s="22">
        <f t="shared" si="24"/>
        <v>2</v>
      </c>
      <c r="W510" s="34" t="s">
        <v>95</v>
      </c>
      <c r="X510" s="22" t="s">
        <v>8</v>
      </c>
      <c r="Y510" s="22" t="s">
        <v>2553</v>
      </c>
      <c r="Z510" s="22" t="s">
        <v>91</v>
      </c>
      <c r="AA510" s="22">
        <v>20</v>
      </c>
      <c r="AB510" s="22" t="s">
        <v>145</v>
      </c>
      <c r="AC510" s="22">
        <v>18</v>
      </c>
      <c r="AD510" s="22" t="s">
        <v>221</v>
      </c>
      <c r="AE510" s="22" t="s">
        <v>85</v>
      </c>
      <c r="AF510" s="22">
        <v>540</v>
      </c>
      <c r="AG510" s="22">
        <v>3</v>
      </c>
      <c r="AH510" s="22">
        <v>10</v>
      </c>
      <c r="AI510" s="34" t="s">
        <v>2123</v>
      </c>
      <c r="AK510" s="22">
        <v>30</v>
      </c>
      <c r="AL510" s="22" t="s">
        <v>1069</v>
      </c>
      <c r="AM510" s="22">
        <v>0</v>
      </c>
      <c r="AN510" s="22" t="s">
        <v>157</v>
      </c>
      <c r="AO510" s="34">
        <v>24</v>
      </c>
      <c r="AP510" s="22" t="s">
        <v>875</v>
      </c>
      <c r="AQ510" s="22">
        <v>35.4</v>
      </c>
      <c r="AR510" s="22">
        <v>3.9</v>
      </c>
      <c r="AS510" s="22">
        <v>25.5</v>
      </c>
      <c r="AT510" s="22">
        <v>2.6</v>
      </c>
      <c r="AU510" s="22" t="s">
        <v>8</v>
      </c>
      <c r="AV510" s="22" t="s">
        <v>8</v>
      </c>
      <c r="AW510" s="22" t="s">
        <v>486</v>
      </c>
      <c r="AX510" s="22" t="s">
        <v>198</v>
      </c>
      <c r="AY510" s="34" t="s">
        <v>2122</v>
      </c>
      <c r="AZ510" s="22">
        <v>3.5</v>
      </c>
      <c r="BA510" s="22">
        <v>0.76</v>
      </c>
      <c r="BB510" s="22">
        <v>2.5</v>
      </c>
      <c r="BC510" s="22">
        <v>0.53</v>
      </c>
      <c r="BD510" s="22" t="s">
        <v>196</v>
      </c>
      <c r="BE510" s="22">
        <v>24</v>
      </c>
      <c r="BF510" s="34" t="s">
        <v>273</v>
      </c>
      <c r="BG510" s="22" t="s">
        <v>272</v>
      </c>
      <c r="BH510" s="22" t="s">
        <v>1163</v>
      </c>
    </row>
    <row r="511" spans="1:61" s="22" customFormat="1" x14ac:dyDescent="0.3">
      <c r="A511" s="22" t="s">
        <v>2121</v>
      </c>
      <c r="B511" s="22" t="s">
        <v>2119</v>
      </c>
      <c r="C511" s="22">
        <v>2000</v>
      </c>
      <c r="D511" s="22" t="s">
        <v>2120</v>
      </c>
      <c r="E511" s="22" t="s">
        <v>143</v>
      </c>
      <c r="F511" s="34" t="s">
        <v>24</v>
      </c>
      <c r="G511" s="22" t="s">
        <v>11</v>
      </c>
      <c r="H511" s="22" t="s">
        <v>36</v>
      </c>
      <c r="I511" s="22" t="s">
        <v>12</v>
      </c>
      <c r="J511" s="22" t="s">
        <v>8</v>
      </c>
      <c r="K511" s="22" t="s">
        <v>9</v>
      </c>
      <c r="L511" s="22" t="s">
        <v>9</v>
      </c>
      <c r="M511" s="22" t="s">
        <v>9</v>
      </c>
      <c r="N511" s="22">
        <v>240</v>
      </c>
      <c r="O511" s="22" t="s">
        <v>9</v>
      </c>
      <c r="P511" s="22">
        <v>260</v>
      </c>
      <c r="Q511" s="22">
        <v>1</v>
      </c>
      <c r="R511" s="22">
        <v>8</v>
      </c>
      <c r="S511" s="22">
        <v>4</v>
      </c>
      <c r="T511" s="22">
        <v>6</v>
      </c>
      <c r="U511" s="22">
        <f>IF(AND(Q511&lt;&gt;"", Q511&lt;&gt;0, Q511&lt;&gt;"NA", Q511&lt;&gt;"NR",S511&lt;&gt;"", S511&lt;&gt;0, S511&lt;&gt;"NA", S511&lt;&gt;"NR"), S511/Q511, "NA")</f>
        <v>4</v>
      </c>
      <c r="V511" s="22">
        <f>IF(AND(U511&lt;&gt;"", U511&lt;&gt;0, U511&lt;&gt;"NA", U511&lt;&gt;"NR",R511&lt;&gt;"", R511&lt;&gt;0, R511&lt;&gt;"NA", R511&lt;&gt;"NR"), R511/U511, "NA")</f>
        <v>2</v>
      </c>
      <c r="W511" s="34" t="s">
        <v>95</v>
      </c>
      <c r="X511" s="22" t="s">
        <v>8</v>
      </c>
      <c r="Y511" s="22" t="s">
        <v>2553</v>
      </c>
      <c r="Z511" s="22" t="s">
        <v>91</v>
      </c>
      <c r="AA511" s="22">
        <v>20</v>
      </c>
      <c r="AB511" s="22" t="s">
        <v>145</v>
      </c>
      <c r="AC511" s="22">
        <v>18</v>
      </c>
      <c r="AD511" s="22" t="s">
        <v>221</v>
      </c>
      <c r="AE511" s="22" t="s">
        <v>85</v>
      </c>
      <c r="AF511" s="22">
        <v>540</v>
      </c>
      <c r="AG511" s="22">
        <v>3</v>
      </c>
      <c r="AH511" s="22">
        <v>10</v>
      </c>
      <c r="AI511" s="34" t="s">
        <v>2124</v>
      </c>
      <c r="AK511" s="22">
        <v>1</v>
      </c>
      <c r="AL511" s="22" t="s">
        <v>180</v>
      </c>
      <c r="AM511" s="22">
        <v>-3</v>
      </c>
      <c r="AN511" s="22" t="s">
        <v>156</v>
      </c>
      <c r="AO511" s="34">
        <v>24</v>
      </c>
      <c r="AP511" s="22" t="s">
        <v>875</v>
      </c>
      <c r="AQ511" s="22">
        <v>35.4</v>
      </c>
      <c r="AR511" s="22">
        <v>3.9</v>
      </c>
      <c r="AS511" s="22">
        <v>17.8</v>
      </c>
      <c r="AT511" s="22">
        <v>2.1</v>
      </c>
      <c r="AU511" s="22" t="s">
        <v>8</v>
      </c>
      <c r="AV511" s="22" t="s">
        <v>8</v>
      </c>
      <c r="AW511" s="22" t="s">
        <v>486</v>
      </c>
      <c r="AX511" s="22" t="s">
        <v>198</v>
      </c>
      <c r="AY511" s="34" t="s">
        <v>2122</v>
      </c>
      <c r="AZ511" s="22" t="s">
        <v>9</v>
      </c>
      <c r="BA511" s="22" t="s">
        <v>9</v>
      </c>
      <c r="BB511" s="22" t="s">
        <v>9</v>
      </c>
      <c r="BC511" s="22" t="s">
        <v>9</v>
      </c>
      <c r="BD511" s="22" t="s">
        <v>9</v>
      </c>
      <c r="BE511" s="22" t="s">
        <v>9</v>
      </c>
      <c r="BF511" s="34" t="s">
        <v>273</v>
      </c>
      <c r="BG511" s="22" t="s">
        <v>273</v>
      </c>
      <c r="BI511" s="22" t="s">
        <v>2125</v>
      </c>
    </row>
    <row r="512" spans="1:61" x14ac:dyDescent="0.3">
      <c r="A512" t="s">
        <v>2127</v>
      </c>
      <c r="B512" t="s">
        <v>2126</v>
      </c>
      <c r="C512">
        <v>2009</v>
      </c>
      <c r="D512" t="s">
        <v>2128</v>
      </c>
      <c r="E512" t="s">
        <v>141</v>
      </c>
      <c r="F512" s="35" t="s">
        <v>25</v>
      </c>
      <c r="G512" t="s">
        <v>482</v>
      </c>
      <c r="H512" t="s">
        <v>36</v>
      </c>
      <c r="I512" t="s">
        <v>12</v>
      </c>
      <c r="J512" t="s">
        <v>8</v>
      </c>
      <c r="K512" t="s">
        <v>9</v>
      </c>
      <c r="L512" t="s">
        <v>9</v>
      </c>
      <c r="M512" t="s">
        <v>9</v>
      </c>
      <c r="N512">
        <v>25</v>
      </c>
      <c r="O512" t="s">
        <v>9</v>
      </c>
      <c r="P512">
        <v>30</v>
      </c>
      <c r="Q512">
        <v>1</v>
      </c>
      <c r="R512">
        <v>6</v>
      </c>
      <c r="S512">
        <v>2</v>
      </c>
      <c r="T512">
        <v>6</v>
      </c>
      <c r="U512">
        <f t="shared" si="23"/>
        <v>2</v>
      </c>
      <c r="V512">
        <f t="shared" si="24"/>
        <v>3</v>
      </c>
      <c r="W512" s="35" t="s">
        <v>99</v>
      </c>
      <c r="X512" t="s">
        <v>8</v>
      </c>
      <c r="Y512" t="s">
        <v>78</v>
      </c>
      <c r="Z512" t="s">
        <v>9</v>
      </c>
      <c r="AA512">
        <v>10</v>
      </c>
      <c r="AB512" t="s">
        <v>320</v>
      </c>
      <c r="AC512" t="s">
        <v>9</v>
      </c>
      <c r="AD512" t="s">
        <v>8</v>
      </c>
      <c r="AE512" t="s">
        <v>232</v>
      </c>
      <c r="AF512" t="s">
        <v>9</v>
      </c>
      <c r="AG512">
        <v>4</v>
      </c>
      <c r="AH512">
        <v>10</v>
      </c>
      <c r="AI512" s="35" t="s">
        <v>2129</v>
      </c>
      <c r="AK512">
        <v>10</v>
      </c>
      <c r="AL512" t="s">
        <v>145</v>
      </c>
      <c r="AM512">
        <v>1</v>
      </c>
      <c r="AN512" t="s">
        <v>158</v>
      </c>
      <c r="AO512" s="35">
        <v>336</v>
      </c>
      <c r="AP512" t="s">
        <v>875</v>
      </c>
      <c r="AQ512">
        <v>37.07</v>
      </c>
      <c r="AR512">
        <v>0.56999999999999995</v>
      </c>
      <c r="AS512">
        <v>27.57</v>
      </c>
      <c r="AT512">
        <v>0.64</v>
      </c>
      <c r="AU512" t="s">
        <v>8</v>
      </c>
      <c r="AV512" t="s">
        <v>8</v>
      </c>
      <c r="AW512" t="s">
        <v>137</v>
      </c>
      <c r="AX512" t="s">
        <v>197</v>
      </c>
      <c r="AY512" s="35" t="s">
        <v>12</v>
      </c>
      <c r="AZ512" t="s">
        <v>8</v>
      </c>
      <c r="BA512" t="s">
        <v>8</v>
      </c>
      <c r="BB512" t="s">
        <v>8</v>
      </c>
      <c r="BC512" t="s">
        <v>8</v>
      </c>
      <c r="BD512" t="s">
        <v>8</v>
      </c>
      <c r="BE512" t="s">
        <v>8</v>
      </c>
      <c r="BF512" s="35" t="s">
        <v>273</v>
      </c>
      <c r="BG512" t="s">
        <v>273</v>
      </c>
    </row>
    <row r="513" spans="1:61" x14ac:dyDescent="0.3">
      <c r="A513" t="s">
        <v>2127</v>
      </c>
      <c r="B513" t="s">
        <v>2126</v>
      </c>
      <c r="C513">
        <v>2009</v>
      </c>
      <c r="D513" t="s">
        <v>2128</v>
      </c>
      <c r="E513" t="s">
        <v>143</v>
      </c>
      <c r="F513" s="35" t="s">
        <v>25</v>
      </c>
      <c r="G513" t="s">
        <v>482</v>
      </c>
      <c r="H513" t="s">
        <v>36</v>
      </c>
      <c r="I513" t="s">
        <v>12</v>
      </c>
      <c r="J513" t="s">
        <v>8</v>
      </c>
      <c r="K513" t="s">
        <v>9</v>
      </c>
      <c r="L513" t="s">
        <v>9</v>
      </c>
      <c r="M513" t="s">
        <v>9</v>
      </c>
      <c r="N513">
        <v>25</v>
      </c>
      <c r="O513" t="s">
        <v>9</v>
      </c>
      <c r="P513">
        <v>30</v>
      </c>
      <c r="Q513">
        <v>1</v>
      </c>
      <c r="R513">
        <v>6</v>
      </c>
      <c r="S513">
        <v>2</v>
      </c>
      <c r="T513">
        <v>6</v>
      </c>
      <c r="U513">
        <f>IF(AND(Q513&lt;&gt;"", Q513&lt;&gt;0, Q513&lt;&gt;"NA", Q513&lt;&gt;"NR",S513&lt;&gt;"", S513&lt;&gt;0, S513&lt;&gt;"NA", S513&lt;&gt;"NR"), S513/Q513, "NA")</f>
        <v>2</v>
      </c>
      <c r="V513">
        <f>IF(AND(U513&lt;&gt;"", U513&lt;&gt;0, U513&lt;&gt;"NA", U513&lt;&gt;"NR",R513&lt;&gt;"", R513&lt;&gt;0, R513&lt;&gt;"NA", R513&lt;&gt;"NR"), R513/U513, "NA")</f>
        <v>3</v>
      </c>
      <c r="W513" s="35" t="s">
        <v>99</v>
      </c>
      <c r="X513" t="s">
        <v>8</v>
      </c>
      <c r="Y513" t="s">
        <v>78</v>
      </c>
      <c r="Z513" t="s">
        <v>9</v>
      </c>
      <c r="AA513">
        <v>10</v>
      </c>
      <c r="AB513" t="s">
        <v>320</v>
      </c>
      <c r="AC513" t="s">
        <v>9</v>
      </c>
      <c r="AD513" t="s">
        <v>8</v>
      </c>
      <c r="AE513" t="s">
        <v>232</v>
      </c>
      <c r="AF513" t="s">
        <v>9</v>
      </c>
      <c r="AG513">
        <v>4</v>
      </c>
      <c r="AH513">
        <v>10</v>
      </c>
      <c r="AI513" s="35" t="s">
        <v>2130</v>
      </c>
      <c r="AK513">
        <v>20</v>
      </c>
      <c r="AL513" t="s">
        <v>145</v>
      </c>
      <c r="AM513">
        <v>1</v>
      </c>
      <c r="AN513" t="s">
        <v>158</v>
      </c>
      <c r="AO513" s="35">
        <v>336</v>
      </c>
      <c r="AP513" t="s">
        <v>875</v>
      </c>
      <c r="AQ513">
        <v>37.07</v>
      </c>
      <c r="AR513">
        <v>0.56999999999999995</v>
      </c>
      <c r="AS513">
        <v>28.21</v>
      </c>
      <c r="AT513">
        <v>0.64</v>
      </c>
      <c r="AU513" t="s">
        <v>8</v>
      </c>
      <c r="AV513" t="s">
        <v>8</v>
      </c>
      <c r="AW513" t="s">
        <v>137</v>
      </c>
      <c r="AX513" t="s">
        <v>197</v>
      </c>
      <c r="AY513" s="35" t="s">
        <v>12</v>
      </c>
      <c r="AZ513" t="s">
        <v>8</v>
      </c>
      <c r="BA513" t="s">
        <v>8</v>
      </c>
      <c r="BB513" t="s">
        <v>8</v>
      </c>
      <c r="BC513" t="s">
        <v>8</v>
      </c>
      <c r="BD513" t="s">
        <v>8</v>
      </c>
      <c r="BE513" t="s">
        <v>8</v>
      </c>
      <c r="BF513" s="35" t="s">
        <v>273</v>
      </c>
      <c r="BG513" t="s">
        <v>273</v>
      </c>
    </row>
    <row r="514" spans="1:61" s="22" customFormat="1" x14ac:dyDescent="0.3">
      <c r="A514" s="22" t="s">
        <v>2132</v>
      </c>
      <c r="B514" s="22" t="s">
        <v>2131</v>
      </c>
      <c r="C514" s="22">
        <v>2017</v>
      </c>
      <c r="D514" s="22" t="s">
        <v>2133</v>
      </c>
      <c r="E514" s="22" t="s">
        <v>141</v>
      </c>
      <c r="F514" s="34" t="s">
        <v>24</v>
      </c>
      <c r="G514" s="22" t="s">
        <v>51</v>
      </c>
      <c r="H514" s="22" t="s">
        <v>36</v>
      </c>
      <c r="I514" s="22" t="s">
        <v>12</v>
      </c>
      <c r="J514" s="22" t="s">
        <v>8</v>
      </c>
      <c r="K514" s="22">
        <v>7</v>
      </c>
      <c r="L514" s="22" t="s">
        <v>9</v>
      </c>
      <c r="M514" s="22">
        <v>8</v>
      </c>
      <c r="N514" s="22">
        <v>160</v>
      </c>
      <c r="O514" s="22" t="s">
        <v>9</v>
      </c>
      <c r="P514" s="22">
        <v>180</v>
      </c>
      <c r="Q514" s="22">
        <v>1</v>
      </c>
      <c r="R514" s="22">
        <v>7</v>
      </c>
      <c r="S514" s="22">
        <v>1</v>
      </c>
      <c r="T514" s="22">
        <v>6</v>
      </c>
      <c r="U514" s="22">
        <f t="shared" si="23"/>
        <v>1</v>
      </c>
      <c r="V514" s="22">
        <f t="shared" si="24"/>
        <v>7</v>
      </c>
      <c r="W514" s="34" t="s">
        <v>100</v>
      </c>
      <c r="X514" s="22" t="s">
        <v>936</v>
      </c>
      <c r="Y514" s="22" t="s">
        <v>2553</v>
      </c>
      <c r="Z514" s="22" t="s">
        <v>1875</v>
      </c>
      <c r="AA514" s="22">
        <v>60</v>
      </c>
      <c r="AB514" s="22" t="s">
        <v>145</v>
      </c>
      <c r="AC514" s="22" t="s">
        <v>9</v>
      </c>
      <c r="AD514" s="22" t="s">
        <v>8</v>
      </c>
      <c r="AE514" s="22" t="s">
        <v>84</v>
      </c>
      <c r="AF514" s="22">
        <v>532</v>
      </c>
      <c r="AG514" s="22">
        <v>2</v>
      </c>
      <c r="AH514" s="22">
        <v>15</v>
      </c>
      <c r="AI514" s="34" t="s">
        <v>2134</v>
      </c>
      <c r="AK514" s="22">
        <v>1</v>
      </c>
      <c r="AL514" s="22" t="s">
        <v>1546</v>
      </c>
      <c r="AM514" s="22">
        <v>96</v>
      </c>
      <c r="AN514" s="22" t="s">
        <v>158</v>
      </c>
      <c r="AO514" s="34">
        <v>672</v>
      </c>
      <c r="AP514" s="22" t="s">
        <v>876</v>
      </c>
      <c r="AQ514" s="22">
        <v>9.09</v>
      </c>
      <c r="AR514" s="22">
        <v>2.25</v>
      </c>
      <c r="AS514" s="22">
        <v>9.82</v>
      </c>
      <c r="AT514" s="22">
        <v>2.37</v>
      </c>
      <c r="AU514" s="22" t="s">
        <v>8</v>
      </c>
      <c r="AV514" s="22" t="s">
        <v>8</v>
      </c>
      <c r="AW514" s="22" t="s">
        <v>485</v>
      </c>
      <c r="AX514" s="22" t="s">
        <v>196</v>
      </c>
      <c r="AY514" s="34" t="s">
        <v>12</v>
      </c>
      <c r="AZ514" s="22" t="s">
        <v>8</v>
      </c>
      <c r="BA514" s="22" t="s">
        <v>8</v>
      </c>
      <c r="BB514" s="22" t="s">
        <v>8</v>
      </c>
      <c r="BC514" s="22" t="s">
        <v>8</v>
      </c>
      <c r="BD514" s="22" t="s">
        <v>8</v>
      </c>
      <c r="BE514" s="22" t="s">
        <v>8</v>
      </c>
      <c r="BF514" s="34" t="s">
        <v>273</v>
      </c>
      <c r="BG514" s="22" t="s">
        <v>273</v>
      </c>
    </row>
    <row r="515" spans="1:61" x14ac:dyDescent="0.3">
      <c r="A515" t="s">
        <v>2138</v>
      </c>
      <c r="B515" t="s">
        <v>2137</v>
      </c>
      <c r="C515">
        <v>2014</v>
      </c>
      <c r="D515" t="s">
        <v>2139</v>
      </c>
      <c r="E515" t="s">
        <v>141</v>
      </c>
      <c r="F515" s="35" t="s">
        <v>24</v>
      </c>
      <c r="G515" t="s">
        <v>10</v>
      </c>
      <c r="H515" t="s">
        <v>36</v>
      </c>
      <c r="I515" t="s">
        <v>12</v>
      </c>
      <c r="J515" t="s">
        <v>8</v>
      </c>
      <c r="K515" t="s">
        <v>9</v>
      </c>
      <c r="L515" t="s">
        <v>9</v>
      </c>
      <c r="M515" t="s">
        <v>9</v>
      </c>
      <c r="N515">
        <v>350</v>
      </c>
      <c r="O515" t="s">
        <v>9</v>
      </c>
      <c r="P515">
        <v>400</v>
      </c>
      <c r="Q515">
        <v>8</v>
      </c>
      <c r="R515" t="s">
        <v>9</v>
      </c>
      <c r="S515">
        <v>0</v>
      </c>
      <c r="T515" t="s">
        <v>8</v>
      </c>
      <c r="U515" t="str">
        <f t="shared" si="23"/>
        <v>NA</v>
      </c>
      <c r="V515" t="str">
        <f t="shared" si="24"/>
        <v>NA</v>
      </c>
      <c r="W515" s="35" t="s">
        <v>147</v>
      </c>
      <c r="X515" t="s">
        <v>97</v>
      </c>
      <c r="Y515" t="s">
        <v>76</v>
      </c>
      <c r="Z515" t="s">
        <v>905</v>
      </c>
      <c r="AA515">
        <v>30</v>
      </c>
      <c r="AB515" t="s">
        <v>145</v>
      </c>
      <c r="AC515">
        <v>50</v>
      </c>
      <c r="AD515" t="s">
        <v>221</v>
      </c>
      <c r="AE515" t="s">
        <v>9</v>
      </c>
      <c r="AF515">
        <v>532</v>
      </c>
      <c r="AG515">
        <v>3</v>
      </c>
      <c r="AH515" t="s">
        <v>9</v>
      </c>
      <c r="AI515" s="35" t="s">
        <v>12</v>
      </c>
      <c r="AJ515" t="s">
        <v>8</v>
      </c>
      <c r="AK515" t="s">
        <v>8</v>
      </c>
      <c r="AL515" t="s">
        <v>8</v>
      </c>
      <c r="AM515" t="s">
        <v>8</v>
      </c>
      <c r="AN515" t="s">
        <v>8</v>
      </c>
      <c r="AO515" s="35">
        <v>672</v>
      </c>
      <c r="AP515" t="s">
        <v>876</v>
      </c>
      <c r="AQ515">
        <v>2.8</v>
      </c>
      <c r="AR515">
        <v>0.3</v>
      </c>
      <c r="AS515" t="s">
        <v>8</v>
      </c>
      <c r="AT515" t="s">
        <v>8</v>
      </c>
      <c r="AU515" t="s">
        <v>8</v>
      </c>
      <c r="AV515" t="s">
        <v>8</v>
      </c>
      <c r="AW515" t="s">
        <v>137</v>
      </c>
      <c r="AX515" t="s">
        <v>197</v>
      </c>
      <c r="AY515" s="35" t="s">
        <v>12</v>
      </c>
      <c r="AZ515" t="s">
        <v>8</v>
      </c>
      <c r="BA515" t="s">
        <v>8</v>
      </c>
      <c r="BB515" t="s">
        <v>8</v>
      </c>
      <c r="BC515" t="s">
        <v>8</v>
      </c>
      <c r="BD515" t="s">
        <v>8</v>
      </c>
      <c r="BE515" t="s">
        <v>8</v>
      </c>
      <c r="BF515" s="35" t="s">
        <v>272</v>
      </c>
      <c r="BG515" t="s">
        <v>273</v>
      </c>
    </row>
    <row r="516" spans="1:61" x14ac:dyDescent="0.3">
      <c r="A516" t="s">
        <v>2138</v>
      </c>
      <c r="B516" t="s">
        <v>2137</v>
      </c>
      <c r="C516">
        <v>2014</v>
      </c>
      <c r="D516" t="s">
        <v>2139</v>
      </c>
      <c r="E516" t="s">
        <v>143</v>
      </c>
      <c r="F516" s="35" t="s">
        <v>24</v>
      </c>
      <c r="G516" t="s">
        <v>10</v>
      </c>
      <c r="H516" t="s">
        <v>36</v>
      </c>
      <c r="I516" t="s">
        <v>12</v>
      </c>
      <c r="J516" t="s">
        <v>8</v>
      </c>
      <c r="K516" t="s">
        <v>9</v>
      </c>
      <c r="L516" t="s">
        <v>9</v>
      </c>
      <c r="M516" t="s">
        <v>9</v>
      </c>
      <c r="N516">
        <v>350</v>
      </c>
      <c r="O516" t="s">
        <v>9</v>
      </c>
      <c r="P516">
        <v>400</v>
      </c>
      <c r="Q516">
        <v>8</v>
      </c>
      <c r="R516" t="s">
        <v>9</v>
      </c>
      <c r="S516">
        <v>0</v>
      </c>
      <c r="T516" t="s">
        <v>8</v>
      </c>
      <c r="U516" t="str">
        <f>IF(AND(Q516&lt;&gt;"", Q516&lt;&gt;0, Q516&lt;&gt;"NA", Q516&lt;&gt;"NR",S516&lt;&gt;"", S516&lt;&gt;0, S516&lt;&gt;"NA", S516&lt;&gt;"NR"), S516/Q516, "NA")</f>
        <v>NA</v>
      </c>
      <c r="V516" t="str">
        <f>IF(AND(U516&lt;&gt;"", U516&lt;&gt;0, U516&lt;&gt;"NA", U516&lt;&gt;"NR",R516&lt;&gt;"", R516&lt;&gt;0, R516&lt;&gt;"NA", R516&lt;&gt;"NR"), R516/U516, "NA")</f>
        <v>NA</v>
      </c>
      <c r="W516" s="35" t="s">
        <v>147</v>
      </c>
      <c r="X516" t="s">
        <v>97</v>
      </c>
      <c r="Y516" t="s">
        <v>76</v>
      </c>
      <c r="Z516" t="s">
        <v>905</v>
      </c>
      <c r="AA516">
        <v>30</v>
      </c>
      <c r="AB516" t="s">
        <v>145</v>
      </c>
      <c r="AC516">
        <v>50</v>
      </c>
      <c r="AD516" t="s">
        <v>221</v>
      </c>
      <c r="AE516" t="s">
        <v>9</v>
      </c>
      <c r="AF516">
        <v>532</v>
      </c>
      <c r="AG516">
        <v>6</v>
      </c>
      <c r="AH516" t="s">
        <v>9</v>
      </c>
      <c r="AI516" s="35" t="s">
        <v>12</v>
      </c>
      <c r="AJ516" t="s">
        <v>8</v>
      </c>
      <c r="AK516" t="s">
        <v>8</v>
      </c>
      <c r="AL516" t="s">
        <v>8</v>
      </c>
      <c r="AM516" t="s">
        <v>8</v>
      </c>
      <c r="AN516" t="s">
        <v>8</v>
      </c>
      <c r="AO516" s="35">
        <v>672</v>
      </c>
      <c r="AP516" t="s">
        <v>876</v>
      </c>
      <c r="AQ516">
        <v>6.6</v>
      </c>
      <c r="AR516">
        <v>0.7</v>
      </c>
      <c r="AS516" t="s">
        <v>8</v>
      </c>
      <c r="AT516" t="s">
        <v>8</v>
      </c>
      <c r="AU516" t="s">
        <v>8</v>
      </c>
      <c r="AV516" t="s">
        <v>8</v>
      </c>
      <c r="AW516" t="s">
        <v>137</v>
      </c>
      <c r="AX516" t="s">
        <v>197</v>
      </c>
      <c r="AY516" s="35" t="s">
        <v>12</v>
      </c>
      <c r="AZ516" t="s">
        <v>8</v>
      </c>
      <c r="BA516" t="s">
        <v>8</v>
      </c>
      <c r="BB516" t="s">
        <v>8</v>
      </c>
      <c r="BC516" t="s">
        <v>8</v>
      </c>
      <c r="BD516" t="s">
        <v>8</v>
      </c>
      <c r="BE516" t="s">
        <v>8</v>
      </c>
      <c r="BF516" s="35" t="s">
        <v>272</v>
      </c>
      <c r="BG516" t="s">
        <v>273</v>
      </c>
    </row>
    <row r="517" spans="1:61" s="22" customFormat="1" x14ac:dyDescent="0.3">
      <c r="A517" s="22" t="s">
        <v>2141</v>
      </c>
      <c r="B517" s="22" t="s">
        <v>2140</v>
      </c>
      <c r="C517" s="22">
        <v>1993</v>
      </c>
      <c r="D517" s="22" t="s">
        <v>2142</v>
      </c>
      <c r="E517" s="22" t="s">
        <v>141</v>
      </c>
      <c r="F517" s="34" t="s">
        <v>24</v>
      </c>
      <c r="G517" s="22" t="s">
        <v>102</v>
      </c>
      <c r="H517" s="22" t="s">
        <v>36</v>
      </c>
      <c r="I517" s="22" t="s">
        <v>12</v>
      </c>
      <c r="J517" s="22" t="s">
        <v>8</v>
      </c>
      <c r="K517" s="22" t="s">
        <v>9</v>
      </c>
      <c r="L517" s="22" t="s">
        <v>9</v>
      </c>
      <c r="M517" s="22" t="s">
        <v>9</v>
      </c>
      <c r="N517" s="22">
        <v>300</v>
      </c>
      <c r="O517" s="22" t="s">
        <v>9</v>
      </c>
      <c r="P517" s="22">
        <v>400</v>
      </c>
      <c r="Q517" s="22">
        <v>2</v>
      </c>
      <c r="R517" s="22">
        <v>7</v>
      </c>
      <c r="S517" s="22">
        <v>3</v>
      </c>
      <c r="T517" s="22">
        <v>7</v>
      </c>
      <c r="U517" s="22">
        <f t="shared" si="23"/>
        <v>1.5</v>
      </c>
      <c r="V517" s="22">
        <f t="shared" si="24"/>
        <v>4.666666666666667</v>
      </c>
      <c r="W517" s="34" t="s">
        <v>147</v>
      </c>
      <c r="X517" s="22" t="s">
        <v>95</v>
      </c>
      <c r="Y517" s="22" t="s">
        <v>78</v>
      </c>
      <c r="Z517" s="22" t="s">
        <v>985</v>
      </c>
      <c r="AA517" s="22">
        <v>20</v>
      </c>
      <c r="AB517" s="22" t="s">
        <v>145</v>
      </c>
      <c r="AC517" s="22" t="s">
        <v>9</v>
      </c>
      <c r="AD517" s="22" t="s">
        <v>8</v>
      </c>
      <c r="AE517" s="22" t="s">
        <v>84</v>
      </c>
      <c r="AF517" s="22" t="s">
        <v>9</v>
      </c>
      <c r="AG517" s="22">
        <v>0.5</v>
      </c>
      <c r="AH517" s="22">
        <v>7</v>
      </c>
      <c r="AI517" s="34" t="s">
        <v>300</v>
      </c>
      <c r="AK517" s="22">
        <v>200</v>
      </c>
      <c r="AL517" s="22" t="s">
        <v>145</v>
      </c>
      <c r="AM517" s="22">
        <v>0.08</v>
      </c>
      <c r="AN517" s="22" t="s">
        <v>157</v>
      </c>
      <c r="AO517" s="34">
        <v>24</v>
      </c>
      <c r="AP517" s="22" t="s">
        <v>875</v>
      </c>
      <c r="AQ517" s="22">
        <v>9.18</v>
      </c>
      <c r="AR517" s="22">
        <v>1</v>
      </c>
      <c r="AS517" s="22">
        <v>6.57</v>
      </c>
      <c r="AT517" s="22">
        <v>0.59</v>
      </c>
      <c r="AU517" s="22" t="s">
        <v>8</v>
      </c>
      <c r="AV517" s="22" t="s">
        <v>8</v>
      </c>
      <c r="AW517" s="22" t="s">
        <v>301</v>
      </c>
      <c r="AX517" s="22" t="s">
        <v>197</v>
      </c>
      <c r="AY517" s="34" t="s">
        <v>12</v>
      </c>
      <c r="AZ517" s="22" t="s">
        <v>8</v>
      </c>
      <c r="BA517" s="22" t="s">
        <v>8</v>
      </c>
      <c r="BB517" s="22" t="s">
        <v>8</v>
      </c>
      <c r="BC517" s="22" t="s">
        <v>8</v>
      </c>
      <c r="BD517" s="22" t="s">
        <v>8</v>
      </c>
      <c r="BE517" s="22" t="s">
        <v>8</v>
      </c>
      <c r="BF517" s="34" t="s">
        <v>273</v>
      </c>
      <c r="BG517" s="22" t="s">
        <v>272</v>
      </c>
    </row>
    <row r="518" spans="1:61" s="22" customFormat="1" x14ac:dyDescent="0.3">
      <c r="A518" s="22" t="s">
        <v>2141</v>
      </c>
      <c r="B518" s="22" t="s">
        <v>2140</v>
      </c>
      <c r="C518" s="22">
        <v>1993</v>
      </c>
      <c r="D518" s="22" t="s">
        <v>2142</v>
      </c>
      <c r="E518" s="22" t="s">
        <v>143</v>
      </c>
      <c r="F518" s="34" t="s">
        <v>24</v>
      </c>
      <c r="G518" s="22" t="s">
        <v>102</v>
      </c>
      <c r="H518" s="22" t="s">
        <v>36</v>
      </c>
      <c r="I518" s="22" t="s">
        <v>12</v>
      </c>
      <c r="J518" s="22" t="s">
        <v>8</v>
      </c>
      <c r="K518" s="22" t="s">
        <v>9</v>
      </c>
      <c r="L518" s="22" t="s">
        <v>9</v>
      </c>
      <c r="M518" s="22" t="s">
        <v>9</v>
      </c>
      <c r="N518" s="22">
        <v>300</v>
      </c>
      <c r="O518" s="22" t="s">
        <v>9</v>
      </c>
      <c r="P518" s="22">
        <v>400</v>
      </c>
      <c r="Q518" s="22">
        <v>2</v>
      </c>
      <c r="R518" s="22">
        <v>4</v>
      </c>
      <c r="S518" s="22">
        <v>3</v>
      </c>
      <c r="T518" s="22">
        <v>8</v>
      </c>
      <c r="U518" s="22">
        <f>IF(AND(Q518&lt;&gt;"", Q518&lt;&gt;0, Q518&lt;&gt;"NA", Q518&lt;&gt;"NR",S518&lt;&gt;"", S518&lt;&gt;0, S518&lt;&gt;"NA", S518&lt;&gt;"NR"), S518/Q518, "NA")</f>
        <v>1.5</v>
      </c>
      <c r="V518" s="22">
        <f>IF(AND(U518&lt;&gt;"", U518&lt;&gt;0, U518&lt;&gt;"NA", U518&lt;&gt;"NR",R518&lt;&gt;"", R518&lt;&gt;0, R518&lt;&gt;"NA", R518&lt;&gt;"NR"), R518/U518, "NA")</f>
        <v>2.6666666666666665</v>
      </c>
      <c r="W518" s="34" t="s">
        <v>147</v>
      </c>
      <c r="X518" s="22" t="s">
        <v>95</v>
      </c>
      <c r="Y518" s="22" t="s">
        <v>78</v>
      </c>
      <c r="Z518" s="22" t="s">
        <v>985</v>
      </c>
      <c r="AA518" s="22">
        <v>20</v>
      </c>
      <c r="AB518" s="22" t="s">
        <v>145</v>
      </c>
      <c r="AC518" s="22" t="s">
        <v>9</v>
      </c>
      <c r="AD518" s="22" t="s">
        <v>8</v>
      </c>
      <c r="AE518" s="22" t="s">
        <v>84</v>
      </c>
      <c r="AF518" s="22" t="s">
        <v>9</v>
      </c>
      <c r="AG518" s="22">
        <v>0.5</v>
      </c>
      <c r="AH518" s="22">
        <v>7</v>
      </c>
      <c r="AI518" s="34" t="s">
        <v>1843</v>
      </c>
      <c r="AK518" s="22">
        <v>0.5</v>
      </c>
      <c r="AL518" s="22" t="s">
        <v>145</v>
      </c>
      <c r="AM518" s="22">
        <v>0.08</v>
      </c>
      <c r="AN518" s="22" t="s">
        <v>157</v>
      </c>
      <c r="AO518" s="34">
        <v>24</v>
      </c>
      <c r="AP518" s="22" t="s">
        <v>875</v>
      </c>
      <c r="AQ518" s="22">
        <v>5.74</v>
      </c>
      <c r="AR518" s="22" t="s">
        <v>9</v>
      </c>
      <c r="AS518" s="22">
        <v>6.93</v>
      </c>
      <c r="AT518" s="22" t="s">
        <v>9</v>
      </c>
      <c r="AU518" s="22" t="s">
        <v>8</v>
      </c>
      <c r="AV518" s="22" t="s">
        <v>8</v>
      </c>
      <c r="AW518" s="22" t="s">
        <v>301</v>
      </c>
      <c r="AX518" s="22" t="s">
        <v>9</v>
      </c>
      <c r="AY518" s="34" t="s">
        <v>12</v>
      </c>
      <c r="AZ518" s="22" t="s">
        <v>8</v>
      </c>
      <c r="BA518" s="22" t="s">
        <v>8</v>
      </c>
      <c r="BB518" s="22" t="s">
        <v>8</v>
      </c>
      <c r="BC518" s="22" t="s">
        <v>8</v>
      </c>
      <c r="BD518" s="22" t="s">
        <v>8</v>
      </c>
      <c r="BE518" s="22" t="s">
        <v>8</v>
      </c>
      <c r="BF518" s="34" t="s">
        <v>273</v>
      </c>
      <c r="BG518" s="22" t="s">
        <v>273</v>
      </c>
      <c r="BI518" s="22" t="s">
        <v>2143</v>
      </c>
    </row>
    <row r="519" spans="1:61" x14ac:dyDescent="0.3">
      <c r="A519" t="s">
        <v>2145</v>
      </c>
      <c r="B519" t="s">
        <v>2144</v>
      </c>
      <c r="C519">
        <v>2018</v>
      </c>
      <c r="D519" t="s">
        <v>2146</v>
      </c>
      <c r="E519" t="s">
        <v>141</v>
      </c>
      <c r="F519" s="35" t="s">
        <v>24</v>
      </c>
      <c r="G519" t="s">
        <v>10</v>
      </c>
      <c r="H519" t="s">
        <v>36</v>
      </c>
      <c r="I519" t="s">
        <v>12</v>
      </c>
      <c r="J519" t="s">
        <v>8</v>
      </c>
      <c r="K519" t="s">
        <v>9</v>
      </c>
      <c r="L519">
        <v>8</v>
      </c>
      <c r="M519" t="s">
        <v>9</v>
      </c>
      <c r="N519">
        <v>280</v>
      </c>
      <c r="O519" t="s">
        <v>9</v>
      </c>
      <c r="P519">
        <v>300</v>
      </c>
      <c r="Q519">
        <v>1</v>
      </c>
      <c r="R519">
        <v>8</v>
      </c>
      <c r="S519">
        <v>0</v>
      </c>
      <c r="T519" t="s">
        <v>8</v>
      </c>
      <c r="U519" t="str">
        <f t="shared" si="23"/>
        <v>NA</v>
      </c>
      <c r="V519" t="str">
        <f t="shared" si="24"/>
        <v>NA</v>
      </c>
      <c r="W519" s="35" t="s">
        <v>100</v>
      </c>
      <c r="X519" t="s">
        <v>936</v>
      </c>
      <c r="Y519" t="s">
        <v>2553</v>
      </c>
      <c r="Z519" t="s">
        <v>2147</v>
      </c>
      <c r="AA519">
        <v>20</v>
      </c>
      <c r="AB519" t="s">
        <v>145</v>
      </c>
      <c r="AC519">
        <v>4</v>
      </c>
      <c r="AD519" t="s">
        <v>221</v>
      </c>
      <c r="AE519" t="s">
        <v>9</v>
      </c>
      <c r="AF519">
        <v>532</v>
      </c>
      <c r="AG519" t="s">
        <v>9</v>
      </c>
      <c r="AH519">
        <v>3</v>
      </c>
      <c r="AI519" s="35" t="s">
        <v>12</v>
      </c>
      <c r="AJ519" t="s">
        <v>8</v>
      </c>
      <c r="AK519" t="s">
        <v>8</v>
      </c>
      <c r="AL519" t="s">
        <v>8</v>
      </c>
      <c r="AM519" t="s">
        <v>8</v>
      </c>
      <c r="AN519" t="s">
        <v>8</v>
      </c>
      <c r="AO519" s="35">
        <v>504</v>
      </c>
      <c r="AP519" t="s">
        <v>876</v>
      </c>
      <c r="AQ519">
        <v>2.2000000000000002</v>
      </c>
      <c r="AR519">
        <v>1.2</v>
      </c>
      <c r="AS519" t="s">
        <v>8</v>
      </c>
      <c r="AT519" t="s">
        <v>8</v>
      </c>
      <c r="AU519" t="s">
        <v>8</v>
      </c>
      <c r="AV519" t="s">
        <v>8</v>
      </c>
      <c r="AW519" t="s">
        <v>137</v>
      </c>
      <c r="AX519" t="s">
        <v>197</v>
      </c>
      <c r="AY519" s="35" t="s">
        <v>12</v>
      </c>
      <c r="AZ519" t="s">
        <v>8</v>
      </c>
      <c r="BA519" t="s">
        <v>8</v>
      </c>
      <c r="BB519" t="s">
        <v>8</v>
      </c>
      <c r="BC519" t="s">
        <v>8</v>
      </c>
      <c r="BD519" t="s">
        <v>8</v>
      </c>
      <c r="BE519" t="s">
        <v>8</v>
      </c>
      <c r="BF519" s="35" t="s">
        <v>273</v>
      </c>
      <c r="BG519" t="s">
        <v>273</v>
      </c>
      <c r="BH519" t="s">
        <v>2148</v>
      </c>
    </row>
    <row r="520" spans="1:61" s="22" customFormat="1" x14ac:dyDescent="0.3">
      <c r="A520" s="22" t="s">
        <v>2149</v>
      </c>
      <c r="B520" s="22" t="s">
        <v>2144</v>
      </c>
      <c r="C520" s="22">
        <v>2017</v>
      </c>
      <c r="D520" s="22" t="s">
        <v>2150</v>
      </c>
      <c r="E520" s="22" t="s">
        <v>141</v>
      </c>
      <c r="F520" s="34" t="s">
        <v>24</v>
      </c>
      <c r="G520" s="22" t="s">
        <v>10</v>
      </c>
      <c r="H520" s="22" t="s">
        <v>36</v>
      </c>
      <c r="I520" s="22" t="s">
        <v>12</v>
      </c>
      <c r="J520" s="22" t="s">
        <v>8</v>
      </c>
      <c r="K520" s="22" t="s">
        <v>9</v>
      </c>
      <c r="L520" s="22" t="s">
        <v>9</v>
      </c>
      <c r="M520" s="22" t="s">
        <v>9</v>
      </c>
      <c r="N520" s="22">
        <v>300</v>
      </c>
      <c r="O520" s="22" t="s">
        <v>9</v>
      </c>
      <c r="P520" s="22">
        <v>400</v>
      </c>
      <c r="Q520" s="22">
        <v>2</v>
      </c>
      <c r="R520" s="22">
        <v>10</v>
      </c>
      <c r="S520" s="22">
        <v>0</v>
      </c>
      <c r="T520" s="22" t="s">
        <v>8</v>
      </c>
      <c r="U520" s="22" t="str">
        <f t="shared" si="23"/>
        <v>NA</v>
      </c>
      <c r="V520" s="22" t="str">
        <f t="shared" si="24"/>
        <v>NA</v>
      </c>
      <c r="W520" s="34" t="s">
        <v>100</v>
      </c>
      <c r="X520" s="22" t="s">
        <v>936</v>
      </c>
      <c r="Y520" s="22" t="s">
        <v>2553</v>
      </c>
      <c r="Z520" s="22" t="s">
        <v>2152</v>
      </c>
      <c r="AA520" s="22">
        <v>20</v>
      </c>
      <c r="AB520" s="22" t="s">
        <v>145</v>
      </c>
      <c r="AC520" s="22">
        <v>3.7</v>
      </c>
      <c r="AD520" s="22" t="s">
        <v>221</v>
      </c>
      <c r="AE520" s="22" t="s">
        <v>84</v>
      </c>
      <c r="AF520" s="22">
        <v>532</v>
      </c>
      <c r="AG520" s="22" t="s">
        <v>9</v>
      </c>
      <c r="AH520" s="22">
        <v>1.5</v>
      </c>
      <c r="AI520" s="34" t="s">
        <v>12</v>
      </c>
      <c r="AJ520" s="22" t="s">
        <v>8</v>
      </c>
      <c r="AK520" s="22" t="s">
        <v>8</v>
      </c>
      <c r="AL520" s="22" t="s">
        <v>8</v>
      </c>
      <c r="AM520" s="22" t="s">
        <v>8</v>
      </c>
      <c r="AN520" s="22" t="s">
        <v>8</v>
      </c>
      <c r="AO520" s="34">
        <v>336</v>
      </c>
      <c r="AP520" s="22" t="s">
        <v>876</v>
      </c>
      <c r="AQ520" s="22">
        <v>1.67</v>
      </c>
      <c r="AR520" s="22">
        <v>0.64</v>
      </c>
      <c r="AS520" s="22" t="s">
        <v>8</v>
      </c>
      <c r="AT520" s="22" t="s">
        <v>8</v>
      </c>
      <c r="AU520" s="22" t="s">
        <v>8</v>
      </c>
      <c r="AV520" s="22" t="s">
        <v>8</v>
      </c>
      <c r="AW520" s="22" t="s">
        <v>137</v>
      </c>
      <c r="AX520" s="22" t="s">
        <v>9</v>
      </c>
      <c r="AY520" s="34" t="s">
        <v>12</v>
      </c>
      <c r="AZ520" s="22" t="s">
        <v>8</v>
      </c>
      <c r="BA520" s="22" t="s">
        <v>8</v>
      </c>
      <c r="BB520" s="22" t="s">
        <v>8</v>
      </c>
      <c r="BC520" s="22" t="s">
        <v>8</v>
      </c>
      <c r="BD520" s="22" t="s">
        <v>8</v>
      </c>
      <c r="BE520" s="22" t="s">
        <v>8</v>
      </c>
      <c r="BF520" s="34" t="s">
        <v>273</v>
      </c>
      <c r="BG520" s="22" t="s">
        <v>273</v>
      </c>
      <c r="BI520" s="22" t="s">
        <v>2154</v>
      </c>
    </row>
    <row r="521" spans="1:61" s="22" customFormat="1" x14ac:dyDescent="0.3">
      <c r="A521" s="22" t="s">
        <v>2149</v>
      </c>
      <c r="B521" s="22" t="s">
        <v>2144</v>
      </c>
      <c r="C521" s="22">
        <v>2017</v>
      </c>
      <c r="D521" s="22" t="s">
        <v>2150</v>
      </c>
      <c r="E521" s="22" t="s">
        <v>143</v>
      </c>
      <c r="F521" s="34" t="s">
        <v>24</v>
      </c>
      <c r="G521" s="22" t="s">
        <v>10</v>
      </c>
      <c r="H521" s="22" t="s">
        <v>36</v>
      </c>
      <c r="I521" s="22" t="s">
        <v>12</v>
      </c>
      <c r="J521" s="22" t="s">
        <v>8</v>
      </c>
      <c r="K521" s="22" t="s">
        <v>9</v>
      </c>
      <c r="L521" s="22" t="s">
        <v>9</v>
      </c>
      <c r="M521" s="22" t="s">
        <v>9</v>
      </c>
      <c r="N521" s="22">
        <v>300</v>
      </c>
      <c r="O521" s="22" t="s">
        <v>9</v>
      </c>
      <c r="P521" s="22">
        <v>400</v>
      </c>
      <c r="Q521" s="22">
        <v>2</v>
      </c>
      <c r="R521" s="22">
        <v>10</v>
      </c>
      <c r="S521" s="22">
        <v>0</v>
      </c>
      <c r="T521" s="22" t="s">
        <v>8</v>
      </c>
      <c r="U521" s="22" t="str">
        <f>IF(AND(Q521&lt;&gt;"", Q521&lt;&gt;0, Q521&lt;&gt;"NA", Q521&lt;&gt;"NR",S521&lt;&gt;"", S521&lt;&gt;0, S521&lt;&gt;"NA", S521&lt;&gt;"NR"), S521/Q521, "NA")</f>
        <v>NA</v>
      </c>
      <c r="V521" s="22" t="str">
        <f>IF(AND(U521&lt;&gt;"", U521&lt;&gt;0, U521&lt;&gt;"NA", U521&lt;&gt;"NR",R521&lt;&gt;"", R521&lt;&gt;0, R521&lt;&gt;"NA", R521&lt;&gt;"NR"), R521/U521, "NA")</f>
        <v>NA</v>
      </c>
      <c r="W521" s="34" t="s">
        <v>100</v>
      </c>
      <c r="X521" s="22" t="s">
        <v>936</v>
      </c>
      <c r="Y521" s="22" t="s">
        <v>2553</v>
      </c>
      <c r="Z521" s="22" t="s">
        <v>2153</v>
      </c>
      <c r="AA521" s="22">
        <v>20</v>
      </c>
      <c r="AB521" s="22" t="s">
        <v>145</v>
      </c>
      <c r="AC521" s="22">
        <v>3.7</v>
      </c>
      <c r="AD521" s="22" t="s">
        <v>221</v>
      </c>
      <c r="AE521" s="22" t="s">
        <v>84</v>
      </c>
      <c r="AF521" s="22">
        <v>532</v>
      </c>
      <c r="AG521" s="22" t="s">
        <v>9</v>
      </c>
      <c r="AH521" s="22">
        <v>1.5</v>
      </c>
      <c r="AI521" s="34" t="s">
        <v>12</v>
      </c>
      <c r="AJ521" s="22" t="s">
        <v>8</v>
      </c>
      <c r="AK521" s="22" t="s">
        <v>8</v>
      </c>
      <c r="AL521" s="22" t="s">
        <v>8</v>
      </c>
      <c r="AM521" s="22" t="s">
        <v>8</v>
      </c>
      <c r="AN521" s="22" t="s">
        <v>8</v>
      </c>
      <c r="AO521" s="34">
        <v>336</v>
      </c>
      <c r="AP521" s="22" t="s">
        <v>876</v>
      </c>
      <c r="AQ521" s="22">
        <v>1.29</v>
      </c>
      <c r="AR521" s="22">
        <v>0.37</v>
      </c>
      <c r="AS521" s="22" t="s">
        <v>8</v>
      </c>
      <c r="AT521" s="22" t="s">
        <v>8</v>
      </c>
      <c r="AU521" s="22" t="s">
        <v>8</v>
      </c>
      <c r="AV521" s="22" t="s">
        <v>8</v>
      </c>
      <c r="AW521" s="22" t="s">
        <v>137</v>
      </c>
      <c r="AX521" s="22" t="s">
        <v>9</v>
      </c>
      <c r="AY521" s="34" t="s">
        <v>12</v>
      </c>
      <c r="AZ521" s="22" t="s">
        <v>8</v>
      </c>
      <c r="BA521" s="22" t="s">
        <v>8</v>
      </c>
      <c r="BB521" s="22" t="s">
        <v>8</v>
      </c>
      <c r="BC521" s="22" t="s">
        <v>8</v>
      </c>
      <c r="BD521" s="22" t="s">
        <v>8</v>
      </c>
      <c r="BE521" s="22" t="s">
        <v>8</v>
      </c>
      <c r="BF521" s="34" t="s">
        <v>273</v>
      </c>
      <c r="BG521" s="22" t="s">
        <v>273</v>
      </c>
    </row>
    <row r="522" spans="1:61" x14ac:dyDescent="0.3">
      <c r="A522" t="s">
        <v>2156</v>
      </c>
      <c r="B522" t="s">
        <v>2155</v>
      </c>
      <c r="C522">
        <v>1999</v>
      </c>
      <c r="D522" t="s">
        <v>2157</v>
      </c>
      <c r="E522" t="s">
        <v>141</v>
      </c>
      <c r="F522" s="35" t="s">
        <v>24</v>
      </c>
      <c r="G522" t="s">
        <v>49</v>
      </c>
      <c r="H522" t="s">
        <v>9</v>
      </c>
      <c r="I522" t="s">
        <v>12</v>
      </c>
      <c r="J522" t="s">
        <v>8</v>
      </c>
      <c r="K522">
        <v>1</v>
      </c>
      <c r="L522" t="s">
        <v>9</v>
      </c>
      <c r="M522">
        <v>1.4</v>
      </c>
      <c r="N522">
        <v>20</v>
      </c>
      <c r="O522" t="s">
        <v>9</v>
      </c>
      <c r="P522">
        <v>27</v>
      </c>
      <c r="Q522">
        <v>1</v>
      </c>
      <c r="R522">
        <v>12</v>
      </c>
      <c r="S522">
        <v>1</v>
      </c>
      <c r="T522">
        <v>12</v>
      </c>
      <c r="U522">
        <f t="shared" si="23"/>
        <v>1</v>
      </c>
      <c r="V522">
        <f t="shared" si="24"/>
        <v>12</v>
      </c>
      <c r="W522" s="35" t="s">
        <v>99</v>
      </c>
      <c r="X522" t="s">
        <v>8</v>
      </c>
      <c r="Y522" t="s">
        <v>78</v>
      </c>
      <c r="Z522" t="s">
        <v>9</v>
      </c>
      <c r="AA522">
        <v>40</v>
      </c>
      <c r="AB522" t="s">
        <v>145</v>
      </c>
      <c r="AC522">
        <v>300</v>
      </c>
      <c r="AD522" t="s">
        <v>292</v>
      </c>
      <c r="AE522" t="s">
        <v>85</v>
      </c>
      <c r="AF522">
        <v>560</v>
      </c>
      <c r="AG522">
        <v>2</v>
      </c>
      <c r="AH522">
        <v>3</v>
      </c>
      <c r="AI522" s="35" t="s">
        <v>1614</v>
      </c>
      <c r="AK522">
        <v>20</v>
      </c>
      <c r="AL522" t="s">
        <v>145</v>
      </c>
      <c r="AM522">
        <v>-0.25</v>
      </c>
      <c r="AN522" t="s">
        <v>156</v>
      </c>
      <c r="AO522" s="35">
        <v>144</v>
      </c>
      <c r="AP522" t="s">
        <v>874</v>
      </c>
      <c r="AQ522" t="s">
        <v>9</v>
      </c>
      <c r="AR522" t="s">
        <v>9</v>
      </c>
      <c r="AS522" t="s">
        <v>9</v>
      </c>
      <c r="AT522" t="s">
        <v>9</v>
      </c>
      <c r="AU522">
        <v>36.299999999999997</v>
      </c>
      <c r="AV522">
        <v>11.9</v>
      </c>
      <c r="AW522" t="s">
        <v>8</v>
      </c>
      <c r="AX522" t="s">
        <v>9</v>
      </c>
      <c r="AY522" s="35" t="s">
        <v>12</v>
      </c>
      <c r="AZ522" t="s">
        <v>8</v>
      </c>
      <c r="BA522" t="s">
        <v>8</v>
      </c>
      <c r="BB522" t="s">
        <v>8</v>
      </c>
      <c r="BC522" t="s">
        <v>8</v>
      </c>
      <c r="BD522" t="s">
        <v>8</v>
      </c>
      <c r="BE522" t="s">
        <v>8</v>
      </c>
      <c r="BF522" s="35" t="s">
        <v>273</v>
      </c>
      <c r="BG522" t="s">
        <v>273</v>
      </c>
      <c r="BH522" t="s">
        <v>2160</v>
      </c>
    </row>
    <row r="523" spans="1:61" s="22" customFormat="1" x14ac:dyDescent="0.3">
      <c r="A523" s="22" t="s">
        <v>2162</v>
      </c>
      <c r="B523" s="22" t="s">
        <v>2161</v>
      </c>
      <c r="C523" s="22">
        <v>2017</v>
      </c>
      <c r="D523" s="22" t="s">
        <v>2163</v>
      </c>
      <c r="E523" s="22" t="s">
        <v>141</v>
      </c>
      <c r="F523" s="34" t="s">
        <v>25</v>
      </c>
      <c r="G523" s="22" t="s">
        <v>1008</v>
      </c>
      <c r="H523" s="22" t="s">
        <v>36</v>
      </c>
      <c r="I523" s="22" t="s">
        <v>12</v>
      </c>
      <c r="J523" s="22" t="s">
        <v>8</v>
      </c>
      <c r="K523" s="22">
        <v>30</v>
      </c>
      <c r="L523" s="22" t="s">
        <v>9</v>
      </c>
      <c r="M523" s="22">
        <v>39</v>
      </c>
      <c r="N523" s="22">
        <v>35</v>
      </c>
      <c r="O523" s="22" t="s">
        <v>9</v>
      </c>
      <c r="P523" s="22">
        <v>45</v>
      </c>
      <c r="Q523" s="22">
        <v>3</v>
      </c>
      <c r="R523" s="22">
        <v>10</v>
      </c>
      <c r="S523" s="22">
        <v>0</v>
      </c>
      <c r="T523" s="22" t="s">
        <v>8</v>
      </c>
      <c r="U523" s="22" t="str">
        <f t="shared" si="23"/>
        <v>NA</v>
      </c>
      <c r="V523" s="22" t="str">
        <f t="shared" si="24"/>
        <v>NA</v>
      </c>
      <c r="W523" s="34" t="s">
        <v>97</v>
      </c>
      <c r="X523" s="22" t="s">
        <v>8</v>
      </c>
      <c r="Y523" s="22" t="s">
        <v>78</v>
      </c>
      <c r="Z523" s="22" t="s">
        <v>340</v>
      </c>
      <c r="AA523" s="22">
        <v>10</v>
      </c>
      <c r="AB523" s="22" t="s">
        <v>320</v>
      </c>
      <c r="AC523" s="22">
        <v>50</v>
      </c>
      <c r="AD523" s="22" t="s">
        <v>221</v>
      </c>
      <c r="AE523" s="22" t="s">
        <v>1939</v>
      </c>
      <c r="AF523" s="22">
        <v>561</v>
      </c>
      <c r="AG523" s="22">
        <v>2</v>
      </c>
      <c r="AH523" s="22">
        <v>12</v>
      </c>
      <c r="AI523" s="34" t="s">
        <v>12</v>
      </c>
      <c r="AJ523" s="22" t="s">
        <v>8</v>
      </c>
      <c r="AK523" s="22" t="s">
        <v>8</v>
      </c>
      <c r="AL523" s="22" t="s">
        <v>8</v>
      </c>
      <c r="AM523" s="22" t="s">
        <v>8</v>
      </c>
      <c r="AN523" s="22" t="s">
        <v>8</v>
      </c>
      <c r="AO523" s="34">
        <v>504</v>
      </c>
      <c r="AP523" s="22" t="s">
        <v>876</v>
      </c>
      <c r="AQ523" s="22">
        <v>1.0900000000000001</v>
      </c>
      <c r="AR523" s="22">
        <v>7.0000000000000007E-2</v>
      </c>
      <c r="AS523" s="22" t="s">
        <v>8</v>
      </c>
      <c r="AT523" s="22" t="s">
        <v>8</v>
      </c>
      <c r="AU523" s="22" t="s">
        <v>8</v>
      </c>
      <c r="AV523" s="22" t="s">
        <v>8</v>
      </c>
      <c r="AW523" s="22" t="s">
        <v>137</v>
      </c>
      <c r="AX523" s="22" t="s">
        <v>197</v>
      </c>
      <c r="AY523" s="34" t="s">
        <v>12</v>
      </c>
      <c r="AZ523" s="22" t="s">
        <v>8</v>
      </c>
      <c r="BA523" s="22" t="s">
        <v>8</v>
      </c>
      <c r="BB523" s="22" t="s">
        <v>8</v>
      </c>
      <c r="BC523" s="22" t="s">
        <v>8</v>
      </c>
      <c r="BD523" s="22" t="s">
        <v>8</v>
      </c>
      <c r="BE523" s="22" t="s">
        <v>8</v>
      </c>
      <c r="BF523" s="34" t="s">
        <v>273</v>
      </c>
      <c r="BG523" s="22" t="s">
        <v>273</v>
      </c>
    </row>
    <row r="524" spans="1:61" s="22" customFormat="1" x14ac:dyDescent="0.3">
      <c r="A524" s="22" t="s">
        <v>2162</v>
      </c>
      <c r="B524" s="22" t="s">
        <v>2161</v>
      </c>
      <c r="C524" s="22">
        <v>2017</v>
      </c>
      <c r="D524" s="22" t="s">
        <v>2163</v>
      </c>
      <c r="E524" s="22" t="s">
        <v>143</v>
      </c>
      <c r="F524" s="34" t="s">
        <v>25</v>
      </c>
      <c r="G524" s="22" t="s">
        <v>2164</v>
      </c>
      <c r="H524" s="22" t="s">
        <v>36</v>
      </c>
      <c r="I524" s="22" t="s">
        <v>12</v>
      </c>
      <c r="J524" s="22" t="s">
        <v>8</v>
      </c>
      <c r="K524" s="22">
        <v>30</v>
      </c>
      <c r="L524" s="22" t="s">
        <v>9</v>
      </c>
      <c r="M524" s="22">
        <v>39</v>
      </c>
      <c r="N524" s="22">
        <v>35</v>
      </c>
      <c r="O524" s="22" t="s">
        <v>9</v>
      </c>
      <c r="P524" s="22">
        <v>45</v>
      </c>
      <c r="Q524" s="22">
        <v>3</v>
      </c>
      <c r="R524" s="22">
        <v>14</v>
      </c>
      <c r="S524" s="22">
        <v>0</v>
      </c>
      <c r="T524" s="22" t="s">
        <v>8</v>
      </c>
      <c r="U524" s="22" t="str">
        <f>IF(AND(Q524&lt;&gt;"", Q524&lt;&gt;0, Q524&lt;&gt;"NA", Q524&lt;&gt;"NR",S524&lt;&gt;"", S524&lt;&gt;0, S524&lt;&gt;"NA", S524&lt;&gt;"NR"), S524/Q524, "NA")</f>
        <v>NA</v>
      </c>
      <c r="V524" s="22" t="str">
        <f>IF(AND(U524&lt;&gt;"", U524&lt;&gt;0, U524&lt;&gt;"NA", U524&lt;&gt;"NR",R524&lt;&gt;"", R524&lt;&gt;0, R524&lt;&gt;"NA", R524&lt;&gt;"NR"), R524/U524, "NA")</f>
        <v>NA</v>
      </c>
      <c r="W524" s="34" t="s">
        <v>97</v>
      </c>
      <c r="X524" s="22" t="s">
        <v>8</v>
      </c>
      <c r="Y524" s="22" t="s">
        <v>78</v>
      </c>
      <c r="Z524" s="22" t="s">
        <v>340</v>
      </c>
      <c r="AA524" s="22">
        <v>10</v>
      </c>
      <c r="AB524" s="22" t="s">
        <v>320</v>
      </c>
      <c r="AC524" s="22">
        <v>50</v>
      </c>
      <c r="AD524" s="22" t="s">
        <v>221</v>
      </c>
      <c r="AE524" s="22" t="s">
        <v>1939</v>
      </c>
      <c r="AF524" s="22">
        <v>561</v>
      </c>
      <c r="AG524" s="22">
        <v>2</v>
      </c>
      <c r="AH524" s="22">
        <v>12</v>
      </c>
      <c r="AI524" s="34" t="s">
        <v>12</v>
      </c>
      <c r="AJ524" s="22" t="s">
        <v>8</v>
      </c>
      <c r="AK524" s="22" t="s">
        <v>8</v>
      </c>
      <c r="AL524" s="22" t="s">
        <v>8</v>
      </c>
      <c r="AM524" s="22" t="s">
        <v>8</v>
      </c>
      <c r="AN524" s="22" t="s">
        <v>8</v>
      </c>
      <c r="AO524" s="34">
        <v>504</v>
      </c>
      <c r="AP524" s="22" t="s">
        <v>876</v>
      </c>
      <c r="AQ524" s="22">
        <v>1.34</v>
      </c>
      <c r="AR524" s="22">
        <v>0.08</v>
      </c>
      <c r="AS524" s="22" t="s">
        <v>8</v>
      </c>
      <c r="AT524" s="22" t="s">
        <v>8</v>
      </c>
      <c r="AU524" s="22" t="s">
        <v>8</v>
      </c>
      <c r="AV524" s="22" t="s">
        <v>8</v>
      </c>
      <c r="AW524" s="22" t="s">
        <v>137</v>
      </c>
      <c r="AX524" s="22" t="s">
        <v>197</v>
      </c>
      <c r="AY524" s="34" t="s">
        <v>12</v>
      </c>
      <c r="AZ524" s="22" t="s">
        <v>8</v>
      </c>
      <c r="BA524" s="22" t="s">
        <v>8</v>
      </c>
      <c r="BB524" s="22" t="s">
        <v>8</v>
      </c>
      <c r="BC524" s="22" t="s">
        <v>8</v>
      </c>
      <c r="BD524" s="22" t="s">
        <v>8</v>
      </c>
      <c r="BE524" s="22" t="s">
        <v>8</v>
      </c>
      <c r="BF524" s="34" t="s">
        <v>273</v>
      </c>
      <c r="BG524" s="22" t="s">
        <v>273</v>
      </c>
    </row>
    <row r="525" spans="1:61" s="22" customFormat="1" x14ac:dyDescent="0.3">
      <c r="A525" s="22" t="s">
        <v>2162</v>
      </c>
      <c r="B525" s="22" t="s">
        <v>2161</v>
      </c>
      <c r="C525" s="22">
        <v>2017</v>
      </c>
      <c r="D525" s="22" t="s">
        <v>2163</v>
      </c>
      <c r="E525" s="22" t="s">
        <v>144</v>
      </c>
      <c r="F525" s="34" t="s">
        <v>25</v>
      </c>
      <c r="G525" s="22" t="s">
        <v>2165</v>
      </c>
      <c r="H525" s="22" t="s">
        <v>36</v>
      </c>
      <c r="I525" s="22" t="s">
        <v>12</v>
      </c>
      <c r="J525" s="22" t="s">
        <v>8</v>
      </c>
      <c r="K525" s="22">
        <v>30</v>
      </c>
      <c r="L525" s="22" t="s">
        <v>9</v>
      </c>
      <c r="M525" s="22">
        <v>39</v>
      </c>
      <c r="N525" s="22">
        <v>35</v>
      </c>
      <c r="O525" s="22" t="s">
        <v>9</v>
      </c>
      <c r="P525" s="22">
        <v>45</v>
      </c>
      <c r="Q525" s="22">
        <v>3</v>
      </c>
      <c r="R525" s="22">
        <v>12</v>
      </c>
      <c r="S525" s="22">
        <v>0</v>
      </c>
      <c r="T525" s="22" t="s">
        <v>8</v>
      </c>
      <c r="U525" s="22" t="str">
        <f>IF(AND(Q525&lt;&gt;"", Q525&lt;&gt;0, Q525&lt;&gt;"NA", Q525&lt;&gt;"NR",S525&lt;&gt;"", S525&lt;&gt;0, S525&lt;&gt;"NA", S525&lt;&gt;"NR"), S525/Q525, "NA")</f>
        <v>NA</v>
      </c>
      <c r="V525" s="22" t="str">
        <f>IF(AND(U525&lt;&gt;"", U525&lt;&gt;0, U525&lt;&gt;"NA", U525&lt;&gt;"NR",R525&lt;&gt;"", R525&lt;&gt;0, R525&lt;&gt;"NA", R525&lt;&gt;"NR"), R525/U525, "NA")</f>
        <v>NA</v>
      </c>
      <c r="W525" s="34" t="s">
        <v>97</v>
      </c>
      <c r="X525" s="22" t="s">
        <v>8</v>
      </c>
      <c r="Y525" s="22" t="s">
        <v>78</v>
      </c>
      <c r="Z525" s="22" t="s">
        <v>340</v>
      </c>
      <c r="AA525" s="22">
        <v>10</v>
      </c>
      <c r="AB525" s="22" t="s">
        <v>320</v>
      </c>
      <c r="AC525" s="22">
        <v>50</v>
      </c>
      <c r="AD525" s="22" t="s">
        <v>221</v>
      </c>
      <c r="AE525" s="22" t="s">
        <v>1939</v>
      </c>
      <c r="AF525" s="22">
        <v>561</v>
      </c>
      <c r="AG525" s="22">
        <v>2</v>
      </c>
      <c r="AH525" s="22">
        <v>12</v>
      </c>
      <c r="AI525" s="34" t="s">
        <v>12</v>
      </c>
      <c r="AJ525" s="22" t="s">
        <v>8</v>
      </c>
      <c r="AK525" s="22" t="s">
        <v>8</v>
      </c>
      <c r="AL525" s="22" t="s">
        <v>8</v>
      </c>
      <c r="AM525" s="22" t="s">
        <v>8</v>
      </c>
      <c r="AN525" s="22" t="s">
        <v>8</v>
      </c>
      <c r="AO525" s="34">
        <v>504</v>
      </c>
      <c r="AP525" s="22" t="s">
        <v>876</v>
      </c>
      <c r="AQ525" s="22">
        <v>2.14</v>
      </c>
      <c r="AR525" s="22">
        <v>0.24</v>
      </c>
      <c r="AS525" s="22" t="s">
        <v>8</v>
      </c>
      <c r="AT525" s="22" t="s">
        <v>8</v>
      </c>
      <c r="AU525" s="22" t="s">
        <v>8</v>
      </c>
      <c r="AV525" s="22" t="s">
        <v>8</v>
      </c>
      <c r="AW525" s="22" t="s">
        <v>137</v>
      </c>
      <c r="AX525" s="22" t="s">
        <v>197</v>
      </c>
      <c r="AY525" s="34" t="s">
        <v>12</v>
      </c>
      <c r="AZ525" s="22" t="s">
        <v>8</v>
      </c>
      <c r="BA525" s="22" t="s">
        <v>8</v>
      </c>
      <c r="BB525" s="22" t="s">
        <v>8</v>
      </c>
      <c r="BC525" s="22" t="s">
        <v>8</v>
      </c>
      <c r="BD525" s="22" t="s">
        <v>8</v>
      </c>
      <c r="BE525" s="22" t="s">
        <v>8</v>
      </c>
      <c r="BF525" s="34" t="s">
        <v>273</v>
      </c>
      <c r="BG525" s="22" t="s">
        <v>273</v>
      </c>
    </row>
    <row r="526" spans="1:61" s="22" customFormat="1" x14ac:dyDescent="0.3">
      <c r="A526" s="22" t="s">
        <v>2162</v>
      </c>
      <c r="B526" s="22" t="s">
        <v>2161</v>
      </c>
      <c r="C526" s="22">
        <v>2017</v>
      </c>
      <c r="D526" s="22" t="s">
        <v>2163</v>
      </c>
      <c r="E526" s="22" t="s">
        <v>263</v>
      </c>
      <c r="F526" s="34" t="s">
        <v>25</v>
      </c>
      <c r="G526" s="22" t="s">
        <v>2166</v>
      </c>
      <c r="H526" s="22" t="s">
        <v>36</v>
      </c>
      <c r="I526" s="22" t="s">
        <v>12</v>
      </c>
      <c r="J526" s="22" t="s">
        <v>8</v>
      </c>
      <c r="K526" s="22" t="s">
        <v>9</v>
      </c>
      <c r="L526" s="22">
        <v>22</v>
      </c>
      <c r="M526" s="22" t="s">
        <v>9</v>
      </c>
      <c r="N526" s="22">
        <v>30</v>
      </c>
      <c r="O526" s="22" t="s">
        <v>9</v>
      </c>
      <c r="P526" s="22">
        <v>35</v>
      </c>
      <c r="Q526" s="22">
        <v>1</v>
      </c>
      <c r="R526" s="22">
        <v>14</v>
      </c>
      <c r="S526" s="22">
        <v>1</v>
      </c>
      <c r="T526" s="22">
        <v>14</v>
      </c>
      <c r="U526" s="22">
        <f>IF(AND(Q526&lt;&gt;"", Q526&lt;&gt;0, Q526&lt;&gt;"NA", Q526&lt;&gt;"NR",S526&lt;&gt;"", S526&lt;&gt;0, S526&lt;&gt;"NA", S526&lt;&gt;"NR"), S526/Q526, "NA")</f>
        <v>1</v>
      </c>
      <c r="V526" s="22">
        <f>IF(AND(U526&lt;&gt;"", U526&lt;&gt;0, U526&lt;&gt;"NA", U526&lt;&gt;"NR",R526&lt;&gt;"", R526&lt;&gt;0, R526&lt;&gt;"NA", R526&lt;&gt;"NR"), R526/U526, "NA")</f>
        <v>14</v>
      </c>
      <c r="W526" s="34" t="s">
        <v>97</v>
      </c>
      <c r="X526" s="22" t="s">
        <v>8</v>
      </c>
      <c r="Y526" s="22" t="s">
        <v>78</v>
      </c>
      <c r="Z526" s="22" t="s">
        <v>93</v>
      </c>
      <c r="AA526" s="22">
        <v>10</v>
      </c>
      <c r="AB526" s="22" t="s">
        <v>320</v>
      </c>
      <c r="AC526" s="22">
        <v>50</v>
      </c>
      <c r="AD526" s="22" t="s">
        <v>221</v>
      </c>
      <c r="AE526" s="22" t="s">
        <v>1939</v>
      </c>
      <c r="AF526" s="22">
        <v>561</v>
      </c>
      <c r="AG526" s="22">
        <v>2</v>
      </c>
      <c r="AH526" s="22">
        <v>15</v>
      </c>
      <c r="AI526" s="34" t="s">
        <v>2167</v>
      </c>
      <c r="AK526" s="22">
        <v>1.1299999999999999</v>
      </c>
      <c r="AL526" s="22" t="s">
        <v>755</v>
      </c>
      <c r="AM526" s="22">
        <v>168</v>
      </c>
      <c r="AN526" s="22" t="s">
        <v>158</v>
      </c>
      <c r="AO526" s="34">
        <v>504</v>
      </c>
      <c r="AP526" s="22" t="s">
        <v>876</v>
      </c>
      <c r="AQ526" s="22">
        <v>0.89</v>
      </c>
      <c r="AR526" s="22">
        <v>0.06</v>
      </c>
      <c r="AS526" s="22">
        <v>0.98</v>
      </c>
      <c r="AT526" s="22">
        <v>0.12</v>
      </c>
      <c r="AU526" s="22" t="s">
        <v>8</v>
      </c>
      <c r="AV526" s="22" t="s">
        <v>8</v>
      </c>
      <c r="AW526" s="22" t="s">
        <v>137</v>
      </c>
      <c r="AX526" s="22" t="s">
        <v>197</v>
      </c>
      <c r="AY526" s="34" t="s">
        <v>12</v>
      </c>
      <c r="AZ526" s="22" t="s">
        <v>8</v>
      </c>
      <c r="BA526" s="22" t="s">
        <v>8</v>
      </c>
      <c r="BB526" s="22" t="s">
        <v>8</v>
      </c>
      <c r="BC526" s="22" t="s">
        <v>8</v>
      </c>
      <c r="BD526" s="22" t="s">
        <v>8</v>
      </c>
      <c r="BE526" s="22" t="s">
        <v>8</v>
      </c>
      <c r="BF526" s="34" t="s">
        <v>273</v>
      </c>
      <c r="BG526" s="22" t="s">
        <v>273</v>
      </c>
    </row>
    <row r="527" spans="1:61" x14ac:dyDescent="0.3">
      <c r="A527" t="s">
        <v>2169</v>
      </c>
      <c r="B527" t="s">
        <v>2168</v>
      </c>
      <c r="C527">
        <v>2011</v>
      </c>
      <c r="D527" t="s">
        <v>2170</v>
      </c>
      <c r="E527" t="s">
        <v>141</v>
      </c>
      <c r="F527" s="35" t="s">
        <v>25</v>
      </c>
      <c r="G527" t="s">
        <v>1008</v>
      </c>
      <c r="H527" t="s">
        <v>36</v>
      </c>
      <c r="I527" t="s">
        <v>12</v>
      </c>
      <c r="J527" t="s">
        <v>8</v>
      </c>
      <c r="K527" t="s">
        <v>9</v>
      </c>
      <c r="L527">
        <v>10</v>
      </c>
      <c r="M527" t="s">
        <v>9</v>
      </c>
      <c r="N527" t="s">
        <v>9</v>
      </c>
      <c r="O527" t="s">
        <v>9</v>
      </c>
      <c r="P527" t="s">
        <v>9</v>
      </c>
      <c r="Q527">
        <v>2</v>
      </c>
      <c r="R527">
        <v>6</v>
      </c>
      <c r="S527">
        <v>2</v>
      </c>
      <c r="T527">
        <v>10</v>
      </c>
      <c r="U527">
        <f t="shared" si="23"/>
        <v>1</v>
      </c>
      <c r="V527">
        <f t="shared" si="24"/>
        <v>6</v>
      </c>
      <c r="W527" s="35" t="s">
        <v>99</v>
      </c>
      <c r="X527" t="s">
        <v>8</v>
      </c>
      <c r="Y527" t="s">
        <v>2553</v>
      </c>
      <c r="Z527" t="s">
        <v>91</v>
      </c>
      <c r="AA527">
        <v>50</v>
      </c>
      <c r="AB527" t="s">
        <v>145</v>
      </c>
      <c r="AC527">
        <v>3.5</v>
      </c>
      <c r="AD527" t="s">
        <v>221</v>
      </c>
      <c r="AE527" t="s">
        <v>84</v>
      </c>
      <c r="AF527">
        <v>540</v>
      </c>
      <c r="AG527" t="s">
        <v>9</v>
      </c>
      <c r="AH527" t="s">
        <v>9</v>
      </c>
      <c r="AI527" s="35" t="s">
        <v>2172</v>
      </c>
      <c r="AK527">
        <v>1</v>
      </c>
      <c r="AL527" t="s">
        <v>145</v>
      </c>
      <c r="AM527">
        <v>0.5</v>
      </c>
      <c r="AN527" t="s">
        <v>158</v>
      </c>
      <c r="AO527" s="35">
        <v>72</v>
      </c>
      <c r="AP527" t="s">
        <v>875</v>
      </c>
      <c r="AQ527">
        <v>25.13</v>
      </c>
      <c r="AR527">
        <v>2.17</v>
      </c>
      <c r="AS527">
        <v>13.95</v>
      </c>
      <c r="AT527">
        <v>1.43</v>
      </c>
      <c r="AU527" t="s">
        <v>8</v>
      </c>
      <c r="AV527" t="s">
        <v>8</v>
      </c>
      <c r="AW527" t="s">
        <v>485</v>
      </c>
      <c r="AX527" t="s">
        <v>197</v>
      </c>
      <c r="AY527" s="35" t="s">
        <v>12</v>
      </c>
      <c r="AZ527" t="s">
        <v>8</v>
      </c>
      <c r="BA527" t="s">
        <v>8</v>
      </c>
      <c r="BB527" t="s">
        <v>8</v>
      </c>
      <c r="BC527" t="s">
        <v>8</v>
      </c>
      <c r="BD527" t="s">
        <v>8</v>
      </c>
      <c r="BE527" t="s">
        <v>8</v>
      </c>
      <c r="BF527" s="35" t="s">
        <v>273</v>
      </c>
      <c r="BG527" t="s">
        <v>272</v>
      </c>
      <c r="BH527" t="s">
        <v>2173</v>
      </c>
    </row>
    <row r="528" spans="1:61" x14ac:dyDescent="0.3">
      <c r="A528" t="s">
        <v>2169</v>
      </c>
      <c r="B528" t="s">
        <v>2168</v>
      </c>
      <c r="C528">
        <v>2011</v>
      </c>
      <c r="D528" t="s">
        <v>2170</v>
      </c>
      <c r="E528" t="s">
        <v>143</v>
      </c>
      <c r="F528" s="35" t="s">
        <v>25</v>
      </c>
      <c r="G528" t="s">
        <v>2171</v>
      </c>
      <c r="H528" t="s">
        <v>36</v>
      </c>
      <c r="I528" t="s">
        <v>12</v>
      </c>
      <c r="J528" t="s">
        <v>8</v>
      </c>
      <c r="K528" t="s">
        <v>9</v>
      </c>
      <c r="L528">
        <v>10</v>
      </c>
      <c r="M528" t="s">
        <v>9</v>
      </c>
      <c r="N528" t="s">
        <v>9</v>
      </c>
      <c r="O528" t="s">
        <v>9</v>
      </c>
      <c r="P528" t="s">
        <v>9</v>
      </c>
      <c r="Q528">
        <v>1</v>
      </c>
      <c r="R528">
        <v>8</v>
      </c>
      <c r="S528">
        <v>1</v>
      </c>
      <c r="T528">
        <v>9</v>
      </c>
      <c r="U528">
        <f t="shared" si="23"/>
        <v>1</v>
      </c>
      <c r="V528">
        <f t="shared" si="24"/>
        <v>8</v>
      </c>
      <c r="W528" s="35" t="s">
        <v>99</v>
      </c>
      <c r="X528" t="s">
        <v>8</v>
      </c>
      <c r="Y528" t="s">
        <v>2553</v>
      </c>
      <c r="Z528" t="s">
        <v>91</v>
      </c>
      <c r="AA528">
        <v>50</v>
      </c>
      <c r="AB528" t="s">
        <v>145</v>
      </c>
      <c r="AC528">
        <v>3.5</v>
      </c>
      <c r="AD528" t="s">
        <v>221</v>
      </c>
      <c r="AE528" t="s">
        <v>84</v>
      </c>
      <c r="AF528">
        <v>540</v>
      </c>
      <c r="AG528" t="s">
        <v>9</v>
      </c>
      <c r="AH528" t="s">
        <v>9</v>
      </c>
      <c r="AI528" s="35" t="s">
        <v>2172</v>
      </c>
      <c r="AK528">
        <v>1</v>
      </c>
      <c r="AL528" t="s">
        <v>145</v>
      </c>
      <c r="AM528">
        <v>1</v>
      </c>
      <c r="AN528" t="s">
        <v>158</v>
      </c>
      <c r="AO528" s="35">
        <v>72</v>
      </c>
      <c r="AP528" t="s">
        <v>875</v>
      </c>
      <c r="AQ528">
        <v>26.04</v>
      </c>
      <c r="AR528">
        <v>1.06</v>
      </c>
      <c r="AS528">
        <v>26.04</v>
      </c>
      <c r="AT528">
        <v>1.35</v>
      </c>
      <c r="AU528" t="s">
        <v>8</v>
      </c>
      <c r="AV528" t="s">
        <v>8</v>
      </c>
      <c r="AW528" t="s">
        <v>485</v>
      </c>
      <c r="AX528" t="s">
        <v>197</v>
      </c>
      <c r="AY528" s="35" t="s">
        <v>12</v>
      </c>
      <c r="AZ528" t="s">
        <v>8</v>
      </c>
      <c r="BA528" t="s">
        <v>8</v>
      </c>
      <c r="BB528" t="s">
        <v>8</v>
      </c>
      <c r="BC528" t="s">
        <v>8</v>
      </c>
      <c r="BD528" t="s">
        <v>8</v>
      </c>
      <c r="BE528" t="s">
        <v>8</v>
      </c>
      <c r="BF528" s="35" t="s">
        <v>273</v>
      </c>
      <c r="BG528" t="s">
        <v>273</v>
      </c>
    </row>
    <row r="529" spans="1:60" s="22" customFormat="1" x14ac:dyDescent="0.3">
      <c r="A529" s="22" t="s">
        <v>2175</v>
      </c>
      <c r="B529" s="22" t="s">
        <v>2174</v>
      </c>
      <c r="C529" s="22">
        <v>2017</v>
      </c>
      <c r="D529" s="22" t="s">
        <v>2176</v>
      </c>
      <c r="E529" s="22" t="s">
        <v>141</v>
      </c>
      <c r="F529" s="34" t="s">
        <v>25</v>
      </c>
      <c r="G529" s="22" t="s">
        <v>1008</v>
      </c>
      <c r="H529" s="22" t="s">
        <v>36</v>
      </c>
      <c r="I529" s="22" t="s">
        <v>12</v>
      </c>
      <c r="J529" s="22" t="s">
        <v>8</v>
      </c>
      <c r="K529" s="22">
        <v>13</v>
      </c>
      <c r="L529" s="22" t="s">
        <v>9</v>
      </c>
      <c r="M529" s="22">
        <v>26</v>
      </c>
      <c r="N529" s="22" t="s">
        <v>9</v>
      </c>
      <c r="O529" s="22" t="s">
        <v>9</v>
      </c>
      <c r="P529" s="22" t="s">
        <v>9</v>
      </c>
      <c r="Q529" s="22" t="s">
        <v>9</v>
      </c>
      <c r="R529" s="22">
        <v>3</v>
      </c>
      <c r="S529" s="22">
        <v>0</v>
      </c>
      <c r="T529" s="22" t="s">
        <v>8</v>
      </c>
      <c r="U529" s="22" t="str">
        <f t="shared" si="23"/>
        <v>NA</v>
      </c>
      <c r="V529" s="22" t="str">
        <f t="shared" si="24"/>
        <v>NA</v>
      </c>
      <c r="W529" s="34" t="s">
        <v>97</v>
      </c>
      <c r="X529" s="22" t="s">
        <v>8</v>
      </c>
      <c r="Y529" s="22" t="s">
        <v>2553</v>
      </c>
      <c r="Z529" s="22" t="s">
        <v>1559</v>
      </c>
      <c r="AA529" s="22">
        <v>2.5000000000000001E-2</v>
      </c>
      <c r="AB529" s="22" t="s">
        <v>784</v>
      </c>
      <c r="AC529" s="22">
        <v>1</v>
      </c>
      <c r="AD529" s="22" t="s">
        <v>221</v>
      </c>
      <c r="AE529" s="22" t="s">
        <v>321</v>
      </c>
      <c r="AF529" s="22">
        <v>532</v>
      </c>
      <c r="AG529" s="22">
        <v>0.02</v>
      </c>
      <c r="AH529" s="22">
        <v>0.5</v>
      </c>
      <c r="AI529" s="34" t="s">
        <v>12</v>
      </c>
      <c r="AJ529" s="22" t="s">
        <v>8</v>
      </c>
      <c r="AK529" s="22" t="s">
        <v>8</v>
      </c>
      <c r="AL529" s="22" t="s">
        <v>8</v>
      </c>
      <c r="AM529" s="22" t="s">
        <v>8</v>
      </c>
      <c r="AN529" s="22" t="s">
        <v>8</v>
      </c>
      <c r="AO529" s="34">
        <v>72</v>
      </c>
      <c r="AP529" s="22" t="s">
        <v>874</v>
      </c>
      <c r="AQ529" s="22">
        <v>192</v>
      </c>
      <c r="AR529" s="22">
        <v>58</v>
      </c>
      <c r="AS529" s="22" t="s">
        <v>8</v>
      </c>
      <c r="AT529" s="22" t="s">
        <v>8</v>
      </c>
      <c r="AU529" s="22" t="s">
        <v>8</v>
      </c>
      <c r="AV529" s="22" t="s">
        <v>8</v>
      </c>
      <c r="AW529" s="22" t="s">
        <v>2178</v>
      </c>
      <c r="AX529" s="22" t="s">
        <v>197</v>
      </c>
      <c r="AY529" s="34" t="s">
        <v>12</v>
      </c>
      <c r="AZ529" s="22" t="s">
        <v>8</v>
      </c>
      <c r="BA529" s="22" t="s">
        <v>8</v>
      </c>
      <c r="BB529" s="22" t="s">
        <v>8</v>
      </c>
      <c r="BC529" s="22" t="s">
        <v>8</v>
      </c>
      <c r="BD529" s="22" t="s">
        <v>8</v>
      </c>
      <c r="BE529" s="22" t="s">
        <v>8</v>
      </c>
      <c r="BF529" s="34" t="s">
        <v>272</v>
      </c>
      <c r="BG529" s="22" t="s">
        <v>273</v>
      </c>
      <c r="BH529" s="22" t="s">
        <v>2177</v>
      </c>
    </row>
    <row r="530" spans="1:60" x14ac:dyDescent="0.3">
      <c r="A530" t="s">
        <v>2180</v>
      </c>
      <c r="B530" t="s">
        <v>2179</v>
      </c>
      <c r="C530">
        <v>2004</v>
      </c>
      <c r="D530" t="s">
        <v>2181</v>
      </c>
      <c r="E530" t="s">
        <v>141</v>
      </c>
      <c r="F530" s="35" t="s">
        <v>24</v>
      </c>
      <c r="G530" t="s">
        <v>10</v>
      </c>
      <c r="H530" t="s">
        <v>36</v>
      </c>
      <c r="I530" t="s">
        <v>12</v>
      </c>
      <c r="J530" t="s">
        <v>8</v>
      </c>
      <c r="K530" t="s">
        <v>9</v>
      </c>
      <c r="L530" t="s">
        <v>9</v>
      </c>
      <c r="M530" t="s">
        <v>9</v>
      </c>
      <c r="N530">
        <v>220</v>
      </c>
      <c r="O530" t="s">
        <v>9</v>
      </c>
      <c r="P530">
        <v>350</v>
      </c>
      <c r="Q530">
        <v>1</v>
      </c>
      <c r="R530">
        <v>8</v>
      </c>
      <c r="S530">
        <v>2</v>
      </c>
      <c r="T530">
        <v>8</v>
      </c>
      <c r="U530">
        <f t="shared" si="23"/>
        <v>2</v>
      </c>
      <c r="V530">
        <f t="shared" si="24"/>
        <v>4</v>
      </c>
      <c r="W530" s="35" t="s">
        <v>95</v>
      </c>
      <c r="X530" t="s">
        <v>8</v>
      </c>
      <c r="Y530" t="s">
        <v>2553</v>
      </c>
      <c r="Z530" t="s">
        <v>91</v>
      </c>
      <c r="AA530">
        <v>20</v>
      </c>
      <c r="AB530" t="s">
        <v>145</v>
      </c>
      <c r="AC530" t="s">
        <v>9</v>
      </c>
      <c r="AD530" t="s">
        <v>8</v>
      </c>
      <c r="AE530" t="s">
        <v>85</v>
      </c>
      <c r="AF530">
        <v>540</v>
      </c>
      <c r="AG530" t="s">
        <v>9</v>
      </c>
      <c r="AH530">
        <v>10</v>
      </c>
      <c r="AI530" s="35" t="s">
        <v>469</v>
      </c>
      <c r="AK530">
        <v>7.5</v>
      </c>
      <c r="AL530" t="s">
        <v>145</v>
      </c>
      <c r="AM530">
        <v>1.5</v>
      </c>
      <c r="AN530" t="s">
        <v>158</v>
      </c>
      <c r="AO530" s="35">
        <v>24</v>
      </c>
      <c r="AP530" t="s">
        <v>875</v>
      </c>
      <c r="AQ530">
        <v>250</v>
      </c>
      <c r="AR530">
        <v>69</v>
      </c>
      <c r="AS530">
        <v>150</v>
      </c>
      <c r="AT530">
        <v>30</v>
      </c>
      <c r="AU530" t="s">
        <v>8</v>
      </c>
      <c r="AV530" t="s">
        <v>8</v>
      </c>
      <c r="AW530" t="s">
        <v>137</v>
      </c>
      <c r="AX530" t="s">
        <v>196</v>
      </c>
      <c r="AY530" s="35" t="s">
        <v>471</v>
      </c>
      <c r="AZ530" t="s">
        <v>9</v>
      </c>
      <c r="BA530" t="s">
        <v>9</v>
      </c>
      <c r="BB530" t="s">
        <v>9</v>
      </c>
      <c r="BC530" t="s">
        <v>9</v>
      </c>
      <c r="BD530" t="s">
        <v>8</v>
      </c>
      <c r="BE530">
        <v>24</v>
      </c>
      <c r="BF530" s="35" t="s">
        <v>273</v>
      </c>
      <c r="BG530" t="s">
        <v>272</v>
      </c>
      <c r="BH530" t="s">
        <v>2182</v>
      </c>
    </row>
    <row r="531" spans="1:60" s="22" customFormat="1" x14ac:dyDescent="0.3">
      <c r="A531" s="22" t="s">
        <v>2183</v>
      </c>
      <c r="B531" s="22" t="s">
        <v>2179</v>
      </c>
      <c r="C531" s="22">
        <v>2003</v>
      </c>
      <c r="D531" s="22" t="s">
        <v>2184</v>
      </c>
      <c r="E531" s="22" t="s">
        <v>141</v>
      </c>
      <c r="F531" s="34" t="s">
        <v>24</v>
      </c>
      <c r="G531" s="22" t="s">
        <v>10</v>
      </c>
      <c r="H531" s="22" t="s">
        <v>36</v>
      </c>
      <c r="I531" s="22" t="s">
        <v>12</v>
      </c>
      <c r="J531" s="22" t="s">
        <v>8</v>
      </c>
      <c r="K531" s="22" t="s">
        <v>9</v>
      </c>
      <c r="L531" s="22">
        <v>8</v>
      </c>
      <c r="M531" s="22" t="s">
        <v>9</v>
      </c>
      <c r="N531" s="22">
        <v>250</v>
      </c>
      <c r="O531" s="22" t="s">
        <v>9</v>
      </c>
      <c r="P531" s="22">
        <v>320</v>
      </c>
      <c r="Q531" s="22">
        <v>4</v>
      </c>
      <c r="R531" s="22">
        <v>8</v>
      </c>
      <c r="S531" s="22">
        <v>4</v>
      </c>
      <c r="T531" s="22">
        <v>8</v>
      </c>
      <c r="U531" s="22">
        <f t="shared" si="23"/>
        <v>1</v>
      </c>
      <c r="V531" s="22">
        <f t="shared" si="24"/>
        <v>8</v>
      </c>
      <c r="W531" s="34" t="s">
        <v>95</v>
      </c>
      <c r="X531" s="22" t="s">
        <v>8</v>
      </c>
      <c r="Y531" s="22" t="s">
        <v>2553</v>
      </c>
      <c r="Z531" s="22" t="s">
        <v>91</v>
      </c>
      <c r="AA531" s="22">
        <v>20</v>
      </c>
      <c r="AB531" s="22" t="s">
        <v>145</v>
      </c>
      <c r="AC531" s="22">
        <v>0.68</v>
      </c>
      <c r="AD531" s="22" t="s">
        <v>461</v>
      </c>
      <c r="AE531" s="22" t="s">
        <v>85</v>
      </c>
      <c r="AF531" s="22">
        <v>540</v>
      </c>
      <c r="AG531" s="22">
        <v>3</v>
      </c>
      <c r="AH531" s="22">
        <v>10</v>
      </c>
      <c r="AI531" s="34" t="s">
        <v>360</v>
      </c>
      <c r="AK531" s="22">
        <v>0.1</v>
      </c>
      <c r="AL531" s="22" t="s">
        <v>145</v>
      </c>
      <c r="AM531" s="22">
        <v>0</v>
      </c>
      <c r="AN531" s="22" t="s">
        <v>157</v>
      </c>
      <c r="AO531" s="34">
        <v>24</v>
      </c>
      <c r="AP531" s="22" t="s">
        <v>875</v>
      </c>
      <c r="AQ531" s="22">
        <v>17.600000000000001</v>
      </c>
      <c r="AR531" s="22">
        <v>1.23</v>
      </c>
      <c r="AS531" s="22">
        <v>12.62</v>
      </c>
      <c r="AT531" s="22">
        <v>1.9</v>
      </c>
      <c r="AU531" s="22" t="s">
        <v>8</v>
      </c>
      <c r="AV531" s="22" t="s">
        <v>8</v>
      </c>
      <c r="AW531" s="22" t="s">
        <v>486</v>
      </c>
      <c r="AX531" s="22" t="s">
        <v>198</v>
      </c>
      <c r="AY531" s="34" t="s">
        <v>12</v>
      </c>
      <c r="AZ531" s="22" t="s">
        <v>8</v>
      </c>
      <c r="BA531" s="22" t="s">
        <v>8</v>
      </c>
      <c r="BB531" s="22" t="s">
        <v>8</v>
      </c>
      <c r="BC531" s="22" t="s">
        <v>8</v>
      </c>
      <c r="BD531" s="22" t="s">
        <v>8</v>
      </c>
      <c r="BE531" s="22" t="s">
        <v>8</v>
      </c>
      <c r="BF531" s="34" t="s">
        <v>273</v>
      </c>
      <c r="BG531" s="22" t="s">
        <v>273</v>
      </c>
    </row>
    <row r="532" spans="1:60" s="22" customFormat="1" x14ac:dyDescent="0.3">
      <c r="A532" s="22" t="s">
        <v>2183</v>
      </c>
      <c r="B532" s="22" t="s">
        <v>2179</v>
      </c>
      <c r="C532" s="22">
        <v>2003</v>
      </c>
      <c r="D532" s="22" t="s">
        <v>2184</v>
      </c>
      <c r="E532" s="22" t="s">
        <v>143</v>
      </c>
      <c r="F532" s="34" t="s">
        <v>24</v>
      </c>
      <c r="G532" s="22" t="s">
        <v>10</v>
      </c>
      <c r="H532" s="22" t="s">
        <v>36</v>
      </c>
      <c r="I532" s="22" t="s">
        <v>12</v>
      </c>
      <c r="J532" s="22" t="s">
        <v>8</v>
      </c>
      <c r="K532" s="22" t="s">
        <v>9</v>
      </c>
      <c r="L532" s="22">
        <v>8</v>
      </c>
      <c r="M532" s="22" t="s">
        <v>9</v>
      </c>
      <c r="N532" s="22">
        <v>250</v>
      </c>
      <c r="O532" s="22" t="s">
        <v>9</v>
      </c>
      <c r="P532" s="22">
        <v>320</v>
      </c>
      <c r="Q532" s="22">
        <v>4</v>
      </c>
      <c r="R532" s="22">
        <v>8</v>
      </c>
      <c r="S532" s="22">
        <v>4</v>
      </c>
      <c r="T532" s="22">
        <v>8</v>
      </c>
      <c r="U532" s="22">
        <f>IF(AND(Q532&lt;&gt;"", Q532&lt;&gt;0, Q532&lt;&gt;"NA", Q532&lt;&gt;"NR",S532&lt;&gt;"", S532&lt;&gt;0, S532&lt;&gt;"NA", S532&lt;&gt;"NR"), S532/Q532, "NA")</f>
        <v>1</v>
      </c>
      <c r="V532" s="22">
        <f>IF(AND(U532&lt;&gt;"", U532&lt;&gt;0, U532&lt;&gt;"NA", U532&lt;&gt;"NR",R532&lt;&gt;"", R532&lt;&gt;0, R532&lt;&gt;"NA", R532&lt;&gt;"NR"), R532/U532, "NA")</f>
        <v>8</v>
      </c>
      <c r="W532" s="34" t="s">
        <v>95</v>
      </c>
      <c r="X532" s="22" t="s">
        <v>8</v>
      </c>
      <c r="Y532" s="22" t="s">
        <v>2553</v>
      </c>
      <c r="Z532" s="22" t="s">
        <v>91</v>
      </c>
      <c r="AA532" s="22">
        <v>20</v>
      </c>
      <c r="AB532" s="22" t="s">
        <v>145</v>
      </c>
      <c r="AC532" s="22">
        <v>0.68</v>
      </c>
      <c r="AD532" s="22" t="s">
        <v>461</v>
      </c>
      <c r="AE532" s="22" t="s">
        <v>85</v>
      </c>
      <c r="AF532" s="22">
        <v>540</v>
      </c>
      <c r="AG532" s="22">
        <v>3</v>
      </c>
      <c r="AH532" s="22">
        <v>10</v>
      </c>
      <c r="AI532" s="34" t="s">
        <v>2185</v>
      </c>
      <c r="AK532" s="22">
        <v>30</v>
      </c>
      <c r="AL532" s="22" t="s">
        <v>180</v>
      </c>
      <c r="AM532" s="22">
        <v>0</v>
      </c>
      <c r="AN532" s="22" t="s">
        <v>157</v>
      </c>
      <c r="AO532" s="34">
        <v>24</v>
      </c>
      <c r="AP532" s="22" t="s">
        <v>875</v>
      </c>
      <c r="AQ532" s="22">
        <v>18.239999999999998</v>
      </c>
      <c r="AR532" s="22">
        <v>1.45</v>
      </c>
      <c r="AS532" s="22">
        <v>12.36</v>
      </c>
      <c r="AT532" s="22">
        <v>1.26</v>
      </c>
      <c r="AU532" s="22" t="s">
        <v>8</v>
      </c>
      <c r="AV532" s="22" t="s">
        <v>8</v>
      </c>
      <c r="AW532" s="22" t="s">
        <v>486</v>
      </c>
      <c r="AX532" s="22" t="s">
        <v>198</v>
      </c>
      <c r="AY532" s="34" t="s">
        <v>12</v>
      </c>
      <c r="AZ532" s="22" t="s">
        <v>8</v>
      </c>
      <c r="BA532" s="22" t="s">
        <v>8</v>
      </c>
      <c r="BB532" s="22" t="s">
        <v>8</v>
      </c>
      <c r="BC532" s="22" t="s">
        <v>8</v>
      </c>
      <c r="BD532" s="22" t="s">
        <v>8</v>
      </c>
      <c r="BE532" s="22" t="s">
        <v>8</v>
      </c>
      <c r="BF532" s="34" t="s">
        <v>273</v>
      </c>
      <c r="BG532" s="22" t="s">
        <v>273</v>
      </c>
    </row>
    <row r="533" spans="1:60" s="22" customFormat="1" x14ac:dyDescent="0.3">
      <c r="A533" s="22" t="s">
        <v>2183</v>
      </c>
      <c r="B533" s="22" t="s">
        <v>2179</v>
      </c>
      <c r="C533" s="22">
        <v>2003</v>
      </c>
      <c r="D533" s="22" t="s">
        <v>2184</v>
      </c>
      <c r="E533" s="22" t="s">
        <v>144</v>
      </c>
      <c r="F533" s="34" t="s">
        <v>24</v>
      </c>
      <c r="G533" s="22" t="s">
        <v>10</v>
      </c>
      <c r="H533" s="22" t="s">
        <v>36</v>
      </c>
      <c r="I533" s="22" t="s">
        <v>337</v>
      </c>
      <c r="J533" s="22" t="s">
        <v>8</v>
      </c>
      <c r="K533" s="22" t="s">
        <v>9</v>
      </c>
      <c r="L533" s="22">
        <v>104</v>
      </c>
      <c r="M533" s="22" t="s">
        <v>9</v>
      </c>
      <c r="N533" s="22">
        <v>450</v>
      </c>
      <c r="O533" s="22" t="s">
        <v>9</v>
      </c>
      <c r="P533" s="22">
        <v>700</v>
      </c>
      <c r="Q533" s="22">
        <v>4</v>
      </c>
      <c r="R533" s="22">
        <v>8</v>
      </c>
      <c r="S533" s="22">
        <v>4</v>
      </c>
      <c r="T533" s="22">
        <v>8</v>
      </c>
      <c r="U533" s="22">
        <f t="shared" si="23"/>
        <v>1</v>
      </c>
      <c r="V533" s="22">
        <f t="shared" si="24"/>
        <v>8</v>
      </c>
      <c r="W533" s="34" t="s">
        <v>95</v>
      </c>
      <c r="X533" s="22" t="s">
        <v>8</v>
      </c>
      <c r="Y533" s="22" t="s">
        <v>2553</v>
      </c>
      <c r="Z533" s="22" t="s">
        <v>91</v>
      </c>
      <c r="AA533" s="22">
        <v>20</v>
      </c>
      <c r="AB533" s="22" t="s">
        <v>145</v>
      </c>
      <c r="AC533" s="22">
        <v>0.68</v>
      </c>
      <c r="AD533" s="22" t="s">
        <v>461</v>
      </c>
      <c r="AE533" s="22" t="s">
        <v>85</v>
      </c>
      <c r="AF533" s="22">
        <v>540</v>
      </c>
      <c r="AG533" s="22">
        <v>3</v>
      </c>
      <c r="AH533" s="22">
        <v>10</v>
      </c>
      <c r="AI533" s="34" t="s">
        <v>360</v>
      </c>
      <c r="AK533" s="22">
        <v>0.1</v>
      </c>
      <c r="AL533" s="22" t="s">
        <v>145</v>
      </c>
      <c r="AM533" s="22">
        <v>0</v>
      </c>
      <c r="AN533" s="22" t="s">
        <v>157</v>
      </c>
      <c r="AO533" s="34">
        <v>24</v>
      </c>
      <c r="AP533" s="22" t="s">
        <v>875</v>
      </c>
      <c r="AQ533" s="22">
        <v>18.100000000000001</v>
      </c>
      <c r="AR533" s="22">
        <v>0.85</v>
      </c>
      <c r="AS533" s="22">
        <v>15.55</v>
      </c>
      <c r="AT533" s="22">
        <v>1.4</v>
      </c>
      <c r="AU533" s="22" t="s">
        <v>8</v>
      </c>
      <c r="AV533" s="22" t="s">
        <v>8</v>
      </c>
      <c r="AW533" s="22" t="s">
        <v>486</v>
      </c>
      <c r="AX533" s="22" t="s">
        <v>198</v>
      </c>
      <c r="AY533" s="34" t="s">
        <v>12</v>
      </c>
      <c r="AZ533" s="22" t="s">
        <v>8</v>
      </c>
      <c r="BA533" s="22" t="s">
        <v>8</v>
      </c>
      <c r="BB533" s="22" t="s">
        <v>8</v>
      </c>
      <c r="BC533" s="22" t="s">
        <v>8</v>
      </c>
      <c r="BD533" s="22" t="s">
        <v>8</v>
      </c>
      <c r="BE533" s="22" t="s">
        <v>8</v>
      </c>
      <c r="BF533" s="34" t="s">
        <v>273</v>
      </c>
      <c r="BG533" s="22" t="s">
        <v>273</v>
      </c>
    </row>
    <row r="534" spans="1:60" s="22" customFormat="1" x14ac:dyDescent="0.3">
      <c r="A534" s="22" t="s">
        <v>2183</v>
      </c>
      <c r="B534" s="22" t="s">
        <v>2179</v>
      </c>
      <c r="C534" s="22">
        <v>2003</v>
      </c>
      <c r="D534" s="22" t="s">
        <v>2184</v>
      </c>
      <c r="E534" s="22" t="s">
        <v>263</v>
      </c>
      <c r="F534" s="34" t="s">
        <v>24</v>
      </c>
      <c r="G534" s="22" t="s">
        <v>10</v>
      </c>
      <c r="H534" s="22" t="s">
        <v>36</v>
      </c>
      <c r="I534" s="22" t="s">
        <v>337</v>
      </c>
      <c r="J534" s="22" t="s">
        <v>8</v>
      </c>
      <c r="K534" s="22" t="s">
        <v>9</v>
      </c>
      <c r="L534" s="22">
        <v>104</v>
      </c>
      <c r="M534" s="22" t="s">
        <v>9</v>
      </c>
      <c r="N534" s="22">
        <v>450</v>
      </c>
      <c r="O534" s="22" t="s">
        <v>9</v>
      </c>
      <c r="P534" s="22">
        <v>700</v>
      </c>
      <c r="Q534" s="22">
        <v>4</v>
      </c>
      <c r="R534" s="22">
        <v>6</v>
      </c>
      <c r="S534" s="22">
        <v>4</v>
      </c>
      <c r="T534" s="22">
        <v>6</v>
      </c>
      <c r="U534" s="22">
        <f>IF(AND(Q534&lt;&gt;"", Q534&lt;&gt;0, Q534&lt;&gt;"NA", Q534&lt;&gt;"NR",S534&lt;&gt;"", S534&lt;&gt;0, S534&lt;&gt;"NA", S534&lt;&gt;"NR"), S534/Q534, "NA")</f>
        <v>1</v>
      </c>
      <c r="V534" s="22">
        <f>IF(AND(U534&lt;&gt;"", U534&lt;&gt;0, U534&lt;&gt;"NA", U534&lt;&gt;"NR",R534&lt;&gt;"", R534&lt;&gt;0, R534&lt;&gt;"NA", R534&lt;&gt;"NR"), R534/U534, "NA")</f>
        <v>6</v>
      </c>
      <c r="W534" s="34" t="s">
        <v>95</v>
      </c>
      <c r="X534" s="22" t="s">
        <v>8</v>
      </c>
      <c r="Y534" s="22" t="s">
        <v>2553</v>
      </c>
      <c r="Z534" s="22" t="s">
        <v>91</v>
      </c>
      <c r="AA534" s="22">
        <v>20</v>
      </c>
      <c r="AB534" s="22" t="s">
        <v>145</v>
      </c>
      <c r="AC534" s="22">
        <v>0.68</v>
      </c>
      <c r="AD534" s="22" t="s">
        <v>461</v>
      </c>
      <c r="AE534" s="22" t="s">
        <v>85</v>
      </c>
      <c r="AF534" s="22">
        <v>540</v>
      </c>
      <c r="AG534" s="22">
        <v>3</v>
      </c>
      <c r="AH534" s="22">
        <v>10</v>
      </c>
      <c r="AI534" s="34" t="s">
        <v>2185</v>
      </c>
      <c r="AK534" s="22">
        <v>30</v>
      </c>
      <c r="AL534" s="22" t="s">
        <v>180</v>
      </c>
      <c r="AM534" s="22">
        <v>0</v>
      </c>
      <c r="AN534" s="22" t="s">
        <v>157</v>
      </c>
      <c r="AO534" s="34">
        <v>24</v>
      </c>
      <c r="AP534" s="22" t="s">
        <v>875</v>
      </c>
      <c r="AQ534" s="22">
        <v>20.46</v>
      </c>
      <c r="AR534" s="22">
        <v>2.14</v>
      </c>
      <c r="AS534" s="22">
        <v>19.05</v>
      </c>
      <c r="AT534" s="22">
        <v>2.33</v>
      </c>
      <c r="AU534" s="22" t="s">
        <v>8</v>
      </c>
      <c r="AV534" s="22" t="s">
        <v>8</v>
      </c>
      <c r="AW534" s="22" t="s">
        <v>486</v>
      </c>
      <c r="AX534" s="22" t="s">
        <v>198</v>
      </c>
      <c r="AY534" s="34" t="s">
        <v>12</v>
      </c>
      <c r="AZ534" s="22" t="s">
        <v>8</v>
      </c>
      <c r="BA534" s="22" t="s">
        <v>8</v>
      </c>
      <c r="BB534" s="22" t="s">
        <v>8</v>
      </c>
      <c r="BC534" s="22" t="s">
        <v>8</v>
      </c>
      <c r="BD534" s="22" t="s">
        <v>8</v>
      </c>
      <c r="BE534" s="22" t="s">
        <v>8</v>
      </c>
      <c r="BF534" s="34" t="s">
        <v>273</v>
      </c>
      <c r="BG534" s="22" t="s">
        <v>273</v>
      </c>
    </row>
    <row r="535" spans="1:60" x14ac:dyDescent="0.3">
      <c r="A535" t="s">
        <v>2188</v>
      </c>
      <c r="B535" t="s">
        <v>2187</v>
      </c>
      <c r="C535">
        <v>1998</v>
      </c>
      <c r="D535" t="s">
        <v>2189</v>
      </c>
      <c r="E535" t="s">
        <v>141</v>
      </c>
      <c r="F535" s="35" t="s">
        <v>24</v>
      </c>
      <c r="G535" t="s">
        <v>10</v>
      </c>
      <c r="H535" t="s">
        <v>36</v>
      </c>
      <c r="I535" t="s">
        <v>12</v>
      </c>
      <c r="J535" t="s">
        <v>8</v>
      </c>
      <c r="K535" t="s">
        <v>9</v>
      </c>
      <c r="L535" t="s">
        <v>9</v>
      </c>
      <c r="M535" t="s">
        <v>9</v>
      </c>
      <c r="N535">
        <v>280</v>
      </c>
      <c r="O535" t="s">
        <v>9</v>
      </c>
      <c r="P535">
        <v>300</v>
      </c>
      <c r="Q535">
        <v>6</v>
      </c>
      <c r="R535">
        <v>9</v>
      </c>
      <c r="S535">
        <v>6</v>
      </c>
      <c r="T535">
        <v>8</v>
      </c>
      <c r="U535">
        <f t="shared" si="23"/>
        <v>1</v>
      </c>
      <c r="V535">
        <f t="shared" si="24"/>
        <v>9</v>
      </c>
      <c r="W535" s="35" t="s">
        <v>95</v>
      </c>
      <c r="X535" t="s">
        <v>8</v>
      </c>
      <c r="Y535" t="s">
        <v>2553</v>
      </c>
      <c r="Z535" t="s">
        <v>91</v>
      </c>
      <c r="AA535">
        <v>20</v>
      </c>
      <c r="AB535" t="s">
        <v>145</v>
      </c>
      <c r="AC535" t="s">
        <v>9</v>
      </c>
      <c r="AD535" t="s">
        <v>8</v>
      </c>
      <c r="AE535" t="s">
        <v>85</v>
      </c>
      <c r="AF535">
        <v>540</v>
      </c>
      <c r="AG535" t="s">
        <v>9</v>
      </c>
      <c r="AH535">
        <v>10</v>
      </c>
      <c r="AI535" s="35" t="s">
        <v>360</v>
      </c>
      <c r="AK535">
        <v>0.1</v>
      </c>
      <c r="AL535" t="s">
        <v>145</v>
      </c>
      <c r="AM535">
        <v>0</v>
      </c>
      <c r="AN535" t="s">
        <v>157</v>
      </c>
      <c r="AO535" s="35">
        <v>24</v>
      </c>
      <c r="AP535" t="s">
        <v>875</v>
      </c>
      <c r="AQ535">
        <v>202.4</v>
      </c>
      <c r="AR535">
        <v>8.5</v>
      </c>
      <c r="AS535">
        <v>126.1</v>
      </c>
      <c r="AT535">
        <v>20.3</v>
      </c>
      <c r="AU535" t="s">
        <v>8</v>
      </c>
      <c r="AV535" t="s">
        <v>8</v>
      </c>
      <c r="AW535" t="s">
        <v>137</v>
      </c>
      <c r="AX535" t="s">
        <v>197</v>
      </c>
      <c r="AY535" s="35" t="s">
        <v>12</v>
      </c>
      <c r="AZ535" t="s">
        <v>8</v>
      </c>
      <c r="BA535" t="s">
        <v>8</v>
      </c>
      <c r="BB535" t="s">
        <v>8</v>
      </c>
      <c r="BC535" t="s">
        <v>8</v>
      </c>
      <c r="BD535" t="s">
        <v>8</v>
      </c>
      <c r="BE535" t="s">
        <v>8</v>
      </c>
      <c r="BF535" s="35" t="s">
        <v>273</v>
      </c>
      <c r="BG535" t="s">
        <v>273</v>
      </c>
    </row>
    <row r="536" spans="1:60" x14ac:dyDescent="0.3">
      <c r="A536" t="s">
        <v>2188</v>
      </c>
      <c r="B536" t="s">
        <v>2187</v>
      </c>
      <c r="C536">
        <v>1998</v>
      </c>
      <c r="D536" t="s">
        <v>2189</v>
      </c>
      <c r="E536" t="s">
        <v>143</v>
      </c>
      <c r="F536" s="35" t="s">
        <v>24</v>
      </c>
      <c r="G536" t="s">
        <v>10</v>
      </c>
      <c r="H536" t="s">
        <v>36</v>
      </c>
      <c r="I536" t="s">
        <v>12</v>
      </c>
      <c r="J536" t="s">
        <v>8</v>
      </c>
      <c r="K536" t="s">
        <v>9</v>
      </c>
      <c r="L536" t="s">
        <v>9</v>
      </c>
      <c r="M536" t="s">
        <v>9</v>
      </c>
      <c r="N536">
        <v>280</v>
      </c>
      <c r="O536" t="s">
        <v>9</v>
      </c>
      <c r="P536">
        <v>300</v>
      </c>
      <c r="Q536">
        <v>6</v>
      </c>
      <c r="R536">
        <v>8</v>
      </c>
      <c r="S536">
        <v>6</v>
      </c>
      <c r="T536">
        <v>8</v>
      </c>
      <c r="U536">
        <f>IF(AND(Q536&lt;&gt;"", Q536&lt;&gt;0, Q536&lt;&gt;"NA", Q536&lt;&gt;"NR",S536&lt;&gt;"", S536&lt;&gt;0, S536&lt;&gt;"NA", S536&lt;&gt;"NR"), S536/Q536, "NA")</f>
        <v>1</v>
      </c>
      <c r="V536">
        <f>IF(AND(U536&lt;&gt;"", U536&lt;&gt;0, U536&lt;&gt;"NA", U536&lt;&gt;"NR",R536&lt;&gt;"", R536&lt;&gt;0, R536&lt;&gt;"NA", R536&lt;&gt;"NR"), R536/U536, "NA")</f>
        <v>8</v>
      </c>
      <c r="W536" s="35" t="s">
        <v>95</v>
      </c>
      <c r="X536" t="s">
        <v>8</v>
      </c>
      <c r="Y536" t="s">
        <v>2553</v>
      </c>
      <c r="Z536" t="s">
        <v>91</v>
      </c>
      <c r="AA536">
        <v>20</v>
      </c>
      <c r="AB536" t="s">
        <v>145</v>
      </c>
      <c r="AC536" t="s">
        <v>9</v>
      </c>
      <c r="AD536" t="s">
        <v>8</v>
      </c>
      <c r="AE536" t="s">
        <v>85</v>
      </c>
      <c r="AF536">
        <v>540</v>
      </c>
      <c r="AG536" t="s">
        <v>9</v>
      </c>
      <c r="AH536">
        <v>10</v>
      </c>
      <c r="AI536" s="35" t="s">
        <v>2190</v>
      </c>
      <c r="AK536">
        <v>30</v>
      </c>
      <c r="AL536" t="s">
        <v>1069</v>
      </c>
      <c r="AM536">
        <v>0</v>
      </c>
      <c r="AN536" t="s">
        <v>157</v>
      </c>
      <c r="AO536" s="35">
        <v>24</v>
      </c>
      <c r="AP536" t="s">
        <v>875</v>
      </c>
      <c r="AQ536">
        <v>195.8</v>
      </c>
      <c r="AR536">
        <v>9.8000000000000007</v>
      </c>
      <c r="AS536">
        <v>122.6</v>
      </c>
      <c r="AT536">
        <v>10.3</v>
      </c>
      <c r="AU536" t="s">
        <v>8</v>
      </c>
      <c r="AV536" t="s">
        <v>8</v>
      </c>
      <c r="AW536" t="s">
        <v>137</v>
      </c>
      <c r="AX536" t="s">
        <v>197</v>
      </c>
      <c r="AY536" s="35" t="s">
        <v>12</v>
      </c>
      <c r="AZ536" t="s">
        <v>8</v>
      </c>
      <c r="BA536" t="s">
        <v>8</v>
      </c>
      <c r="BB536" t="s">
        <v>8</v>
      </c>
      <c r="BC536" t="s">
        <v>8</v>
      </c>
      <c r="BD536" t="s">
        <v>8</v>
      </c>
      <c r="BE536" t="s">
        <v>8</v>
      </c>
      <c r="BF536" s="35" t="s">
        <v>273</v>
      </c>
      <c r="BG536" t="s">
        <v>273</v>
      </c>
    </row>
    <row r="537" spans="1:60" x14ac:dyDescent="0.3">
      <c r="A537" t="s">
        <v>2188</v>
      </c>
      <c r="B537" t="s">
        <v>2187</v>
      </c>
      <c r="C537">
        <v>1998</v>
      </c>
      <c r="D537" t="s">
        <v>2189</v>
      </c>
      <c r="E537" t="s">
        <v>144</v>
      </c>
      <c r="F537" s="35" t="s">
        <v>24</v>
      </c>
      <c r="G537" t="s">
        <v>10</v>
      </c>
      <c r="H537" t="s">
        <v>36</v>
      </c>
      <c r="I537" t="s">
        <v>12</v>
      </c>
      <c r="J537" t="s">
        <v>8</v>
      </c>
      <c r="K537" t="s">
        <v>9</v>
      </c>
      <c r="L537" t="s">
        <v>9</v>
      </c>
      <c r="M537" t="s">
        <v>9</v>
      </c>
      <c r="N537">
        <v>280</v>
      </c>
      <c r="O537" t="s">
        <v>9</v>
      </c>
      <c r="P537">
        <v>300</v>
      </c>
      <c r="Q537">
        <v>6</v>
      </c>
      <c r="R537">
        <v>9</v>
      </c>
      <c r="S537">
        <v>6</v>
      </c>
      <c r="T537">
        <v>9</v>
      </c>
      <c r="U537">
        <f>IF(AND(Q537&lt;&gt;"", Q537&lt;&gt;0, Q537&lt;&gt;"NA", Q537&lt;&gt;"NR",S537&lt;&gt;"", S537&lt;&gt;0, S537&lt;&gt;"NA", S537&lt;&gt;"NR"), S537/Q537, "NA")</f>
        <v>1</v>
      </c>
      <c r="V537">
        <f>IF(AND(U537&lt;&gt;"", U537&lt;&gt;0, U537&lt;&gt;"NA", U537&lt;&gt;"NR",R537&lt;&gt;"", R537&lt;&gt;0, R537&lt;&gt;"NA", R537&lt;&gt;"NR"), R537/U537, "NA")</f>
        <v>9</v>
      </c>
      <c r="W537" s="35" t="s">
        <v>95</v>
      </c>
      <c r="X537" t="s">
        <v>8</v>
      </c>
      <c r="Y537" t="s">
        <v>2553</v>
      </c>
      <c r="Z537" t="s">
        <v>91</v>
      </c>
      <c r="AA537">
        <v>20</v>
      </c>
      <c r="AB537" t="s">
        <v>145</v>
      </c>
      <c r="AC537" t="s">
        <v>9</v>
      </c>
      <c r="AD537" t="s">
        <v>8</v>
      </c>
      <c r="AE537" t="s">
        <v>85</v>
      </c>
      <c r="AF537">
        <v>540</v>
      </c>
      <c r="AG537" t="s">
        <v>9</v>
      </c>
      <c r="AH537">
        <v>10</v>
      </c>
      <c r="AI537" s="35" t="s">
        <v>2191</v>
      </c>
      <c r="AK537">
        <v>0.3</v>
      </c>
      <c r="AL537" t="s">
        <v>145</v>
      </c>
      <c r="AM537">
        <v>0</v>
      </c>
      <c r="AN537" t="s">
        <v>157</v>
      </c>
      <c r="AO537" s="35">
        <v>24</v>
      </c>
      <c r="AP537" t="s">
        <v>875</v>
      </c>
      <c r="AQ537">
        <v>228.9</v>
      </c>
      <c r="AR537">
        <v>9.6999999999999993</v>
      </c>
      <c r="AS537">
        <v>164.7</v>
      </c>
      <c r="AT537">
        <v>13.3</v>
      </c>
      <c r="AU537" t="s">
        <v>8</v>
      </c>
      <c r="AV537" t="s">
        <v>8</v>
      </c>
      <c r="AW537" t="s">
        <v>137</v>
      </c>
      <c r="AX537" t="s">
        <v>197</v>
      </c>
      <c r="AY537" s="35" t="s">
        <v>12</v>
      </c>
      <c r="AZ537" t="s">
        <v>8</v>
      </c>
      <c r="BA537" t="s">
        <v>8</v>
      </c>
      <c r="BB537" t="s">
        <v>8</v>
      </c>
      <c r="BC537" t="s">
        <v>8</v>
      </c>
      <c r="BD537" t="s">
        <v>8</v>
      </c>
      <c r="BE537" t="s">
        <v>8</v>
      </c>
      <c r="BF537" s="35" t="s">
        <v>273</v>
      </c>
      <c r="BG537" t="s">
        <v>273</v>
      </c>
    </row>
    <row r="538" spans="1:60" x14ac:dyDescent="0.3">
      <c r="A538" t="s">
        <v>2188</v>
      </c>
      <c r="B538" t="s">
        <v>2187</v>
      </c>
      <c r="C538">
        <v>1998</v>
      </c>
      <c r="D538" t="s">
        <v>2189</v>
      </c>
      <c r="E538" t="s">
        <v>263</v>
      </c>
      <c r="F538" s="35" t="s">
        <v>24</v>
      </c>
      <c r="G538" t="s">
        <v>10</v>
      </c>
      <c r="H538" t="s">
        <v>36</v>
      </c>
      <c r="I538" t="s">
        <v>12</v>
      </c>
      <c r="J538" t="s">
        <v>8</v>
      </c>
      <c r="K538" t="s">
        <v>9</v>
      </c>
      <c r="L538" t="s">
        <v>9</v>
      </c>
      <c r="M538" t="s">
        <v>9</v>
      </c>
      <c r="N538">
        <v>280</v>
      </c>
      <c r="O538" t="s">
        <v>9</v>
      </c>
      <c r="P538">
        <v>300</v>
      </c>
      <c r="Q538">
        <v>6</v>
      </c>
      <c r="R538">
        <v>8</v>
      </c>
      <c r="S538">
        <v>6</v>
      </c>
      <c r="T538">
        <v>8</v>
      </c>
      <c r="U538">
        <f>IF(AND(Q538&lt;&gt;"", Q538&lt;&gt;0, Q538&lt;&gt;"NA", Q538&lt;&gt;"NR",S538&lt;&gt;"", S538&lt;&gt;0, S538&lt;&gt;"NA", S538&lt;&gt;"NR"), S538/Q538, "NA")</f>
        <v>1</v>
      </c>
      <c r="V538">
        <f>IF(AND(U538&lt;&gt;"", U538&lt;&gt;0, U538&lt;&gt;"NA", U538&lt;&gt;"NR",R538&lt;&gt;"", R538&lt;&gt;0, R538&lt;&gt;"NA", R538&lt;&gt;"NR"), R538/U538, "NA")</f>
        <v>8</v>
      </c>
      <c r="W538" s="35" t="s">
        <v>95</v>
      </c>
      <c r="X538" t="s">
        <v>8</v>
      </c>
      <c r="Y538" t="s">
        <v>2553</v>
      </c>
      <c r="Z538" t="s">
        <v>91</v>
      </c>
      <c r="AA538">
        <v>20</v>
      </c>
      <c r="AB538" t="s">
        <v>145</v>
      </c>
      <c r="AC538" t="s">
        <v>9</v>
      </c>
      <c r="AD538" t="s">
        <v>8</v>
      </c>
      <c r="AE538" t="s">
        <v>85</v>
      </c>
      <c r="AF538">
        <v>540</v>
      </c>
      <c r="AG538" t="s">
        <v>9</v>
      </c>
      <c r="AH538">
        <v>10</v>
      </c>
      <c r="AI538" s="35" t="s">
        <v>1732</v>
      </c>
      <c r="AK538">
        <v>6</v>
      </c>
      <c r="AL538" t="s">
        <v>1069</v>
      </c>
      <c r="AM538">
        <v>0</v>
      </c>
      <c r="AN538" t="s">
        <v>157</v>
      </c>
      <c r="AO538" s="35">
        <v>24</v>
      </c>
      <c r="AP538" t="s">
        <v>875</v>
      </c>
      <c r="AQ538">
        <v>206.2</v>
      </c>
      <c r="AR538">
        <v>14.4</v>
      </c>
      <c r="AS538">
        <v>158.80000000000001</v>
      </c>
      <c r="AT538">
        <v>27</v>
      </c>
      <c r="AU538" t="s">
        <v>8</v>
      </c>
      <c r="AV538" t="s">
        <v>8</v>
      </c>
      <c r="AW538" t="s">
        <v>137</v>
      </c>
      <c r="AX538" t="s">
        <v>197</v>
      </c>
      <c r="AY538" s="35" t="s">
        <v>12</v>
      </c>
      <c r="AZ538" t="s">
        <v>8</v>
      </c>
      <c r="BA538" t="s">
        <v>8</v>
      </c>
      <c r="BB538" t="s">
        <v>8</v>
      </c>
      <c r="BC538" t="s">
        <v>8</v>
      </c>
      <c r="BD538" t="s">
        <v>8</v>
      </c>
      <c r="BE538" t="s">
        <v>8</v>
      </c>
      <c r="BF538" s="35" t="s">
        <v>273</v>
      </c>
      <c r="BG538" t="s">
        <v>273</v>
      </c>
    </row>
    <row r="539" spans="1:60" x14ac:dyDescent="0.3">
      <c r="A539" t="s">
        <v>2188</v>
      </c>
      <c r="B539" t="s">
        <v>2187</v>
      </c>
      <c r="C539">
        <v>1998</v>
      </c>
      <c r="D539" t="s">
        <v>2189</v>
      </c>
      <c r="E539" t="s">
        <v>264</v>
      </c>
      <c r="F539" s="35" t="s">
        <v>24</v>
      </c>
      <c r="G539" t="s">
        <v>10</v>
      </c>
      <c r="H539" t="s">
        <v>36</v>
      </c>
      <c r="I539" t="s">
        <v>12</v>
      </c>
      <c r="J539" t="s">
        <v>8</v>
      </c>
      <c r="K539" t="s">
        <v>9</v>
      </c>
      <c r="L539" t="s">
        <v>9</v>
      </c>
      <c r="M539" t="s">
        <v>9</v>
      </c>
      <c r="N539">
        <v>280</v>
      </c>
      <c r="O539" t="s">
        <v>9</v>
      </c>
      <c r="P539">
        <v>300</v>
      </c>
      <c r="Q539">
        <v>6</v>
      </c>
      <c r="R539">
        <v>8</v>
      </c>
      <c r="S539">
        <v>6</v>
      </c>
      <c r="T539">
        <v>8</v>
      </c>
      <c r="U539">
        <f>IF(AND(Q539&lt;&gt;"", Q539&lt;&gt;0, Q539&lt;&gt;"NA", Q539&lt;&gt;"NR",S539&lt;&gt;"", S539&lt;&gt;0, S539&lt;&gt;"NA", S539&lt;&gt;"NR"), S539/Q539, "NA")</f>
        <v>1</v>
      </c>
      <c r="V539">
        <f>IF(AND(U539&lt;&gt;"", U539&lt;&gt;0, U539&lt;&gt;"NA", U539&lt;&gt;"NR",R539&lt;&gt;"", R539&lt;&gt;0, R539&lt;&gt;"NA", R539&lt;&gt;"NR"), R539/U539, "NA")</f>
        <v>8</v>
      </c>
      <c r="W539" s="35" t="s">
        <v>95</v>
      </c>
      <c r="X539" t="s">
        <v>8</v>
      </c>
      <c r="Y539" t="s">
        <v>2553</v>
      </c>
      <c r="Z539" t="s">
        <v>91</v>
      </c>
      <c r="AA539">
        <v>20</v>
      </c>
      <c r="AB539" t="s">
        <v>145</v>
      </c>
      <c r="AC539" t="s">
        <v>9</v>
      </c>
      <c r="AD539" t="s">
        <v>8</v>
      </c>
      <c r="AE539" t="s">
        <v>85</v>
      </c>
      <c r="AF539">
        <v>540</v>
      </c>
      <c r="AG539" t="s">
        <v>9</v>
      </c>
      <c r="AH539">
        <v>10</v>
      </c>
      <c r="AI539" s="35" t="s">
        <v>2192</v>
      </c>
      <c r="AK539">
        <v>10</v>
      </c>
      <c r="AL539" t="s">
        <v>145</v>
      </c>
      <c r="AM539">
        <v>3</v>
      </c>
      <c r="AN539" t="s">
        <v>158</v>
      </c>
      <c r="AO539" s="35">
        <v>24</v>
      </c>
      <c r="AP539" t="s">
        <v>875</v>
      </c>
      <c r="AQ539">
        <v>239.6</v>
      </c>
      <c r="AR539">
        <v>10.6</v>
      </c>
      <c r="AS539">
        <v>149.30000000000001</v>
      </c>
      <c r="AT539">
        <v>14.9</v>
      </c>
      <c r="AU539" t="s">
        <v>8</v>
      </c>
      <c r="AV539" t="s">
        <v>8</v>
      </c>
      <c r="AW539" t="s">
        <v>137</v>
      </c>
      <c r="AX539" t="s">
        <v>197</v>
      </c>
      <c r="AY539" s="35" t="s">
        <v>12</v>
      </c>
      <c r="AZ539" t="s">
        <v>8</v>
      </c>
      <c r="BA539" t="s">
        <v>8</v>
      </c>
      <c r="BB539" t="s">
        <v>8</v>
      </c>
      <c r="BC539" t="s">
        <v>8</v>
      </c>
      <c r="BD539" t="s">
        <v>8</v>
      </c>
      <c r="BE539" t="s">
        <v>8</v>
      </c>
      <c r="BF539" s="35" t="s">
        <v>273</v>
      </c>
      <c r="BG539" t="s">
        <v>273</v>
      </c>
    </row>
    <row r="540" spans="1:60" x14ac:dyDescent="0.3">
      <c r="A540" t="s">
        <v>2188</v>
      </c>
      <c r="B540" t="s">
        <v>2187</v>
      </c>
      <c r="C540">
        <v>1998</v>
      </c>
      <c r="D540" t="s">
        <v>2189</v>
      </c>
      <c r="E540" t="s">
        <v>277</v>
      </c>
      <c r="F540" s="35" t="s">
        <v>24</v>
      </c>
      <c r="G540" t="s">
        <v>10</v>
      </c>
      <c r="H540" t="s">
        <v>36</v>
      </c>
      <c r="I540" t="s">
        <v>12</v>
      </c>
      <c r="J540" t="s">
        <v>8</v>
      </c>
      <c r="K540" t="s">
        <v>9</v>
      </c>
      <c r="L540" t="s">
        <v>9</v>
      </c>
      <c r="M540" t="s">
        <v>9</v>
      </c>
      <c r="N540">
        <v>280</v>
      </c>
      <c r="O540" t="s">
        <v>9</v>
      </c>
      <c r="P540">
        <v>300</v>
      </c>
      <c r="Q540">
        <v>6</v>
      </c>
      <c r="R540">
        <v>9</v>
      </c>
      <c r="S540">
        <v>6</v>
      </c>
      <c r="T540">
        <v>8</v>
      </c>
      <c r="U540">
        <f>IF(AND(Q540&lt;&gt;"", Q540&lt;&gt;0, Q540&lt;&gt;"NA", Q540&lt;&gt;"NR",S540&lt;&gt;"", S540&lt;&gt;0, S540&lt;&gt;"NA", S540&lt;&gt;"NR"), S540/Q540, "NA")</f>
        <v>1</v>
      </c>
      <c r="V540">
        <f>IF(AND(U540&lt;&gt;"", U540&lt;&gt;0, U540&lt;&gt;"NA", U540&lt;&gt;"NR",R540&lt;&gt;"", R540&lt;&gt;0, R540&lt;&gt;"NA", R540&lt;&gt;"NR"), R540/U540, "NA")</f>
        <v>9</v>
      </c>
      <c r="W540" s="35" t="s">
        <v>95</v>
      </c>
      <c r="X540" t="s">
        <v>8</v>
      </c>
      <c r="Y540" t="s">
        <v>2553</v>
      </c>
      <c r="Z540" t="s">
        <v>91</v>
      </c>
      <c r="AA540">
        <v>20</v>
      </c>
      <c r="AB540" t="s">
        <v>145</v>
      </c>
      <c r="AC540" t="s">
        <v>9</v>
      </c>
      <c r="AD540" t="s">
        <v>8</v>
      </c>
      <c r="AE540" t="s">
        <v>85</v>
      </c>
      <c r="AF540">
        <v>540</v>
      </c>
      <c r="AG540" t="s">
        <v>9</v>
      </c>
      <c r="AH540">
        <v>10</v>
      </c>
      <c r="AI540" s="35" t="s">
        <v>886</v>
      </c>
      <c r="AK540">
        <v>0.3</v>
      </c>
      <c r="AL540" t="s">
        <v>145</v>
      </c>
      <c r="AM540">
        <v>0</v>
      </c>
      <c r="AN540" t="s">
        <v>157</v>
      </c>
      <c r="AO540" s="35">
        <v>24</v>
      </c>
      <c r="AP540" t="s">
        <v>875</v>
      </c>
      <c r="AQ540">
        <v>225.1</v>
      </c>
      <c r="AR540">
        <v>6.5</v>
      </c>
      <c r="AS540">
        <v>156.6</v>
      </c>
      <c r="AT540">
        <v>19.2</v>
      </c>
      <c r="AU540" t="s">
        <v>8</v>
      </c>
      <c r="AV540" t="s">
        <v>8</v>
      </c>
      <c r="AW540" t="s">
        <v>137</v>
      </c>
      <c r="AX540" t="s">
        <v>197</v>
      </c>
      <c r="AY540" s="35" t="s">
        <v>12</v>
      </c>
      <c r="AZ540" t="s">
        <v>8</v>
      </c>
      <c r="BA540" t="s">
        <v>8</v>
      </c>
      <c r="BB540" t="s">
        <v>8</v>
      </c>
      <c r="BC540" t="s">
        <v>8</v>
      </c>
      <c r="BD540" t="s">
        <v>8</v>
      </c>
      <c r="BE540" t="s">
        <v>8</v>
      </c>
      <c r="BF540" s="35" t="s">
        <v>273</v>
      </c>
      <c r="BG540" t="s">
        <v>273</v>
      </c>
    </row>
    <row r="541" spans="1:60" s="22" customFormat="1" x14ac:dyDescent="0.3">
      <c r="A541" s="22" t="s">
        <v>2193</v>
      </c>
      <c r="B541" s="22" t="s">
        <v>2187</v>
      </c>
      <c r="C541" s="22">
        <v>2000</v>
      </c>
      <c r="D541" s="22" t="s">
        <v>2194</v>
      </c>
      <c r="E541" s="22" t="s">
        <v>141</v>
      </c>
      <c r="F541" s="34" t="s">
        <v>24</v>
      </c>
      <c r="G541" s="22" t="s">
        <v>10</v>
      </c>
      <c r="H541" s="22" t="s">
        <v>36</v>
      </c>
      <c r="I541" s="22" t="s">
        <v>12</v>
      </c>
      <c r="J541" s="22" t="s">
        <v>8</v>
      </c>
      <c r="K541" s="22" t="s">
        <v>9</v>
      </c>
      <c r="L541" s="22" t="s">
        <v>9</v>
      </c>
      <c r="M541" s="22" t="s">
        <v>9</v>
      </c>
      <c r="N541" s="22">
        <v>280</v>
      </c>
      <c r="O541" s="22" t="s">
        <v>9</v>
      </c>
      <c r="P541" s="22">
        <v>300</v>
      </c>
      <c r="Q541" s="22">
        <v>4</v>
      </c>
      <c r="R541" s="22">
        <v>7.5</v>
      </c>
      <c r="S541" s="22">
        <v>0</v>
      </c>
      <c r="T541" s="22" t="s">
        <v>8</v>
      </c>
      <c r="U541" s="22" t="str">
        <f t="shared" si="23"/>
        <v>NA</v>
      </c>
      <c r="V541" s="22" t="str">
        <f t="shared" si="24"/>
        <v>NA</v>
      </c>
      <c r="W541" s="34" t="s">
        <v>95</v>
      </c>
      <c r="X541" s="22" t="s">
        <v>8</v>
      </c>
      <c r="Y541" s="22" t="s">
        <v>2553</v>
      </c>
      <c r="Z541" s="22" t="s">
        <v>91</v>
      </c>
      <c r="AA541" s="22">
        <v>20</v>
      </c>
      <c r="AB541" s="22" t="s">
        <v>145</v>
      </c>
      <c r="AC541" s="22" t="s">
        <v>9</v>
      </c>
      <c r="AD541" s="22" t="s">
        <v>8</v>
      </c>
      <c r="AE541" s="22" t="s">
        <v>85</v>
      </c>
      <c r="AF541" s="22">
        <v>540</v>
      </c>
      <c r="AG541" s="22" t="s">
        <v>9</v>
      </c>
      <c r="AH541" s="22">
        <v>10</v>
      </c>
      <c r="AI541" s="34" t="s">
        <v>12</v>
      </c>
      <c r="AJ541" s="22" t="s">
        <v>8</v>
      </c>
      <c r="AK541" s="22" t="s">
        <v>8</v>
      </c>
      <c r="AL541" s="22" t="s">
        <v>8</v>
      </c>
      <c r="AM541" s="22" t="s">
        <v>8</v>
      </c>
      <c r="AN541" s="22" t="s">
        <v>8</v>
      </c>
      <c r="AO541" s="34">
        <v>24</v>
      </c>
      <c r="AP541" s="22" t="s">
        <v>876</v>
      </c>
      <c r="AQ541" s="22">
        <v>21.77</v>
      </c>
      <c r="AR541" s="22">
        <v>1.67</v>
      </c>
      <c r="AS541" s="22" t="s">
        <v>8</v>
      </c>
      <c r="AT541" s="22" t="s">
        <v>8</v>
      </c>
      <c r="AU541" s="22" t="s">
        <v>8</v>
      </c>
      <c r="AV541" s="22" t="s">
        <v>8</v>
      </c>
      <c r="AW541" s="22" t="s">
        <v>484</v>
      </c>
      <c r="AX541" s="22" t="s">
        <v>196</v>
      </c>
      <c r="AY541" s="34" t="s">
        <v>12</v>
      </c>
      <c r="AZ541" s="22" t="s">
        <v>8</v>
      </c>
      <c r="BA541" s="22" t="s">
        <v>8</v>
      </c>
      <c r="BB541" s="22" t="s">
        <v>8</v>
      </c>
      <c r="BC541" s="22" t="s">
        <v>8</v>
      </c>
      <c r="BD541" s="22" t="s">
        <v>8</v>
      </c>
      <c r="BE541" s="22" t="s">
        <v>8</v>
      </c>
      <c r="BF541" s="34" t="s">
        <v>272</v>
      </c>
      <c r="BG541" s="22" t="s">
        <v>273</v>
      </c>
      <c r="BH541" s="22" t="s">
        <v>2195</v>
      </c>
    </row>
    <row r="542" spans="1:60" x14ac:dyDescent="0.3">
      <c r="A542" t="s">
        <v>2196</v>
      </c>
      <c r="B542" t="s">
        <v>2187</v>
      </c>
      <c r="C542">
        <v>2002</v>
      </c>
      <c r="D542" t="s">
        <v>2197</v>
      </c>
      <c r="E542" t="s">
        <v>141</v>
      </c>
      <c r="F542" s="35" t="s">
        <v>24</v>
      </c>
      <c r="G542" t="s">
        <v>10</v>
      </c>
      <c r="H542" t="s">
        <v>36</v>
      </c>
      <c r="I542" t="s">
        <v>12</v>
      </c>
      <c r="J542" t="s">
        <v>8</v>
      </c>
      <c r="K542" t="s">
        <v>9</v>
      </c>
      <c r="L542">
        <v>9</v>
      </c>
      <c r="M542" t="s">
        <v>9</v>
      </c>
      <c r="N542">
        <v>280</v>
      </c>
      <c r="O542" t="s">
        <v>9</v>
      </c>
      <c r="P542">
        <v>300</v>
      </c>
      <c r="Q542">
        <v>18</v>
      </c>
      <c r="R542">
        <v>8</v>
      </c>
      <c r="S542">
        <v>0</v>
      </c>
      <c r="T542" t="s">
        <v>8</v>
      </c>
      <c r="U542" t="str">
        <f t="shared" si="23"/>
        <v>NA</v>
      </c>
      <c r="V542" t="str">
        <f t="shared" si="24"/>
        <v>NA</v>
      </c>
      <c r="W542" s="35" t="s">
        <v>95</v>
      </c>
      <c r="X542" t="s">
        <v>8</v>
      </c>
      <c r="Y542" t="s">
        <v>2553</v>
      </c>
      <c r="Z542" t="s">
        <v>91</v>
      </c>
      <c r="AA542">
        <v>20</v>
      </c>
      <c r="AB542" t="s">
        <v>145</v>
      </c>
      <c r="AC542" t="s">
        <v>9</v>
      </c>
      <c r="AD542" t="s">
        <v>8</v>
      </c>
      <c r="AE542" t="s">
        <v>85</v>
      </c>
      <c r="AF542">
        <v>540</v>
      </c>
      <c r="AG542" t="s">
        <v>9</v>
      </c>
      <c r="AH542">
        <v>10</v>
      </c>
      <c r="AI542" s="35" t="s">
        <v>12</v>
      </c>
      <c r="AJ542" t="s">
        <v>8</v>
      </c>
      <c r="AK542" t="s">
        <v>8</v>
      </c>
      <c r="AL542" t="s">
        <v>8</v>
      </c>
      <c r="AM542" t="s">
        <v>8</v>
      </c>
      <c r="AN542" t="s">
        <v>8</v>
      </c>
      <c r="AO542" s="35">
        <v>24</v>
      </c>
      <c r="AP542" t="s">
        <v>876</v>
      </c>
      <c r="AQ542">
        <v>17.45</v>
      </c>
      <c r="AR542">
        <v>3.47</v>
      </c>
      <c r="AS542" t="s">
        <v>8</v>
      </c>
      <c r="AT542" t="s">
        <v>8</v>
      </c>
      <c r="AU542" t="s">
        <v>8</v>
      </c>
      <c r="AV542" t="s">
        <v>8</v>
      </c>
      <c r="AW542" t="s">
        <v>484</v>
      </c>
      <c r="AX542" t="s">
        <v>196</v>
      </c>
      <c r="AY542" s="35" t="s">
        <v>471</v>
      </c>
      <c r="AZ542">
        <v>9.8699999999999992</v>
      </c>
      <c r="BA542">
        <v>1.53</v>
      </c>
      <c r="BB542" t="s">
        <v>8</v>
      </c>
      <c r="BC542" t="s">
        <v>8</v>
      </c>
      <c r="BD542" t="s">
        <v>196</v>
      </c>
      <c r="BE542">
        <v>24</v>
      </c>
      <c r="BF542" s="35" t="s">
        <v>272</v>
      </c>
      <c r="BG542" t="s">
        <v>273</v>
      </c>
      <c r="BH542" t="s">
        <v>2198</v>
      </c>
    </row>
    <row r="543" spans="1:60" s="22" customFormat="1" x14ac:dyDescent="0.3">
      <c r="A543" s="22" t="s">
        <v>2200</v>
      </c>
      <c r="B543" s="22" t="s">
        <v>2199</v>
      </c>
      <c r="C543" s="22">
        <v>2011</v>
      </c>
      <c r="D543" s="22" t="s">
        <v>2201</v>
      </c>
      <c r="E543" s="22" t="s">
        <v>141</v>
      </c>
      <c r="F543" s="34" t="s">
        <v>24</v>
      </c>
      <c r="G543" s="22" t="s">
        <v>11</v>
      </c>
      <c r="H543" s="22" t="s">
        <v>36</v>
      </c>
      <c r="I543" s="22" t="s">
        <v>12</v>
      </c>
      <c r="J543" s="22" t="s">
        <v>8</v>
      </c>
      <c r="K543" s="22" t="s">
        <v>9</v>
      </c>
      <c r="L543" s="22" t="s">
        <v>9</v>
      </c>
      <c r="M543" s="22" t="s">
        <v>9</v>
      </c>
      <c r="N543" s="22">
        <v>240</v>
      </c>
      <c r="O543" s="22" t="s">
        <v>9</v>
      </c>
      <c r="P543" s="22">
        <v>280</v>
      </c>
      <c r="Q543" s="22">
        <v>2</v>
      </c>
      <c r="R543" s="22">
        <v>8</v>
      </c>
      <c r="S543" s="22">
        <v>2</v>
      </c>
      <c r="T543" s="22">
        <v>6</v>
      </c>
      <c r="U543" s="22">
        <f t="shared" si="23"/>
        <v>1</v>
      </c>
      <c r="V543" s="22">
        <f t="shared" si="24"/>
        <v>8</v>
      </c>
      <c r="W543" s="34" t="s">
        <v>99</v>
      </c>
      <c r="X543" s="22" t="s">
        <v>8</v>
      </c>
      <c r="Y543" s="22" t="s">
        <v>2553</v>
      </c>
      <c r="Z543" s="22" t="s">
        <v>9</v>
      </c>
      <c r="AA543" s="22">
        <v>50</v>
      </c>
      <c r="AB543" s="22" t="s">
        <v>145</v>
      </c>
      <c r="AC543" s="22">
        <v>7000</v>
      </c>
      <c r="AD543" s="22" t="s">
        <v>252</v>
      </c>
      <c r="AE543" s="22" t="s">
        <v>146</v>
      </c>
      <c r="AF543" s="22">
        <v>540</v>
      </c>
      <c r="AG543" s="22" t="s">
        <v>9</v>
      </c>
      <c r="AH543" s="22">
        <v>20</v>
      </c>
      <c r="AI543" s="34" t="s">
        <v>1251</v>
      </c>
      <c r="AK543" s="22">
        <v>2.1</v>
      </c>
      <c r="AL543" s="22" t="s">
        <v>1960</v>
      </c>
      <c r="AM543" s="22" t="s">
        <v>9</v>
      </c>
      <c r="AN543" s="22" t="s">
        <v>157</v>
      </c>
      <c r="AO543" s="34">
        <v>48</v>
      </c>
      <c r="AP543" s="22" t="s">
        <v>876</v>
      </c>
      <c r="AQ543" s="22">
        <v>3.66</v>
      </c>
      <c r="AR543" s="22">
        <v>1.51</v>
      </c>
      <c r="AS543" s="22">
        <v>1.49</v>
      </c>
      <c r="AT543" s="22">
        <v>1.44</v>
      </c>
      <c r="AU543" s="22" t="s">
        <v>8</v>
      </c>
      <c r="AV543" s="22" t="s">
        <v>8</v>
      </c>
      <c r="AW543" s="22" t="s">
        <v>485</v>
      </c>
      <c r="AX543" s="22" t="s">
        <v>196</v>
      </c>
      <c r="AY543" s="34" t="s">
        <v>12</v>
      </c>
      <c r="AZ543" s="22" t="s">
        <v>8</v>
      </c>
      <c r="BA543" s="22" t="s">
        <v>8</v>
      </c>
      <c r="BB543" s="22" t="s">
        <v>8</v>
      </c>
      <c r="BC543" s="22" t="s">
        <v>8</v>
      </c>
      <c r="BD543" s="22" t="s">
        <v>8</v>
      </c>
      <c r="BE543" s="22" t="s">
        <v>8</v>
      </c>
      <c r="BF543" s="34" t="s">
        <v>272</v>
      </c>
      <c r="BG543" s="22" t="s">
        <v>273</v>
      </c>
      <c r="BH543" s="22" t="s">
        <v>2202</v>
      </c>
    </row>
    <row r="544" spans="1:60" x14ac:dyDescent="0.3">
      <c r="A544" t="s">
        <v>2204</v>
      </c>
      <c r="B544" t="s">
        <v>2203</v>
      </c>
      <c r="C544">
        <v>2009</v>
      </c>
      <c r="D544" t="s">
        <v>2205</v>
      </c>
      <c r="E544" t="s">
        <v>141</v>
      </c>
      <c r="F544" s="35" t="s">
        <v>24</v>
      </c>
      <c r="G544" t="s">
        <v>10</v>
      </c>
      <c r="H544" t="s">
        <v>36</v>
      </c>
      <c r="I544" t="s">
        <v>12</v>
      </c>
      <c r="J544" t="s">
        <v>8</v>
      </c>
      <c r="K544" t="s">
        <v>9</v>
      </c>
      <c r="L544" t="s">
        <v>9</v>
      </c>
      <c r="M544" t="s">
        <v>9</v>
      </c>
      <c r="N544">
        <v>267</v>
      </c>
      <c r="O544">
        <v>278</v>
      </c>
      <c r="P544">
        <v>289</v>
      </c>
      <c r="Q544">
        <v>1</v>
      </c>
      <c r="R544">
        <v>10</v>
      </c>
      <c r="S544">
        <v>2</v>
      </c>
      <c r="T544">
        <v>10</v>
      </c>
      <c r="U544">
        <f t="shared" si="23"/>
        <v>2</v>
      </c>
      <c r="V544">
        <f t="shared" si="24"/>
        <v>5</v>
      </c>
      <c r="W544" s="35" t="s">
        <v>95</v>
      </c>
      <c r="X544" t="s">
        <v>8</v>
      </c>
      <c r="Y544" t="s">
        <v>2553</v>
      </c>
      <c r="Z544" t="s">
        <v>91</v>
      </c>
      <c r="AA544">
        <v>20</v>
      </c>
      <c r="AB544" t="s">
        <v>145</v>
      </c>
      <c r="AC544">
        <v>600000</v>
      </c>
      <c r="AD544" t="s">
        <v>252</v>
      </c>
      <c r="AE544" t="s">
        <v>85</v>
      </c>
      <c r="AF544">
        <v>540</v>
      </c>
      <c r="AG544">
        <v>3</v>
      </c>
      <c r="AH544">
        <v>10</v>
      </c>
      <c r="AI544" s="35" t="s">
        <v>2206</v>
      </c>
      <c r="AK544">
        <v>10</v>
      </c>
      <c r="AL544" t="s">
        <v>145</v>
      </c>
      <c r="AM544">
        <v>-168</v>
      </c>
      <c r="AN544" t="s">
        <v>156</v>
      </c>
      <c r="AO544" s="35">
        <v>24</v>
      </c>
      <c r="AP544" t="s">
        <v>875</v>
      </c>
      <c r="AQ544">
        <v>320.60000000000002</v>
      </c>
      <c r="AR544">
        <v>30.1</v>
      </c>
      <c r="AS544">
        <v>252.3</v>
      </c>
      <c r="AT544">
        <v>55</v>
      </c>
      <c r="AU544" t="s">
        <v>8</v>
      </c>
      <c r="AV544" t="s">
        <v>8</v>
      </c>
      <c r="AW544" t="s">
        <v>137</v>
      </c>
      <c r="AX544" t="s">
        <v>196</v>
      </c>
      <c r="AY544" s="35" t="s">
        <v>471</v>
      </c>
      <c r="AZ544">
        <v>2.7</v>
      </c>
      <c r="BA544">
        <v>0.5</v>
      </c>
      <c r="BB544">
        <v>2.4</v>
      </c>
      <c r="BC544">
        <v>0.5</v>
      </c>
      <c r="BD544" t="s">
        <v>196</v>
      </c>
      <c r="BE544">
        <v>24</v>
      </c>
      <c r="BF544" s="35" t="s">
        <v>273</v>
      </c>
      <c r="BG544" t="s">
        <v>272</v>
      </c>
      <c r="BH544" t="s">
        <v>2207</v>
      </c>
    </row>
    <row r="545" spans="1:61" s="22" customFormat="1" x14ac:dyDescent="0.3">
      <c r="A545" s="22" t="s">
        <v>2209</v>
      </c>
      <c r="B545" s="22" t="s">
        <v>2208</v>
      </c>
      <c r="C545" s="22">
        <v>1997</v>
      </c>
      <c r="D545" s="22" t="s">
        <v>2210</v>
      </c>
      <c r="E545" s="22" t="s">
        <v>141</v>
      </c>
      <c r="F545" s="34" t="s">
        <v>24</v>
      </c>
      <c r="G545" s="22" t="s">
        <v>9</v>
      </c>
      <c r="H545" s="22" t="s">
        <v>36</v>
      </c>
      <c r="I545" s="22" t="s">
        <v>12</v>
      </c>
      <c r="J545" s="22" t="s">
        <v>8</v>
      </c>
      <c r="K545" s="22" t="s">
        <v>9</v>
      </c>
      <c r="L545" s="22" t="s">
        <v>9</v>
      </c>
      <c r="M545" s="22" t="s">
        <v>9</v>
      </c>
      <c r="N545" s="22" t="s">
        <v>9</v>
      </c>
      <c r="O545" s="22" t="s">
        <v>9</v>
      </c>
      <c r="P545" s="22" t="s">
        <v>9</v>
      </c>
      <c r="Q545" s="22">
        <v>2</v>
      </c>
      <c r="R545" s="22">
        <v>10</v>
      </c>
      <c r="S545" s="22">
        <v>2</v>
      </c>
      <c r="T545" s="22">
        <v>10</v>
      </c>
      <c r="U545" s="22">
        <f t="shared" si="23"/>
        <v>1</v>
      </c>
      <c r="V545" s="22">
        <f t="shared" si="24"/>
        <v>10</v>
      </c>
      <c r="W545" s="34" t="s">
        <v>9</v>
      </c>
      <c r="X545" s="22" t="s">
        <v>8</v>
      </c>
      <c r="Y545" s="22" t="s">
        <v>2553</v>
      </c>
      <c r="Z545" s="22" t="s">
        <v>91</v>
      </c>
      <c r="AA545" s="22">
        <v>20</v>
      </c>
      <c r="AB545" s="22" t="s">
        <v>145</v>
      </c>
      <c r="AC545" s="22" t="s">
        <v>9</v>
      </c>
      <c r="AD545" s="22" t="s">
        <v>8</v>
      </c>
      <c r="AE545" s="22" t="s">
        <v>85</v>
      </c>
      <c r="AF545" s="22">
        <v>540</v>
      </c>
      <c r="AG545" s="22" t="s">
        <v>9</v>
      </c>
      <c r="AH545" s="22">
        <v>10</v>
      </c>
      <c r="AI545" s="34" t="s">
        <v>1223</v>
      </c>
      <c r="AK545" s="22">
        <v>40</v>
      </c>
      <c r="AL545" s="22" t="s">
        <v>145</v>
      </c>
      <c r="AM545" s="22">
        <v>0</v>
      </c>
      <c r="AN545" s="22" t="s">
        <v>157</v>
      </c>
      <c r="AO545" s="34">
        <v>6</v>
      </c>
      <c r="AP545" s="22" t="s">
        <v>876</v>
      </c>
      <c r="AQ545" s="22">
        <v>13.66</v>
      </c>
      <c r="AR545" s="22">
        <v>1.9</v>
      </c>
      <c r="AS545" s="22">
        <v>6.79</v>
      </c>
      <c r="AT545" s="22">
        <v>0.4</v>
      </c>
      <c r="AU545" s="22" t="s">
        <v>8</v>
      </c>
      <c r="AV545" s="22" t="s">
        <v>8</v>
      </c>
      <c r="AW545" s="22" t="s">
        <v>483</v>
      </c>
      <c r="AX545" s="22" t="s">
        <v>197</v>
      </c>
      <c r="AY545" s="34" t="s">
        <v>12</v>
      </c>
      <c r="AZ545" s="22" t="s">
        <v>8</v>
      </c>
      <c r="BA545" s="22" t="s">
        <v>8</v>
      </c>
      <c r="BB545" s="22" t="s">
        <v>8</v>
      </c>
      <c r="BC545" s="22" t="s">
        <v>8</v>
      </c>
      <c r="BD545" s="22" t="s">
        <v>8</v>
      </c>
      <c r="BE545" s="22" t="s">
        <v>8</v>
      </c>
      <c r="BF545" s="34" t="s">
        <v>272</v>
      </c>
      <c r="BG545" s="22" t="s">
        <v>273</v>
      </c>
      <c r="BH545" s="22" t="s">
        <v>2211</v>
      </c>
    </row>
    <row r="546" spans="1:61" x14ac:dyDescent="0.3">
      <c r="A546" t="s">
        <v>2215</v>
      </c>
      <c r="B546" t="s">
        <v>2214</v>
      </c>
      <c r="C546">
        <v>2011</v>
      </c>
      <c r="D546" t="s">
        <v>2216</v>
      </c>
      <c r="E546" t="s">
        <v>141</v>
      </c>
      <c r="F546" s="35" t="s">
        <v>24</v>
      </c>
      <c r="G546" t="s">
        <v>11</v>
      </c>
      <c r="H546" t="s">
        <v>36</v>
      </c>
      <c r="I546" t="s">
        <v>12</v>
      </c>
      <c r="J546" t="s">
        <v>8</v>
      </c>
      <c r="K546" t="s">
        <v>9</v>
      </c>
      <c r="L546" t="s">
        <v>9</v>
      </c>
      <c r="M546" t="s">
        <v>9</v>
      </c>
      <c r="N546">
        <v>356.27</v>
      </c>
      <c r="O546">
        <v>360.8</v>
      </c>
      <c r="P546">
        <v>365.33</v>
      </c>
      <c r="Q546">
        <v>1</v>
      </c>
      <c r="R546">
        <v>6</v>
      </c>
      <c r="S546">
        <v>2</v>
      </c>
      <c r="T546">
        <v>6</v>
      </c>
      <c r="U546">
        <f t="shared" si="23"/>
        <v>2</v>
      </c>
      <c r="V546">
        <f t="shared" si="24"/>
        <v>3</v>
      </c>
      <c r="W546" s="35" t="s">
        <v>99</v>
      </c>
      <c r="X546" t="s">
        <v>8</v>
      </c>
      <c r="Y546" t="s">
        <v>2553</v>
      </c>
      <c r="Z546" t="s">
        <v>9</v>
      </c>
      <c r="AA546">
        <v>37.5</v>
      </c>
      <c r="AB546" t="s">
        <v>145</v>
      </c>
      <c r="AC546">
        <v>7000</v>
      </c>
      <c r="AD546" t="s">
        <v>252</v>
      </c>
      <c r="AE546" t="s">
        <v>776</v>
      </c>
      <c r="AF546">
        <v>540</v>
      </c>
      <c r="AG546">
        <v>0.1</v>
      </c>
      <c r="AH546">
        <v>25</v>
      </c>
      <c r="AI546" s="35" t="s">
        <v>2217</v>
      </c>
      <c r="AK546">
        <v>250</v>
      </c>
      <c r="AL546" t="s">
        <v>519</v>
      </c>
      <c r="AM546">
        <v>0.5</v>
      </c>
      <c r="AN546" t="s">
        <v>158</v>
      </c>
      <c r="AO546" s="35">
        <v>168</v>
      </c>
      <c r="AP546" t="s">
        <v>876</v>
      </c>
      <c r="AQ546">
        <v>1.46</v>
      </c>
      <c r="AR546">
        <v>0.23</v>
      </c>
      <c r="AS546">
        <v>3.04</v>
      </c>
      <c r="AT546">
        <v>0.4</v>
      </c>
      <c r="AU546" t="s">
        <v>8</v>
      </c>
      <c r="AV546" t="s">
        <v>8</v>
      </c>
      <c r="AW546" t="s">
        <v>137</v>
      </c>
      <c r="AX546" t="s">
        <v>197</v>
      </c>
      <c r="AY546" s="35" t="s">
        <v>12</v>
      </c>
      <c r="AZ546" t="s">
        <v>8</v>
      </c>
      <c r="BA546" t="s">
        <v>8</v>
      </c>
      <c r="BB546" t="s">
        <v>8</v>
      </c>
      <c r="BC546" t="s">
        <v>8</v>
      </c>
      <c r="BD546" t="s">
        <v>8</v>
      </c>
      <c r="BE546" t="s">
        <v>8</v>
      </c>
      <c r="BF546" s="35" t="s">
        <v>273</v>
      </c>
      <c r="BG546" t="s">
        <v>272</v>
      </c>
    </row>
    <row r="547" spans="1:61" s="22" customFormat="1" x14ac:dyDescent="0.3">
      <c r="A547" s="22" t="s">
        <v>2219</v>
      </c>
      <c r="B547" s="22" t="s">
        <v>2218</v>
      </c>
      <c r="C547" s="22">
        <v>2007</v>
      </c>
      <c r="D547" s="22" t="s">
        <v>2220</v>
      </c>
      <c r="E547" s="22" t="s">
        <v>141</v>
      </c>
      <c r="F547" s="34" t="s">
        <v>24</v>
      </c>
      <c r="G547" s="22" t="s">
        <v>11</v>
      </c>
      <c r="H547" s="22" t="s">
        <v>36</v>
      </c>
      <c r="I547" s="22" t="s">
        <v>12</v>
      </c>
      <c r="J547" s="22" t="s">
        <v>8</v>
      </c>
      <c r="K547" s="22" t="s">
        <v>9</v>
      </c>
      <c r="L547" s="22">
        <v>9</v>
      </c>
      <c r="M547" s="22" t="s">
        <v>9</v>
      </c>
      <c r="N547" s="22" t="s">
        <v>9</v>
      </c>
      <c r="O547" s="22" t="s">
        <v>9</v>
      </c>
      <c r="P547" s="22" t="s">
        <v>9</v>
      </c>
      <c r="Q547" s="22">
        <v>2</v>
      </c>
      <c r="R547" s="22">
        <v>7</v>
      </c>
      <c r="S547" s="22">
        <v>0</v>
      </c>
      <c r="T547" s="22" t="s">
        <v>8</v>
      </c>
      <c r="U547" s="22" t="str">
        <f t="shared" si="23"/>
        <v>NA</v>
      </c>
      <c r="V547" s="22" t="str">
        <f t="shared" si="24"/>
        <v>NA</v>
      </c>
      <c r="W547" s="34" t="s">
        <v>97</v>
      </c>
      <c r="X547" s="22" t="s">
        <v>8</v>
      </c>
      <c r="Y547" s="22" t="s">
        <v>2553</v>
      </c>
      <c r="Z547" s="22" t="s">
        <v>91</v>
      </c>
      <c r="AA547" s="22">
        <v>20</v>
      </c>
      <c r="AB547" s="22" t="s">
        <v>145</v>
      </c>
      <c r="AC547" s="22">
        <v>800000</v>
      </c>
      <c r="AD547" s="22" t="s">
        <v>252</v>
      </c>
      <c r="AE547" s="22" t="s">
        <v>85</v>
      </c>
      <c r="AF547" s="22">
        <v>540</v>
      </c>
      <c r="AG547" s="22">
        <v>3</v>
      </c>
      <c r="AH547" s="22">
        <v>10</v>
      </c>
      <c r="AI547" s="34" t="s">
        <v>12</v>
      </c>
      <c r="AJ547" s="22" t="s">
        <v>8</v>
      </c>
      <c r="AK547" s="22" t="s">
        <v>8</v>
      </c>
      <c r="AL547" s="22" t="s">
        <v>8</v>
      </c>
      <c r="AM547" s="22" t="s">
        <v>8</v>
      </c>
      <c r="AN547" s="22" t="s">
        <v>8</v>
      </c>
      <c r="AO547" s="34">
        <v>168</v>
      </c>
      <c r="AP547" s="22" t="s">
        <v>875</v>
      </c>
      <c r="AQ547" s="22">
        <v>150.80000000000001</v>
      </c>
      <c r="AR547" s="22">
        <v>7.1</v>
      </c>
      <c r="AS547" s="22" t="s">
        <v>8</v>
      </c>
      <c r="AT547" s="22" t="s">
        <v>8</v>
      </c>
      <c r="AU547" s="22" t="s">
        <v>8</v>
      </c>
      <c r="AV547" s="22" t="s">
        <v>8</v>
      </c>
      <c r="AW547" s="22" t="s">
        <v>137</v>
      </c>
      <c r="AX547" s="22" t="s">
        <v>198</v>
      </c>
      <c r="AY547" s="34" t="s">
        <v>47</v>
      </c>
      <c r="AZ547" s="22">
        <v>14.43</v>
      </c>
      <c r="BA547" s="22">
        <v>0.69</v>
      </c>
      <c r="BB547" s="22" t="s">
        <v>8</v>
      </c>
      <c r="BC547" s="22" t="s">
        <v>8</v>
      </c>
      <c r="BD547" s="22" t="s">
        <v>198</v>
      </c>
      <c r="BE547" s="22">
        <v>168</v>
      </c>
      <c r="BF547" s="34" t="s">
        <v>273</v>
      </c>
      <c r="BG547" s="22" t="s">
        <v>273</v>
      </c>
      <c r="BH547" s="22" t="s">
        <v>2221</v>
      </c>
    </row>
    <row r="548" spans="1:61" s="22" customFormat="1" x14ac:dyDescent="0.3">
      <c r="A548" s="22" t="s">
        <v>2219</v>
      </c>
      <c r="B548" s="22" t="s">
        <v>2218</v>
      </c>
      <c r="C548" s="22">
        <v>2007</v>
      </c>
      <c r="D548" s="22" t="s">
        <v>2220</v>
      </c>
      <c r="E548" s="22" t="s">
        <v>143</v>
      </c>
      <c r="F548" s="34" t="s">
        <v>24</v>
      </c>
      <c r="G548" s="22" t="s">
        <v>11</v>
      </c>
      <c r="H548" s="22" t="s">
        <v>36</v>
      </c>
      <c r="I548" s="22" t="s">
        <v>12</v>
      </c>
      <c r="J548" s="22" t="s">
        <v>8</v>
      </c>
      <c r="K548" s="22" t="s">
        <v>9</v>
      </c>
      <c r="L548" s="22">
        <v>9</v>
      </c>
      <c r="M548" s="22" t="s">
        <v>9</v>
      </c>
      <c r="N548" s="22" t="s">
        <v>9</v>
      </c>
      <c r="O548" s="22" t="s">
        <v>9</v>
      </c>
      <c r="P548" s="22" t="s">
        <v>9</v>
      </c>
      <c r="Q548" s="22">
        <v>2</v>
      </c>
      <c r="R548" s="22">
        <v>8</v>
      </c>
      <c r="S548" s="22">
        <v>0</v>
      </c>
      <c r="T548" s="22" t="s">
        <v>8</v>
      </c>
      <c r="U548" s="22" t="str">
        <f>IF(AND(Q548&lt;&gt;"", Q548&lt;&gt;0, Q548&lt;&gt;"NA", Q548&lt;&gt;"NR",S548&lt;&gt;"", S548&lt;&gt;0, S548&lt;&gt;"NA", S548&lt;&gt;"NR"), S548/Q548, "NA")</f>
        <v>NA</v>
      </c>
      <c r="V548" s="22" t="str">
        <f>IF(AND(U548&lt;&gt;"", U548&lt;&gt;0, U548&lt;&gt;"NA", U548&lt;&gt;"NR",R548&lt;&gt;"", R548&lt;&gt;0, R548&lt;&gt;"NA", R548&lt;&gt;"NR"), R548/U548, "NA")</f>
        <v>NA</v>
      </c>
      <c r="W548" s="34" t="s">
        <v>97</v>
      </c>
      <c r="X548" s="22" t="s">
        <v>8</v>
      </c>
      <c r="Y548" s="22" t="s">
        <v>2553</v>
      </c>
      <c r="Z548" s="22" t="s">
        <v>91</v>
      </c>
      <c r="AA548" s="22">
        <v>10</v>
      </c>
      <c r="AB548" s="22" t="s">
        <v>145</v>
      </c>
      <c r="AC548" s="22">
        <v>800000</v>
      </c>
      <c r="AD548" s="22" t="s">
        <v>252</v>
      </c>
      <c r="AE548" s="22" t="s">
        <v>85</v>
      </c>
      <c r="AF548" s="22">
        <v>540</v>
      </c>
      <c r="AG548" s="22">
        <v>3</v>
      </c>
      <c r="AH548" s="22">
        <v>10</v>
      </c>
      <c r="AI548" s="34" t="s">
        <v>12</v>
      </c>
      <c r="AJ548" s="22" t="s">
        <v>8</v>
      </c>
      <c r="AK548" s="22" t="s">
        <v>8</v>
      </c>
      <c r="AL548" s="22" t="s">
        <v>8</v>
      </c>
      <c r="AM548" s="22" t="s">
        <v>8</v>
      </c>
      <c r="AN548" s="22" t="s">
        <v>8</v>
      </c>
      <c r="AO548" s="34">
        <v>168</v>
      </c>
      <c r="AP548" s="22" t="s">
        <v>875</v>
      </c>
      <c r="AQ548" s="22">
        <v>90</v>
      </c>
      <c r="AR548" s="22">
        <v>9.1999999999999993</v>
      </c>
      <c r="AS548" s="22" t="s">
        <v>8</v>
      </c>
      <c r="AT548" s="22" t="s">
        <v>8</v>
      </c>
      <c r="AU548" s="22" t="s">
        <v>8</v>
      </c>
      <c r="AV548" s="22" t="s">
        <v>8</v>
      </c>
      <c r="AW548" s="22" t="s">
        <v>137</v>
      </c>
      <c r="AX548" s="22" t="s">
        <v>198</v>
      </c>
      <c r="AY548" s="34" t="s">
        <v>47</v>
      </c>
      <c r="AZ548" s="22">
        <v>9.25</v>
      </c>
      <c r="BA548" s="22">
        <v>1.1599999999999999</v>
      </c>
      <c r="BB548" s="22" t="s">
        <v>8</v>
      </c>
      <c r="BC548" s="22" t="s">
        <v>8</v>
      </c>
      <c r="BD548" s="22" t="s">
        <v>198</v>
      </c>
      <c r="BE548" s="22">
        <v>168</v>
      </c>
      <c r="BF548" s="34" t="s">
        <v>273</v>
      </c>
      <c r="BG548" s="22" t="s">
        <v>273</v>
      </c>
      <c r="BH548" s="22" t="s">
        <v>2221</v>
      </c>
    </row>
    <row r="549" spans="1:61" s="22" customFormat="1" x14ac:dyDescent="0.3">
      <c r="A549" s="22" t="s">
        <v>2219</v>
      </c>
      <c r="B549" s="22" t="s">
        <v>2218</v>
      </c>
      <c r="C549" s="22">
        <v>2007</v>
      </c>
      <c r="D549" s="22" t="s">
        <v>2220</v>
      </c>
      <c r="E549" s="22" t="s">
        <v>144</v>
      </c>
      <c r="F549" s="34" t="s">
        <v>24</v>
      </c>
      <c r="G549" s="22" t="s">
        <v>11</v>
      </c>
      <c r="H549" s="22" t="s">
        <v>36</v>
      </c>
      <c r="I549" s="22" t="s">
        <v>12</v>
      </c>
      <c r="J549" s="22" t="s">
        <v>8</v>
      </c>
      <c r="K549" s="22" t="s">
        <v>9</v>
      </c>
      <c r="L549" s="22">
        <v>9</v>
      </c>
      <c r="M549" s="22" t="s">
        <v>9</v>
      </c>
      <c r="N549" s="22" t="s">
        <v>9</v>
      </c>
      <c r="O549" s="22" t="s">
        <v>9</v>
      </c>
      <c r="P549" s="22" t="s">
        <v>9</v>
      </c>
      <c r="Q549" s="22">
        <v>1</v>
      </c>
      <c r="R549" s="22">
        <v>15</v>
      </c>
      <c r="S549" s="22">
        <v>1</v>
      </c>
      <c r="T549" s="22">
        <v>15</v>
      </c>
      <c r="U549" s="22">
        <f>IF(AND(Q549&lt;&gt;"", Q549&lt;&gt;0, Q549&lt;&gt;"NA", Q549&lt;&gt;"NR",S549&lt;&gt;"", S549&lt;&gt;0, S549&lt;&gt;"NA", S549&lt;&gt;"NR"), S549/Q549, "NA")</f>
        <v>1</v>
      </c>
      <c r="V549" s="22">
        <f>IF(AND(U549&lt;&gt;"", U549&lt;&gt;0, U549&lt;&gt;"NA", U549&lt;&gt;"NR",R549&lt;&gt;"", R549&lt;&gt;0, R549&lt;&gt;"NA", R549&lt;&gt;"NR"), R549/U549, "NA")</f>
        <v>15</v>
      </c>
      <c r="W549" s="34" t="s">
        <v>97</v>
      </c>
      <c r="X549" s="22" t="s">
        <v>8</v>
      </c>
      <c r="Y549" s="22" t="s">
        <v>2553</v>
      </c>
      <c r="Z549" s="22" t="s">
        <v>91</v>
      </c>
      <c r="AA549" s="22">
        <v>10</v>
      </c>
      <c r="AB549" s="22" t="s">
        <v>145</v>
      </c>
      <c r="AC549" s="22">
        <v>800000</v>
      </c>
      <c r="AD549" s="22" t="s">
        <v>252</v>
      </c>
      <c r="AE549" s="22" t="s">
        <v>85</v>
      </c>
      <c r="AF549" s="22">
        <v>540</v>
      </c>
      <c r="AG549" s="22">
        <v>3</v>
      </c>
      <c r="AH549" s="22">
        <v>10</v>
      </c>
      <c r="AI549" s="34" t="s">
        <v>360</v>
      </c>
      <c r="AK549" s="22">
        <v>3</v>
      </c>
      <c r="AL549" s="22" t="s">
        <v>145</v>
      </c>
      <c r="AM549" s="22">
        <v>0</v>
      </c>
      <c r="AN549" s="22" t="s">
        <v>157</v>
      </c>
      <c r="AO549" s="34">
        <v>168</v>
      </c>
      <c r="AP549" s="22" t="s">
        <v>875</v>
      </c>
      <c r="AQ549" s="22">
        <v>84.4</v>
      </c>
      <c r="AR549" s="22">
        <v>9.3000000000000007</v>
      </c>
      <c r="AS549" s="22">
        <v>40.299999999999997</v>
      </c>
      <c r="AT549" s="22">
        <v>4.5</v>
      </c>
      <c r="AU549" s="22" t="s">
        <v>8</v>
      </c>
      <c r="AV549" s="22" t="s">
        <v>8</v>
      </c>
      <c r="AW549" s="22" t="s">
        <v>137</v>
      </c>
      <c r="AX549" s="22" t="s">
        <v>198</v>
      </c>
      <c r="AY549" s="34" t="s">
        <v>47</v>
      </c>
      <c r="AZ549" s="22">
        <v>10.7</v>
      </c>
      <c r="BA549" s="22">
        <v>1</v>
      </c>
      <c r="BB549" s="22">
        <v>5</v>
      </c>
      <c r="BC549" s="22">
        <v>0.9</v>
      </c>
      <c r="BD549" s="22" t="s">
        <v>198</v>
      </c>
      <c r="BE549" s="22">
        <v>168</v>
      </c>
      <c r="BF549" s="34" t="s">
        <v>273</v>
      </c>
      <c r="BG549" s="22" t="s">
        <v>273</v>
      </c>
      <c r="BH549" s="22" t="s">
        <v>2221</v>
      </c>
    </row>
    <row r="550" spans="1:61" x14ac:dyDescent="0.3">
      <c r="A550" t="s">
        <v>2222</v>
      </c>
      <c r="B550" t="s">
        <v>2218</v>
      </c>
      <c r="C550">
        <v>2007</v>
      </c>
      <c r="D550" t="s">
        <v>2223</v>
      </c>
      <c r="E550" t="s">
        <v>141</v>
      </c>
      <c r="F550" s="35" t="s">
        <v>24</v>
      </c>
      <c r="G550" t="s">
        <v>11</v>
      </c>
      <c r="H550" t="s">
        <v>36</v>
      </c>
      <c r="I550" t="s">
        <v>12</v>
      </c>
      <c r="J550" t="s">
        <v>8</v>
      </c>
      <c r="K550" t="s">
        <v>9</v>
      </c>
      <c r="L550">
        <v>9</v>
      </c>
      <c r="M550" t="s">
        <v>9</v>
      </c>
      <c r="N550" t="s">
        <v>9</v>
      </c>
      <c r="O550" t="s">
        <v>9</v>
      </c>
      <c r="P550" t="s">
        <v>9</v>
      </c>
      <c r="Q550">
        <v>2</v>
      </c>
      <c r="R550">
        <v>6</v>
      </c>
      <c r="S550">
        <v>0</v>
      </c>
      <c r="T550" t="s">
        <v>8</v>
      </c>
      <c r="U550" t="str">
        <f t="shared" si="23"/>
        <v>NA</v>
      </c>
      <c r="V550" t="str">
        <f t="shared" si="24"/>
        <v>NA</v>
      </c>
      <c r="W550" s="35" t="s">
        <v>97</v>
      </c>
      <c r="X550" t="s">
        <v>8</v>
      </c>
      <c r="Y550" t="s">
        <v>2553</v>
      </c>
      <c r="Z550" t="s">
        <v>91</v>
      </c>
      <c r="AA550">
        <v>20</v>
      </c>
      <c r="AB550" t="s">
        <v>145</v>
      </c>
      <c r="AC550">
        <v>800000</v>
      </c>
      <c r="AD550" t="s">
        <v>252</v>
      </c>
      <c r="AE550" t="s">
        <v>85</v>
      </c>
      <c r="AF550">
        <v>540</v>
      </c>
      <c r="AG550">
        <v>3</v>
      </c>
      <c r="AH550">
        <v>10</v>
      </c>
      <c r="AI550" s="35" t="s">
        <v>12</v>
      </c>
      <c r="AJ550" t="s">
        <v>8</v>
      </c>
      <c r="AK550" t="s">
        <v>8</v>
      </c>
      <c r="AL550" t="s">
        <v>8</v>
      </c>
      <c r="AM550" t="s">
        <v>8</v>
      </c>
      <c r="AN550" t="s">
        <v>8</v>
      </c>
      <c r="AO550" s="35">
        <v>24</v>
      </c>
      <c r="AP550" t="s">
        <v>876</v>
      </c>
      <c r="AQ550">
        <v>215.74</v>
      </c>
      <c r="AR550">
        <v>12.76</v>
      </c>
      <c r="AS550" t="s">
        <v>8</v>
      </c>
      <c r="AT550" t="s">
        <v>8</v>
      </c>
      <c r="AU550" t="s">
        <v>8</v>
      </c>
      <c r="AV550" t="s">
        <v>8</v>
      </c>
      <c r="AW550" t="s">
        <v>137</v>
      </c>
      <c r="AX550" t="s">
        <v>9</v>
      </c>
      <c r="AY550" s="35" t="s">
        <v>12</v>
      </c>
      <c r="AZ550" t="s">
        <v>8</v>
      </c>
      <c r="BA550" t="s">
        <v>8</v>
      </c>
      <c r="BB550" t="s">
        <v>8</v>
      </c>
      <c r="BC550" t="s">
        <v>8</v>
      </c>
      <c r="BD550" t="s">
        <v>8</v>
      </c>
      <c r="BE550" t="s">
        <v>8</v>
      </c>
      <c r="BF550" s="35" t="s">
        <v>272</v>
      </c>
      <c r="BG550" t="s">
        <v>273</v>
      </c>
      <c r="BH550" t="s">
        <v>2224</v>
      </c>
    </row>
    <row r="551" spans="1:61" x14ac:dyDescent="0.3">
      <c r="A551" t="s">
        <v>2222</v>
      </c>
      <c r="B551" t="s">
        <v>2218</v>
      </c>
      <c r="C551">
        <v>2007</v>
      </c>
      <c r="D551" t="s">
        <v>2223</v>
      </c>
      <c r="E551" t="s">
        <v>143</v>
      </c>
      <c r="F551" s="35" t="s">
        <v>24</v>
      </c>
      <c r="G551" t="s">
        <v>11</v>
      </c>
      <c r="H551" t="s">
        <v>36</v>
      </c>
      <c r="I551" t="s">
        <v>12</v>
      </c>
      <c r="J551" t="s">
        <v>8</v>
      </c>
      <c r="K551" t="s">
        <v>9</v>
      </c>
      <c r="L551">
        <v>9</v>
      </c>
      <c r="M551" t="s">
        <v>9</v>
      </c>
      <c r="N551" t="s">
        <v>9</v>
      </c>
      <c r="O551" t="s">
        <v>9</v>
      </c>
      <c r="P551" t="s">
        <v>9</v>
      </c>
      <c r="Q551">
        <v>2</v>
      </c>
      <c r="R551">
        <v>6</v>
      </c>
      <c r="S551">
        <v>0</v>
      </c>
      <c r="T551" t="s">
        <v>8</v>
      </c>
      <c r="U551" t="str">
        <f>IF(AND(Q551&lt;&gt;"", Q551&lt;&gt;0, Q551&lt;&gt;"NA", Q551&lt;&gt;"NR",S551&lt;&gt;"", S551&lt;&gt;0, S551&lt;&gt;"NA", S551&lt;&gt;"NR"), S551/Q551, "NA")</f>
        <v>NA</v>
      </c>
      <c r="V551" t="str">
        <f>IF(AND(U551&lt;&gt;"", U551&lt;&gt;0, U551&lt;&gt;"NA", U551&lt;&gt;"NR",R551&lt;&gt;"", R551&lt;&gt;0, R551&lt;&gt;"NA", R551&lt;&gt;"NR"), R551/U551, "NA")</f>
        <v>NA</v>
      </c>
      <c r="W551" s="35" t="s">
        <v>97</v>
      </c>
      <c r="X551" t="s">
        <v>8</v>
      </c>
      <c r="Y551" t="s">
        <v>2553</v>
      </c>
      <c r="Z551" t="s">
        <v>91</v>
      </c>
      <c r="AA551">
        <v>10</v>
      </c>
      <c r="AB551" t="s">
        <v>145</v>
      </c>
      <c r="AC551">
        <v>800000</v>
      </c>
      <c r="AD551" t="s">
        <v>252</v>
      </c>
      <c r="AE551" t="s">
        <v>85</v>
      </c>
      <c r="AF551">
        <v>540</v>
      </c>
      <c r="AG551">
        <v>3</v>
      </c>
      <c r="AH551">
        <v>10</v>
      </c>
      <c r="AI551" s="35" t="s">
        <v>12</v>
      </c>
      <c r="AJ551" t="s">
        <v>8</v>
      </c>
      <c r="AK551" t="s">
        <v>8</v>
      </c>
      <c r="AL551" t="s">
        <v>8</v>
      </c>
      <c r="AM551" t="s">
        <v>8</v>
      </c>
      <c r="AN551" t="s">
        <v>8</v>
      </c>
      <c r="AO551" s="35">
        <v>24</v>
      </c>
      <c r="AP551" t="s">
        <v>876</v>
      </c>
      <c r="AQ551">
        <v>128.78</v>
      </c>
      <c r="AR551">
        <v>19.850000000000001</v>
      </c>
      <c r="AS551" t="s">
        <v>8</v>
      </c>
      <c r="AT551" t="s">
        <v>8</v>
      </c>
      <c r="AU551" t="s">
        <v>8</v>
      </c>
      <c r="AV551" t="s">
        <v>8</v>
      </c>
      <c r="AW551" t="s">
        <v>137</v>
      </c>
      <c r="AX551" t="s">
        <v>9</v>
      </c>
      <c r="AY551" s="35" t="s">
        <v>12</v>
      </c>
      <c r="AZ551" t="s">
        <v>8</v>
      </c>
      <c r="BA551" t="s">
        <v>8</v>
      </c>
      <c r="BB551" t="s">
        <v>8</v>
      </c>
      <c r="BC551" t="s">
        <v>8</v>
      </c>
      <c r="BD551" t="s">
        <v>8</v>
      </c>
      <c r="BE551" t="s">
        <v>8</v>
      </c>
      <c r="BF551" s="35" t="s">
        <v>272</v>
      </c>
      <c r="BG551" t="s">
        <v>273</v>
      </c>
      <c r="BH551" t="s">
        <v>2224</v>
      </c>
    </row>
    <row r="552" spans="1:61" x14ac:dyDescent="0.3">
      <c r="A552" t="s">
        <v>2222</v>
      </c>
      <c r="B552" t="s">
        <v>2218</v>
      </c>
      <c r="C552">
        <v>2007</v>
      </c>
      <c r="D552" t="s">
        <v>2223</v>
      </c>
      <c r="E552" t="s">
        <v>144</v>
      </c>
      <c r="F552" s="35" t="s">
        <v>24</v>
      </c>
      <c r="G552" t="s">
        <v>11</v>
      </c>
      <c r="H552" t="s">
        <v>36</v>
      </c>
      <c r="I552" t="s">
        <v>12</v>
      </c>
      <c r="J552" t="s">
        <v>8</v>
      </c>
      <c r="K552" t="s">
        <v>9</v>
      </c>
      <c r="L552">
        <v>9</v>
      </c>
      <c r="M552" t="s">
        <v>9</v>
      </c>
      <c r="N552" t="s">
        <v>9</v>
      </c>
      <c r="O552" t="s">
        <v>9</v>
      </c>
      <c r="P552" t="s">
        <v>9</v>
      </c>
      <c r="Q552">
        <v>1</v>
      </c>
      <c r="R552">
        <v>7</v>
      </c>
      <c r="S552">
        <v>1</v>
      </c>
      <c r="T552">
        <v>8</v>
      </c>
      <c r="U552">
        <f>IF(AND(Q552&lt;&gt;"", Q552&lt;&gt;0, Q552&lt;&gt;"NA", Q552&lt;&gt;"NR",S552&lt;&gt;"", S552&lt;&gt;0, S552&lt;&gt;"NA", S552&lt;&gt;"NR"), S552/Q552, "NA")</f>
        <v>1</v>
      </c>
      <c r="V552">
        <f>IF(AND(U552&lt;&gt;"", U552&lt;&gt;0, U552&lt;&gt;"NA", U552&lt;&gt;"NR",R552&lt;&gt;"", R552&lt;&gt;0, R552&lt;&gt;"NA", R552&lt;&gt;"NR"), R552/U552, "NA")</f>
        <v>7</v>
      </c>
      <c r="W552" s="35" t="s">
        <v>97</v>
      </c>
      <c r="X552" t="s">
        <v>8</v>
      </c>
      <c r="Y552" t="s">
        <v>2553</v>
      </c>
      <c r="Z552" t="s">
        <v>91</v>
      </c>
      <c r="AA552">
        <v>20</v>
      </c>
      <c r="AB552" t="s">
        <v>145</v>
      </c>
      <c r="AC552">
        <v>800000</v>
      </c>
      <c r="AD552" t="s">
        <v>252</v>
      </c>
      <c r="AE552" t="s">
        <v>85</v>
      </c>
      <c r="AF552">
        <v>540</v>
      </c>
      <c r="AG552">
        <v>3</v>
      </c>
      <c r="AH552">
        <v>10</v>
      </c>
      <c r="AI552" s="35" t="s">
        <v>360</v>
      </c>
      <c r="AK552">
        <v>3</v>
      </c>
      <c r="AL552" t="s">
        <v>145</v>
      </c>
      <c r="AM552">
        <v>0</v>
      </c>
      <c r="AN552" t="s">
        <v>157</v>
      </c>
      <c r="AO552" s="35">
        <v>24</v>
      </c>
      <c r="AP552" t="s">
        <v>876</v>
      </c>
      <c r="AQ552">
        <v>201.32</v>
      </c>
      <c r="AR552">
        <v>9.4700000000000006</v>
      </c>
      <c r="AS552">
        <v>163.41999999999999</v>
      </c>
      <c r="AT552">
        <v>9.4700000000000006</v>
      </c>
      <c r="AU552" t="s">
        <v>8</v>
      </c>
      <c r="AV552" t="s">
        <v>8</v>
      </c>
      <c r="AW552" t="s">
        <v>137</v>
      </c>
      <c r="AX552" t="s">
        <v>9</v>
      </c>
      <c r="AY552" s="35" t="s">
        <v>12</v>
      </c>
      <c r="AZ552" t="s">
        <v>8</v>
      </c>
      <c r="BA552" t="s">
        <v>8</v>
      </c>
      <c r="BB552" t="s">
        <v>8</v>
      </c>
      <c r="BC552" t="s">
        <v>8</v>
      </c>
      <c r="BD552" t="s">
        <v>8</v>
      </c>
      <c r="BE552" t="s">
        <v>8</v>
      </c>
      <c r="BF552" s="35" t="s">
        <v>272</v>
      </c>
      <c r="BG552" t="s">
        <v>273</v>
      </c>
      <c r="BH552" t="s">
        <v>2224</v>
      </c>
    </row>
    <row r="553" spans="1:61" s="22" customFormat="1" x14ac:dyDescent="0.3">
      <c r="A553" s="22" t="s">
        <v>2226</v>
      </c>
      <c r="B553" s="22" t="s">
        <v>2218</v>
      </c>
      <c r="C553" s="22">
        <v>2008</v>
      </c>
      <c r="D553" s="22" t="s">
        <v>2225</v>
      </c>
      <c r="E553" s="22" t="s">
        <v>141</v>
      </c>
      <c r="F553" s="34" t="s">
        <v>24</v>
      </c>
      <c r="G553" s="22" t="s">
        <v>11</v>
      </c>
      <c r="H553" s="22" t="s">
        <v>36</v>
      </c>
      <c r="I553" s="22" t="s">
        <v>12</v>
      </c>
      <c r="J553" s="22" t="s">
        <v>8</v>
      </c>
      <c r="K553" s="22" t="s">
        <v>9</v>
      </c>
      <c r="L553" s="22">
        <v>9</v>
      </c>
      <c r="M553" s="22" t="s">
        <v>9</v>
      </c>
      <c r="N553" s="22" t="s">
        <v>9</v>
      </c>
      <c r="O553" s="22" t="s">
        <v>9</v>
      </c>
      <c r="P553" s="22" t="s">
        <v>9</v>
      </c>
      <c r="Q553" s="22">
        <v>1</v>
      </c>
      <c r="R553" s="22">
        <v>13</v>
      </c>
      <c r="S553" s="22">
        <v>0</v>
      </c>
      <c r="T553" s="22" t="s">
        <v>8</v>
      </c>
      <c r="U553" s="22" t="str">
        <f t="shared" si="23"/>
        <v>NA</v>
      </c>
      <c r="V553" s="22" t="str">
        <f t="shared" si="24"/>
        <v>NA</v>
      </c>
      <c r="W553" s="34" t="s">
        <v>97</v>
      </c>
      <c r="X553" s="22" t="s">
        <v>8</v>
      </c>
      <c r="Y553" s="22" t="s">
        <v>2553</v>
      </c>
      <c r="Z553" s="22" t="s">
        <v>91</v>
      </c>
      <c r="AA553" s="22">
        <v>10</v>
      </c>
      <c r="AB553" s="22" t="s">
        <v>145</v>
      </c>
      <c r="AC553" s="22">
        <v>800000</v>
      </c>
      <c r="AD553" s="22" t="s">
        <v>252</v>
      </c>
      <c r="AE553" s="22" t="s">
        <v>85</v>
      </c>
      <c r="AF553" s="22">
        <v>540</v>
      </c>
      <c r="AG553" s="22">
        <v>3</v>
      </c>
      <c r="AH553" s="22">
        <v>10</v>
      </c>
      <c r="AI553" s="34" t="s">
        <v>12</v>
      </c>
      <c r="AJ553" s="22" t="s">
        <v>8</v>
      </c>
      <c r="AK553" s="22" t="s">
        <v>8</v>
      </c>
      <c r="AL553" s="22" t="s">
        <v>8</v>
      </c>
      <c r="AM553" s="22" t="s">
        <v>8</v>
      </c>
      <c r="AN553" s="22" t="s">
        <v>8</v>
      </c>
      <c r="AO553" s="34">
        <v>24</v>
      </c>
      <c r="AP553" s="22" t="s">
        <v>875</v>
      </c>
      <c r="AQ553" s="22">
        <v>91.45</v>
      </c>
      <c r="AR553" s="22">
        <v>5.76</v>
      </c>
      <c r="AS553" s="22" t="s">
        <v>8</v>
      </c>
      <c r="AT553" s="22" t="s">
        <v>8</v>
      </c>
      <c r="AU553" s="22" t="s">
        <v>8</v>
      </c>
      <c r="AV553" s="22" t="s">
        <v>8</v>
      </c>
      <c r="AW553" s="22" t="s">
        <v>137</v>
      </c>
      <c r="AX553" s="22" t="s">
        <v>197</v>
      </c>
      <c r="AY553" s="34" t="s">
        <v>12</v>
      </c>
      <c r="AZ553" s="22" t="s">
        <v>8</v>
      </c>
      <c r="BA553" s="22" t="s">
        <v>8</v>
      </c>
      <c r="BB553" s="22" t="s">
        <v>8</v>
      </c>
      <c r="BC553" s="22" t="s">
        <v>8</v>
      </c>
      <c r="BD553" s="22" t="s">
        <v>8</v>
      </c>
      <c r="BE553" s="22" t="s">
        <v>8</v>
      </c>
      <c r="BF553" s="34" t="s">
        <v>272</v>
      </c>
      <c r="BG553" s="22" t="s">
        <v>273</v>
      </c>
      <c r="BH553" s="22" t="s">
        <v>2227</v>
      </c>
    </row>
    <row r="554" spans="1:61" x14ac:dyDescent="0.3">
      <c r="A554" t="s">
        <v>2229</v>
      </c>
      <c r="B554" t="s">
        <v>2228</v>
      </c>
      <c r="C554">
        <v>2017</v>
      </c>
      <c r="D554" t="s">
        <v>2230</v>
      </c>
      <c r="E554" t="s">
        <v>141</v>
      </c>
      <c r="F554" s="35" t="s">
        <v>25</v>
      </c>
      <c r="G554" t="s">
        <v>2231</v>
      </c>
      <c r="H554" t="s">
        <v>36</v>
      </c>
      <c r="I554" t="s">
        <v>12</v>
      </c>
      <c r="J554" t="s">
        <v>8</v>
      </c>
      <c r="K554" t="s">
        <v>9</v>
      </c>
      <c r="L554" t="s">
        <v>9</v>
      </c>
      <c r="M554" t="s">
        <v>9</v>
      </c>
      <c r="N554" t="s">
        <v>9</v>
      </c>
      <c r="O554" t="s">
        <v>9</v>
      </c>
      <c r="P554" t="s">
        <v>9</v>
      </c>
      <c r="Q554">
        <v>1</v>
      </c>
      <c r="R554">
        <v>8</v>
      </c>
      <c r="S554">
        <v>0</v>
      </c>
      <c r="T554" t="s">
        <v>8</v>
      </c>
      <c r="U554" t="str">
        <f t="shared" si="23"/>
        <v>NA</v>
      </c>
      <c r="V554" t="str">
        <f t="shared" si="24"/>
        <v>NA</v>
      </c>
      <c r="W554" s="35" t="s">
        <v>97</v>
      </c>
      <c r="X554" t="s">
        <v>8</v>
      </c>
      <c r="Y554" t="s">
        <v>78</v>
      </c>
      <c r="Z554" t="s">
        <v>9</v>
      </c>
      <c r="AA554">
        <v>100</v>
      </c>
      <c r="AB554" t="s">
        <v>145</v>
      </c>
      <c r="AC554">
        <v>12000</v>
      </c>
      <c r="AD554" t="s">
        <v>252</v>
      </c>
      <c r="AE554" t="s">
        <v>9</v>
      </c>
      <c r="AF554" t="s">
        <v>9</v>
      </c>
      <c r="AG554">
        <v>2</v>
      </c>
      <c r="AH554">
        <v>15</v>
      </c>
      <c r="AI554" s="35" t="s">
        <v>12</v>
      </c>
      <c r="AJ554" t="s">
        <v>8</v>
      </c>
      <c r="AK554" t="s">
        <v>8</v>
      </c>
      <c r="AL554" t="s">
        <v>8</v>
      </c>
      <c r="AM554" t="s">
        <v>8</v>
      </c>
      <c r="AN554" t="s">
        <v>8</v>
      </c>
      <c r="AO554" s="35" t="s">
        <v>9</v>
      </c>
      <c r="AP554" t="s">
        <v>876</v>
      </c>
      <c r="AQ554">
        <v>1.21</v>
      </c>
      <c r="AR554">
        <v>0.12</v>
      </c>
      <c r="AS554" t="s">
        <v>8</v>
      </c>
      <c r="AT554" t="s">
        <v>8</v>
      </c>
      <c r="AU554" t="s">
        <v>8</v>
      </c>
      <c r="AV554" t="s">
        <v>8</v>
      </c>
      <c r="AW554" t="s">
        <v>137</v>
      </c>
      <c r="AX554" t="s">
        <v>197</v>
      </c>
      <c r="AY554" s="35" t="s">
        <v>138</v>
      </c>
      <c r="AZ554" t="s">
        <v>9</v>
      </c>
      <c r="BA554" t="s">
        <v>9</v>
      </c>
      <c r="BB554" t="s">
        <v>9</v>
      </c>
      <c r="BC554" t="s">
        <v>9</v>
      </c>
      <c r="BD554" t="s">
        <v>9</v>
      </c>
      <c r="BE554" t="s">
        <v>9</v>
      </c>
      <c r="BF554" s="35" t="s">
        <v>273</v>
      </c>
      <c r="BG554" t="s">
        <v>273</v>
      </c>
      <c r="BI554" t="s">
        <v>2232</v>
      </c>
    </row>
    <row r="555" spans="1:61" x14ac:dyDescent="0.3">
      <c r="A555" t="s">
        <v>2229</v>
      </c>
      <c r="B555" t="s">
        <v>2228</v>
      </c>
      <c r="C555">
        <v>2017</v>
      </c>
      <c r="D555" t="s">
        <v>2230</v>
      </c>
      <c r="E555" t="s">
        <v>143</v>
      </c>
      <c r="F555" s="35" t="s">
        <v>25</v>
      </c>
      <c r="G555" t="s">
        <v>1008</v>
      </c>
      <c r="H555" t="s">
        <v>36</v>
      </c>
      <c r="I555" t="s">
        <v>12</v>
      </c>
      <c r="J555" t="s">
        <v>8</v>
      </c>
      <c r="K555">
        <v>6</v>
      </c>
      <c r="L555" t="s">
        <v>9</v>
      </c>
      <c r="M555">
        <v>7</v>
      </c>
      <c r="N555" t="s">
        <v>9</v>
      </c>
      <c r="O555" t="s">
        <v>9</v>
      </c>
      <c r="P555" t="s">
        <v>9</v>
      </c>
      <c r="Q555">
        <v>1</v>
      </c>
      <c r="R555">
        <v>8</v>
      </c>
      <c r="S555">
        <v>0</v>
      </c>
      <c r="T555" t="s">
        <v>8</v>
      </c>
      <c r="U555" t="str">
        <f>IF(AND(Q555&lt;&gt;"", Q555&lt;&gt;0, Q555&lt;&gt;"NA", Q555&lt;&gt;"NR",S555&lt;&gt;"", S555&lt;&gt;0, S555&lt;&gt;"NA", S555&lt;&gt;"NR"), S555/Q555, "NA")</f>
        <v>NA</v>
      </c>
      <c r="V555" t="str">
        <f>IF(AND(U555&lt;&gt;"", U555&lt;&gt;0, U555&lt;&gt;"NA", U555&lt;&gt;"NR",R555&lt;&gt;"", R555&lt;&gt;0, R555&lt;&gt;"NA", R555&lt;&gt;"NR"), R555/U555, "NA")</f>
        <v>NA</v>
      </c>
      <c r="W555" s="35" t="s">
        <v>97</v>
      </c>
      <c r="X555" t="s">
        <v>8</v>
      </c>
      <c r="Y555" t="s">
        <v>78</v>
      </c>
      <c r="Z555" t="s">
        <v>9</v>
      </c>
      <c r="AA555">
        <v>100</v>
      </c>
      <c r="AB555" t="s">
        <v>145</v>
      </c>
      <c r="AC555">
        <v>12000</v>
      </c>
      <c r="AD555" t="s">
        <v>252</v>
      </c>
      <c r="AE555" t="s">
        <v>9</v>
      </c>
      <c r="AF555" t="s">
        <v>9</v>
      </c>
      <c r="AG555">
        <v>2</v>
      </c>
      <c r="AH555">
        <v>15</v>
      </c>
      <c r="AI555" s="35" t="s">
        <v>12</v>
      </c>
      <c r="AJ555" t="s">
        <v>8</v>
      </c>
      <c r="AK555" t="s">
        <v>8</v>
      </c>
      <c r="AL555" t="s">
        <v>8</v>
      </c>
      <c r="AM555" t="s">
        <v>8</v>
      </c>
      <c r="AN555" t="s">
        <v>8</v>
      </c>
      <c r="AO555" s="35" t="s">
        <v>9</v>
      </c>
      <c r="AP555" t="s">
        <v>876</v>
      </c>
      <c r="AQ555">
        <v>1.25</v>
      </c>
      <c r="AR555">
        <v>0.05</v>
      </c>
      <c r="AS555" t="s">
        <v>8</v>
      </c>
      <c r="AT555" t="s">
        <v>8</v>
      </c>
      <c r="AU555" t="s">
        <v>8</v>
      </c>
      <c r="AV555" t="s">
        <v>8</v>
      </c>
      <c r="AW555" t="s">
        <v>137</v>
      </c>
      <c r="AX555" t="s">
        <v>197</v>
      </c>
      <c r="AY555" s="35" t="s">
        <v>138</v>
      </c>
      <c r="AZ555" t="s">
        <v>9</v>
      </c>
      <c r="BA555" t="s">
        <v>9</v>
      </c>
      <c r="BB555" t="s">
        <v>9</v>
      </c>
      <c r="BC555" t="s">
        <v>9</v>
      </c>
      <c r="BD555" t="s">
        <v>9</v>
      </c>
      <c r="BE555" t="s">
        <v>9</v>
      </c>
      <c r="BF555" s="35" t="s">
        <v>273</v>
      </c>
      <c r="BG555" t="s">
        <v>273</v>
      </c>
      <c r="BI555" t="s">
        <v>2232</v>
      </c>
    </row>
    <row r="556" spans="1:61" x14ac:dyDescent="0.3">
      <c r="A556" t="s">
        <v>2229</v>
      </c>
      <c r="B556" t="s">
        <v>2228</v>
      </c>
      <c r="C556">
        <v>2017</v>
      </c>
      <c r="D556" t="s">
        <v>2230</v>
      </c>
      <c r="E556" t="s">
        <v>144</v>
      </c>
      <c r="F556" s="35" t="s">
        <v>25</v>
      </c>
      <c r="G556" t="s">
        <v>1008</v>
      </c>
      <c r="H556" t="s">
        <v>36</v>
      </c>
      <c r="I556" t="s">
        <v>12</v>
      </c>
      <c r="J556" t="s">
        <v>8</v>
      </c>
      <c r="K556">
        <v>6</v>
      </c>
      <c r="L556" t="s">
        <v>9</v>
      </c>
      <c r="M556">
        <v>7</v>
      </c>
      <c r="N556" t="s">
        <v>9</v>
      </c>
      <c r="O556" t="s">
        <v>9</v>
      </c>
      <c r="P556" t="s">
        <v>9</v>
      </c>
      <c r="Q556">
        <v>1</v>
      </c>
      <c r="R556">
        <v>8</v>
      </c>
      <c r="S556">
        <v>1</v>
      </c>
      <c r="T556">
        <v>8</v>
      </c>
      <c r="U556">
        <f>IF(AND(Q556&lt;&gt;"", Q556&lt;&gt;0, Q556&lt;&gt;"NA", Q556&lt;&gt;"NR",S556&lt;&gt;"", S556&lt;&gt;0, S556&lt;&gt;"NA", S556&lt;&gt;"NR"), S556/Q556, "NA")</f>
        <v>1</v>
      </c>
      <c r="V556">
        <f>IF(AND(U556&lt;&gt;"", U556&lt;&gt;0, U556&lt;&gt;"NA", U556&lt;&gt;"NR",R556&lt;&gt;"", R556&lt;&gt;0, R556&lt;&gt;"NA", R556&lt;&gt;"NR"), R556/U556, "NA")</f>
        <v>8</v>
      </c>
      <c r="W556" s="35" t="s">
        <v>97</v>
      </c>
      <c r="X556" t="s">
        <v>8</v>
      </c>
      <c r="Y556" t="s">
        <v>78</v>
      </c>
      <c r="Z556" t="s">
        <v>9</v>
      </c>
      <c r="AA556">
        <v>100</v>
      </c>
      <c r="AB556" t="s">
        <v>145</v>
      </c>
      <c r="AC556">
        <v>12000</v>
      </c>
      <c r="AD556" t="s">
        <v>252</v>
      </c>
      <c r="AE556" t="s">
        <v>9</v>
      </c>
      <c r="AF556" t="s">
        <v>9</v>
      </c>
      <c r="AG556">
        <v>2</v>
      </c>
      <c r="AH556">
        <v>15</v>
      </c>
      <c r="AI556" s="35" t="s">
        <v>2233</v>
      </c>
      <c r="AK556" t="s">
        <v>9</v>
      </c>
      <c r="AL556" t="s">
        <v>8</v>
      </c>
      <c r="AM556">
        <v>96</v>
      </c>
      <c r="AN556" t="s">
        <v>158</v>
      </c>
      <c r="AO556" s="35">
        <v>240</v>
      </c>
      <c r="AP556" t="s">
        <v>876</v>
      </c>
      <c r="AQ556">
        <v>0.83</v>
      </c>
      <c r="AR556">
        <v>0.08</v>
      </c>
      <c r="AS556">
        <v>0.81</v>
      </c>
      <c r="AT556">
        <v>0.12</v>
      </c>
      <c r="AU556" t="s">
        <v>8</v>
      </c>
      <c r="AV556" t="s">
        <v>8</v>
      </c>
      <c r="AW556" t="s">
        <v>137</v>
      </c>
      <c r="AX556" t="s">
        <v>197</v>
      </c>
      <c r="AY556" s="35" t="s">
        <v>138</v>
      </c>
      <c r="AZ556" t="s">
        <v>9</v>
      </c>
      <c r="BA556" t="s">
        <v>9</v>
      </c>
      <c r="BB556" t="s">
        <v>9</v>
      </c>
      <c r="BC556" t="s">
        <v>9</v>
      </c>
      <c r="BD556" t="s">
        <v>9</v>
      </c>
      <c r="BE556" t="s">
        <v>9</v>
      </c>
      <c r="BF556" s="35" t="s">
        <v>273</v>
      </c>
      <c r="BG556" t="s">
        <v>273</v>
      </c>
      <c r="BI556" t="s">
        <v>2232</v>
      </c>
    </row>
    <row r="557" spans="1:61" s="22" customFormat="1" x14ac:dyDescent="0.3">
      <c r="A557" s="22" t="s">
        <v>2236</v>
      </c>
      <c r="B557" s="22" t="s">
        <v>2235</v>
      </c>
      <c r="C557" s="22">
        <v>2016</v>
      </c>
      <c r="D557" s="22" t="s">
        <v>2237</v>
      </c>
      <c r="E557" s="22" t="s">
        <v>141</v>
      </c>
      <c r="F557" s="34" t="s">
        <v>25</v>
      </c>
      <c r="G557" s="22" t="s">
        <v>1008</v>
      </c>
      <c r="H557" s="22" t="s">
        <v>36</v>
      </c>
      <c r="I557" s="22" t="s">
        <v>12</v>
      </c>
      <c r="J557" s="22" t="s">
        <v>8</v>
      </c>
      <c r="K557" s="22">
        <v>13</v>
      </c>
      <c r="L557" s="22" t="s">
        <v>9</v>
      </c>
      <c r="M557" s="22">
        <v>26</v>
      </c>
      <c r="N557" s="22" t="s">
        <v>9</v>
      </c>
      <c r="O557" s="22" t="s">
        <v>9</v>
      </c>
      <c r="P557" s="22" t="s">
        <v>9</v>
      </c>
      <c r="Q557" s="22">
        <v>1</v>
      </c>
      <c r="R557" s="22">
        <v>10</v>
      </c>
      <c r="S557" s="22">
        <v>0</v>
      </c>
      <c r="T557" s="22" t="s">
        <v>8</v>
      </c>
      <c r="U557" s="22" t="str">
        <f t="shared" ref="U557:U587" si="25">IF(AND(Q557&lt;&gt;"", Q557&lt;&gt;0, Q557&lt;&gt;"NA", Q557&lt;&gt;"NR",S557&lt;&gt;"", S557&lt;&gt;0, S557&lt;&gt;"NA", S557&lt;&gt;"NR"), S557/Q557, "NA")</f>
        <v>NA</v>
      </c>
      <c r="V557" s="22" t="str">
        <f t="shared" ref="V557:V587" si="26">IF(AND(U557&lt;&gt;"", U557&lt;&gt;0, U557&lt;&gt;"NA", U557&lt;&gt;"NR",R557&lt;&gt;"", R557&lt;&gt;0, R557&lt;&gt;"NA", R557&lt;&gt;"NR"), R557/U557, "NA")</f>
        <v>NA</v>
      </c>
      <c r="W557" s="34" t="s">
        <v>97</v>
      </c>
      <c r="X557" s="22" t="s">
        <v>8</v>
      </c>
      <c r="Y557" s="22" t="s">
        <v>2553</v>
      </c>
      <c r="Z557" s="22" t="s">
        <v>1559</v>
      </c>
      <c r="AA557" s="22">
        <v>0.25</v>
      </c>
      <c r="AB557" s="22" t="s">
        <v>784</v>
      </c>
      <c r="AC557" s="22">
        <v>1</v>
      </c>
      <c r="AD557" s="22" t="s">
        <v>221</v>
      </c>
      <c r="AE557" s="22" t="s">
        <v>321</v>
      </c>
      <c r="AF557" s="22">
        <v>532</v>
      </c>
      <c r="AG557" s="22">
        <v>0.02</v>
      </c>
      <c r="AH557" s="22">
        <v>0.5</v>
      </c>
      <c r="AI557" s="34" t="s">
        <v>12</v>
      </c>
      <c r="AJ557" s="22" t="s">
        <v>8</v>
      </c>
      <c r="AK557" s="22" t="s">
        <v>8</v>
      </c>
      <c r="AL557" s="22" t="s">
        <v>8</v>
      </c>
      <c r="AM557" s="22" t="s">
        <v>8</v>
      </c>
      <c r="AN557" s="22" t="s">
        <v>8</v>
      </c>
      <c r="AO557" s="34" t="s">
        <v>9</v>
      </c>
      <c r="AP557" s="22" t="s">
        <v>876</v>
      </c>
      <c r="AQ557" s="22">
        <v>612</v>
      </c>
      <c r="AR557" s="22">
        <v>210</v>
      </c>
      <c r="AS557" s="22" t="s">
        <v>8</v>
      </c>
      <c r="AT557" s="22" t="s">
        <v>8</v>
      </c>
      <c r="AU557" s="22" t="s">
        <v>8</v>
      </c>
      <c r="AV557" s="22" t="s">
        <v>8</v>
      </c>
      <c r="AW557" s="22" t="s">
        <v>2238</v>
      </c>
      <c r="AX557" s="22" t="s">
        <v>197</v>
      </c>
      <c r="AY557" s="34" t="s">
        <v>12</v>
      </c>
      <c r="AZ557" s="22" t="s">
        <v>8</v>
      </c>
      <c r="BA557" s="22" t="s">
        <v>8</v>
      </c>
      <c r="BB557" s="22" t="s">
        <v>8</v>
      </c>
      <c r="BC557" s="22" t="s">
        <v>8</v>
      </c>
      <c r="BD557" s="22" t="s">
        <v>8</v>
      </c>
      <c r="BE557" s="22" t="s">
        <v>8</v>
      </c>
      <c r="BF557" s="34" t="s">
        <v>272</v>
      </c>
      <c r="BG557" s="22" t="s">
        <v>273</v>
      </c>
    </row>
    <row r="558" spans="1:61" x14ac:dyDescent="0.3">
      <c r="A558" t="s">
        <v>2240</v>
      </c>
      <c r="B558" t="s">
        <v>2239</v>
      </c>
      <c r="C558">
        <v>2013</v>
      </c>
      <c r="D558" t="s">
        <v>2241</v>
      </c>
      <c r="E558" t="s">
        <v>141</v>
      </c>
      <c r="F558" s="35" t="s">
        <v>25</v>
      </c>
      <c r="G558" t="s">
        <v>2242</v>
      </c>
      <c r="H558" t="s">
        <v>36</v>
      </c>
      <c r="I558" t="s">
        <v>12</v>
      </c>
      <c r="J558" t="s">
        <v>8</v>
      </c>
      <c r="K558">
        <v>9</v>
      </c>
      <c r="L558" t="s">
        <v>9</v>
      </c>
      <c r="M558">
        <v>17</v>
      </c>
      <c r="N558">
        <v>26</v>
      </c>
      <c r="O558">
        <v>26.6</v>
      </c>
      <c r="P558">
        <v>27.2</v>
      </c>
      <c r="Q558">
        <v>1</v>
      </c>
      <c r="R558">
        <v>7</v>
      </c>
      <c r="S558">
        <v>0</v>
      </c>
      <c r="T558" t="s">
        <v>8</v>
      </c>
      <c r="U558" t="str">
        <f t="shared" si="25"/>
        <v>NA</v>
      </c>
      <c r="V558" t="str">
        <f t="shared" si="26"/>
        <v>NA</v>
      </c>
      <c r="W558" s="35" t="s">
        <v>97</v>
      </c>
      <c r="X558" t="s">
        <v>8</v>
      </c>
      <c r="Y558" t="s">
        <v>613</v>
      </c>
      <c r="Z558" t="s">
        <v>340</v>
      </c>
      <c r="AA558">
        <v>100</v>
      </c>
      <c r="AB558" t="s">
        <v>145</v>
      </c>
      <c r="AC558">
        <v>25.8</v>
      </c>
      <c r="AD558" t="s">
        <v>221</v>
      </c>
      <c r="AE558" t="s">
        <v>87</v>
      </c>
      <c r="AF558">
        <v>532</v>
      </c>
      <c r="AG558">
        <v>1</v>
      </c>
      <c r="AH558">
        <v>20</v>
      </c>
      <c r="AI558" s="35" t="s">
        <v>12</v>
      </c>
      <c r="AJ558" t="s">
        <v>8</v>
      </c>
      <c r="AK558" t="s">
        <v>8</v>
      </c>
      <c r="AL558" t="s">
        <v>8</v>
      </c>
      <c r="AM558" t="s">
        <v>8</v>
      </c>
      <c r="AN558" t="s">
        <v>8</v>
      </c>
      <c r="AO558" s="35">
        <v>1008</v>
      </c>
      <c r="AP558" t="s">
        <v>876</v>
      </c>
      <c r="AQ558">
        <v>0.79</v>
      </c>
      <c r="AR558">
        <v>0.27</v>
      </c>
      <c r="AS558" t="s">
        <v>8</v>
      </c>
      <c r="AT558" t="s">
        <v>8</v>
      </c>
      <c r="AU558" t="s">
        <v>8</v>
      </c>
      <c r="AV558" t="s">
        <v>8</v>
      </c>
      <c r="AW558" t="s">
        <v>137</v>
      </c>
      <c r="AX558" t="s">
        <v>197</v>
      </c>
      <c r="AY558" s="35" t="s">
        <v>12</v>
      </c>
      <c r="AZ558" t="s">
        <v>8</v>
      </c>
      <c r="BA558" t="s">
        <v>8</v>
      </c>
      <c r="BB558" t="s">
        <v>8</v>
      </c>
      <c r="BC558" t="s">
        <v>8</v>
      </c>
      <c r="BD558" t="s">
        <v>8</v>
      </c>
      <c r="BE558" t="s">
        <v>8</v>
      </c>
      <c r="BF558" s="35" t="s">
        <v>273</v>
      </c>
      <c r="BG558" t="s">
        <v>273</v>
      </c>
    </row>
    <row r="559" spans="1:61" x14ac:dyDescent="0.3">
      <c r="A559" t="s">
        <v>2240</v>
      </c>
      <c r="B559" t="s">
        <v>2239</v>
      </c>
      <c r="C559">
        <v>2013</v>
      </c>
      <c r="D559" t="s">
        <v>2241</v>
      </c>
      <c r="E559" t="s">
        <v>143</v>
      </c>
      <c r="F559" s="35" t="s">
        <v>25</v>
      </c>
      <c r="G559" t="s">
        <v>2242</v>
      </c>
      <c r="H559" t="s">
        <v>36</v>
      </c>
      <c r="I559" t="s">
        <v>915</v>
      </c>
      <c r="J559" t="s">
        <v>2245</v>
      </c>
      <c r="K559">
        <v>9</v>
      </c>
      <c r="L559" t="s">
        <v>9</v>
      </c>
      <c r="M559">
        <v>17</v>
      </c>
      <c r="N559">
        <v>24.6</v>
      </c>
      <c r="O559">
        <v>25.1</v>
      </c>
      <c r="P559">
        <v>25.6</v>
      </c>
      <c r="Q559">
        <v>1</v>
      </c>
      <c r="R559">
        <v>11</v>
      </c>
      <c r="S559">
        <v>1</v>
      </c>
      <c r="T559">
        <v>5</v>
      </c>
      <c r="U559">
        <f>IF(AND(Q559&lt;&gt;"", Q559&lt;&gt;0, Q559&lt;&gt;"NA", Q559&lt;&gt;"NR",S559&lt;&gt;"", S559&lt;&gt;0, S559&lt;&gt;"NA", S559&lt;&gt;"NR"), S559/Q559, "NA")</f>
        <v>1</v>
      </c>
      <c r="V559">
        <f>IF(AND(U559&lt;&gt;"", U559&lt;&gt;0, U559&lt;&gt;"NA", U559&lt;&gt;"NR",R559&lt;&gt;"", R559&lt;&gt;0, R559&lt;&gt;"NA", R559&lt;&gt;"NR"), R559/U559, "NA")</f>
        <v>11</v>
      </c>
      <c r="W559" s="35" t="s">
        <v>97</v>
      </c>
      <c r="X559" t="s">
        <v>8</v>
      </c>
      <c r="Y559" t="s">
        <v>613</v>
      </c>
      <c r="Z559" t="s">
        <v>340</v>
      </c>
      <c r="AA559">
        <v>100</v>
      </c>
      <c r="AB559" t="s">
        <v>145</v>
      </c>
      <c r="AC559">
        <v>25.8</v>
      </c>
      <c r="AD559" t="s">
        <v>221</v>
      </c>
      <c r="AE559" t="s">
        <v>87</v>
      </c>
      <c r="AF559">
        <v>532</v>
      </c>
      <c r="AG559">
        <v>1</v>
      </c>
      <c r="AH559">
        <v>20</v>
      </c>
      <c r="AI559" s="35" t="s">
        <v>2243</v>
      </c>
      <c r="AK559" t="s">
        <v>9</v>
      </c>
      <c r="AL559" t="s">
        <v>9</v>
      </c>
      <c r="AM559" t="s">
        <v>9</v>
      </c>
      <c r="AN559" t="s">
        <v>158</v>
      </c>
      <c r="AO559" s="35">
        <v>1008</v>
      </c>
      <c r="AP559" t="s">
        <v>876</v>
      </c>
      <c r="AQ559">
        <v>1.26</v>
      </c>
      <c r="AR559">
        <v>0.79</v>
      </c>
      <c r="AS559">
        <v>1.25</v>
      </c>
      <c r="AT559">
        <v>0.74</v>
      </c>
      <c r="AU559" t="s">
        <v>8</v>
      </c>
      <c r="AV559" t="s">
        <v>8</v>
      </c>
      <c r="AW559" t="s">
        <v>137</v>
      </c>
      <c r="AX559" t="s">
        <v>197</v>
      </c>
      <c r="AY559" s="35" t="s">
        <v>12</v>
      </c>
      <c r="AZ559" t="s">
        <v>8</v>
      </c>
      <c r="BA559" t="s">
        <v>8</v>
      </c>
      <c r="BB559" t="s">
        <v>8</v>
      </c>
      <c r="BC559" t="s">
        <v>8</v>
      </c>
      <c r="BD559" t="s">
        <v>8</v>
      </c>
      <c r="BE559" t="s">
        <v>8</v>
      </c>
      <c r="BF559" s="35" t="s">
        <v>273</v>
      </c>
      <c r="BG559" t="s">
        <v>273</v>
      </c>
      <c r="BH559" t="s">
        <v>2244</v>
      </c>
    </row>
    <row r="560" spans="1:61" s="22" customFormat="1" x14ac:dyDescent="0.3">
      <c r="A560" s="22" t="s">
        <v>2247</v>
      </c>
      <c r="B560" s="22" t="s">
        <v>2246</v>
      </c>
      <c r="C560" s="22">
        <v>2009</v>
      </c>
      <c r="D560" s="22" t="s">
        <v>2248</v>
      </c>
      <c r="E560" s="22" t="s">
        <v>141</v>
      </c>
      <c r="F560" s="34" t="s">
        <v>24</v>
      </c>
      <c r="G560" s="22" t="s">
        <v>10</v>
      </c>
      <c r="H560" s="22" t="s">
        <v>36</v>
      </c>
      <c r="I560" s="22" t="s">
        <v>12</v>
      </c>
      <c r="J560" s="22" t="s">
        <v>8</v>
      </c>
      <c r="K560" s="22" t="s">
        <v>9</v>
      </c>
      <c r="L560" s="22" t="s">
        <v>9</v>
      </c>
      <c r="M560" s="22" t="s">
        <v>9</v>
      </c>
      <c r="N560" s="22">
        <v>260</v>
      </c>
      <c r="O560" s="22" t="s">
        <v>9</v>
      </c>
      <c r="P560" s="22">
        <v>300</v>
      </c>
      <c r="Q560" s="22">
        <v>1</v>
      </c>
      <c r="R560" s="22">
        <v>12</v>
      </c>
      <c r="S560" s="22">
        <v>3</v>
      </c>
      <c r="T560" s="22">
        <v>12</v>
      </c>
      <c r="U560" s="22">
        <f t="shared" si="25"/>
        <v>3</v>
      </c>
      <c r="V560" s="22">
        <f t="shared" si="26"/>
        <v>4</v>
      </c>
      <c r="W560" s="34" t="s">
        <v>95</v>
      </c>
      <c r="X560" s="22" t="s">
        <v>8</v>
      </c>
      <c r="Y560" s="22" t="s">
        <v>2553</v>
      </c>
      <c r="Z560" s="22" t="s">
        <v>91</v>
      </c>
      <c r="AA560" s="22">
        <v>20</v>
      </c>
      <c r="AB560" s="22" t="s">
        <v>145</v>
      </c>
      <c r="AC560" s="22" t="s">
        <v>9</v>
      </c>
      <c r="AD560" s="22" t="s">
        <v>8</v>
      </c>
      <c r="AE560" s="22" t="s">
        <v>85</v>
      </c>
      <c r="AF560" s="22">
        <v>540</v>
      </c>
      <c r="AG560" s="22">
        <v>3</v>
      </c>
      <c r="AH560" s="22">
        <v>10</v>
      </c>
      <c r="AI560" s="34" t="s">
        <v>2249</v>
      </c>
      <c r="AK560" s="22">
        <v>0.1</v>
      </c>
      <c r="AL560" s="22" t="s">
        <v>145</v>
      </c>
      <c r="AM560" s="22">
        <v>0</v>
      </c>
      <c r="AN560" s="22" t="s">
        <v>157</v>
      </c>
      <c r="AO560" s="34">
        <v>24</v>
      </c>
      <c r="AP560" s="22" t="s">
        <v>875</v>
      </c>
      <c r="AQ560" s="22">
        <v>30.01</v>
      </c>
      <c r="AR560" s="22">
        <v>6.05</v>
      </c>
      <c r="AS560" s="22">
        <v>18.149999999999999</v>
      </c>
      <c r="AT560" s="22">
        <v>10.73</v>
      </c>
      <c r="AU560" s="22" t="s">
        <v>8</v>
      </c>
      <c r="AV560" s="22" t="s">
        <v>8</v>
      </c>
      <c r="AW560" s="22" t="s">
        <v>484</v>
      </c>
      <c r="AX560" s="22" t="s">
        <v>196</v>
      </c>
      <c r="AY560" s="34" t="s">
        <v>47</v>
      </c>
      <c r="AZ560" s="22">
        <f>AVERAGE(5,6,8,8,8,10,10,10,11,11,12,13)</f>
        <v>9.3333333333333339</v>
      </c>
      <c r="BA560" s="22">
        <f>_xlfn.STDEV.P(5,6,8,8,8,10,10,10,11,11,12,13)</f>
        <v>2.2852182001336816</v>
      </c>
      <c r="BB560" s="22">
        <f>AVERAGE(2,3,3,3,3,4,4,4,5,6,6,7)</f>
        <v>4.166666666666667</v>
      </c>
      <c r="BC560" s="22">
        <f>_xlfn.STDEV.P(2,3,3,3,3,4,4,4,5,6,6,7)</f>
        <v>1.4624940645653537</v>
      </c>
      <c r="BD560" s="22" t="s">
        <v>196</v>
      </c>
      <c r="BE560" s="22">
        <v>24</v>
      </c>
      <c r="BF560" s="34" t="s">
        <v>273</v>
      </c>
      <c r="BG560" s="22" t="s">
        <v>272</v>
      </c>
      <c r="BH560" s="22" t="s">
        <v>2250</v>
      </c>
    </row>
    <row r="561" spans="1:61" x14ac:dyDescent="0.3">
      <c r="A561" t="s">
        <v>2252</v>
      </c>
      <c r="B561" t="s">
        <v>2251</v>
      </c>
      <c r="C561">
        <v>2016</v>
      </c>
      <c r="D561" t="s">
        <v>2253</v>
      </c>
      <c r="E561" t="s">
        <v>141</v>
      </c>
      <c r="F561" s="35" t="s">
        <v>25</v>
      </c>
      <c r="G561" t="s">
        <v>1008</v>
      </c>
      <c r="H561" t="s">
        <v>36</v>
      </c>
      <c r="I561" t="s">
        <v>12</v>
      </c>
      <c r="J561" t="s">
        <v>8</v>
      </c>
      <c r="K561" t="s">
        <v>9</v>
      </c>
      <c r="L561" t="s">
        <v>9</v>
      </c>
      <c r="M561" t="s">
        <v>9</v>
      </c>
      <c r="N561" t="s">
        <v>9</v>
      </c>
      <c r="O561" t="s">
        <v>9</v>
      </c>
      <c r="P561" t="s">
        <v>9</v>
      </c>
      <c r="Q561">
        <v>2</v>
      </c>
      <c r="R561">
        <v>4</v>
      </c>
      <c r="S561">
        <v>0</v>
      </c>
      <c r="T561" t="s">
        <v>8</v>
      </c>
      <c r="U561" t="str">
        <f t="shared" si="25"/>
        <v>NA</v>
      </c>
      <c r="V561" t="str">
        <f t="shared" si="26"/>
        <v>NA</v>
      </c>
      <c r="W561" s="35" t="s">
        <v>97</v>
      </c>
      <c r="X561" t="s">
        <v>8</v>
      </c>
      <c r="Y561" t="s">
        <v>78</v>
      </c>
      <c r="Z561" t="s">
        <v>9</v>
      </c>
      <c r="AA561">
        <v>1</v>
      </c>
      <c r="AB561" t="s">
        <v>180</v>
      </c>
      <c r="AC561" t="s">
        <v>9</v>
      </c>
      <c r="AD561" t="s">
        <v>8</v>
      </c>
      <c r="AE561" t="s">
        <v>232</v>
      </c>
      <c r="AF561" t="s">
        <v>9</v>
      </c>
      <c r="AG561">
        <v>4</v>
      </c>
      <c r="AH561">
        <v>15</v>
      </c>
      <c r="AI561" s="35" t="s">
        <v>12</v>
      </c>
      <c r="AJ561" t="s">
        <v>8</v>
      </c>
      <c r="AK561" t="s">
        <v>8</v>
      </c>
      <c r="AL561" t="s">
        <v>8</v>
      </c>
      <c r="AM561" t="s">
        <v>8</v>
      </c>
      <c r="AN561" t="s">
        <v>8</v>
      </c>
      <c r="AO561" s="35">
        <v>24</v>
      </c>
      <c r="AP561" t="s">
        <v>874</v>
      </c>
      <c r="AQ561">
        <v>6.38</v>
      </c>
      <c r="AR561">
        <v>0.78</v>
      </c>
      <c r="AS561" t="s">
        <v>8</v>
      </c>
      <c r="AT561" t="s">
        <v>8</v>
      </c>
      <c r="AU561" t="s">
        <v>8</v>
      </c>
      <c r="AV561" t="s">
        <v>8</v>
      </c>
      <c r="AW561" t="s">
        <v>137</v>
      </c>
      <c r="AX561" t="s">
        <v>197</v>
      </c>
      <c r="AY561" s="35" t="s">
        <v>12</v>
      </c>
      <c r="AZ561" t="s">
        <v>8</v>
      </c>
      <c r="BA561" t="s">
        <v>8</v>
      </c>
      <c r="BB561" t="s">
        <v>8</v>
      </c>
      <c r="BC561" t="s">
        <v>8</v>
      </c>
      <c r="BD561" t="s">
        <v>8</v>
      </c>
      <c r="BE561" t="s">
        <v>8</v>
      </c>
      <c r="BF561" s="35" t="s">
        <v>272</v>
      </c>
      <c r="BG561" t="s">
        <v>273</v>
      </c>
      <c r="BH561" t="s">
        <v>2255</v>
      </c>
    </row>
    <row r="562" spans="1:61" x14ac:dyDescent="0.3">
      <c r="A562" t="s">
        <v>2252</v>
      </c>
      <c r="B562" t="s">
        <v>2251</v>
      </c>
      <c r="C562">
        <v>2016</v>
      </c>
      <c r="D562" t="s">
        <v>2253</v>
      </c>
      <c r="E562" t="s">
        <v>143</v>
      </c>
      <c r="F562" s="35" t="s">
        <v>25</v>
      </c>
      <c r="G562" t="s">
        <v>2254</v>
      </c>
      <c r="H562" t="s">
        <v>36</v>
      </c>
      <c r="I562" t="s">
        <v>12</v>
      </c>
      <c r="J562" t="s">
        <v>8</v>
      </c>
      <c r="K562" t="s">
        <v>9</v>
      </c>
      <c r="L562" t="s">
        <v>9</v>
      </c>
      <c r="M562" t="s">
        <v>9</v>
      </c>
      <c r="N562" t="s">
        <v>9</v>
      </c>
      <c r="O562" t="s">
        <v>9</v>
      </c>
      <c r="P562" t="s">
        <v>9</v>
      </c>
      <c r="Q562">
        <v>2</v>
      </c>
      <c r="R562">
        <v>4</v>
      </c>
      <c r="S562">
        <v>0</v>
      </c>
      <c r="T562" t="s">
        <v>8</v>
      </c>
      <c r="U562" t="str">
        <f t="shared" si="25"/>
        <v>NA</v>
      </c>
      <c r="V562" t="str">
        <f t="shared" si="26"/>
        <v>NA</v>
      </c>
      <c r="W562" s="35" t="s">
        <v>97</v>
      </c>
      <c r="X562" t="s">
        <v>8</v>
      </c>
      <c r="Y562" t="s">
        <v>78</v>
      </c>
      <c r="Z562" t="s">
        <v>9</v>
      </c>
      <c r="AA562">
        <v>1</v>
      </c>
      <c r="AB562" t="s">
        <v>180</v>
      </c>
      <c r="AC562" t="s">
        <v>9</v>
      </c>
      <c r="AD562" t="s">
        <v>8</v>
      </c>
      <c r="AE562" t="s">
        <v>232</v>
      </c>
      <c r="AF562" t="s">
        <v>9</v>
      </c>
      <c r="AG562">
        <v>4</v>
      </c>
      <c r="AH562">
        <v>15</v>
      </c>
      <c r="AI562" s="35" t="s">
        <v>12</v>
      </c>
      <c r="AJ562" t="s">
        <v>8</v>
      </c>
      <c r="AK562" t="s">
        <v>8</v>
      </c>
      <c r="AL562" t="s">
        <v>8</v>
      </c>
      <c r="AM562" t="s">
        <v>8</v>
      </c>
      <c r="AN562" t="s">
        <v>8</v>
      </c>
      <c r="AO562" s="35">
        <v>24</v>
      </c>
      <c r="AP562" t="s">
        <v>874</v>
      </c>
      <c r="AQ562">
        <v>3.3</v>
      </c>
      <c r="AR562">
        <v>0.91</v>
      </c>
      <c r="AS562" t="s">
        <v>8</v>
      </c>
      <c r="AT562" t="s">
        <v>8</v>
      </c>
      <c r="AU562" t="s">
        <v>8</v>
      </c>
      <c r="AV562" t="s">
        <v>8</v>
      </c>
      <c r="AW562" t="s">
        <v>137</v>
      </c>
      <c r="AX562" t="s">
        <v>197</v>
      </c>
      <c r="AY562" s="35" t="s">
        <v>12</v>
      </c>
      <c r="AZ562" t="s">
        <v>8</v>
      </c>
      <c r="BA562" t="s">
        <v>8</v>
      </c>
      <c r="BB562" t="s">
        <v>8</v>
      </c>
      <c r="BC562" t="s">
        <v>8</v>
      </c>
      <c r="BD562" t="s">
        <v>8</v>
      </c>
      <c r="BE562" t="s">
        <v>8</v>
      </c>
      <c r="BF562" s="35" t="s">
        <v>272</v>
      </c>
      <c r="BG562" t="s">
        <v>273</v>
      </c>
      <c r="BH562" t="s">
        <v>2255</v>
      </c>
    </row>
    <row r="563" spans="1:61" s="22" customFormat="1" x14ac:dyDescent="0.3">
      <c r="A563" s="22" t="s">
        <v>2257</v>
      </c>
      <c r="B563" s="22" t="s">
        <v>2256</v>
      </c>
      <c r="C563" s="22">
        <v>2014</v>
      </c>
      <c r="D563" s="22" t="s">
        <v>2258</v>
      </c>
      <c r="E563" s="22" t="s">
        <v>141</v>
      </c>
      <c r="F563" s="34" t="s">
        <v>25</v>
      </c>
      <c r="G563" s="22" t="s">
        <v>1008</v>
      </c>
      <c r="H563" s="22" t="s">
        <v>36</v>
      </c>
      <c r="I563" s="22" t="s">
        <v>12</v>
      </c>
      <c r="J563" s="22" t="s">
        <v>8</v>
      </c>
      <c r="K563" s="22" t="s">
        <v>9</v>
      </c>
      <c r="L563" s="22" t="s">
        <v>9</v>
      </c>
      <c r="M563" s="22" t="s">
        <v>9</v>
      </c>
      <c r="N563" s="22">
        <v>25</v>
      </c>
      <c r="O563" s="22" t="s">
        <v>9</v>
      </c>
      <c r="P563" s="22">
        <v>30</v>
      </c>
      <c r="Q563" s="22">
        <v>1</v>
      </c>
      <c r="R563" s="22">
        <v>6</v>
      </c>
      <c r="S563" s="22">
        <v>0</v>
      </c>
      <c r="T563" s="22" t="s">
        <v>8</v>
      </c>
      <c r="U563" s="22" t="str">
        <f t="shared" si="25"/>
        <v>NA</v>
      </c>
      <c r="V563" s="22" t="str">
        <f t="shared" si="26"/>
        <v>NA</v>
      </c>
      <c r="W563" s="34" t="s">
        <v>175</v>
      </c>
      <c r="X563" s="22" t="s">
        <v>8</v>
      </c>
      <c r="Y563" s="22" t="s">
        <v>78</v>
      </c>
      <c r="Z563" s="22" t="s">
        <v>1871</v>
      </c>
      <c r="AA563" s="22">
        <v>0.03</v>
      </c>
      <c r="AB563" s="22" t="s">
        <v>174</v>
      </c>
      <c r="AC563" s="22">
        <v>194</v>
      </c>
      <c r="AD563" s="22" t="s">
        <v>537</v>
      </c>
      <c r="AE563" s="22" t="s">
        <v>87</v>
      </c>
      <c r="AF563" s="22" t="s">
        <v>9</v>
      </c>
      <c r="AG563" s="22" t="s">
        <v>9</v>
      </c>
      <c r="AH563" s="22">
        <v>15</v>
      </c>
      <c r="AI563" s="34" t="s">
        <v>12</v>
      </c>
      <c r="AJ563" s="22" t="s">
        <v>8</v>
      </c>
      <c r="AK563" s="22" t="s">
        <v>8</v>
      </c>
      <c r="AL563" s="22" t="s">
        <v>8</v>
      </c>
      <c r="AM563" s="22" t="s">
        <v>8</v>
      </c>
      <c r="AN563" s="22" t="s">
        <v>8</v>
      </c>
      <c r="AO563" s="34">
        <v>168</v>
      </c>
      <c r="AP563" s="22" t="s">
        <v>876</v>
      </c>
      <c r="AQ563" s="22">
        <v>5.13</v>
      </c>
      <c r="AR563" s="22">
        <v>1.23</v>
      </c>
      <c r="AS563" s="22" t="s">
        <v>8</v>
      </c>
      <c r="AT563" s="22" t="s">
        <v>8</v>
      </c>
      <c r="AU563" s="22" t="s">
        <v>8</v>
      </c>
      <c r="AV563" s="22" t="s">
        <v>8</v>
      </c>
      <c r="AW563" s="22" t="s">
        <v>137</v>
      </c>
      <c r="AX563" s="22" t="s">
        <v>197</v>
      </c>
      <c r="AY563" s="34" t="s">
        <v>12</v>
      </c>
      <c r="AZ563" s="22" t="s">
        <v>8</v>
      </c>
      <c r="BA563" s="22" t="s">
        <v>8</v>
      </c>
      <c r="BB563" s="22" t="s">
        <v>8</v>
      </c>
      <c r="BC563" s="22" t="s">
        <v>8</v>
      </c>
      <c r="BD563" s="22" t="s">
        <v>8</v>
      </c>
      <c r="BE563" s="22" t="s">
        <v>8</v>
      </c>
      <c r="BF563" s="34" t="s">
        <v>273</v>
      </c>
      <c r="BG563" s="22" t="s">
        <v>273</v>
      </c>
    </row>
    <row r="564" spans="1:61" x14ac:dyDescent="0.3">
      <c r="A564" t="s">
        <v>2260</v>
      </c>
      <c r="B564" t="s">
        <v>2259</v>
      </c>
      <c r="C564">
        <v>2015</v>
      </c>
      <c r="D564" t="s">
        <v>2261</v>
      </c>
      <c r="E564" t="s">
        <v>141</v>
      </c>
      <c r="F564" s="35" t="s">
        <v>24</v>
      </c>
      <c r="G564" t="s">
        <v>11</v>
      </c>
      <c r="H564" t="s">
        <v>36</v>
      </c>
      <c r="I564" t="s">
        <v>12</v>
      </c>
      <c r="J564" t="s">
        <v>8</v>
      </c>
      <c r="K564">
        <v>35</v>
      </c>
      <c r="L564" t="s">
        <v>9</v>
      </c>
      <c r="M564">
        <v>39</v>
      </c>
      <c r="N564">
        <v>240</v>
      </c>
      <c r="O564" t="s">
        <v>9</v>
      </c>
      <c r="P564">
        <v>320</v>
      </c>
      <c r="Q564">
        <v>1</v>
      </c>
      <c r="R564">
        <v>11</v>
      </c>
      <c r="S564">
        <v>3</v>
      </c>
      <c r="T564">
        <v>15</v>
      </c>
      <c r="U564">
        <f t="shared" si="25"/>
        <v>3</v>
      </c>
      <c r="V564">
        <f t="shared" si="26"/>
        <v>3.6666666666666665</v>
      </c>
      <c r="W564" s="35" t="s">
        <v>100</v>
      </c>
      <c r="X564" t="s">
        <v>936</v>
      </c>
      <c r="Y564" t="s">
        <v>78</v>
      </c>
      <c r="Z564" t="s">
        <v>9</v>
      </c>
      <c r="AA564">
        <v>40</v>
      </c>
      <c r="AB564" t="s">
        <v>145</v>
      </c>
      <c r="AC564">
        <v>15</v>
      </c>
      <c r="AD564" t="s">
        <v>221</v>
      </c>
      <c r="AE564" t="s">
        <v>84</v>
      </c>
      <c r="AF564">
        <v>532</v>
      </c>
      <c r="AG564">
        <v>2</v>
      </c>
      <c r="AH564">
        <v>10</v>
      </c>
      <c r="AI564" s="35" t="s">
        <v>2262</v>
      </c>
      <c r="AK564" t="s">
        <v>8</v>
      </c>
      <c r="AL564" t="s">
        <v>8</v>
      </c>
      <c r="AM564">
        <v>-360</v>
      </c>
      <c r="AN564" t="s">
        <v>156</v>
      </c>
      <c r="AO564" s="35">
        <v>72</v>
      </c>
      <c r="AP564" t="s">
        <v>876</v>
      </c>
      <c r="AU564" t="s">
        <v>8</v>
      </c>
      <c r="AV564" t="s">
        <v>8</v>
      </c>
      <c r="AW564" t="s">
        <v>137</v>
      </c>
      <c r="AY564" s="35" t="s">
        <v>271</v>
      </c>
      <c r="BE564">
        <v>72</v>
      </c>
      <c r="BF564" s="35" t="s">
        <v>273</v>
      </c>
      <c r="BG564" t="s">
        <v>272</v>
      </c>
      <c r="BH564" t="s">
        <v>2263</v>
      </c>
      <c r="BI564" t="s">
        <v>2264</v>
      </c>
    </row>
    <row r="565" spans="1:61" s="22" customFormat="1" x14ac:dyDescent="0.3">
      <c r="A565" s="22" t="s">
        <v>2266</v>
      </c>
      <c r="B565" s="22" t="s">
        <v>2265</v>
      </c>
      <c r="C565" s="22">
        <v>1999</v>
      </c>
      <c r="D565" s="22" t="s">
        <v>2267</v>
      </c>
      <c r="E565" s="22" t="s">
        <v>141</v>
      </c>
      <c r="F565" s="34" t="s">
        <v>25</v>
      </c>
      <c r="G565" s="22" t="s">
        <v>1501</v>
      </c>
      <c r="H565" s="22" t="s">
        <v>36</v>
      </c>
      <c r="I565" s="22" t="s">
        <v>12</v>
      </c>
      <c r="J565" s="22" t="s">
        <v>8</v>
      </c>
      <c r="K565" s="22" t="s">
        <v>9</v>
      </c>
      <c r="L565" s="22">
        <v>9</v>
      </c>
      <c r="M565" s="22" t="s">
        <v>9</v>
      </c>
      <c r="N565" s="22" t="s">
        <v>9</v>
      </c>
      <c r="O565" s="22" t="s">
        <v>9</v>
      </c>
      <c r="P565" s="22" t="s">
        <v>9</v>
      </c>
      <c r="Q565" s="22">
        <v>2</v>
      </c>
      <c r="R565" s="22">
        <v>81</v>
      </c>
      <c r="S565" s="22">
        <v>22</v>
      </c>
      <c r="T565" s="22">
        <v>3</v>
      </c>
      <c r="U565" s="22">
        <f t="shared" si="25"/>
        <v>11</v>
      </c>
      <c r="V565" s="22">
        <f t="shared" si="26"/>
        <v>7.3636363636363633</v>
      </c>
      <c r="W565" s="34" t="s">
        <v>100</v>
      </c>
      <c r="X565" s="22" t="s">
        <v>936</v>
      </c>
      <c r="Y565" s="22" t="s">
        <v>77</v>
      </c>
      <c r="Z565" s="22" t="s">
        <v>9</v>
      </c>
      <c r="AA565" s="22">
        <v>3</v>
      </c>
      <c r="AB565" s="22" t="s">
        <v>320</v>
      </c>
      <c r="AC565" s="22">
        <v>300</v>
      </c>
      <c r="AD565" s="22" t="s">
        <v>292</v>
      </c>
      <c r="AE565" s="22" t="s">
        <v>85</v>
      </c>
      <c r="AF565" s="22">
        <v>550</v>
      </c>
      <c r="AG565" s="22">
        <v>1.6</v>
      </c>
      <c r="AH565" s="22">
        <v>5</v>
      </c>
      <c r="AI565" s="34" t="s">
        <v>2268</v>
      </c>
      <c r="AK565" s="22">
        <v>8</v>
      </c>
      <c r="AL565" s="22" t="s">
        <v>145</v>
      </c>
      <c r="AM565" s="22">
        <v>-24</v>
      </c>
      <c r="AN565" s="22" t="s">
        <v>156</v>
      </c>
      <c r="AO565" s="34">
        <v>24</v>
      </c>
      <c r="AP565" s="22" t="s">
        <v>876</v>
      </c>
      <c r="AQ565" s="22">
        <v>14.6</v>
      </c>
      <c r="AR565" s="22">
        <v>0.7</v>
      </c>
      <c r="AS565" s="22">
        <v>3.2</v>
      </c>
      <c r="AT565" s="22">
        <v>0.7</v>
      </c>
      <c r="AU565" s="22" t="s">
        <v>8</v>
      </c>
      <c r="AV565" s="22" t="s">
        <v>8</v>
      </c>
      <c r="AW565" s="22" t="s">
        <v>301</v>
      </c>
      <c r="AX565" s="22" t="s">
        <v>197</v>
      </c>
      <c r="AY565" s="34" t="s">
        <v>12</v>
      </c>
      <c r="AZ565" s="22" t="s">
        <v>8</v>
      </c>
      <c r="BA565" s="22" t="s">
        <v>8</v>
      </c>
      <c r="BB565" s="22" t="s">
        <v>8</v>
      </c>
      <c r="BC565" s="22" t="s">
        <v>8</v>
      </c>
      <c r="BD565" s="22" t="s">
        <v>8</v>
      </c>
      <c r="BE565" s="22" t="s">
        <v>8</v>
      </c>
      <c r="BF565" s="34" t="s">
        <v>273</v>
      </c>
      <c r="BG565" s="22" t="s">
        <v>272</v>
      </c>
      <c r="BH565" s="22" t="s">
        <v>2272</v>
      </c>
    </row>
    <row r="566" spans="1:61" s="22" customFormat="1" x14ac:dyDescent="0.3">
      <c r="A566" s="22" t="s">
        <v>2266</v>
      </c>
      <c r="B566" s="22" t="s">
        <v>2265</v>
      </c>
      <c r="C566" s="22">
        <v>1999</v>
      </c>
      <c r="D566" s="22" t="s">
        <v>2267</v>
      </c>
      <c r="E566" s="22" t="s">
        <v>143</v>
      </c>
      <c r="F566" s="34" t="s">
        <v>25</v>
      </c>
      <c r="G566" s="22" t="s">
        <v>1501</v>
      </c>
      <c r="H566" s="22" t="s">
        <v>36</v>
      </c>
      <c r="I566" s="22" t="s">
        <v>12</v>
      </c>
      <c r="J566" s="22" t="s">
        <v>8</v>
      </c>
      <c r="K566" s="22" t="s">
        <v>9</v>
      </c>
      <c r="L566" s="22">
        <v>9</v>
      </c>
      <c r="M566" s="22" t="s">
        <v>9</v>
      </c>
      <c r="N566" s="22" t="s">
        <v>9</v>
      </c>
      <c r="O566" s="22" t="s">
        <v>9</v>
      </c>
      <c r="P566" s="22" t="s">
        <v>9</v>
      </c>
      <c r="Q566" s="22">
        <v>2</v>
      </c>
      <c r="R566" s="22">
        <v>81</v>
      </c>
      <c r="S566" s="22">
        <v>22</v>
      </c>
      <c r="T566" s="22">
        <v>15</v>
      </c>
      <c r="U566" s="22">
        <f>IF(AND(Q566&lt;&gt;"", Q566&lt;&gt;0, Q566&lt;&gt;"NA", Q566&lt;&gt;"NR",S566&lt;&gt;"", S566&lt;&gt;0, S566&lt;&gt;"NA", S566&lt;&gt;"NR"), S566/Q566, "NA")</f>
        <v>11</v>
      </c>
      <c r="V566" s="22">
        <f>IF(AND(U566&lt;&gt;"", U566&lt;&gt;0, U566&lt;&gt;"NA", U566&lt;&gt;"NR",R566&lt;&gt;"", R566&lt;&gt;0, R566&lt;&gt;"NA", R566&lt;&gt;"NR"), R566/U566, "NA")</f>
        <v>7.3636363636363633</v>
      </c>
      <c r="W566" s="34" t="s">
        <v>100</v>
      </c>
      <c r="X566" s="22" t="s">
        <v>936</v>
      </c>
      <c r="Y566" s="22" t="s">
        <v>77</v>
      </c>
      <c r="Z566" s="22" t="s">
        <v>9</v>
      </c>
      <c r="AA566" s="22">
        <v>3</v>
      </c>
      <c r="AB566" s="22" t="s">
        <v>320</v>
      </c>
      <c r="AC566" s="22">
        <v>300</v>
      </c>
      <c r="AD566" s="22" t="s">
        <v>292</v>
      </c>
      <c r="AE566" s="22" t="s">
        <v>85</v>
      </c>
      <c r="AF566" s="22">
        <v>550</v>
      </c>
      <c r="AG566" s="22">
        <v>1.6</v>
      </c>
      <c r="AH566" s="22">
        <v>5</v>
      </c>
      <c r="AI566" s="34" t="s">
        <v>2269</v>
      </c>
      <c r="AK566" s="22">
        <v>40</v>
      </c>
      <c r="AL566" s="22" t="s">
        <v>145</v>
      </c>
      <c r="AM566" s="22">
        <v>-24</v>
      </c>
      <c r="AN566" s="22" t="s">
        <v>156</v>
      </c>
      <c r="AO566" s="34">
        <v>24</v>
      </c>
      <c r="AP566" s="22" t="s">
        <v>876</v>
      </c>
      <c r="AQ566" s="22">
        <v>14.6</v>
      </c>
      <c r="AR566" s="22">
        <v>0.7</v>
      </c>
      <c r="AS566" s="22">
        <v>13.8</v>
      </c>
      <c r="AT566" s="22">
        <v>5.8</v>
      </c>
      <c r="AU566" s="22" t="s">
        <v>8</v>
      </c>
      <c r="AV566" s="22" t="s">
        <v>8</v>
      </c>
      <c r="AW566" s="22" t="s">
        <v>301</v>
      </c>
      <c r="AX566" s="22" t="s">
        <v>197</v>
      </c>
      <c r="AY566" s="34" t="s">
        <v>12</v>
      </c>
      <c r="AZ566" s="22" t="s">
        <v>8</v>
      </c>
      <c r="BA566" s="22" t="s">
        <v>8</v>
      </c>
      <c r="BB566" s="22" t="s">
        <v>8</v>
      </c>
      <c r="BC566" s="22" t="s">
        <v>8</v>
      </c>
      <c r="BD566" s="22" t="s">
        <v>8</v>
      </c>
      <c r="BE566" s="22" t="s">
        <v>8</v>
      </c>
      <c r="BF566" s="34" t="s">
        <v>273</v>
      </c>
      <c r="BG566" s="22" t="s">
        <v>273</v>
      </c>
      <c r="BH566" s="22" t="s">
        <v>2272</v>
      </c>
    </row>
    <row r="567" spans="1:61" s="22" customFormat="1" x14ac:dyDescent="0.3">
      <c r="A567" s="22" t="s">
        <v>2266</v>
      </c>
      <c r="B567" s="22" t="s">
        <v>2265</v>
      </c>
      <c r="C567" s="22">
        <v>1999</v>
      </c>
      <c r="D567" s="22" t="s">
        <v>2267</v>
      </c>
      <c r="E567" s="22" t="s">
        <v>144</v>
      </c>
      <c r="F567" s="34" t="s">
        <v>25</v>
      </c>
      <c r="G567" s="22" t="s">
        <v>1501</v>
      </c>
      <c r="H567" s="22" t="s">
        <v>36</v>
      </c>
      <c r="I567" s="22" t="s">
        <v>12</v>
      </c>
      <c r="J567" s="22" t="s">
        <v>8</v>
      </c>
      <c r="K567" s="22" t="s">
        <v>9</v>
      </c>
      <c r="L567" s="22">
        <v>9</v>
      </c>
      <c r="M567" s="22" t="s">
        <v>9</v>
      </c>
      <c r="N567" s="22" t="s">
        <v>9</v>
      </c>
      <c r="O567" s="22" t="s">
        <v>9</v>
      </c>
      <c r="P567" s="22" t="s">
        <v>9</v>
      </c>
      <c r="Q567" s="22">
        <v>2</v>
      </c>
      <c r="R567" s="22">
        <v>81</v>
      </c>
      <c r="S567" s="22">
        <v>22</v>
      </c>
      <c r="T567" s="22">
        <v>14</v>
      </c>
      <c r="U567" s="22">
        <f>IF(AND(Q567&lt;&gt;"", Q567&lt;&gt;0, Q567&lt;&gt;"NA", Q567&lt;&gt;"NR",S567&lt;&gt;"", S567&lt;&gt;0, S567&lt;&gt;"NA", S567&lt;&gt;"NR"), S567/Q567, "NA")</f>
        <v>11</v>
      </c>
      <c r="V567" s="22">
        <f>IF(AND(U567&lt;&gt;"", U567&lt;&gt;0, U567&lt;&gt;"NA", U567&lt;&gt;"NR",R567&lt;&gt;"", R567&lt;&gt;0, R567&lt;&gt;"NA", R567&lt;&gt;"NR"), R567/U567, "NA")</f>
        <v>7.3636363636363633</v>
      </c>
      <c r="W567" s="34" t="s">
        <v>100</v>
      </c>
      <c r="X567" s="22" t="s">
        <v>936</v>
      </c>
      <c r="Y567" s="22" t="s">
        <v>77</v>
      </c>
      <c r="Z567" s="22" t="s">
        <v>9</v>
      </c>
      <c r="AA567" s="22">
        <v>3</v>
      </c>
      <c r="AB567" s="22" t="s">
        <v>320</v>
      </c>
      <c r="AC567" s="22">
        <v>300</v>
      </c>
      <c r="AD567" s="22" t="s">
        <v>292</v>
      </c>
      <c r="AE567" s="22" t="s">
        <v>85</v>
      </c>
      <c r="AF567" s="22">
        <v>550</v>
      </c>
      <c r="AG567" s="22">
        <v>1.6</v>
      </c>
      <c r="AH567" s="22">
        <v>5</v>
      </c>
      <c r="AI567" s="34" t="s">
        <v>2270</v>
      </c>
      <c r="AK567" s="22">
        <v>40</v>
      </c>
      <c r="AL567" s="22" t="s">
        <v>145</v>
      </c>
      <c r="AM567" s="22">
        <v>-24</v>
      </c>
      <c r="AN567" s="22" t="s">
        <v>156</v>
      </c>
      <c r="AO567" s="34">
        <v>24</v>
      </c>
      <c r="AP567" s="22" t="s">
        <v>876</v>
      </c>
      <c r="AQ567" s="22">
        <v>14.6</v>
      </c>
      <c r="AR567" s="22">
        <v>0.7</v>
      </c>
      <c r="AS567" s="22">
        <v>15.5</v>
      </c>
      <c r="AT567" s="22">
        <v>1.1000000000000001</v>
      </c>
      <c r="AU567" s="22" t="s">
        <v>8</v>
      </c>
      <c r="AV567" s="22" t="s">
        <v>8</v>
      </c>
      <c r="AW567" s="22" t="s">
        <v>301</v>
      </c>
      <c r="AX567" s="22" t="s">
        <v>197</v>
      </c>
      <c r="AY567" s="34" t="s">
        <v>12</v>
      </c>
      <c r="AZ567" s="22" t="s">
        <v>8</v>
      </c>
      <c r="BA567" s="22" t="s">
        <v>8</v>
      </c>
      <c r="BB567" s="22" t="s">
        <v>8</v>
      </c>
      <c r="BC567" s="22" t="s">
        <v>8</v>
      </c>
      <c r="BD567" s="22" t="s">
        <v>8</v>
      </c>
      <c r="BE567" s="22" t="s">
        <v>8</v>
      </c>
      <c r="BF567" s="34" t="s">
        <v>273</v>
      </c>
      <c r="BG567" s="22" t="s">
        <v>273</v>
      </c>
      <c r="BH567" s="22" t="s">
        <v>2272</v>
      </c>
    </row>
    <row r="568" spans="1:61" s="22" customFormat="1" x14ac:dyDescent="0.3">
      <c r="A568" s="22" t="s">
        <v>2266</v>
      </c>
      <c r="B568" s="22" t="s">
        <v>2265</v>
      </c>
      <c r="C568" s="22">
        <v>1999</v>
      </c>
      <c r="D568" s="22" t="s">
        <v>2267</v>
      </c>
      <c r="E568" s="22" t="s">
        <v>263</v>
      </c>
      <c r="F568" s="34" t="s">
        <v>25</v>
      </c>
      <c r="G568" s="22" t="s">
        <v>1501</v>
      </c>
      <c r="H568" s="22" t="s">
        <v>36</v>
      </c>
      <c r="I568" s="22" t="s">
        <v>12</v>
      </c>
      <c r="J568" s="22" t="s">
        <v>8</v>
      </c>
      <c r="K568" s="22" t="s">
        <v>9</v>
      </c>
      <c r="L568" s="22">
        <v>9</v>
      </c>
      <c r="M568" s="22" t="s">
        <v>9</v>
      </c>
      <c r="N568" s="22" t="s">
        <v>9</v>
      </c>
      <c r="O568" s="22" t="s">
        <v>9</v>
      </c>
      <c r="P568" s="22" t="s">
        <v>9</v>
      </c>
      <c r="Q568" s="22">
        <v>2</v>
      </c>
      <c r="R568" s="22">
        <v>81</v>
      </c>
      <c r="S568" s="22">
        <v>22</v>
      </c>
      <c r="T568" s="22">
        <v>23</v>
      </c>
      <c r="U568" s="22">
        <f>IF(AND(Q568&lt;&gt;"", Q568&lt;&gt;0, Q568&lt;&gt;"NA", Q568&lt;&gt;"NR",S568&lt;&gt;"", S568&lt;&gt;0, S568&lt;&gt;"NA", S568&lt;&gt;"NR"), S568/Q568, "NA")</f>
        <v>11</v>
      </c>
      <c r="V568" s="22">
        <f>IF(AND(U568&lt;&gt;"", U568&lt;&gt;0, U568&lt;&gt;"NA", U568&lt;&gt;"NR",R568&lt;&gt;"", R568&lt;&gt;0, R568&lt;&gt;"NA", R568&lt;&gt;"NR"), R568/U568, "NA")</f>
        <v>7.3636363636363633</v>
      </c>
      <c r="W568" s="34" t="s">
        <v>100</v>
      </c>
      <c r="X568" s="22" t="s">
        <v>936</v>
      </c>
      <c r="Y568" s="22" t="s">
        <v>77</v>
      </c>
      <c r="Z568" s="22" t="s">
        <v>9</v>
      </c>
      <c r="AA568" s="22">
        <v>3</v>
      </c>
      <c r="AB568" s="22" t="s">
        <v>320</v>
      </c>
      <c r="AC568" s="22">
        <v>300</v>
      </c>
      <c r="AD568" s="22" t="s">
        <v>292</v>
      </c>
      <c r="AE568" s="22" t="s">
        <v>85</v>
      </c>
      <c r="AF568" s="22">
        <v>550</v>
      </c>
      <c r="AG568" s="22">
        <v>1.6</v>
      </c>
      <c r="AH568" s="22">
        <v>5</v>
      </c>
      <c r="AI568" s="34" t="s">
        <v>2271</v>
      </c>
      <c r="AK568" s="22">
        <v>40</v>
      </c>
      <c r="AL568" s="22" t="s">
        <v>145</v>
      </c>
      <c r="AM568" s="22">
        <v>-24</v>
      </c>
      <c r="AN568" s="22" t="s">
        <v>156</v>
      </c>
      <c r="AO568" s="34">
        <v>24</v>
      </c>
      <c r="AP568" s="22" t="s">
        <v>876</v>
      </c>
      <c r="AQ568" s="22">
        <v>14.6</v>
      </c>
      <c r="AR568" s="22">
        <v>0.7</v>
      </c>
      <c r="AS568" s="22">
        <v>20.7</v>
      </c>
      <c r="AT568" s="22">
        <v>1.8</v>
      </c>
      <c r="AU568" s="22" t="s">
        <v>8</v>
      </c>
      <c r="AV568" s="22" t="s">
        <v>8</v>
      </c>
      <c r="AW568" s="22" t="s">
        <v>301</v>
      </c>
      <c r="AX568" s="22" t="s">
        <v>197</v>
      </c>
      <c r="AY568" s="34" t="s">
        <v>12</v>
      </c>
      <c r="AZ568" s="22" t="s">
        <v>8</v>
      </c>
      <c r="BA568" s="22" t="s">
        <v>8</v>
      </c>
      <c r="BB568" s="22" t="s">
        <v>8</v>
      </c>
      <c r="BC568" s="22" t="s">
        <v>8</v>
      </c>
      <c r="BD568" s="22" t="s">
        <v>8</v>
      </c>
      <c r="BE568" s="22" t="s">
        <v>8</v>
      </c>
      <c r="BF568" s="34" t="s">
        <v>273</v>
      </c>
      <c r="BG568" s="22" t="s">
        <v>273</v>
      </c>
      <c r="BH568" s="22" t="s">
        <v>2272</v>
      </c>
    </row>
    <row r="569" spans="1:61" s="22" customFormat="1" x14ac:dyDescent="0.3">
      <c r="A569" s="22" t="s">
        <v>2266</v>
      </c>
      <c r="B569" s="22" t="s">
        <v>2265</v>
      </c>
      <c r="C569" s="22">
        <v>1999</v>
      </c>
      <c r="D569" s="22" t="s">
        <v>2267</v>
      </c>
      <c r="E569" s="22" t="s">
        <v>264</v>
      </c>
      <c r="F569" s="34" t="s">
        <v>25</v>
      </c>
      <c r="G569" s="22" t="s">
        <v>1501</v>
      </c>
      <c r="H569" s="22" t="s">
        <v>36</v>
      </c>
      <c r="I569" s="22" t="s">
        <v>12</v>
      </c>
      <c r="J569" s="22" t="s">
        <v>8</v>
      </c>
      <c r="K569" s="22" t="s">
        <v>9</v>
      </c>
      <c r="L569" s="22">
        <v>9</v>
      </c>
      <c r="M569" s="22" t="s">
        <v>9</v>
      </c>
      <c r="N569" s="22" t="s">
        <v>9</v>
      </c>
      <c r="O569" s="22" t="s">
        <v>9</v>
      </c>
      <c r="P569" s="22" t="s">
        <v>9</v>
      </c>
      <c r="Q569" s="22">
        <v>2</v>
      </c>
      <c r="R569" s="22">
        <v>81</v>
      </c>
      <c r="S569" s="22">
        <v>22</v>
      </c>
      <c r="T569" s="22">
        <v>13</v>
      </c>
      <c r="U569" s="22">
        <f t="shared" si="25"/>
        <v>11</v>
      </c>
      <c r="V569" s="22">
        <f t="shared" si="26"/>
        <v>7.3636363636363633</v>
      </c>
      <c r="W569" s="34" t="s">
        <v>100</v>
      </c>
      <c r="X569" s="22" t="s">
        <v>936</v>
      </c>
      <c r="Y569" s="22" t="s">
        <v>77</v>
      </c>
      <c r="Z569" s="22" t="s">
        <v>9</v>
      </c>
      <c r="AA569" s="22">
        <v>3</v>
      </c>
      <c r="AB569" s="22" t="s">
        <v>320</v>
      </c>
      <c r="AC569" s="22">
        <v>300</v>
      </c>
      <c r="AD569" s="22" t="s">
        <v>292</v>
      </c>
      <c r="AE569" s="22" t="s">
        <v>85</v>
      </c>
      <c r="AF569" s="22">
        <v>550</v>
      </c>
      <c r="AG569" s="22">
        <v>1.6</v>
      </c>
      <c r="AH569" s="22">
        <v>5</v>
      </c>
      <c r="AI569" s="34" t="s">
        <v>2273</v>
      </c>
      <c r="AK569" s="22">
        <v>40</v>
      </c>
      <c r="AL569" s="22" t="s">
        <v>145</v>
      </c>
      <c r="AM569" s="22">
        <v>-24</v>
      </c>
      <c r="AN569" s="22" t="s">
        <v>156</v>
      </c>
      <c r="AO569" s="34">
        <v>24</v>
      </c>
      <c r="AP569" s="22" t="s">
        <v>876</v>
      </c>
      <c r="AQ569" s="22">
        <v>14.6</v>
      </c>
      <c r="AR569" s="22">
        <v>0.7</v>
      </c>
      <c r="AS569" s="22">
        <v>13.6</v>
      </c>
      <c r="AT569" s="22">
        <v>1.6</v>
      </c>
      <c r="AU569" s="22" t="s">
        <v>8</v>
      </c>
      <c r="AV569" s="22" t="s">
        <v>8</v>
      </c>
      <c r="AW569" s="22" t="s">
        <v>301</v>
      </c>
      <c r="AX569" s="22" t="s">
        <v>197</v>
      </c>
      <c r="AY569" s="34" t="s">
        <v>12</v>
      </c>
      <c r="AZ569" s="22" t="s">
        <v>8</v>
      </c>
      <c r="BA569" s="22" t="s">
        <v>8</v>
      </c>
      <c r="BB569" s="22" t="s">
        <v>8</v>
      </c>
      <c r="BC569" s="22" t="s">
        <v>8</v>
      </c>
      <c r="BD569" s="22" t="s">
        <v>8</v>
      </c>
      <c r="BE569" s="22" t="s">
        <v>8</v>
      </c>
      <c r="BF569" s="34" t="s">
        <v>273</v>
      </c>
      <c r="BG569" s="22" t="s">
        <v>273</v>
      </c>
    </row>
    <row r="570" spans="1:61" s="22" customFormat="1" x14ac:dyDescent="0.3">
      <c r="A570" s="22" t="s">
        <v>2266</v>
      </c>
      <c r="B570" s="22" t="s">
        <v>2265</v>
      </c>
      <c r="C570" s="22">
        <v>1999</v>
      </c>
      <c r="D570" s="22" t="s">
        <v>2267</v>
      </c>
      <c r="E570" s="22" t="s">
        <v>277</v>
      </c>
      <c r="F570" s="34" t="s">
        <v>25</v>
      </c>
      <c r="G570" s="22" t="s">
        <v>1501</v>
      </c>
      <c r="H570" s="22" t="s">
        <v>36</v>
      </c>
      <c r="I570" s="22" t="s">
        <v>12</v>
      </c>
      <c r="J570" s="22" t="s">
        <v>8</v>
      </c>
      <c r="K570" s="22" t="s">
        <v>9</v>
      </c>
      <c r="L570" s="22">
        <v>9</v>
      </c>
      <c r="M570" s="22" t="s">
        <v>9</v>
      </c>
      <c r="N570" s="22" t="s">
        <v>9</v>
      </c>
      <c r="O570" s="22" t="s">
        <v>9</v>
      </c>
      <c r="P570" s="22" t="s">
        <v>9</v>
      </c>
      <c r="Q570" s="22">
        <v>2</v>
      </c>
      <c r="R570" s="22">
        <v>81</v>
      </c>
      <c r="S570" s="22">
        <v>22</v>
      </c>
      <c r="T570" s="22">
        <v>5</v>
      </c>
      <c r="U570" s="22">
        <f t="shared" si="25"/>
        <v>11</v>
      </c>
      <c r="V570" s="22">
        <f t="shared" si="26"/>
        <v>7.3636363636363633</v>
      </c>
      <c r="W570" s="34" t="s">
        <v>100</v>
      </c>
      <c r="X570" s="22" t="s">
        <v>936</v>
      </c>
      <c r="Y570" s="22" t="s">
        <v>77</v>
      </c>
      <c r="Z570" s="22" t="s">
        <v>9</v>
      </c>
      <c r="AA570" s="22">
        <v>3</v>
      </c>
      <c r="AB570" s="22" t="s">
        <v>320</v>
      </c>
      <c r="AC570" s="22">
        <v>300</v>
      </c>
      <c r="AD570" s="22" t="s">
        <v>292</v>
      </c>
      <c r="AE570" s="22" t="s">
        <v>85</v>
      </c>
      <c r="AF570" s="22">
        <v>550</v>
      </c>
      <c r="AG570" s="22">
        <v>1.6</v>
      </c>
      <c r="AH570" s="22">
        <v>5</v>
      </c>
      <c r="AI570" s="34" t="s">
        <v>2274</v>
      </c>
      <c r="AK570" s="22">
        <v>40</v>
      </c>
      <c r="AL570" s="22" t="s">
        <v>145</v>
      </c>
      <c r="AM570" s="22">
        <v>-24</v>
      </c>
      <c r="AN570" s="22" t="s">
        <v>156</v>
      </c>
      <c r="AO570" s="34">
        <v>24</v>
      </c>
      <c r="AP570" s="22" t="s">
        <v>876</v>
      </c>
      <c r="AQ570" s="22">
        <v>14.6</v>
      </c>
      <c r="AR570" s="22">
        <v>0.7</v>
      </c>
      <c r="AS570" s="22">
        <v>11.9</v>
      </c>
      <c r="AT570" s="22">
        <v>2.4</v>
      </c>
      <c r="AU570" s="22" t="s">
        <v>8</v>
      </c>
      <c r="AV570" s="22" t="s">
        <v>8</v>
      </c>
      <c r="AW570" s="22" t="s">
        <v>301</v>
      </c>
      <c r="AX570" s="22" t="s">
        <v>197</v>
      </c>
      <c r="AY570" s="34" t="s">
        <v>12</v>
      </c>
      <c r="AZ570" s="22" t="s">
        <v>8</v>
      </c>
      <c r="BA570" s="22" t="s">
        <v>8</v>
      </c>
      <c r="BB570" s="22" t="s">
        <v>8</v>
      </c>
      <c r="BC570" s="22" t="s">
        <v>8</v>
      </c>
      <c r="BD570" s="22" t="s">
        <v>8</v>
      </c>
      <c r="BE570" s="22" t="s">
        <v>8</v>
      </c>
      <c r="BF570" s="34" t="s">
        <v>273</v>
      </c>
      <c r="BG570" s="22" t="s">
        <v>273</v>
      </c>
    </row>
    <row r="571" spans="1:61" s="22" customFormat="1" x14ac:dyDescent="0.3">
      <c r="A571" s="22" t="s">
        <v>2266</v>
      </c>
      <c r="B571" s="22" t="s">
        <v>2265</v>
      </c>
      <c r="C571" s="22">
        <v>1999</v>
      </c>
      <c r="D571" s="22" t="s">
        <v>2267</v>
      </c>
      <c r="E571" s="22" t="s">
        <v>349</v>
      </c>
      <c r="F571" s="34" t="s">
        <v>25</v>
      </c>
      <c r="G571" s="22" t="s">
        <v>1501</v>
      </c>
      <c r="H571" s="22" t="s">
        <v>36</v>
      </c>
      <c r="I571" s="22" t="s">
        <v>12</v>
      </c>
      <c r="J571" s="22" t="s">
        <v>8</v>
      </c>
      <c r="K571" s="22" t="s">
        <v>9</v>
      </c>
      <c r="L571" s="22">
        <v>9</v>
      </c>
      <c r="M571" s="22" t="s">
        <v>9</v>
      </c>
      <c r="N571" s="22" t="s">
        <v>9</v>
      </c>
      <c r="O571" s="22" t="s">
        <v>9</v>
      </c>
      <c r="P571" s="22" t="s">
        <v>9</v>
      </c>
      <c r="Q571" s="22">
        <v>2</v>
      </c>
      <c r="R571" s="22">
        <v>81</v>
      </c>
      <c r="S571" s="22">
        <v>22</v>
      </c>
      <c r="T571" s="22">
        <v>19</v>
      </c>
      <c r="U571" s="22">
        <f t="shared" si="25"/>
        <v>11</v>
      </c>
      <c r="V571" s="22">
        <f t="shared" si="26"/>
        <v>7.3636363636363633</v>
      </c>
      <c r="W571" s="34" t="s">
        <v>100</v>
      </c>
      <c r="X571" s="22" t="s">
        <v>936</v>
      </c>
      <c r="Y571" s="22" t="s">
        <v>77</v>
      </c>
      <c r="Z571" s="22" t="s">
        <v>9</v>
      </c>
      <c r="AA571" s="22">
        <v>3</v>
      </c>
      <c r="AB571" s="22" t="s">
        <v>320</v>
      </c>
      <c r="AC571" s="22">
        <v>300</v>
      </c>
      <c r="AD571" s="22" t="s">
        <v>292</v>
      </c>
      <c r="AE571" s="22" t="s">
        <v>85</v>
      </c>
      <c r="AF571" s="22">
        <v>550</v>
      </c>
      <c r="AG571" s="22">
        <v>1.6</v>
      </c>
      <c r="AH571" s="22">
        <v>5</v>
      </c>
      <c r="AI571" s="34" t="s">
        <v>2275</v>
      </c>
      <c r="AK571" s="22">
        <v>40</v>
      </c>
      <c r="AL571" s="22" t="s">
        <v>145</v>
      </c>
      <c r="AM571" s="22">
        <v>-24</v>
      </c>
      <c r="AN571" s="22" t="s">
        <v>156</v>
      </c>
      <c r="AO571" s="34">
        <v>24</v>
      </c>
      <c r="AP571" s="22" t="s">
        <v>876</v>
      </c>
      <c r="AQ571" s="22">
        <v>14.6</v>
      </c>
      <c r="AR571" s="22">
        <v>0.7</v>
      </c>
      <c r="AS571" s="22">
        <v>10.3</v>
      </c>
      <c r="AT571" s="22">
        <v>0.8</v>
      </c>
      <c r="AU571" s="22" t="s">
        <v>8</v>
      </c>
      <c r="AV571" s="22" t="s">
        <v>8</v>
      </c>
      <c r="AW571" s="22" t="s">
        <v>301</v>
      </c>
      <c r="AX571" s="22" t="s">
        <v>197</v>
      </c>
      <c r="AY571" s="34" t="s">
        <v>12</v>
      </c>
      <c r="AZ571" s="22" t="s">
        <v>8</v>
      </c>
      <c r="BA571" s="22" t="s">
        <v>8</v>
      </c>
      <c r="BB571" s="22" t="s">
        <v>8</v>
      </c>
      <c r="BC571" s="22" t="s">
        <v>8</v>
      </c>
      <c r="BD571" s="22" t="s">
        <v>8</v>
      </c>
      <c r="BE571" s="22" t="s">
        <v>8</v>
      </c>
      <c r="BF571" s="34" t="s">
        <v>273</v>
      </c>
      <c r="BG571" s="22" t="s">
        <v>273</v>
      </c>
    </row>
    <row r="572" spans="1:61" s="22" customFormat="1" x14ac:dyDescent="0.3">
      <c r="A572" s="22" t="s">
        <v>2266</v>
      </c>
      <c r="B572" s="22" t="s">
        <v>2265</v>
      </c>
      <c r="C572" s="22">
        <v>1999</v>
      </c>
      <c r="D572" s="22" t="s">
        <v>2267</v>
      </c>
      <c r="E572" s="22" t="s">
        <v>350</v>
      </c>
      <c r="F572" s="34" t="s">
        <v>25</v>
      </c>
      <c r="G572" s="22" t="s">
        <v>1501</v>
      </c>
      <c r="H572" s="22" t="s">
        <v>36</v>
      </c>
      <c r="I572" s="22" t="s">
        <v>12</v>
      </c>
      <c r="J572" s="22" t="s">
        <v>8</v>
      </c>
      <c r="K572" s="22" t="s">
        <v>9</v>
      </c>
      <c r="L572" s="22">
        <v>9</v>
      </c>
      <c r="M572" s="22" t="s">
        <v>9</v>
      </c>
      <c r="N572" s="22" t="s">
        <v>9</v>
      </c>
      <c r="O572" s="22" t="s">
        <v>9</v>
      </c>
      <c r="P572" s="22" t="s">
        <v>9</v>
      </c>
      <c r="Q572" s="22">
        <v>2</v>
      </c>
      <c r="R572" s="22">
        <v>81</v>
      </c>
      <c r="S572" s="22">
        <v>22</v>
      </c>
      <c r="T572" s="22">
        <v>14</v>
      </c>
      <c r="U572" s="22">
        <f t="shared" si="25"/>
        <v>11</v>
      </c>
      <c r="V572" s="22">
        <f t="shared" si="26"/>
        <v>7.3636363636363633</v>
      </c>
      <c r="W572" s="34" t="s">
        <v>100</v>
      </c>
      <c r="X572" s="22" t="s">
        <v>936</v>
      </c>
      <c r="Y572" s="22" t="s">
        <v>77</v>
      </c>
      <c r="Z572" s="22" t="s">
        <v>9</v>
      </c>
      <c r="AA572" s="22">
        <v>3</v>
      </c>
      <c r="AB572" s="22" t="s">
        <v>320</v>
      </c>
      <c r="AC572" s="22">
        <v>300</v>
      </c>
      <c r="AD572" s="22" t="s">
        <v>292</v>
      </c>
      <c r="AE572" s="22" t="s">
        <v>85</v>
      </c>
      <c r="AF572" s="22">
        <v>550</v>
      </c>
      <c r="AG572" s="22">
        <v>1.6</v>
      </c>
      <c r="AH572" s="22">
        <v>5</v>
      </c>
      <c r="AI572" s="34" t="s">
        <v>2276</v>
      </c>
      <c r="AK572" s="22">
        <v>40</v>
      </c>
      <c r="AL572" s="22" t="s">
        <v>145</v>
      </c>
      <c r="AM572" s="22">
        <v>-24</v>
      </c>
      <c r="AN572" s="22" t="s">
        <v>156</v>
      </c>
      <c r="AO572" s="34">
        <v>24</v>
      </c>
      <c r="AP572" s="22" t="s">
        <v>876</v>
      </c>
      <c r="AQ572" s="22">
        <v>14.6</v>
      </c>
      <c r="AR572" s="22">
        <v>0.7</v>
      </c>
      <c r="AS572" s="22">
        <v>14.5</v>
      </c>
      <c r="AT572" s="22">
        <v>1.6</v>
      </c>
      <c r="AU572" s="22" t="s">
        <v>8</v>
      </c>
      <c r="AV572" s="22" t="s">
        <v>8</v>
      </c>
      <c r="AW572" s="22" t="s">
        <v>301</v>
      </c>
      <c r="AX572" s="22" t="s">
        <v>197</v>
      </c>
      <c r="AY572" s="34" t="s">
        <v>12</v>
      </c>
      <c r="AZ572" s="22" t="s">
        <v>8</v>
      </c>
      <c r="BA572" s="22" t="s">
        <v>8</v>
      </c>
      <c r="BB572" s="22" t="s">
        <v>8</v>
      </c>
      <c r="BC572" s="22" t="s">
        <v>8</v>
      </c>
      <c r="BD572" s="22" t="s">
        <v>8</v>
      </c>
      <c r="BE572" s="22" t="s">
        <v>8</v>
      </c>
      <c r="BF572" s="34" t="s">
        <v>273</v>
      </c>
      <c r="BG572" s="22" t="s">
        <v>273</v>
      </c>
    </row>
    <row r="573" spans="1:61" x14ac:dyDescent="0.3">
      <c r="A573" t="s">
        <v>2279</v>
      </c>
      <c r="B573" t="s">
        <v>2265</v>
      </c>
      <c r="C573">
        <v>1998</v>
      </c>
      <c r="D573" t="s">
        <v>2280</v>
      </c>
      <c r="E573" t="s">
        <v>141</v>
      </c>
      <c r="F573" s="35" t="s">
        <v>25</v>
      </c>
      <c r="G573" t="s">
        <v>1008</v>
      </c>
      <c r="H573" t="s">
        <v>36</v>
      </c>
      <c r="I573" t="s">
        <v>12</v>
      </c>
      <c r="J573" t="s">
        <v>8</v>
      </c>
      <c r="K573" t="s">
        <v>9</v>
      </c>
      <c r="L573" t="s">
        <v>9</v>
      </c>
      <c r="M573" t="s">
        <v>9</v>
      </c>
      <c r="N573" t="s">
        <v>9</v>
      </c>
      <c r="O573" t="s">
        <v>9</v>
      </c>
      <c r="P573" t="s">
        <v>9</v>
      </c>
      <c r="Q573">
        <v>6</v>
      </c>
      <c r="R573">
        <v>23</v>
      </c>
      <c r="S573">
        <v>0</v>
      </c>
      <c r="T573" t="s">
        <v>8</v>
      </c>
      <c r="U573" t="str">
        <f t="shared" si="25"/>
        <v>NA</v>
      </c>
      <c r="V573" t="str">
        <f t="shared" si="26"/>
        <v>NA</v>
      </c>
      <c r="W573" s="35" t="s">
        <v>100</v>
      </c>
      <c r="X573" t="s">
        <v>936</v>
      </c>
      <c r="Y573" t="s">
        <v>77</v>
      </c>
      <c r="Z573" t="s">
        <v>9</v>
      </c>
      <c r="AA573">
        <v>3</v>
      </c>
      <c r="AB573" t="s">
        <v>320</v>
      </c>
      <c r="AC573">
        <v>300</v>
      </c>
      <c r="AD573" t="s">
        <v>292</v>
      </c>
      <c r="AE573" t="s">
        <v>85</v>
      </c>
      <c r="AF573">
        <v>550</v>
      </c>
      <c r="AG573">
        <v>3.2</v>
      </c>
      <c r="AH573">
        <v>5</v>
      </c>
      <c r="AI573" s="35" t="s">
        <v>12</v>
      </c>
      <c r="AJ573" t="s">
        <v>8</v>
      </c>
      <c r="AK573" t="s">
        <v>8</v>
      </c>
      <c r="AL573" t="s">
        <v>8</v>
      </c>
      <c r="AM573" t="s">
        <v>8</v>
      </c>
      <c r="AN573" t="s">
        <v>8</v>
      </c>
      <c r="AO573" s="35">
        <v>0.5</v>
      </c>
      <c r="AP573" t="s">
        <v>876</v>
      </c>
      <c r="AQ573">
        <v>6.3</v>
      </c>
      <c r="AR573">
        <v>1.1000000000000001</v>
      </c>
      <c r="AS573" t="s">
        <v>8</v>
      </c>
      <c r="AT573" t="s">
        <v>8</v>
      </c>
      <c r="AU573" t="s">
        <v>8</v>
      </c>
      <c r="AV573" t="s">
        <v>8</v>
      </c>
      <c r="AW573" t="s">
        <v>301</v>
      </c>
      <c r="AX573" t="s">
        <v>9</v>
      </c>
      <c r="AY573" s="35" t="s">
        <v>12</v>
      </c>
      <c r="AZ573" t="s">
        <v>8</v>
      </c>
      <c r="BA573" t="s">
        <v>8</v>
      </c>
      <c r="BB573" t="s">
        <v>8</v>
      </c>
      <c r="BC573" t="s">
        <v>8</v>
      </c>
      <c r="BD573" t="s">
        <v>8</v>
      </c>
      <c r="BE573" t="s">
        <v>8</v>
      </c>
      <c r="BF573" s="35" t="s">
        <v>273</v>
      </c>
      <c r="BG573" t="s">
        <v>273</v>
      </c>
    </row>
    <row r="574" spans="1:61" x14ac:dyDescent="0.3">
      <c r="A574" t="s">
        <v>2279</v>
      </c>
      <c r="B574" t="s">
        <v>2265</v>
      </c>
      <c r="C574">
        <v>1998</v>
      </c>
      <c r="D574" t="s">
        <v>2280</v>
      </c>
      <c r="E574" t="s">
        <v>143</v>
      </c>
      <c r="F574" s="35" t="s">
        <v>25</v>
      </c>
      <c r="G574" t="s">
        <v>2281</v>
      </c>
      <c r="H574" t="s">
        <v>36</v>
      </c>
      <c r="I574" t="s">
        <v>12</v>
      </c>
      <c r="J574" t="s">
        <v>8</v>
      </c>
      <c r="K574" t="s">
        <v>9</v>
      </c>
      <c r="L574" t="s">
        <v>9</v>
      </c>
      <c r="M574" t="s">
        <v>9</v>
      </c>
      <c r="N574" t="s">
        <v>9</v>
      </c>
      <c r="O574" t="s">
        <v>9</v>
      </c>
      <c r="P574" t="s">
        <v>9</v>
      </c>
      <c r="Q574">
        <v>6</v>
      </c>
      <c r="R574">
        <v>7</v>
      </c>
      <c r="S574">
        <v>0</v>
      </c>
      <c r="T574" t="s">
        <v>8</v>
      </c>
      <c r="U574" t="str">
        <f t="shared" si="25"/>
        <v>NA</v>
      </c>
      <c r="V574" t="str">
        <f t="shared" si="26"/>
        <v>NA</v>
      </c>
      <c r="W574" s="35" t="s">
        <v>100</v>
      </c>
      <c r="X574" t="s">
        <v>936</v>
      </c>
      <c r="Y574" t="s">
        <v>77</v>
      </c>
      <c r="Z574" t="s">
        <v>9</v>
      </c>
      <c r="AA574">
        <v>3</v>
      </c>
      <c r="AB574" t="s">
        <v>320</v>
      </c>
      <c r="AC574">
        <v>300</v>
      </c>
      <c r="AD574" t="s">
        <v>292</v>
      </c>
      <c r="AE574" t="s">
        <v>85</v>
      </c>
      <c r="AF574">
        <v>550</v>
      </c>
      <c r="AG574">
        <v>3.2</v>
      </c>
      <c r="AH574">
        <v>5</v>
      </c>
      <c r="AI574" s="35" t="s">
        <v>12</v>
      </c>
      <c r="AJ574" t="s">
        <v>8</v>
      </c>
      <c r="AK574" t="s">
        <v>8</v>
      </c>
      <c r="AL574" t="s">
        <v>8</v>
      </c>
      <c r="AM574" t="s">
        <v>8</v>
      </c>
      <c r="AN574" t="s">
        <v>8</v>
      </c>
      <c r="AO574" s="35">
        <v>0.5</v>
      </c>
      <c r="AP574" t="s">
        <v>876</v>
      </c>
      <c r="AQ574">
        <v>7.2</v>
      </c>
      <c r="AR574">
        <v>2.6</v>
      </c>
      <c r="AS574" t="s">
        <v>8</v>
      </c>
      <c r="AT574" t="s">
        <v>8</v>
      </c>
      <c r="AU574" t="s">
        <v>8</v>
      </c>
      <c r="AV574" t="s">
        <v>8</v>
      </c>
      <c r="AW574" t="s">
        <v>301</v>
      </c>
      <c r="AX574" t="s">
        <v>9</v>
      </c>
      <c r="AY574" s="35" t="s">
        <v>12</v>
      </c>
      <c r="AZ574" t="s">
        <v>8</v>
      </c>
      <c r="BA574" t="s">
        <v>8</v>
      </c>
      <c r="BB574" t="s">
        <v>8</v>
      </c>
      <c r="BC574" t="s">
        <v>8</v>
      </c>
      <c r="BD574" t="s">
        <v>8</v>
      </c>
      <c r="BE574" t="s">
        <v>8</v>
      </c>
      <c r="BF574" s="35" t="s">
        <v>273</v>
      </c>
      <c r="BG574" t="s">
        <v>273</v>
      </c>
    </row>
    <row r="575" spans="1:61" x14ac:dyDescent="0.3">
      <c r="A575" t="s">
        <v>2279</v>
      </c>
      <c r="B575" t="s">
        <v>2265</v>
      </c>
      <c r="C575">
        <v>1998</v>
      </c>
      <c r="D575" t="s">
        <v>2280</v>
      </c>
      <c r="E575" t="s">
        <v>144</v>
      </c>
      <c r="F575" s="35" t="s">
        <v>25</v>
      </c>
      <c r="G575" t="s">
        <v>2282</v>
      </c>
      <c r="H575" t="s">
        <v>36</v>
      </c>
      <c r="I575" t="s">
        <v>12</v>
      </c>
      <c r="J575" t="s">
        <v>8</v>
      </c>
      <c r="K575" t="s">
        <v>9</v>
      </c>
      <c r="L575" t="s">
        <v>9</v>
      </c>
      <c r="M575" t="s">
        <v>9</v>
      </c>
      <c r="N575" t="s">
        <v>9</v>
      </c>
      <c r="O575" t="s">
        <v>9</v>
      </c>
      <c r="P575" t="s">
        <v>9</v>
      </c>
      <c r="Q575">
        <v>6</v>
      </c>
      <c r="R575">
        <v>6</v>
      </c>
      <c r="S575">
        <v>0</v>
      </c>
      <c r="T575" t="s">
        <v>8</v>
      </c>
      <c r="U575" t="str">
        <f t="shared" si="25"/>
        <v>NA</v>
      </c>
      <c r="V575" t="str">
        <f t="shared" si="26"/>
        <v>NA</v>
      </c>
      <c r="W575" s="35" t="s">
        <v>100</v>
      </c>
      <c r="X575" t="s">
        <v>936</v>
      </c>
      <c r="Y575" t="s">
        <v>77</v>
      </c>
      <c r="Z575" t="s">
        <v>9</v>
      </c>
      <c r="AA575">
        <v>3</v>
      </c>
      <c r="AB575" t="s">
        <v>320</v>
      </c>
      <c r="AC575">
        <v>300</v>
      </c>
      <c r="AD575" t="s">
        <v>292</v>
      </c>
      <c r="AE575" t="s">
        <v>85</v>
      </c>
      <c r="AF575">
        <v>550</v>
      </c>
      <c r="AG575">
        <v>3.2</v>
      </c>
      <c r="AH575">
        <v>5</v>
      </c>
      <c r="AI575" s="35" t="s">
        <v>12</v>
      </c>
      <c r="AJ575" t="s">
        <v>8</v>
      </c>
      <c r="AK575" t="s">
        <v>8</v>
      </c>
      <c r="AL575" t="s">
        <v>8</v>
      </c>
      <c r="AM575" t="s">
        <v>8</v>
      </c>
      <c r="AN575" t="s">
        <v>8</v>
      </c>
      <c r="AO575" s="35">
        <v>0.5</v>
      </c>
      <c r="AP575" t="s">
        <v>876</v>
      </c>
      <c r="AQ575">
        <v>7.6</v>
      </c>
      <c r="AR575">
        <v>2.4</v>
      </c>
      <c r="AS575" t="s">
        <v>8</v>
      </c>
      <c r="AT575" t="s">
        <v>8</v>
      </c>
      <c r="AU575" t="s">
        <v>8</v>
      </c>
      <c r="AV575" t="s">
        <v>8</v>
      </c>
      <c r="AW575" t="s">
        <v>301</v>
      </c>
      <c r="AX575" t="s">
        <v>9</v>
      </c>
      <c r="AY575" s="35" t="s">
        <v>12</v>
      </c>
      <c r="AZ575" t="s">
        <v>8</v>
      </c>
      <c r="BA575" t="s">
        <v>8</v>
      </c>
      <c r="BB575" t="s">
        <v>8</v>
      </c>
      <c r="BC575" t="s">
        <v>8</v>
      </c>
      <c r="BD575" t="s">
        <v>8</v>
      </c>
      <c r="BE575" t="s">
        <v>8</v>
      </c>
      <c r="BF575" s="35" t="s">
        <v>273</v>
      </c>
      <c r="BG575" t="s">
        <v>273</v>
      </c>
    </row>
    <row r="576" spans="1:61" ht="15" customHeight="1" x14ac:dyDescent="0.3">
      <c r="A576" t="s">
        <v>2279</v>
      </c>
      <c r="B576" t="s">
        <v>2265</v>
      </c>
      <c r="C576">
        <v>1998</v>
      </c>
      <c r="D576" t="s">
        <v>2280</v>
      </c>
      <c r="E576" t="s">
        <v>263</v>
      </c>
      <c r="F576" s="35" t="s">
        <v>25</v>
      </c>
      <c r="G576" t="s">
        <v>2283</v>
      </c>
      <c r="H576" t="s">
        <v>36</v>
      </c>
      <c r="I576" t="s">
        <v>210</v>
      </c>
      <c r="J576" t="s">
        <v>284</v>
      </c>
      <c r="K576" t="s">
        <v>9</v>
      </c>
      <c r="L576" t="s">
        <v>9</v>
      </c>
      <c r="M576" t="s">
        <v>9</v>
      </c>
      <c r="N576" t="s">
        <v>9</v>
      </c>
      <c r="O576" t="s">
        <v>9</v>
      </c>
      <c r="P576" t="s">
        <v>9</v>
      </c>
      <c r="Q576">
        <v>6</v>
      </c>
      <c r="R576">
        <v>12</v>
      </c>
      <c r="S576">
        <v>0</v>
      </c>
      <c r="T576" t="s">
        <v>8</v>
      </c>
      <c r="U576" t="str">
        <f t="shared" si="25"/>
        <v>NA</v>
      </c>
      <c r="V576" t="str">
        <f t="shared" si="26"/>
        <v>NA</v>
      </c>
      <c r="W576" s="35" t="s">
        <v>100</v>
      </c>
      <c r="X576" t="s">
        <v>936</v>
      </c>
      <c r="Y576" t="s">
        <v>77</v>
      </c>
      <c r="Z576" t="s">
        <v>9</v>
      </c>
      <c r="AA576">
        <v>3</v>
      </c>
      <c r="AB576" t="s">
        <v>320</v>
      </c>
      <c r="AC576">
        <v>300</v>
      </c>
      <c r="AD576" t="s">
        <v>292</v>
      </c>
      <c r="AE576" t="s">
        <v>85</v>
      </c>
      <c r="AF576">
        <v>550</v>
      </c>
      <c r="AG576">
        <v>3.2</v>
      </c>
      <c r="AH576">
        <v>5</v>
      </c>
      <c r="AI576" s="35" t="s">
        <v>12</v>
      </c>
      <c r="AJ576" t="s">
        <v>8</v>
      </c>
      <c r="AK576" t="s">
        <v>8</v>
      </c>
      <c r="AL576" t="s">
        <v>8</v>
      </c>
      <c r="AM576" t="s">
        <v>8</v>
      </c>
      <c r="AN576" t="s">
        <v>8</v>
      </c>
      <c r="AO576" s="35">
        <v>0.5</v>
      </c>
      <c r="AP576" t="s">
        <v>876</v>
      </c>
      <c r="AQ576">
        <v>10.7</v>
      </c>
      <c r="AR576">
        <v>1.5</v>
      </c>
      <c r="AS576" t="s">
        <v>8</v>
      </c>
      <c r="AT576" t="s">
        <v>8</v>
      </c>
      <c r="AU576" t="s">
        <v>8</v>
      </c>
      <c r="AV576" t="s">
        <v>8</v>
      </c>
      <c r="AW576" t="s">
        <v>301</v>
      </c>
      <c r="AX576" t="s">
        <v>9</v>
      </c>
      <c r="AY576" s="35" t="s">
        <v>12</v>
      </c>
      <c r="AZ576" t="s">
        <v>8</v>
      </c>
      <c r="BA576" t="s">
        <v>8</v>
      </c>
      <c r="BB576" t="s">
        <v>8</v>
      </c>
      <c r="BC576" t="s">
        <v>8</v>
      </c>
      <c r="BD576" t="s">
        <v>8</v>
      </c>
      <c r="BE576" t="s">
        <v>8</v>
      </c>
      <c r="BF576" s="35" t="s">
        <v>273</v>
      </c>
      <c r="BG576" t="s">
        <v>273</v>
      </c>
      <c r="BH576" t="s">
        <v>2284</v>
      </c>
    </row>
    <row r="577" spans="1:61" x14ac:dyDescent="0.3">
      <c r="A577" t="s">
        <v>2279</v>
      </c>
      <c r="B577" t="s">
        <v>2265</v>
      </c>
      <c r="C577">
        <v>1998</v>
      </c>
      <c r="D577" t="s">
        <v>2280</v>
      </c>
      <c r="E577" t="s">
        <v>264</v>
      </c>
      <c r="F577" s="35" t="s">
        <v>25</v>
      </c>
      <c r="G577" t="s">
        <v>2282</v>
      </c>
      <c r="H577" t="s">
        <v>35</v>
      </c>
      <c r="I577" t="s">
        <v>12</v>
      </c>
      <c r="J577" t="s">
        <v>8</v>
      </c>
      <c r="K577" t="s">
        <v>9</v>
      </c>
      <c r="L577" t="s">
        <v>9</v>
      </c>
      <c r="M577" t="s">
        <v>9</v>
      </c>
      <c r="N577" t="s">
        <v>9</v>
      </c>
      <c r="O577" t="s">
        <v>9</v>
      </c>
      <c r="P577" t="s">
        <v>9</v>
      </c>
      <c r="Q577">
        <v>6</v>
      </c>
      <c r="R577">
        <v>6</v>
      </c>
      <c r="S577">
        <v>0</v>
      </c>
      <c r="T577" t="s">
        <v>8</v>
      </c>
      <c r="U577" t="str">
        <f t="shared" si="25"/>
        <v>NA</v>
      </c>
      <c r="V577" t="str">
        <f t="shared" si="26"/>
        <v>NA</v>
      </c>
      <c r="W577" s="35" t="s">
        <v>100</v>
      </c>
      <c r="X577" t="s">
        <v>936</v>
      </c>
      <c r="Y577" t="s">
        <v>77</v>
      </c>
      <c r="Z577" t="s">
        <v>9</v>
      </c>
      <c r="AA577">
        <v>3</v>
      </c>
      <c r="AB577" t="s">
        <v>320</v>
      </c>
      <c r="AC577">
        <v>300</v>
      </c>
      <c r="AD577" t="s">
        <v>292</v>
      </c>
      <c r="AE577" t="s">
        <v>85</v>
      </c>
      <c r="AF577">
        <v>550</v>
      </c>
      <c r="AG577">
        <v>3.2</v>
      </c>
      <c r="AH577">
        <v>5</v>
      </c>
      <c r="AI577" s="35" t="s">
        <v>12</v>
      </c>
      <c r="AJ577" t="s">
        <v>8</v>
      </c>
      <c r="AK577" t="s">
        <v>8</v>
      </c>
      <c r="AL577" t="s">
        <v>8</v>
      </c>
      <c r="AM577" t="s">
        <v>8</v>
      </c>
      <c r="AN577" t="s">
        <v>8</v>
      </c>
      <c r="AO577" s="35">
        <v>0.5</v>
      </c>
      <c r="AP577" t="s">
        <v>876</v>
      </c>
      <c r="AQ577">
        <v>9.6999999999999993</v>
      </c>
      <c r="AR577">
        <v>1.8</v>
      </c>
      <c r="AS577" t="s">
        <v>8</v>
      </c>
      <c r="AT577" t="s">
        <v>8</v>
      </c>
      <c r="AU577" t="s">
        <v>8</v>
      </c>
      <c r="AV577" t="s">
        <v>8</v>
      </c>
      <c r="AW577" t="s">
        <v>301</v>
      </c>
      <c r="AX577" t="s">
        <v>9</v>
      </c>
      <c r="AY577" s="35" t="s">
        <v>12</v>
      </c>
      <c r="AZ577" t="s">
        <v>8</v>
      </c>
      <c r="BA577" t="s">
        <v>8</v>
      </c>
      <c r="BB577" t="s">
        <v>8</v>
      </c>
      <c r="BC577" t="s">
        <v>8</v>
      </c>
      <c r="BD577" t="s">
        <v>8</v>
      </c>
      <c r="BE577" t="s">
        <v>8</v>
      </c>
      <c r="BF577" s="35" t="s">
        <v>273</v>
      </c>
      <c r="BG577" t="s">
        <v>273</v>
      </c>
    </row>
    <row r="578" spans="1:61" x14ac:dyDescent="0.3">
      <c r="A578" t="s">
        <v>2279</v>
      </c>
      <c r="B578" t="s">
        <v>2265</v>
      </c>
      <c r="C578">
        <v>1998</v>
      </c>
      <c r="D578" t="s">
        <v>2280</v>
      </c>
      <c r="E578" t="s">
        <v>277</v>
      </c>
      <c r="F578" s="35" t="s">
        <v>25</v>
      </c>
      <c r="G578" t="s">
        <v>2283</v>
      </c>
      <c r="H578" t="s">
        <v>35</v>
      </c>
      <c r="I578" t="s">
        <v>12</v>
      </c>
      <c r="J578" t="s">
        <v>8</v>
      </c>
      <c r="K578" t="s">
        <v>9</v>
      </c>
      <c r="L578" t="s">
        <v>9</v>
      </c>
      <c r="M578" t="s">
        <v>9</v>
      </c>
      <c r="N578" t="s">
        <v>9</v>
      </c>
      <c r="O578" t="s">
        <v>9</v>
      </c>
      <c r="P578" t="s">
        <v>9</v>
      </c>
      <c r="Q578">
        <v>6</v>
      </c>
      <c r="R578">
        <v>7</v>
      </c>
      <c r="S578">
        <v>0</v>
      </c>
      <c r="T578" t="s">
        <v>8</v>
      </c>
      <c r="U578" t="str">
        <f t="shared" si="25"/>
        <v>NA</v>
      </c>
      <c r="V578" t="str">
        <f t="shared" si="26"/>
        <v>NA</v>
      </c>
      <c r="W578" s="35" t="s">
        <v>100</v>
      </c>
      <c r="X578" t="s">
        <v>936</v>
      </c>
      <c r="Y578" t="s">
        <v>77</v>
      </c>
      <c r="Z578" t="s">
        <v>9</v>
      </c>
      <c r="AA578">
        <v>3</v>
      </c>
      <c r="AB578" t="s">
        <v>320</v>
      </c>
      <c r="AC578">
        <v>300</v>
      </c>
      <c r="AD578" t="s">
        <v>292</v>
      </c>
      <c r="AE578" t="s">
        <v>85</v>
      </c>
      <c r="AF578">
        <v>550</v>
      </c>
      <c r="AG578">
        <v>3.2</v>
      </c>
      <c r="AH578">
        <v>5</v>
      </c>
      <c r="AI578" s="35" t="s">
        <v>12</v>
      </c>
      <c r="AJ578" t="s">
        <v>8</v>
      </c>
      <c r="AK578" t="s">
        <v>8</v>
      </c>
      <c r="AL578" t="s">
        <v>8</v>
      </c>
      <c r="AM578" t="s">
        <v>8</v>
      </c>
      <c r="AN578" t="s">
        <v>8</v>
      </c>
      <c r="AO578" s="35">
        <v>0.5</v>
      </c>
      <c r="AP578" t="s">
        <v>876</v>
      </c>
      <c r="AQ578">
        <v>9.4</v>
      </c>
      <c r="AR578">
        <v>2.1</v>
      </c>
      <c r="AS578" t="s">
        <v>8</v>
      </c>
      <c r="AT578" t="s">
        <v>8</v>
      </c>
      <c r="AU578" t="s">
        <v>8</v>
      </c>
      <c r="AV578" t="s">
        <v>8</v>
      </c>
      <c r="AW578" t="s">
        <v>301</v>
      </c>
      <c r="AX578" t="s">
        <v>9</v>
      </c>
      <c r="AY578" s="35" t="s">
        <v>12</v>
      </c>
      <c r="AZ578" t="s">
        <v>8</v>
      </c>
      <c r="BA578" t="s">
        <v>8</v>
      </c>
      <c r="BB578" t="s">
        <v>8</v>
      </c>
      <c r="BC578" t="s">
        <v>8</v>
      </c>
      <c r="BD578" t="s">
        <v>8</v>
      </c>
      <c r="BE578" t="s">
        <v>8</v>
      </c>
      <c r="BF578" s="35" t="s">
        <v>273</v>
      </c>
      <c r="BG578" t="s">
        <v>273</v>
      </c>
    </row>
    <row r="579" spans="1:61" s="22" customFormat="1" x14ac:dyDescent="0.3">
      <c r="A579" s="22" t="s">
        <v>2287</v>
      </c>
      <c r="B579" s="22" t="s">
        <v>2285</v>
      </c>
      <c r="C579" s="22">
        <v>2016</v>
      </c>
      <c r="D579" s="22" t="s">
        <v>2286</v>
      </c>
      <c r="E579" s="22" t="s">
        <v>141</v>
      </c>
      <c r="F579" s="34" t="s">
        <v>24</v>
      </c>
      <c r="G579" s="22" t="s">
        <v>11</v>
      </c>
      <c r="H579" s="22" t="s">
        <v>36</v>
      </c>
      <c r="I579" s="22" t="s">
        <v>12</v>
      </c>
      <c r="J579" s="22" t="s">
        <v>8</v>
      </c>
      <c r="K579" s="22" t="s">
        <v>9</v>
      </c>
      <c r="L579" s="22" t="s">
        <v>9</v>
      </c>
      <c r="M579" s="22" t="s">
        <v>9</v>
      </c>
      <c r="N579" s="22">
        <v>226</v>
      </c>
      <c r="O579" s="22" t="s">
        <v>9</v>
      </c>
      <c r="P579" s="22">
        <v>395</v>
      </c>
      <c r="Q579" s="22">
        <v>1</v>
      </c>
      <c r="R579" s="22">
        <v>14</v>
      </c>
      <c r="S579" s="22">
        <v>0</v>
      </c>
      <c r="T579" s="22" t="s">
        <v>8</v>
      </c>
      <c r="U579" s="22" t="str">
        <f t="shared" si="25"/>
        <v>NA</v>
      </c>
      <c r="V579" s="22" t="str">
        <f t="shared" si="26"/>
        <v>NA</v>
      </c>
      <c r="W579" s="34" t="s">
        <v>97</v>
      </c>
      <c r="X579" s="22" t="s">
        <v>8</v>
      </c>
      <c r="Y579" s="22" t="s">
        <v>76</v>
      </c>
      <c r="Z579" s="22" t="s">
        <v>925</v>
      </c>
      <c r="AA579" s="22">
        <v>10</v>
      </c>
      <c r="AB579" s="22" t="s">
        <v>145</v>
      </c>
      <c r="AC579" s="22">
        <v>150</v>
      </c>
      <c r="AD579" s="22" t="s">
        <v>292</v>
      </c>
      <c r="AE579" s="22" t="s">
        <v>86</v>
      </c>
      <c r="AF579" s="22">
        <v>555</v>
      </c>
      <c r="AG579" s="22">
        <v>3</v>
      </c>
      <c r="AH579" s="22">
        <v>5</v>
      </c>
      <c r="AI579" s="34" t="s">
        <v>12</v>
      </c>
      <c r="AJ579" s="22" t="s">
        <v>8</v>
      </c>
      <c r="AK579" s="22" t="s">
        <v>8</v>
      </c>
      <c r="AL579" s="22" t="s">
        <v>8</v>
      </c>
      <c r="AM579" s="22" t="s">
        <v>8</v>
      </c>
      <c r="AN579" s="22" t="s">
        <v>8</v>
      </c>
      <c r="AO579" s="34">
        <v>24</v>
      </c>
      <c r="AP579" s="22" t="s">
        <v>874</v>
      </c>
      <c r="AQ579" s="22">
        <v>1.7</v>
      </c>
      <c r="AR579" s="22">
        <v>0.8</v>
      </c>
      <c r="AS579" s="22" t="s">
        <v>8</v>
      </c>
      <c r="AT579" s="22" t="s">
        <v>8</v>
      </c>
      <c r="AU579" s="22" t="s">
        <v>8</v>
      </c>
      <c r="AV579" s="22" t="s">
        <v>8</v>
      </c>
      <c r="AW579" s="22" t="s">
        <v>137</v>
      </c>
      <c r="AX579" s="22" t="s">
        <v>196</v>
      </c>
      <c r="AY579" s="34" t="s">
        <v>12</v>
      </c>
      <c r="AZ579" s="22" t="s">
        <v>8</v>
      </c>
      <c r="BA579" s="22" t="s">
        <v>8</v>
      </c>
      <c r="BB579" s="22" t="s">
        <v>8</v>
      </c>
      <c r="BC579" s="22" t="s">
        <v>8</v>
      </c>
      <c r="BD579" s="22" t="s">
        <v>8</v>
      </c>
      <c r="BE579" s="22" t="s">
        <v>8</v>
      </c>
      <c r="BF579" s="34" t="s">
        <v>273</v>
      </c>
      <c r="BG579" s="22" t="s">
        <v>273</v>
      </c>
    </row>
    <row r="580" spans="1:61" x14ac:dyDescent="0.3">
      <c r="A580" t="s">
        <v>2288</v>
      </c>
      <c r="B580" t="s">
        <v>2285</v>
      </c>
      <c r="C580">
        <v>2016</v>
      </c>
      <c r="D580" t="s">
        <v>2289</v>
      </c>
      <c r="E580" t="s">
        <v>141</v>
      </c>
      <c r="F580" s="35" t="s">
        <v>24</v>
      </c>
      <c r="G580" t="s">
        <v>11</v>
      </c>
      <c r="H580" t="s">
        <v>36</v>
      </c>
      <c r="I580" t="s">
        <v>12</v>
      </c>
      <c r="J580" t="s">
        <v>8</v>
      </c>
      <c r="K580" t="s">
        <v>9</v>
      </c>
      <c r="L580" t="s">
        <v>9</v>
      </c>
      <c r="M580" t="s">
        <v>9</v>
      </c>
      <c r="N580">
        <v>240</v>
      </c>
      <c r="O580">
        <v>274</v>
      </c>
      <c r="P580">
        <v>308</v>
      </c>
      <c r="Q580">
        <v>1</v>
      </c>
      <c r="R580">
        <v>6</v>
      </c>
      <c r="S580">
        <v>0</v>
      </c>
      <c r="T580" t="s">
        <v>8</v>
      </c>
      <c r="U580" t="str">
        <f t="shared" si="25"/>
        <v>NA</v>
      </c>
      <c r="V580" t="str">
        <f t="shared" si="26"/>
        <v>NA</v>
      </c>
      <c r="W580" s="35" t="s">
        <v>97</v>
      </c>
      <c r="X580" t="s">
        <v>8</v>
      </c>
      <c r="Y580" t="s">
        <v>76</v>
      </c>
      <c r="Z580" t="s">
        <v>925</v>
      </c>
      <c r="AA580">
        <v>10</v>
      </c>
      <c r="AB580" t="s">
        <v>145</v>
      </c>
      <c r="AC580">
        <v>41</v>
      </c>
      <c r="AD580" t="s">
        <v>209</v>
      </c>
      <c r="AE580" t="s">
        <v>86</v>
      </c>
      <c r="AF580">
        <v>555</v>
      </c>
      <c r="AG580">
        <v>3</v>
      </c>
      <c r="AH580">
        <v>5</v>
      </c>
      <c r="AI580" s="35" t="s">
        <v>12</v>
      </c>
      <c r="AJ580" t="s">
        <v>8</v>
      </c>
      <c r="AK580" t="s">
        <v>8</v>
      </c>
      <c r="AL580" t="s">
        <v>8</v>
      </c>
      <c r="AM580" t="s">
        <v>8</v>
      </c>
      <c r="AN580" t="s">
        <v>8</v>
      </c>
      <c r="AO580" s="35">
        <v>24</v>
      </c>
      <c r="AP580" t="s">
        <v>874</v>
      </c>
      <c r="AQ580">
        <v>5.25</v>
      </c>
      <c r="AR580">
        <v>1.17</v>
      </c>
      <c r="AS580" t="s">
        <v>8</v>
      </c>
      <c r="AT580" t="s">
        <v>8</v>
      </c>
      <c r="AU580" t="s">
        <v>8</v>
      </c>
      <c r="AV580" t="s">
        <v>8</v>
      </c>
      <c r="AW580" t="s">
        <v>301</v>
      </c>
      <c r="AX580" t="s">
        <v>196</v>
      </c>
      <c r="AY580" s="35" t="s">
        <v>12</v>
      </c>
      <c r="AZ580" t="s">
        <v>8</v>
      </c>
      <c r="BA580" t="s">
        <v>8</v>
      </c>
      <c r="BB580" t="s">
        <v>8</v>
      </c>
      <c r="BC580" t="s">
        <v>8</v>
      </c>
      <c r="BD580" t="s">
        <v>8</v>
      </c>
      <c r="BE580" t="s">
        <v>8</v>
      </c>
      <c r="BF580" s="35" t="s">
        <v>273</v>
      </c>
      <c r="BG580" t="s">
        <v>273</v>
      </c>
      <c r="BH580" t="s">
        <v>2290</v>
      </c>
    </row>
    <row r="581" spans="1:61" x14ac:dyDescent="0.3">
      <c r="A581" t="s">
        <v>2288</v>
      </c>
      <c r="B581" t="s">
        <v>2285</v>
      </c>
      <c r="C581">
        <v>2016</v>
      </c>
      <c r="D581" t="s">
        <v>2289</v>
      </c>
      <c r="E581" t="s">
        <v>143</v>
      </c>
      <c r="F581" s="35" t="s">
        <v>24</v>
      </c>
      <c r="G581" t="s">
        <v>11</v>
      </c>
      <c r="H581" t="s">
        <v>37</v>
      </c>
      <c r="I581" t="s">
        <v>12</v>
      </c>
      <c r="J581" t="s">
        <v>8</v>
      </c>
      <c r="K581" t="s">
        <v>9</v>
      </c>
      <c r="L581">
        <v>1</v>
      </c>
      <c r="M581" t="s">
        <v>9</v>
      </c>
      <c r="N581">
        <v>10</v>
      </c>
      <c r="O581" t="s">
        <v>9</v>
      </c>
      <c r="P581">
        <v>20</v>
      </c>
      <c r="Q581">
        <v>1</v>
      </c>
      <c r="R581">
        <v>6</v>
      </c>
      <c r="S581">
        <v>0</v>
      </c>
      <c r="T581" t="s">
        <v>8</v>
      </c>
      <c r="U581" t="str">
        <f t="shared" si="25"/>
        <v>NA</v>
      </c>
      <c r="V581" t="str">
        <f t="shared" si="26"/>
        <v>NA</v>
      </c>
      <c r="W581" s="35" t="s">
        <v>97</v>
      </c>
      <c r="X581" t="s">
        <v>8</v>
      </c>
      <c r="Y581" t="s">
        <v>78</v>
      </c>
      <c r="Z581" t="s">
        <v>925</v>
      </c>
      <c r="AA581">
        <v>60</v>
      </c>
      <c r="AB581" t="s">
        <v>145</v>
      </c>
      <c r="AC581">
        <v>41</v>
      </c>
      <c r="AD581" t="s">
        <v>209</v>
      </c>
      <c r="AE581" t="s">
        <v>86</v>
      </c>
      <c r="AF581">
        <v>555</v>
      </c>
      <c r="AG581">
        <v>2</v>
      </c>
      <c r="AH581">
        <v>15</v>
      </c>
      <c r="AI581" s="35" t="s">
        <v>12</v>
      </c>
      <c r="AJ581" t="s">
        <v>8</v>
      </c>
      <c r="AK581" t="s">
        <v>8</v>
      </c>
      <c r="AL581" t="s">
        <v>8</v>
      </c>
      <c r="AM581" t="s">
        <v>8</v>
      </c>
      <c r="AN581" t="s">
        <v>8</v>
      </c>
      <c r="AO581" s="35">
        <v>24</v>
      </c>
      <c r="AP581" t="s">
        <v>874</v>
      </c>
      <c r="AQ581">
        <v>4.97</v>
      </c>
      <c r="AR581">
        <v>1.25</v>
      </c>
      <c r="AS581" t="s">
        <v>8</v>
      </c>
      <c r="AT581" t="s">
        <v>8</v>
      </c>
      <c r="AU581" t="s">
        <v>8</v>
      </c>
      <c r="AV581" t="s">
        <v>8</v>
      </c>
      <c r="AW581" t="s">
        <v>301</v>
      </c>
      <c r="AX581" t="s">
        <v>196</v>
      </c>
      <c r="AY581" s="35" t="s">
        <v>12</v>
      </c>
      <c r="AZ581" t="s">
        <v>8</v>
      </c>
      <c r="BA581" t="s">
        <v>8</v>
      </c>
      <c r="BB581" t="s">
        <v>8</v>
      </c>
      <c r="BC581" t="s">
        <v>8</v>
      </c>
      <c r="BD581" t="s">
        <v>8</v>
      </c>
      <c r="BE581" t="s">
        <v>8</v>
      </c>
      <c r="BF581" s="35" t="s">
        <v>273</v>
      </c>
      <c r="BG581" t="s">
        <v>273</v>
      </c>
      <c r="BH581" t="s">
        <v>2291</v>
      </c>
    </row>
    <row r="582" spans="1:61" s="22" customFormat="1" x14ac:dyDescent="0.3">
      <c r="A582" s="22" t="s">
        <v>2293</v>
      </c>
      <c r="B582" s="22" t="s">
        <v>2292</v>
      </c>
      <c r="C582" s="22">
        <v>2016</v>
      </c>
      <c r="D582" s="22" t="s">
        <v>2294</v>
      </c>
      <c r="E582" s="22" t="s">
        <v>141</v>
      </c>
      <c r="F582" s="34" t="s">
        <v>25</v>
      </c>
      <c r="G582" s="22" t="s">
        <v>1008</v>
      </c>
      <c r="H582" s="22" t="s">
        <v>35</v>
      </c>
      <c r="I582" s="22" t="s">
        <v>12</v>
      </c>
      <c r="J582" s="22" t="s">
        <v>8</v>
      </c>
      <c r="K582" s="22" t="s">
        <v>9</v>
      </c>
      <c r="L582" s="22">
        <v>9</v>
      </c>
      <c r="M582" s="22" t="s">
        <v>9</v>
      </c>
      <c r="N582" s="22" t="s">
        <v>9</v>
      </c>
      <c r="O582" s="22">
        <v>22</v>
      </c>
      <c r="P582" s="22" t="s">
        <v>9</v>
      </c>
      <c r="Q582" s="22">
        <v>1</v>
      </c>
      <c r="R582" s="22">
        <v>7</v>
      </c>
      <c r="S582" s="22">
        <v>0</v>
      </c>
      <c r="T582" s="22" t="s">
        <v>8</v>
      </c>
      <c r="U582" s="22" t="str">
        <f t="shared" si="25"/>
        <v>NA</v>
      </c>
      <c r="V582" s="22" t="str">
        <f t="shared" si="26"/>
        <v>NA</v>
      </c>
      <c r="W582" s="34" t="s">
        <v>9</v>
      </c>
      <c r="X582" s="22" t="s">
        <v>8</v>
      </c>
      <c r="Y582" s="22" t="s">
        <v>9</v>
      </c>
      <c r="Z582" s="22" t="s">
        <v>91</v>
      </c>
      <c r="AA582" s="22">
        <v>20</v>
      </c>
      <c r="AB582" s="22" t="s">
        <v>145</v>
      </c>
      <c r="AC582" s="22" t="s">
        <v>9</v>
      </c>
      <c r="AD582" s="22" t="s">
        <v>8</v>
      </c>
      <c r="AE582" s="22" t="s">
        <v>85</v>
      </c>
      <c r="AF582" s="22">
        <v>540</v>
      </c>
      <c r="AG582" s="22" t="s">
        <v>9</v>
      </c>
      <c r="AH582" s="22">
        <v>10</v>
      </c>
      <c r="AI582" s="34" t="s">
        <v>12</v>
      </c>
      <c r="AJ582" s="22" t="s">
        <v>8</v>
      </c>
      <c r="AK582" s="22" t="s">
        <v>8</v>
      </c>
      <c r="AL582" s="22" t="s">
        <v>8</v>
      </c>
      <c r="AM582" s="22" t="s">
        <v>8</v>
      </c>
      <c r="AN582" s="22" t="s">
        <v>8</v>
      </c>
      <c r="AO582" s="34">
        <v>24</v>
      </c>
      <c r="AP582" s="22" t="s">
        <v>875</v>
      </c>
      <c r="AQ582" s="22">
        <v>28.08</v>
      </c>
      <c r="AR582" s="22">
        <v>6.53</v>
      </c>
      <c r="AS582" s="22" t="s">
        <v>8</v>
      </c>
      <c r="AT582" s="22" t="s">
        <v>8</v>
      </c>
      <c r="AU582" s="22" t="s">
        <v>8</v>
      </c>
      <c r="AV582" s="22" t="s">
        <v>8</v>
      </c>
      <c r="AW582" s="22" t="s">
        <v>137</v>
      </c>
      <c r="AX582" s="22" t="s">
        <v>198</v>
      </c>
      <c r="AY582" s="34" t="s">
        <v>12</v>
      </c>
      <c r="AZ582" s="22" t="s">
        <v>8</v>
      </c>
      <c r="BA582" s="22" t="s">
        <v>8</v>
      </c>
      <c r="BB582" s="22" t="s">
        <v>8</v>
      </c>
      <c r="BC582" s="22" t="s">
        <v>8</v>
      </c>
      <c r="BD582" s="22" t="s">
        <v>8</v>
      </c>
      <c r="BE582" s="22" t="s">
        <v>8</v>
      </c>
      <c r="BF582" s="34" t="s">
        <v>273</v>
      </c>
      <c r="BG582" s="22" t="s">
        <v>273</v>
      </c>
    </row>
    <row r="583" spans="1:61" s="22" customFormat="1" x14ac:dyDescent="0.3">
      <c r="A583" s="22" t="s">
        <v>2293</v>
      </c>
      <c r="B583" s="22" t="s">
        <v>2292</v>
      </c>
      <c r="C583" s="22">
        <v>2016</v>
      </c>
      <c r="D583" s="22" t="s">
        <v>2294</v>
      </c>
      <c r="E583" s="22" t="s">
        <v>143</v>
      </c>
      <c r="F583" s="34" t="s">
        <v>25</v>
      </c>
      <c r="G583" s="22" t="s">
        <v>1008</v>
      </c>
      <c r="H583" s="22" t="s">
        <v>35</v>
      </c>
      <c r="I583" s="22" t="s">
        <v>12</v>
      </c>
      <c r="J583" s="22" t="s">
        <v>8</v>
      </c>
      <c r="K583" s="22" t="s">
        <v>9</v>
      </c>
      <c r="L583" s="22">
        <v>26</v>
      </c>
      <c r="M583" s="22" t="s">
        <v>9</v>
      </c>
      <c r="N583" s="22" t="s">
        <v>9</v>
      </c>
      <c r="O583" s="22" t="s">
        <v>9</v>
      </c>
      <c r="P583" s="22" t="s">
        <v>9</v>
      </c>
      <c r="Q583" s="22">
        <v>1</v>
      </c>
      <c r="R583" s="22">
        <v>7</v>
      </c>
      <c r="S583" s="22">
        <v>0</v>
      </c>
      <c r="T583" s="22" t="s">
        <v>8</v>
      </c>
      <c r="U583" s="22" t="str">
        <f t="shared" si="25"/>
        <v>NA</v>
      </c>
      <c r="V583" s="22" t="str">
        <f t="shared" si="26"/>
        <v>NA</v>
      </c>
      <c r="W583" s="34" t="s">
        <v>9</v>
      </c>
      <c r="X583" s="22" t="s">
        <v>8</v>
      </c>
      <c r="Y583" s="22" t="s">
        <v>9</v>
      </c>
      <c r="Z583" s="22" t="s">
        <v>91</v>
      </c>
      <c r="AA583" s="22">
        <v>20</v>
      </c>
      <c r="AB583" s="22" t="s">
        <v>145</v>
      </c>
      <c r="AC583" s="22" t="s">
        <v>9</v>
      </c>
      <c r="AD583" s="22" t="s">
        <v>8</v>
      </c>
      <c r="AE583" s="22" t="s">
        <v>85</v>
      </c>
      <c r="AF583" s="22">
        <v>540</v>
      </c>
      <c r="AG583" s="22" t="s">
        <v>9</v>
      </c>
      <c r="AH583" s="22">
        <v>10</v>
      </c>
      <c r="AI583" s="34" t="s">
        <v>12</v>
      </c>
      <c r="AJ583" s="22" t="s">
        <v>8</v>
      </c>
      <c r="AK583" s="22" t="s">
        <v>8</v>
      </c>
      <c r="AL583" s="22" t="s">
        <v>8</v>
      </c>
      <c r="AM583" s="22" t="s">
        <v>8</v>
      </c>
      <c r="AN583" s="22" t="s">
        <v>8</v>
      </c>
      <c r="AO583" s="34">
        <v>24</v>
      </c>
      <c r="AP583" s="22" t="s">
        <v>875</v>
      </c>
      <c r="AQ583" s="22">
        <v>46.18</v>
      </c>
      <c r="AR583" s="22">
        <v>11.27</v>
      </c>
      <c r="AS583" s="22" t="s">
        <v>8</v>
      </c>
      <c r="AT583" s="22" t="s">
        <v>8</v>
      </c>
      <c r="AU583" s="22" t="s">
        <v>8</v>
      </c>
      <c r="AV583" s="22" t="s">
        <v>8</v>
      </c>
      <c r="AW583" s="22" t="s">
        <v>137</v>
      </c>
      <c r="AX583" s="22" t="s">
        <v>198</v>
      </c>
      <c r="AY583" s="34" t="s">
        <v>12</v>
      </c>
      <c r="AZ583" s="22" t="s">
        <v>8</v>
      </c>
      <c r="BA583" s="22" t="s">
        <v>8</v>
      </c>
      <c r="BB583" s="22" t="s">
        <v>8</v>
      </c>
      <c r="BC583" s="22" t="s">
        <v>8</v>
      </c>
      <c r="BD583" s="22" t="s">
        <v>8</v>
      </c>
      <c r="BE583" s="22" t="s">
        <v>8</v>
      </c>
      <c r="BF583" s="34" t="s">
        <v>273</v>
      </c>
      <c r="BG583" s="22" t="s">
        <v>273</v>
      </c>
    </row>
    <row r="584" spans="1:61" s="22" customFormat="1" x14ac:dyDescent="0.3">
      <c r="A584" s="22" t="s">
        <v>2293</v>
      </c>
      <c r="B584" s="22" t="s">
        <v>2292</v>
      </c>
      <c r="C584" s="22">
        <v>2016</v>
      </c>
      <c r="D584" s="22" t="s">
        <v>2294</v>
      </c>
      <c r="E584" s="22" t="s">
        <v>144</v>
      </c>
      <c r="F584" s="34" t="s">
        <v>25</v>
      </c>
      <c r="G584" s="22" t="s">
        <v>1008</v>
      </c>
      <c r="H584" s="22" t="s">
        <v>35</v>
      </c>
      <c r="I584" s="22" t="s">
        <v>12</v>
      </c>
      <c r="J584" s="22" t="s">
        <v>8</v>
      </c>
      <c r="K584" s="22" t="s">
        <v>9</v>
      </c>
      <c r="L584" s="22">
        <v>52</v>
      </c>
      <c r="M584" s="22" t="s">
        <v>9</v>
      </c>
      <c r="N584" s="22" t="s">
        <v>9</v>
      </c>
      <c r="O584" s="22">
        <v>40</v>
      </c>
      <c r="P584" s="22" t="s">
        <v>9</v>
      </c>
      <c r="Q584" s="22">
        <v>1</v>
      </c>
      <c r="R584" s="22">
        <v>7</v>
      </c>
      <c r="S584" s="22">
        <v>0</v>
      </c>
      <c r="T584" s="22" t="s">
        <v>8</v>
      </c>
      <c r="U584" s="22" t="str">
        <f t="shared" si="25"/>
        <v>NA</v>
      </c>
      <c r="V584" s="22" t="str">
        <f t="shared" si="26"/>
        <v>NA</v>
      </c>
      <c r="W584" s="34" t="s">
        <v>9</v>
      </c>
      <c r="X584" s="22" t="s">
        <v>8</v>
      </c>
      <c r="Y584" s="22" t="s">
        <v>9</v>
      </c>
      <c r="Z584" s="22" t="s">
        <v>91</v>
      </c>
      <c r="AA584" s="22">
        <v>20</v>
      </c>
      <c r="AB584" s="22" t="s">
        <v>145</v>
      </c>
      <c r="AC584" s="22" t="s">
        <v>9</v>
      </c>
      <c r="AD584" s="22" t="s">
        <v>8</v>
      </c>
      <c r="AE584" s="22" t="s">
        <v>85</v>
      </c>
      <c r="AF584" s="22">
        <v>540</v>
      </c>
      <c r="AG584" s="22" t="s">
        <v>9</v>
      </c>
      <c r="AH584" s="22">
        <v>10</v>
      </c>
      <c r="AI584" s="34" t="s">
        <v>12</v>
      </c>
      <c r="AJ584" s="22" t="s">
        <v>8</v>
      </c>
      <c r="AK584" s="22" t="s">
        <v>8</v>
      </c>
      <c r="AL584" s="22" t="s">
        <v>8</v>
      </c>
      <c r="AM584" s="22" t="s">
        <v>8</v>
      </c>
      <c r="AN584" s="22" t="s">
        <v>8</v>
      </c>
      <c r="AO584" s="34">
        <v>24</v>
      </c>
      <c r="AP584" s="22" t="s">
        <v>875</v>
      </c>
      <c r="AQ584" s="22">
        <v>59.33</v>
      </c>
      <c r="AR584" s="22">
        <v>9.89</v>
      </c>
      <c r="AS584" s="22" t="s">
        <v>8</v>
      </c>
      <c r="AT584" s="22" t="s">
        <v>8</v>
      </c>
      <c r="AU584" s="22" t="s">
        <v>8</v>
      </c>
      <c r="AV584" s="22" t="s">
        <v>8</v>
      </c>
      <c r="AW584" s="22" t="s">
        <v>137</v>
      </c>
      <c r="AX584" s="22" t="s">
        <v>198</v>
      </c>
      <c r="AY584" s="34" t="s">
        <v>12</v>
      </c>
      <c r="AZ584" s="22" t="s">
        <v>8</v>
      </c>
      <c r="BA584" s="22" t="s">
        <v>8</v>
      </c>
      <c r="BB584" s="22" t="s">
        <v>8</v>
      </c>
      <c r="BC584" s="22" t="s">
        <v>8</v>
      </c>
      <c r="BD584" s="22" t="s">
        <v>8</v>
      </c>
      <c r="BE584" s="22" t="s">
        <v>8</v>
      </c>
      <c r="BF584" s="34" t="s">
        <v>273</v>
      </c>
      <c r="BG584" s="22" t="s">
        <v>273</v>
      </c>
    </row>
    <row r="585" spans="1:61" s="22" customFormat="1" x14ac:dyDescent="0.3">
      <c r="A585" s="22" t="s">
        <v>2293</v>
      </c>
      <c r="B585" s="22" t="s">
        <v>2292</v>
      </c>
      <c r="C585" s="22">
        <v>2016</v>
      </c>
      <c r="D585" s="22" t="s">
        <v>2294</v>
      </c>
      <c r="E585" s="22" t="s">
        <v>263</v>
      </c>
      <c r="F585" s="34" t="s">
        <v>25</v>
      </c>
      <c r="G585" s="22" t="s">
        <v>1008</v>
      </c>
      <c r="H585" s="22" t="s">
        <v>35</v>
      </c>
      <c r="I585" s="22" t="s">
        <v>12</v>
      </c>
      <c r="J585" s="22" t="s">
        <v>8</v>
      </c>
      <c r="K585" s="22" t="s">
        <v>9</v>
      </c>
      <c r="L585" s="22">
        <v>9</v>
      </c>
      <c r="M585" s="22" t="s">
        <v>9</v>
      </c>
      <c r="N585" s="22" t="s">
        <v>9</v>
      </c>
      <c r="O585" s="22">
        <v>22</v>
      </c>
      <c r="P585" s="22" t="s">
        <v>9</v>
      </c>
      <c r="Q585" s="22">
        <v>1</v>
      </c>
      <c r="R585" s="22">
        <v>7</v>
      </c>
      <c r="S585" s="22">
        <v>1</v>
      </c>
      <c r="T585" s="22">
        <v>7</v>
      </c>
      <c r="U585" s="22">
        <f t="shared" ref="U585" si="27">IF(AND(Q585&lt;&gt;"", Q585&lt;&gt;0, Q585&lt;&gt;"NA", Q585&lt;&gt;"NR",S585&lt;&gt;"", S585&lt;&gt;0, S585&lt;&gt;"NA", S585&lt;&gt;"NR"), S585/Q585, "NA")</f>
        <v>1</v>
      </c>
      <c r="V585" s="22">
        <f t="shared" ref="V585" si="28">IF(AND(U585&lt;&gt;"", U585&lt;&gt;0, U585&lt;&gt;"NA", U585&lt;&gt;"NR",R585&lt;&gt;"", R585&lt;&gt;0, R585&lt;&gt;"NA", R585&lt;&gt;"NR"), R585/U585, "NA")</f>
        <v>7</v>
      </c>
      <c r="W585" s="34" t="s">
        <v>9</v>
      </c>
      <c r="X585" s="22" t="s">
        <v>8</v>
      </c>
      <c r="Y585" s="22" t="s">
        <v>9</v>
      </c>
      <c r="Z585" s="22" t="s">
        <v>91</v>
      </c>
      <c r="AA585" s="22">
        <v>20</v>
      </c>
      <c r="AB585" s="22" t="s">
        <v>145</v>
      </c>
      <c r="AC585" s="22" t="s">
        <v>9</v>
      </c>
      <c r="AD585" s="22" t="s">
        <v>8</v>
      </c>
      <c r="AE585" s="22" t="s">
        <v>85</v>
      </c>
      <c r="AF585" s="22">
        <v>540</v>
      </c>
      <c r="AG585" s="22" t="s">
        <v>9</v>
      </c>
      <c r="AH585" s="22">
        <v>10</v>
      </c>
      <c r="AI585" s="34" t="s">
        <v>2009</v>
      </c>
      <c r="AK585" s="22">
        <v>250</v>
      </c>
      <c r="AL585" s="22" t="s">
        <v>145</v>
      </c>
      <c r="AM585" s="22" t="s">
        <v>9</v>
      </c>
      <c r="AN585" s="22" t="s">
        <v>158</v>
      </c>
      <c r="AO585" s="34">
        <v>24</v>
      </c>
      <c r="AP585" s="22" t="s">
        <v>875</v>
      </c>
      <c r="AQ585" s="22">
        <v>37.299999999999997</v>
      </c>
      <c r="AR585" s="22">
        <v>6.04</v>
      </c>
      <c r="AS585" s="22">
        <v>29.07</v>
      </c>
      <c r="AT585" s="22">
        <v>3.85</v>
      </c>
      <c r="AU585" s="22" t="s">
        <v>8</v>
      </c>
      <c r="AV585" s="22" t="s">
        <v>8</v>
      </c>
      <c r="AW585" s="22" t="s">
        <v>137</v>
      </c>
      <c r="AX585" s="22" t="s">
        <v>198</v>
      </c>
      <c r="AY585" s="34" t="s">
        <v>12</v>
      </c>
      <c r="AZ585" s="22" t="s">
        <v>8</v>
      </c>
      <c r="BA585" s="22" t="s">
        <v>8</v>
      </c>
      <c r="BB585" s="22" t="s">
        <v>8</v>
      </c>
      <c r="BC585" s="22" t="s">
        <v>8</v>
      </c>
      <c r="BD585" s="22" t="s">
        <v>8</v>
      </c>
      <c r="BE585" s="22" t="s">
        <v>8</v>
      </c>
      <c r="BF585" s="34" t="s">
        <v>273</v>
      </c>
      <c r="BG585" s="22" t="s">
        <v>273</v>
      </c>
    </row>
    <row r="586" spans="1:61" s="22" customFormat="1" x14ac:dyDescent="0.3">
      <c r="A586" s="22" t="s">
        <v>2293</v>
      </c>
      <c r="B586" s="22" t="s">
        <v>2292</v>
      </c>
      <c r="C586" s="22">
        <v>2016</v>
      </c>
      <c r="D586" s="22" t="s">
        <v>2294</v>
      </c>
      <c r="E586" s="22" t="s">
        <v>264</v>
      </c>
      <c r="F586" s="34" t="s">
        <v>25</v>
      </c>
      <c r="G586" s="22" t="s">
        <v>1008</v>
      </c>
      <c r="H586" s="22" t="s">
        <v>35</v>
      </c>
      <c r="I586" s="22" t="s">
        <v>12</v>
      </c>
      <c r="J586" s="22" t="s">
        <v>8</v>
      </c>
      <c r="K586" s="22" t="s">
        <v>9</v>
      </c>
      <c r="L586" s="22">
        <v>52</v>
      </c>
      <c r="M586" s="22" t="s">
        <v>9</v>
      </c>
      <c r="N586" s="22" t="s">
        <v>9</v>
      </c>
      <c r="O586" s="22">
        <v>40</v>
      </c>
      <c r="P586" s="22" t="s">
        <v>9</v>
      </c>
      <c r="Q586" s="22">
        <v>1</v>
      </c>
      <c r="R586" s="22">
        <v>7</v>
      </c>
      <c r="S586" s="22">
        <v>1</v>
      </c>
      <c r="T586" s="22">
        <v>7</v>
      </c>
      <c r="U586" s="22">
        <f t="shared" ref="U586" si="29">IF(AND(Q586&lt;&gt;"", Q586&lt;&gt;0, Q586&lt;&gt;"NA", Q586&lt;&gt;"NR",S586&lt;&gt;"", S586&lt;&gt;0, S586&lt;&gt;"NA", S586&lt;&gt;"NR"), S586/Q586, "NA")</f>
        <v>1</v>
      </c>
      <c r="V586" s="22">
        <f t="shared" ref="V586" si="30">IF(AND(U586&lt;&gt;"", U586&lt;&gt;0, U586&lt;&gt;"NA", U586&lt;&gt;"NR",R586&lt;&gt;"", R586&lt;&gt;0, R586&lt;&gt;"NA", R586&lt;&gt;"NR"), R586/U586, "NA")</f>
        <v>7</v>
      </c>
      <c r="W586" s="34" t="s">
        <v>9</v>
      </c>
      <c r="X586" s="22" t="s">
        <v>8</v>
      </c>
      <c r="Y586" s="22" t="s">
        <v>9</v>
      </c>
      <c r="Z586" s="22" t="s">
        <v>91</v>
      </c>
      <c r="AA586" s="22">
        <v>20</v>
      </c>
      <c r="AB586" s="22" t="s">
        <v>145</v>
      </c>
      <c r="AC586" s="22" t="s">
        <v>9</v>
      </c>
      <c r="AD586" s="22" t="s">
        <v>8</v>
      </c>
      <c r="AE586" s="22" t="s">
        <v>85</v>
      </c>
      <c r="AF586" s="22">
        <v>540</v>
      </c>
      <c r="AG586" s="22" t="s">
        <v>9</v>
      </c>
      <c r="AH586" s="22">
        <v>10</v>
      </c>
      <c r="AI586" s="34" t="s">
        <v>2009</v>
      </c>
      <c r="AK586" s="22">
        <v>250</v>
      </c>
      <c r="AL586" s="22" t="s">
        <v>145</v>
      </c>
      <c r="AM586" s="22" t="s">
        <v>9</v>
      </c>
      <c r="AN586" s="22" t="s">
        <v>158</v>
      </c>
      <c r="AO586" s="34">
        <v>24</v>
      </c>
      <c r="AP586" s="22" t="s">
        <v>875</v>
      </c>
      <c r="AQ586" s="22">
        <v>69.319999999999993</v>
      </c>
      <c r="AR586" s="22">
        <v>3.48</v>
      </c>
      <c r="AS586" s="22">
        <v>41.16</v>
      </c>
      <c r="AT586" s="22">
        <v>4.1100000000000003</v>
      </c>
      <c r="AU586" s="22" t="s">
        <v>8</v>
      </c>
      <c r="AV586" s="22" t="s">
        <v>8</v>
      </c>
      <c r="AW586" s="22" t="s">
        <v>137</v>
      </c>
      <c r="AX586" s="22" t="s">
        <v>198</v>
      </c>
      <c r="AY586" s="34" t="s">
        <v>12</v>
      </c>
      <c r="AZ586" s="22" t="s">
        <v>8</v>
      </c>
      <c r="BA586" s="22" t="s">
        <v>8</v>
      </c>
      <c r="BB586" s="22" t="s">
        <v>8</v>
      </c>
      <c r="BC586" s="22" t="s">
        <v>8</v>
      </c>
      <c r="BD586" s="22" t="s">
        <v>8</v>
      </c>
      <c r="BE586" s="22" t="s">
        <v>8</v>
      </c>
      <c r="BF586" s="34" t="s">
        <v>273</v>
      </c>
      <c r="BG586" s="22" t="s">
        <v>273</v>
      </c>
    </row>
    <row r="587" spans="1:61" x14ac:dyDescent="0.3">
      <c r="A587" t="s">
        <v>2295</v>
      </c>
      <c r="B587" t="s">
        <v>2292</v>
      </c>
      <c r="C587">
        <v>2018</v>
      </c>
      <c r="D587" t="s">
        <v>2296</v>
      </c>
      <c r="E587" t="s">
        <v>141</v>
      </c>
      <c r="F587" s="35" t="s">
        <v>25</v>
      </c>
      <c r="G587" t="s">
        <v>1008</v>
      </c>
      <c r="H587" t="s">
        <v>36</v>
      </c>
      <c r="I587" t="s">
        <v>12</v>
      </c>
      <c r="J587" t="s">
        <v>8</v>
      </c>
      <c r="K587" t="s">
        <v>9</v>
      </c>
      <c r="L587">
        <v>8</v>
      </c>
      <c r="M587" t="s">
        <v>9</v>
      </c>
      <c r="N587">
        <v>22</v>
      </c>
      <c r="O587" t="s">
        <v>9</v>
      </c>
      <c r="P587">
        <v>26</v>
      </c>
      <c r="Q587">
        <v>1</v>
      </c>
      <c r="R587">
        <v>10</v>
      </c>
      <c r="S587">
        <v>3</v>
      </c>
      <c r="T587">
        <v>10</v>
      </c>
      <c r="U587">
        <f t="shared" si="25"/>
        <v>3</v>
      </c>
      <c r="V587">
        <f t="shared" si="26"/>
        <v>3.3333333333333335</v>
      </c>
      <c r="W587" s="35" t="s">
        <v>97</v>
      </c>
      <c r="X587" t="s">
        <v>8</v>
      </c>
      <c r="Y587" t="s">
        <v>9</v>
      </c>
      <c r="Z587" t="s">
        <v>91</v>
      </c>
      <c r="AA587">
        <v>20</v>
      </c>
      <c r="AB587" t="s">
        <v>145</v>
      </c>
      <c r="AC587" t="s">
        <v>9</v>
      </c>
      <c r="AD587" t="s">
        <v>8</v>
      </c>
      <c r="AE587" t="s">
        <v>85</v>
      </c>
      <c r="AF587">
        <v>540</v>
      </c>
      <c r="AG587" t="s">
        <v>9</v>
      </c>
      <c r="AH587">
        <v>10</v>
      </c>
      <c r="AI587" s="35" t="s">
        <v>2009</v>
      </c>
      <c r="AK587">
        <v>150</v>
      </c>
      <c r="AL587" t="s">
        <v>145</v>
      </c>
      <c r="AM587">
        <v>0</v>
      </c>
      <c r="AN587" t="s">
        <v>157</v>
      </c>
      <c r="AO587" s="35">
        <v>24</v>
      </c>
      <c r="AP587" t="s">
        <v>875</v>
      </c>
      <c r="AU587" t="s">
        <v>8</v>
      </c>
      <c r="AV587" t="s">
        <v>8</v>
      </c>
      <c r="AW587" t="s">
        <v>137</v>
      </c>
      <c r="AX587" t="s">
        <v>196</v>
      </c>
      <c r="AY587" s="35" t="s">
        <v>12</v>
      </c>
      <c r="AZ587" t="s">
        <v>8</v>
      </c>
      <c r="BA587" t="s">
        <v>8</v>
      </c>
      <c r="BB587" t="s">
        <v>8</v>
      </c>
      <c r="BC587" t="s">
        <v>8</v>
      </c>
      <c r="BD587" t="s">
        <v>8</v>
      </c>
      <c r="BE587" t="s">
        <v>8</v>
      </c>
      <c r="BF587" s="35" t="s">
        <v>273</v>
      </c>
      <c r="BG587" t="s">
        <v>272</v>
      </c>
      <c r="BH587" t="s">
        <v>2299</v>
      </c>
      <c r="BI587" t="s">
        <v>2300</v>
      </c>
    </row>
    <row r="588" spans="1:61" x14ac:dyDescent="0.3">
      <c r="A588" t="s">
        <v>2295</v>
      </c>
      <c r="B588" t="s">
        <v>2292</v>
      </c>
      <c r="C588">
        <v>2018</v>
      </c>
      <c r="D588" t="s">
        <v>2296</v>
      </c>
      <c r="E588" t="s">
        <v>143</v>
      </c>
      <c r="F588" s="35" t="s">
        <v>25</v>
      </c>
      <c r="G588" t="s">
        <v>1008</v>
      </c>
      <c r="H588" t="s">
        <v>36</v>
      </c>
      <c r="I588" t="s">
        <v>12</v>
      </c>
      <c r="J588" t="s">
        <v>8</v>
      </c>
      <c r="K588" t="s">
        <v>9</v>
      </c>
      <c r="L588">
        <v>8</v>
      </c>
      <c r="M588" t="s">
        <v>9</v>
      </c>
      <c r="N588">
        <v>22</v>
      </c>
      <c r="O588" t="s">
        <v>9</v>
      </c>
      <c r="P588">
        <v>26</v>
      </c>
      <c r="Q588">
        <v>1</v>
      </c>
      <c r="R588">
        <v>10</v>
      </c>
      <c r="S588">
        <v>3</v>
      </c>
      <c r="T588">
        <v>10</v>
      </c>
      <c r="U588">
        <f t="shared" ref="U588:U589" si="31">IF(AND(Q588&lt;&gt;"", Q588&lt;&gt;0, Q588&lt;&gt;"NA", Q588&lt;&gt;"NR",S588&lt;&gt;"", S588&lt;&gt;0, S588&lt;&gt;"NA", S588&lt;&gt;"NR"), S588/Q588, "NA")</f>
        <v>3</v>
      </c>
      <c r="V588">
        <f t="shared" ref="V588:V589" si="32">IF(AND(U588&lt;&gt;"", U588&lt;&gt;0, U588&lt;&gt;"NA", U588&lt;&gt;"NR",R588&lt;&gt;"", R588&lt;&gt;0, R588&lt;&gt;"NA", R588&lt;&gt;"NR"), R588/U588, "NA")</f>
        <v>3.3333333333333335</v>
      </c>
      <c r="W588" s="35" t="s">
        <v>97</v>
      </c>
      <c r="X588" t="s">
        <v>8</v>
      </c>
      <c r="Y588" t="s">
        <v>9</v>
      </c>
      <c r="Z588" t="s">
        <v>91</v>
      </c>
      <c r="AA588">
        <v>20</v>
      </c>
      <c r="AB588" t="s">
        <v>145</v>
      </c>
      <c r="AC588" t="s">
        <v>9</v>
      </c>
      <c r="AD588" t="s">
        <v>8</v>
      </c>
      <c r="AE588" t="s">
        <v>85</v>
      </c>
      <c r="AF588">
        <v>540</v>
      </c>
      <c r="AG588" t="s">
        <v>9</v>
      </c>
      <c r="AH588">
        <v>10</v>
      </c>
      <c r="AI588" s="35" t="s">
        <v>2297</v>
      </c>
      <c r="AK588">
        <v>150</v>
      </c>
      <c r="AL588" t="s">
        <v>145</v>
      </c>
      <c r="AM588">
        <v>0</v>
      </c>
      <c r="AN588" t="s">
        <v>157</v>
      </c>
      <c r="AO588" s="35">
        <v>24</v>
      </c>
      <c r="AP588" t="s">
        <v>875</v>
      </c>
      <c r="AU588" t="s">
        <v>8</v>
      </c>
      <c r="AV588" t="s">
        <v>8</v>
      </c>
      <c r="AW588" t="s">
        <v>137</v>
      </c>
      <c r="AX588" t="s">
        <v>196</v>
      </c>
      <c r="AY588" s="35" t="s">
        <v>12</v>
      </c>
      <c r="AZ588" t="s">
        <v>8</v>
      </c>
      <c r="BA588" t="s">
        <v>8</v>
      </c>
      <c r="BB588" t="s">
        <v>8</v>
      </c>
      <c r="BC588" t="s">
        <v>8</v>
      </c>
      <c r="BD588" t="s">
        <v>8</v>
      </c>
      <c r="BE588" t="s">
        <v>8</v>
      </c>
      <c r="BF588" s="35" t="s">
        <v>273</v>
      </c>
      <c r="BG588" t="s">
        <v>272</v>
      </c>
      <c r="BH588" t="s">
        <v>2299</v>
      </c>
      <c r="BI588" t="s">
        <v>2300</v>
      </c>
    </row>
    <row r="589" spans="1:61" x14ac:dyDescent="0.3">
      <c r="A589" t="s">
        <v>2295</v>
      </c>
      <c r="B589" t="s">
        <v>2292</v>
      </c>
      <c r="C589">
        <v>2018</v>
      </c>
      <c r="D589" t="s">
        <v>2296</v>
      </c>
      <c r="E589" t="s">
        <v>144</v>
      </c>
      <c r="F589" s="35" t="s">
        <v>25</v>
      </c>
      <c r="G589" t="s">
        <v>1008</v>
      </c>
      <c r="H589" t="s">
        <v>36</v>
      </c>
      <c r="I589" t="s">
        <v>12</v>
      </c>
      <c r="J589" t="s">
        <v>8</v>
      </c>
      <c r="K589" t="s">
        <v>9</v>
      </c>
      <c r="L589">
        <v>8</v>
      </c>
      <c r="M589" t="s">
        <v>9</v>
      </c>
      <c r="N589">
        <v>22</v>
      </c>
      <c r="O589" t="s">
        <v>9</v>
      </c>
      <c r="P589">
        <v>26</v>
      </c>
      <c r="Q589">
        <v>1</v>
      </c>
      <c r="R589">
        <v>10</v>
      </c>
      <c r="S589">
        <v>3</v>
      </c>
      <c r="T589">
        <v>10</v>
      </c>
      <c r="U589">
        <f t="shared" si="31"/>
        <v>3</v>
      </c>
      <c r="V589">
        <f t="shared" si="32"/>
        <v>3.3333333333333335</v>
      </c>
      <c r="W589" s="35" t="s">
        <v>97</v>
      </c>
      <c r="X589" t="s">
        <v>8</v>
      </c>
      <c r="Y589" t="s">
        <v>9</v>
      </c>
      <c r="Z589" t="s">
        <v>91</v>
      </c>
      <c r="AA589">
        <v>20</v>
      </c>
      <c r="AB589" t="s">
        <v>145</v>
      </c>
      <c r="AC589" t="s">
        <v>9</v>
      </c>
      <c r="AD589" t="s">
        <v>8</v>
      </c>
      <c r="AE589" t="s">
        <v>85</v>
      </c>
      <c r="AF589">
        <v>540</v>
      </c>
      <c r="AG589" t="s">
        <v>9</v>
      </c>
      <c r="AH589">
        <v>10</v>
      </c>
      <c r="AI589" s="35" t="s">
        <v>2298</v>
      </c>
      <c r="AK589">
        <v>150</v>
      </c>
      <c r="AL589" t="s">
        <v>145</v>
      </c>
      <c r="AM589">
        <v>0</v>
      </c>
      <c r="AN589" t="s">
        <v>157</v>
      </c>
      <c r="AO589" s="35">
        <v>24</v>
      </c>
      <c r="AP589" t="s">
        <v>875</v>
      </c>
      <c r="AU589" t="s">
        <v>8</v>
      </c>
      <c r="AV589" t="s">
        <v>8</v>
      </c>
      <c r="AW589" t="s">
        <v>137</v>
      </c>
      <c r="AX589" t="s">
        <v>196</v>
      </c>
      <c r="AY589" s="35" t="s">
        <v>12</v>
      </c>
      <c r="AZ589" t="s">
        <v>8</v>
      </c>
      <c r="BA589" t="s">
        <v>8</v>
      </c>
      <c r="BB589" t="s">
        <v>8</v>
      </c>
      <c r="BC589" t="s">
        <v>8</v>
      </c>
      <c r="BD589" t="s">
        <v>8</v>
      </c>
      <c r="BE589" t="s">
        <v>8</v>
      </c>
      <c r="BF589" s="35" t="s">
        <v>273</v>
      </c>
      <c r="BG589" t="s">
        <v>272</v>
      </c>
      <c r="BH589" t="s">
        <v>2299</v>
      </c>
      <c r="BI589" t="s">
        <v>2300</v>
      </c>
    </row>
    <row r="590" spans="1:61" s="22" customFormat="1" x14ac:dyDescent="0.3">
      <c r="A590" s="22" t="s">
        <v>2302</v>
      </c>
      <c r="B590" s="22" t="s">
        <v>2301</v>
      </c>
      <c r="C590" s="22">
        <v>1996</v>
      </c>
      <c r="D590" s="22" t="s">
        <v>2303</v>
      </c>
      <c r="E590" s="22" t="s">
        <v>141</v>
      </c>
      <c r="F590" s="34" t="s">
        <v>24</v>
      </c>
      <c r="G590" s="22" t="s">
        <v>11</v>
      </c>
      <c r="H590" s="22" t="s">
        <v>36</v>
      </c>
      <c r="I590" s="22" t="s">
        <v>12</v>
      </c>
      <c r="J590" s="22" t="s">
        <v>8</v>
      </c>
      <c r="K590" s="22" t="s">
        <v>9</v>
      </c>
      <c r="L590" s="22" t="s">
        <v>9</v>
      </c>
      <c r="M590" s="22" t="s">
        <v>9</v>
      </c>
      <c r="N590" s="22">
        <v>240</v>
      </c>
      <c r="O590" s="22" t="s">
        <v>9</v>
      </c>
      <c r="P590" s="22">
        <v>260</v>
      </c>
      <c r="Q590" s="22">
        <v>1</v>
      </c>
      <c r="R590" s="22">
        <v>8</v>
      </c>
      <c r="S590" s="22">
        <v>3</v>
      </c>
      <c r="T590" s="22">
        <v>8</v>
      </c>
      <c r="U590" s="22">
        <f t="shared" ref="U590:U605" si="33">IF(AND(Q590&lt;&gt;"", Q590&lt;&gt;0, Q590&lt;&gt;"NA", Q590&lt;&gt;"NR",S590&lt;&gt;"", S590&lt;&gt;0, S590&lt;&gt;"NA", S590&lt;&gt;"NR"), S590/Q590, "NA")</f>
        <v>3</v>
      </c>
      <c r="V590" s="22">
        <f t="shared" ref="V590:V605" si="34">IF(AND(U590&lt;&gt;"", U590&lt;&gt;0, U590&lt;&gt;"NA", U590&lt;&gt;"NR",R590&lt;&gt;"", R590&lt;&gt;0, R590&lt;&gt;"NA", R590&lt;&gt;"NR"), R590/U590, "NA")</f>
        <v>2.6666666666666665</v>
      </c>
      <c r="W590" s="34" t="s">
        <v>95</v>
      </c>
      <c r="X590" s="22" t="s">
        <v>8</v>
      </c>
      <c r="Y590" s="22" t="s">
        <v>2553</v>
      </c>
      <c r="Z590" s="22" t="s">
        <v>91</v>
      </c>
      <c r="AA590" s="22">
        <v>20</v>
      </c>
      <c r="AB590" s="22" t="s">
        <v>145</v>
      </c>
      <c r="AC590" s="22">
        <v>0.62</v>
      </c>
      <c r="AD590" s="22" t="s">
        <v>461</v>
      </c>
      <c r="AE590" s="22" t="s">
        <v>85</v>
      </c>
      <c r="AF590" s="22">
        <v>540</v>
      </c>
      <c r="AG590" s="22">
        <v>3</v>
      </c>
      <c r="AH590" s="22">
        <v>10</v>
      </c>
      <c r="AI590" s="34" t="s">
        <v>2304</v>
      </c>
      <c r="AK590" s="22">
        <v>12.5</v>
      </c>
      <c r="AL590" s="22" t="s">
        <v>1069</v>
      </c>
      <c r="AM590" s="22">
        <v>1</v>
      </c>
      <c r="AN590" s="22" t="s">
        <v>158</v>
      </c>
      <c r="AO590" s="34">
        <v>24</v>
      </c>
      <c r="AP590" s="22" t="s">
        <v>875</v>
      </c>
      <c r="AQ590" s="22">
        <v>15.36</v>
      </c>
      <c r="AR590" s="22">
        <v>0.96</v>
      </c>
      <c r="AS590" s="22">
        <v>8.93</v>
      </c>
      <c r="AT590" s="22">
        <v>0.77</v>
      </c>
      <c r="AU590" s="22" t="s">
        <v>8</v>
      </c>
      <c r="AV590" s="22" t="s">
        <v>8</v>
      </c>
      <c r="AW590" s="22" t="s">
        <v>485</v>
      </c>
      <c r="AX590" s="22" t="s">
        <v>198</v>
      </c>
      <c r="AY590" s="34" t="s">
        <v>12</v>
      </c>
      <c r="AZ590" s="22" t="s">
        <v>8</v>
      </c>
      <c r="BA590" s="22" t="s">
        <v>8</v>
      </c>
      <c r="BB590" s="22" t="s">
        <v>8</v>
      </c>
      <c r="BC590" s="22" t="s">
        <v>8</v>
      </c>
      <c r="BD590" s="22" t="s">
        <v>8</v>
      </c>
      <c r="BE590" s="22" t="s">
        <v>8</v>
      </c>
      <c r="BF590" s="34" t="s">
        <v>273</v>
      </c>
      <c r="BG590" s="22" t="s">
        <v>272</v>
      </c>
    </row>
    <row r="591" spans="1:61" x14ac:dyDescent="0.3">
      <c r="A591" t="s">
        <v>2305</v>
      </c>
      <c r="B591" t="s">
        <v>2301</v>
      </c>
      <c r="C591">
        <v>2008</v>
      </c>
      <c r="D591" t="s">
        <v>2306</v>
      </c>
      <c r="E591" t="s">
        <v>141</v>
      </c>
      <c r="F591" s="35" t="s">
        <v>24</v>
      </c>
      <c r="G591" t="s">
        <v>10</v>
      </c>
      <c r="H591" t="s">
        <v>36</v>
      </c>
      <c r="I591" t="s">
        <v>12</v>
      </c>
      <c r="J591" t="s">
        <v>8</v>
      </c>
      <c r="K591" t="s">
        <v>9</v>
      </c>
      <c r="L591" t="s">
        <v>9</v>
      </c>
      <c r="M591" t="s">
        <v>9</v>
      </c>
      <c r="N591">
        <v>279</v>
      </c>
      <c r="O591" t="s">
        <v>9</v>
      </c>
      <c r="P591">
        <v>300</v>
      </c>
      <c r="Q591">
        <v>1</v>
      </c>
      <c r="R591">
        <v>22.5</v>
      </c>
      <c r="S591">
        <v>1</v>
      </c>
      <c r="T591">
        <v>22.5</v>
      </c>
      <c r="U591">
        <f t="shared" si="33"/>
        <v>1</v>
      </c>
      <c r="V591">
        <f t="shared" si="34"/>
        <v>22.5</v>
      </c>
      <c r="W591" s="35" t="s">
        <v>95</v>
      </c>
      <c r="X591" t="s">
        <v>8</v>
      </c>
      <c r="Y591" t="s">
        <v>2553</v>
      </c>
      <c r="Z591" t="s">
        <v>91</v>
      </c>
      <c r="AA591">
        <v>12</v>
      </c>
      <c r="AB591" t="s">
        <v>145</v>
      </c>
      <c r="AC591" t="s">
        <v>9</v>
      </c>
      <c r="AD591" t="s">
        <v>8</v>
      </c>
      <c r="AE591" t="s">
        <v>85</v>
      </c>
      <c r="AF591">
        <v>540</v>
      </c>
      <c r="AG591">
        <v>3</v>
      </c>
      <c r="AH591">
        <v>10</v>
      </c>
      <c r="AI591" s="35" t="s">
        <v>324</v>
      </c>
      <c r="AK591">
        <v>3</v>
      </c>
      <c r="AL591" t="s">
        <v>145</v>
      </c>
      <c r="AM591">
        <v>0</v>
      </c>
      <c r="AN591" t="s">
        <v>157</v>
      </c>
      <c r="AO591" s="35">
        <v>24</v>
      </c>
      <c r="AP591" t="s">
        <v>875</v>
      </c>
      <c r="AQ591">
        <v>173.46</v>
      </c>
      <c r="AR591">
        <v>13.69</v>
      </c>
      <c r="AS591">
        <v>111.35</v>
      </c>
      <c r="AT591">
        <v>11.15</v>
      </c>
      <c r="AU591" t="s">
        <v>8</v>
      </c>
      <c r="AV591" t="s">
        <v>8</v>
      </c>
      <c r="AW591" t="s">
        <v>137</v>
      </c>
      <c r="AX591" t="s">
        <v>198</v>
      </c>
      <c r="AY591" s="35" t="s">
        <v>471</v>
      </c>
      <c r="AZ591">
        <v>2.91</v>
      </c>
      <c r="BA591">
        <v>0.05</v>
      </c>
      <c r="BB591">
        <v>2</v>
      </c>
      <c r="BC591">
        <v>0.2</v>
      </c>
      <c r="BD591" t="s">
        <v>198</v>
      </c>
      <c r="BE591">
        <v>24</v>
      </c>
      <c r="BF591" s="35" t="s">
        <v>273</v>
      </c>
      <c r="BG591" t="s">
        <v>273</v>
      </c>
    </row>
    <row r="592" spans="1:61" s="22" customFormat="1" x14ac:dyDescent="0.3">
      <c r="A592" s="22" t="s">
        <v>2309</v>
      </c>
      <c r="B592" s="22" t="s">
        <v>2301</v>
      </c>
      <c r="C592" s="22">
        <v>1995</v>
      </c>
      <c r="D592" s="22" t="s">
        <v>2310</v>
      </c>
      <c r="E592" s="22" t="s">
        <v>141</v>
      </c>
      <c r="F592" s="34" t="s">
        <v>24</v>
      </c>
      <c r="G592" s="22" t="s">
        <v>11</v>
      </c>
      <c r="H592" s="22" t="s">
        <v>36</v>
      </c>
      <c r="I592" s="22" t="s">
        <v>12</v>
      </c>
      <c r="J592" s="22" t="s">
        <v>8</v>
      </c>
      <c r="K592" s="22" t="s">
        <v>9</v>
      </c>
      <c r="L592" s="22" t="s">
        <v>9</v>
      </c>
      <c r="M592" s="22" t="s">
        <v>9</v>
      </c>
      <c r="N592" s="22">
        <v>240</v>
      </c>
      <c r="O592" s="22" t="s">
        <v>9</v>
      </c>
      <c r="P592" s="22">
        <v>260</v>
      </c>
      <c r="Q592" s="22">
        <v>1</v>
      </c>
      <c r="R592" s="22">
        <v>14</v>
      </c>
      <c r="S592" s="22">
        <v>4</v>
      </c>
      <c r="T592" s="22">
        <v>5</v>
      </c>
      <c r="U592" s="22">
        <f t="shared" si="33"/>
        <v>4</v>
      </c>
      <c r="V592" s="22">
        <f t="shared" si="34"/>
        <v>3.5</v>
      </c>
      <c r="W592" s="34" t="s">
        <v>175</v>
      </c>
      <c r="X592" s="22" t="s">
        <v>8</v>
      </c>
      <c r="Y592" s="22" t="s">
        <v>2553</v>
      </c>
      <c r="Z592" s="22" t="s">
        <v>91</v>
      </c>
      <c r="AA592" s="22" t="s">
        <v>9</v>
      </c>
      <c r="AB592" s="22" t="s">
        <v>8</v>
      </c>
      <c r="AC592" s="22">
        <v>0.62</v>
      </c>
      <c r="AD592" s="22" t="s">
        <v>461</v>
      </c>
      <c r="AE592" s="22" t="s">
        <v>85</v>
      </c>
      <c r="AF592" s="22">
        <v>540</v>
      </c>
      <c r="AG592" s="22">
        <v>3</v>
      </c>
      <c r="AH592" s="22" t="s">
        <v>9</v>
      </c>
      <c r="AI592" s="34" t="s">
        <v>1695</v>
      </c>
      <c r="AK592" s="22">
        <v>1</v>
      </c>
      <c r="AL592" s="22" t="s">
        <v>145</v>
      </c>
      <c r="AM592" s="22">
        <v>0.5</v>
      </c>
      <c r="AN592" s="22" t="s">
        <v>158</v>
      </c>
      <c r="AO592" s="34">
        <v>24</v>
      </c>
      <c r="AP592" s="22" t="s">
        <v>875</v>
      </c>
      <c r="AQ592" s="22">
        <v>16.96</v>
      </c>
      <c r="AR592" s="22">
        <v>0.46</v>
      </c>
      <c r="AS592" s="22">
        <v>11.84</v>
      </c>
      <c r="AT592" s="22">
        <v>1.46</v>
      </c>
      <c r="AU592" s="22" t="s">
        <v>8</v>
      </c>
      <c r="AV592" s="22" t="s">
        <v>8</v>
      </c>
      <c r="AW592" s="22" t="s">
        <v>1741</v>
      </c>
      <c r="AX592" s="22" t="s">
        <v>197</v>
      </c>
      <c r="AY592" s="34" t="s">
        <v>12</v>
      </c>
      <c r="AZ592" s="22" t="s">
        <v>8</v>
      </c>
      <c r="BA592" s="22" t="s">
        <v>8</v>
      </c>
      <c r="BB592" s="22" t="s">
        <v>8</v>
      </c>
      <c r="BC592" s="22" t="s">
        <v>8</v>
      </c>
      <c r="BD592" s="22" t="s">
        <v>8</v>
      </c>
      <c r="BE592" s="22" t="s">
        <v>8</v>
      </c>
      <c r="BF592" s="34" t="s">
        <v>273</v>
      </c>
      <c r="BG592" s="22" t="s">
        <v>272</v>
      </c>
      <c r="BH592" s="22" t="s">
        <v>2311</v>
      </c>
    </row>
    <row r="593" spans="1:61" x14ac:dyDescent="0.3">
      <c r="A593" t="s">
        <v>2312</v>
      </c>
      <c r="B593" t="s">
        <v>2301</v>
      </c>
      <c r="C593">
        <v>1997</v>
      </c>
      <c r="D593" t="s">
        <v>2313</v>
      </c>
      <c r="E593" t="s">
        <v>141</v>
      </c>
      <c r="F593" s="35" t="s">
        <v>24</v>
      </c>
      <c r="G593" t="s">
        <v>11</v>
      </c>
      <c r="H593" t="s">
        <v>36</v>
      </c>
      <c r="I593" t="s">
        <v>12</v>
      </c>
      <c r="J593" t="s">
        <v>8</v>
      </c>
      <c r="K593" t="s">
        <v>9</v>
      </c>
      <c r="L593" t="s">
        <v>9</v>
      </c>
      <c r="M593" t="s">
        <v>9</v>
      </c>
      <c r="N593">
        <v>240</v>
      </c>
      <c r="O593" t="s">
        <v>9</v>
      </c>
      <c r="P593">
        <v>260</v>
      </c>
      <c r="Q593">
        <v>2</v>
      </c>
      <c r="R593">
        <v>8</v>
      </c>
      <c r="S593">
        <v>6</v>
      </c>
      <c r="T593">
        <v>8</v>
      </c>
      <c r="U593">
        <f t="shared" si="33"/>
        <v>3</v>
      </c>
      <c r="V593">
        <f t="shared" si="34"/>
        <v>2.6666666666666665</v>
      </c>
      <c r="W593" s="35" t="s">
        <v>95</v>
      </c>
      <c r="X593" t="s">
        <v>8</v>
      </c>
      <c r="Y593" t="s">
        <v>2553</v>
      </c>
      <c r="Z593" t="s">
        <v>91</v>
      </c>
      <c r="AA593">
        <v>20</v>
      </c>
      <c r="AB593" t="s">
        <v>145</v>
      </c>
      <c r="AC593">
        <v>0.62</v>
      </c>
      <c r="AD593" t="s">
        <v>461</v>
      </c>
      <c r="AE593" t="s">
        <v>85</v>
      </c>
      <c r="AF593">
        <v>540</v>
      </c>
      <c r="AG593">
        <v>3</v>
      </c>
      <c r="AH593">
        <v>10</v>
      </c>
      <c r="AI593" s="35" t="s">
        <v>2190</v>
      </c>
      <c r="AK593">
        <v>20</v>
      </c>
      <c r="AL593" t="s">
        <v>145</v>
      </c>
      <c r="AM593">
        <v>1</v>
      </c>
      <c r="AN593" t="s">
        <v>158</v>
      </c>
      <c r="AO593" s="35">
        <v>24</v>
      </c>
      <c r="AP593" t="s">
        <v>875</v>
      </c>
      <c r="AQ593">
        <v>19.53</v>
      </c>
      <c r="AR593">
        <v>5.16</v>
      </c>
      <c r="AS593">
        <v>10.66</v>
      </c>
      <c r="AT593">
        <v>4.8499999999999996</v>
      </c>
      <c r="AU593" t="s">
        <v>8</v>
      </c>
      <c r="AV593" t="s">
        <v>8</v>
      </c>
      <c r="AW593" t="s">
        <v>485</v>
      </c>
      <c r="AX593" t="s">
        <v>196</v>
      </c>
      <c r="AY593" s="35" t="s">
        <v>12</v>
      </c>
      <c r="AZ593" t="s">
        <v>8</v>
      </c>
      <c r="BA593" t="s">
        <v>8</v>
      </c>
      <c r="BB593" t="s">
        <v>8</v>
      </c>
      <c r="BC593" t="s">
        <v>8</v>
      </c>
      <c r="BD593" t="s">
        <v>8</v>
      </c>
      <c r="BE593" t="s">
        <v>8</v>
      </c>
      <c r="BF593" s="35" t="s">
        <v>272</v>
      </c>
      <c r="BG593" t="s">
        <v>272</v>
      </c>
      <c r="BH593" t="s">
        <v>2314</v>
      </c>
    </row>
    <row r="594" spans="1:61" s="22" customFormat="1" x14ac:dyDescent="0.3">
      <c r="A594" s="22" t="s">
        <v>2316</v>
      </c>
      <c r="B594" s="22" t="s">
        <v>2301</v>
      </c>
      <c r="C594" s="22">
        <v>1994</v>
      </c>
      <c r="D594" s="22" t="s">
        <v>2315</v>
      </c>
      <c r="E594" s="22" t="s">
        <v>141</v>
      </c>
      <c r="F594" s="34" t="s">
        <v>24</v>
      </c>
      <c r="G594" s="22" t="s">
        <v>11</v>
      </c>
      <c r="H594" s="22" t="s">
        <v>36</v>
      </c>
      <c r="I594" s="22" t="s">
        <v>12</v>
      </c>
      <c r="J594" s="22" t="s">
        <v>8</v>
      </c>
      <c r="K594" s="22" t="s">
        <v>9</v>
      </c>
      <c r="L594" s="22" t="s">
        <v>9</v>
      </c>
      <c r="M594" s="22" t="s">
        <v>9</v>
      </c>
      <c r="N594" s="22">
        <v>240</v>
      </c>
      <c r="O594" s="22" t="s">
        <v>9</v>
      </c>
      <c r="P594" s="22">
        <v>260</v>
      </c>
      <c r="Q594" s="22">
        <v>1</v>
      </c>
      <c r="R594" s="22">
        <v>10</v>
      </c>
      <c r="S594" s="22">
        <v>6</v>
      </c>
      <c r="T594" s="22">
        <v>7</v>
      </c>
      <c r="U594" s="22">
        <f t="shared" si="33"/>
        <v>6</v>
      </c>
      <c r="V594" s="22">
        <f t="shared" si="34"/>
        <v>1.6666666666666667</v>
      </c>
      <c r="W594" s="34" t="s">
        <v>175</v>
      </c>
      <c r="X594" s="22" t="s">
        <v>8</v>
      </c>
      <c r="Y594" s="22" t="s">
        <v>2553</v>
      </c>
      <c r="Z594" s="22" t="s">
        <v>91</v>
      </c>
      <c r="AA594" s="22" t="s">
        <v>9</v>
      </c>
      <c r="AB594" s="22" t="s">
        <v>8</v>
      </c>
      <c r="AC594" s="22">
        <v>0.62</v>
      </c>
      <c r="AD594" s="22" t="s">
        <v>461</v>
      </c>
      <c r="AE594" s="22" t="s">
        <v>85</v>
      </c>
      <c r="AF594" s="22">
        <v>540</v>
      </c>
      <c r="AG594" s="22">
        <v>3</v>
      </c>
      <c r="AH594" s="22" t="s">
        <v>9</v>
      </c>
      <c r="AI594" s="34" t="s">
        <v>1695</v>
      </c>
      <c r="AK594" s="22">
        <v>20</v>
      </c>
      <c r="AL594" s="22" t="s">
        <v>145</v>
      </c>
      <c r="AM594" s="22">
        <v>0.5</v>
      </c>
      <c r="AN594" s="22" t="s">
        <v>158</v>
      </c>
      <c r="AO594" s="34">
        <v>24</v>
      </c>
      <c r="AP594" s="22" t="s">
        <v>875</v>
      </c>
      <c r="AQ594" s="22">
        <v>16.71</v>
      </c>
      <c r="AR594" s="22">
        <v>0.5</v>
      </c>
      <c r="AS594" s="22">
        <v>10.79</v>
      </c>
      <c r="AT594" s="22">
        <v>0.62</v>
      </c>
      <c r="AU594" s="22" t="s">
        <v>8</v>
      </c>
      <c r="AV594" s="22" t="s">
        <v>8</v>
      </c>
      <c r="AW594" s="22" t="s">
        <v>485</v>
      </c>
      <c r="AX594" s="22" t="s">
        <v>198</v>
      </c>
      <c r="AY594" s="34" t="s">
        <v>12</v>
      </c>
      <c r="AZ594" s="22" t="s">
        <v>8</v>
      </c>
      <c r="BA594" s="22" t="s">
        <v>8</v>
      </c>
      <c r="BB594" s="22" t="s">
        <v>8</v>
      </c>
      <c r="BC594" s="22" t="s">
        <v>8</v>
      </c>
      <c r="BD594" s="22" t="s">
        <v>8</v>
      </c>
      <c r="BE594" s="22" t="s">
        <v>8</v>
      </c>
      <c r="BF594" s="34" t="s">
        <v>273</v>
      </c>
      <c r="BG594" s="22" t="s">
        <v>272</v>
      </c>
    </row>
    <row r="595" spans="1:61" s="22" customFormat="1" x14ac:dyDescent="0.3">
      <c r="A595" s="22" t="s">
        <v>2316</v>
      </c>
      <c r="B595" s="22" t="s">
        <v>2301</v>
      </c>
      <c r="C595" s="22">
        <v>1994</v>
      </c>
      <c r="D595" s="22" t="s">
        <v>2315</v>
      </c>
      <c r="E595" s="22" t="s">
        <v>143</v>
      </c>
      <c r="F595" s="34" t="s">
        <v>24</v>
      </c>
      <c r="G595" s="22" t="s">
        <v>11</v>
      </c>
      <c r="H595" s="22" t="s">
        <v>36</v>
      </c>
      <c r="I595" s="22" t="s">
        <v>12</v>
      </c>
      <c r="J595" s="22" t="s">
        <v>8</v>
      </c>
      <c r="K595" s="22" t="s">
        <v>9</v>
      </c>
      <c r="L595" s="22" t="s">
        <v>9</v>
      </c>
      <c r="M595" s="22" t="s">
        <v>9</v>
      </c>
      <c r="N595" s="22">
        <v>240</v>
      </c>
      <c r="O595" s="22" t="s">
        <v>9</v>
      </c>
      <c r="P595" s="22">
        <v>260</v>
      </c>
      <c r="Q595" s="22">
        <v>1</v>
      </c>
      <c r="R595" s="22">
        <v>10</v>
      </c>
      <c r="S595" s="22">
        <v>6</v>
      </c>
      <c r="T595" s="22">
        <v>5</v>
      </c>
      <c r="U595" s="22">
        <f t="shared" ref="U595" si="35">IF(AND(Q595&lt;&gt;"", Q595&lt;&gt;0, Q595&lt;&gt;"NA", Q595&lt;&gt;"NR",S595&lt;&gt;"", S595&lt;&gt;0, S595&lt;&gt;"NA", S595&lt;&gt;"NR"), S595/Q595, "NA")</f>
        <v>6</v>
      </c>
      <c r="V595" s="22">
        <f t="shared" ref="V595" si="36">IF(AND(U595&lt;&gt;"", U595&lt;&gt;0, U595&lt;&gt;"NA", U595&lt;&gt;"NR",R595&lt;&gt;"", R595&lt;&gt;0, R595&lt;&gt;"NA", R595&lt;&gt;"NR"), R595/U595, "NA")</f>
        <v>1.6666666666666667</v>
      </c>
      <c r="W595" s="34" t="s">
        <v>175</v>
      </c>
      <c r="X595" s="22" t="s">
        <v>8</v>
      </c>
      <c r="Y595" s="22" t="s">
        <v>2553</v>
      </c>
      <c r="Z595" s="22" t="s">
        <v>91</v>
      </c>
      <c r="AA595" s="22" t="s">
        <v>9</v>
      </c>
      <c r="AB595" s="22" t="s">
        <v>8</v>
      </c>
      <c r="AC595" s="22">
        <v>0.62</v>
      </c>
      <c r="AD595" s="22" t="s">
        <v>461</v>
      </c>
      <c r="AE595" s="22" t="s">
        <v>85</v>
      </c>
      <c r="AF595" s="22">
        <v>540</v>
      </c>
      <c r="AG595" s="22">
        <v>3</v>
      </c>
      <c r="AH595" s="22" t="s">
        <v>9</v>
      </c>
      <c r="AI595" s="34" t="s">
        <v>324</v>
      </c>
      <c r="AK595" s="22">
        <v>30</v>
      </c>
      <c r="AL595" s="22" t="s">
        <v>145</v>
      </c>
      <c r="AM595" s="22">
        <v>0.5</v>
      </c>
      <c r="AN595" s="22" t="s">
        <v>158</v>
      </c>
      <c r="AO595" s="34">
        <v>24</v>
      </c>
      <c r="AP595" s="22" t="s">
        <v>875</v>
      </c>
      <c r="AQ595" s="22">
        <v>16.71</v>
      </c>
      <c r="AR595" s="22">
        <v>0.5</v>
      </c>
      <c r="AS595" s="22">
        <v>15.96</v>
      </c>
      <c r="AT595" s="22">
        <v>1.53</v>
      </c>
      <c r="AU595" s="22" t="s">
        <v>8</v>
      </c>
      <c r="AV595" s="22" t="s">
        <v>8</v>
      </c>
      <c r="AW595" s="22" t="s">
        <v>485</v>
      </c>
      <c r="AX595" s="22" t="s">
        <v>198</v>
      </c>
      <c r="AY595" s="34" t="s">
        <v>12</v>
      </c>
      <c r="AZ595" s="22" t="s">
        <v>8</v>
      </c>
      <c r="BA595" s="22" t="s">
        <v>8</v>
      </c>
      <c r="BB595" s="22" t="s">
        <v>8</v>
      </c>
      <c r="BC595" s="22" t="s">
        <v>8</v>
      </c>
      <c r="BD595" s="22" t="s">
        <v>8</v>
      </c>
      <c r="BE595" s="22" t="s">
        <v>8</v>
      </c>
      <c r="BF595" s="34" t="s">
        <v>273</v>
      </c>
      <c r="BG595" s="22" t="s">
        <v>272</v>
      </c>
    </row>
    <row r="596" spans="1:61" x14ac:dyDescent="0.3">
      <c r="A596" t="s">
        <v>2317</v>
      </c>
      <c r="B596" t="s">
        <v>2301</v>
      </c>
      <c r="C596">
        <v>1993</v>
      </c>
      <c r="D596" t="s">
        <v>2318</v>
      </c>
      <c r="E596" t="s">
        <v>141</v>
      </c>
      <c r="F596" s="35" t="s">
        <v>24</v>
      </c>
      <c r="G596" t="s">
        <v>11</v>
      </c>
      <c r="H596" t="s">
        <v>36</v>
      </c>
      <c r="I596" t="s">
        <v>12</v>
      </c>
      <c r="J596" t="s">
        <v>8</v>
      </c>
      <c r="K596" t="s">
        <v>9</v>
      </c>
      <c r="L596" t="s">
        <v>9</v>
      </c>
      <c r="M596" t="s">
        <v>9</v>
      </c>
      <c r="N596">
        <v>240</v>
      </c>
      <c r="O596" t="s">
        <v>9</v>
      </c>
      <c r="P596">
        <v>260</v>
      </c>
      <c r="Q596">
        <v>1</v>
      </c>
      <c r="R596">
        <v>10</v>
      </c>
      <c r="S596">
        <v>2</v>
      </c>
      <c r="T596">
        <v>6</v>
      </c>
      <c r="U596">
        <f t="shared" si="33"/>
        <v>2</v>
      </c>
      <c r="V596">
        <f t="shared" si="34"/>
        <v>5</v>
      </c>
      <c r="W596" s="35" t="s">
        <v>175</v>
      </c>
      <c r="X596" t="s">
        <v>8</v>
      </c>
      <c r="Y596" t="s">
        <v>2553</v>
      </c>
      <c r="Z596" t="s">
        <v>91</v>
      </c>
      <c r="AA596">
        <v>20</v>
      </c>
      <c r="AB596" t="s">
        <v>145</v>
      </c>
      <c r="AC596" t="s">
        <v>9</v>
      </c>
      <c r="AD596" t="s">
        <v>8</v>
      </c>
      <c r="AE596" t="s">
        <v>85</v>
      </c>
      <c r="AF596">
        <v>540</v>
      </c>
      <c r="AG596">
        <v>3</v>
      </c>
      <c r="AH596">
        <v>10</v>
      </c>
      <c r="AI596" s="35" t="s">
        <v>1695</v>
      </c>
      <c r="AK596">
        <v>1</v>
      </c>
      <c r="AL596" t="s">
        <v>145</v>
      </c>
      <c r="AM596">
        <v>0.5</v>
      </c>
      <c r="AN596" t="s">
        <v>158</v>
      </c>
      <c r="AO596" s="35">
        <v>24</v>
      </c>
      <c r="AP596" t="s">
        <v>875</v>
      </c>
      <c r="AQ596">
        <v>16.72</v>
      </c>
      <c r="AR596">
        <v>0.53</v>
      </c>
      <c r="AS596">
        <v>11.26</v>
      </c>
      <c r="AT596">
        <v>1.36</v>
      </c>
      <c r="AU596" t="s">
        <v>8</v>
      </c>
      <c r="AV596" t="s">
        <v>8</v>
      </c>
      <c r="AW596" t="s">
        <v>485</v>
      </c>
      <c r="AX596" t="s">
        <v>198</v>
      </c>
      <c r="AY596" s="35" t="s">
        <v>12</v>
      </c>
      <c r="AZ596" t="s">
        <v>8</v>
      </c>
      <c r="BA596" t="s">
        <v>8</v>
      </c>
      <c r="BB596" t="s">
        <v>8</v>
      </c>
      <c r="BC596" t="s">
        <v>8</v>
      </c>
      <c r="BD596" t="s">
        <v>8</v>
      </c>
      <c r="BE596" t="s">
        <v>8</v>
      </c>
      <c r="BF596" s="35" t="s">
        <v>273</v>
      </c>
      <c r="BG596" t="s">
        <v>272</v>
      </c>
      <c r="BH596" t="s">
        <v>1899</v>
      </c>
    </row>
    <row r="597" spans="1:61" s="22" customFormat="1" x14ac:dyDescent="0.3">
      <c r="A597" s="22" t="s">
        <v>2320</v>
      </c>
      <c r="B597" s="22" t="s">
        <v>2301</v>
      </c>
      <c r="C597" s="22">
        <v>1994</v>
      </c>
      <c r="D597" s="22" t="s">
        <v>2319</v>
      </c>
      <c r="E597" s="22" t="s">
        <v>141</v>
      </c>
      <c r="F597" s="34" t="s">
        <v>24</v>
      </c>
      <c r="G597" s="22" t="s">
        <v>11</v>
      </c>
      <c r="H597" s="22" t="s">
        <v>36</v>
      </c>
      <c r="I597" s="22" t="s">
        <v>12</v>
      </c>
      <c r="J597" s="22" t="s">
        <v>8</v>
      </c>
      <c r="K597" s="22" t="s">
        <v>9</v>
      </c>
      <c r="L597" s="22" t="s">
        <v>9</v>
      </c>
      <c r="M597" s="22" t="s">
        <v>9</v>
      </c>
      <c r="N597" s="22">
        <v>240</v>
      </c>
      <c r="O597" s="22" t="s">
        <v>9</v>
      </c>
      <c r="P597" s="22">
        <v>260</v>
      </c>
      <c r="Q597" s="22">
        <v>1</v>
      </c>
      <c r="R597" s="22">
        <v>5</v>
      </c>
      <c r="S597" s="22">
        <v>1</v>
      </c>
      <c r="T597" s="22">
        <v>5</v>
      </c>
      <c r="U597" s="22">
        <f t="shared" si="33"/>
        <v>1</v>
      </c>
      <c r="V597" s="22">
        <f t="shared" si="34"/>
        <v>5</v>
      </c>
      <c r="W597" s="34" t="s">
        <v>175</v>
      </c>
      <c r="X597" s="22" t="s">
        <v>8</v>
      </c>
      <c r="Y597" s="22" t="s">
        <v>2553</v>
      </c>
      <c r="Z597" s="22" t="s">
        <v>91</v>
      </c>
      <c r="AA597" s="22">
        <v>20</v>
      </c>
      <c r="AB597" s="22" t="s">
        <v>145</v>
      </c>
      <c r="AC597" s="22" t="s">
        <v>9</v>
      </c>
      <c r="AD597" s="22" t="s">
        <v>8</v>
      </c>
      <c r="AE597" s="22" t="s">
        <v>85</v>
      </c>
      <c r="AF597" s="22">
        <v>540</v>
      </c>
      <c r="AG597" s="22">
        <v>3</v>
      </c>
      <c r="AH597" s="22">
        <v>10</v>
      </c>
      <c r="AI597" s="34" t="s">
        <v>2321</v>
      </c>
      <c r="AK597" s="22">
        <v>1</v>
      </c>
      <c r="AL597" s="22" t="s">
        <v>145</v>
      </c>
      <c r="AM597" s="22">
        <v>0.17</v>
      </c>
      <c r="AN597" s="22" t="s">
        <v>158</v>
      </c>
      <c r="AO597" s="34">
        <v>24</v>
      </c>
      <c r="AP597" s="22" t="s">
        <v>874</v>
      </c>
      <c r="AQ597" s="22">
        <v>32.840000000000003</v>
      </c>
      <c r="AR597" s="22">
        <v>0.86</v>
      </c>
      <c r="AS597" s="22">
        <v>25.1</v>
      </c>
      <c r="AT597" s="22">
        <v>1.49</v>
      </c>
      <c r="AU597" s="22" t="s">
        <v>8</v>
      </c>
      <c r="AV597" s="22" t="s">
        <v>8</v>
      </c>
      <c r="AW597" s="22" t="s">
        <v>1741</v>
      </c>
      <c r="AX597" s="22" t="s">
        <v>197</v>
      </c>
      <c r="AY597" s="34" t="s">
        <v>12</v>
      </c>
      <c r="AZ597" s="22" t="s">
        <v>8</v>
      </c>
      <c r="BA597" s="22" t="s">
        <v>8</v>
      </c>
      <c r="BB597" s="22" t="s">
        <v>8</v>
      </c>
      <c r="BC597" s="22" t="s">
        <v>8</v>
      </c>
      <c r="BD597" s="22" t="s">
        <v>8</v>
      </c>
      <c r="BE597" s="22" t="s">
        <v>8</v>
      </c>
      <c r="BF597" s="34" t="s">
        <v>273</v>
      </c>
      <c r="BG597" s="22" t="s">
        <v>273</v>
      </c>
    </row>
    <row r="598" spans="1:61" x14ac:dyDescent="0.3">
      <c r="A598" t="s">
        <v>2323</v>
      </c>
      <c r="B598" t="s">
        <v>2322</v>
      </c>
      <c r="C598">
        <v>2005</v>
      </c>
      <c r="D598" t="s">
        <v>2324</v>
      </c>
      <c r="E598" t="s">
        <v>141</v>
      </c>
      <c r="F598" s="35" t="s">
        <v>24</v>
      </c>
      <c r="G598" t="s">
        <v>11</v>
      </c>
      <c r="H598" t="s">
        <v>36</v>
      </c>
      <c r="I598" t="s">
        <v>12</v>
      </c>
      <c r="J598" t="s">
        <v>8</v>
      </c>
      <c r="K598" t="s">
        <v>9</v>
      </c>
      <c r="L598" t="s">
        <v>9</v>
      </c>
      <c r="M598" t="s">
        <v>9</v>
      </c>
      <c r="N598">
        <v>330</v>
      </c>
      <c r="O598" t="s">
        <v>9</v>
      </c>
      <c r="P598">
        <v>350</v>
      </c>
      <c r="Q598">
        <v>1</v>
      </c>
      <c r="R598">
        <v>6</v>
      </c>
      <c r="S598">
        <v>1</v>
      </c>
      <c r="T598">
        <v>6</v>
      </c>
      <c r="U598">
        <f t="shared" si="33"/>
        <v>1</v>
      </c>
      <c r="V598">
        <f t="shared" si="34"/>
        <v>6</v>
      </c>
      <c r="W598" s="35" t="s">
        <v>99</v>
      </c>
      <c r="X598" t="s">
        <v>8</v>
      </c>
      <c r="Y598" t="s">
        <v>78</v>
      </c>
      <c r="Z598" t="s">
        <v>9</v>
      </c>
      <c r="AA598">
        <v>20</v>
      </c>
      <c r="AB598" t="s">
        <v>145</v>
      </c>
      <c r="AC598">
        <v>90</v>
      </c>
      <c r="AD598" t="s">
        <v>221</v>
      </c>
      <c r="AE598" t="s">
        <v>719</v>
      </c>
      <c r="AF598">
        <v>532</v>
      </c>
      <c r="AG598">
        <v>1</v>
      </c>
      <c r="AH598">
        <v>5</v>
      </c>
      <c r="AI598" s="35" t="s">
        <v>2325</v>
      </c>
      <c r="AK598">
        <v>20</v>
      </c>
      <c r="AL598" t="s">
        <v>145</v>
      </c>
      <c r="AM598">
        <v>-0.25</v>
      </c>
      <c r="AN598" t="s">
        <v>156</v>
      </c>
      <c r="AO598" s="35">
        <v>24</v>
      </c>
      <c r="AP598" t="s">
        <v>876</v>
      </c>
      <c r="AQ598">
        <v>68.900000000000006</v>
      </c>
      <c r="AR598">
        <v>3.6</v>
      </c>
      <c r="AS598">
        <v>40.799999999999997</v>
      </c>
      <c r="AT598">
        <v>4.5</v>
      </c>
      <c r="AU598" t="s">
        <v>8</v>
      </c>
      <c r="AV598" t="s">
        <v>8</v>
      </c>
      <c r="AW598" t="s">
        <v>137</v>
      </c>
      <c r="AX598" t="s">
        <v>197</v>
      </c>
      <c r="AY598" s="35" t="s">
        <v>12</v>
      </c>
      <c r="AZ598" t="s">
        <v>8</v>
      </c>
      <c r="BA598" t="s">
        <v>8</v>
      </c>
      <c r="BB598" t="s">
        <v>8</v>
      </c>
      <c r="BC598" t="s">
        <v>8</v>
      </c>
      <c r="BD598" t="s">
        <v>8</v>
      </c>
      <c r="BE598" t="s">
        <v>8</v>
      </c>
      <c r="BF598" s="35" t="s">
        <v>272</v>
      </c>
      <c r="BG598" t="s">
        <v>273</v>
      </c>
    </row>
    <row r="599" spans="1:61" s="22" customFormat="1" x14ac:dyDescent="0.3">
      <c r="A599" s="22" t="s">
        <v>2327</v>
      </c>
      <c r="B599" s="22" t="s">
        <v>2326</v>
      </c>
      <c r="C599" s="22">
        <v>1987</v>
      </c>
      <c r="D599" s="22" t="s">
        <v>2328</v>
      </c>
      <c r="E599" s="22" t="s">
        <v>141</v>
      </c>
      <c r="F599" s="34" t="s">
        <v>24</v>
      </c>
      <c r="G599" s="22" t="s">
        <v>50</v>
      </c>
      <c r="H599" s="22" t="s">
        <v>36</v>
      </c>
      <c r="I599" s="22" t="s">
        <v>210</v>
      </c>
      <c r="J599" s="22" t="s">
        <v>284</v>
      </c>
      <c r="K599" s="22" t="s">
        <v>9</v>
      </c>
      <c r="L599" s="22" t="s">
        <v>9</v>
      </c>
      <c r="M599" s="22" t="s">
        <v>9</v>
      </c>
      <c r="N599" s="22">
        <v>250</v>
      </c>
      <c r="O599" s="22" t="s">
        <v>9</v>
      </c>
      <c r="P599" s="22">
        <v>270</v>
      </c>
      <c r="Q599" s="22">
        <v>1</v>
      </c>
      <c r="R599" s="22">
        <v>13</v>
      </c>
      <c r="S599" s="22">
        <v>1</v>
      </c>
      <c r="T599" s="22">
        <v>13</v>
      </c>
      <c r="U599" s="22">
        <f t="shared" si="33"/>
        <v>1</v>
      </c>
      <c r="V599" s="22">
        <f t="shared" si="34"/>
        <v>13</v>
      </c>
      <c r="W599" s="34" t="s">
        <v>147</v>
      </c>
      <c r="X599" s="22" t="s">
        <v>95</v>
      </c>
      <c r="Y599" s="22" t="s">
        <v>78</v>
      </c>
      <c r="Z599" s="22" t="s">
        <v>9</v>
      </c>
      <c r="AA599" s="22">
        <v>10</v>
      </c>
      <c r="AB599" s="22" t="s">
        <v>145</v>
      </c>
      <c r="AC599" s="22">
        <v>150</v>
      </c>
      <c r="AD599" s="22" t="s">
        <v>292</v>
      </c>
      <c r="AE599" s="22" t="s">
        <v>146</v>
      </c>
      <c r="AF599" s="22" t="s">
        <v>9</v>
      </c>
      <c r="AG599" s="22">
        <v>1</v>
      </c>
      <c r="AH599" s="22">
        <v>20</v>
      </c>
      <c r="AI599" s="34" t="s">
        <v>570</v>
      </c>
      <c r="AK599" s="22">
        <v>40</v>
      </c>
      <c r="AL599" s="22" t="s">
        <v>145</v>
      </c>
      <c r="AM599" s="22">
        <v>-3</v>
      </c>
      <c r="AN599" s="22" t="s">
        <v>156</v>
      </c>
      <c r="AO599" s="34">
        <v>4</v>
      </c>
      <c r="AP599" s="22" t="s">
        <v>876</v>
      </c>
      <c r="AQ599" s="43">
        <f>AVERAGE(3.58, 3.38, 3.9, 5.27, 11.86, 15.04, 14.36, 13.66, 11.33, 14.08, 11.75, 9.26, 13.06)</f>
        <v>10.04076923076923</v>
      </c>
      <c r="AR599" s="43">
        <f>_xlfn.STDEV.S(3.58, 3.38, 3.9, 5.27, 11.86, 15.04, 14.36, 13.66, 11.33, 14.08, 11.75, 9.26, 13.06)</f>
        <v>4.4465107322829738</v>
      </c>
      <c r="AS599" s="43">
        <f>AVERAGE(3.08, 1.95, 3.68, 2.6, 6.4, 10.14, 7.14, 6.49, 2.53, 12.87, 6.88, 9.59, 5.04)</f>
        <v>6.0300000000000011</v>
      </c>
      <c r="AT599" s="43">
        <f>_xlfn.STDEV.S(3.08, 1.95, 3.68, 2.6, 6.4, 10.14, 7.14, 6.49, 2.53, 12.87, 6.88, 9.59, 5.04)</f>
        <v>3.348143764336688</v>
      </c>
      <c r="AU599" s="22" t="s">
        <v>8</v>
      </c>
      <c r="AV599" s="22" t="s">
        <v>8</v>
      </c>
      <c r="AW599" s="22" t="s">
        <v>137</v>
      </c>
      <c r="AX599" s="22" t="s">
        <v>196</v>
      </c>
      <c r="AY599" s="34" t="s">
        <v>12</v>
      </c>
      <c r="AZ599" s="22" t="s">
        <v>8</v>
      </c>
      <c r="BA599" s="22" t="s">
        <v>8</v>
      </c>
      <c r="BB599" s="22" t="s">
        <v>8</v>
      </c>
      <c r="BC599" s="22" t="s">
        <v>8</v>
      </c>
      <c r="BD599" s="22" t="s">
        <v>8</v>
      </c>
      <c r="BE599" s="22" t="s">
        <v>8</v>
      </c>
      <c r="BF599" s="34" t="s">
        <v>273</v>
      </c>
      <c r="BG599" s="22" t="s">
        <v>273</v>
      </c>
      <c r="BH599" s="22" t="s">
        <v>2329</v>
      </c>
    </row>
    <row r="600" spans="1:61" x14ac:dyDescent="0.3">
      <c r="A600" t="s">
        <v>2331</v>
      </c>
      <c r="B600" t="s">
        <v>2330</v>
      </c>
      <c r="C600">
        <v>1996</v>
      </c>
      <c r="D600" t="s">
        <v>2332</v>
      </c>
      <c r="E600" t="s">
        <v>141</v>
      </c>
      <c r="F600" s="35" t="s">
        <v>42</v>
      </c>
      <c r="G600" t="s">
        <v>2333</v>
      </c>
      <c r="H600" t="s">
        <v>36</v>
      </c>
      <c r="I600" t="s">
        <v>12</v>
      </c>
      <c r="J600" t="s">
        <v>8</v>
      </c>
      <c r="K600" t="s">
        <v>9</v>
      </c>
      <c r="L600" t="s">
        <v>9</v>
      </c>
      <c r="M600" t="s">
        <v>9</v>
      </c>
      <c r="N600">
        <v>1700</v>
      </c>
      <c r="O600" t="s">
        <v>9</v>
      </c>
      <c r="P600">
        <v>2700</v>
      </c>
      <c r="Q600">
        <v>1</v>
      </c>
      <c r="R600">
        <v>6</v>
      </c>
      <c r="S600">
        <v>1</v>
      </c>
      <c r="T600">
        <v>6</v>
      </c>
      <c r="U600">
        <f t="shared" si="33"/>
        <v>1</v>
      </c>
      <c r="V600">
        <f t="shared" si="34"/>
        <v>6</v>
      </c>
      <c r="W600" s="35" t="s">
        <v>175</v>
      </c>
      <c r="X600" t="s">
        <v>8</v>
      </c>
      <c r="Y600" t="s">
        <v>9</v>
      </c>
      <c r="Z600" t="s">
        <v>535</v>
      </c>
      <c r="AA600">
        <v>10</v>
      </c>
      <c r="AB600" t="s">
        <v>145</v>
      </c>
      <c r="AC600">
        <v>110</v>
      </c>
      <c r="AD600" t="s">
        <v>461</v>
      </c>
      <c r="AE600" t="s">
        <v>84</v>
      </c>
      <c r="AF600">
        <v>525</v>
      </c>
      <c r="AG600" t="s">
        <v>9</v>
      </c>
      <c r="AH600">
        <v>20</v>
      </c>
      <c r="AI600" s="35" t="s">
        <v>2334</v>
      </c>
      <c r="AK600">
        <v>10</v>
      </c>
      <c r="AL600" t="s">
        <v>145</v>
      </c>
      <c r="AM600">
        <v>-0.17</v>
      </c>
      <c r="AN600" t="s">
        <v>156</v>
      </c>
      <c r="AO600" s="35">
        <v>4</v>
      </c>
      <c r="AP600" t="s">
        <v>876</v>
      </c>
      <c r="AQ600">
        <v>18.61</v>
      </c>
      <c r="AR600">
        <v>5.08</v>
      </c>
      <c r="AS600">
        <v>15.69</v>
      </c>
      <c r="AT600">
        <v>3.32</v>
      </c>
      <c r="AU600" t="s">
        <v>8</v>
      </c>
      <c r="AV600" t="s">
        <v>8</v>
      </c>
      <c r="AW600" t="s">
        <v>137</v>
      </c>
      <c r="AX600" t="s">
        <v>196</v>
      </c>
      <c r="AY600" s="35" t="s">
        <v>12</v>
      </c>
      <c r="AZ600" t="s">
        <v>8</v>
      </c>
      <c r="BA600" t="s">
        <v>8</v>
      </c>
      <c r="BB600" t="s">
        <v>8</v>
      </c>
      <c r="BC600" t="s">
        <v>8</v>
      </c>
      <c r="BD600" t="s">
        <v>8</v>
      </c>
      <c r="BE600" t="s">
        <v>8</v>
      </c>
      <c r="BF600" s="35" t="s">
        <v>273</v>
      </c>
      <c r="BG600" t="s">
        <v>273</v>
      </c>
    </row>
    <row r="601" spans="1:61" s="22" customFormat="1" x14ac:dyDescent="0.3">
      <c r="A601" s="22" t="s">
        <v>2338</v>
      </c>
      <c r="B601" s="22" t="s">
        <v>2337</v>
      </c>
      <c r="C601" s="22">
        <v>2012</v>
      </c>
      <c r="D601" s="22" t="s">
        <v>2339</v>
      </c>
      <c r="E601" s="22" t="s">
        <v>141</v>
      </c>
      <c r="F601" s="34" t="s">
        <v>24</v>
      </c>
      <c r="G601" s="22" t="s">
        <v>11</v>
      </c>
      <c r="H601" s="22" t="s">
        <v>36</v>
      </c>
      <c r="I601" s="22" t="s">
        <v>12</v>
      </c>
      <c r="J601" s="22" t="s">
        <v>8</v>
      </c>
      <c r="K601" s="22" t="s">
        <v>9</v>
      </c>
      <c r="L601" s="22">
        <v>10</v>
      </c>
      <c r="M601" s="22" t="s">
        <v>9</v>
      </c>
      <c r="N601" s="22" t="s">
        <v>9</v>
      </c>
      <c r="O601" s="22" t="s">
        <v>9</v>
      </c>
      <c r="P601" s="22" t="s">
        <v>9</v>
      </c>
      <c r="Q601" s="22">
        <v>2</v>
      </c>
      <c r="R601" s="22">
        <v>9</v>
      </c>
      <c r="S601" s="22">
        <v>0</v>
      </c>
      <c r="T601" s="22" t="s">
        <v>8</v>
      </c>
      <c r="U601" s="22" t="str">
        <f t="shared" si="33"/>
        <v>NA</v>
      </c>
      <c r="V601" s="22" t="str">
        <f t="shared" si="34"/>
        <v>NA</v>
      </c>
      <c r="W601" s="34" t="s">
        <v>97</v>
      </c>
      <c r="X601" s="22" t="s">
        <v>8</v>
      </c>
      <c r="Y601" s="22" t="s">
        <v>78</v>
      </c>
      <c r="Z601" s="22" t="s">
        <v>1559</v>
      </c>
      <c r="AA601" s="22">
        <v>20</v>
      </c>
      <c r="AB601" s="22" t="s">
        <v>145</v>
      </c>
      <c r="AC601" s="22">
        <v>0.68</v>
      </c>
      <c r="AD601" s="22" t="s">
        <v>461</v>
      </c>
      <c r="AE601" s="22" t="s">
        <v>85</v>
      </c>
      <c r="AF601" s="22">
        <v>540</v>
      </c>
      <c r="AG601" s="22">
        <v>3</v>
      </c>
      <c r="AH601" s="22">
        <v>20</v>
      </c>
      <c r="AI601" s="34" t="s">
        <v>12</v>
      </c>
      <c r="AJ601" s="22" t="s">
        <v>8</v>
      </c>
      <c r="AK601" s="22" t="s">
        <v>8</v>
      </c>
      <c r="AL601" s="22" t="s">
        <v>8</v>
      </c>
      <c r="AM601" s="22" t="s">
        <v>8</v>
      </c>
      <c r="AN601" s="22" t="s">
        <v>8</v>
      </c>
      <c r="AO601" s="34" t="s">
        <v>9</v>
      </c>
      <c r="AP601" s="22" t="s">
        <v>874</v>
      </c>
      <c r="AQ601" s="22">
        <v>18.5</v>
      </c>
      <c r="AR601" s="22">
        <v>9</v>
      </c>
      <c r="AS601" s="22" t="s">
        <v>8</v>
      </c>
      <c r="AT601" s="22" t="s">
        <v>8</v>
      </c>
      <c r="AU601" s="22" t="s">
        <v>8</v>
      </c>
      <c r="AV601" s="22" t="s">
        <v>8</v>
      </c>
      <c r="AW601" s="22" t="s">
        <v>137</v>
      </c>
      <c r="AX601" s="22" t="s">
        <v>196</v>
      </c>
      <c r="AY601" s="34" t="s">
        <v>12</v>
      </c>
      <c r="AZ601" s="22" t="s">
        <v>8</v>
      </c>
      <c r="BA601" s="22" t="s">
        <v>8</v>
      </c>
      <c r="BB601" s="22" t="s">
        <v>8</v>
      </c>
      <c r="BC601" s="22" t="s">
        <v>8</v>
      </c>
      <c r="BD601" s="22" t="s">
        <v>8</v>
      </c>
      <c r="BE601" s="22" t="s">
        <v>8</v>
      </c>
      <c r="BF601" s="34" t="s">
        <v>272</v>
      </c>
      <c r="BG601" s="22" t="s">
        <v>273</v>
      </c>
      <c r="BH601" s="22" t="s">
        <v>2340</v>
      </c>
    </row>
    <row r="602" spans="1:61" x14ac:dyDescent="0.3">
      <c r="A602" t="s">
        <v>2343</v>
      </c>
      <c r="B602" t="s">
        <v>2337</v>
      </c>
      <c r="C602">
        <v>2010</v>
      </c>
      <c r="D602" t="s">
        <v>2344</v>
      </c>
      <c r="E602" t="s">
        <v>141</v>
      </c>
      <c r="F602" s="35" t="s">
        <v>24</v>
      </c>
      <c r="G602" t="s">
        <v>11</v>
      </c>
      <c r="H602" t="s">
        <v>36</v>
      </c>
      <c r="I602" t="s">
        <v>12</v>
      </c>
      <c r="J602" t="s">
        <v>8</v>
      </c>
      <c r="K602" t="s">
        <v>9</v>
      </c>
      <c r="L602">
        <v>8</v>
      </c>
      <c r="M602" t="s">
        <v>9</v>
      </c>
      <c r="N602" t="s">
        <v>9</v>
      </c>
      <c r="O602" t="s">
        <v>9</v>
      </c>
      <c r="P602" t="s">
        <v>9</v>
      </c>
      <c r="Q602">
        <v>1</v>
      </c>
      <c r="R602">
        <v>5</v>
      </c>
      <c r="S602">
        <v>0</v>
      </c>
      <c r="T602" t="s">
        <v>8</v>
      </c>
      <c r="U602" t="str">
        <f t="shared" si="33"/>
        <v>NA</v>
      </c>
      <c r="V602" t="str">
        <f t="shared" si="34"/>
        <v>NA</v>
      </c>
      <c r="W602" s="35" t="s">
        <v>100</v>
      </c>
      <c r="X602" t="s">
        <v>1381</v>
      </c>
      <c r="Y602" t="s">
        <v>78</v>
      </c>
      <c r="Z602" t="s">
        <v>1559</v>
      </c>
      <c r="AA602">
        <v>20</v>
      </c>
      <c r="AB602" t="s">
        <v>145</v>
      </c>
      <c r="AC602">
        <v>0.68</v>
      </c>
      <c r="AD602" t="s">
        <v>461</v>
      </c>
      <c r="AE602" t="s">
        <v>85</v>
      </c>
      <c r="AF602">
        <v>540</v>
      </c>
      <c r="AG602">
        <v>3</v>
      </c>
      <c r="AH602">
        <v>20</v>
      </c>
      <c r="AI602" s="35" t="s">
        <v>12</v>
      </c>
      <c r="AJ602" t="s">
        <v>8</v>
      </c>
      <c r="AK602" t="s">
        <v>8</v>
      </c>
      <c r="AL602" t="s">
        <v>8</v>
      </c>
      <c r="AM602" t="s">
        <v>8</v>
      </c>
      <c r="AN602" t="s">
        <v>8</v>
      </c>
      <c r="AP602" t="s">
        <v>876</v>
      </c>
      <c r="AS602" t="s">
        <v>8</v>
      </c>
      <c r="AT602" t="s">
        <v>8</v>
      </c>
      <c r="AU602" t="s">
        <v>8</v>
      </c>
      <c r="AV602" t="s">
        <v>8</v>
      </c>
      <c r="AX602" t="s">
        <v>197</v>
      </c>
      <c r="AY602" s="35" t="s">
        <v>12</v>
      </c>
      <c r="AZ602" t="s">
        <v>8</v>
      </c>
      <c r="BA602" t="s">
        <v>8</v>
      </c>
      <c r="BB602" t="s">
        <v>8</v>
      </c>
      <c r="BC602" t="s">
        <v>8</v>
      </c>
      <c r="BD602" t="s">
        <v>8</v>
      </c>
      <c r="BE602" t="s">
        <v>8</v>
      </c>
      <c r="BF602" s="35" t="s">
        <v>273</v>
      </c>
      <c r="BG602" t="s">
        <v>273</v>
      </c>
      <c r="BI602" t="s">
        <v>2345</v>
      </c>
    </row>
    <row r="603" spans="1:61" s="22" customFormat="1" x14ac:dyDescent="0.3">
      <c r="A603" s="22" t="s">
        <v>2347</v>
      </c>
      <c r="B603" s="22" t="s">
        <v>2346</v>
      </c>
      <c r="C603" s="22">
        <v>2010</v>
      </c>
      <c r="D603" s="22" t="s">
        <v>2348</v>
      </c>
      <c r="E603" s="22" t="s">
        <v>141</v>
      </c>
      <c r="F603" s="34" t="s">
        <v>24</v>
      </c>
      <c r="G603" s="22" t="s">
        <v>2352</v>
      </c>
      <c r="H603" s="22" t="s">
        <v>36</v>
      </c>
      <c r="I603" s="22" t="s">
        <v>12</v>
      </c>
      <c r="J603" s="22" t="s">
        <v>8</v>
      </c>
      <c r="K603" s="22" t="s">
        <v>9</v>
      </c>
      <c r="L603" s="22">
        <v>20</v>
      </c>
      <c r="M603" s="22" t="s">
        <v>9</v>
      </c>
      <c r="N603" s="22" t="s">
        <v>9</v>
      </c>
      <c r="O603" s="22" t="s">
        <v>9</v>
      </c>
      <c r="P603" s="22" t="s">
        <v>9</v>
      </c>
      <c r="Q603" s="22">
        <v>1</v>
      </c>
      <c r="R603" s="22">
        <v>10</v>
      </c>
      <c r="S603" s="22">
        <v>0</v>
      </c>
      <c r="T603" s="22" t="s">
        <v>8</v>
      </c>
      <c r="U603" s="22" t="str">
        <f t="shared" si="33"/>
        <v>NA</v>
      </c>
      <c r="V603" s="22" t="str">
        <f t="shared" si="34"/>
        <v>NA</v>
      </c>
      <c r="W603" s="34" t="s">
        <v>99</v>
      </c>
      <c r="X603" s="22" t="s">
        <v>984</v>
      </c>
      <c r="Y603" s="22" t="s">
        <v>2553</v>
      </c>
      <c r="Z603" s="22" t="s">
        <v>925</v>
      </c>
      <c r="AA603" s="22">
        <v>50</v>
      </c>
      <c r="AB603" s="22" t="s">
        <v>145</v>
      </c>
      <c r="AC603" s="22">
        <v>7000</v>
      </c>
      <c r="AD603" s="22" t="s">
        <v>252</v>
      </c>
      <c r="AE603" s="22" t="s">
        <v>146</v>
      </c>
      <c r="AF603" s="22">
        <v>540</v>
      </c>
      <c r="AG603" s="22" t="s">
        <v>9</v>
      </c>
      <c r="AH603" s="22">
        <v>20</v>
      </c>
      <c r="AI603" s="34" t="s">
        <v>12</v>
      </c>
      <c r="AJ603" s="22" t="s">
        <v>8</v>
      </c>
      <c r="AK603" s="22" t="s">
        <v>8</v>
      </c>
      <c r="AL603" s="22" t="s">
        <v>8</v>
      </c>
      <c r="AM603" s="22" t="s">
        <v>8</v>
      </c>
      <c r="AN603" s="22" t="s">
        <v>8</v>
      </c>
      <c r="AO603" s="34">
        <v>48</v>
      </c>
      <c r="AP603" s="22" t="s">
        <v>876</v>
      </c>
      <c r="AQ603" s="22">
        <v>2.4</v>
      </c>
      <c r="AR603" s="22">
        <v>0.4</v>
      </c>
      <c r="AS603" s="22" t="s">
        <v>8</v>
      </c>
      <c r="AT603" s="22" t="s">
        <v>8</v>
      </c>
      <c r="AU603" s="22" t="s">
        <v>8</v>
      </c>
      <c r="AV603" s="22" t="s">
        <v>8</v>
      </c>
      <c r="AW603" s="22" t="s">
        <v>485</v>
      </c>
      <c r="AX603" s="22" t="s">
        <v>197</v>
      </c>
      <c r="AY603" s="34" t="s">
        <v>12</v>
      </c>
      <c r="AZ603" s="22" t="s">
        <v>8</v>
      </c>
      <c r="BA603" s="22" t="s">
        <v>8</v>
      </c>
      <c r="BB603" s="22" t="s">
        <v>8</v>
      </c>
      <c r="BC603" s="22" t="s">
        <v>8</v>
      </c>
      <c r="BD603" s="22" t="s">
        <v>8</v>
      </c>
      <c r="BE603" s="22" t="s">
        <v>8</v>
      </c>
      <c r="BF603" s="34" t="s">
        <v>273</v>
      </c>
      <c r="BG603" s="22" t="s">
        <v>273</v>
      </c>
    </row>
    <row r="604" spans="1:61" s="22" customFormat="1" x14ac:dyDescent="0.3">
      <c r="A604" s="22" t="s">
        <v>2347</v>
      </c>
      <c r="B604" s="22" t="s">
        <v>2346</v>
      </c>
      <c r="C604" s="22">
        <v>2010</v>
      </c>
      <c r="D604" s="22" t="s">
        <v>2348</v>
      </c>
      <c r="E604" s="22" t="s">
        <v>143</v>
      </c>
      <c r="F604" s="34" t="s">
        <v>24</v>
      </c>
      <c r="G604" s="22" t="s">
        <v>2349</v>
      </c>
      <c r="H604" s="22" t="s">
        <v>36</v>
      </c>
      <c r="I604" s="22" t="s">
        <v>6</v>
      </c>
      <c r="J604" s="22" t="s">
        <v>284</v>
      </c>
      <c r="K604" s="22" t="s">
        <v>9</v>
      </c>
      <c r="L604" s="22">
        <v>20</v>
      </c>
      <c r="M604" s="22" t="s">
        <v>9</v>
      </c>
      <c r="N604" s="22" t="s">
        <v>9</v>
      </c>
      <c r="O604" s="22" t="s">
        <v>9</v>
      </c>
      <c r="P604" s="22" t="s">
        <v>9</v>
      </c>
      <c r="Q604" s="22">
        <v>1</v>
      </c>
      <c r="R604" s="22">
        <v>10</v>
      </c>
      <c r="S604" s="22">
        <v>0</v>
      </c>
      <c r="T604" s="22" t="s">
        <v>8</v>
      </c>
      <c r="U604" s="22" t="str">
        <f t="shared" si="33"/>
        <v>NA</v>
      </c>
      <c r="V604" s="22" t="str">
        <f t="shared" si="34"/>
        <v>NA</v>
      </c>
      <c r="W604" s="34" t="s">
        <v>99</v>
      </c>
      <c r="X604" s="22" t="s">
        <v>984</v>
      </c>
      <c r="Y604" s="22" t="s">
        <v>2553</v>
      </c>
      <c r="Z604" s="22" t="s">
        <v>925</v>
      </c>
      <c r="AA604" s="22">
        <v>50</v>
      </c>
      <c r="AB604" s="22" t="s">
        <v>145</v>
      </c>
      <c r="AC604" s="22">
        <v>7000</v>
      </c>
      <c r="AD604" s="22" t="s">
        <v>252</v>
      </c>
      <c r="AE604" s="22" t="s">
        <v>146</v>
      </c>
      <c r="AF604" s="22">
        <v>540</v>
      </c>
      <c r="AG604" s="22" t="s">
        <v>9</v>
      </c>
      <c r="AH604" s="22">
        <v>20</v>
      </c>
      <c r="AI604" s="34" t="s">
        <v>12</v>
      </c>
      <c r="AJ604" s="22" t="s">
        <v>8</v>
      </c>
      <c r="AK604" s="22" t="s">
        <v>8</v>
      </c>
      <c r="AL604" s="22" t="s">
        <v>8</v>
      </c>
      <c r="AM604" s="22" t="s">
        <v>8</v>
      </c>
      <c r="AN604" s="22" t="s">
        <v>8</v>
      </c>
      <c r="AO604" s="34">
        <v>48</v>
      </c>
      <c r="AP604" s="22" t="s">
        <v>876</v>
      </c>
      <c r="AQ604" s="22">
        <v>7.7</v>
      </c>
      <c r="AR604" s="22">
        <v>0.5</v>
      </c>
      <c r="AS604" s="22" t="s">
        <v>8</v>
      </c>
      <c r="AT604" s="22" t="s">
        <v>8</v>
      </c>
      <c r="AU604" s="22" t="s">
        <v>8</v>
      </c>
      <c r="AV604" s="22" t="s">
        <v>8</v>
      </c>
      <c r="AW604" s="22" t="s">
        <v>485</v>
      </c>
      <c r="AX604" s="22" t="s">
        <v>197</v>
      </c>
      <c r="AY604" s="34" t="s">
        <v>12</v>
      </c>
      <c r="AZ604" s="22" t="s">
        <v>8</v>
      </c>
      <c r="BA604" s="22" t="s">
        <v>8</v>
      </c>
      <c r="BB604" s="22" t="s">
        <v>8</v>
      </c>
      <c r="BC604" s="22" t="s">
        <v>8</v>
      </c>
      <c r="BD604" s="22" t="s">
        <v>8</v>
      </c>
      <c r="BE604" s="22" t="s">
        <v>8</v>
      </c>
      <c r="BF604" s="34" t="s">
        <v>273</v>
      </c>
      <c r="BG604" s="22" t="s">
        <v>273</v>
      </c>
    </row>
    <row r="605" spans="1:61" x14ac:dyDescent="0.3">
      <c r="A605" t="s">
        <v>2350</v>
      </c>
      <c r="B605" t="s">
        <v>2346</v>
      </c>
      <c r="C605">
        <v>2011</v>
      </c>
      <c r="D605" t="s">
        <v>2351</v>
      </c>
      <c r="E605" t="s">
        <v>141</v>
      </c>
      <c r="F605" s="35" t="s">
        <v>24</v>
      </c>
      <c r="G605" t="s">
        <v>2352</v>
      </c>
      <c r="H605" t="s">
        <v>36</v>
      </c>
      <c r="I605" t="s">
        <v>12</v>
      </c>
      <c r="J605" t="s">
        <v>8</v>
      </c>
      <c r="K605" t="s">
        <v>9</v>
      </c>
      <c r="L605">
        <v>30</v>
      </c>
      <c r="M605" t="s">
        <v>9</v>
      </c>
      <c r="N605">
        <v>337</v>
      </c>
      <c r="O605">
        <v>352</v>
      </c>
      <c r="P605">
        <v>367</v>
      </c>
      <c r="Q605">
        <v>4</v>
      </c>
      <c r="R605">
        <v>5</v>
      </c>
      <c r="S605">
        <v>4</v>
      </c>
      <c r="T605">
        <v>5</v>
      </c>
      <c r="U605">
        <f t="shared" si="33"/>
        <v>1</v>
      </c>
      <c r="V605">
        <f t="shared" si="34"/>
        <v>5</v>
      </c>
      <c r="W605" s="35" t="s">
        <v>147</v>
      </c>
      <c r="X605" t="s">
        <v>95</v>
      </c>
      <c r="Y605" t="s">
        <v>2553</v>
      </c>
      <c r="Z605" t="s">
        <v>925</v>
      </c>
      <c r="AA605">
        <v>50</v>
      </c>
      <c r="AB605" t="s">
        <v>145</v>
      </c>
      <c r="AC605">
        <v>7000</v>
      </c>
      <c r="AD605" t="s">
        <v>252</v>
      </c>
      <c r="AE605" t="s">
        <v>146</v>
      </c>
      <c r="AF605">
        <v>540</v>
      </c>
      <c r="AG605" t="s">
        <v>9</v>
      </c>
      <c r="AH605">
        <v>20</v>
      </c>
      <c r="AI605" s="35" t="s">
        <v>1093</v>
      </c>
      <c r="AK605">
        <v>60</v>
      </c>
      <c r="AL605" t="s">
        <v>1537</v>
      </c>
      <c r="AM605">
        <v>1</v>
      </c>
      <c r="AN605" t="s">
        <v>158</v>
      </c>
      <c r="AO605" s="35">
        <v>168</v>
      </c>
      <c r="AP605" t="s">
        <v>876</v>
      </c>
      <c r="AQ605">
        <v>5.5</v>
      </c>
      <c r="AR605">
        <v>0.6</v>
      </c>
      <c r="AS605">
        <v>3.7</v>
      </c>
      <c r="AT605">
        <v>0.4</v>
      </c>
      <c r="AU605" t="s">
        <v>8</v>
      </c>
      <c r="AV605" t="s">
        <v>8</v>
      </c>
      <c r="AW605" t="s">
        <v>485</v>
      </c>
      <c r="AX605" t="s">
        <v>197</v>
      </c>
      <c r="AY605" s="35" t="s">
        <v>12</v>
      </c>
      <c r="AZ605" t="s">
        <v>8</v>
      </c>
      <c r="BA605" t="s">
        <v>8</v>
      </c>
      <c r="BB605" t="s">
        <v>8</v>
      </c>
      <c r="BC605" t="s">
        <v>8</v>
      </c>
      <c r="BD605" t="s">
        <v>8</v>
      </c>
      <c r="BE605" t="s">
        <v>8</v>
      </c>
      <c r="BF605" s="35" t="s">
        <v>272</v>
      </c>
      <c r="BG605" t="s">
        <v>273</v>
      </c>
      <c r="BH605" t="s">
        <v>2353</v>
      </c>
    </row>
    <row r="606" spans="1:61" x14ac:dyDescent="0.3">
      <c r="A606" t="s">
        <v>2350</v>
      </c>
      <c r="B606" t="s">
        <v>2346</v>
      </c>
      <c r="C606">
        <v>2011</v>
      </c>
      <c r="D606" t="s">
        <v>2351</v>
      </c>
      <c r="E606" t="s">
        <v>143</v>
      </c>
      <c r="F606" s="35" t="s">
        <v>24</v>
      </c>
      <c r="G606" t="s">
        <v>2349</v>
      </c>
      <c r="H606" t="s">
        <v>36</v>
      </c>
      <c r="I606" t="s">
        <v>6</v>
      </c>
      <c r="J606" t="s">
        <v>284</v>
      </c>
      <c r="K606" t="s">
        <v>9</v>
      </c>
      <c r="L606">
        <v>30</v>
      </c>
      <c r="M606" t="s">
        <v>9</v>
      </c>
      <c r="N606">
        <v>575</v>
      </c>
      <c r="O606">
        <v>587</v>
      </c>
      <c r="P606">
        <v>602</v>
      </c>
      <c r="Q606">
        <v>4</v>
      </c>
      <c r="R606">
        <v>5</v>
      </c>
      <c r="S606">
        <v>4</v>
      </c>
      <c r="T606">
        <v>5</v>
      </c>
      <c r="U606">
        <f t="shared" ref="U606:U646" si="37">IF(AND(Q606&lt;&gt;"", Q606&lt;&gt;0, Q606&lt;&gt;"NA", Q606&lt;&gt;"NR",S606&lt;&gt;"", S606&lt;&gt;0, S606&lt;&gt;"NA", S606&lt;&gt;"NR"), S606/Q606, "NA")</f>
        <v>1</v>
      </c>
      <c r="V606">
        <f t="shared" ref="V606:V646" si="38">IF(AND(U606&lt;&gt;"", U606&lt;&gt;0, U606&lt;&gt;"NA", U606&lt;&gt;"NR",R606&lt;&gt;"", R606&lt;&gt;0, R606&lt;&gt;"NA", R606&lt;&gt;"NR"), R606/U606, "NA")</f>
        <v>5</v>
      </c>
      <c r="W606" s="35" t="s">
        <v>147</v>
      </c>
      <c r="X606" t="s">
        <v>95</v>
      </c>
      <c r="Y606" t="s">
        <v>2553</v>
      </c>
      <c r="Z606" t="s">
        <v>925</v>
      </c>
      <c r="AA606">
        <v>50</v>
      </c>
      <c r="AB606" t="s">
        <v>145</v>
      </c>
      <c r="AC606">
        <v>7000</v>
      </c>
      <c r="AD606" t="s">
        <v>252</v>
      </c>
      <c r="AE606" t="s">
        <v>146</v>
      </c>
      <c r="AF606">
        <v>540</v>
      </c>
      <c r="AG606" t="s">
        <v>9</v>
      </c>
      <c r="AH606">
        <v>20</v>
      </c>
      <c r="AI606" s="35" t="s">
        <v>1093</v>
      </c>
      <c r="AK606">
        <v>60</v>
      </c>
      <c r="AL606" t="s">
        <v>1537</v>
      </c>
      <c r="AM606">
        <v>1</v>
      </c>
      <c r="AN606" t="s">
        <v>158</v>
      </c>
      <c r="AO606" s="35">
        <v>168</v>
      </c>
      <c r="AP606" t="s">
        <v>876</v>
      </c>
      <c r="AQ606">
        <v>13.7</v>
      </c>
      <c r="AR606">
        <v>0.6</v>
      </c>
      <c r="AS606">
        <v>11.3</v>
      </c>
      <c r="AT606">
        <v>0.5</v>
      </c>
      <c r="AU606" t="s">
        <v>8</v>
      </c>
      <c r="AV606" t="s">
        <v>8</v>
      </c>
      <c r="AW606" t="s">
        <v>485</v>
      </c>
      <c r="AX606" t="s">
        <v>197</v>
      </c>
      <c r="AY606" s="35" t="s">
        <v>12</v>
      </c>
      <c r="AZ606" t="s">
        <v>8</v>
      </c>
      <c r="BA606" t="s">
        <v>8</v>
      </c>
      <c r="BB606" t="s">
        <v>8</v>
      </c>
      <c r="BC606" t="s">
        <v>8</v>
      </c>
      <c r="BD606" t="s">
        <v>8</v>
      </c>
      <c r="BE606" t="s">
        <v>8</v>
      </c>
      <c r="BF606" s="35" t="s">
        <v>272</v>
      </c>
      <c r="BG606" t="s">
        <v>273</v>
      </c>
      <c r="BH606" t="s">
        <v>2353</v>
      </c>
    </row>
    <row r="607" spans="1:61" s="22" customFormat="1" x14ac:dyDescent="0.3">
      <c r="A607" s="22" t="s">
        <v>2355</v>
      </c>
      <c r="B607" s="22" t="s">
        <v>2354</v>
      </c>
      <c r="C607" s="22">
        <v>2015</v>
      </c>
      <c r="D607" s="22" t="s">
        <v>2356</v>
      </c>
      <c r="E607" s="22" t="s">
        <v>141</v>
      </c>
      <c r="F607" s="34" t="s">
        <v>25</v>
      </c>
      <c r="G607" s="22" t="s">
        <v>1008</v>
      </c>
      <c r="H607" s="22" t="s">
        <v>36</v>
      </c>
      <c r="I607" s="22" t="s">
        <v>12</v>
      </c>
      <c r="J607" s="22" t="s">
        <v>8</v>
      </c>
      <c r="K607" s="22">
        <v>12</v>
      </c>
      <c r="L607" s="22" t="s">
        <v>9</v>
      </c>
      <c r="M607" s="22">
        <v>16</v>
      </c>
      <c r="N607" s="22">
        <v>28</v>
      </c>
      <c r="O607" s="22" t="s">
        <v>9</v>
      </c>
      <c r="P607" s="22">
        <v>35</v>
      </c>
      <c r="Q607" s="22">
        <v>1</v>
      </c>
      <c r="R607" s="22">
        <v>9</v>
      </c>
      <c r="S607" s="22">
        <v>1</v>
      </c>
      <c r="T607" s="22">
        <v>9</v>
      </c>
      <c r="U607" s="22">
        <f t="shared" si="37"/>
        <v>1</v>
      </c>
      <c r="V607" s="22">
        <f t="shared" si="38"/>
        <v>9</v>
      </c>
      <c r="W607" s="34" t="s">
        <v>147</v>
      </c>
      <c r="X607" s="22" t="s">
        <v>97</v>
      </c>
      <c r="Y607" s="22" t="s">
        <v>78</v>
      </c>
      <c r="Z607" s="22" t="s">
        <v>9</v>
      </c>
      <c r="AA607" s="22">
        <v>10</v>
      </c>
      <c r="AB607" s="22" t="s">
        <v>320</v>
      </c>
      <c r="AC607" s="22" t="s">
        <v>9</v>
      </c>
      <c r="AD607" s="22" t="s">
        <v>8</v>
      </c>
      <c r="AE607" s="22" t="s">
        <v>232</v>
      </c>
      <c r="AF607" s="22" t="s">
        <v>9</v>
      </c>
      <c r="AG607" s="22">
        <v>2.5</v>
      </c>
      <c r="AH607" s="22">
        <v>20</v>
      </c>
      <c r="AI607" s="34" t="s">
        <v>2357</v>
      </c>
      <c r="AK607" s="22">
        <v>1</v>
      </c>
      <c r="AL607" s="22" t="s">
        <v>1537</v>
      </c>
      <c r="AM607" s="22">
        <v>48</v>
      </c>
      <c r="AN607" s="22" t="s">
        <v>158</v>
      </c>
      <c r="AO607" s="34">
        <v>336</v>
      </c>
      <c r="AP607" s="22" t="s">
        <v>876</v>
      </c>
      <c r="AU607" s="22" t="s">
        <v>8</v>
      </c>
      <c r="AV607" s="22" t="s">
        <v>8</v>
      </c>
      <c r="AW607" s="22" t="s">
        <v>137</v>
      </c>
      <c r="AX607" s="22" t="s">
        <v>197</v>
      </c>
      <c r="AY607" s="34" t="s">
        <v>47</v>
      </c>
      <c r="BF607" s="34" t="s">
        <v>272</v>
      </c>
      <c r="BG607" s="22" t="s">
        <v>273</v>
      </c>
      <c r="BH607" s="22" t="s">
        <v>2358</v>
      </c>
      <c r="BI607" s="22" t="s">
        <v>2360</v>
      </c>
    </row>
    <row r="608" spans="1:61" s="22" customFormat="1" x14ac:dyDescent="0.3">
      <c r="A608" s="22" t="s">
        <v>2355</v>
      </c>
      <c r="B608" s="22" t="s">
        <v>2354</v>
      </c>
      <c r="C608" s="22">
        <v>2015</v>
      </c>
      <c r="D608" s="22" t="s">
        <v>2356</v>
      </c>
      <c r="E608" s="22" t="s">
        <v>143</v>
      </c>
      <c r="F608" s="34" t="s">
        <v>25</v>
      </c>
      <c r="G608" s="22" t="s">
        <v>702</v>
      </c>
      <c r="H608" s="22" t="s">
        <v>36</v>
      </c>
      <c r="I608" s="22" t="s">
        <v>12</v>
      </c>
      <c r="J608" s="22" t="s">
        <v>8</v>
      </c>
      <c r="K608" s="22">
        <v>30</v>
      </c>
      <c r="L608" s="22" t="s">
        <v>9</v>
      </c>
      <c r="M608" s="22">
        <v>40</v>
      </c>
      <c r="N608" s="22">
        <v>25</v>
      </c>
      <c r="O608" s="22" t="s">
        <v>9</v>
      </c>
      <c r="P608" s="22">
        <v>35</v>
      </c>
      <c r="Q608" s="22">
        <v>1</v>
      </c>
      <c r="R608" s="22">
        <v>8</v>
      </c>
      <c r="S608" s="22">
        <v>1</v>
      </c>
      <c r="T608" s="22">
        <v>10</v>
      </c>
      <c r="U608" s="22">
        <f t="shared" si="37"/>
        <v>1</v>
      </c>
      <c r="V608" s="22">
        <f t="shared" si="38"/>
        <v>8</v>
      </c>
      <c r="W608" s="34" t="s">
        <v>147</v>
      </c>
      <c r="X608" s="22" t="s">
        <v>97</v>
      </c>
      <c r="Y608" s="22" t="s">
        <v>76</v>
      </c>
      <c r="Z608" s="22" t="s">
        <v>9</v>
      </c>
      <c r="AA608" s="22">
        <v>10</v>
      </c>
      <c r="AB608" s="22" t="s">
        <v>320</v>
      </c>
      <c r="AC608" s="22" t="s">
        <v>9</v>
      </c>
      <c r="AD608" s="22" t="s">
        <v>8</v>
      </c>
      <c r="AE608" s="22" t="s">
        <v>232</v>
      </c>
      <c r="AF608" s="22" t="s">
        <v>9</v>
      </c>
      <c r="AG608" s="22">
        <v>1.5</v>
      </c>
      <c r="AH608" s="22">
        <v>15</v>
      </c>
      <c r="AI608" s="34" t="s">
        <v>2357</v>
      </c>
      <c r="AK608" s="22">
        <v>1</v>
      </c>
      <c r="AL608" s="22" t="s">
        <v>1537</v>
      </c>
      <c r="AM608" s="22">
        <v>48</v>
      </c>
      <c r="AN608" s="22" t="s">
        <v>158</v>
      </c>
      <c r="AO608" s="34">
        <v>336</v>
      </c>
      <c r="AP608" s="22" t="s">
        <v>876</v>
      </c>
      <c r="AQ608" s="22">
        <v>5.35</v>
      </c>
      <c r="AR608" s="22">
        <v>0.81</v>
      </c>
      <c r="AS608" s="22">
        <v>5.56</v>
      </c>
      <c r="AT608" s="22">
        <v>0.65</v>
      </c>
      <c r="AU608" s="22" t="s">
        <v>8</v>
      </c>
      <c r="AV608" s="22" t="s">
        <v>8</v>
      </c>
      <c r="AW608" s="22" t="s">
        <v>137</v>
      </c>
      <c r="AX608" s="22" t="s">
        <v>197</v>
      </c>
      <c r="AY608" s="34" t="s">
        <v>47</v>
      </c>
      <c r="BF608" s="34" t="s">
        <v>272</v>
      </c>
      <c r="BG608" s="22" t="s">
        <v>273</v>
      </c>
      <c r="BH608" s="22" t="s">
        <v>2358</v>
      </c>
      <c r="BI608" s="22" t="s">
        <v>2359</v>
      </c>
    </row>
    <row r="609" spans="1:61" x14ac:dyDescent="0.3">
      <c r="A609" t="s">
        <v>2362</v>
      </c>
      <c r="B609" t="s">
        <v>2361</v>
      </c>
      <c r="C609">
        <v>2017</v>
      </c>
      <c r="D609" t="s">
        <v>2363</v>
      </c>
      <c r="E609" t="s">
        <v>141</v>
      </c>
      <c r="F609" s="35" t="s">
        <v>25</v>
      </c>
      <c r="G609" t="s">
        <v>1008</v>
      </c>
      <c r="H609" t="s">
        <v>36</v>
      </c>
      <c r="I609" t="s">
        <v>12</v>
      </c>
      <c r="J609" t="s">
        <v>8</v>
      </c>
      <c r="K609">
        <v>8</v>
      </c>
      <c r="L609" t="s">
        <v>9</v>
      </c>
      <c r="M609">
        <v>10</v>
      </c>
      <c r="N609">
        <v>20</v>
      </c>
      <c r="O609" t="s">
        <v>9</v>
      </c>
      <c r="P609">
        <v>25</v>
      </c>
      <c r="Q609">
        <v>1</v>
      </c>
      <c r="R609">
        <v>6</v>
      </c>
      <c r="S609">
        <v>3</v>
      </c>
      <c r="T609">
        <v>6</v>
      </c>
      <c r="U609">
        <f t="shared" si="37"/>
        <v>3</v>
      </c>
      <c r="V609">
        <f t="shared" si="38"/>
        <v>2</v>
      </c>
      <c r="W609" s="35" t="s">
        <v>175</v>
      </c>
      <c r="X609" t="s">
        <v>8</v>
      </c>
      <c r="Y609" t="s">
        <v>2553</v>
      </c>
      <c r="Z609" t="s">
        <v>460</v>
      </c>
      <c r="AA609">
        <v>2.5000000000000001E-2</v>
      </c>
      <c r="AB609" t="s">
        <v>368</v>
      </c>
      <c r="AC609" t="s">
        <v>9</v>
      </c>
      <c r="AD609" t="s">
        <v>8</v>
      </c>
      <c r="AE609" t="s">
        <v>9</v>
      </c>
      <c r="AF609">
        <v>532</v>
      </c>
      <c r="AG609">
        <v>0.1</v>
      </c>
      <c r="AH609" t="s">
        <v>9</v>
      </c>
      <c r="AI609" s="35" t="s">
        <v>2001</v>
      </c>
      <c r="AK609">
        <v>200</v>
      </c>
      <c r="AL609" t="s">
        <v>145</v>
      </c>
      <c r="AM609">
        <v>1</v>
      </c>
      <c r="AN609" t="s">
        <v>158</v>
      </c>
      <c r="AO609" s="35">
        <v>168</v>
      </c>
      <c r="AP609" t="s">
        <v>874</v>
      </c>
      <c r="AQ609">
        <v>27.8</v>
      </c>
      <c r="AR609">
        <v>5.42</v>
      </c>
      <c r="AS609">
        <v>17.059999999999999</v>
      </c>
      <c r="AT609">
        <v>2.2999999999999998</v>
      </c>
      <c r="AU609" t="s">
        <v>8</v>
      </c>
      <c r="AV609" t="s">
        <v>8</v>
      </c>
      <c r="AW609" t="s">
        <v>486</v>
      </c>
      <c r="AX609" t="s">
        <v>196</v>
      </c>
      <c r="AY609" s="35" t="s">
        <v>138</v>
      </c>
      <c r="AZ609">
        <v>4.28</v>
      </c>
      <c r="BA609">
        <v>1.1200000000000001</v>
      </c>
      <c r="BB609">
        <v>2.39</v>
      </c>
      <c r="BC609">
        <v>0.87</v>
      </c>
      <c r="BD609" t="s">
        <v>196</v>
      </c>
      <c r="BE609">
        <v>336</v>
      </c>
      <c r="BF609" s="35" t="s">
        <v>272</v>
      </c>
      <c r="BG609" t="s">
        <v>272</v>
      </c>
      <c r="BH609" t="s">
        <v>2364</v>
      </c>
    </row>
    <row r="610" spans="1:61" s="22" customFormat="1" x14ac:dyDescent="0.3">
      <c r="A610" s="22" t="s">
        <v>2366</v>
      </c>
      <c r="B610" s="22" t="s">
        <v>2365</v>
      </c>
      <c r="C610" s="22">
        <v>2016</v>
      </c>
      <c r="D610" s="22" t="s">
        <v>2367</v>
      </c>
      <c r="E610" s="22" t="s">
        <v>141</v>
      </c>
      <c r="F610" s="34" t="s">
        <v>25</v>
      </c>
      <c r="G610" s="22" t="s">
        <v>1008</v>
      </c>
      <c r="H610" s="22" t="s">
        <v>35</v>
      </c>
      <c r="I610" s="22" t="s">
        <v>12</v>
      </c>
      <c r="J610" s="22" t="s">
        <v>8</v>
      </c>
      <c r="K610" s="22" t="s">
        <v>9</v>
      </c>
      <c r="L610" s="22">
        <v>42</v>
      </c>
      <c r="M610" s="22" t="s">
        <v>9</v>
      </c>
      <c r="N610" s="22" t="s">
        <v>9</v>
      </c>
      <c r="O610" s="22" t="s">
        <v>9</v>
      </c>
      <c r="P610" s="22" t="s">
        <v>9</v>
      </c>
      <c r="Q610" s="22">
        <v>1</v>
      </c>
      <c r="R610" s="22">
        <v>8</v>
      </c>
      <c r="S610" s="22">
        <v>1</v>
      </c>
      <c r="T610" s="22">
        <v>8</v>
      </c>
      <c r="U610" s="22">
        <f t="shared" si="37"/>
        <v>1</v>
      </c>
      <c r="V610" s="22">
        <f>IF(AND(U610&lt;&gt;"", U610&lt;&gt;0, U610&lt;&gt;"NA", U610&lt;&gt;"NR",R610&lt;&gt;"", R610&lt;&gt;0, R610&lt;&gt;"NA", R610&lt;&gt;"NR"), R610/U610, "NA")</f>
        <v>8</v>
      </c>
      <c r="W610" s="34" t="s">
        <v>175</v>
      </c>
      <c r="X610" s="22" t="s">
        <v>8</v>
      </c>
      <c r="Y610" s="22" t="s">
        <v>78</v>
      </c>
      <c r="Z610" s="22" t="s">
        <v>91</v>
      </c>
      <c r="AA610" s="22">
        <v>50</v>
      </c>
      <c r="AB610" s="22" t="s">
        <v>145</v>
      </c>
      <c r="AC610" s="22">
        <v>1.5</v>
      </c>
      <c r="AD610" s="22" t="s">
        <v>221</v>
      </c>
      <c r="AE610" s="22" t="s">
        <v>84</v>
      </c>
      <c r="AF610" s="22">
        <v>540</v>
      </c>
      <c r="AG610" s="22" t="s">
        <v>9</v>
      </c>
      <c r="AH610" s="22">
        <v>30</v>
      </c>
      <c r="AI610" s="34" t="s">
        <v>2370</v>
      </c>
      <c r="AK610" s="22">
        <v>0.5</v>
      </c>
      <c r="AL610" s="22" t="s">
        <v>919</v>
      </c>
      <c r="AM610" s="22">
        <v>-5376</v>
      </c>
      <c r="AN610" s="22" t="s">
        <v>156</v>
      </c>
      <c r="AO610" s="34">
        <v>72</v>
      </c>
      <c r="AP610" s="22" t="s">
        <v>875</v>
      </c>
      <c r="AQ610" s="22">
        <v>4.71</v>
      </c>
      <c r="AR610" s="22">
        <v>0.81</v>
      </c>
      <c r="AS610" s="22">
        <v>10.08</v>
      </c>
      <c r="AT610" s="22">
        <v>1.44</v>
      </c>
      <c r="AU610" s="22" t="s">
        <v>8</v>
      </c>
      <c r="AV610" s="22" t="s">
        <v>8</v>
      </c>
      <c r="AW610" s="22" t="s">
        <v>485</v>
      </c>
      <c r="AX610" s="22" t="s">
        <v>198</v>
      </c>
      <c r="AY610" s="34" t="s">
        <v>12</v>
      </c>
      <c r="AZ610" s="22" t="s">
        <v>8</v>
      </c>
      <c r="BA610" s="22" t="s">
        <v>8</v>
      </c>
      <c r="BB610" s="22" t="s">
        <v>8</v>
      </c>
      <c r="BC610" s="22" t="s">
        <v>8</v>
      </c>
      <c r="BD610" s="22" t="s">
        <v>8</v>
      </c>
      <c r="BE610" s="22" t="s">
        <v>8</v>
      </c>
      <c r="BF610" s="34" t="s">
        <v>273</v>
      </c>
      <c r="BG610" s="22" t="s">
        <v>273</v>
      </c>
      <c r="BH610" s="22" t="s">
        <v>2371</v>
      </c>
    </row>
    <row r="611" spans="1:61" s="22" customFormat="1" x14ac:dyDescent="0.3">
      <c r="A611" s="22" t="s">
        <v>2366</v>
      </c>
      <c r="B611" s="22" t="s">
        <v>2365</v>
      </c>
      <c r="C611" s="22">
        <v>2016</v>
      </c>
      <c r="D611" s="22" t="s">
        <v>2367</v>
      </c>
      <c r="E611" s="22" t="s">
        <v>143</v>
      </c>
      <c r="F611" s="34" t="s">
        <v>25</v>
      </c>
      <c r="G611" s="22" t="s">
        <v>2368</v>
      </c>
      <c r="H611" s="22" t="s">
        <v>35</v>
      </c>
      <c r="I611" s="22" t="s">
        <v>2369</v>
      </c>
      <c r="J611" s="22" t="s">
        <v>284</v>
      </c>
      <c r="K611" s="22" t="s">
        <v>9</v>
      </c>
      <c r="L611" s="22">
        <v>42</v>
      </c>
      <c r="M611" s="22" t="s">
        <v>9</v>
      </c>
      <c r="N611" s="22" t="s">
        <v>9</v>
      </c>
      <c r="O611" s="22" t="s">
        <v>9</v>
      </c>
      <c r="P611" s="22" t="s">
        <v>9</v>
      </c>
      <c r="Q611" s="22">
        <v>1</v>
      </c>
      <c r="R611" s="22">
        <v>8</v>
      </c>
      <c r="S611" s="22">
        <v>1</v>
      </c>
      <c r="T611" s="22">
        <v>8</v>
      </c>
      <c r="U611" s="22">
        <f t="shared" si="37"/>
        <v>1</v>
      </c>
      <c r="V611" s="22">
        <f>IF(AND(U611&lt;&gt;"", U611&lt;&gt;0, U611&lt;&gt;"NA", U611&lt;&gt;"NR",R611&lt;&gt;"", R611&lt;&gt;0, R611&lt;&gt;"NA", R611&lt;&gt;"NR"), R611/U611, "NA")</f>
        <v>8</v>
      </c>
      <c r="W611" s="34" t="s">
        <v>175</v>
      </c>
      <c r="X611" s="22" t="s">
        <v>8</v>
      </c>
      <c r="Y611" s="22" t="s">
        <v>78</v>
      </c>
      <c r="Z611" s="22" t="s">
        <v>91</v>
      </c>
      <c r="AA611" s="22">
        <v>50</v>
      </c>
      <c r="AB611" s="22" t="s">
        <v>145</v>
      </c>
      <c r="AC611" s="22">
        <v>1.5</v>
      </c>
      <c r="AD611" s="22" t="s">
        <v>221</v>
      </c>
      <c r="AE611" s="22" t="s">
        <v>84</v>
      </c>
      <c r="AF611" s="22">
        <v>540</v>
      </c>
      <c r="AG611" s="22" t="s">
        <v>9</v>
      </c>
      <c r="AH611" s="22">
        <v>30</v>
      </c>
      <c r="AI611" s="34" t="s">
        <v>2370</v>
      </c>
      <c r="AK611" s="22">
        <v>0.5</v>
      </c>
      <c r="AL611" s="22" t="s">
        <v>919</v>
      </c>
      <c r="AM611" s="22">
        <v>-5376</v>
      </c>
      <c r="AN611" s="22" t="s">
        <v>156</v>
      </c>
      <c r="AO611" s="34">
        <v>72</v>
      </c>
      <c r="AP611" s="22" t="s">
        <v>875</v>
      </c>
      <c r="AQ611" s="22">
        <v>5.59</v>
      </c>
      <c r="AR611" s="22">
        <v>0.92</v>
      </c>
      <c r="AS611" s="22">
        <v>5.41</v>
      </c>
      <c r="AT611" s="22">
        <v>0.51</v>
      </c>
      <c r="AU611" s="22" t="s">
        <v>8</v>
      </c>
      <c r="AV611" s="22" t="s">
        <v>8</v>
      </c>
      <c r="AW611" s="22" t="s">
        <v>485</v>
      </c>
      <c r="AX611" s="22" t="s">
        <v>198</v>
      </c>
      <c r="AY611" s="34" t="s">
        <v>12</v>
      </c>
      <c r="AZ611" s="22" t="s">
        <v>8</v>
      </c>
      <c r="BA611" s="22" t="s">
        <v>8</v>
      </c>
      <c r="BB611" s="22" t="s">
        <v>8</v>
      </c>
      <c r="BC611" s="22" t="s">
        <v>8</v>
      </c>
      <c r="BD611" s="22" t="s">
        <v>8</v>
      </c>
      <c r="BE611" s="22" t="s">
        <v>8</v>
      </c>
      <c r="BF611" s="34" t="s">
        <v>273</v>
      </c>
      <c r="BG611" s="22" t="s">
        <v>273</v>
      </c>
      <c r="BH611" s="22" t="s">
        <v>2371</v>
      </c>
    </row>
    <row r="612" spans="1:61" x14ac:dyDescent="0.3">
      <c r="A612" t="s">
        <v>2373</v>
      </c>
      <c r="B612" t="s">
        <v>2372</v>
      </c>
      <c r="C612">
        <v>2013</v>
      </c>
      <c r="D612" t="s">
        <v>2374</v>
      </c>
      <c r="E612" t="s">
        <v>141</v>
      </c>
      <c r="F612" s="35" t="s">
        <v>25</v>
      </c>
      <c r="G612" t="s">
        <v>1008</v>
      </c>
      <c r="H612" t="s">
        <v>36</v>
      </c>
      <c r="I612" t="s">
        <v>12</v>
      </c>
      <c r="J612" t="s">
        <v>8</v>
      </c>
      <c r="K612" t="s">
        <v>9</v>
      </c>
      <c r="L612" t="s">
        <v>9</v>
      </c>
      <c r="M612" t="s">
        <v>9</v>
      </c>
      <c r="N612">
        <v>22</v>
      </c>
      <c r="O612" t="s">
        <v>9</v>
      </c>
      <c r="P612">
        <v>25</v>
      </c>
      <c r="Q612">
        <v>1</v>
      </c>
      <c r="R612">
        <v>6</v>
      </c>
      <c r="S612">
        <v>3</v>
      </c>
      <c r="T612">
        <v>6</v>
      </c>
      <c r="U612">
        <f t="shared" si="37"/>
        <v>3</v>
      </c>
      <c r="V612">
        <f t="shared" si="38"/>
        <v>2</v>
      </c>
      <c r="W612" s="35" t="s">
        <v>100</v>
      </c>
      <c r="X612" t="s">
        <v>936</v>
      </c>
      <c r="Y612" t="s">
        <v>76</v>
      </c>
      <c r="Z612" t="s">
        <v>1559</v>
      </c>
      <c r="AA612">
        <v>24</v>
      </c>
      <c r="AB612" t="s">
        <v>145</v>
      </c>
      <c r="AC612" t="s">
        <v>9</v>
      </c>
      <c r="AD612" t="s">
        <v>8</v>
      </c>
      <c r="AE612" t="s">
        <v>84</v>
      </c>
      <c r="AF612" t="s">
        <v>9</v>
      </c>
      <c r="AG612" t="s">
        <v>9</v>
      </c>
      <c r="AH612">
        <v>4.25</v>
      </c>
      <c r="AI612" s="35" t="s">
        <v>2375</v>
      </c>
      <c r="AK612">
        <v>2</v>
      </c>
      <c r="AL612" t="s">
        <v>145</v>
      </c>
      <c r="AM612">
        <v>4</v>
      </c>
      <c r="AN612" t="s">
        <v>158</v>
      </c>
      <c r="AO612" s="35">
        <v>72</v>
      </c>
      <c r="AP612" t="s">
        <v>875</v>
      </c>
      <c r="AQ612">
        <v>28.73</v>
      </c>
      <c r="AR612">
        <v>1.05</v>
      </c>
      <c r="AS612">
        <v>16.7</v>
      </c>
      <c r="AT612">
        <v>0.93</v>
      </c>
      <c r="AU612" t="s">
        <v>8</v>
      </c>
      <c r="AV612" t="s">
        <v>8</v>
      </c>
      <c r="AW612" t="s">
        <v>137</v>
      </c>
      <c r="AX612" t="s">
        <v>197</v>
      </c>
      <c r="AY612" s="35" t="s">
        <v>471</v>
      </c>
      <c r="BE612">
        <v>4</v>
      </c>
      <c r="BF612" s="35" t="s">
        <v>272</v>
      </c>
      <c r="BG612" t="s">
        <v>272</v>
      </c>
      <c r="BH612" t="s">
        <v>2376</v>
      </c>
      <c r="BI612" t="s">
        <v>2377</v>
      </c>
    </row>
    <row r="613" spans="1:61" x14ac:dyDescent="0.3">
      <c r="A613" t="s">
        <v>2373</v>
      </c>
      <c r="B613" t="s">
        <v>2372</v>
      </c>
      <c r="C613">
        <v>2013</v>
      </c>
      <c r="D613" t="s">
        <v>2374</v>
      </c>
      <c r="E613" t="s">
        <v>143</v>
      </c>
      <c r="F613" s="35" t="s">
        <v>25</v>
      </c>
      <c r="G613" t="s">
        <v>1008</v>
      </c>
      <c r="H613" t="s">
        <v>36</v>
      </c>
      <c r="I613" t="s">
        <v>12</v>
      </c>
      <c r="J613" t="s">
        <v>8</v>
      </c>
      <c r="K613" t="s">
        <v>9</v>
      </c>
      <c r="L613" t="s">
        <v>9</v>
      </c>
      <c r="M613" t="s">
        <v>9</v>
      </c>
      <c r="N613">
        <v>22</v>
      </c>
      <c r="O613" t="s">
        <v>9</v>
      </c>
      <c r="P613">
        <v>25</v>
      </c>
      <c r="Q613">
        <v>1</v>
      </c>
      <c r="R613">
        <v>6</v>
      </c>
      <c r="S613">
        <v>3</v>
      </c>
      <c r="T613">
        <v>6</v>
      </c>
      <c r="U613">
        <f t="shared" si="37"/>
        <v>3</v>
      </c>
      <c r="V613">
        <f t="shared" si="38"/>
        <v>2</v>
      </c>
      <c r="W613" s="35" t="s">
        <v>100</v>
      </c>
      <c r="X613" t="s">
        <v>936</v>
      </c>
      <c r="Y613" t="s">
        <v>76</v>
      </c>
      <c r="Z613" t="s">
        <v>1559</v>
      </c>
      <c r="AA613">
        <v>24</v>
      </c>
      <c r="AB613" t="s">
        <v>145</v>
      </c>
      <c r="AC613" t="s">
        <v>9</v>
      </c>
      <c r="AD613" t="s">
        <v>8</v>
      </c>
      <c r="AE613" t="s">
        <v>84</v>
      </c>
      <c r="AF613" t="s">
        <v>9</v>
      </c>
      <c r="AG613" t="s">
        <v>9</v>
      </c>
      <c r="AH613">
        <v>4.25</v>
      </c>
      <c r="AI613" s="35" t="s">
        <v>517</v>
      </c>
      <c r="AK613" t="s">
        <v>8</v>
      </c>
      <c r="AL613" t="s">
        <v>8</v>
      </c>
      <c r="AM613">
        <v>24</v>
      </c>
      <c r="AN613" t="s">
        <v>158</v>
      </c>
      <c r="AO613" s="35">
        <v>72</v>
      </c>
      <c r="AP613" t="s">
        <v>875</v>
      </c>
      <c r="AQ613">
        <v>28.73</v>
      </c>
      <c r="AR613">
        <v>1.05</v>
      </c>
      <c r="AS613">
        <v>22.19</v>
      </c>
      <c r="AT613">
        <v>0.93</v>
      </c>
      <c r="AU613" t="s">
        <v>8</v>
      </c>
      <c r="AV613" t="s">
        <v>8</v>
      </c>
      <c r="AW613" t="s">
        <v>137</v>
      </c>
      <c r="AX613" t="s">
        <v>197</v>
      </c>
      <c r="AY613" s="35" t="s">
        <v>471</v>
      </c>
      <c r="BE613">
        <v>4</v>
      </c>
      <c r="BF613" s="35" t="s">
        <v>272</v>
      </c>
      <c r="BG613" t="s">
        <v>272</v>
      </c>
      <c r="BH613" t="s">
        <v>2376</v>
      </c>
      <c r="BI613" t="s">
        <v>2377</v>
      </c>
    </row>
    <row r="614" spans="1:61" s="22" customFormat="1" x14ac:dyDescent="0.3">
      <c r="A614" s="22" t="s">
        <v>2366</v>
      </c>
      <c r="B614" s="22" t="s">
        <v>2378</v>
      </c>
      <c r="C614" s="22">
        <v>2016</v>
      </c>
      <c r="D614" s="22" t="s">
        <v>2379</v>
      </c>
      <c r="E614" s="22" t="s">
        <v>141</v>
      </c>
      <c r="F614" s="34" t="s">
        <v>25</v>
      </c>
      <c r="G614" s="22" t="s">
        <v>1030</v>
      </c>
      <c r="H614" s="22" t="s">
        <v>36</v>
      </c>
      <c r="I614" s="22" t="s">
        <v>12</v>
      </c>
      <c r="J614" s="22" t="s">
        <v>8</v>
      </c>
      <c r="K614" s="22" t="s">
        <v>9</v>
      </c>
      <c r="L614" s="22">
        <v>8</v>
      </c>
      <c r="M614" s="22" t="s">
        <v>9</v>
      </c>
      <c r="N614" s="22">
        <v>25</v>
      </c>
      <c r="O614" s="22" t="s">
        <v>9</v>
      </c>
      <c r="P614" s="22">
        <v>30</v>
      </c>
      <c r="Q614" s="22">
        <v>1</v>
      </c>
      <c r="R614" s="22">
        <v>5</v>
      </c>
      <c r="S614" s="22">
        <v>0</v>
      </c>
      <c r="T614" s="22" t="s">
        <v>8</v>
      </c>
      <c r="U614" s="22" t="str">
        <f t="shared" si="37"/>
        <v>NA</v>
      </c>
      <c r="V614" s="22" t="str">
        <f t="shared" si="38"/>
        <v>NA</v>
      </c>
      <c r="W614" s="34" t="s">
        <v>175</v>
      </c>
      <c r="X614" s="22" t="s">
        <v>8</v>
      </c>
      <c r="Y614" s="22" t="s">
        <v>76</v>
      </c>
      <c r="Z614" s="22" t="s">
        <v>9</v>
      </c>
      <c r="AA614" s="22">
        <v>100</v>
      </c>
      <c r="AB614" s="22" t="s">
        <v>145</v>
      </c>
      <c r="AC614" s="22">
        <v>50</v>
      </c>
      <c r="AD614" s="22" t="s">
        <v>221</v>
      </c>
      <c r="AE614" s="22" t="s">
        <v>231</v>
      </c>
      <c r="AF614" s="22">
        <v>561</v>
      </c>
      <c r="AG614" s="22">
        <v>3</v>
      </c>
      <c r="AH614" s="22">
        <v>15</v>
      </c>
      <c r="AI614" s="34" t="s">
        <v>12</v>
      </c>
      <c r="AJ614" s="22" t="s">
        <v>8</v>
      </c>
      <c r="AK614" s="22" t="s">
        <v>8</v>
      </c>
      <c r="AL614" s="22" t="s">
        <v>8</v>
      </c>
      <c r="AM614" s="22" t="s">
        <v>8</v>
      </c>
      <c r="AN614" s="22" t="s">
        <v>8</v>
      </c>
      <c r="AO614" s="34">
        <v>24</v>
      </c>
      <c r="AP614" s="22" t="s">
        <v>874</v>
      </c>
      <c r="AQ614" s="22">
        <v>5.5</v>
      </c>
      <c r="AR614" s="22">
        <v>0.18</v>
      </c>
      <c r="AS614" s="22" t="s">
        <v>8</v>
      </c>
      <c r="AT614" s="22" t="s">
        <v>8</v>
      </c>
      <c r="AU614" s="22" t="s">
        <v>8</v>
      </c>
      <c r="AV614" s="22" t="s">
        <v>8</v>
      </c>
      <c r="AW614" s="22" t="s">
        <v>301</v>
      </c>
      <c r="AX614" s="22" t="s">
        <v>196</v>
      </c>
      <c r="AY614" s="34" t="s">
        <v>12</v>
      </c>
      <c r="AZ614" s="22" t="s">
        <v>8</v>
      </c>
      <c r="BA614" s="22" t="s">
        <v>8</v>
      </c>
      <c r="BB614" s="22" t="s">
        <v>8</v>
      </c>
      <c r="BC614" s="22" t="s">
        <v>8</v>
      </c>
      <c r="BD614" s="22" t="s">
        <v>8</v>
      </c>
      <c r="BE614" s="22" t="s">
        <v>8</v>
      </c>
      <c r="BF614" s="34" t="s">
        <v>273</v>
      </c>
      <c r="BG614" s="22" t="s">
        <v>273</v>
      </c>
    </row>
    <row r="615" spans="1:61" x14ac:dyDescent="0.3">
      <c r="A615" t="s">
        <v>2381</v>
      </c>
      <c r="B615" t="s">
        <v>2380</v>
      </c>
      <c r="C615">
        <v>2002</v>
      </c>
      <c r="D615" t="s">
        <v>2382</v>
      </c>
      <c r="E615" t="s">
        <v>141</v>
      </c>
      <c r="F615" s="35" t="s">
        <v>24</v>
      </c>
      <c r="G615" t="s">
        <v>10</v>
      </c>
      <c r="H615" t="s">
        <v>36</v>
      </c>
      <c r="I615" t="s">
        <v>12</v>
      </c>
      <c r="J615" t="s">
        <v>8</v>
      </c>
      <c r="K615" t="s">
        <v>9</v>
      </c>
      <c r="L615" t="s">
        <v>9</v>
      </c>
      <c r="M615" t="s">
        <v>9</v>
      </c>
      <c r="N615">
        <v>250</v>
      </c>
      <c r="O615" t="s">
        <v>9</v>
      </c>
      <c r="P615">
        <v>350</v>
      </c>
      <c r="Q615">
        <v>1</v>
      </c>
      <c r="R615">
        <v>7</v>
      </c>
      <c r="S615">
        <v>0</v>
      </c>
      <c r="T615" t="s">
        <v>8</v>
      </c>
      <c r="U615" t="str">
        <f t="shared" si="37"/>
        <v>NA</v>
      </c>
      <c r="V615" t="str">
        <f t="shared" si="38"/>
        <v>NA</v>
      </c>
      <c r="W615" s="35" t="s">
        <v>147</v>
      </c>
      <c r="X615" t="s">
        <v>95</v>
      </c>
      <c r="Y615" t="s">
        <v>2553</v>
      </c>
      <c r="Z615" t="s">
        <v>276</v>
      </c>
      <c r="AA615">
        <v>20</v>
      </c>
      <c r="AB615" t="s">
        <v>145</v>
      </c>
      <c r="AC615">
        <v>5</v>
      </c>
      <c r="AD615" t="s">
        <v>221</v>
      </c>
      <c r="AE615" t="s">
        <v>9</v>
      </c>
      <c r="AF615">
        <v>562</v>
      </c>
      <c r="AG615">
        <v>0.25</v>
      </c>
      <c r="AH615">
        <v>5</v>
      </c>
      <c r="AI615" s="35" t="s">
        <v>12</v>
      </c>
      <c r="AJ615" t="s">
        <v>8</v>
      </c>
      <c r="AK615" t="s">
        <v>8</v>
      </c>
      <c r="AL615" t="s">
        <v>8</v>
      </c>
      <c r="AM615" t="s">
        <v>8</v>
      </c>
      <c r="AN615" t="s">
        <v>8</v>
      </c>
      <c r="AO615" s="35">
        <v>72</v>
      </c>
      <c r="AP615" t="s">
        <v>876</v>
      </c>
      <c r="AQ615">
        <v>11.68</v>
      </c>
      <c r="AR615">
        <v>2.98</v>
      </c>
      <c r="AS615" t="s">
        <v>8</v>
      </c>
      <c r="AT615" t="s">
        <v>8</v>
      </c>
      <c r="AU615" t="s">
        <v>8</v>
      </c>
      <c r="AV615" t="s">
        <v>8</v>
      </c>
      <c r="AW615" t="s">
        <v>137</v>
      </c>
      <c r="AX615" t="s">
        <v>196</v>
      </c>
      <c r="AY615" s="35" t="s">
        <v>12</v>
      </c>
      <c r="AZ615" t="s">
        <v>8</v>
      </c>
      <c r="BA615" t="s">
        <v>8</v>
      </c>
      <c r="BB615" t="s">
        <v>8</v>
      </c>
      <c r="BC615" t="s">
        <v>8</v>
      </c>
      <c r="BD615" t="s">
        <v>8</v>
      </c>
      <c r="BE615" t="s">
        <v>8</v>
      </c>
      <c r="BF615" s="35" t="s">
        <v>273</v>
      </c>
      <c r="BG615" t="s">
        <v>272</v>
      </c>
      <c r="BH615" t="s">
        <v>2383</v>
      </c>
    </row>
    <row r="616" spans="1:61" s="22" customFormat="1" x14ac:dyDescent="0.3">
      <c r="A616" s="22" t="s">
        <v>2385</v>
      </c>
      <c r="B616" s="22" t="s">
        <v>2384</v>
      </c>
      <c r="C616" s="22">
        <v>2011</v>
      </c>
      <c r="D616" s="22" t="s">
        <v>2386</v>
      </c>
      <c r="E616" s="22" t="s">
        <v>141</v>
      </c>
      <c r="F616" s="34" t="s">
        <v>25</v>
      </c>
      <c r="G616" s="22" t="s">
        <v>1008</v>
      </c>
      <c r="H616" s="22" t="s">
        <v>9</v>
      </c>
      <c r="I616" s="22" t="s">
        <v>12</v>
      </c>
      <c r="J616" s="22" t="s">
        <v>8</v>
      </c>
      <c r="K616" s="22" t="s">
        <v>9</v>
      </c>
      <c r="L616" s="22" t="s">
        <v>9</v>
      </c>
      <c r="M616" s="22" t="s">
        <v>9</v>
      </c>
      <c r="N616" s="22">
        <v>25</v>
      </c>
      <c r="O616" s="22" t="s">
        <v>9</v>
      </c>
      <c r="P616" s="22">
        <v>30</v>
      </c>
      <c r="Q616" s="22">
        <v>1</v>
      </c>
      <c r="R616" s="22">
        <v>8</v>
      </c>
      <c r="S616" s="22">
        <v>0</v>
      </c>
      <c r="T616" s="22" t="s">
        <v>8</v>
      </c>
      <c r="U616" s="22" t="str">
        <f t="shared" si="37"/>
        <v>NA</v>
      </c>
      <c r="V616" s="22" t="str">
        <f t="shared" si="38"/>
        <v>NA</v>
      </c>
      <c r="W616" s="34" t="s">
        <v>642</v>
      </c>
      <c r="X616" s="22" t="s">
        <v>8</v>
      </c>
      <c r="Y616" s="22" t="s">
        <v>78</v>
      </c>
      <c r="Z616" s="22" t="s">
        <v>9</v>
      </c>
      <c r="AA616" s="22">
        <v>0.2</v>
      </c>
      <c r="AB616" s="22" t="s">
        <v>784</v>
      </c>
      <c r="AC616" s="22" t="s">
        <v>9</v>
      </c>
      <c r="AD616" s="22" t="s">
        <v>8</v>
      </c>
      <c r="AE616" s="22" t="s">
        <v>9</v>
      </c>
      <c r="AF616" s="22" t="s">
        <v>9</v>
      </c>
      <c r="AG616" s="22" t="s">
        <v>9</v>
      </c>
      <c r="AH616" s="22">
        <v>20</v>
      </c>
      <c r="AI616" s="34" t="s">
        <v>12</v>
      </c>
      <c r="AJ616" s="22" t="s">
        <v>8</v>
      </c>
      <c r="AK616" s="22" t="s">
        <v>8</v>
      </c>
      <c r="AL616" s="22" t="s">
        <v>8</v>
      </c>
      <c r="AM616" s="22" t="s">
        <v>8</v>
      </c>
      <c r="AN616" s="22" t="s">
        <v>8</v>
      </c>
      <c r="AO616" s="34">
        <v>2</v>
      </c>
      <c r="AP616" s="22" t="s">
        <v>874</v>
      </c>
      <c r="AQ616" s="22">
        <v>0.59</v>
      </c>
      <c r="AR616" s="22">
        <v>0.03</v>
      </c>
      <c r="AS616" s="22" t="s">
        <v>8</v>
      </c>
      <c r="AT616" s="22" t="s">
        <v>8</v>
      </c>
      <c r="AU616" s="22" t="s">
        <v>8</v>
      </c>
      <c r="AV616" s="22" t="s">
        <v>8</v>
      </c>
      <c r="AW616" s="22" t="s">
        <v>9</v>
      </c>
      <c r="AX616" s="22" t="s">
        <v>9</v>
      </c>
      <c r="AY616" s="34" t="s">
        <v>12</v>
      </c>
      <c r="AZ616" s="22" t="s">
        <v>8</v>
      </c>
      <c r="BA616" s="22" t="s">
        <v>8</v>
      </c>
      <c r="BB616" s="22" t="s">
        <v>8</v>
      </c>
      <c r="BC616" s="22" t="s">
        <v>8</v>
      </c>
      <c r="BD616" s="22" t="s">
        <v>8</v>
      </c>
      <c r="BE616" s="22" t="s">
        <v>8</v>
      </c>
      <c r="BF616" s="34" t="s">
        <v>272</v>
      </c>
      <c r="BG616" s="22" t="s">
        <v>273</v>
      </c>
      <c r="BH616" s="22" t="s">
        <v>2387</v>
      </c>
    </row>
    <row r="617" spans="1:61" x14ac:dyDescent="0.3">
      <c r="A617" t="s">
        <v>2389</v>
      </c>
      <c r="B617" t="s">
        <v>2388</v>
      </c>
      <c r="C617">
        <v>2003</v>
      </c>
      <c r="D617" t="s">
        <v>2390</v>
      </c>
      <c r="E617" t="s">
        <v>141</v>
      </c>
      <c r="F617" s="35" t="s">
        <v>24</v>
      </c>
      <c r="G617" t="s">
        <v>51</v>
      </c>
      <c r="H617" t="s">
        <v>36</v>
      </c>
      <c r="I617" t="s">
        <v>12</v>
      </c>
      <c r="J617" t="s">
        <v>8</v>
      </c>
      <c r="K617" t="s">
        <v>9</v>
      </c>
      <c r="L617" t="s">
        <v>9</v>
      </c>
      <c r="M617" t="s">
        <v>9</v>
      </c>
      <c r="N617" t="s">
        <v>9</v>
      </c>
      <c r="O617">
        <v>300</v>
      </c>
      <c r="P617" t="s">
        <v>9</v>
      </c>
      <c r="Q617">
        <v>1</v>
      </c>
      <c r="R617">
        <v>13</v>
      </c>
      <c r="S617">
        <v>1</v>
      </c>
      <c r="T617">
        <v>14</v>
      </c>
      <c r="U617">
        <f t="shared" si="37"/>
        <v>1</v>
      </c>
      <c r="V617">
        <f t="shared" si="38"/>
        <v>13</v>
      </c>
      <c r="W617" s="35" t="s">
        <v>147</v>
      </c>
      <c r="X617" t="s">
        <v>97</v>
      </c>
      <c r="Y617" t="s">
        <v>78</v>
      </c>
      <c r="Z617" t="s">
        <v>9</v>
      </c>
      <c r="AA617">
        <v>80</v>
      </c>
      <c r="AB617" t="s">
        <v>145</v>
      </c>
      <c r="AC617">
        <v>150</v>
      </c>
      <c r="AD617" t="s">
        <v>292</v>
      </c>
      <c r="AE617" t="s">
        <v>9</v>
      </c>
      <c r="AF617" t="s">
        <v>9</v>
      </c>
      <c r="AG617" t="s">
        <v>9</v>
      </c>
      <c r="AH617">
        <v>7</v>
      </c>
      <c r="AI617" s="35" t="s">
        <v>1545</v>
      </c>
      <c r="AK617">
        <v>15</v>
      </c>
      <c r="AL617" t="s">
        <v>2391</v>
      </c>
      <c r="AM617">
        <v>24</v>
      </c>
      <c r="AN617" t="s">
        <v>158</v>
      </c>
      <c r="AO617" s="35">
        <v>1512</v>
      </c>
      <c r="AP617" t="s">
        <v>874</v>
      </c>
      <c r="AQ617">
        <v>91.8</v>
      </c>
      <c r="AR617">
        <v>35.6</v>
      </c>
      <c r="AS617">
        <v>90.5</v>
      </c>
      <c r="AT617">
        <v>31.5</v>
      </c>
      <c r="AU617" t="s">
        <v>8</v>
      </c>
      <c r="AV617" t="s">
        <v>8</v>
      </c>
      <c r="AW617" t="s">
        <v>930</v>
      </c>
      <c r="AX617" t="s">
        <v>196</v>
      </c>
      <c r="AY617" s="35" t="s">
        <v>12</v>
      </c>
      <c r="AZ617" t="s">
        <v>8</v>
      </c>
      <c r="BA617" t="s">
        <v>8</v>
      </c>
      <c r="BB617" t="s">
        <v>8</v>
      </c>
      <c r="BC617" t="s">
        <v>8</v>
      </c>
      <c r="BD617" t="s">
        <v>8</v>
      </c>
      <c r="BE617" t="s">
        <v>8</v>
      </c>
      <c r="BF617" s="35" t="s">
        <v>272</v>
      </c>
      <c r="BG617" t="s">
        <v>273</v>
      </c>
      <c r="BH617" t="s">
        <v>2392</v>
      </c>
    </row>
    <row r="618" spans="1:61" s="22" customFormat="1" x14ac:dyDescent="0.3">
      <c r="A618" s="22" t="s">
        <v>2394</v>
      </c>
      <c r="B618" s="22" t="s">
        <v>2393</v>
      </c>
      <c r="C618" s="22">
        <v>1997</v>
      </c>
      <c r="D618" s="22" t="s">
        <v>2395</v>
      </c>
      <c r="E618" s="22" t="s">
        <v>141</v>
      </c>
      <c r="F618" s="34" t="s">
        <v>24</v>
      </c>
      <c r="G618" s="22" t="s">
        <v>102</v>
      </c>
      <c r="H618" s="22" t="s">
        <v>36</v>
      </c>
      <c r="I618" s="22" t="s">
        <v>12</v>
      </c>
      <c r="J618" s="22" t="s">
        <v>8</v>
      </c>
      <c r="K618" s="22" t="s">
        <v>9</v>
      </c>
      <c r="L618" s="22" t="s">
        <v>9</v>
      </c>
      <c r="M618" s="22" t="s">
        <v>9</v>
      </c>
      <c r="N618" s="22">
        <v>250</v>
      </c>
      <c r="O618" s="22" t="s">
        <v>9</v>
      </c>
      <c r="P618" s="22">
        <v>280</v>
      </c>
      <c r="Q618" s="22">
        <v>3</v>
      </c>
      <c r="R618" s="22">
        <v>9</v>
      </c>
      <c r="S618" s="22">
        <v>3</v>
      </c>
      <c r="T618" s="22">
        <v>9</v>
      </c>
      <c r="U618" s="22">
        <f t="shared" si="37"/>
        <v>1</v>
      </c>
      <c r="V618" s="22">
        <f t="shared" si="38"/>
        <v>9</v>
      </c>
      <c r="W618" s="34" t="s">
        <v>95</v>
      </c>
      <c r="X618" s="22" t="s">
        <v>8</v>
      </c>
      <c r="Y618" s="22" t="s">
        <v>78</v>
      </c>
      <c r="Z618" s="22" t="s">
        <v>9</v>
      </c>
      <c r="AA618" s="22">
        <v>20</v>
      </c>
      <c r="AB618" s="22" t="s">
        <v>145</v>
      </c>
      <c r="AC618" s="22">
        <v>300</v>
      </c>
      <c r="AD618" s="22" t="s">
        <v>292</v>
      </c>
      <c r="AE618" s="22" t="s">
        <v>85</v>
      </c>
      <c r="AF618" s="22" t="s">
        <v>9</v>
      </c>
      <c r="AG618" s="22">
        <v>3</v>
      </c>
      <c r="AH618" s="22">
        <v>5</v>
      </c>
      <c r="AI618" s="34" t="s">
        <v>2398</v>
      </c>
      <c r="AK618" s="22">
        <v>10</v>
      </c>
      <c r="AL618" s="22" t="s">
        <v>145</v>
      </c>
      <c r="AM618" s="22">
        <v>-0.17</v>
      </c>
      <c r="AN618" s="22" t="s">
        <v>158</v>
      </c>
      <c r="AO618" s="34">
        <v>168</v>
      </c>
      <c r="AP618" s="22" t="s">
        <v>876</v>
      </c>
      <c r="AQ618" s="22">
        <v>5.87</v>
      </c>
      <c r="AR618" s="22">
        <v>3.93</v>
      </c>
      <c r="AS618" s="22">
        <v>1.93</v>
      </c>
      <c r="AT618" s="22">
        <v>2.1</v>
      </c>
      <c r="AU618" s="22" t="s">
        <v>8</v>
      </c>
      <c r="AV618" s="22" t="s">
        <v>8</v>
      </c>
      <c r="AW618" s="22" t="s">
        <v>137</v>
      </c>
      <c r="AX618" s="22" t="s">
        <v>196</v>
      </c>
      <c r="AY618" s="34" t="s">
        <v>12</v>
      </c>
      <c r="AZ618" s="22" t="s">
        <v>8</v>
      </c>
      <c r="BA618" s="22" t="s">
        <v>8</v>
      </c>
      <c r="BB618" s="22" t="s">
        <v>8</v>
      </c>
      <c r="BC618" s="22" t="s">
        <v>8</v>
      </c>
      <c r="BD618" s="22" t="s">
        <v>8</v>
      </c>
      <c r="BE618" s="22" t="s">
        <v>8</v>
      </c>
      <c r="BF618" s="34" t="s">
        <v>273</v>
      </c>
      <c r="BG618" s="22" t="s">
        <v>272</v>
      </c>
      <c r="BH618" s="22" t="s">
        <v>2397</v>
      </c>
    </row>
    <row r="619" spans="1:61" s="22" customFormat="1" x14ac:dyDescent="0.3">
      <c r="A619" s="22" t="s">
        <v>2394</v>
      </c>
      <c r="B619" s="22" t="s">
        <v>2393</v>
      </c>
      <c r="C619" s="22">
        <v>1997</v>
      </c>
      <c r="D619" s="22" t="s">
        <v>2395</v>
      </c>
      <c r="E619" s="22" t="s">
        <v>143</v>
      </c>
      <c r="F619" s="34" t="s">
        <v>40</v>
      </c>
      <c r="G619" s="22" t="s">
        <v>2396</v>
      </c>
      <c r="H619" s="22" t="s">
        <v>37</v>
      </c>
      <c r="I619" s="22" t="s">
        <v>12</v>
      </c>
      <c r="J619" s="22" t="s">
        <v>8</v>
      </c>
      <c r="K619" s="22" t="s">
        <v>9</v>
      </c>
      <c r="L619" s="22" t="s">
        <v>9</v>
      </c>
      <c r="M619" s="22" t="s">
        <v>9</v>
      </c>
      <c r="N619" s="22">
        <v>300</v>
      </c>
      <c r="O619" s="22" t="s">
        <v>9</v>
      </c>
      <c r="P619" s="22">
        <v>500</v>
      </c>
      <c r="Q619" s="22">
        <v>1</v>
      </c>
      <c r="R619" s="22">
        <v>6</v>
      </c>
      <c r="S619" s="22">
        <v>1</v>
      </c>
      <c r="T619" s="22">
        <v>6</v>
      </c>
      <c r="U619" s="22">
        <f t="shared" si="37"/>
        <v>1</v>
      </c>
      <c r="V619" s="22">
        <f t="shared" si="38"/>
        <v>6</v>
      </c>
      <c r="W619" s="34" t="s">
        <v>2399</v>
      </c>
      <c r="X619" s="22" t="s">
        <v>8</v>
      </c>
      <c r="Y619" s="22" t="s">
        <v>78</v>
      </c>
      <c r="Z619" s="22" t="s">
        <v>9</v>
      </c>
      <c r="AA619" s="22">
        <v>20</v>
      </c>
      <c r="AB619" s="22" t="s">
        <v>145</v>
      </c>
      <c r="AC619" s="22">
        <v>300</v>
      </c>
      <c r="AD619" s="22" t="s">
        <v>292</v>
      </c>
      <c r="AE619" s="22" t="s">
        <v>85</v>
      </c>
      <c r="AF619" s="22" t="s">
        <v>9</v>
      </c>
      <c r="AG619" s="22">
        <v>3</v>
      </c>
      <c r="AH619" s="22">
        <v>10</v>
      </c>
      <c r="AI619" s="34" t="s">
        <v>2398</v>
      </c>
      <c r="AK619" s="22">
        <v>10</v>
      </c>
      <c r="AL619" s="22" t="s">
        <v>145</v>
      </c>
      <c r="AM619" s="22">
        <v>-0.17</v>
      </c>
      <c r="AN619" s="22" t="s">
        <v>158</v>
      </c>
      <c r="AO619" s="34">
        <v>168</v>
      </c>
      <c r="AP619" s="22" t="s">
        <v>876</v>
      </c>
      <c r="AQ619" s="22">
        <v>38.83</v>
      </c>
      <c r="AR619" s="22">
        <v>7.98</v>
      </c>
      <c r="AS619" s="22">
        <v>31.41</v>
      </c>
      <c r="AT619" s="22">
        <v>4.09</v>
      </c>
      <c r="AU619" s="22" t="s">
        <v>8</v>
      </c>
      <c r="AV619" s="22" t="s">
        <v>8</v>
      </c>
      <c r="AW619" s="22" t="s">
        <v>137</v>
      </c>
      <c r="AX619" s="22" t="s">
        <v>196</v>
      </c>
      <c r="AY619" s="34" t="s">
        <v>12</v>
      </c>
      <c r="AZ619" s="22" t="s">
        <v>8</v>
      </c>
      <c r="BA619" s="22" t="s">
        <v>8</v>
      </c>
      <c r="BB619" s="22" t="s">
        <v>8</v>
      </c>
      <c r="BC619" s="22" t="s">
        <v>8</v>
      </c>
      <c r="BD619" s="22" t="s">
        <v>8</v>
      </c>
      <c r="BE619" s="22" t="s">
        <v>8</v>
      </c>
      <c r="BF619" s="34" t="s">
        <v>273</v>
      </c>
      <c r="BG619" s="22" t="s">
        <v>273</v>
      </c>
    </row>
    <row r="620" spans="1:61" x14ac:dyDescent="0.3">
      <c r="A620" t="s">
        <v>2400</v>
      </c>
      <c r="B620" t="s">
        <v>2393</v>
      </c>
      <c r="C620">
        <v>1996</v>
      </c>
      <c r="D620" t="s">
        <v>2401</v>
      </c>
      <c r="E620" t="s">
        <v>141</v>
      </c>
      <c r="F620" s="35" t="s">
        <v>24</v>
      </c>
      <c r="G620" t="s">
        <v>102</v>
      </c>
      <c r="H620" t="s">
        <v>36</v>
      </c>
      <c r="I620" t="s">
        <v>12</v>
      </c>
      <c r="J620" t="s">
        <v>8</v>
      </c>
      <c r="K620" t="s">
        <v>9</v>
      </c>
      <c r="L620" t="s">
        <v>9</v>
      </c>
      <c r="M620" t="s">
        <v>9</v>
      </c>
      <c r="N620">
        <v>250</v>
      </c>
      <c r="O620" t="s">
        <v>9</v>
      </c>
      <c r="P620">
        <v>280</v>
      </c>
      <c r="Q620">
        <v>8</v>
      </c>
      <c r="R620">
        <v>5</v>
      </c>
      <c r="S620">
        <v>0</v>
      </c>
      <c r="T620" t="s">
        <v>8</v>
      </c>
      <c r="U620" t="str">
        <f t="shared" si="37"/>
        <v>NA</v>
      </c>
      <c r="V620" t="str">
        <f t="shared" si="38"/>
        <v>NA</v>
      </c>
      <c r="W620" s="35" t="s">
        <v>95</v>
      </c>
      <c r="X620" t="s">
        <v>8</v>
      </c>
      <c r="Y620" t="s">
        <v>78</v>
      </c>
      <c r="Z620" t="s">
        <v>9</v>
      </c>
      <c r="AA620">
        <v>20</v>
      </c>
      <c r="AB620" t="s">
        <v>145</v>
      </c>
      <c r="AC620">
        <v>300</v>
      </c>
      <c r="AD620" t="s">
        <v>292</v>
      </c>
      <c r="AE620" t="s">
        <v>85</v>
      </c>
      <c r="AF620" t="s">
        <v>9</v>
      </c>
      <c r="AG620">
        <v>3</v>
      </c>
      <c r="AH620">
        <v>5</v>
      </c>
      <c r="AI620" s="35" t="s">
        <v>12</v>
      </c>
      <c r="AJ620" t="s">
        <v>8</v>
      </c>
      <c r="AK620" t="s">
        <v>8</v>
      </c>
      <c r="AL620" t="s">
        <v>8</v>
      </c>
      <c r="AM620" t="s">
        <v>8</v>
      </c>
      <c r="AN620" t="s">
        <v>8</v>
      </c>
      <c r="AO620" s="35">
        <v>24</v>
      </c>
      <c r="AP620" t="s">
        <v>876</v>
      </c>
      <c r="AQ620">
        <v>55.88</v>
      </c>
      <c r="AR620">
        <v>8.0399999999999991</v>
      </c>
      <c r="AS620" t="s">
        <v>8</v>
      </c>
      <c r="AT620" t="s">
        <v>8</v>
      </c>
      <c r="AU620" t="s">
        <v>8</v>
      </c>
      <c r="AV620" t="s">
        <v>8</v>
      </c>
      <c r="AW620" t="s">
        <v>137</v>
      </c>
      <c r="AX620" t="s">
        <v>9</v>
      </c>
      <c r="AY620" s="35" t="s">
        <v>12</v>
      </c>
      <c r="AZ620" t="s">
        <v>8</v>
      </c>
      <c r="BA620" t="s">
        <v>8</v>
      </c>
      <c r="BB620" t="s">
        <v>8</v>
      </c>
      <c r="BC620" t="s">
        <v>8</v>
      </c>
      <c r="BD620" t="s">
        <v>8</v>
      </c>
      <c r="BE620" t="s">
        <v>8</v>
      </c>
      <c r="BF620" s="35" t="s">
        <v>272</v>
      </c>
      <c r="BG620" t="s">
        <v>273</v>
      </c>
      <c r="BH620" t="s">
        <v>2402</v>
      </c>
    </row>
    <row r="621" spans="1:61" s="22" customFormat="1" x14ac:dyDescent="0.3">
      <c r="A621" s="22" t="s">
        <v>2404</v>
      </c>
      <c r="B621" s="22" t="s">
        <v>2403</v>
      </c>
      <c r="C621" s="22">
        <v>2007</v>
      </c>
      <c r="D621" s="22" t="s">
        <v>2405</v>
      </c>
      <c r="E621" s="22" t="s">
        <v>141</v>
      </c>
      <c r="F621" s="34" t="s">
        <v>24</v>
      </c>
      <c r="G621" s="22" t="s">
        <v>11</v>
      </c>
      <c r="H621" s="22" t="s">
        <v>36</v>
      </c>
      <c r="I621" s="22" t="s">
        <v>12</v>
      </c>
      <c r="J621" s="22" t="s">
        <v>8</v>
      </c>
      <c r="K621" s="22">
        <v>10</v>
      </c>
      <c r="L621" s="22" t="s">
        <v>9</v>
      </c>
      <c r="M621" s="22">
        <v>12</v>
      </c>
      <c r="N621" s="22">
        <v>250</v>
      </c>
      <c r="O621" s="22" t="s">
        <v>9</v>
      </c>
      <c r="P621" s="22">
        <v>270</v>
      </c>
      <c r="Q621" s="22">
        <v>1</v>
      </c>
      <c r="R621" s="22">
        <v>6</v>
      </c>
      <c r="S621" s="22">
        <v>2</v>
      </c>
      <c r="T621" s="22">
        <v>7</v>
      </c>
      <c r="U621" s="22">
        <f t="shared" si="37"/>
        <v>2</v>
      </c>
      <c r="V621" s="22">
        <f t="shared" si="38"/>
        <v>3</v>
      </c>
      <c r="W621" s="34" t="s">
        <v>147</v>
      </c>
      <c r="X621" s="22" t="s">
        <v>642</v>
      </c>
      <c r="Y621" s="22" t="s">
        <v>78</v>
      </c>
      <c r="Z621" s="22" t="s">
        <v>905</v>
      </c>
      <c r="AA621" s="22">
        <v>1.3</v>
      </c>
      <c r="AB621" s="22" t="s">
        <v>897</v>
      </c>
      <c r="AC621" s="22" t="s">
        <v>9</v>
      </c>
      <c r="AD621" s="22" t="s">
        <v>8</v>
      </c>
      <c r="AE621" s="22" t="s">
        <v>231</v>
      </c>
      <c r="AF621" s="22" t="s">
        <v>9</v>
      </c>
      <c r="AG621" s="22" t="s">
        <v>9</v>
      </c>
      <c r="AH621" s="22">
        <v>20</v>
      </c>
      <c r="AI621" s="34" t="s">
        <v>906</v>
      </c>
      <c r="AK621" s="22" t="s">
        <v>8</v>
      </c>
      <c r="AL621" s="22" t="s">
        <v>8</v>
      </c>
      <c r="AM621" s="22">
        <v>24</v>
      </c>
      <c r="AN621" s="22" t="s">
        <v>158</v>
      </c>
      <c r="AO621" s="34">
        <v>240</v>
      </c>
      <c r="AP621" s="22" t="s">
        <v>876</v>
      </c>
      <c r="AQ621" s="22">
        <v>4</v>
      </c>
      <c r="AR621" s="22">
        <v>0.5</v>
      </c>
      <c r="AS621" s="22">
        <v>4.9000000000000004</v>
      </c>
      <c r="AT621" s="22">
        <v>0.6</v>
      </c>
      <c r="AU621" s="22" t="s">
        <v>8</v>
      </c>
      <c r="AV621" s="22" t="s">
        <v>8</v>
      </c>
      <c r="AW621" s="22" t="s">
        <v>483</v>
      </c>
      <c r="AX621" s="22" t="s">
        <v>196</v>
      </c>
      <c r="AY621" s="34" t="s">
        <v>12</v>
      </c>
      <c r="AZ621" s="22" t="s">
        <v>8</v>
      </c>
      <c r="BA621" s="22" t="s">
        <v>8</v>
      </c>
      <c r="BB621" s="22" t="s">
        <v>8</v>
      </c>
      <c r="BC621" s="22" t="s">
        <v>8</v>
      </c>
      <c r="BD621" s="22" t="s">
        <v>8</v>
      </c>
      <c r="BE621" s="22" t="s">
        <v>8</v>
      </c>
      <c r="BF621" s="34" t="s">
        <v>272</v>
      </c>
      <c r="BG621" s="22" t="s">
        <v>273</v>
      </c>
      <c r="BH621" s="22" t="s">
        <v>2406</v>
      </c>
    </row>
    <row r="622" spans="1:61" s="22" customFormat="1" x14ac:dyDescent="0.3">
      <c r="A622" s="22" t="s">
        <v>2404</v>
      </c>
      <c r="B622" s="22" t="s">
        <v>2403</v>
      </c>
      <c r="C622" s="22">
        <v>2007</v>
      </c>
      <c r="D622" s="22" t="s">
        <v>2405</v>
      </c>
      <c r="E622" s="22" t="s">
        <v>143</v>
      </c>
      <c r="F622" s="34" t="s">
        <v>24</v>
      </c>
      <c r="G622" s="22" t="s">
        <v>11</v>
      </c>
      <c r="H622" s="22" t="s">
        <v>36</v>
      </c>
      <c r="I622" s="22" t="s">
        <v>12</v>
      </c>
      <c r="J622" s="22" t="s">
        <v>8</v>
      </c>
      <c r="K622" s="22">
        <v>10</v>
      </c>
      <c r="L622" s="22" t="s">
        <v>9</v>
      </c>
      <c r="M622" s="22">
        <v>12</v>
      </c>
      <c r="N622" s="22">
        <v>250</v>
      </c>
      <c r="O622" s="22" t="s">
        <v>9</v>
      </c>
      <c r="P622" s="22">
        <v>270</v>
      </c>
      <c r="Q622" s="22">
        <v>1</v>
      </c>
      <c r="R622" s="22">
        <v>6</v>
      </c>
      <c r="S622" s="22">
        <v>2</v>
      </c>
      <c r="T622" s="22">
        <v>10</v>
      </c>
      <c r="U622" s="22">
        <f t="shared" si="37"/>
        <v>2</v>
      </c>
      <c r="V622" s="22">
        <f t="shared" si="38"/>
        <v>3</v>
      </c>
      <c r="W622" s="34" t="s">
        <v>147</v>
      </c>
      <c r="X622" s="22" t="s">
        <v>642</v>
      </c>
      <c r="Y622" s="22" t="s">
        <v>78</v>
      </c>
      <c r="Z622" s="22" t="s">
        <v>905</v>
      </c>
      <c r="AA622" s="22">
        <v>1.3</v>
      </c>
      <c r="AB622" s="22" t="s">
        <v>897</v>
      </c>
      <c r="AC622" s="22" t="s">
        <v>9</v>
      </c>
      <c r="AD622" s="22" t="s">
        <v>8</v>
      </c>
      <c r="AE622" s="22" t="s">
        <v>231</v>
      </c>
      <c r="AF622" s="22" t="s">
        <v>9</v>
      </c>
      <c r="AG622" s="22" t="s">
        <v>9</v>
      </c>
      <c r="AH622" s="22">
        <v>20</v>
      </c>
      <c r="AI622" s="34" t="s">
        <v>517</v>
      </c>
      <c r="AK622" s="22" t="s">
        <v>8</v>
      </c>
      <c r="AL622" s="22" t="s">
        <v>8</v>
      </c>
      <c r="AM622" s="22">
        <v>24</v>
      </c>
      <c r="AN622" s="22" t="s">
        <v>158</v>
      </c>
      <c r="AO622" s="34">
        <v>240</v>
      </c>
      <c r="AP622" s="22" t="s">
        <v>876</v>
      </c>
      <c r="AQ622" s="22">
        <v>4</v>
      </c>
      <c r="AR622" s="22">
        <v>0.5</v>
      </c>
      <c r="AS622" s="22">
        <v>4.9000000000000004</v>
      </c>
      <c r="AT622" s="22">
        <v>0.8</v>
      </c>
      <c r="AU622" s="22" t="s">
        <v>8</v>
      </c>
      <c r="AV622" s="22" t="s">
        <v>8</v>
      </c>
      <c r="AW622" s="22" t="s">
        <v>483</v>
      </c>
      <c r="AX622" s="22" t="s">
        <v>196</v>
      </c>
      <c r="AY622" s="34" t="s">
        <v>12</v>
      </c>
      <c r="AZ622" s="22" t="s">
        <v>8</v>
      </c>
      <c r="BA622" s="22" t="s">
        <v>8</v>
      </c>
      <c r="BB622" s="22" t="s">
        <v>8</v>
      </c>
      <c r="BC622" s="22" t="s">
        <v>8</v>
      </c>
      <c r="BD622" s="22" t="s">
        <v>8</v>
      </c>
      <c r="BE622" s="22" t="s">
        <v>8</v>
      </c>
      <c r="BF622" s="34" t="s">
        <v>272</v>
      </c>
      <c r="BG622" s="22" t="s">
        <v>273</v>
      </c>
      <c r="BH622" s="22" t="s">
        <v>2406</v>
      </c>
    </row>
    <row r="623" spans="1:61" x14ac:dyDescent="0.3">
      <c r="A623" t="s">
        <v>2409</v>
      </c>
      <c r="B623" t="s">
        <v>2407</v>
      </c>
      <c r="C623">
        <v>2018</v>
      </c>
      <c r="D623" t="s">
        <v>2408</v>
      </c>
      <c r="E623" t="s">
        <v>141</v>
      </c>
      <c r="F623" s="35" t="s">
        <v>25</v>
      </c>
      <c r="G623" t="s">
        <v>1008</v>
      </c>
      <c r="H623" t="s">
        <v>36</v>
      </c>
      <c r="I623" t="s">
        <v>12</v>
      </c>
      <c r="J623" t="s">
        <v>8</v>
      </c>
      <c r="K623">
        <v>35</v>
      </c>
      <c r="L623" t="s">
        <v>9</v>
      </c>
      <c r="M623">
        <v>39</v>
      </c>
      <c r="N623" t="s">
        <v>9</v>
      </c>
      <c r="O623" t="s">
        <v>9</v>
      </c>
      <c r="P623" t="s">
        <v>9</v>
      </c>
      <c r="Q623">
        <v>2</v>
      </c>
      <c r="R623">
        <v>6</v>
      </c>
      <c r="S623">
        <v>0</v>
      </c>
      <c r="T623" t="s">
        <v>8</v>
      </c>
      <c r="U623" t="str">
        <f>IF(AND(Q623&lt;&gt;"", Q623&lt;&gt;0, Q623&lt;&gt;"NA", Q623&lt;&gt;"NR",S623&lt;&gt;"", S623&lt;&gt;0, S623&lt;&gt;"NA", S623&lt;&gt;"NR"), S623/Q623, "NA")</f>
        <v>NA</v>
      </c>
      <c r="V623" t="str">
        <f t="shared" si="38"/>
        <v>NA</v>
      </c>
      <c r="W623" s="35" t="s">
        <v>99</v>
      </c>
      <c r="X623" t="s">
        <v>8</v>
      </c>
      <c r="Y623" t="s">
        <v>78</v>
      </c>
      <c r="Z623" t="s">
        <v>9</v>
      </c>
      <c r="AA623">
        <v>10</v>
      </c>
      <c r="AB623" t="s">
        <v>320</v>
      </c>
      <c r="AC623" t="s">
        <v>9</v>
      </c>
      <c r="AD623" t="s">
        <v>8</v>
      </c>
      <c r="AE623" t="s">
        <v>87</v>
      </c>
      <c r="AF623" t="s">
        <v>9</v>
      </c>
      <c r="AG623" t="s">
        <v>9</v>
      </c>
      <c r="AH623">
        <v>15</v>
      </c>
      <c r="AI623" s="35" t="s">
        <v>12</v>
      </c>
      <c r="AJ623" t="s">
        <v>8</v>
      </c>
      <c r="AK623" t="s">
        <v>8</v>
      </c>
      <c r="AL623" t="s">
        <v>8</v>
      </c>
      <c r="AM623" t="s">
        <v>8</v>
      </c>
      <c r="AN623" t="s">
        <v>8</v>
      </c>
      <c r="AO623" s="35">
        <v>72</v>
      </c>
      <c r="AP623" t="s">
        <v>876</v>
      </c>
      <c r="AQ623">
        <v>12.59</v>
      </c>
      <c r="AR623">
        <v>3.22</v>
      </c>
      <c r="AS623" t="s">
        <v>8</v>
      </c>
      <c r="AT623" t="s">
        <v>8</v>
      </c>
      <c r="AU623" t="s">
        <v>8</v>
      </c>
      <c r="AV623" t="s">
        <v>8</v>
      </c>
      <c r="AW623" t="s">
        <v>485</v>
      </c>
      <c r="AX623" t="s">
        <v>196</v>
      </c>
      <c r="AY623" s="35" t="s">
        <v>138</v>
      </c>
      <c r="AZ623">
        <v>3.54</v>
      </c>
      <c r="BA623">
        <v>0.44</v>
      </c>
      <c r="BB623" t="s">
        <v>8</v>
      </c>
      <c r="BC623" t="s">
        <v>8</v>
      </c>
      <c r="BD623" t="s">
        <v>196</v>
      </c>
      <c r="BE623">
        <v>168</v>
      </c>
      <c r="BF623" s="35" t="s">
        <v>272</v>
      </c>
      <c r="BG623" t="s">
        <v>273</v>
      </c>
    </row>
    <row r="624" spans="1:61" x14ac:dyDescent="0.3">
      <c r="A624" t="s">
        <v>2409</v>
      </c>
      <c r="B624" t="s">
        <v>2407</v>
      </c>
      <c r="C624">
        <v>2018</v>
      </c>
      <c r="D624" t="s">
        <v>2408</v>
      </c>
      <c r="E624" t="s">
        <v>143</v>
      </c>
      <c r="F624" s="35" t="s">
        <v>25</v>
      </c>
      <c r="G624" t="s">
        <v>1008</v>
      </c>
      <c r="H624" t="s">
        <v>36</v>
      </c>
      <c r="I624" t="s">
        <v>2410</v>
      </c>
      <c r="J624" t="s">
        <v>2411</v>
      </c>
      <c r="K624">
        <v>35</v>
      </c>
      <c r="L624" t="s">
        <v>9</v>
      </c>
      <c r="M624">
        <v>39</v>
      </c>
      <c r="N624" t="s">
        <v>9</v>
      </c>
      <c r="O624" t="s">
        <v>9</v>
      </c>
      <c r="P624" t="s">
        <v>9</v>
      </c>
      <c r="Q624">
        <v>2</v>
      </c>
      <c r="R624">
        <v>6</v>
      </c>
      <c r="S624">
        <v>0</v>
      </c>
      <c r="T624" t="s">
        <v>8</v>
      </c>
      <c r="U624" t="str">
        <f>IF(AND(Q624&lt;&gt;"", Q624&lt;&gt;0, Q624&lt;&gt;"NA", Q624&lt;&gt;"NR",S624&lt;&gt;"", S624&lt;&gt;0, S624&lt;&gt;"NA", S624&lt;&gt;"NR"), S624/Q624, "NA")</f>
        <v>NA</v>
      </c>
      <c r="V624" t="str">
        <f t="shared" si="38"/>
        <v>NA</v>
      </c>
      <c r="W624" s="35" t="s">
        <v>99</v>
      </c>
      <c r="X624" t="s">
        <v>8</v>
      </c>
      <c r="Y624" t="s">
        <v>78</v>
      </c>
      <c r="Z624" t="s">
        <v>9</v>
      </c>
      <c r="AA624">
        <v>10</v>
      </c>
      <c r="AB624" t="s">
        <v>320</v>
      </c>
      <c r="AC624" t="s">
        <v>9</v>
      </c>
      <c r="AD624" t="s">
        <v>8</v>
      </c>
      <c r="AE624" t="s">
        <v>87</v>
      </c>
      <c r="AF624" t="s">
        <v>9</v>
      </c>
      <c r="AG624" t="s">
        <v>9</v>
      </c>
      <c r="AH624">
        <v>15</v>
      </c>
      <c r="AI624" s="35" t="s">
        <v>12</v>
      </c>
      <c r="AJ624" t="s">
        <v>8</v>
      </c>
      <c r="AK624" t="s">
        <v>8</v>
      </c>
      <c r="AL624" t="s">
        <v>8</v>
      </c>
      <c r="AM624" t="s">
        <v>8</v>
      </c>
      <c r="AN624" t="s">
        <v>8</v>
      </c>
      <c r="AO624" s="35">
        <v>72</v>
      </c>
      <c r="AP624" t="s">
        <v>876</v>
      </c>
      <c r="AQ624">
        <v>8.8699999999999992</v>
      </c>
      <c r="AR624">
        <v>1.58</v>
      </c>
      <c r="AS624" t="s">
        <v>8</v>
      </c>
      <c r="AT624" t="s">
        <v>8</v>
      </c>
      <c r="AU624" t="s">
        <v>8</v>
      </c>
      <c r="AV624" t="s">
        <v>8</v>
      </c>
      <c r="AW624" t="s">
        <v>485</v>
      </c>
      <c r="AX624" t="s">
        <v>196</v>
      </c>
      <c r="AY624" s="35" t="s">
        <v>138</v>
      </c>
      <c r="AZ624">
        <v>0.98</v>
      </c>
      <c r="BA624">
        <v>0.4</v>
      </c>
      <c r="BB624" t="s">
        <v>8</v>
      </c>
      <c r="BC624" t="s">
        <v>8</v>
      </c>
      <c r="BD624" t="s">
        <v>196</v>
      </c>
      <c r="BE624">
        <v>168</v>
      </c>
      <c r="BF624" s="35" t="s">
        <v>272</v>
      </c>
      <c r="BG624" t="s">
        <v>273</v>
      </c>
    </row>
    <row r="625" spans="1:61" s="22" customFormat="1" x14ac:dyDescent="0.3">
      <c r="A625" s="22" t="s">
        <v>2413</v>
      </c>
      <c r="B625" s="22" t="s">
        <v>2412</v>
      </c>
      <c r="C625" s="22">
        <v>1998</v>
      </c>
      <c r="D625" s="22" t="s">
        <v>2414</v>
      </c>
      <c r="E625" s="22" t="s">
        <v>141</v>
      </c>
      <c r="F625" s="34" t="s">
        <v>24</v>
      </c>
      <c r="G625" s="22" t="s">
        <v>10</v>
      </c>
      <c r="H625" s="22" t="s">
        <v>36</v>
      </c>
      <c r="I625" s="22" t="s">
        <v>12</v>
      </c>
      <c r="J625" s="22" t="s">
        <v>8</v>
      </c>
      <c r="K625" s="22" t="s">
        <v>9</v>
      </c>
      <c r="L625" s="22" t="s">
        <v>9</v>
      </c>
      <c r="M625" s="22" t="s">
        <v>9</v>
      </c>
      <c r="N625" s="22">
        <v>253.3</v>
      </c>
      <c r="O625" s="22">
        <v>261</v>
      </c>
      <c r="P625" s="22">
        <v>268.7</v>
      </c>
      <c r="Q625" s="22">
        <v>1</v>
      </c>
      <c r="R625" s="22">
        <v>3</v>
      </c>
      <c r="S625" s="22">
        <v>3</v>
      </c>
      <c r="T625" s="22">
        <v>3</v>
      </c>
      <c r="U625" s="22">
        <f t="shared" si="37"/>
        <v>3</v>
      </c>
      <c r="V625" s="22">
        <f t="shared" si="38"/>
        <v>1</v>
      </c>
      <c r="W625" s="34" t="s">
        <v>99</v>
      </c>
      <c r="X625" s="22" t="s">
        <v>8</v>
      </c>
      <c r="Y625" s="22" t="s">
        <v>78</v>
      </c>
      <c r="Z625" s="22" t="s">
        <v>676</v>
      </c>
      <c r="AA625" s="22">
        <v>80</v>
      </c>
      <c r="AB625" s="22" t="s">
        <v>145</v>
      </c>
      <c r="AC625" s="22">
        <v>150</v>
      </c>
      <c r="AD625" s="22" t="s">
        <v>292</v>
      </c>
      <c r="AE625" s="22" t="s">
        <v>86</v>
      </c>
      <c r="AF625" s="22">
        <v>750</v>
      </c>
      <c r="AG625" s="22" t="s">
        <v>9</v>
      </c>
      <c r="AH625" s="22">
        <v>10</v>
      </c>
      <c r="AI625" s="34" t="s">
        <v>2416</v>
      </c>
      <c r="AK625" s="22">
        <v>5</v>
      </c>
      <c r="AL625" s="22" t="s">
        <v>519</v>
      </c>
      <c r="AM625" s="22">
        <v>-0.25</v>
      </c>
      <c r="AN625" s="22" t="s">
        <v>156</v>
      </c>
      <c r="AO625" s="34">
        <v>72</v>
      </c>
      <c r="AP625" s="22" t="s">
        <v>876</v>
      </c>
      <c r="AQ625" s="22">
        <v>1.03</v>
      </c>
      <c r="AR625" s="22">
        <v>0.21</v>
      </c>
      <c r="AS625" s="22">
        <v>2.2400000000000002</v>
      </c>
      <c r="AT625" s="22">
        <v>0.36</v>
      </c>
      <c r="AU625" s="22" t="s">
        <v>8</v>
      </c>
      <c r="AV625" s="22" t="s">
        <v>8</v>
      </c>
      <c r="AW625" s="22" t="s">
        <v>137</v>
      </c>
      <c r="AX625" s="22" t="s">
        <v>197</v>
      </c>
      <c r="AY625" s="34" t="s">
        <v>12</v>
      </c>
      <c r="AZ625" s="22" t="s">
        <v>8</v>
      </c>
      <c r="BA625" s="22" t="s">
        <v>8</v>
      </c>
      <c r="BB625" s="22" t="s">
        <v>8</v>
      </c>
      <c r="BC625" s="22" t="s">
        <v>8</v>
      </c>
      <c r="BD625" s="22" t="s">
        <v>8</v>
      </c>
      <c r="BE625" s="22" t="s">
        <v>8</v>
      </c>
      <c r="BF625" s="34" t="s">
        <v>272</v>
      </c>
      <c r="BG625" s="22" t="s">
        <v>272</v>
      </c>
      <c r="BH625" s="22" t="s">
        <v>2415</v>
      </c>
    </row>
    <row r="626" spans="1:61" x14ac:dyDescent="0.3">
      <c r="A626" t="s">
        <v>2419</v>
      </c>
      <c r="B626" t="s">
        <v>2417</v>
      </c>
      <c r="C626">
        <v>2018</v>
      </c>
      <c r="D626" t="s">
        <v>2418</v>
      </c>
      <c r="E626" t="s">
        <v>141</v>
      </c>
      <c r="F626" s="35" t="s">
        <v>24</v>
      </c>
      <c r="G626" t="s">
        <v>10</v>
      </c>
      <c r="H626" t="s">
        <v>36</v>
      </c>
      <c r="I626" t="s">
        <v>12</v>
      </c>
      <c r="J626" t="s">
        <v>8</v>
      </c>
      <c r="K626" t="s">
        <v>9</v>
      </c>
      <c r="L626" t="s">
        <v>9</v>
      </c>
      <c r="M626" t="s">
        <v>9</v>
      </c>
      <c r="N626">
        <v>280</v>
      </c>
      <c r="O626" t="s">
        <v>9</v>
      </c>
      <c r="P626">
        <v>330</v>
      </c>
      <c r="Q626">
        <v>1</v>
      </c>
      <c r="R626">
        <v>15</v>
      </c>
      <c r="S626">
        <v>3</v>
      </c>
      <c r="T626">
        <v>15</v>
      </c>
      <c r="U626">
        <f t="shared" si="37"/>
        <v>3</v>
      </c>
      <c r="V626">
        <f t="shared" si="38"/>
        <v>5</v>
      </c>
      <c r="W626" s="35" t="s">
        <v>175</v>
      </c>
      <c r="X626" t="s">
        <v>8</v>
      </c>
      <c r="Y626" t="s">
        <v>78</v>
      </c>
      <c r="Z626" t="s">
        <v>925</v>
      </c>
      <c r="AA626">
        <v>0.2</v>
      </c>
      <c r="AB626" t="s">
        <v>356</v>
      </c>
      <c r="AC626">
        <v>50</v>
      </c>
      <c r="AD626" t="s">
        <v>221</v>
      </c>
      <c r="AE626" t="s">
        <v>47</v>
      </c>
      <c r="AF626">
        <v>560</v>
      </c>
      <c r="AG626" t="s">
        <v>9</v>
      </c>
      <c r="AH626">
        <v>20</v>
      </c>
      <c r="AI626" s="35" t="s">
        <v>2420</v>
      </c>
      <c r="AK626">
        <v>100</v>
      </c>
      <c r="AL626" t="s">
        <v>145</v>
      </c>
      <c r="AM626">
        <v>4</v>
      </c>
      <c r="AN626" t="s">
        <v>158</v>
      </c>
      <c r="AO626" s="35">
        <v>24</v>
      </c>
      <c r="AP626" t="s">
        <v>876</v>
      </c>
      <c r="AU626" t="s">
        <v>8</v>
      </c>
      <c r="AV626" t="s">
        <v>8</v>
      </c>
      <c r="AX626" t="s">
        <v>196</v>
      </c>
      <c r="AY626" s="35" t="s">
        <v>471</v>
      </c>
      <c r="BD626" t="s">
        <v>196</v>
      </c>
      <c r="BE626">
        <v>24</v>
      </c>
      <c r="BF626" s="35" t="s">
        <v>273</v>
      </c>
      <c r="BG626" t="s">
        <v>272</v>
      </c>
      <c r="BI626" t="s">
        <v>2421</v>
      </c>
    </row>
    <row r="627" spans="1:61" s="22" customFormat="1" x14ac:dyDescent="0.3">
      <c r="A627" s="22" t="s">
        <v>2423</v>
      </c>
      <c r="B627" s="22" t="s">
        <v>2422</v>
      </c>
      <c r="C627" s="22">
        <v>2019</v>
      </c>
      <c r="D627" s="22" t="s">
        <v>2424</v>
      </c>
      <c r="E627" s="22" t="s">
        <v>141</v>
      </c>
      <c r="F627" s="34" t="s">
        <v>25</v>
      </c>
      <c r="G627" s="22" t="s">
        <v>1008</v>
      </c>
      <c r="H627" s="22" t="s">
        <v>36</v>
      </c>
      <c r="I627" s="22" t="s">
        <v>12</v>
      </c>
      <c r="J627" s="22" t="s">
        <v>8</v>
      </c>
      <c r="K627" s="22">
        <v>6</v>
      </c>
      <c r="L627" s="22" t="s">
        <v>9</v>
      </c>
      <c r="M627" s="22">
        <v>10</v>
      </c>
      <c r="N627" s="22" t="s">
        <v>9</v>
      </c>
      <c r="O627" s="22" t="s">
        <v>9</v>
      </c>
      <c r="P627" s="22" t="s">
        <v>9</v>
      </c>
      <c r="Q627" s="22">
        <v>1</v>
      </c>
      <c r="R627" s="22">
        <v>6</v>
      </c>
      <c r="S627" s="22">
        <v>0</v>
      </c>
      <c r="T627" s="22" t="s">
        <v>8</v>
      </c>
      <c r="U627" s="22" t="str">
        <f t="shared" si="37"/>
        <v>NA</v>
      </c>
      <c r="V627" s="22" t="str">
        <f t="shared" si="38"/>
        <v>NA</v>
      </c>
      <c r="W627" s="34" t="s">
        <v>147</v>
      </c>
      <c r="X627" s="22" t="s">
        <v>97</v>
      </c>
      <c r="Y627" s="22" t="s">
        <v>78</v>
      </c>
      <c r="Z627" s="22" t="s">
        <v>9</v>
      </c>
      <c r="AA627" s="22">
        <v>40</v>
      </c>
      <c r="AB627" s="22" t="s">
        <v>145</v>
      </c>
      <c r="AC627" s="22">
        <v>45</v>
      </c>
      <c r="AD627" s="22" t="s">
        <v>221</v>
      </c>
      <c r="AE627" s="22" t="s">
        <v>84</v>
      </c>
      <c r="AF627" s="22">
        <v>561</v>
      </c>
      <c r="AG627" s="22">
        <v>2.7</v>
      </c>
      <c r="AH627" s="22">
        <v>15</v>
      </c>
      <c r="AI627" s="34" t="s">
        <v>12</v>
      </c>
      <c r="AJ627" s="22" t="s">
        <v>8</v>
      </c>
      <c r="AK627" s="22" t="s">
        <v>8</v>
      </c>
      <c r="AL627" s="22" t="s">
        <v>8</v>
      </c>
      <c r="AM627" s="22" t="s">
        <v>8</v>
      </c>
      <c r="AN627" s="22" t="s">
        <v>8</v>
      </c>
      <c r="AO627" s="34">
        <v>336</v>
      </c>
      <c r="AP627" s="22" t="s">
        <v>876</v>
      </c>
      <c r="AQ627" s="22">
        <v>6.1</v>
      </c>
      <c r="AR627" s="22">
        <v>2.7</v>
      </c>
      <c r="AS627" s="22" t="s">
        <v>8</v>
      </c>
      <c r="AT627" s="22" t="s">
        <v>8</v>
      </c>
      <c r="AU627" s="22" t="s">
        <v>8</v>
      </c>
      <c r="AV627" s="22" t="s">
        <v>8</v>
      </c>
      <c r="AW627" s="22" t="s">
        <v>137</v>
      </c>
      <c r="AX627" s="22" t="s">
        <v>196</v>
      </c>
      <c r="AY627" s="34" t="s">
        <v>12</v>
      </c>
      <c r="AZ627" s="22" t="s">
        <v>8</v>
      </c>
      <c r="BA627" s="22" t="s">
        <v>8</v>
      </c>
      <c r="BB627" s="22" t="s">
        <v>8</v>
      </c>
      <c r="BC627" s="22" t="s">
        <v>8</v>
      </c>
      <c r="BD627" s="22" t="s">
        <v>8</v>
      </c>
      <c r="BE627" s="22" t="s">
        <v>8</v>
      </c>
      <c r="BF627" s="34" t="s">
        <v>273</v>
      </c>
      <c r="BG627" s="22" t="s">
        <v>273</v>
      </c>
    </row>
    <row r="628" spans="1:61" x14ac:dyDescent="0.3">
      <c r="A628" t="s">
        <v>2426</v>
      </c>
      <c r="B628" t="s">
        <v>2425</v>
      </c>
      <c r="C628">
        <v>2018</v>
      </c>
      <c r="D628" t="s">
        <v>2427</v>
      </c>
      <c r="E628" t="s">
        <v>141</v>
      </c>
      <c r="F628" s="35" t="s">
        <v>24</v>
      </c>
      <c r="G628" t="s">
        <v>10</v>
      </c>
      <c r="H628" t="s">
        <v>36</v>
      </c>
      <c r="I628" t="s">
        <v>12</v>
      </c>
      <c r="J628" t="s">
        <v>8</v>
      </c>
      <c r="K628" t="s">
        <v>9</v>
      </c>
      <c r="L628" t="s">
        <v>9</v>
      </c>
      <c r="M628" t="s">
        <v>9</v>
      </c>
      <c r="N628">
        <v>200</v>
      </c>
      <c r="O628" t="s">
        <v>9</v>
      </c>
      <c r="P628">
        <v>250</v>
      </c>
      <c r="Q628">
        <v>1</v>
      </c>
      <c r="R628">
        <v>4.5</v>
      </c>
      <c r="S628">
        <v>1</v>
      </c>
      <c r="T628">
        <v>4.5</v>
      </c>
      <c r="U628">
        <f t="shared" si="37"/>
        <v>1</v>
      </c>
      <c r="V628">
        <f t="shared" si="38"/>
        <v>4.5</v>
      </c>
      <c r="W628" s="35" t="s">
        <v>175</v>
      </c>
      <c r="X628" t="s">
        <v>8</v>
      </c>
      <c r="Y628" t="s">
        <v>78</v>
      </c>
      <c r="Z628" t="s">
        <v>9</v>
      </c>
      <c r="AA628">
        <v>0.1</v>
      </c>
      <c r="AB628" t="s">
        <v>174</v>
      </c>
      <c r="AC628" t="s">
        <v>9</v>
      </c>
      <c r="AD628" t="s">
        <v>8</v>
      </c>
      <c r="AE628" t="s">
        <v>231</v>
      </c>
      <c r="AF628" t="s">
        <v>9</v>
      </c>
      <c r="AG628">
        <v>6</v>
      </c>
      <c r="AH628">
        <v>15</v>
      </c>
      <c r="AI628" s="35" t="s">
        <v>2428</v>
      </c>
      <c r="AK628">
        <v>808</v>
      </c>
      <c r="AL628" t="s">
        <v>2429</v>
      </c>
      <c r="AM628">
        <v>24</v>
      </c>
      <c r="AN628" t="s">
        <v>158</v>
      </c>
      <c r="AO628" s="35">
        <v>336</v>
      </c>
      <c r="AP628" t="s">
        <v>876</v>
      </c>
      <c r="AQ628">
        <v>3.12</v>
      </c>
      <c r="AR628">
        <v>0.23</v>
      </c>
      <c r="AS628">
        <v>1.9</v>
      </c>
      <c r="AT628">
        <v>0.05</v>
      </c>
      <c r="AU628" t="s">
        <v>8</v>
      </c>
      <c r="AV628" t="s">
        <v>8</v>
      </c>
      <c r="AW628" t="s">
        <v>485</v>
      </c>
      <c r="AX628" t="s">
        <v>198</v>
      </c>
      <c r="AY628" s="35" t="s">
        <v>12</v>
      </c>
      <c r="AZ628" t="s">
        <v>8</v>
      </c>
      <c r="BA628" t="s">
        <v>8</v>
      </c>
      <c r="BB628" t="s">
        <v>8</v>
      </c>
      <c r="BC628" t="s">
        <v>8</v>
      </c>
      <c r="BD628" t="s">
        <v>8</v>
      </c>
      <c r="BE628" t="s">
        <v>8</v>
      </c>
      <c r="BF628" s="35" t="s">
        <v>273</v>
      </c>
      <c r="BG628" t="s">
        <v>273</v>
      </c>
    </row>
    <row r="629" spans="1:61" s="22" customFormat="1" x14ac:dyDescent="0.3">
      <c r="A629" s="22" t="s">
        <v>2431</v>
      </c>
      <c r="B629" s="22" t="s">
        <v>2430</v>
      </c>
      <c r="C629" s="22">
        <v>2015</v>
      </c>
      <c r="D629" s="22" t="s">
        <v>2432</v>
      </c>
      <c r="E629" s="22" t="s">
        <v>141</v>
      </c>
      <c r="F629" s="34" t="s">
        <v>24</v>
      </c>
      <c r="G629" s="22" t="s">
        <v>1191</v>
      </c>
      <c r="H629" s="22" t="s">
        <v>36</v>
      </c>
      <c r="I629" s="22" t="s">
        <v>210</v>
      </c>
      <c r="J629" s="22" t="s">
        <v>284</v>
      </c>
      <c r="K629" s="22">
        <v>11</v>
      </c>
      <c r="L629" s="22" t="s">
        <v>9</v>
      </c>
      <c r="M629" s="22">
        <v>20</v>
      </c>
      <c r="N629" s="22">
        <v>244</v>
      </c>
      <c r="O629" s="22">
        <v>269</v>
      </c>
      <c r="P629" s="22">
        <v>294</v>
      </c>
      <c r="Q629" s="22">
        <v>2</v>
      </c>
      <c r="R629" s="22">
        <v>14</v>
      </c>
      <c r="S629" s="22">
        <v>0</v>
      </c>
      <c r="T629" s="22" t="s">
        <v>8</v>
      </c>
      <c r="U629" s="22" t="str">
        <f t="shared" si="37"/>
        <v>NA</v>
      </c>
      <c r="V629" s="22" t="str">
        <f t="shared" si="38"/>
        <v>NA</v>
      </c>
      <c r="W629" s="34" t="s">
        <v>147</v>
      </c>
      <c r="X629" s="22" t="s">
        <v>95</v>
      </c>
      <c r="Y629" s="22" t="s">
        <v>2553</v>
      </c>
      <c r="Z629" s="22" t="s">
        <v>276</v>
      </c>
      <c r="AA629" s="22">
        <v>20</v>
      </c>
      <c r="AB629" s="22" t="s">
        <v>145</v>
      </c>
      <c r="AC629" s="22">
        <v>20</v>
      </c>
      <c r="AD629" s="22" t="s">
        <v>221</v>
      </c>
      <c r="AE629" s="22" t="s">
        <v>729</v>
      </c>
      <c r="AF629" s="22">
        <v>561</v>
      </c>
      <c r="AG629" s="22" t="s">
        <v>9</v>
      </c>
      <c r="AH629" s="22" t="s">
        <v>9</v>
      </c>
      <c r="AI629" s="34" t="s">
        <v>12</v>
      </c>
      <c r="AJ629" s="22" t="s">
        <v>8</v>
      </c>
      <c r="AK629" s="22" t="s">
        <v>8</v>
      </c>
      <c r="AL629" s="22" t="s">
        <v>8</v>
      </c>
      <c r="AM629" s="22" t="s">
        <v>8</v>
      </c>
      <c r="AN629" s="22" t="s">
        <v>8</v>
      </c>
      <c r="AO629" s="34">
        <v>24</v>
      </c>
      <c r="AP629" s="22" t="s">
        <v>875</v>
      </c>
      <c r="AQ629" s="22">
        <v>83</v>
      </c>
      <c r="AR629" s="22">
        <v>35</v>
      </c>
      <c r="AS629" s="22" t="s">
        <v>8</v>
      </c>
      <c r="AT629" s="22" t="s">
        <v>8</v>
      </c>
      <c r="AU629" s="22" t="s">
        <v>8</v>
      </c>
      <c r="AV629" s="22" t="s">
        <v>8</v>
      </c>
      <c r="AW629" s="22" t="s">
        <v>137</v>
      </c>
      <c r="AX629" s="22" t="s">
        <v>196</v>
      </c>
      <c r="AY629" s="34" t="s">
        <v>12</v>
      </c>
      <c r="AZ629" s="22" t="s">
        <v>8</v>
      </c>
      <c r="BA629" s="22" t="s">
        <v>8</v>
      </c>
      <c r="BB629" s="22" t="s">
        <v>8</v>
      </c>
      <c r="BC629" s="22" t="s">
        <v>8</v>
      </c>
      <c r="BD629" s="22" t="s">
        <v>8</v>
      </c>
      <c r="BE629" s="22" t="s">
        <v>8</v>
      </c>
      <c r="BF629" s="34" t="s">
        <v>273</v>
      </c>
      <c r="BG629" s="22" t="s">
        <v>273</v>
      </c>
    </row>
    <row r="630" spans="1:61" s="22" customFormat="1" x14ac:dyDescent="0.3">
      <c r="A630" s="22" t="s">
        <v>2431</v>
      </c>
      <c r="B630" s="22" t="s">
        <v>2430</v>
      </c>
      <c r="C630" s="22">
        <v>2015</v>
      </c>
      <c r="D630" s="22" t="s">
        <v>2432</v>
      </c>
      <c r="E630" s="22" t="s">
        <v>143</v>
      </c>
      <c r="F630" s="34" t="s">
        <v>24</v>
      </c>
      <c r="G630" s="22" t="s">
        <v>2433</v>
      </c>
      <c r="H630" s="22" t="s">
        <v>36</v>
      </c>
      <c r="I630" s="22" t="s">
        <v>210</v>
      </c>
      <c r="J630" s="22" t="s">
        <v>284</v>
      </c>
      <c r="K630" s="22">
        <v>11</v>
      </c>
      <c r="L630" s="22" t="s">
        <v>9</v>
      </c>
      <c r="M630" s="22">
        <v>20</v>
      </c>
      <c r="N630" s="22">
        <v>244</v>
      </c>
      <c r="O630" s="22">
        <v>269</v>
      </c>
      <c r="P630" s="22">
        <v>294</v>
      </c>
      <c r="Q630" s="22">
        <v>2</v>
      </c>
      <c r="R630" s="22">
        <v>11</v>
      </c>
      <c r="S630" s="22">
        <v>0</v>
      </c>
      <c r="T630" s="22" t="s">
        <v>8</v>
      </c>
      <c r="U630" s="22" t="str">
        <f t="shared" ref="U630" si="39">IF(AND(Q630&lt;&gt;"", Q630&lt;&gt;0, Q630&lt;&gt;"NA", Q630&lt;&gt;"NR",S630&lt;&gt;"", S630&lt;&gt;0, S630&lt;&gt;"NA", S630&lt;&gt;"NR"), S630/Q630, "NA")</f>
        <v>NA</v>
      </c>
      <c r="V630" s="22" t="str">
        <f t="shared" ref="V630" si="40">IF(AND(U630&lt;&gt;"", U630&lt;&gt;0, U630&lt;&gt;"NA", U630&lt;&gt;"NR",R630&lt;&gt;"", R630&lt;&gt;0, R630&lt;&gt;"NA", R630&lt;&gt;"NR"), R630/U630, "NA")</f>
        <v>NA</v>
      </c>
      <c r="W630" s="34" t="s">
        <v>147</v>
      </c>
      <c r="X630" s="22" t="s">
        <v>95</v>
      </c>
      <c r="Y630" s="22" t="s">
        <v>2553</v>
      </c>
      <c r="Z630" s="22" t="s">
        <v>276</v>
      </c>
      <c r="AA630" s="22">
        <v>20</v>
      </c>
      <c r="AB630" s="22" t="s">
        <v>145</v>
      </c>
      <c r="AC630" s="22">
        <v>20</v>
      </c>
      <c r="AD630" s="22" t="s">
        <v>221</v>
      </c>
      <c r="AE630" s="22" t="s">
        <v>729</v>
      </c>
      <c r="AF630" s="22">
        <v>561</v>
      </c>
      <c r="AG630" s="22" t="s">
        <v>9</v>
      </c>
      <c r="AH630" s="22" t="s">
        <v>9</v>
      </c>
      <c r="AI630" s="34" t="s">
        <v>12</v>
      </c>
      <c r="AJ630" s="22" t="s">
        <v>8</v>
      </c>
      <c r="AK630" s="22" t="s">
        <v>8</v>
      </c>
      <c r="AL630" s="22" t="s">
        <v>8</v>
      </c>
      <c r="AM630" s="22" t="s">
        <v>8</v>
      </c>
      <c r="AN630" s="22" t="s">
        <v>8</v>
      </c>
      <c r="AO630" s="34">
        <v>24</v>
      </c>
      <c r="AP630" s="22" t="s">
        <v>875</v>
      </c>
      <c r="AQ630" s="22">
        <v>89</v>
      </c>
      <c r="AR630" s="22">
        <v>39</v>
      </c>
      <c r="AS630" s="22" t="s">
        <v>8</v>
      </c>
      <c r="AT630" s="22" t="s">
        <v>8</v>
      </c>
      <c r="AU630" s="22" t="s">
        <v>8</v>
      </c>
      <c r="AV630" s="22" t="s">
        <v>8</v>
      </c>
      <c r="AW630" s="22" t="s">
        <v>137</v>
      </c>
      <c r="AX630" s="22" t="s">
        <v>196</v>
      </c>
      <c r="AY630" s="34" t="s">
        <v>12</v>
      </c>
      <c r="AZ630" s="22" t="s">
        <v>8</v>
      </c>
      <c r="BA630" s="22" t="s">
        <v>8</v>
      </c>
      <c r="BB630" s="22" t="s">
        <v>8</v>
      </c>
      <c r="BC630" s="22" t="s">
        <v>8</v>
      </c>
      <c r="BD630" s="22" t="s">
        <v>8</v>
      </c>
      <c r="BE630" s="22" t="s">
        <v>8</v>
      </c>
      <c r="BF630" s="34" t="s">
        <v>273</v>
      </c>
      <c r="BG630" s="22" t="s">
        <v>273</v>
      </c>
    </row>
    <row r="631" spans="1:61" x14ac:dyDescent="0.3">
      <c r="A631" t="s">
        <v>2434</v>
      </c>
      <c r="B631" t="s">
        <v>2430</v>
      </c>
      <c r="C631">
        <v>1996</v>
      </c>
      <c r="D631" t="s">
        <v>2435</v>
      </c>
      <c r="E631" t="s">
        <v>141</v>
      </c>
      <c r="F631" s="35" t="s">
        <v>24</v>
      </c>
      <c r="G631" t="s">
        <v>50</v>
      </c>
      <c r="H631" t="s">
        <v>36</v>
      </c>
      <c r="I631" t="s">
        <v>210</v>
      </c>
      <c r="J631" t="s">
        <v>284</v>
      </c>
      <c r="K631">
        <v>22</v>
      </c>
      <c r="L631" t="s">
        <v>9</v>
      </c>
      <c r="M631">
        <v>26</v>
      </c>
      <c r="N631">
        <v>300</v>
      </c>
      <c r="O631" t="s">
        <v>9</v>
      </c>
      <c r="P631">
        <v>450</v>
      </c>
      <c r="Q631">
        <v>1</v>
      </c>
      <c r="R631">
        <v>6</v>
      </c>
      <c r="S631">
        <v>0</v>
      </c>
      <c r="T631" t="s">
        <v>8</v>
      </c>
      <c r="U631" t="str">
        <f t="shared" si="37"/>
        <v>NA</v>
      </c>
      <c r="V631" t="str">
        <f t="shared" si="38"/>
        <v>NA</v>
      </c>
      <c r="W631" s="35" t="s">
        <v>147</v>
      </c>
      <c r="X631" t="s">
        <v>95</v>
      </c>
      <c r="Y631" t="s">
        <v>2553</v>
      </c>
      <c r="Z631" t="s">
        <v>276</v>
      </c>
      <c r="AA631">
        <v>20</v>
      </c>
      <c r="AB631" t="s">
        <v>145</v>
      </c>
      <c r="AC631">
        <v>20</v>
      </c>
      <c r="AD631" t="s">
        <v>221</v>
      </c>
      <c r="AE631" t="s">
        <v>651</v>
      </c>
      <c r="AF631">
        <v>568</v>
      </c>
      <c r="AG631">
        <v>3</v>
      </c>
      <c r="AH631">
        <v>4</v>
      </c>
      <c r="AI631" s="35" t="s">
        <v>12</v>
      </c>
      <c r="AJ631" t="s">
        <v>8</v>
      </c>
      <c r="AK631" t="s">
        <v>8</v>
      </c>
      <c r="AL631" t="s">
        <v>8</v>
      </c>
      <c r="AM631" t="s">
        <v>8</v>
      </c>
      <c r="AN631" t="s">
        <v>8</v>
      </c>
      <c r="AO631" s="35">
        <v>72</v>
      </c>
      <c r="AP631" t="s">
        <v>875</v>
      </c>
      <c r="AQ631">
        <v>84.8</v>
      </c>
      <c r="AR631">
        <v>17.399999999999999</v>
      </c>
      <c r="AS631" t="s">
        <v>8</v>
      </c>
      <c r="AT631" t="s">
        <v>8</v>
      </c>
      <c r="AU631" t="s">
        <v>8</v>
      </c>
      <c r="AV631" t="s">
        <v>8</v>
      </c>
      <c r="AW631" t="s">
        <v>137</v>
      </c>
      <c r="AX631" t="s">
        <v>196</v>
      </c>
      <c r="AY631" s="35" t="s">
        <v>12</v>
      </c>
      <c r="AZ631" t="s">
        <v>8</v>
      </c>
      <c r="BA631" t="s">
        <v>8</v>
      </c>
      <c r="BB631" t="s">
        <v>8</v>
      </c>
      <c r="BC631" t="s">
        <v>8</v>
      </c>
      <c r="BD631" t="s">
        <v>8</v>
      </c>
      <c r="BE631" t="s">
        <v>8</v>
      </c>
      <c r="BF631" s="35" t="s">
        <v>273</v>
      </c>
      <c r="BG631" t="s">
        <v>273</v>
      </c>
    </row>
    <row r="632" spans="1:61" s="22" customFormat="1" x14ac:dyDescent="0.3">
      <c r="A632" s="22" t="s">
        <v>2436</v>
      </c>
      <c r="B632" s="22" t="s">
        <v>2430</v>
      </c>
      <c r="C632" s="22">
        <v>1997</v>
      </c>
      <c r="D632" s="22" t="s">
        <v>2437</v>
      </c>
      <c r="E632" s="22" t="s">
        <v>141</v>
      </c>
      <c r="F632" s="34" t="s">
        <v>24</v>
      </c>
      <c r="G632" s="22" t="s">
        <v>50</v>
      </c>
      <c r="H632" s="22" t="s">
        <v>36</v>
      </c>
      <c r="I632" s="22" t="s">
        <v>210</v>
      </c>
      <c r="J632" s="22" t="s">
        <v>284</v>
      </c>
      <c r="K632" s="22">
        <v>22</v>
      </c>
      <c r="L632" s="22" t="s">
        <v>9</v>
      </c>
      <c r="M632" s="22">
        <v>30</v>
      </c>
      <c r="N632" s="22">
        <v>300</v>
      </c>
      <c r="O632" s="22" t="s">
        <v>9</v>
      </c>
      <c r="P632" s="22">
        <v>450</v>
      </c>
      <c r="Q632" s="22">
        <v>1</v>
      </c>
      <c r="R632" s="22">
        <v>8</v>
      </c>
      <c r="S632" s="22">
        <v>1</v>
      </c>
      <c r="T632" s="22">
        <v>8</v>
      </c>
      <c r="U632" s="22">
        <f t="shared" si="37"/>
        <v>1</v>
      </c>
      <c r="V632" s="22">
        <f t="shared" si="38"/>
        <v>8</v>
      </c>
      <c r="W632" s="34" t="s">
        <v>147</v>
      </c>
      <c r="X632" s="22" t="s">
        <v>95</v>
      </c>
      <c r="Y632" s="22" t="s">
        <v>2553</v>
      </c>
      <c r="Z632" s="22" t="s">
        <v>276</v>
      </c>
      <c r="AA632" s="22">
        <v>20</v>
      </c>
      <c r="AB632" s="22" t="s">
        <v>145</v>
      </c>
      <c r="AC632" s="22">
        <v>20</v>
      </c>
      <c r="AD632" s="22" t="s">
        <v>221</v>
      </c>
      <c r="AE632" s="22" t="s">
        <v>651</v>
      </c>
      <c r="AF632" s="22">
        <v>568</v>
      </c>
      <c r="AG632" s="22">
        <v>3</v>
      </c>
      <c r="AH632" s="22">
        <v>4</v>
      </c>
      <c r="AI632" s="34" t="s">
        <v>2190</v>
      </c>
      <c r="AK632" s="22">
        <v>5</v>
      </c>
      <c r="AL632" s="22" t="s">
        <v>1069</v>
      </c>
      <c r="AM632" s="22">
        <v>0</v>
      </c>
      <c r="AN632" s="22" t="s">
        <v>157</v>
      </c>
      <c r="AO632" s="34">
        <v>72</v>
      </c>
      <c r="AP632" s="22" t="s">
        <v>875</v>
      </c>
      <c r="AQ632" s="22">
        <v>93</v>
      </c>
      <c r="AR632" s="22">
        <v>23</v>
      </c>
      <c r="AS632" s="22">
        <v>61</v>
      </c>
      <c r="AT632" s="22">
        <v>25</v>
      </c>
      <c r="AU632" s="22" t="s">
        <v>8</v>
      </c>
      <c r="AV632" s="22" t="s">
        <v>8</v>
      </c>
      <c r="AW632" s="22" t="s">
        <v>137</v>
      </c>
      <c r="AX632" s="22" t="s">
        <v>196</v>
      </c>
      <c r="AY632" s="34" t="s">
        <v>12</v>
      </c>
      <c r="AZ632" s="22" t="s">
        <v>8</v>
      </c>
      <c r="BA632" s="22" t="s">
        <v>8</v>
      </c>
      <c r="BB632" s="22" t="s">
        <v>8</v>
      </c>
      <c r="BC632" s="22" t="s">
        <v>8</v>
      </c>
      <c r="BD632" s="22" t="s">
        <v>8</v>
      </c>
      <c r="BE632" s="22" t="s">
        <v>8</v>
      </c>
      <c r="BF632" s="34" t="s">
        <v>273</v>
      </c>
      <c r="BG632" s="22" t="s">
        <v>273</v>
      </c>
    </row>
    <row r="633" spans="1:61" x14ac:dyDescent="0.3">
      <c r="A633" t="s">
        <v>2458</v>
      </c>
      <c r="B633" t="s">
        <v>2430</v>
      </c>
      <c r="C633">
        <v>2009</v>
      </c>
      <c r="D633" t="s">
        <v>2438</v>
      </c>
      <c r="E633" t="s">
        <v>141</v>
      </c>
      <c r="F633" s="35" t="s">
        <v>24</v>
      </c>
      <c r="G633" t="s">
        <v>50</v>
      </c>
      <c r="H633" t="s">
        <v>36</v>
      </c>
      <c r="I633" t="s">
        <v>210</v>
      </c>
      <c r="J633" t="s">
        <v>284</v>
      </c>
      <c r="K633">
        <v>22</v>
      </c>
      <c r="L633" t="s">
        <v>9</v>
      </c>
      <c r="M633">
        <v>30</v>
      </c>
      <c r="N633">
        <v>340</v>
      </c>
      <c r="O633">
        <v>352</v>
      </c>
      <c r="P633">
        <v>364</v>
      </c>
      <c r="Q633">
        <v>1</v>
      </c>
      <c r="R633" t="s">
        <v>9</v>
      </c>
      <c r="S633">
        <v>0</v>
      </c>
      <c r="T633" t="s">
        <v>8</v>
      </c>
      <c r="U633" t="str">
        <f t="shared" si="37"/>
        <v>NA</v>
      </c>
      <c r="V633" t="str">
        <f t="shared" si="38"/>
        <v>NA</v>
      </c>
      <c r="W633" s="35" t="s">
        <v>147</v>
      </c>
      <c r="X633" t="s">
        <v>95</v>
      </c>
      <c r="Y633" t="s">
        <v>2553</v>
      </c>
      <c r="Z633" t="s">
        <v>276</v>
      </c>
      <c r="AA633">
        <v>20</v>
      </c>
      <c r="AB633" t="s">
        <v>145</v>
      </c>
      <c r="AC633">
        <v>20</v>
      </c>
      <c r="AD633" t="s">
        <v>221</v>
      </c>
      <c r="AE633" t="s">
        <v>651</v>
      </c>
      <c r="AF633">
        <v>568</v>
      </c>
      <c r="AG633" t="s">
        <v>9</v>
      </c>
      <c r="AH633">
        <v>6</v>
      </c>
      <c r="AI633" s="35" t="s">
        <v>12</v>
      </c>
      <c r="AJ633" t="s">
        <v>8</v>
      </c>
      <c r="AK633" t="s">
        <v>8</v>
      </c>
      <c r="AL633" t="s">
        <v>8</v>
      </c>
      <c r="AM633" t="s">
        <v>8</v>
      </c>
      <c r="AN633" t="s">
        <v>8</v>
      </c>
      <c r="AO633" s="35">
        <v>24</v>
      </c>
      <c r="AP633" t="s">
        <v>875</v>
      </c>
      <c r="AQ633">
        <v>30.2</v>
      </c>
      <c r="AR633">
        <v>5.7</v>
      </c>
      <c r="AS633" t="s">
        <v>8</v>
      </c>
      <c r="AT633" t="s">
        <v>8</v>
      </c>
      <c r="AU633" t="s">
        <v>8</v>
      </c>
      <c r="AV633" t="s">
        <v>8</v>
      </c>
      <c r="AW633" t="s">
        <v>137</v>
      </c>
      <c r="AX633" t="s">
        <v>196</v>
      </c>
      <c r="AY633" s="35" t="s">
        <v>12</v>
      </c>
      <c r="AZ633" t="s">
        <v>8</v>
      </c>
      <c r="BA633" t="s">
        <v>8</v>
      </c>
      <c r="BB633" t="s">
        <v>8</v>
      </c>
      <c r="BC633" t="s">
        <v>8</v>
      </c>
      <c r="BD633" t="s">
        <v>8</v>
      </c>
      <c r="BE633" t="s">
        <v>8</v>
      </c>
      <c r="BF633" s="35" t="s">
        <v>272</v>
      </c>
      <c r="BG633" t="s">
        <v>273</v>
      </c>
      <c r="BH633" t="s">
        <v>2439</v>
      </c>
    </row>
    <row r="634" spans="1:61" s="22" customFormat="1" x14ac:dyDescent="0.3">
      <c r="A634" s="22" t="s">
        <v>2440</v>
      </c>
      <c r="B634" s="22" t="s">
        <v>2430</v>
      </c>
      <c r="C634" s="22">
        <v>2011</v>
      </c>
      <c r="D634" s="22" t="s">
        <v>2441</v>
      </c>
      <c r="E634" s="22" t="s">
        <v>141</v>
      </c>
      <c r="F634" s="34" t="s">
        <v>24</v>
      </c>
      <c r="G634" s="22" t="s">
        <v>50</v>
      </c>
      <c r="H634" s="22" t="s">
        <v>36</v>
      </c>
      <c r="I634" s="22" t="s">
        <v>210</v>
      </c>
      <c r="J634" s="22" t="s">
        <v>284</v>
      </c>
      <c r="K634" s="22">
        <v>22</v>
      </c>
      <c r="L634" s="22" t="s">
        <v>9</v>
      </c>
      <c r="M634" s="22">
        <v>30</v>
      </c>
      <c r="N634" s="22">
        <v>340</v>
      </c>
      <c r="O634" s="22">
        <v>357</v>
      </c>
      <c r="P634" s="22">
        <v>374</v>
      </c>
      <c r="Q634" s="22">
        <v>2</v>
      </c>
      <c r="R634" s="22" t="s">
        <v>9</v>
      </c>
      <c r="S634" s="22">
        <v>0</v>
      </c>
      <c r="T634" s="22" t="s">
        <v>8</v>
      </c>
      <c r="U634" s="22" t="str">
        <f t="shared" si="37"/>
        <v>NA</v>
      </c>
      <c r="V634" s="22" t="str">
        <f t="shared" si="38"/>
        <v>NA</v>
      </c>
      <c r="W634" s="34" t="s">
        <v>147</v>
      </c>
      <c r="X634" s="22" t="s">
        <v>95</v>
      </c>
      <c r="Y634" s="22" t="s">
        <v>2553</v>
      </c>
      <c r="Z634" s="22" t="s">
        <v>276</v>
      </c>
      <c r="AA634" s="22">
        <v>20</v>
      </c>
      <c r="AB634" s="22" t="s">
        <v>145</v>
      </c>
      <c r="AC634" s="22">
        <v>20</v>
      </c>
      <c r="AD634" s="22" t="s">
        <v>221</v>
      </c>
      <c r="AE634" s="22" t="s">
        <v>651</v>
      </c>
      <c r="AF634" s="22">
        <v>568</v>
      </c>
      <c r="AG634" s="22">
        <v>3</v>
      </c>
      <c r="AH634" s="22">
        <v>4</v>
      </c>
      <c r="AI634" s="34" t="s">
        <v>12</v>
      </c>
      <c r="AJ634" s="22" t="s">
        <v>8</v>
      </c>
      <c r="AK634" s="22" t="s">
        <v>8</v>
      </c>
      <c r="AL634" s="22" t="s">
        <v>8</v>
      </c>
      <c r="AM634" s="22" t="s">
        <v>8</v>
      </c>
      <c r="AN634" s="22" t="s">
        <v>8</v>
      </c>
      <c r="AO634" s="34">
        <v>24</v>
      </c>
      <c r="AP634" s="22" t="s">
        <v>875</v>
      </c>
      <c r="AQ634" s="22">
        <v>39</v>
      </c>
      <c r="AR634" s="22">
        <v>17</v>
      </c>
      <c r="AS634" s="22" t="s">
        <v>8</v>
      </c>
      <c r="AT634" s="22" t="s">
        <v>8</v>
      </c>
      <c r="AU634" s="22" t="s">
        <v>8</v>
      </c>
      <c r="AV634" s="22" t="s">
        <v>8</v>
      </c>
      <c r="AW634" s="22" t="s">
        <v>137</v>
      </c>
      <c r="AX634" s="22" t="s">
        <v>196</v>
      </c>
      <c r="AY634" s="34" t="s">
        <v>12</v>
      </c>
      <c r="AZ634" s="22" t="s">
        <v>8</v>
      </c>
      <c r="BA634" s="22" t="s">
        <v>8</v>
      </c>
      <c r="BB634" s="22" t="s">
        <v>8</v>
      </c>
      <c r="BC634" s="22" t="s">
        <v>8</v>
      </c>
      <c r="BD634" s="22" t="s">
        <v>8</v>
      </c>
      <c r="BE634" s="22" t="s">
        <v>8</v>
      </c>
      <c r="BF634" s="34" t="s">
        <v>272</v>
      </c>
      <c r="BG634" s="22" t="s">
        <v>273</v>
      </c>
      <c r="BH634" s="22" t="s">
        <v>2442</v>
      </c>
    </row>
    <row r="635" spans="1:61" s="22" customFormat="1" x14ac:dyDescent="0.3">
      <c r="A635" s="22" t="s">
        <v>2440</v>
      </c>
      <c r="B635" s="22" t="s">
        <v>2430</v>
      </c>
      <c r="C635" s="22">
        <v>2011</v>
      </c>
      <c r="D635" s="22" t="s">
        <v>2441</v>
      </c>
      <c r="E635" s="22" t="s">
        <v>143</v>
      </c>
      <c r="F635" s="34" t="s">
        <v>24</v>
      </c>
      <c r="G635" s="22" t="s">
        <v>1191</v>
      </c>
      <c r="H635" s="22" t="s">
        <v>36</v>
      </c>
      <c r="I635" s="22" t="s">
        <v>210</v>
      </c>
      <c r="J635" s="22" t="s">
        <v>284</v>
      </c>
      <c r="K635" s="22" t="s">
        <v>9</v>
      </c>
      <c r="L635" s="22">
        <v>22</v>
      </c>
      <c r="M635" s="22" t="s">
        <v>9</v>
      </c>
      <c r="N635" s="22">
        <v>293</v>
      </c>
      <c r="O635" s="22">
        <v>311</v>
      </c>
      <c r="P635" s="22">
        <v>329</v>
      </c>
      <c r="Q635" s="22">
        <v>2</v>
      </c>
      <c r="R635" s="22">
        <v>10</v>
      </c>
      <c r="S635" s="22">
        <v>0</v>
      </c>
      <c r="T635" s="22" t="s">
        <v>8</v>
      </c>
      <c r="U635" s="22" t="str">
        <f t="shared" si="37"/>
        <v>NA</v>
      </c>
      <c r="V635" s="22" t="str">
        <f t="shared" si="38"/>
        <v>NA</v>
      </c>
      <c r="W635" s="34" t="s">
        <v>147</v>
      </c>
      <c r="X635" s="22" t="s">
        <v>95</v>
      </c>
      <c r="Y635" s="22" t="s">
        <v>2553</v>
      </c>
      <c r="Z635" s="22" t="s">
        <v>276</v>
      </c>
      <c r="AA635" s="22">
        <v>20</v>
      </c>
      <c r="AB635" s="22" t="s">
        <v>145</v>
      </c>
      <c r="AC635" s="22">
        <v>20</v>
      </c>
      <c r="AD635" s="22" t="s">
        <v>221</v>
      </c>
      <c r="AE635" s="22" t="s">
        <v>651</v>
      </c>
      <c r="AF635" s="22">
        <v>568</v>
      </c>
      <c r="AG635" s="22">
        <v>3</v>
      </c>
      <c r="AH635" s="22">
        <v>4</v>
      </c>
      <c r="AI635" s="34" t="s">
        <v>12</v>
      </c>
      <c r="AJ635" s="22" t="s">
        <v>8</v>
      </c>
      <c r="AK635" s="22" t="s">
        <v>8</v>
      </c>
      <c r="AL635" s="22" t="s">
        <v>8</v>
      </c>
      <c r="AM635" s="22" t="s">
        <v>8</v>
      </c>
      <c r="AN635" s="22" t="s">
        <v>8</v>
      </c>
      <c r="AO635" s="34">
        <v>24</v>
      </c>
      <c r="AP635" s="22" t="s">
        <v>875</v>
      </c>
      <c r="AQ635" s="22">
        <v>124</v>
      </c>
      <c r="AR635" s="22">
        <v>34.799999999999997</v>
      </c>
      <c r="AS635" s="22" t="s">
        <v>8</v>
      </c>
      <c r="AT635" s="22" t="s">
        <v>8</v>
      </c>
      <c r="AU635" s="22" t="s">
        <v>8</v>
      </c>
      <c r="AV635" s="22" t="s">
        <v>8</v>
      </c>
      <c r="AW635" s="22" t="s">
        <v>137</v>
      </c>
      <c r="AX635" s="22" t="s">
        <v>196</v>
      </c>
      <c r="AY635" s="34" t="s">
        <v>12</v>
      </c>
      <c r="AZ635" s="22" t="s">
        <v>8</v>
      </c>
      <c r="BA635" s="22" t="s">
        <v>8</v>
      </c>
      <c r="BB635" s="22" t="s">
        <v>8</v>
      </c>
      <c r="BC635" s="22" t="s">
        <v>8</v>
      </c>
      <c r="BD635" s="22" t="s">
        <v>8</v>
      </c>
      <c r="BE635" s="22" t="s">
        <v>8</v>
      </c>
      <c r="BF635" s="34" t="s">
        <v>272</v>
      </c>
      <c r="BG635" s="22" t="s">
        <v>273</v>
      </c>
      <c r="BH635" s="22" t="s">
        <v>2442</v>
      </c>
    </row>
    <row r="636" spans="1:61" x14ac:dyDescent="0.3">
      <c r="A636" t="s">
        <v>2443</v>
      </c>
      <c r="B636" t="s">
        <v>2430</v>
      </c>
      <c r="C636">
        <v>2014</v>
      </c>
      <c r="D636" t="s">
        <v>2444</v>
      </c>
      <c r="E636" t="s">
        <v>141</v>
      </c>
      <c r="F636" s="35" t="s">
        <v>24</v>
      </c>
      <c r="G636" t="s">
        <v>50</v>
      </c>
      <c r="H636" t="s">
        <v>36</v>
      </c>
      <c r="I636" t="s">
        <v>210</v>
      </c>
      <c r="J636" t="s">
        <v>284</v>
      </c>
      <c r="K636" t="s">
        <v>9</v>
      </c>
      <c r="L636">
        <v>13</v>
      </c>
      <c r="M636" t="s">
        <v>9</v>
      </c>
      <c r="N636" t="s">
        <v>9</v>
      </c>
      <c r="O636" t="s">
        <v>9</v>
      </c>
      <c r="P636" t="s">
        <v>9</v>
      </c>
      <c r="Q636">
        <v>1</v>
      </c>
      <c r="R636">
        <v>19</v>
      </c>
      <c r="S636">
        <v>1</v>
      </c>
      <c r="T636">
        <v>24</v>
      </c>
      <c r="U636">
        <f t="shared" si="37"/>
        <v>1</v>
      </c>
      <c r="V636">
        <f t="shared" si="38"/>
        <v>19</v>
      </c>
      <c r="W636" s="35" t="s">
        <v>147</v>
      </c>
      <c r="X636" t="s">
        <v>95</v>
      </c>
      <c r="Y636" t="s">
        <v>2553</v>
      </c>
      <c r="Z636" t="s">
        <v>276</v>
      </c>
      <c r="AA636">
        <v>20</v>
      </c>
      <c r="AB636" t="s">
        <v>145</v>
      </c>
      <c r="AC636">
        <v>20</v>
      </c>
      <c r="AD636" t="s">
        <v>221</v>
      </c>
      <c r="AE636" t="s">
        <v>651</v>
      </c>
      <c r="AF636">
        <v>568</v>
      </c>
      <c r="AG636">
        <v>3</v>
      </c>
      <c r="AH636">
        <v>4</v>
      </c>
      <c r="AI636" s="35" t="s">
        <v>2445</v>
      </c>
      <c r="AK636">
        <v>0.9</v>
      </c>
      <c r="AL636" t="s">
        <v>190</v>
      </c>
      <c r="AM636">
        <v>-336</v>
      </c>
      <c r="AN636" t="s">
        <v>156</v>
      </c>
      <c r="AO636" s="35">
        <v>48</v>
      </c>
      <c r="AP636" t="s">
        <v>875</v>
      </c>
      <c r="AQ636">
        <v>77</v>
      </c>
      <c r="AR636">
        <v>12</v>
      </c>
      <c r="AS636">
        <v>112</v>
      </c>
      <c r="AT636">
        <v>27</v>
      </c>
      <c r="AU636" t="s">
        <v>8</v>
      </c>
      <c r="AV636" t="s">
        <v>8</v>
      </c>
      <c r="AW636" t="s">
        <v>137</v>
      </c>
      <c r="AX636" t="s">
        <v>196</v>
      </c>
      <c r="AY636" s="35" t="s">
        <v>12</v>
      </c>
      <c r="AZ636" t="s">
        <v>8</v>
      </c>
      <c r="BA636" t="s">
        <v>8</v>
      </c>
      <c r="BB636" t="s">
        <v>8</v>
      </c>
      <c r="BC636" t="s">
        <v>8</v>
      </c>
      <c r="BD636" t="s">
        <v>8</v>
      </c>
      <c r="BE636" t="s">
        <v>8</v>
      </c>
      <c r="BF636" s="35" t="s">
        <v>273</v>
      </c>
      <c r="BG636" t="s">
        <v>273</v>
      </c>
    </row>
    <row r="637" spans="1:61" x14ac:dyDescent="0.3">
      <c r="A637" t="s">
        <v>2443</v>
      </c>
      <c r="B637" t="s">
        <v>2430</v>
      </c>
      <c r="C637">
        <v>2014</v>
      </c>
      <c r="D637" t="s">
        <v>2444</v>
      </c>
      <c r="E637" t="s">
        <v>143</v>
      </c>
      <c r="F637" s="35" t="s">
        <v>24</v>
      </c>
      <c r="G637" t="s">
        <v>48</v>
      </c>
      <c r="H637" t="s">
        <v>36</v>
      </c>
      <c r="I637" t="s">
        <v>12</v>
      </c>
      <c r="J637" t="s">
        <v>8</v>
      </c>
      <c r="K637" t="s">
        <v>9</v>
      </c>
      <c r="L637">
        <v>13</v>
      </c>
      <c r="M637" t="s">
        <v>9</v>
      </c>
      <c r="N637" t="s">
        <v>9</v>
      </c>
      <c r="O637" t="s">
        <v>9</v>
      </c>
      <c r="P637" t="s">
        <v>9</v>
      </c>
      <c r="Q637">
        <v>1</v>
      </c>
      <c r="R637">
        <v>5.5</v>
      </c>
      <c r="S637">
        <v>1</v>
      </c>
      <c r="T637">
        <v>5.5</v>
      </c>
      <c r="U637">
        <f t="shared" si="37"/>
        <v>1</v>
      </c>
      <c r="V637">
        <f t="shared" si="38"/>
        <v>5.5</v>
      </c>
      <c r="W637" s="35" t="s">
        <v>147</v>
      </c>
      <c r="X637" t="s">
        <v>95</v>
      </c>
      <c r="Y637" t="s">
        <v>2553</v>
      </c>
      <c r="Z637" t="s">
        <v>276</v>
      </c>
      <c r="AA637">
        <v>20</v>
      </c>
      <c r="AB637" t="s">
        <v>145</v>
      </c>
      <c r="AC637">
        <v>20</v>
      </c>
      <c r="AD637" t="s">
        <v>221</v>
      </c>
      <c r="AE637" t="s">
        <v>651</v>
      </c>
      <c r="AF637">
        <v>568</v>
      </c>
      <c r="AG637">
        <v>3</v>
      </c>
      <c r="AH637">
        <v>4</v>
      </c>
      <c r="AI637" s="35" t="s">
        <v>2445</v>
      </c>
      <c r="AK637">
        <v>0.9</v>
      </c>
      <c r="AL637" t="s">
        <v>190</v>
      </c>
      <c r="AM637">
        <v>-336</v>
      </c>
      <c r="AN637" t="s">
        <v>156</v>
      </c>
      <c r="AO637" s="35">
        <v>48</v>
      </c>
      <c r="AP637" t="s">
        <v>875</v>
      </c>
      <c r="AQ637">
        <v>38</v>
      </c>
      <c r="AR637">
        <v>9</v>
      </c>
      <c r="AS637">
        <v>45</v>
      </c>
      <c r="AT637">
        <v>19</v>
      </c>
      <c r="AU637" t="s">
        <v>8</v>
      </c>
      <c r="AV637" t="s">
        <v>8</v>
      </c>
      <c r="AW637" t="s">
        <v>137</v>
      </c>
      <c r="AX637" t="s">
        <v>196</v>
      </c>
      <c r="AY637" s="35" t="s">
        <v>12</v>
      </c>
      <c r="AZ637" t="s">
        <v>8</v>
      </c>
      <c r="BA637" t="s">
        <v>8</v>
      </c>
      <c r="BB637" t="s">
        <v>8</v>
      </c>
      <c r="BC637" t="s">
        <v>8</v>
      </c>
      <c r="BD637" t="s">
        <v>8</v>
      </c>
      <c r="BE637" t="s">
        <v>8</v>
      </c>
      <c r="BF637" s="35" t="s">
        <v>273</v>
      </c>
      <c r="BG637" t="s">
        <v>273</v>
      </c>
    </row>
    <row r="638" spans="1:61" s="22" customFormat="1" x14ac:dyDescent="0.3">
      <c r="A638" s="22" t="s">
        <v>2446</v>
      </c>
      <c r="B638" s="22" t="s">
        <v>2430</v>
      </c>
      <c r="C638" s="22">
        <v>2002</v>
      </c>
      <c r="D638" s="22" t="s">
        <v>2447</v>
      </c>
      <c r="E638" s="22" t="s">
        <v>141</v>
      </c>
      <c r="F638" s="34" t="s">
        <v>24</v>
      </c>
      <c r="G638" s="22" t="s">
        <v>50</v>
      </c>
      <c r="H638" s="22" t="s">
        <v>36</v>
      </c>
      <c r="I638" s="22" t="s">
        <v>210</v>
      </c>
      <c r="J638" s="22" t="s">
        <v>284</v>
      </c>
      <c r="K638" s="22">
        <v>22</v>
      </c>
      <c r="L638" s="22" t="s">
        <v>9</v>
      </c>
      <c r="M638" s="22">
        <v>30</v>
      </c>
      <c r="N638" s="22">
        <v>346</v>
      </c>
      <c r="O638" s="22" t="s">
        <v>9</v>
      </c>
      <c r="P638" s="22">
        <v>444</v>
      </c>
      <c r="Q638" s="22">
        <v>1</v>
      </c>
      <c r="R638" s="22">
        <v>6.5</v>
      </c>
      <c r="S638" s="22">
        <v>0</v>
      </c>
      <c r="T638" s="22" t="s">
        <v>8</v>
      </c>
      <c r="U638" s="22" t="str">
        <f t="shared" si="37"/>
        <v>NA</v>
      </c>
      <c r="V638" s="22" t="str">
        <f t="shared" si="38"/>
        <v>NA</v>
      </c>
      <c r="W638" s="34" t="s">
        <v>147</v>
      </c>
      <c r="X638" s="22" t="s">
        <v>95</v>
      </c>
      <c r="Y638" s="22" t="s">
        <v>2553</v>
      </c>
      <c r="Z638" s="22" t="s">
        <v>276</v>
      </c>
      <c r="AA638" s="22">
        <v>20</v>
      </c>
      <c r="AB638" s="22" t="s">
        <v>145</v>
      </c>
      <c r="AC638" s="22">
        <v>20</v>
      </c>
      <c r="AD638" s="22" t="s">
        <v>221</v>
      </c>
      <c r="AE638" s="22" t="s">
        <v>651</v>
      </c>
      <c r="AF638" s="22">
        <v>568</v>
      </c>
      <c r="AG638" s="22">
        <v>3</v>
      </c>
      <c r="AH638" s="22">
        <v>4</v>
      </c>
      <c r="AI638" s="34" t="s">
        <v>12</v>
      </c>
      <c r="AJ638" s="22" t="s">
        <v>8</v>
      </c>
      <c r="AK638" s="22" t="s">
        <v>8</v>
      </c>
      <c r="AL638" s="22" t="s">
        <v>8</v>
      </c>
      <c r="AM638" s="22" t="s">
        <v>8</v>
      </c>
      <c r="AN638" s="22" t="s">
        <v>8</v>
      </c>
      <c r="AO638" s="34">
        <v>72</v>
      </c>
      <c r="AP638" s="22" t="s">
        <v>875</v>
      </c>
      <c r="AQ638" s="22">
        <v>81.599999999999994</v>
      </c>
      <c r="AR638" s="22">
        <v>18.3</v>
      </c>
      <c r="AS638" s="22" t="s">
        <v>8</v>
      </c>
      <c r="AT638" s="22" t="s">
        <v>8</v>
      </c>
      <c r="AU638" s="22" t="s">
        <v>8</v>
      </c>
      <c r="AV638" s="22" t="s">
        <v>8</v>
      </c>
      <c r="AW638" s="22" t="s">
        <v>137</v>
      </c>
      <c r="AX638" s="22" t="s">
        <v>196</v>
      </c>
      <c r="AY638" s="34" t="s">
        <v>12</v>
      </c>
      <c r="AZ638" s="22" t="s">
        <v>8</v>
      </c>
      <c r="BA638" s="22" t="s">
        <v>8</v>
      </c>
      <c r="BB638" s="22" t="s">
        <v>8</v>
      </c>
      <c r="BC638" s="22" t="s">
        <v>8</v>
      </c>
      <c r="BD638" s="22" t="s">
        <v>8</v>
      </c>
      <c r="BE638" s="22" t="s">
        <v>8</v>
      </c>
      <c r="BF638" s="34" t="s">
        <v>273</v>
      </c>
      <c r="BG638" s="22" t="s">
        <v>273</v>
      </c>
      <c r="BH638" s="22" t="s">
        <v>2448</v>
      </c>
    </row>
    <row r="639" spans="1:61" x14ac:dyDescent="0.3">
      <c r="A639" t="s">
        <v>2449</v>
      </c>
      <c r="B639" t="s">
        <v>2430</v>
      </c>
      <c r="C639">
        <v>2003</v>
      </c>
      <c r="D639" t="s">
        <v>2450</v>
      </c>
      <c r="E639" t="s">
        <v>141</v>
      </c>
      <c r="F639" s="35" t="s">
        <v>24</v>
      </c>
      <c r="G639" t="s">
        <v>649</v>
      </c>
      <c r="H639" t="s">
        <v>36</v>
      </c>
      <c r="I639" t="s">
        <v>210</v>
      </c>
      <c r="J639" t="s">
        <v>284</v>
      </c>
      <c r="K639">
        <v>22</v>
      </c>
      <c r="L639" t="s">
        <v>9</v>
      </c>
      <c r="M639">
        <v>30</v>
      </c>
      <c r="N639" t="s">
        <v>9</v>
      </c>
      <c r="O639" t="s">
        <v>9</v>
      </c>
      <c r="P639" t="s">
        <v>9</v>
      </c>
      <c r="Q639">
        <v>23</v>
      </c>
      <c r="R639">
        <v>6</v>
      </c>
      <c r="S639">
        <v>0</v>
      </c>
      <c r="T639" t="s">
        <v>8</v>
      </c>
      <c r="U639" t="str">
        <f t="shared" si="37"/>
        <v>NA</v>
      </c>
      <c r="V639" t="str">
        <f t="shared" si="38"/>
        <v>NA</v>
      </c>
      <c r="W639" s="35" t="s">
        <v>147</v>
      </c>
      <c r="X639" t="s">
        <v>95</v>
      </c>
      <c r="Y639" t="s">
        <v>2553</v>
      </c>
      <c r="Z639" t="s">
        <v>276</v>
      </c>
      <c r="AA639">
        <v>20</v>
      </c>
      <c r="AB639" t="s">
        <v>145</v>
      </c>
      <c r="AC639" t="s">
        <v>9</v>
      </c>
      <c r="AD639" t="s">
        <v>8</v>
      </c>
      <c r="AE639" t="s">
        <v>651</v>
      </c>
      <c r="AF639">
        <v>568</v>
      </c>
      <c r="AG639">
        <v>3</v>
      </c>
      <c r="AH639">
        <v>4</v>
      </c>
      <c r="AI639" s="35" t="s">
        <v>12</v>
      </c>
      <c r="AJ639" t="s">
        <v>8</v>
      </c>
      <c r="AK639" t="s">
        <v>8</v>
      </c>
      <c r="AL639" t="s">
        <v>8</v>
      </c>
      <c r="AM639" t="s">
        <v>8</v>
      </c>
      <c r="AN639" t="s">
        <v>8</v>
      </c>
      <c r="AO639" s="35">
        <v>72</v>
      </c>
      <c r="AP639" t="s">
        <v>875</v>
      </c>
      <c r="AQ639">
        <v>85</v>
      </c>
      <c r="AR639">
        <v>17</v>
      </c>
      <c r="AS639" t="s">
        <v>8</v>
      </c>
      <c r="AT639" t="s">
        <v>8</v>
      </c>
      <c r="AU639" t="s">
        <v>8</v>
      </c>
      <c r="AV639" t="s">
        <v>8</v>
      </c>
      <c r="AW639" t="s">
        <v>137</v>
      </c>
      <c r="AX639" t="s">
        <v>196</v>
      </c>
      <c r="AY639" s="35" t="s">
        <v>12</v>
      </c>
      <c r="AZ639" t="s">
        <v>8</v>
      </c>
      <c r="BA639" t="s">
        <v>8</v>
      </c>
      <c r="BB639" t="s">
        <v>8</v>
      </c>
      <c r="BC639" t="s">
        <v>8</v>
      </c>
      <c r="BD639" t="s">
        <v>8</v>
      </c>
      <c r="BE639" t="s">
        <v>8</v>
      </c>
      <c r="BF639" s="35" t="s">
        <v>273</v>
      </c>
      <c r="BG639" t="s">
        <v>273</v>
      </c>
      <c r="BH639" t="s">
        <v>2451</v>
      </c>
    </row>
    <row r="640" spans="1:61" x14ac:dyDescent="0.3">
      <c r="A640" t="s">
        <v>2449</v>
      </c>
      <c r="B640" t="s">
        <v>2430</v>
      </c>
      <c r="C640">
        <v>2003</v>
      </c>
      <c r="D640" t="s">
        <v>2450</v>
      </c>
      <c r="E640" t="s">
        <v>143</v>
      </c>
      <c r="F640" s="35" t="s">
        <v>24</v>
      </c>
      <c r="G640" t="s">
        <v>10</v>
      </c>
      <c r="H640" t="s">
        <v>36</v>
      </c>
      <c r="I640" t="s">
        <v>12</v>
      </c>
      <c r="J640" t="s">
        <v>8</v>
      </c>
      <c r="K640">
        <v>22</v>
      </c>
      <c r="L640" t="s">
        <v>9</v>
      </c>
      <c r="M640">
        <v>30</v>
      </c>
      <c r="N640" t="s">
        <v>9</v>
      </c>
      <c r="O640" t="s">
        <v>9</v>
      </c>
      <c r="P640" t="s">
        <v>9</v>
      </c>
      <c r="Q640">
        <v>23</v>
      </c>
      <c r="R640">
        <v>4</v>
      </c>
      <c r="S640">
        <v>0</v>
      </c>
      <c r="T640" t="s">
        <v>8</v>
      </c>
      <c r="U640" t="str">
        <f t="shared" ref="U640:U643" si="41">IF(AND(Q640&lt;&gt;"", Q640&lt;&gt;0, Q640&lt;&gt;"NA", Q640&lt;&gt;"NR",S640&lt;&gt;"", S640&lt;&gt;0, S640&lt;&gt;"NA", S640&lt;&gt;"NR"), S640/Q640, "NA")</f>
        <v>NA</v>
      </c>
      <c r="V640" t="str">
        <f t="shared" ref="V640:V643" si="42">IF(AND(U640&lt;&gt;"", U640&lt;&gt;0, U640&lt;&gt;"NA", U640&lt;&gt;"NR",R640&lt;&gt;"", R640&lt;&gt;0, R640&lt;&gt;"NA", R640&lt;&gt;"NR"), R640/U640, "NA")</f>
        <v>NA</v>
      </c>
      <c r="W640" s="35" t="s">
        <v>147</v>
      </c>
      <c r="X640" t="s">
        <v>95</v>
      </c>
      <c r="Y640" t="s">
        <v>2553</v>
      </c>
      <c r="Z640" t="s">
        <v>276</v>
      </c>
      <c r="AA640">
        <v>20</v>
      </c>
      <c r="AB640" t="s">
        <v>145</v>
      </c>
      <c r="AC640" t="s">
        <v>9</v>
      </c>
      <c r="AD640" t="s">
        <v>8</v>
      </c>
      <c r="AE640" t="s">
        <v>651</v>
      </c>
      <c r="AF640">
        <v>568</v>
      </c>
      <c r="AG640">
        <v>3</v>
      </c>
      <c r="AH640">
        <v>4</v>
      </c>
      <c r="AI640" s="35" t="s">
        <v>12</v>
      </c>
      <c r="AJ640" t="s">
        <v>8</v>
      </c>
      <c r="AK640" t="s">
        <v>8</v>
      </c>
      <c r="AL640" t="s">
        <v>8</v>
      </c>
      <c r="AM640" t="s">
        <v>8</v>
      </c>
      <c r="AN640" t="s">
        <v>8</v>
      </c>
      <c r="AO640" s="35">
        <v>72</v>
      </c>
      <c r="AP640" t="s">
        <v>875</v>
      </c>
      <c r="AQ640">
        <v>12</v>
      </c>
      <c r="AR640">
        <v>2</v>
      </c>
      <c r="AS640" t="s">
        <v>8</v>
      </c>
      <c r="AT640" t="s">
        <v>8</v>
      </c>
      <c r="AU640" t="s">
        <v>8</v>
      </c>
      <c r="AV640" t="s">
        <v>8</v>
      </c>
      <c r="AW640" t="s">
        <v>137</v>
      </c>
      <c r="AX640" t="s">
        <v>196</v>
      </c>
      <c r="AY640" s="35" t="s">
        <v>12</v>
      </c>
      <c r="AZ640" t="s">
        <v>8</v>
      </c>
      <c r="BA640" t="s">
        <v>8</v>
      </c>
      <c r="BB640" t="s">
        <v>8</v>
      </c>
      <c r="BC640" t="s">
        <v>8</v>
      </c>
      <c r="BD640" t="s">
        <v>8</v>
      </c>
      <c r="BE640" t="s">
        <v>8</v>
      </c>
      <c r="BF640" s="35" t="s">
        <v>273</v>
      </c>
      <c r="BG640" t="s">
        <v>273</v>
      </c>
      <c r="BH640" t="s">
        <v>2451</v>
      </c>
    </row>
    <row r="641" spans="1:60" x14ac:dyDescent="0.3">
      <c r="A641" t="s">
        <v>2449</v>
      </c>
      <c r="B641" t="s">
        <v>2430</v>
      </c>
      <c r="C641">
        <v>2003</v>
      </c>
      <c r="D641" t="s">
        <v>2450</v>
      </c>
      <c r="E641" t="s">
        <v>144</v>
      </c>
      <c r="F641" s="35" t="s">
        <v>24</v>
      </c>
      <c r="G641" t="s">
        <v>649</v>
      </c>
      <c r="H641" t="s">
        <v>35</v>
      </c>
      <c r="I641" t="s">
        <v>210</v>
      </c>
      <c r="J641" t="s">
        <v>284</v>
      </c>
      <c r="K641">
        <v>22</v>
      </c>
      <c r="L641" t="s">
        <v>9</v>
      </c>
      <c r="M641">
        <v>30</v>
      </c>
      <c r="N641" t="s">
        <v>9</v>
      </c>
      <c r="O641" t="s">
        <v>9</v>
      </c>
      <c r="P641" t="s">
        <v>9</v>
      </c>
      <c r="Q641">
        <v>23</v>
      </c>
      <c r="R641">
        <v>8</v>
      </c>
      <c r="S641">
        <v>0</v>
      </c>
      <c r="T641" t="s">
        <v>8</v>
      </c>
      <c r="U641" t="str">
        <f t="shared" si="41"/>
        <v>NA</v>
      </c>
      <c r="V641" t="str">
        <f t="shared" si="42"/>
        <v>NA</v>
      </c>
      <c r="W641" s="35" t="s">
        <v>147</v>
      </c>
      <c r="X641" t="s">
        <v>95</v>
      </c>
      <c r="Y641" t="s">
        <v>2553</v>
      </c>
      <c r="Z641" t="s">
        <v>276</v>
      </c>
      <c r="AA641">
        <v>20</v>
      </c>
      <c r="AB641" t="s">
        <v>145</v>
      </c>
      <c r="AC641" t="s">
        <v>9</v>
      </c>
      <c r="AD641" t="s">
        <v>8</v>
      </c>
      <c r="AE641" t="s">
        <v>651</v>
      </c>
      <c r="AF641">
        <v>568</v>
      </c>
      <c r="AG641">
        <v>3</v>
      </c>
      <c r="AH641">
        <v>4</v>
      </c>
      <c r="AI641" s="35" t="s">
        <v>12</v>
      </c>
      <c r="AJ641" t="s">
        <v>8</v>
      </c>
      <c r="AK641" t="s">
        <v>8</v>
      </c>
      <c r="AL641" t="s">
        <v>8</v>
      </c>
      <c r="AM641" t="s">
        <v>8</v>
      </c>
      <c r="AN641" t="s">
        <v>8</v>
      </c>
      <c r="AO641" s="35">
        <v>72</v>
      </c>
      <c r="AP641" t="s">
        <v>875</v>
      </c>
      <c r="AQ641">
        <v>58</v>
      </c>
      <c r="AR641">
        <v>14</v>
      </c>
      <c r="AS641" t="s">
        <v>8</v>
      </c>
      <c r="AT641" t="s">
        <v>8</v>
      </c>
      <c r="AU641" t="s">
        <v>8</v>
      </c>
      <c r="AV641" t="s">
        <v>8</v>
      </c>
      <c r="AW641" t="s">
        <v>137</v>
      </c>
      <c r="AX641" t="s">
        <v>196</v>
      </c>
      <c r="AY641" s="35" t="s">
        <v>12</v>
      </c>
      <c r="AZ641" t="s">
        <v>8</v>
      </c>
      <c r="BA641" t="s">
        <v>8</v>
      </c>
      <c r="BB641" t="s">
        <v>8</v>
      </c>
      <c r="BC641" t="s">
        <v>8</v>
      </c>
      <c r="BD641" t="s">
        <v>8</v>
      </c>
      <c r="BE641" t="s">
        <v>8</v>
      </c>
      <c r="BF641" s="35" t="s">
        <v>273</v>
      </c>
      <c r="BG641" t="s">
        <v>273</v>
      </c>
      <c r="BH641" t="s">
        <v>2451</v>
      </c>
    </row>
    <row r="642" spans="1:60" x14ac:dyDescent="0.3">
      <c r="A642" t="s">
        <v>2449</v>
      </c>
      <c r="B642" t="s">
        <v>2430</v>
      </c>
      <c r="C642">
        <v>2003</v>
      </c>
      <c r="D642" t="s">
        <v>2450</v>
      </c>
      <c r="E642" t="s">
        <v>263</v>
      </c>
      <c r="F642" s="35" t="s">
        <v>24</v>
      </c>
      <c r="G642" t="s">
        <v>650</v>
      </c>
      <c r="H642" t="s">
        <v>36</v>
      </c>
      <c r="I642" t="s">
        <v>210</v>
      </c>
      <c r="J642" t="s">
        <v>284</v>
      </c>
      <c r="K642">
        <v>22</v>
      </c>
      <c r="L642" t="s">
        <v>9</v>
      </c>
      <c r="M642">
        <v>30</v>
      </c>
      <c r="N642" t="s">
        <v>9</v>
      </c>
      <c r="O642" t="s">
        <v>9</v>
      </c>
      <c r="P642" t="s">
        <v>9</v>
      </c>
      <c r="Q642">
        <v>23</v>
      </c>
      <c r="R642">
        <v>10</v>
      </c>
      <c r="S642">
        <v>0</v>
      </c>
      <c r="T642" t="s">
        <v>8</v>
      </c>
      <c r="U642" t="str">
        <f t="shared" si="41"/>
        <v>NA</v>
      </c>
      <c r="V642" t="str">
        <f t="shared" si="42"/>
        <v>NA</v>
      </c>
      <c r="W642" s="35" t="s">
        <v>147</v>
      </c>
      <c r="X642" t="s">
        <v>95</v>
      </c>
      <c r="Y642" t="s">
        <v>2553</v>
      </c>
      <c r="Z642" t="s">
        <v>276</v>
      </c>
      <c r="AA642">
        <v>20</v>
      </c>
      <c r="AB642" t="s">
        <v>145</v>
      </c>
      <c r="AC642" t="s">
        <v>9</v>
      </c>
      <c r="AD642" t="s">
        <v>8</v>
      </c>
      <c r="AE642" t="s">
        <v>651</v>
      </c>
      <c r="AF642">
        <v>568</v>
      </c>
      <c r="AG642">
        <v>3</v>
      </c>
      <c r="AH642">
        <v>4</v>
      </c>
      <c r="AI642" s="35" t="s">
        <v>12</v>
      </c>
      <c r="AJ642" t="s">
        <v>8</v>
      </c>
      <c r="AK642" t="s">
        <v>8</v>
      </c>
      <c r="AL642" t="s">
        <v>8</v>
      </c>
      <c r="AM642" t="s">
        <v>8</v>
      </c>
      <c r="AN642" t="s">
        <v>8</v>
      </c>
      <c r="AO642" s="35">
        <v>72</v>
      </c>
      <c r="AP642" t="s">
        <v>875</v>
      </c>
      <c r="AQ642">
        <v>62</v>
      </c>
      <c r="AR642">
        <v>11</v>
      </c>
      <c r="AS642" t="s">
        <v>8</v>
      </c>
      <c r="AT642" t="s">
        <v>8</v>
      </c>
      <c r="AU642" t="s">
        <v>8</v>
      </c>
      <c r="AV642" t="s">
        <v>8</v>
      </c>
      <c r="AW642" t="s">
        <v>137</v>
      </c>
      <c r="AX642" t="s">
        <v>196</v>
      </c>
      <c r="AY642" s="35" t="s">
        <v>12</v>
      </c>
      <c r="AZ642" t="s">
        <v>8</v>
      </c>
      <c r="BA642" t="s">
        <v>8</v>
      </c>
      <c r="BB642" t="s">
        <v>8</v>
      </c>
      <c r="BC642" t="s">
        <v>8</v>
      </c>
      <c r="BD642" t="s">
        <v>8</v>
      </c>
      <c r="BE642" t="s">
        <v>8</v>
      </c>
      <c r="BF642" s="35" t="s">
        <v>273</v>
      </c>
      <c r="BG642" t="s">
        <v>273</v>
      </c>
      <c r="BH642" t="s">
        <v>2451</v>
      </c>
    </row>
    <row r="643" spans="1:60" x14ac:dyDescent="0.3">
      <c r="A643" t="s">
        <v>2449</v>
      </c>
      <c r="B643" t="s">
        <v>2430</v>
      </c>
      <c r="C643">
        <v>2003</v>
      </c>
      <c r="D643" t="s">
        <v>2450</v>
      </c>
      <c r="E643" t="s">
        <v>264</v>
      </c>
      <c r="F643" s="35" t="s">
        <v>24</v>
      </c>
      <c r="G643" t="s">
        <v>650</v>
      </c>
      <c r="H643" t="s">
        <v>35</v>
      </c>
      <c r="I643" t="s">
        <v>210</v>
      </c>
      <c r="J643" t="s">
        <v>284</v>
      </c>
      <c r="K643">
        <v>22</v>
      </c>
      <c r="L643" t="s">
        <v>9</v>
      </c>
      <c r="M643">
        <v>30</v>
      </c>
      <c r="N643" t="s">
        <v>9</v>
      </c>
      <c r="O643" t="s">
        <v>9</v>
      </c>
      <c r="P643" t="s">
        <v>9</v>
      </c>
      <c r="Q643">
        <v>23</v>
      </c>
      <c r="R643">
        <v>5</v>
      </c>
      <c r="S643">
        <v>0</v>
      </c>
      <c r="T643" t="s">
        <v>8</v>
      </c>
      <c r="U643" t="str">
        <f t="shared" si="41"/>
        <v>NA</v>
      </c>
      <c r="V643" t="str">
        <f t="shared" si="42"/>
        <v>NA</v>
      </c>
      <c r="W643" s="35" t="s">
        <v>147</v>
      </c>
      <c r="X643" t="s">
        <v>95</v>
      </c>
      <c r="Y643" t="s">
        <v>2553</v>
      </c>
      <c r="Z643" t="s">
        <v>276</v>
      </c>
      <c r="AA643">
        <v>20</v>
      </c>
      <c r="AB643" t="s">
        <v>145</v>
      </c>
      <c r="AC643" t="s">
        <v>9</v>
      </c>
      <c r="AD643" t="s">
        <v>8</v>
      </c>
      <c r="AE643" t="s">
        <v>651</v>
      </c>
      <c r="AF643">
        <v>568</v>
      </c>
      <c r="AG643">
        <v>3</v>
      </c>
      <c r="AH643">
        <v>4</v>
      </c>
      <c r="AI643" s="35" t="s">
        <v>12</v>
      </c>
      <c r="AJ643" t="s">
        <v>8</v>
      </c>
      <c r="AK643" t="s">
        <v>8</v>
      </c>
      <c r="AL643" t="s">
        <v>8</v>
      </c>
      <c r="AM643" t="s">
        <v>8</v>
      </c>
      <c r="AN643" t="s">
        <v>8</v>
      </c>
      <c r="AO643" s="35">
        <v>72</v>
      </c>
      <c r="AP643" t="s">
        <v>875</v>
      </c>
      <c r="AQ643">
        <v>35</v>
      </c>
      <c r="AR643">
        <v>8</v>
      </c>
      <c r="AS643" t="s">
        <v>8</v>
      </c>
      <c r="AT643" t="s">
        <v>8</v>
      </c>
      <c r="AU643" t="s">
        <v>8</v>
      </c>
      <c r="AV643" t="s">
        <v>8</v>
      </c>
      <c r="AW643" t="s">
        <v>137</v>
      </c>
      <c r="AX643" t="s">
        <v>196</v>
      </c>
      <c r="AY643" s="35" t="s">
        <v>12</v>
      </c>
      <c r="AZ643" t="s">
        <v>8</v>
      </c>
      <c r="BA643" t="s">
        <v>8</v>
      </c>
      <c r="BB643" t="s">
        <v>8</v>
      </c>
      <c r="BC643" t="s">
        <v>8</v>
      </c>
      <c r="BD643" t="s">
        <v>8</v>
      </c>
      <c r="BE643" t="s">
        <v>8</v>
      </c>
      <c r="BF643" s="35" t="s">
        <v>273</v>
      </c>
      <c r="BG643" t="s">
        <v>273</v>
      </c>
      <c r="BH643" t="s">
        <v>2451</v>
      </c>
    </row>
    <row r="644" spans="1:60" x14ac:dyDescent="0.3">
      <c r="A644" t="s">
        <v>2449</v>
      </c>
      <c r="B644" t="s">
        <v>2430</v>
      </c>
      <c r="C644">
        <v>2003</v>
      </c>
      <c r="D644" t="s">
        <v>2450</v>
      </c>
      <c r="E644" t="s">
        <v>277</v>
      </c>
      <c r="F644" s="35" t="s">
        <v>24</v>
      </c>
      <c r="G644" t="s">
        <v>2452</v>
      </c>
      <c r="H644" t="s">
        <v>36</v>
      </c>
      <c r="I644" t="s">
        <v>12</v>
      </c>
      <c r="J644" t="s">
        <v>8</v>
      </c>
      <c r="K644">
        <v>22</v>
      </c>
      <c r="L644" t="s">
        <v>9</v>
      </c>
      <c r="M644">
        <v>30</v>
      </c>
      <c r="N644" t="s">
        <v>9</v>
      </c>
      <c r="O644" t="s">
        <v>9</v>
      </c>
      <c r="P644" t="s">
        <v>9</v>
      </c>
      <c r="Q644">
        <v>23</v>
      </c>
      <c r="R644">
        <v>6</v>
      </c>
      <c r="S644">
        <v>0</v>
      </c>
      <c r="T644" t="s">
        <v>8</v>
      </c>
      <c r="U644" t="str">
        <f t="shared" ref="U644" si="43">IF(AND(Q644&lt;&gt;"", Q644&lt;&gt;0, Q644&lt;&gt;"NA", Q644&lt;&gt;"NR",S644&lt;&gt;"", S644&lt;&gt;0, S644&lt;&gt;"NA", S644&lt;&gt;"NR"), S644/Q644, "NA")</f>
        <v>NA</v>
      </c>
      <c r="V644" t="str">
        <f t="shared" ref="V644" si="44">IF(AND(U644&lt;&gt;"", U644&lt;&gt;0, U644&lt;&gt;"NA", U644&lt;&gt;"NR",R644&lt;&gt;"", R644&lt;&gt;0, R644&lt;&gt;"NA", R644&lt;&gt;"NR"), R644/U644, "NA")</f>
        <v>NA</v>
      </c>
      <c r="W644" s="35" t="s">
        <v>147</v>
      </c>
      <c r="X644" t="s">
        <v>95</v>
      </c>
      <c r="Y644" t="s">
        <v>2553</v>
      </c>
      <c r="Z644" t="s">
        <v>276</v>
      </c>
      <c r="AA644">
        <v>20</v>
      </c>
      <c r="AB644" t="s">
        <v>145</v>
      </c>
      <c r="AC644" t="s">
        <v>9</v>
      </c>
      <c r="AD644" t="s">
        <v>8</v>
      </c>
      <c r="AE644" t="s">
        <v>651</v>
      </c>
      <c r="AF644">
        <v>568</v>
      </c>
      <c r="AG644">
        <v>3</v>
      </c>
      <c r="AH644">
        <v>4</v>
      </c>
      <c r="AI644" s="35" t="s">
        <v>12</v>
      </c>
      <c r="AJ644" t="s">
        <v>8</v>
      </c>
      <c r="AK644" t="s">
        <v>8</v>
      </c>
      <c r="AL644" t="s">
        <v>8</v>
      </c>
      <c r="AM644" t="s">
        <v>8</v>
      </c>
      <c r="AN644" t="s">
        <v>8</v>
      </c>
      <c r="AO644" s="35">
        <v>72</v>
      </c>
      <c r="AP644" t="s">
        <v>875</v>
      </c>
      <c r="AQ644">
        <v>23</v>
      </c>
      <c r="AR644">
        <v>4</v>
      </c>
      <c r="AS644" t="s">
        <v>8</v>
      </c>
      <c r="AT644" t="s">
        <v>8</v>
      </c>
      <c r="AU644" t="s">
        <v>8</v>
      </c>
      <c r="AV644" t="s">
        <v>8</v>
      </c>
      <c r="AW644" t="s">
        <v>137</v>
      </c>
      <c r="AX644" t="s">
        <v>196</v>
      </c>
      <c r="AY644" s="35" t="s">
        <v>12</v>
      </c>
      <c r="AZ644" t="s">
        <v>8</v>
      </c>
      <c r="BA644" t="s">
        <v>8</v>
      </c>
      <c r="BB644" t="s">
        <v>8</v>
      </c>
      <c r="BC644" t="s">
        <v>8</v>
      </c>
      <c r="BD644" t="s">
        <v>8</v>
      </c>
      <c r="BE644" t="s">
        <v>8</v>
      </c>
      <c r="BF644" s="35" t="s">
        <v>273</v>
      </c>
      <c r="BG644" t="s">
        <v>273</v>
      </c>
      <c r="BH644" t="s">
        <v>2451</v>
      </c>
    </row>
    <row r="645" spans="1:60" x14ac:dyDescent="0.3">
      <c r="A645" t="s">
        <v>2449</v>
      </c>
      <c r="B645" t="s">
        <v>2430</v>
      </c>
      <c r="C645">
        <v>2003</v>
      </c>
      <c r="D645" t="s">
        <v>2450</v>
      </c>
      <c r="E645" t="s">
        <v>349</v>
      </c>
      <c r="F645" s="35" t="s">
        <v>24</v>
      </c>
      <c r="G645" t="s">
        <v>2453</v>
      </c>
      <c r="H645" t="s">
        <v>36</v>
      </c>
      <c r="I645" t="s">
        <v>12</v>
      </c>
      <c r="J645" t="s">
        <v>8</v>
      </c>
      <c r="K645">
        <v>22</v>
      </c>
      <c r="L645" t="s">
        <v>9</v>
      </c>
      <c r="M645">
        <v>30</v>
      </c>
      <c r="N645" t="s">
        <v>9</v>
      </c>
      <c r="O645" t="s">
        <v>9</v>
      </c>
      <c r="P645" t="s">
        <v>9</v>
      </c>
      <c r="Q645">
        <v>23</v>
      </c>
      <c r="R645">
        <v>6</v>
      </c>
      <c r="S645">
        <v>0</v>
      </c>
      <c r="T645" t="s">
        <v>8</v>
      </c>
      <c r="U645" t="str">
        <f t="shared" ref="U645" si="45">IF(AND(Q645&lt;&gt;"", Q645&lt;&gt;0, Q645&lt;&gt;"NA", Q645&lt;&gt;"NR",S645&lt;&gt;"", S645&lt;&gt;0, S645&lt;&gt;"NA", S645&lt;&gt;"NR"), S645/Q645, "NA")</f>
        <v>NA</v>
      </c>
      <c r="V645" t="str">
        <f t="shared" ref="V645" si="46">IF(AND(U645&lt;&gt;"", U645&lt;&gt;0, U645&lt;&gt;"NA", U645&lt;&gt;"NR",R645&lt;&gt;"", R645&lt;&gt;0, R645&lt;&gt;"NA", R645&lt;&gt;"NR"), R645/U645, "NA")</f>
        <v>NA</v>
      </c>
      <c r="W645" s="35" t="s">
        <v>147</v>
      </c>
      <c r="X645" t="s">
        <v>95</v>
      </c>
      <c r="Y645" t="s">
        <v>2553</v>
      </c>
      <c r="Z645" t="s">
        <v>276</v>
      </c>
      <c r="AA645">
        <v>20</v>
      </c>
      <c r="AB645" t="s">
        <v>145</v>
      </c>
      <c r="AC645" t="s">
        <v>9</v>
      </c>
      <c r="AD645" t="s">
        <v>8</v>
      </c>
      <c r="AE645" t="s">
        <v>651</v>
      </c>
      <c r="AF645">
        <v>568</v>
      </c>
      <c r="AG645">
        <v>3</v>
      </c>
      <c r="AH645">
        <v>4</v>
      </c>
      <c r="AI645" s="35" t="s">
        <v>12</v>
      </c>
      <c r="AJ645" t="s">
        <v>8</v>
      </c>
      <c r="AK645" t="s">
        <v>8</v>
      </c>
      <c r="AL645" t="s">
        <v>8</v>
      </c>
      <c r="AM645" t="s">
        <v>8</v>
      </c>
      <c r="AN645" t="s">
        <v>8</v>
      </c>
      <c r="AO645" s="35">
        <v>72</v>
      </c>
      <c r="AP645" t="s">
        <v>875</v>
      </c>
      <c r="AQ645">
        <v>97</v>
      </c>
      <c r="AR645">
        <v>25</v>
      </c>
      <c r="AS645" t="s">
        <v>8</v>
      </c>
      <c r="AT645" t="s">
        <v>8</v>
      </c>
      <c r="AU645" t="s">
        <v>8</v>
      </c>
      <c r="AV645" t="s">
        <v>8</v>
      </c>
      <c r="AW645" t="s">
        <v>137</v>
      </c>
      <c r="AX645" t="s">
        <v>196</v>
      </c>
      <c r="AY645" s="35" t="s">
        <v>12</v>
      </c>
      <c r="AZ645" t="s">
        <v>8</v>
      </c>
      <c r="BA645" t="s">
        <v>8</v>
      </c>
      <c r="BB645" t="s">
        <v>8</v>
      </c>
      <c r="BC645" t="s">
        <v>8</v>
      </c>
      <c r="BD645" t="s">
        <v>8</v>
      </c>
      <c r="BE645" t="s">
        <v>8</v>
      </c>
      <c r="BF645" s="35" t="s">
        <v>273</v>
      </c>
      <c r="BG645" t="s">
        <v>273</v>
      </c>
      <c r="BH645" t="s">
        <v>2451</v>
      </c>
    </row>
    <row r="646" spans="1:60" s="22" customFormat="1" x14ac:dyDescent="0.3">
      <c r="A646" s="22" t="s">
        <v>2454</v>
      </c>
      <c r="B646" s="22" t="s">
        <v>2430</v>
      </c>
      <c r="C646" s="22">
        <v>2001</v>
      </c>
      <c r="D646" s="22" t="s">
        <v>2455</v>
      </c>
      <c r="E646" s="22" t="s">
        <v>141</v>
      </c>
      <c r="F646" s="34" t="s">
        <v>24</v>
      </c>
      <c r="G646" s="22" t="s">
        <v>50</v>
      </c>
      <c r="H646" s="22" t="s">
        <v>36</v>
      </c>
      <c r="I646" s="22" t="s">
        <v>210</v>
      </c>
      <c r="J646" s="22" t="s">
        <v>284</v>
      </c>
      <c r="K646" s="22">
        <v>22</v>
      </c>
      <c r="L646" s="22" t="s">
        <v>9</v>
      </c>
      <c r="M646" s="22">
        <v>30</v>
      </c>
      <c r="N646" s="22">
        <v>350</v>
      </c>
      <c r="O646" s="22" t="s">
        <v>9</v>
      </c>
      <c r="P646" s="22">
        <v>438</v>
      </c>
      <c r="Q646" s="22">
        <v>1</v>
      </c>
      <c r="R646" s="22">
        <v>6</v>
      </c>
      <c r="S646" s="22">
        <v>0</v>
      </c>
      <c r="T646" s="22" t="s">
        <v>8</v>
      </c>
      <c r="U646" s="22" t="str">
        <f t="shared" si="37"/>
        <v>NA</v>
      </c>
      <c r="V646" s="22" t="str">
        <f t="shared" si="38"/>
        <v>NA</v>
      </c>
      <c r="W646" s="34" t="s">
        <v>147</v>
      </c>
      <c r="X646" s="22" t="s">
        <v>95</v>
      </c>
      <c r="Y646" s="22" t="s">
        <v>2553</v>
      </c>
      <c r="Z646" s="22" t="s">
        <v>276</v>
      </c>
      <c r="AA646" s="22">
        <v>20</v>
      </c>
      <c r="AB646" s="22" t="s">
        <v>145</v>
      </c>
      <c r="AC646" s="22">
        <v>20</v>
      </c>
      <c r="AD646" s="22" t="s">
        <v>221</v>
      </c>
      <c r="AE646" s="22" t="s">
        <v>651</v>
      </c>
      <c r="AF646" s="22">
        <v>568</v>
      </c>
      <c r="AG646" s="22">
        <v>3</v>
      </c>
      <c r="AH646" s="22">
        <v>4</v>
      </c>
      <c r="AI646" s="34" t="s">
        <v>12</v>
      </c>
      <c r="AJ646" s="22" t="s">
        <v>8</v>
      </c>
      <c r="AK646" s="22" t="s">
        <v>8</v>
      </c>
      <c r="AL646" s="22" t="s">
        <v>8</v>
      </c>
      <c r="AM646" s="22" t="s">
        <v>8</v>
      </c>
      <c r="AN646" s="22" t="s">
        <v>8</v>
      </c>
      <c r="AO646" s="34">
        <v>72</v>
      </c>
      <c r="AP646" s="22" t="s">
        <v>875</v>
      </c>
      <c r="AQ646" s="22">
        <v>84.3</v>
      </c>
      <c r="AR646" s="22">
        <v>9.9</v>
      </c>
      <c r="AS646" s="22" t="s">
        <v>8</v>
      </c>
      <c r="AT646" s="22" t="s">
        <v>8</v>
      </c>
      <c r="AU646" s="22" t="s">
        <v>8</v>
      </c>
      <c r="AV646" s="22" t="s">
        <v>8</v>
      </c>
      <c r="AW646" s="22" t="s">
        <v>137</v>
      </c>
      <c r="AX646" s="22" t="s">
        <v>196</v>
      </c>
      <c r="AY646" s="34" t="s">
        <v>12</v>
      </c>
      <c r="AZ646" s="22" t="s">
        <v>8</v>
      </c>
      <c r="BA646" s="22" t="s">
        <v>8</v>
      </c>
      <c r="BB646" s="22" t="s">
        <v>8</v>
      </c>
      <c r="BC646" s="22" t="s">
        <v>8</v>
      </c>
      <c r="BD646" s="22" t="s">
        <v>8</v>
      </c>
      <c r="BE646" s="22" t="s">
        <v>8</v>
      </c>
      <c r="BF646" s="34" t="s">
        <v>273</v>
      </c>
      <c r="BG646" s="22" t="s">
        <v>273</v>
      </c>
    </row>
    <row r="647" spans="1:60" x14ac:dyDescent="0.3">
      <c r="A647" t="s">
        <v>2459</v>
      </c>
      <c r="B647" t="s">
        <v>2430</v>
      </c>
      <c r="C647">
        <v>2009</v>
      </c>
      <c r="D647" t="s">
        <v>2460</v>
      </c>
      <c r="E647" t="s">
        <v>141</v>
      </c>
      <c r="F647" s="35" t="s">
        <v>24</v>
      </c>
      <c r="G647" t="s">
        <v>50</v>
      </c>
      <c r="H647" t="s">
        <v>36</v>
      </c>
      <c r="I647" t="s">
        <v>210</v>
      </c>
      <c r="J647" t="s">
        <v>284</v>
      </c>
      <c r="K647">
        <v>22</v>
      </c>
      <c r="L647" t="s">
        <v>9</v>
      </c>
      <c r="M647">
        <v>30</v>
      </c>
      <c r="N647" t="s">
        <v>9</v>
      </c>
      <c r="O647" t="s">
        <v>9</v>
      </c>
      <c r="P647" t="s">
        <v>9</v>
      </c>
      <c r="Q647">
        <v>1</v>
      </c>
      <c r="R647" t="s">
        <v>9</v>
      </c>
      <c r="S647">
        <v>0</v>
      </c>
      <c r="T647" t="s">
        <v>8</v>
      </c>
      <c r="U647" t="str">
        <f t="shared" ref="U647:U656" si="47">IF(AND(Q647&lt;&gt;"", Q647&lt;&gt;0, Q647&lt;&gt;"NA", Q647&lt;&gt;"NR",S647&lt;&gt;"", S647&lt;&gt;0, S647&lt;&gt;"NA", S647&lt;&gt;"NR"), S647/Q647, "NA")</f>
        <v>NA</v>
      </c>
      <c r="V647" t="str">
        <f t="shared" ref="V647:V656" si="48">IF(AND(U647&lt;&gt;"", U647&lt;&gt;0, U647&lt;&gt;"NA", U647&lt;&gt;"NR",R647&lt;&gt;"", R647&lt;&gt;0, R647&lt;&gt;"NA", R647&lt;&gt;"NR"), R647/U647, "NA")</f>
        <v>NA</v>
      </c>
      <c r="W647" s="35" t="s">
        <v>147</v>
      </c>
      <c r="X647" t="s">
        <v>95</v>
      </c>
      <c r="Y647" t="s">
        <v>2553</v>
      </c>
      <c r="Z647" t="s">
        <v>276</v>
      </c>
      <c r="AA647">
        <v>20</v>
      </c>
      <c r="AB647" t="s">
        <v>145</v>
      </c>
      <c r="AC647">
        <v>20</v>
      </c>
      <c r="AD647" t="s">
        <v>221</v>
      </c>
      <c r="AE647" t="s">
        <v>651</v>
      </c>
      <c r="AF647">
        <v>568</v>
      </c>
      <c r="AG647">
        <v>3</v>
      </c>
      <c r="AH647">
        <v>4</v>
      </c>
      <c r="AI647" s="35" t="s">
        <v>12</v>
      </c>
      <c r="AJ647" t="s">
        <v>8</v>
      </c>
      <c r="AK647" t="s">
        <v>8</v>
      </c>
      <c r="AL647" t="s">
        <v>8</v>
      </c>
      <c r="AM647" t="s">
        <v>8</v>
      </c>
      <c r="AN647" t="s">
        <v>8</v>
      </c>
      <c r="AO647" s="35">
        <v>72</v>
      </c>
      <c r="AP647" t="s">
        <v>875</v>
      </c>
      <c r="AQ647">
        <v>70.95</v>
      </c>
      <c r="AR647">
        <v>19.61</v>
      </c>
      <c r="AS647" t="s">
        <v>8</v>
      </c>
      <c r="AT647" t="s">
        <v>8</v>
      </c>
      <c r="AU647" t="s">
        <v>8</v>
      </c>
      <c r="AV647" t="s">
        <v>8</v>
      </c>
      <c r="AW647" t="s">
        <v>137</v>
      </c>
      <c r="AX647" t="s">
        <v>196</v>
      </c>
      <c r="AY647" s="35" t="s">
        <v>12</v>
      </c>
      <c r="AZ647" t="s">
        <v>8</v>
      </c>
      <c r="BA647" t="s">
        <v>8</v>
      </c>
      <c r="BB647" t="s">
        <v>8</v>
      </c>
      <c r="BC647" t="s">
        <v>8</v>
      </c>
      <c r="BD647" t="s">
        <v>8</v>
      </c>
      <c r="BE647" t="s">
        <v>8</v>
      </c>
      <c r="BF647" s="35" t="s">
        <v>273</v>
      </c>
      <c r="BG647" t="s">
        <v>273</v>
      </c>
      <c r="BH647" t="s">
        <v>2448</v>
      </c>
    </row>
    <row r="648" spans="1:60" s="22" customFormat="1" x14ac:dyDescent="0.3">
      <c r="A648" s="22" t="s">
        <v>2462</v>
      </c>
      <c r="B648" s="22" t="s">
        <v>2461</v>
      </c>
      <c r="C648" s="22">
        <v>2018</v>
      </c>
      <c r="D648" s="22" t="s">
        <v>2463</v>
      </c>
      <c r="E648" s="22" t="s">
        <v>141</v>
      </c>
      <c r="F648" s="34" t="s">
        <v>25</v>
      </c>
      <c r="G648" s="22" t="s">
        <v>2467</v>
      </c>
      <c r="H648" s="22" t="s">
        <v>36</v>
      </c>
      <c r="I648" s="22" t="s">
        <v>12</v>
      </c>
      <c r="J648" s="22" t="s">
        <v>8</v>
      </c>
      <c r="K648" s="22">
        <v>9</v>
      </c>
      <c r="L648" s="22" t="s">
        <v>9</v>
      </c>
      <c r="M648" s="22">
        <v>13</v>
      </c>
      <c r="N648" s="22">
        <v>24</v>
      </c>
      <c r="O648" s="22" t="s">
        <v>9</v>
      </c>
      <c r="P648" s="22">
        <v>30</v>
      </c>
      <c r="Q648" s="22">
        <v>1</v>
      </c>
      <c r="R648" s="22">
        <v>6</v>
      </c>
      <c r="S648" s="22">
        <v>0</v>
      </c>
      <c r="T648" s="22" t="s">
        <v>8</v>
      </c>
      <c r="U648" s="22" t="str">
        <f t="shared" si="47"/>
        <v>NA</v>
      </c>
      <c r="V648" s="22" t="str">
        <f t="shared" si="48"/>
        <v>NA</v>
      </c>
      <c r="W648" s="34" t="s">
        <v>100</v>
      </c>
      <c r="X648" s="22" t="s">
        <v>2464</v>
      </c>
      <c r="Y648" s="22" t="s">
        <v>9</v>
      </c>
      <c r="Z648" s="22" t="s">
        <v>1559</v>
      </c>
      <c r="AA648" s="22">
        <v>100</v>
      </c>
      <c r="AB648" s="22" t="s">
        <v>145</v>
      </c>
      <c r="AC648" s="22" t="s">
        <v>9</v>
      </c>
      <c r="AD648" s="22" t="s">
        <v>8</v>
      </c>
      <c r="AE648" s="22" t="s">
        <v>231</v>
      </c>
      <c r="AF648" s="22" t="s">
        <v>9</v>
      </c>
      <c r="AG648" s="22" t="s">
        <v>9</v>
      </c>
      <c r="AH648" s="22">
        <v>15</v>
      </c>
      <c r="AI648" s="34" t="s">
        <v>12</v>
      </c>
      <c r="AJ648" s="22" t="s">
        <v>8</v>
      </c>
      <c r="AK648" s="22" t="s">
        <v>8</v>
      </c>
      <c r="AL648" s="22" t="s">
        <v>8</v>
      </c>
      <c r="AM648" s="22" t="s">
        <v>8</v>
      </c>
      <c r="AN648" s="22" t="s">
        <v>8</v>
      </c>
      <c r="AO648" s="34">
        <v>336</v>
      </c>
      <c r="AP648" s="22" t="s">
        <v>875</v>
      </c>
      <c r="AQ648" s="22">
        <v>14.3</v>
      </c>
      <c r="AR648" s="22">
        <v>0.61</v>
      </c>
      <c r="AS648" s="22" t="s">
        <v>8</v>
      </c>
      <c r="AT648" s="22" t="s">
        <v>8</v>
      </c>
      <c r="AU648" s="22" t="s">
        <v>8</v>
      </c>
      <c r="AV648" s="22" t="s">
        <v>8</v>
      </c>
      <c r="AW648" s="22" t="s">
        <v>486</v>
      </c>
      <c r="AX648" s="22" t="s">
        <v>197</v>
      </c>
      <c r="AY648" s="34" t="s">
        <v>138</v>
      </c>
      <c r="AZ648" s="22">
        <v>8.24</v>
      </c>
      <c r="BA648" s="22">
        <v>0.24</v>
      </c>
      <c r="BB648" s="22" t="s">
        <v>8</v>
      </c>
      <c r="BC648" s="22" t="s">
        <v>8</v>
      </c>
      <c r="BD648" s="22" t="s">
        <v>197</v>
      </c>
      <c r="BE648" s="22">
        <v>24</v>
      </c>
      <c r="BF648" s="34" t="s">
        <v>272</v>
      </c>
      <c r="BG648" s="22" t="s">
        <v>273</v>
      </c>
      <c r="BH648" s="22" t="s">
        <v>2465</v>
      </c>
    </row>
    <row r="649" spans="1:60" s="22" customFormat="1" x14ac:dyDescent="0.3">
      <c r="A649" s="22" t="s">
        <v>2462</v>
      </c>
      <c r="B649" s="22" t="s">
        <v>2461</v>
      </c>
      <c r="C649" s="22">
        <v>2018</v>
      </c>
      <c r="D649" s="22" t="s">
        <v>2463</v>
      </c>
      <c r="E649" s="22" t="s">
        <v>143</v>
      </c>
      <c r="F649" s="34" t="s">
        <v>25</v>
      </c>
      <c r="G649" s="22" t="s">
        <v>2466</v>
      </c>
      <c r="H649" s="22" t="s">
        <v>36</v>
      </c>
      <c r="I649" s="22" t="s">
        <v>12</v>
      </c>
      <c r="J649" s="22" t="s">
        <v>8</v>
      </c>
      <c r="K649" s="22">
        <v>9</v>
      </c>
      <c r="L649" s="22" t="s">
        <v>9</v>
      </c>
      <c r="M649" s="22">
        <v>13</v>
      </c>
      <c r="N649" s="22">
        <v>24</v>
      </c>
      <c r="O649" s="22" t="s">
        <v>9</v>
      </c>
      <c r="P649" s="22">
        <v>30</v>
      </c>
      <c r="Q649" s="22">
        <v>1</v>
      </c>
      <c r="R649" s="22">
        <v>6</v>
      </c>
      <c r="S649" s="22">
        <v>0</v>
      </c>
      <c r="T649" s="22" t="s">
        <v>8</v>
      </c>
      <c r="U649" s="22" t="str">
        <f t="shared" ref="U649" si="49">IF(AND(Q649&lt;&gt;"", Q649&lt;&gt;0, Q649&lt;&gt;"NA", Q649&lt;&gt;"NR",S649&lt;&gt;"", S649&lt;&gt;0, S649&lt;&gt;"NA", S649&lt;&gt;"NR"), S649/Q649, "NA")</f>
        <v>NA</v>
      </c>
      <c r="V649" s="22" t="str">
        <f t="shared" ref="V649" si="50">IF(AND(U649&lt;&gt;"", U649&lt;&gt;0, U649&lt;&gt;"NA", U649&lt;&gt;"NR",R649&lt;&gt;"", R649&lt;&gt;0, R649&lt;&gt;"NA", R649&lt;&gt;"NR"), R649/U649, "NA")</f>
        <v>NA</v>
      </c>
      <c r="W649" s="34" t="s">
        <v>100</v>
      </c>
      <c r="X649" s="22" t="s">
        <v>2464</v>
      </c>
      <c r="Y649" s="22" t="s">
        <v>9</v>
      </c>
      <c r="Z649" s="22" t="s">
        <v>1559</v>
      </c>
      <c r="AA649" s="22">
        <v>100</v>
      </c>
      <c r="AB649" s="22" t="s">
        <v>145</v>
      </c>
      <c r="AC649" s="22" t="s">
        <v>9</v>
      </c>
      <c r="AD649" s="22" t="s">
        <v>8</v>
      </c>
      <c r="AE649" s="22" t="s">
        <v>231</v>
      </c>
      <c r="AF649" s="22" t="s">
        <v>9</v>
      </c>
      <c r="AG649" s="22" t="s">
        <v>9</v>
      </c>
      <c r="AH649" s="22">
        <v>15</v>
      </c>
      <c r="AI649" s="34" t="s">
        <v>12</v>
      </c>
      <c r="AJ649" s="22" t="s">
        <v>8</v>
      </c>
      <c r="AK649" s="22" t="s">
        <v>8</v>
      </c>
      <c r="AL649" s="22" t="s">
        <v>8</v>
      </c>
      <c r="AM649" s="22" t="s">
        <v>8</v>
      </c>
      <c r="AN649" s="22" t="s">
        <v>8</v>
      </c>
      <c r="AO649" s="34">
        <v>336</v>
      </c>
      <c r="AP649" s="22" t="s">
        <v>875</v>
      </c>
      <c r="AQ649" s="22">
        <v>11</v>
      </c>
      <c r="AR649" s="22">
        <v>0.49</v>
      </c>
      <c r="AS649" s="22" t="s">
        <v>8</v>
      </c>
      <c r="AT649" s="22" t="s">
        <v>8</v>
      </c>
      <c r="AU649" s="22" t="s">
        <v>8</v>
      </c>
      <c r="AV649" s="22" t="s">
        <v>8</v>
      </c>
      <c r="AW649" s="22" t="s">
        <v>486</v>
      </c>
      <c r="AX649" s="22" t="s">
        <v>197</v>
      </c>
      <c r="AY649" s="34" t="s">
        <v>138</v>
      </c>
      <c r="AZ649" s="22">
        <v>7</v>
      </c>
      <c r="BA649" s="22">
        <v>0.43</v>
      </c>
      <c r="BB649" s="22" t="s">
        <v>8</v>
      </c>
      <c r="BC649" s="22" t="s">
        <v>8</v>
      </c>
      <c r="BD649" s="22" t="s">
        <v>197</v>
      </c>
      <c r="BE649" s="22">
        <v>24</v>
      </c>
      <c r="BF649" s="34" t="s">
        <v>272</v>
      </c>
      <c r="BG649" s="22" t="s">
        <v>273</v>
      </c>
      <c r="BH649" s="22" t="s">
        <v>2465</v>
      </c>
    </row>
    <row r="650" spans="1:60" x14ac:dyDescent="0.3">
      <c r="A650" t="s">
        <v>2469</v>
      </c>
      <c r="B650" t="s">
        <v>2468</v>
      </c>
      <c r="C650">
        <v>2019</v>
      </c>
      <c r="D650" t="s">
        <v>2470</v>
      </c>
      <c r="E650" t="s">
        <v>141</v>
      </c>
      <c r="F650" s="35" t="s">
        <v>24</v>
      </c>
      <c r="G650" t="s">
        <v>10</v>
      </c>
      <c r="H650" t="s">
        <v>36</v>
      </c>
      <c r="I650" t="s">
        <v>12</v>
      </c>
      <c r="J650" t="s">
        <v>8</v>
      </c>
      <c r="K650" t="s">
        <v>9</v>
      </c>
      <c r="L650" t="s">
        <v>9</v>
      </c>
      <c r="M650" t="s">
        <v>9</v>
      </c>
      <c r="N650">
        <v>270</v>
      </c>
      <c r="O650" t="s">
        <v>9</v>
      </c>
      <c r="P650">
        <v>340</v>
      </c>
      <c r="Q650">
        <v>3</v>
      </c>
      <c r="R650">
        <v>6</v>
      </c>
      <c r="S650">
        <v>3</v>
      </c>
      <c r="T650">
        <v>6</v>
      </c>
      <c r="U650">
        <f t="shared" si="47"/>
        <v>1</v>
      </c>
      <c r="V650">
        <f t="shared" si="48"/>
        <v>6</v>
      </c>
      <c r="W650" s="35" t="s">
        <v>100</v>
      </c>
      <c r="X650" t="s">
        <v>936</v>
      </c>
      <c r="Y650" t="s">
        <v>78</v>
      </c>
      <c r="Z650" t="s">
        <v>535</v>
      </c>
      <c r="AA650">
        <v>13</v>
      </c>
      <c r="AB650" t="s">
        <v>145</v>
      </c>
      <c r="AC650">
        <v>150</v>
      </c>
      <c r="AD650" t="s">
        <v>292</v>
      </c>
      <c r="AE650" t="s">
        <v>9</v>
      </c>
      <c r="AF650">
        <v>560</v>
      </c>
      <c r="AG650">
        <v>6</v>
      </c>
      <c r="AH650">
        <v>15</v>
      </c>
      <c r="AI650" s="35" t="s">
        <v>1525</v>
      </c>
      <c r="AK650">
        <v>50</v>
      </c>
      <c r="AL650" t="s">
        <v>145</v>
      </c>
      <c r="AM650">
        <v>1</v>
      </c>
      <c r="AN650" t="s">
        <v>158</v>
      </c>
      <c r="AO650" s="35">
        <v>72</v>
      </c>
      <c r="AP650" t="s">
        <v>876</v>
      </c>
      <c r="AQ650">
        <v>19.3</v>
      </c>
      <c r="AR650">
        <v>4.03</v>
      </c>
      <c r="AS650">
        <v>16.13</v>
      </c>
      <c r="AT650">
        <v>3.47</v>
      </c>
      <c r="AU650" t="s">
        <v>8</v>
      </c>
      <c r="AV650" t="s">
        <v>8</v>
      </c>
      <c r="AW650" t="s">
        <v>137</v>
      </c>
      <c r="AX650" t="s">
        <v>196</v>
      </c>
      <c r="AY650" s="35" t="s">
        <v>12</v>
      </c>
      <c r="AZ650" t="s">
        <v>8</v>
      </c>
      <c r="BA650" t="s">
        <v>8</v>
      </c>
      <c r="BB650" t="s">
        <v>8</v>
      </c>
      <c r="BC650" t="s">
        <v>8</v>
      </c>
      <c r="BD650" t="s">
        <v>8</v>
      </c>
      <c r="BE650" t="s">
        <v>8</v>
      </c>
      <c r="BF650" s="35" t="s">
        <v>272</v>
      </c>
      <c r="BG650" t="s">
        <v>272</v>
      </c>
      <c r="BH650" t="s">
        <v>2471</v>
      </c>
    </row>
    <row r="651" spans="1:60" s="22" customFormat="1" x14ac:dyDescent="0.3">
      <c r="A651" s="22" t="s">
        <v>2473</v>
      </c>
      <c r="B651" s="22" t="s">
        <v>2472</v>
      </c>
      <c r="C651" s="22">
        <v>1998</v>
      </c>
      <c r="D651" s="22" t="s">
        <v>2474</v>
      </c>
      <c r="E651" s="22" t="s">
        <v>141</v>
      </c>
      <c r="F651" s="34" t="s">
        <v>24</v>
      </c>
      <c r="G651" s="22" t="s">
        <v>10</v>
      </c>
      <c r="H651" s="22" t="s">
        <v>36</v>
      </c>
      <c r="I651" s="22" t="s">
        <v>12</v>
      </c>
      <c r="J651" s="22" t="s">
        <v>8</v>
      </c>
      <c r="K651" s="22" t="s">
        <v>9</v>
      </c>
      <c r="L651" s="22" t="s">
        <v>9</v>
      </c>
      <c r="M651" s="22" t="s">
        <v>9</v>
      </c>
      <c r="N651" s="22">
        <v>230</v>
      </c>
      <c r="O651" s="22">
        <v>250</v>
      </c>
      <c r="P651" s="22">
        <v>270</v>
      </c>
      <c r="Q651" s="22">
        <v>1</v>
      </c>
      <c r="R651" s="22">
        <v>7</v>
      </c>
      <c r="S651" s="22">
        <v>3</v>
      </c>
      <c r="T651" s="22">
        <v>7</v>
      </c>
      <c r="U651" s="22">
        <f t="shared" si="47"/>
        <v>3</v>
      </c>
      <c r="V651" s="22">
        <f t="shared" si="48"/>
        <v>2.3333333333333335</v>
      </c>
      <c r="W651" s="34" t="s">
        <v>99</v>
      </c>
      <c r="X651" s="22" t="s">
        <v>8</v>
      </c>
      <c r="Y651" s="22" t="s">
        <v>78</v>
      </c>
      <c r="Z651" s="22" t="s">
        <v>9</v>
      </c>
      <c r="AA651" s="22">
        <v>80</v>
      </c>
      <c r="AB651" s="22" t="s">
        <v>145</v>
      </c>
      <c r="AC651" s="22" t="s">
        <v>9</v>
      </c>
      <c r="AD651" s="22" t="s">
        <v>8</v>
      </c>
      <c r="AE651" s="22" t="s">
        <v>231</v>
      </c>
      <c r="AF651" s="22">
        <v>775</v>
      </c>
      <c r="AG651" s="22" t="s">
        <v>9</v>
      </c>
      <c r="AH651" s="22">
        <v>10</v>
      </c>
      <c r="AI651" s="34" t="s">
        <v>2475</v>
      </c>
      <c r="AK651" s="22">
        <v>50</v>
      </c>
      <c r="AL651" s="22" t="s">
        <v>145</v>
      </c>
      <c r="AM651" s="22">
        <v>-0.25</v>
      </c>
      <c r="AN651" s="22" t="s">
        <v>156</v>
      </c>
      <c r="AO651" s="34">
        <v>12</v>
      </c>
      <c r="AP651" s="22" t="s">
        <v>876</v>
      </c>
      <c r="AQ651" s="22">
        <v>6</v>
      </c>
      <c r="AR651" s="22">
        <v>0.5</v>
      </c>
      <c r="AS651" s="22">
        <v>3</v>
      </c>
      <c r="AT651" s="22">
        <v>0.4</v>
      </c>
      <c r="AU651" s="22" t="s">
        <v>8</v>
      </c>
      <c r="AV651" s="22" t="s">
        <v>8</v>
      </c>
      <c r="AW651" s="22" t="s">
        <v>137</v>
      </c>
      <c r="AX651" s="22" t="s">
        <v>196</v>
      </c>
      <c r="AY651" s="34" t="s">
        <v>12</v>
      </c>
      <c r="AZ651" s="22" t="s">
        <v>8</v>
      </c>
      <c r="BA651" s="22" t="s">
        <v>8</v>
      </c>
      <c r="BB651" s="22" t="s">
        <v>8</v>
      </c>
      <c r="BC651" s="22" t="s">
        <v>8</v>
      </c>
      <c r="BD651" s="22" t="s">
        <v>8</v>
      </c>
      <c r="BE651" s="22" t="s">
        <v>8</v>
      </c>
      <c r="BF651" s="34" t="s">
        <v>273</v>
      </c>
      <c r="BG651" s="22" t="s">
        <v>272</v>
      </c>
      <c r="BH651" s="22" t="s">
        <v>2476</v>
      </c>
    </row>
    <row r="652" spans="1:60" x14ac:dyDescent="0.3">
      <c r="A652" t="s">
        <v>2480</v>
      </c>
      <c r="B652" t="s">
        <v>2479</v>
      </c>
      <c r="C652">
        <v>2012</v>
      </c>
      <c r="D652" t="s">
        <v>2481</v>
      </c>
      <c r="E652" t="s">
        <v>141</v>
      </c>
      <c r="F652" s="35" t="s">
        <v>24</v>
      </c>
      <c r="G652" t="s">
        <v>10</v>
      </c>
      <c r="H652" t="s">
        <v>36</v>
      </c>
      <c r="I652" t="s">
        <v>12</v>
      </c>
      <c r="J652" t="s">
        <v>8</v>
      </c>
      <c r="K652">
        <v>5</v>
      </c>
      <c r="L652" t="s">
        <v>9</v>
      </c>
      <c r="M652">
        <v>8</v>
      </c>
      <c r="N652" t="s">
        <v>9</v>
      </c>
      <c r="O652" t="s">
        <v>9</v>
      </c>
      <c r="P652" t="s">
        <v>9</v>
      </c>
      <c r="Q652">
        <v>1</v>
      </c>
      <c r="R652">
        <v>12</v>
      </c>
      <c r="S652">
        <v>3</v>
      </c>
      <c r="T652">
        <v>12</v>
      </c>
      <c r="U652">
        <f t="shared" si="47"/>
        <v>3</v>
      </c>
      <c r="V652">
        <f t="shared" si="48"/>
        <v>4</v>
      </c>
      <c r="W652" s="35" t="s">
        <v>175</v>
      </c>
      <c r="X652" t="s">
        <v>8</v>
      </c>
      <c r="Y652" t="s">
        <v>2553</v>
      </c>
      <c r="Z652" t="s">
        <v>91</v>
      </c>
      <c r="AA652">
        <v>25</v>
      </c>
      <c r="AB652" t="s">
        <v>545</v>
      </c>
      <c r="AC652">
        <v>800000</v>
      </c>
      <c r="AD652" t="s">
        <v>252</v>
      </c>
      <c r="AE652" t="s">
        <v>85</v>
      </c>
      <c r="AF652">
        <v>540</v>
      </c>
      <c r="AG652" t="s">
        <v>9</v>
      </c>
      <c r="AH652">
        <v>8</v>
      </c>
      <c r="AI652" s="35" t="s">
        <v>2482</v>
      </c>
      <c r="AK652">
        <v>30</v>
      </c>
      <c r="AL652" t="s">
        <v>145</v>
      </c>
      <c r="AM652">
        <v>-2</v>
      </c>
      <c r="AN652" t="s">
        <v>156</v>
      </c>
      <c r="AO652" s="35">
        <v>24</v>
      </c>
      <c r="AP652" t="s">
        <v>875</v>
      </c>
      <c r="AQ652">
        <v>131.4</v>
      </c>
      <c r="AR652">
        <v>18.899999999999999</v>
      </c>
      <c r="AS652">
        <v>62.1</v>
      </c>
      <c r="AT652">
        <v>12.9</v>
      </c>
      <c r="AU652" t="s">
        <v>8</v>
      </c>
      <c r="AV652" t="s">
        <v>8</v>
      </c>
      <c r="AW652" t="s">
        <v>137</v>
      </c>
      <c r="AX652" t="s">
        <v>197</v>
      </c>
      <c r="AY652" s="35" t="s">
        <v>12</v>
      </c>
      <c r="AZ652" t="s">
        <v>8</v>
      </c>
      <c r="BA652" t="s">
        <v>8</v>
      </c>
      <c r="BB652" t="s">
        <v>8</v>
      </c>
      <c r="BC652" t="s">
        <v>8</v>
      </c>
      <c r="BD652" t="s">
        <v>8</v>
      </c>
      <c r="BE652" t="s">
        <v>8</v>
      </c>
      <c r="BF652" s="35" t="s">
        <v>273</v>
      </c>
      <c r="BG652" t="s">
        <v>272</v>
      </c>
    </row>
    <row r="653" spans="1:60" x14ac:dyDescent="0.3">
      <c r="A653" t="s">
        <v>2480</v>
      </c>
      <c r="B653" t="s">
        <v>2479</v>
      </c>
      <c r="C653">
        <v>2012</v>
      </c>
      <c r="D653" t="s">
        <v>2481</v>
      </c>
      <c r="E653" t="s">
        <v>143</v>
      </c>
      <c r="F653" s="35" t="s">
        <v>24</v>
      </c>
      <c r="G653" t="s">
        <v>10</v>
      </c>
      <c r="H653" t="s">
        <v>36</v>
      </c>
      <c r="I653" t="s">
        <v>12</v>
      </c>
      <c r="J653" t="s">
        <v>8</v>
      </c>
      <c r="K653">
        <v>5</v>
      </c>
      <c r="L653" t="s">
        <v>9</v>
      </c>
      <c r="M653">
        <v>8</v>
      </c>
      <c r="N653" t="s">
        <v>9</v>
      </c>
      <c r="O653" t="s">
        <v>9</v>
      </c>
      <c r="P653" t="s">
        <v>9</v>
      </c>
      <c r="Q653">
        <v>1</v>
      </c>
      <c r="R653">
        <v>12</v>
      </c>
      <c r="S653">
        <v>3</v>
      </c>
      <c r="T653">
        <v>12</v>
      </c>
      <c r="U653">
        <f t="shared" si="47"/>
        <v>3</v>
      </c>
      <c r="V653">
        <f t="shared" si="48"/>
        <v>4</v>
      </c>
      <c r="W653" s="35" t="s">
        <v>175</v>
      </c>
      <c r="X653" t="s">
        <v>8</v>
      </c>
      <c r="Y653" t="s">
        <v>2553</v>
      </c>
      <c r="Z653" t="s">
        <v>91</v>
      </c>
      <c r="AA653">
        <v>25</v>
      </c>
      <c r="AB653" t="s">
        <v>545</v>
      </c>
      <c r="AC653">
        <v>800000</v>
      </c>
      <c r="AD653" t="s">
        <v>252</v>
      </c>
      <c r="AE653" t="s">
        <v>85</v>
      </c>
      <c r="AF653">
        <v>540</v>
      </c>
      <c r="AG653" t="s">
        <v>9</v>
      </c>
      <c r="AH653">
        <v>8</v>
      </c>
      <c r="AI653" s="35" t="s">
        <v>1093</v>
      </c>
      <c r="AK653">
        <v>300</v>
      </c>
      <c r="AL653" t="s">
        <v>145</v>
      </c>
      <c r="AM653">
        <v>-3</v>
      </c>
      <c r="AN653" t="s">
        <v>156</v>
      </c>
      <c r="AO653" s="35">
        <v>24</v>
      </c>
      <c r="AP653" t="s">
        <v>875</v>
      </c>
      <c r="AQ653">
        <v>131.4</v>
      </c>
      <c r="AR653">
        <v>18.899999999999999</v>
      </c>
      <c r="AS653">
        <v>95.8</v>
      </c>
      <c r="AT653">
        <v>14.8</v>
      </c>
      <c r="AU653" t="s">
        <v>8</v>
      </c>
      <c r="AV653" t="s">
        <v>8</v>
      </c>
      <c r="AW653" t="s">
        <v>137</v>
      </c>
      <c r="AX653" t="s">
        <v>197</v>
      </c>
      <c r="AY653" s="35" t="s">
        <v>12</v>
      </c>
      <c r="AZ653" t="s">
        <v>8</v>
      </c>
      <c r="BA653" t="s">
        <v>8</v>
      </c>
      <c r="BB653" t="s">
        <v>8</v>
      </c>
      <c r="BC653" t="s">
        <v>8</v>
      </c>
      <c r="BD653" t="s">
        <v>8</v>
      </c>
      <c r="BE653" t="s">
        <v>8</v>
      </c>
      <c r="BF653" s="35" t="s">
        <v>273</v>
      </c>
      <c r="BG653" t="s">
        <v>273</v>
      </c>
    </row>
    <row r="654" spans="1:60" s="22" customFormat="1" x14ac:dyDescent="0.3">
      <c r="A654" s="22" t="s">
        <v>2484</v>
      </c>
      <c r="B654" s="22" t="s">
        <v>2483</v>
      </c>
      <c r="C654" s="22">
        <v>2015</v>
      </c>
      <c r="D654" s="22" t="s">
        <v>2485</v>
      </c>
      <c r="E654" s="22" t="s">
        <v>141</v>
      </c>
      <c r="F654" s="34" t="s">
        <v>25</v>
      </c>
      <c r="G654" s="22" t="s">
        <v>1030</v>
      </c>
      <c r="H654" s="22" t="s">
        <v>36</v>
      </c>
      <c r="I654" s="22" t="s">
        <v>12</v>
      </c>
      <c r="J654" s="22" t="s">
        <v>8</v>
      </c>
      <c r="K654" s="22">
        <v>8</v>
      </c>
      <c r="L654" s="22" t="s">
        <v>9</v>
      </c>
      <c r="M654" s="22">
        <v>10</v>
      </c>
      <c r="N654" s="22">
        <v>20</v>
      </c>
      <c r="O654" s="22" t="s">
        <v>9</v>
      </c>
      <c r="P654" s="22">
        <v>25</v>
      </c>
      <c r="Q654" s="22">
        <v>1</v>
      </c>
      <c r="R654" s="22">
        <v>3</v>
      </c>
      <c r="S654" s="22">
        <v>0</v>
      </c>
      <c r="T654" s="22" t="s">
        <v>8</v>
      </c>
      <c r="U654" s="22" t="str">
        <f t="shared" si="47"/>
        <v>NA</v>
      </c>
      <c r="V654" s="22" t="str">
        <f t="shared" si="48"/>
        <v>NA</v>
      </c>
      <c r="W654" s="34" t="s">
        <v>12</v>
      </c>
      <c r="X654" s="22" t="s">
        <v>8</v>
      </c>
      <c r="Y654" s="22" t="s">
        <v>47</v>
      </c>
      <c r="Z654" s="22" t="s">
        <v>93</v>
      </c>
      <c r="AA654" s="22">
        <v>100</v>
      </c>
      <c r="AB654" s="22" t="s">
        <v>145</v>
      </c>
      <c r="AC654" s="22">
        <v>18.5</v>
      </c>
      <c r="AD654" s="22" t="s">
        <v>221</v>
      </c>
      <c r="AE654" s="22" t="s">
        <v>47</v>
      </c>
      <c r="AF654" s="22">
        <v>473</v>
      </c>
      <c r="AG654" s="22">
        <v>0.2</v>
      </c>
      <c r="AH654" s="22">
        <v>30</v>
      </c>
      <c r="AI654" s="34" t="s">
        <v>12</v>
      </c>
      <c r="AJ654" s="22" t="s">
        <v>8</v>
      </c>
      <c r="AK654" s="22" t="s">
        <v>8</v>
      </c>
      <c r="AL654" s="22" t="s">
        <v>8</v>
      </c>
      <c r="AM654" s="22" t="s">
        <v>8</v>
      </c>
      <c r="AN654" s="22" t="s">
        <v>8</v>
      </c>
      <c r="AO654" s="34">
        <v>24</v>
      </c>
      <c r="AP654" s="22" t="s">
        <v>875</v>
      </c>
      <c r="AQ654" s="22">
        <v>29.45</v>
      </c>
      <c r="AR654" s="22">
        <v>4.67</v>
      </c>
      <c r="AS654" s="22" t="s">
        <v>8</v>
      </c>
      <c r="AT654" s="22" t="s">
        <v>8</v>
      </c>
      <c r="AU654" s="22" t="s">
        <v>8</v>
      </c>
      <c r="AV654" s="22" t="s">
        <v>8</v>
      </c>
      <c r="AW654" s="22" t="s">
        <v>483</v>
      </c>
      <c r="AX654" s="22" t="s">
        <v>197</v>
      </c>
      <c r="AY654" s="34" t="s">
        <v>12</v>
      </c>
      <c r="AZ654" s="22" t="s">
        <v>8</v>
      </c>
      <c r="BA654" s="22" t="s">
        <v>8</v>
      </c>
      <c r="BB654" s="22" t="s">
        <v>8</v>
      </c>
      <c r="BC654" s="22" t="s">
        <v>8</v>
      </c>
      <c r="BD654" s="22" t="s">
        <v>8</v>
      </c>
      <c r="BE654" s="22" t="s">
        <v>8</v>
      </c>
      <c r="BF654" s="34" t="s">
        <v>273</v>
      </c>
      <c r="BG654" s="22" t="s">
        <v>273</v>
      </c>
    </row>
    <row r="655" spans="1:60" s="22" customFormat="1" x14ac:dyDescent="0.3">
      <c r="A655" s="22" t="s">
        <v>2484</v>
      </c>
      <c r="B655" s="22" t="s">
        <v>2483</v>
      </c>
      <c r="C655" s="22">
        <v>2015</v>
      </c>
      <c r="D655" s="22" t="s">
        <v>2485</v>
      </c>
      <c r="E655" s="22" t="s">
        <v>143</v>
      </c>
      <c r="F655" s="34" t="s">
        <v>25</v>
      </c>
      <c r="G655" s="22" t="s">
        <v>1030</v>
      </c>
      <c r="H655" s="22" t="s">
        <v>36</v>
      </c>
      <c r="I655" s="22" t="s">
        <v>12</v>
      </c>
      <c r="J655" s="22" t="s">
        <v>8</v>
      </c>
      <c r="K655" s="22">
        <v>8</v>
      </c>
      <c r="L655" s="22" t="s">
        <v>9</v>
      </c>
      <c r="M655" s="22">
        <v>10</v>
      </c>
      <c r="N655" s="22">
        <v>20</v>
      </c>
      <c r="O655" s="22" t="s">
        <v>9</v>
      </c>
      <c r="P655" s="22">
        <v>25</v>
      </c>
      <c r="Q655" s="22">
        <v>1</v>
      </c>
      <c r="R655" s="22">
        <v>3</v>
      </c>
      <c r="S655" s="22">
        <v>0</v>
      </c>
      <c r="T655" s="22" t="s">
        <v>8</v>
      </c>
      <c r="U655" s="22" t="str">
        <f t="shared" si="47"/>
        <v>NA</v>
      </c>
      <c r="V655" s="22" t="str">
        <f t="shared" si="48"/>
        <v>NA</v>
      </c>
      <c r="W655" s="34" t="s">
        <v>12</v>
      </c>
      <c r="X655" s="22" t="s">
        <v>8</v>
      </c>
      <c r="Y655" s="22" t="s">
        <v>47</v>
      </c>
      <c r="Z655" s="22" t="s">
        <v>93</v>
      </c>
      <c r="AA655" s="22">
        <v>100</v>
      </c>
      <c r="AB655" s="22" t="s">
        <v>145</v>
      </c>
      <c r="AC655" s="22">
        <v>18.5</v>
      </c>
      <c r="AD655" s="22" t="s">
        <v>221</v>
      </c>
      <c r="AE655" s="22" t="s">
        <v>47</v>
      </c>
      <c r="AF655" s="22">
        <v>593</v>
      </c>
      <c r="AG655" s="22">
        <v>0.2</v>
      </c>
      <c r="AH655" s="22">
        <v>30</v>
      </c>
      <c r="AI655" s="34" t="s">
        <v>12</v>
      </c>
      <c r="AJ655" s="22" t="s">
        <v>8</v>
      </c>
      <c r="AK655" s="22" t="s">
        <v>8</v>
      </c>
      <c r="AL655" s="22" t="s">
        <v>8</v>
      </c>
      <c r="AM655" s="22" t="s">
        <v>8</v>
      </c>
      <c r="AN655" s="22" t="s">
        <v>8</v>
      </c>
      <c r="AO655" s="34">
        <v>24</v>
      </c>
      <c r="AP655" s="22" t="s">
        <v>875</v>
      </c>
      <c r="AQ655" s="22">
        <v>2.37</v>
      </c>
      <c r="AR655" s="22">
        <v>0.96</v>
      </c>
      <c r="AS655" s="22" t="s">
        <v>8</v>
      </c>
      <c r="AT655" s="22" t="s">
        <v>8</v>
      </c>
      <c r="AU655" s="22" t="s">
        <v>8</v>
      </c>
      <c r="AV655" s="22" t="s">
        <v>8</v>
      </c>
      <c r="AW655" s="22" t="s">
        <v>483</v>
      </c>
      <c r="AX655" s="22" t="s">
        <v>197</v>
      </c>
      <c r="AY655" s="34" t="s">
        <v>12</v>
      </c>
      <c r="AZ655" s="22" t="s">
        <v>8</v>
      </c>
      <c r="BA655" s="22" t="s">
        <v>8</v>
      </c>
      <c r="BB655" s="22" t="s">
        <v>8</v>
      </c>
      <c r="BC655" s="22" t="s">
        <v>8</v>
      </c>
      <c r="BD655" s="22" t="s">
        <v>8</v>
      </c>
      <c r="BE655" s="22" t="s">
        <v>8</v>
      </c>
      <c r="BF655" s="34" t="s">
        <v>273</v>
      </c>
      <c r="BG655" s="22" t="s">
        <v>273</v>
      </c>
    </row>
    <row r="656" spans="1:60" s="22" customFormat="1" x14ac:dyDescent="0.3">
      <c r="A656" s="22" t="s">
        <v>2484</v>
      </c>
      <c r="B656" s="22" t="s">
        <v>2483</v>
      </c>
      <c r="C656" s="22">
        <v>2015</v>
      </c>
      <c r="D656" s="22" t="s">
        <v>2485</v>
      </c>
      <c r="E656" s="22" t="s">
        <v>144</v>
      </c>
      <c r="F656" s="34" t="s">
        <v>25</v>
      </c>
      <c r="G656" s="22" t="s">
        <v>1030</v>
      </c>
      <c r="H656" s="22" t="s">
        <v>36</v>
      </c>
      <c r="I656" s="22" t="s">
        <v>12</v>
      </c>
      <c r="J656" s="22" t="s">
        <v>8</v>
      </c>
      <c r="K656" s="22">
        <v>8</v>
      </c>
      <c r="L656" s="22" t="s">
        <v>9</v>
      </c>
      <c r="M656" s="22">
        <v>10</v>
      </c>
      <c r="N656" s="22">
        <v>20</v>
      </c>
      <c r="O656" s="22" t="s">
        <v>9</v>
      </c>
      <c r="P656" s="22">
        <v>25</v>
      </c>
      <c r="Q656" s="22">
        <v>1</v>
      </c>
      <c r="R656" s="22">
        <v>3</v>
      </c>
      <c r="S656" s="22">
        <v>0</v>
      </c>
      <c r="T656" s="22" t="s">
        <v>8</v>
      </c>
      <c r="U656" s="22" t="str">
        <f t="shared" si="47"/>
        <v>NA</v>
      </c>
      <c r="V656" s="22" t="str">
        <f t="shared" si="48"/>
        <v>NA</v>
      </c>
      <c r="W656" s="34" t="s">
        <v>12</v>
      </c>
      <c r="X656" s="22" t="s">
        <v>8</v>
      </c>
      <c r="Y656" s="22" t="s">
        <v>47</v>
      </c>
      <c r="Z656" s="22" t="s">
        <v>93</v>
      </c>
      <c r="AA656" s="22">
        <v>100</v>
      </c>
      <c r="AB656" s="22" t="s">
        <v>145</v>
      </c>
      <c r="AC656" s="22">
        <v>11</v>
      </c>
      <c r="AD656" s="22" t="s">
        <v>221</v>
      </c>
      <c r="AE656" s="22" t="s">
        <v>87</v>
      </c>
      <c r="AF656" s="22">
        <v>565</v>
      </c>
      <c r="AG656" s="22">
        <v>0.2</v>
      </c>
      <c r="AH656" s="22">
        <v>30</v>
      </c>
      <c r="AI656" s="34" t="s">
        <v>12</v>
      </c>
      <c r="AJ656" s="22" t="s">
        <v>8</v>
      </c>
      <c r="AK656" s="22" t="s">
        <v>8</v>
      </c>
      <c r="AL656" s="22" t="s">
        <v>8</v>
      </c>
      <c r="AM656" s="22" t="s">
        <v>8</v>
      </c>
      <c r="AN656" s="22" t="s">
        <v>8</v>
      </c>
      <c r="AO656" s="34">
        <v>24</v>
      </c>
      <c r="AP656" s="22" t="s">
        <v>875</v>
      </c>
      <c r="AQ656" s="22">
        <v>0.79</v>
      </c>
      <c r="AR656" s="22">
        <v>0.68</v>
      </c>
      <c r="AS656" s="22" t="s">
        <v>8</v>
      </c>
      <c r="AT656" s="22" t="s">
        <v>8</v>
      </c>
      <c r="AU656" s="22" t="s">
        <v>8</v>
      </c>
      <c r="AV656" s="22" t="s">
        <v>8</v>
      </c>
      <c r="AW656" s="22" t="s">
        <v>483</v>
      </c>
      <c r="AX656" s="22" t="s">
        <v>197</v>
      </c>
      <c r="AY656" s="34" t="s">
        <v>12</v>
      </c>
      <c r="AZ656" s="22" t="s">
        <v>8</v>
      </c>
      <c r="BA656" s="22" t="s">
        <v>8</v>
      </c>
      <c r="BB656" s="22" t="s">
        <v>8</v>
      </c>
      <c r="BC656" s="22" t="s">
        <v>8</v>
      </c>
      <c r="BD656" s="22" t="s">
        <v>8</v>
      </c>
      <c r="BE656" s="22" t="s">
        <v>8</v>
      </c>
      <c r="BF656" s="34" t="s">
        <v>273</v>
      </c>
      <c r="BG656" s="22" t="s">
        <v>273</v>
      </c>
    </row>
    <row r="657" spans="1:61" s="22" customFormat="1" x14ac:dyDescent="0.3">
      <c r="A657" s="22" t="s">
        <v>2484</v>
      </c>
      <c r="B657" s="22" t="s">
        <v>2483</v>
      </c>
      <c r="C657" s="22">
        <v>2015</v>
      </c>
      <c r="D657" s="22" t="s">
        <v>2485</v>
      </c>
      <c r="E657" s="22" t="s">
        <v>263</v>
      </c>
      <c r="F657" s="34" t="s">
        <v>25</v>
      </c>
      <c r="G657" s="22" t="s">
        <v>1030</v>
      </c>
      <c r="H657" s="22" t="s">
        <v>36</v>
      </c>
      <c r="I657" s="22" t="s">
        <v>12</v>
      </c>
      <c r="J657" s="22" t="s">
        <v>8</v>
      </c>
      <c r="K657" s="22">
        <v>8</v>
      </c>
      <c r="L657" s="22" t="s">
        <v>9</v>
      </c>
      <c r="M657" s="22">
        <v>10</v>
      </c>
      <c r="N657" s="22">
        <v>20</v>
      </c>
      <c r="O657" s="22" t="s">
        <v>9</v>
      </c>
      <c r="P657" s="22">
        <v>25</v>
      </c>
      <c r="Q657" s="22">
        <v>1</v>
      </c>
      <c r="R657" s="22">
        <v>3</v>
      </c>
      <c r="S657" s="22">
        <v>1</v>
      </c>
      <c r="T657" s="22">
        <v>3</v>
      </c>
      <c r="U657" s="22">
        <f t="shared" ref="U657" si="51">IF(AND(Q657&lt;&gt;"", Q657&lt;&gt;0, Q657&lt;&gt;"NA", Q657&lt;&gt;"NR",S657&lt;&gt;"", S657&lt;&gt;0, S657&lt;&gt;"NA", S657&lt;&gt;"NR"), S657/Q657, "NA")</f>
        <v>1</v>
      </c>
      <c r="V657" s="22">
        <f t="shared" ref="V657" si="52">IF(AND(U657&lt;&gt;"", U657&lt;&gt;0, U657&lt;&gt;"NA", U657&lt;&gt;"NR",R657&lt;&gt;"", R657&lt;&gt;0, R657&lt;&gt;"NA", R657&lt;&gt;"NR"), R657/U657, "NA")</f>
        <v>3</v>
      </c>
      <c r="W657" s="34" t="s">
        <v>12</v>
      </c>
      <c r="X657" s="22" t="s">
        <v>8</v>
      </c>
      <c r="Y657" s="22" t="s">
        <v>47</v>
      </c>
      <c r="Z657" s="22" t="s">
        <v>93</v>
      </c>
      <c r="AA657" s="22">
        <v>100</v>
      </c>
      <c r="AB657" s="22" t="s">
        <v>145</v>
      </c>
      <c r="AC657" s="22">
        <v>18.5</v>
      </c>
      <c r="AD657" s="22" t="s">
        <v>221</v>
      </c>
      <c r="AE657" s="22" t="s">
        <v>47</v>
      </c>
      <c r="AF657" s="22">
        <v>473</v>
      </c>
      <c r="AG657" s="22">
        <v>0.2</v>
      </c>
      <c r="AH657" s="22">
        <v>30</v>
      </c>
      <c r="AI657" s="34" t="s">
        <v>1843</v>
      </c>
      <c r="AK657" s="22">
        <v>15</v>
      </c>
      <c r="AL657" s="22" t="s">
        <v>145</v>
      </c>
      <c r="AM657" s="22">
        <v>-0.17</v>
      </c>
      <c r="AN657" s="22" t="s">
        <v>156</v>
      </c>
      <c r="AO657" s="34">
        <v>24</v>
      </c>
      <c r="AP657" s="22" t="s">
        <v>875</v>
      </c>
      <c r="AQ657" s="22">
        <v>29.6</v>
      </c>
      <c r="AR657" s="22">
        <v>3.14</v>
      </c>
      <c r="AS657" s="22">
        <v>13.63</v>
      </c>
      <c r="AT657" s="22">
        <v>2.9</v>
      </c>
      <c r="AU657" s="22" t="s">
        <v>8</v>
      </c>
      <c r="AV657" s="22" t="s">
        <v>8</v>
      </c>
      <c r="AW657" s="22" t="s">
        <v>483</v>
      </c>
      <c r="AX657" s="22" t="s">
        <v>197</v>
      </c>
      <c r="AY657" s="34" t="s">
        <v>12</v>
      </c>
      <c r="AZ657" s="22" t="s">
        <v>8</v>
      </c>
      <c r="BA657" s="22" t="s">
        <v>8</v>
      </c>
      <c r="BB657" s="22" t="s">
        <v>8</v>
      </c>
      <c r="BC657" s="22" t="s">
        <v>8</v>
      </c>
      <c r="BD657" s="22" t="s">
        <v>8</v>
      </c>
      <c r="BE657" s="22" t="s">
        <v>8</v>
      </c>
      <c r="BF657" s="34" t="s">
        <v>272</v>
      </c>
      <c r="BG657" s="22" t="s">
        <v>273</v>
      </c>
    </row>
    <row r="658" spans="1:61" x14ac:dyDescent="0.3">
      <c r="A658" t="s">
        <v>2487</v>
      </c>
      <c r="B658" t="s">
        <v>2486</v>
      </c>
      <c r="C658">
        <v>2016</v>
      </c>
      <c r="D658" t="s">
        <v>2488</v>
      </c>
      <c r="E658" t="s">
        <v>141</v>
      </c>
      <c r="F658" s="35" t="s">
        <v>45</v>
      </c>
      <c r="G658" t="s">
        <v>8</v>
      </c>
      <c r="H658" t="s">
        <v>9</v>
      </c>
      <c r="I658" t="s">
        <v>12</v>
      </c>
      <c r="J658" t="s">
        <v>8</v>
      </c>
      <c r="K658" t="s">
        <v>9</v>
      </c>
      <c r="L658" t="s">
        <v>9</v>
      </c>
      <c r="M658" t="s">
        <v>9</v>
      </c>
      <c r="N658" t="s">
        <v>8</v>
      </c>
      <c r="O658" t="s">
        <v>8</v>
      </c>
      <c r="P658" t="s">
        <v>8</v>
      </c>
      <c r="Q658">
        <v>1</v>
      </c>
      <c r="R658">
        <v>7</v>
      </c>
      <c r="S658">
        <v>0</v>
      </c>
      <c r="T658" t="s">
        <v>8</v>
      </c>
      <c r="U658" t="str">
        <f t="shared" ref="U658:U662" si="53">IF(AND(Q658&lt;&gt;"", Q658&lt;&gt;0, Q658&lt;&gt;"NA", Q658&lt;&gt;"NR",S658&lt;&gt;"", S658&lt;&gt;0, S658&lt;&gt;"NA", S658&lt;&gt;"NR"), S658/Q658, "NA")</f>
        <v>NA</v>
      </c>
      <c r="V658" t="str">
        <f t="shared" ref="V658:V662" si="54">IF(AND(U658&lt;&gt;"", U658&lt;&gt;0, U658&lt;&gt;"NA", U658&lt;&gt;"NR",R658&lt;&gt;"", R658&lt;&gt;0, R658&lt;&gt;"NA", R658&lt;&gt;"NR"), R658/U658, "NA")</f>
        <v>NA</v>
      </c>
      <c r="W658" s="35" t="s">
        <v>2489</v>
      </c>
      <c r="X658" t="s">
        <v>8</v>
      </c>
      <c r="Y658" t="s">
        <v>47</v>
      </c>
      <c r="Z658" t="s">
        <v>2490</v>
      </c>
      <c r="AA658">
        <v>100</v>
      </c>
      <c r="AB658" t="s">
        <v>1388</v>
      </c>
      <c r="AC658">
        <v>800</v>
      </c>
      <c r="AD658" t="s">
        <v>2491</v>
      </c>
      <c r="AE658" t="s">
        <v>231</v>
      </c>
      <c r="AF658" t="s">
        <v>9</v>
      </c>
      <c r="AG658" t="s">
        <v>9</v>
      </c>
      <c r="AH658">
        <v>20</v>
      </c>
      <c r="AI658" s="35" t="s">
        <v>12</v>
      </c>
      <c r="AJ658" t="s">
        <v>8</v>
      </c>
      <c r="AK658" t="s">
        <v>8</v>
      </c>
      <c r="AL658" t="s">
        <v>8</v>
      </c>
      <c r="AM658" t="s">
        <v>8</v>
      </c>
      <c r="AN658" t="s">
        <v>8</v>
      </c>
      <c r="AO658" s="35">
        <v>24</v>
      </c>
      <c r="AP658" t="s">
        <v>875</v>
      </c>
      <c r="AQ658">
        <v>33</v>
      </c>
      <c r="AR658">
        <v>20</v>
      </c>
      <c r="AS658" t="s">
        <v>8</v>
      </c>
      <c r="AT658" t="s">
        <v>8</v>
      </c>
      <c r="AU658" t="s">
        <v>8</v>
      </c>
      <c r="AV658" t="s">
        <v>8</v>
      </c>
      <c r="AW658" t="s">
        <v>483</v>
      </c>
      <c r="AX658" t="s">
        <v>196</v>
      </c>
      <c r="AY658" s="35" t="s">
        <v>12</v>
      </c>
      <c r="AZ658" t="s">
        <v>8</v>
      </c>
      <c r="BA658" t="s">
        <v>8</v>
      </c>
      <c r="BB658" t="s">
        <v>8</v>
      </c>
      <c r="BC658" t="s">
        <v>8</v>
      </c>
      <c r="BD658" t="s">
        <v>8</v>
      </c>
      <c r="BE658" t="s">
        <v>8</v>
      </c>
      <c r="BF658" s="35" t="s">
        <v>273</v>
      </c>
      <c r="BG658" t="s">
        <v>273</v>
      </c>
      <c r="BH658" t="s">
        <v>2492</v>
      </c>
    </row>
    <row r="659" spans="1:61" x14ac:dyDescent="0.3">
      <c r="A659" t="s">
        <v>2487</v>
      </c>
      <c r="B659" t="s">
        <v>2486</v>
      </c>
      <c r="C659">
        <v>2016</v>
      </c>
      <c r="D659" t="s">
        <v>2488</v>
      </c>
      <c r="E659" t="s">
        <v>143</v>
      </c>
      <c r="F659" s="35" t="s">
        <v>45</v>
      </c>
      <c r="G659" t="s">
        <v>8</v>
      </c>
      <c r="H659" t="s">
        <v>9</v>
      </c>
      <c r="I659" t="s">
        <v>12</v>
      </c>
      <c r="J659" t="s">
        <v>8</v>
      </c>
      <c r="K659" t="s">
        <v>9</v>
      </c>
      <c r="L659" t="s">
        <v>9</v>
      </c>
      <c r="M659" t="s">
        <v>9</v>
      </c>
      <c r="N659" t="s">
        <v>8</v>
      </c>
      <c r="O659" t="s">
        <v>8</v>
      </c>
      <c r="P659" t="s">
        <v>8</v>
      </c>
      <c r="Q659">
        <v>1</v>
      </c>
      <c r="R659">
        <v>7</v>
      </c>
      <c r="S659">
        <v>1</v>
      </c>
      <c r="T659">
        <v>7</v>
      </c>
      <c r="U659">
        <f t="shared" ref="U659" si="55">IF(AND(Q659&lt;&gt;"", Q659&lt;&gt;0, Q659&lt;&gt;"NA", Q659&lt;&gt;"NR",S659&lt;&gt;"", S659&lt;&gt;0, S659&lt;&gt;"NA", S659&lt;&gt;"NR"), S659/Q659, "NA")</f>
        <v>1</v>
      </c>
      <c r="V659">
        <f t="shared" ref="V659" si="56">IF(AND(U659&lt;&gt;"", U659&lt;&gt;0, U659&lt;&gt;"NA", U659&lt;&gt;"NR",R659&lt;&gt;"", R659&lt;&gt;0, R659&lt;&gt;"NA", R659&lt;&gt;"NR"), R659/U659, "NA")</f>
        <v>7</v>
      </c>
      <c r="W659" s="35" t="s">
        <v>2489</v>
      </c>
      <c r="X659" t="s">
        <v>8</v>
      </c>
      <c r="Y659" t="s">
        <v>47</v>
      </c>
      <c r="Z659" t="s">
        <v>2490</v>
      </c>
      <c r="AA659">
        <v>100</v>
      </c>
      <c r="AB659" t="s">
        <v>1388</v>
      </c>
      <c r="AC659">
        <v>800</v>
      </c>
      <c r="AD659" t="s">
        <v>2491</v>
      </c>
      <c r="AE659" t="s">
        <v>231</v>
      </c>
      <c r="AF659" t="s">
        <v>9</v>
      </c>
      <c r="AG659" t="s">
        <v>9</v>
      </c>
      <c r="AH659">
        <v>30</v>
      </c>
      <c r="AI659" s="35" t="s">
        <v>324</v>
      </c>
      <c r="AK659" t="s">
        <v>9</v>
      </c>
      <c r="AL659" t="s">
        <v>8</v>
      </c>
      <c r="AM659" t="s">
        <v>9</v>
      </c>
      <c r="AN659" t="s">
        <v>158</v>
      </c>
      <c r="AO659" s="35">
        <v>24</v>
      </c>
      <c r="AP659" t="s">
        <v>875</v>
      </c>
      <c r="AQ659">
        <v>44</v>
      </c>
      <c r="AR659">
        <v>7</v>
      </c>
      <c r="AS659">
        <v>11</v>
      </c>
      <c r="AT659">
        <v>20</v>
      </c>
      <c r="AU659" t="s">
        <v>8</v>
      </c>
      <c r="AV659" t="s">
        <v>8</v>
      </c>
      <c r="AW659" t="s">
        <v>483</v>
      </c>
      <c r="AX659" t="s">
        <v>196</v>
      </c>
      <c r="AY659" s="35" t="s">
        <v>12</v>
      </c>
      <c r="AZ659" t="s">
        <v>8</v>
      </c>
      <c r="BA659" t="s">
        <v>8</v>
      </c>
      <c r="BB659" t="s">
        <v>8</v>
      </c>
      <c r="BC659" t="s">
        <v>8</v>
      </c>
      <c r="BD659" t="s">
        <v>8</v>
      </c>
      <c r="BE659" t="s">
        <v>8</v>
      </c>
      <c r="BF659" s="35" t="s">
        <v>273</v>
      </c>
      <c r="BG659" t="s">
        <v>273</v>
      </c>
      <c r="BH659" t="s">
        <v>2492</v>
      </c>
    </row>
    <row r="660" spans="1:61" s="22" customFormat="1" x14ac:dyDescent="0.3">
      <c r="A660" s="22" t="s">
        <v>2494</v>
      </c>
      <c r="B660" s="22" t="s">
        <v>2493</v>
      </c>
      <c r="C660" s="22">
        <v>2013</v>
      </c>
      <c r="D660" s="22" t="s">
        <v>2495</v>
      </c>
      <c r="E660" s="22" t="s">
        <v>141</v>
      </c>
      <c r="F660" s="34" t="s">
        <v>24</v>
      </c>
      <c r="G660" s="22" t="s">
        <v>10</v>
      </c>
      <c r="H660" s="22" t="s">
        <v>36</v>
      </c>
      <c r="I660" s="22" t="s">
        <v>12</v>
      </c>
      <c r="J660" s="22" t="s">
        <v>8</v>
      </c>
      <c r="K660" s="22" t="s">
        <v>9</v>
      </c>
      <c r="L660" s="22" t="s">
        <v>9</v>
      </c>
      <c r="M660" s="22" t="s">
        <v>9</v>
      </c>
      <c r="N660" s="22" t="s">
        <v>9</v>
      </c>
      <c r="O660" s="22">
        <v>250</v>
      </c>
      <c r="P660" s="22" t="s">
        <v>9</v>
      </c>
      <c r="Q660" s="22">
        <v>1</v>
      </c>
      <c r="R660" s="22">
        <v>3</v>
      </c>
      <c r="S660" s="22">
        <v>1</v>
      </c>
      <c r="T660" s="22">
        <v>3</v>
      </c>
      <c r="U660" s="22">
        <f t="shared" si="53"/>
        <v>1</v>
      </c>
      <c r="V660" s="22">
        <f t="shared" si="54"/>
        <v>3</v>
      </c>
      <c r="W660" s="34" t="s">
        <v>100</v>
      </c>
      <c r="X660" s="22" t="s">
        <v>936</v>
      </c>
      <c r="Y660" s="22" t="s">
        <v>78</v>
      </c>
      <c r="Z660" s="22" t="s">
        <v>985</v>
      </c>
      <c r="AA660" s="22">
        <v>40</v>
      </c>
      <c r="AB660" s="22" t="s">
        <v>145</v>
      </c>
      <c r="AC660" s="22">
        <v>150</v>
      </c>
      <c r="AD660" s="22" t="s">
        <v>292</v>
      </c>
      <c r="AE660" s="22" t="s">
        <v>231</v>
      </c>
      <c r="AF660" s="22" t="s">
        <v>9</v>
      </c>
      <c r="AG660" s="22">
        <v>10</v>
      </c>
      <c r="AH660" s="22">
        <v>8</v>
      </c>
      <c r="AI660" s="34" t="s">
        <v>2496</v>
      </c>
      <c r="AK660" s="22">
        <v>400</v>
      </c>
      <c r="AL660" s="22" t="s">
        <v>755</v>
      </c>
      <c r="AM660" s="22">
        <v>24</v>
      </c>
      <c r="AN660" s="22" t="s">
        <v>158</v>
      </c>
      <c r="AO660" s="34">
        <v>24</v>
      </c>
      <c r="AP660" s="22" t="s">
        <v>875</v>
      </c>
      <c r="AQ660" s="22">
        <v>297.10000000000002</v>
      </c>
      <c r="AR660" s="22">
        <v>23.4</v>
      </c>
      <c r="AS660" s="22">
        <v>285.39999999999998</v>
      </c>
      <c r="AT660" s="22">
        <v>19.7</v>
      </c>
      <c r="AU660" s="22" t="s">
        <v>8</v>
      </c>
      <c r="AV660" s="22" t="s">
        <v>8</v>
      </c>
      <c r="AW660" s="22" t="s">
        <v>930</v>
      </c>
      <c r="AX660" s="22" t="s">
        <v>196</v>
      </c>
      <c r="AY660" s="34" t="s">
        <v>12</v>
      </c>
      <c r="AZ660" s="22" t="s">
        <v>8</v>
      </c>
      <c r="BA660" s="22" t="s">
        <v>8</v>
      </c>
      <c r="BB660" s="22" t="s">
        <v>8</v>
      </c>
      <c r="BC660" s="22" t="s">
        <v>8</v>
      </c>
      <c r="BD660" s="22" t="s">
        <v>8</v>
      </c>
      <c r="BE660" s="22" t="s">
        <v>8</v>
      </c>
      <c r="BF660" s="34" t="s">
        <v>273</v>
      </c>
      <c r="BG660" s="22" t="s">
        <v>273</v>
      </c>
    </row>
    <row r="661" spans="1:61" x14ac:dyDescent="0.3">
      <c r="A661" t="s">
        <v>2498</v>
      </c>
      <c r="B661" t="s">
        <v>2497</v>
      </c>
      <c r="C661">
        <v>2010</v>
      </c>
      <c r="D661" t="s">
        <v>2499</v>
      </c>
      <c r="E661" t="s">
        <v>141</v>
      </c>
      <c r="F661" s="35" t="s">
        <v>25</v>
      </c>
      <c r="G661" t="s">
        <v>1008</v>
      </c>
      <c r="H661" t="s">
        <v>9</v>
      </c>
      <c r="I661" t="s">
        <v>12</v>
      </c>
      <c r="J661" t="s">
        <v>8</v>
      </c>
      <c r="K661">
        <v>10</v>
      </c>
      <c r="L661" t="s">
        <v>9</v>
      </c>
      <c r="M661">
        <v>13</v>
      </c>
      <c r="N661" t="s">
        <v>9</v>
      </c>
      <c r="O661" t="s">
        <v>9</v>
      </c>
      <c r="P661" t="s">
        <v>9</v>
      </c>
      <c r="Q661">
        <v>1</v>
      </c>
      <c r="R661">
        <v>9</v>
      </c>
      <c r="S661">
        <v>0</v>
      </c>
      <c r="T661" t="s">
        <v>8</v>
      </c>
      <c r="U661" t="str">
        <f t="shared" si="53"/>
        <v>NA</v>
      </c>
      <c r="V661" t="str">
        <f t="shared" si="54"/>
        <v>NA</v>
      </c>
      <c r="W661" s="35" t="s">
        <v>9</v>
      </c>
      <c r="X661" t="s">
        <v>8</v>
      </c>
      <c r="Y661" t="s">
        <v>2553</v>
      </c>
      <c r="Z661" t="s">
        <v>340</v>
      </c>
      <c r="AA661">
        <v>30</v>
      </c>
      <c r="AB661" t="s">
        <v>145</v>
      </c>
      <c r="AC661" t="s">
        <v>9</v>
      </c>
      <c r="AD661" t="s">
        <v>8</v>
      </c>
      <c r="AE661" t="s">
        <v>84</v>
      </c>
      <c r="AF661" t="s">
        <v>9</v>
      </c>
      <c r="AG661">
        <v>1</v>
      </c>
      <c r="AH661">
        <v>2</v>
      </c>
      <c r="AI661" s="35" t="s">
        <v>12</v>
      </c>
      <c r="AJ661" t="s">
        <v>8</v>
      </c>
      <c r="AK661" t="s">
        <v>8</v>
      </c>
      <c r="AL661" t="s">
        <v>8</v>
      </c>
      <c r="AM661" t="s">
        <v>8</v>
      </c>
      <c r="AN661" t="s">
        <v>8</v>
      </c>
      <c r="AO661" s="35">
        <v>24</v>
      </c>
      <c r="AP661" t="s">
        <v>876</v>
      </c>
      <c r="AQ661">
        <v>1.0900000000000001</v>
      </c>
      <c r="AR661">
        <v>0.16</v>
      </c>
      <c r="AS661" t="s">
        <v>8</v>
      </c>
      <c r="AT661" t="s">
        <v>8</v>
      </c>
      <c r="AU661" t="s">
        <v>8</v>
      </c>
      <c r="AV661" t="s">
        <v>8</v>
      </c>
      <c r="AW661" t="s">
        <v>137</v>
      </c>
      <c r="AX661" t="s">
        <v>197</v>
      </c>
      <c r="AY661" s="35" t="s">
        <v>12</v>
      </c>
      <c r="AZ661" t="s">
        <v>8</v>
      </c>
      <c r="BA661" t="s">
        <v>8</v>
      </c>
      <c r="BB661" t="s">
        <v>8</v>
      </c>
      <c r="BC661" t="s">
        <v>8</v>
      </c>
      <c r="BD661" t="s">
        <v>8</v>
      </c>
      <c r="BE661" t="s">
        <v>8</v>
      </c>
      <c r="BF661" s="35" t="s">
        <v>273</v>
      </c>
      <c r="BG661" t="s">
        <v>273</v>
      </c>
    </row>
    <row r="662" spans="1:61" x14ac:dyDescent="0.3">
      <c r="A662" t="s">
        <v>2498</v>
      </c>
      <c r="B662" t="s">
        <v>2497</v>
      </c>
      <c r="C662">
        <v>2010</v>
      </c>
      <c r="D662" t="s">
        <v>2499</v>
      </c>
      <c r="E662" t="s">
        <v>143</v>
      </c>
      <c r="F662" s="35" t="s">
        <v>25</v>
      </c>
      <c r="G662" t="s">
        <v>2500</v>
      </c>
      <c r="H662" t="s">
        <v>9</v>
      </c>
      <c r="I662" t="s">
        <v>12</v>
      </c>
      <c r="J662" t="s">
        <v>8</v>
      </c>
      <c r="K662">
        <v>10</v>
      </c>
      <c r="L662" t="s">
        <v>9</v>
      </c>
      <c r="M662">
        <v>13</v>
      </c>
      <c r="N662" t="s">
        <v>9</v>
      </c>
      <c r="O662" t="s">
        <v>9</v>
      </c>
      <c r="P662" t="s">
        <v>9</v>
      </c>
      <c r="Q662">
        <v>1</v>
      </c>
      <c r="R662">
        <v>10</v>
      </c>
      <c r="S662">
        <v>0</v>
      </c>
      <c r="T662" t="s">
        <v>8</v>
      </c>
      <c r="U662" t="str">
        <f t="shared" si="53"/>
        <v>NA</v>
      </c>
      <c r="V662" t="str">
        <f t="shared" si="54"/>
        <v>NA</v>
      </c>
      <c r="W662" s="35" t="s">
        <v>9</v>
      </c>
      <c r="X662" t="s">
        <v>8</v>
      </c>
      <c r="Y662" t="s">
        <v>2553</v>
      </c>
      <c r="Z662" t="s">
        <v>340</v>
      </c>
      <c r="AA662">
        <v>30</v>
      </c>
      <c r="AB662" t="s">
        <v>145</v>
      </c>
      <c r="AC662" t="s">
        <v>9</v>
      </c>
      <c r="AD662" t="s">
        <v>8</v>
      </c>
      <c r="AE662" t="s">
        <v>84</v>
      </c>
      <c r="AF662" t="s">
        <v>9</v>
      </c>
      <c r="AG662">
        <v>1</v>
      </c>
      <c r="AH662">
        <v>2</v>
      </c>
      <c r="AI662" s="35" t="s">
        <v>12</v>
      </c>
      <c r="AJ662" t="s">
        <v>8</v>
      </c>
      <c r="AK662" t="s">
        <v>8</v>
      </c>
      <c r="AL662" t="s">
        <v>8</v>
      </c>
      <c r="AM662" t="s">
        <v>8</v>
      </c>
      <c r="AN662" t="s">
        <v>8</v>
      </c>
      <c r="AO662" s="35">
        <v>24</v>
      </c>
      <c r="AP662" t="s">
        <v>876</v>
      </c>
      <c r="AQ662">
        <v>1.68</v>
      </c>
      <c r="AR662">
        <v>0.25</v>
      </c>
      <c r="AS662" t="s">
        <v>8</v>
      </c>
      <c r="AT662" t="s">
        <v>8</v>
      </c>
      <c r="AU662" t="s">
        <v>8</v>
      </c>
      <c r="AV662" t="s">
        <v>8</v>
      </c>
      <c r="AW662" t="s">
        <v>137</v>
      </c>
      <c r="AX662" t="s">
        <v>197</v>
      </c>
      <c r="AY662" s="35" t="s">
        <v>12</v>
      </c>
      <c r="AZ662" t="s">
        <v>8</v>
      </c>
      <c r="BA662" t="s">
        <v>8</v>
      </c>
      <c r="BB662" t="s">
        <v>8</v>
      </c>
      <c r="BC662" t="s">
        <v>8</v>
      </c>
      <c r="BD662" t="s">
        <v>8</v>
      </c>
      <c r="BE662" t="s">
        <v>8</v>
      </c>
      <c r="BF662" s="35" t="s">
        <v>273</v>
      </c>
      <c r="BG662" t="s">
        <v>273</v>
      </c>
    </row>
    <row r="663" spans="1:61" s="22" customFormat="1" x14ac:dyDescent="0.3">
      <c r="A663" s="22" t="s">
        <v>2502</v>
      </c>
      <c r="B663" s="22" t="s">
        <v>2501</v>
      </c>
      <c r="C663" s="22">
        <v>2004</v>
      </c>
      <c r="D663" s="22" t="s">
        <v>2503</v>
      </c>
      <c r="E663" s="22" t="s">
        <v>141</v>
      </c>
      <c r="F663" s="34" t="s">
        <v>25</v>
      </c>
      <c r="G663" s="22" t="s">
        <v>285</v>
      </c>
      <c r="H663" s="22" t="s">
        <v>9</v>
      </c>
      <c r="I663" s="22" t="s">
        <v>12</v>
      </c>
      <c r="J663" s="22" t="s">
        <v>8</v>
      </c>
      <c r="K663" s="22">
        <v>9</v>
      </c>
      <c r="L663" s="22" t="s">
        <v>9</v>
      </c>
      <c r="M663" s="22">
        <v>12</v>
      </c>
      <c r="N663" s="22" t="s">
        <v>9</v>
      </c>
      <c r="O663" s="22" t="s">
        <v>9</v>
      </c>
      <c r="P663" s="22" t="s">
        <v>9</v>
      </c>
      <c r="Q663" s="22">
        <v>1</v>
      </c>
      <c r="R663" s="22">
        <v>6</v>
      </c>
      <c r="S663" s="22">
        <v>1</v>
      </c>
      <c r="T663" s="22">
        <v>6</v>
      </c>
      <c r="U663" s="22">
        <f t="shared" ref="U663:U665" si="57">IF(AND(Q663&lt;&gt;"", Q663&lt;&gt;0, Q663&lt;&gt;"NA", Q663&lt;&gt;"NR",S663&lt;&gt;"", S663&lt;&gt;0, S663&lt;&gt;"NA", S663&lt;&gt;"NR"), S663/Q663, "NA")</f>
        <v>1</v>
      </c>
      <c r="V663" s="22">
        <f t="shared" ref="V663:V665" si="58">IF(AND(U663&lt;&gt;"", U663&lt;&gt;0, U663&lt;&gt;"NA", U663&lt;&gt;"NR",R663&lt;&gt;"", R663&lt;&gt;0, R663&lt;&gt;"NA", R663&lt;&gt;"NR"), R663/U663, "NA")</f>
        <v>6</v>
      </c>
      <c r="W663" s="34" t="s">
        <v>9</v>
      </c>
      <c r="X663" s="22" t="s">
        <v>8</v>
      </c>
      <c r="Y663" s="22" t="s">
        <v>2553</v>
      </c>
      <c r="Z663" s="22" t="s">
        <v>91</v>
      </c>
      <c r="AA663" s="22" t="s">
        <v>9</v>
      </c>
      <c r="AB663" s="22" t="s">
        <v>8</v>
      </c>
      <c r="AC663" s="22">
        <v>3.16</v>
      </c>
      <c r="AD663" s="22" t="s">
        <v>461</v>
      </c>
      <c r="AE663" s="22" t="s">
        <v>84</v>
      </c>
      <c r="AF663" s="22">
        <v>540</v>
      </c>
      <c r="AG663" s="22">
        <v>1</v>
      </c>
      <c r="AH663" s="22">
        <v>30</v>
      </c>
      <c r="AI663" s="34" t="s">
        <v>259</v>
      </c>
      <c r="AK663" s="22">
        <v>150</v>
      </c>
      <c r="AL663" s="22" t="s">
        <v>1768</v>
      </c>
      <c r="AM663" s="22">
        <v>3</v>
      </c>
      <c r="AN663" s="22" t="s">
        <v>158</v>
      </c>
      <c r="AO663" s="34">
        <v>48</v>
      </c>
      <c r="AP663" s="22" t="s">
        <v>875</v>
      </c>
      <c r="AQ663" s="22">
        <v>29.14</v>
      </c>
      <c r="AR663" s="22">
        <v>24.75</v>
      </c>
      <c r="AS663" s="22">
        <v>27.65</v>
      </c>
      <c r="AT663" s="22">
        <v>18.489999999999998</v>
      </c>
      <c r="AU663" s="22" t="s">
        <v>8</v>
      </c>
      <c r="AV663" s="22" t="s">
        <v>8</v>
      </c>
      <c r="AW663" s="22" t="s">
        <v>137</v>
      </c>
      <c r="AX663" s="22" t="s">
        <v>196</v>
      </c>
      <c r="AY663" s="34" t="s">
        <v>12</v>
      </c>
      <c r="AZ663" s="22" t="s">
        <v>8</v>
      </c>
      <c r="BA663" s="22" t="s">
        <v>8</v>
      </c>
      <c r="BB663" s="22" t="s">
        <v>8</v>
      </c>
      <c r="BC663" s="22" t="s">
        <v>8</v>
      </c>
      <c r="BD663" s="22" t="s">
        <v>8</v>
      </c>
      <c r="BE663" s="22" t="s">
        <v>8</v>
      </c>
      <c r="BF663" s="34" t="s">
        <v>273</v>
      </c>
      <c r="BG663" s="22" t="s">
        <v>273</v>
      </c>
    </row>
    <row r="664" spans="1:61" s="22" customFormat="1" x14ac:dyDescent="0.3">
      <c r="A664" s="22" t="s">
        <v>2502</v>
      </c>
      <c r="B664" s="22" t="s">
        <v>2501</v>
      </c>
      <c r="C664" s="22">
        <v>2004</v>
      </c>
      <c r="D664" s="22" t="s">
        <v>2503</v>
      </c>
      <c r="E664" s="22" t="s">
        <v>143</v>
      </c>
      <c r="F664" s="34" t="s">
        <v>25</v>
      </c>
      <c r="G664" s="22" t="s">
        <v>1801</v>
      </c>
      <c r="H664" s="22" t="s">
        <v>9</v>
      </c>
      <c r="I664" s="22" t="s">
        <v>12</v>
      </c>
      <c r="J664" s="22" t="s">
        <v>8</v>
      </c>
      <c r="K664" s="22">
        <v>9</v>
      </c>
      <c r="L664" s="22" t="s">
        <v>9</v>
      </c>
      <c r="M664" s="22">
        <v>12</v>
      </c>
      <c r="N664" s="22" t="s">
        <v>9</v>
      </c>
      <c r="O664" s="22" t="s">
        <v>9</v>
      </c>
      <c r="P664" s="22" t="s">
        <v>9</v>
      </c>
      <c r="Q664" s="22">
        <v>1</v>
      </c>
      <c r="R664" s="22">
        <v>6</v>
      </c>
      <c r="S664" s="22">
        <v>1</v>
      </c>
      <c r="T664" s="22">
        <v>6</v>
      </c>
      <c r="U664" s="22">
        <f t="shared" si="57"/>
        <v>1</v>
      </c>
      <c r="V664" s="22">
        <f t="shared" si="58"/>
        <v>6</v>
      </c>
      <c r="W664" s="34" t="s">
        <v>9</v>
      </c>
      <c r="X664" s="22" t="s">
        <v>8</v>
      </c>
      <c r="Y664" s="22" t="s">
        <v>2553</v>
      </c>
      <c r="Z664" s="22" t="s">
        <v>91</v>
      </c>
      <c r="AA664" s="22" t="s">
        <v>9</v>
      </c>
      <c r="AB664" s="22" t="s">
        <v>8</v>
      </c>
      <c r="AC664" s="22">
        <v>3.16</v>
      </c>
      <c r="AD664" s="22" t="s">
        <v>461</v>
      </c>
      <c r="AE664" s="22" t="s">
        <v>84</v>
      </c>
      <c r="AF664" s="22">
        <v>540</v>
      </c>
      <c r="AG664" s="22">
        <v>1</v>
      </c>
      <c r="AH664" s="22">
        <v>30</v>
      </c>
      <c r="AI664" s="34" t="s">
        <v>259</v>
      </c>
      <c r="AK664" s="22">
        <v>150</v>
      </c>
      <c r="AL664" s="22" t="s">
        <v>1768</v>
      </c>
      <c r="AM664" s="22">
        <v>3</v>
      </c>
      <c r="AN664" s="22" t="s">
        <v>158</v>
      </c>
      <c r="AO664" s="34">
        <v>48</v>
      </c>
      <c r="AP664" s="22" t="s">
        <v>875</v>
      </c>
      <c r="AQ664" s="22">
        <v>22.14</v>
      </c>
      <c r="AR664" s="22">
        <v>21.61</v>
      </c>
      <c r="AS664" s="22">
        <v>18.71</v>
      </c>
      <c r="AT664" s="22">
        <v>18.71</v>
      </c>
      <c r="AU664" s="22" t="s">
        <v>8</v>
      </c>
      <c r="AV664" s="22" t="s">
        <v>8</v>
      </c>
      <c r="AW664" s="22" t="s">
        <v>137</v>
      </c>
      <c r="AX664" s="22" t="s">
        <v>196</v>
      </c>
      <c r="AY664" s="34" t="s">
        <v>12</v>
      </c>
      <c r="AZ664" s="22" t="s">
        <v>8</v>
      </c>
      <c r="BA664" s="22" t="s">
        <v>8</v>
      </c>
      <c r="BB664" s="22" t="s">
        <v>8</v>
      </c>
      <c r="BC664" s="22" t="s">
        <v>8</v>
      </c>
      <c r="BD664" s="22" t="s">
        <v>8</v>
      </c>
      <c r="BE664" s="22" t="s">
        <v>8</v>
      </c>
      <c r="BF664" s="34" t="s">
        <v>273</v>
      </c>
      <c r="BG664" s="22" t="s">
        <v>273</v>
      </c>
    </row>
    <row r="665" spans="1:61" x14ac:dyDescent="0.3">
      <c r="A665" t="s">
        <v>2506</v>
      </c>
      <c r="B665" t="s">
        <v>2501</v>
      </c>
      <c r="C665">
        <v>2001</v>
      </c>
      <c r="D665" t="s">
        <v>2507</v>
      </c>
      <c r="E665" t="s">
        <v>141</v>
      </c>
      <c r="F665" s="35" t="s">
        <v>42</v>
      </c>
      <c r="G665" t="s">
        <v>1241</v>
      </c>
      <c r="H665" t="s">
        <v>36</v>
      </c>
      <c r="I665" t="s">
        <v>12</v>
      </c>
      <c r="J665" t="s">
        <v>8</v>
      </c>
      <c r="K665" t="s">
        <v>9</v>
      </c>
      <c r="L665" t="s">
        <v>9</v>
      </c>
      <c r="M665" t="s">
        <v>9</v>
      </c>
      <c r="N665">
        <v>2000</v>
      </c>
      <c r="O665" t="s">
        <v>9</v>
      </c>
      <c r="P665">
        <v>3000</v>
      </c>
      <c r="Q665">
        <v>1</v>
      </c>
      <c r="R665">
        <v>10</v>
      </c>
      <c r="S665">
        <v>3</v>
      </c>
      <c r="T665">
        <v>8</v>
      </c>
      <c r="U665">
        <f t="shared" si="57"/>
        <v>3</v>
      </c>
      <c r="V665">
        <f t="shared" si="58"/>
        <v>3.3333333333333335</v>
      </c>
      <c r="W665" s="35" t="s">
        <v>147</v>
      </c>
      <c r="X665" t="s">
        <v>97</v>
      </c>
      <c r="Y665" t="s">
        <v>2553</v>
      </c>
      <c r="Z665" t="s">
        <v>91</v>
      </c>
      <c r="AA665">
        <v>10</v>
      </c>
      <c r="AB665" t="s">
        <v>145</v>
      </c>
      <c r="AC665">
        <v>0.17</v>
      </c>
      <c r="AD665" t="s">
        <v>461</v>
      </c>
      <c r="AE665" t="s">
        <v>85</v>
      </c>
      <c r="AF665">
        <v>540</v>
      </c>
      <c r="AG665">
        <v>3</v>
      </c>
      <c r="AH665">
        <v>60</v>
      </c>
      <c r="AI665" s="35" t="s">
        <v>259</v>
      </c>
      <c r="AK665">
        <v>100</v>
      </c>
      <c r="AL665" t="s">
        <v>2509</v>
      </c>
      <c r="AM665">
        <v>3</v>
      </c>
      <c r="AN665" t="s">
        <v>158</v>
      </c>
      <c r="AO665" s="35">
        <v>48</v>
      </c>
      <c r="AP665" t="s">
        <v>875</v>
      </c>
      <c r="AQ665">
        <v>261.8</v>
      </c>
      <c r="AR665">
        <v>40.1</v>
      </c>
      <c r="AS665">
        <v>304.5</v>
      </c>
      <c r="AT665">
        <v>64.900000000000006</v>
      </c>
      <c r="AU665" t="s">
        <v>8</v>
      </c>
      <c r="AV665" t="s">
        <v>8</v>
      </c>
      <c r="AW665" t="s">
        <v>137</v>
      </c>
      <c r="AX665" t="s">
        <v>196</v>
      </c>
      <c r="AY665" s="35" t="s">
        <v>47</v>
      </c>
      <c r="BE665">
        <v>48</v>
      </c>
      <c r="BF665" s="35" t="s">
        <v>273</v>
      </c>
      <c r="BG665" t="s">
        <v>272</v>
      </c>
      <c r="BH665" t="s">
        <v>2508</v>
      </c>
      <c r="BI665" t="s">
        <v>2510</v>
      </c>
    </row>
    <row r="666" spans="1:61" x14ac:dyDescent="0.3">
      <c r="A666" t="s">
        <v>2506</v>
      </c>
      <c r="B666" t="s">
        <v>2501</v>
      </c>
      <c r="C666">
        <v>2001</v>
      </c>
      <c r="D666" t="s">
        <v>2507</v>
      </c>
      <c r="E666" t="s">
        <v>143</v>
      </c>
      <c r="F666" s="35" t="s">
        <v>42</v>
      </c>
      <c r="G666" t="s">
        <v>1241</v>
      </c>
      <c r="H666" t="s">
        <v>36</v>
      </c>
      <c r="I666" t="s">
        <v>12</v>
      </c>
      <c r="J666" t="s">
        <v>8</v>
      </c>
      <c r="K666" t="s">
        <v>9</v>
      </c>
      <c r="L666" t="s">
        <v>9</v>
      </c>
      <c r="M666" t="s">
        <v>9</v>
      </c>
      <c r="N666">
        <v>2000</v>
      </c>
      <c r="O666" t="s">
        <v>9</v>
      </c>
      <c r="P666">
        <v>3000</v>
      </c>
      <c r="Q666">
        <v>1</v>
      </c>
      <c r="R666">
        <v>10</v>
      </c>
      <c r="S666">
        <v>3</v>
      </c>
      <c r="T666">
        <v>8</v>
      </c>
      <c r="U666">
        <f t="shared" ref="U666:U669" si="59">IF(AND(Q666&lt;&gt;"", Q666&lt;&gt;0, Q666&lt;&gt;"NA", Q666&lt;&gt;"NR",S666&lt;&gt;"", S666&lt;&gt;0, S666&lt;&gt;"NA", S666&lt;&gt;"NR"), S666/Q666, "NA")</f>
        <v>3</v>
      </c>
      <c r="V666">
        <f t="shared" ref="V666:V669" si="60">IF(AND(U666&lt;&gt;"", U666&lt;&gt;0, U666&lt;&gt;"NA", U666&lt;&gt;"NR",R666&lt;&gt;"", R666&lt;&gt;0, R666&lt;&gt;"NA", R666&lt;&gt;"NR"), R666/U666, "NA")</f>
        <v>3.3333333333333335</v>
      </c>
      <c r="W666" s="35" t="s">
        <v>147</v>
      </c>
      <c r="X666" t="s">
        <v>97</v>
      </c>
      <c r="Y666" t="s">
        <v>2553</v>
      </c>
      <c r="Z666" t="s">
        <v>91</v>
      </c>
      <c r="AA666">
        <v>10</v>
      </c>
      <c r="AB666" t="s">
        <v>145</v>
      </c>
      <c r="AC666">
        <v>0.17</v>
      </c>
      <c r="AD666" t="s">
        <v>461</v>
      </c>
      <c r="AE666" t="s">
        <v>85</v>
      </c>
      <c r="AF666">
        <v>540</v>
      </c>
      <c r="AG666">
        <v>3</v>
      </c>
      <c r="AH666">
        <v>60</v>
      </c>
      <c r="AI666" s="35" t="s">
        <v>2192</v>
      </c>
      <c r="AK666">
        <v>10</v>
      </c>
      <c r="AL666" t="s">
        <v>145</v>
      </c>
      <c r="AM666">
        <v>3</v>
      </c>
      <c r="AN666" t="s">
        <v>158</v>
      </c>
      <c r="AO666" s="35">
        <v>48</v>
      </c>
      <c r="AP666" t="s">
        <v>875</v>
      </c>
      <c r="AQ666">
        <v>261.8</v>
      </c>
      <c r="AR666">
        <v>40.1</v>
      </c>
      <c r="AS666">
        <v>184.69</v>
      </c>
      <c r="AT666">
        <v>45.93</v>
      </c>
      <c r="AU666" t="s">
        <v>8</v>
      </c>
      <c r="AV666" t="s">
        <v>8</v>
      </c>
      <c r="AW666" t="s">
        <v>137</v>
      </c>
      <c r="AX666" t="s">
        <v>196</v>
      </c>
      <c r="AY666" s="35" t="s">
        <v>47</v>
      </c>
      <c r="BE666">
        <v>48</v>
      </c>
      <c r="BF666" s="35" t="s">
        <v>273</v>
      </c>
      <c r="BG666" t="s">
        <v>272</v>
      </c>
      <c r="BH666" t="s">
        <v>2508</v>
      </c>
      <c r="BI666" t="s">
        <v>2510</v>
      </c>
    </row>
    <row r="667" spans="1:61" s="22" customFormat="1" x14ac:dyDescent="0.3">
      <c r="A667" s="22" t="s">
        <v>2511</v>
      </c>
      <c r="B667" s="22" t="s">
        <v>2501</v>
      </c>
      <c r="C667" s="22">
        <v>2001</v>
      </c>
      <c r="D667" s="22" t="s">
        <v>2512</v>
      </c>
      <c r="E667" s="22" t="s">
        <v>141</v>
      </c>
      <c r="F667" s="34" t="s">
        <v>42</v>
      </c>
      <c r="G667" s="22" t="s">
        <v>1241</v>
      </c>
      <c r="H667" s="22" t="s">
        <v>36</v>
      </c>
      <c r="I667" s="22" t="s">
        <v>12</v>
      </c>
      <c r="J667" s="22" t="s">
        <v>8</v>
      </c>
      <c r="K667" s="22" t="s">
        <v>9</v>
      </c>
      <c r="L667" s="22" t="s">
        <v>9</v>
      </c>
      <c r="M667" s="22" t="s">
        <v>9</v>
      </c>
      <c r="N667" s="22">
        <v>2000</v>
      </c>
      <c r="O667" s="22" t="s">
        <v>9</v>
      </c>
      <c r="P667" s="22">
        <v>3000</v>
      </c>
      <c r="Q667" s="22">
        <v>1</v>
      </c>
      <c r="R667" s="22">
        <v>14</v>
      </c>
      <c r="S667" s="22">
        <v>3</v>
      </c>
      <c r="T667" s="22">
        <v>10</v>
      </c>
      <c r="U667" s="22">
        <f t="shared" si="59"/>
        <v>3</v>
      </c>
      <c r="V667" s="22">
        <f t="shared" si="60"/>
        <v>4.666666666666667</v>
      </c>
      <c r="W667" s="34" t="s">
        <v>147</v>
      </c>
      <c r="X667" s="22" t="s">
        <v>97</v>
      </c>
      <c r="Y667" s="22" t="s">
        <v>2553</v>
      </c>
      <c r="Z667" s="22" t="s">
        <v>91</v>
      </c>
      <c r="AA667" s="22">
        <v>10</v>
      </c>
      <c r="AB667" s="22" t="s">
        <v>145</v>
      </c>
      <c r="AC667" s="22">
        <v>0.17</v>
      </c>
      <c r="AD667" s="22" t="s">
        <v>461</v>
      </c>
      <c r="AE667" s="22" t="s">
        <v>85</v>
      </c>
      <c r="AF667" s="22">
        <v>540</v>
      </c>
      <c r="AG667" s="22">
        <v>3</v>
      </c>
      <c r="AH667" s="22">
        <v>60</v>
      </c>
      <c r="AI667" s="34" t="s">
        <v>259</v>
      </c>
      <c r="AK667" s="22">
        <v>100</v>
      </c>
      <c r="AL667" s="22" t="s">
        <v>260</v>
      </c>
      <c r="AM667" s="22">
        <v>0.5</v>
      </c>
      <c r="AN667" s="22" t="s">
        <v>158</v>
      </c>
      <c r="AO667" s="34">
        <v>24</v>
      </c>
      <c r="AP667" s="22" t="s">
        <v>875</v>
      </c>
      <c r="AQ667" s="22">
        <v>220.59</v>
      </c>
      <c r="AR667" s="22">
        <v>12.6</v>
      </c>
      <c r="AS667" s="22">
        <v>128.15</v>
      </c>
      <c r="AT667" s="22">
        <v>14.29</v>
      </c>
      <c r="AU667" s="22" t="s">
        <v>8</v>
      </c>
      <c r="AV667" s="22" t="s">
        <v>8</v>
      </c>
      <c r="AW667" s="22" t="s">
        <v>137</v>
      </c>
      <c r="AX667" s="22" t="s">
        <v>197</v>
      </c>
      <c r="AY667" s="34" t="s">
        <v>47</v>
      </c>
      <c r="BE667" s="22">
        <v>24</v>
      </c>
      <c r="BF667" s="34" t="s">
        <v>273</v>
      </c>
      <c r="BG667" s="22" t="s">
        <v>272</v>
      </c>
      <c r="BH667" s="22" t="s">
        <v>2015</v>
      </c>
      <c r="BI667" s="22" t="s">
        <v>2510</v>
      </c>
    </row>
    <row r="668" spans="1:61" x14ac:dyDescent="0.3">
      <c r="A668" t="s">
        <v>2514</v>
      </c>
      <c r="B668" t="s">
        <v>2513</v>
      </c>
      <c r="C668">
        <v>2005</v>
      </c>
      <c r="D668" t="s">
        <v>2515</v>
      </c>
      <c r="E668" t="s">
        <v>141</v>
      </c>
      <c r="F668" s="35" t="s">
        <v>24</v>
      </c>
      <c r="G668" t="s">
        <v>11</v>
      </c>
      <c r="H668" t="s">
        <v>36</v>
      </c>
      <c r="I668" t="s">
        <v>337</v>
      </c>
      <c r="J668" t="s">
        <v>8</v>
      </c>
      <c r="K668" t="s">
        <v>9</v>
      </c>
      <c r="L668">
        <v>104</v>
      </c>
      <c r="M668" t="s">
        <v>9</v>
      </c>
      <c r="N668">
        <v>424</v>
      </c>
      <c r="O668" t="s">
        <v>9</v>
      </c>
      <c r="P668">
        <v>744</v>
      </c>
      <c r="Q668">
        <v>1</v>
      </c>
      <c r="R668">
        <v>9</v>
      </c>
      <c r="S668">
        <v>1</v>
      </c>
      <c r="T668">
        <v>9</v>
      </c>
      <c r="U668">
        <f t="shared" si="59"/>
        <v>1</v>
      </c>
      <c r="V668">
        <f t="shared" si="60"/>
        <v>9</v>
      </c>
      <c r="W668" s="35" t="s">
        <v>147</v>
      </c>
      <c r="X668" t="s">
        <v>95</v>
      </c>
      <c r="Y668" t="s">
        <v>78</v>
      </c>
      <c r="Z668" t="s">
        <v>1559</v>
      </c>
      <c r="AA668">
        <v>20</v>
      </c>
      <c r="AB668" t="s">
        <v>145</v>
      </c>
      <c r="AC668" t="s">
        <v>9</v>
      </c>
      <c r="AD668" t="s">
        <v>8</v>
      </c>
      <c r="AE668" t="s">
        <v>231</v>
      </c>
      <c r="AF668" t="s">
        <v>9</v>
      </c>
      <c r="AG668">
        <v>4</v>
      </c>
      <c r="AH668">
        <v>10</v>
      </c>
      <c r="AI668" s="35" t="s">
        <v>2516</v>
      </c>
      <c r="AK668">
        <v>3</v>
      </c>
      <c r="AL668" t="s">
        <v>145</v>
      </c>
      <c r="AM668">
        <v>-96</v>
      </c>
      <c r="AN668" t="s">
        <v>156</v>
      </c>
      <c r="AO668" s="35">
        <v>696</v>
      </c>
      <c r="AP668" t="s">
        <v>876</v>
      </c>
      <c r="AQ668">
        <v>9.4</v>
      </c>
      <c r="AR668">
        <v>1.3</v>
      </c>
      <c r="AS668">
        <v>9.1</v>
      </c>
      <c r="AT668">
        <v>1.8</v>
      </c>
      <c r="AU668" t="s">
        <v>8</v>
      </c>
      <c r="AV668" t="s">
        <v>8</v>
      </c>
      <c r="AW668" t="s">
        <v>137</v>
      </c>
      <c r="AX668" t="s">
        <v>197</v>
      </c>
      <c r="AY668" s="35" t="s">
        <v>12</v>
      </c>
      <c r="AZ668" t="s">
        <v>8</v>
      </c>
      <c r="BA668" t="s">
        <v>8</v>
      </c>
      <c r="BB668" t="s">
        <v>8</v>
      </c>
      <c r="BC668" t="s">
        <v>8</v>
      </c>
      <c r="BD668" t="s">
        <v>8</v>
      </c>
      <c r="BE668" t="s">
        <v>8</v>
      </c>
      <c r="BF668" s="35" t="s">
        <v>273</v>
      </c>
      <c r="BG668" t="s">
        <v>273</v>
      </c>
    </row>
    <row r="669" spans="1:61" s="22" customFormat="1" x14ac:dyDescent="0.3">
      <c r="A669" s="22" t="s">
        <v>2517</v>
      </c>
      <c r="B669" s="22" t="s">
        <v>2513</v>
      </c>
      <c r="C669" s="22">
        <v>2005</v>
      </c>
      <c r="D669" s="22" t="s">
        <v>2518</v>
      </c>
      <c r="E669" s="22" t="s">
        <v>141</v>
      </c>
      <c r="F669" s="34" t="s">
        <v>24</v>
      </c>
      <c r="G669" s="22" t="s">
        <v>11</v>
      </c>
      <c r="H669" s="22" t="s">
        <v>36</v>
      </c>
      <c r="I669" s="22" t="s">
        <v>337</v>
      </c>
      <c r="J669" s="22" t="s">
        <v>8</v>
      </c>
      <c r="K669" s="22" t="s">
        <v>9</v>
      </c>
      <c r="L669" s="22">
        <v>104</v>
      </c>
      <c r="M669" s="22" t="s">
        <v>9</v>
      </c>
      <c r="N669" s="22" t="s">
        <v>9</v>
      </c>
      <c r="O669" s="22" t="s">
        <v>9</v>
      </c>
      <c r="P669" s="22" t="s">
        <v>9</v>
      </c>
      <c r="Q669" s="22">
        <v>1</v>
      </c>
      <c r="R669" s="22">
        <v>9</v>
      </c>
      <c r="S669" s="22">
        <v>3</v>
      </c>
      <c r="T669" s="22">
        <v>9</v>
      </c>
      <c r="U669" s="22">
        <f t="shared" si="59"/>
        <v>3</v>
      </c>
      <c r="V669" s="22">
        <f t="shared" si="60"/>
        <v>3</v>
      </c>
      <c r="W669" s="34" t="s">
        <v>147</v>
      </c>
      <c r="X669" s="22" t="s">
        <v>95</v>
      </c>
      <c r="Y669" s="22" t="s">
        <v>78</v>
      </c>
      <c r="Z669" s="22" t="s">
        <v>1559</v>
      </c>
      <c r="AA669" s="22">
        <v>20</v>
      </c>
      <c r="AB669" s="22" t="s">
        <v>145</v>
      </c>
      <c r="AC669" s="22" t="s">
        <v>9</v>
      </c>
      <c r="AD669" s="22" t="s">
        <v>8</v>
      </c>
      <c r="AE669" s="22" t="s">
        <v>231</v>
      </c>
      <c r="AF669" s="22" t="s">
        <v>9</v>
      </c>
      <c r="AG669" s="22">
        <v>4</v>
      </c>
      <c r="AH669" s="22">
        <v>10</v>
      </c>
      <c r="AI669" s="34" t="s">
        <v>2519</v>
      </c>
      <c r="AK669" s="22">
        <v>1</v>
      </c>
      <c r="AL669" s="22" t="s">
        <v>145</v>
      </c>
      <c r="AM669" s="22">
        <v>-168</v>
      </c>
      <c r="AN669" s="22" t="s">
        <v>156</v>
      </c>
      <c r="AO669" s="34">
        <v>480</v>
      </c>
      <c r="AP669" s="22" t="s">
        <v>876</v>
      </c>
      <c r="AQ669" s="22">
        <v>5</v>
      </c>
      <c r="AR669" s="22">
        <v>1</v>
      </c>
      <c r="AS669" s="22">
        <v>4.3</v>
      </c>
      <c r="AT669" s="22">
        <v>0.6</v>
      </c>
      <c r="AU669" s="22" t="s">
        <v>8</v>
      </c>
      <c r="AV669" s="22" t="s">
        <v>8</v>
      </c>
      <c r="AW669" s="22" t="s">
        <v>137</v>
      </c>
      <c r="AX669" s="22" t="s">
        <v>197</v>
      </c>
      <c r="AY669" s="34" t="s">
        <v>12</v>
      </c>
      <c r="AZ669" s="22" t="s">
        <v>8</v>
      </c>
      <c r="BA669" s="22" t="s">
        <v>8</v>
      </c>
      <c r="BB669" s="22" t="s">
        <v>8</v>
      </c>
      <c r="BC669" s="22" t="s">
        <v>8</v>
      </c>
      <c r="BD669" s="22" t="s">
        <v>8</v>
      </c>
      <c r="BE669" s="22" t="s">
        <v>8</v>
      </c>
      <c r="BF669" s="34" t="s">
        <v>273</v>
      </c>
      <c r="BG669" s="22" t="s">
        <v>272</v>
      </c>
      <c r="BH669" s="22" t="s">
        <v>2508</v>
      </c>
    </row>
    <row r="670" spans="1:61" s="22" customFormat="1" x14ac:dyDescent="0.3">
      <c r="A670" s="22" t="s">
        <v>2517</v>
      </c>
      <c r="B670" s="22" t="s">
        <v>2513</v>
      </c>
      <c r="C670" s="22">
        <v>2005</v>
      </c>
      <c r="D670" s="22" t="s">
        <v>2518</v>
      </c>
      <c r="E670" s="22" t="s">
        <v>143</v>
      </c>
      <c r="F670" s="34" t="s">
        <v>24</v>
      </c>
      <c r="G670" s="22" t="s">
        <v>11</v>
      </c>
      <c r="H670" s="22" t="s">
        <v>36</v>
      </c>
      <c r="I670" s="22" t="s">
        <v>337</v>
      </c>
      <c r="J670" s="22" t="s">
        <v>8</v>
      </c>
      <c r="K670" s="22" t="s">
        <v>9</v>
      </c>
      <c r="L670" s="22">
        <v>104</v>
      </c>
      <c r="M670" s="22" t="s">
        <v>9</v>
      </c>
      <c r="N670" s="22" t="s">
        <v>9</v>
      </c>
      <c r="O670" s="22" t="s">
        <v>9</v>
      </c>
      <c r="P670" s="22" t="s">
        <v>9</v>
      </c>
      <c r="Q670" s="22">
        <v>1</v>
      </c>
      <c r="R670" s="22">
        <v>9</v>
      </c>
      <c r="S670" s="22">
        <v>3</v>
      </c>
      <c r="T670" s="22">
        <v>9</v>
      </c>
      <c r="U670" s="22">
        <f t="shared" ref="U670:U671" si="61">IF(AND(Q670&lt;&gt;"", Q670&lt;&gt;0, Q670&lt;&gt;"NA", Q670&lt;&gt;"NR",S670&lt;&gt;"", S670&lt;&gt;0, S670&lt;&gt;"NA", S670&lt;&gt;"NR"), S670/Q670, "NA")</f>
        <v>3</v>
      </c>
      <c r="V670" s="22">
        <f t="shared" ref="V670:V671" si="62">IF(AND(U670&lt;&gt;"", U670&lt;&gt;0, U670&lt;&gt;"NA", U670&lt;&gt;"NR",R670&lt;&gt;"", R670&lt;&gt;0, R670&lt;&gt;"NA", R670&lt;&gt;"NR"), R670/U670, "NA")</f>
        <v>3</v>
      </c>
      <c r="W670" s="34" t="s">
        <v>147</v>
      </c>
      <c r="X670" s="22" t="s">
        <v>95</v>
      </c>
      <c r="Y670" s="22" t="s">
        <v>78</v>
      </c>
      <c r="Z670" s="22" t="s">
        <v>1559</v>
      </c>
      <c r="AA670" s="22">
        <v>20</v>
      </c>
      <c r="AB670" s="22" t="s">
        <v>145</v>
      </c>
      <c r="AC670" s="22" t="s">
        <v>9</v>
      </c>
      <c r="AD670" s="22" t="s">
        <v>8</v>
      </c>
      <c r="AE670" s="22" t="s">
        <v>231</v>
      </c>
      <c r="AF670" s="22" t="s">
        <v>9</v>
      </c>
      <c r="AG670" s="22">
        <v>4</v>
      </c>
      <c r="AH670" s="22">
        <v>10</v>
      </c>
      <c r="AI670" s="34" t="s">
        <v>2129</v>
      </c>
      <c r="AK670" s="22">
        <v>5</v>
      </c>
      <c r="AL670" s="22" t="s">
        <v>145</v>
      </c>
      <c r="AM670" s="22">
        <v>-168</v>
      </c>
      <c r="AN670" s="22" t="s">
        <v>156</v>
      </c>
      <c r="AO670" s="34">
        <v>480</v>
      </c>
      <c r="AP670" s="22" t="s">
        <v>876</v>
      </c>
      <c r="AQ670" s="22">
        <v>5</v>
      </c>
      <c r="AR670" s="22">
        <v>1</v>
      </c>
      <c r="AS670" s="22">
        <v>6.7</v>
      </c>
      <c r="AT670" s="22">
        <v>1.1000000000000001</v>
      </c>
      <c r="AU670" s="22" t="s">
        <v>8</v>
      </c>
      <c r="AV670" s="22" t="s">
        <v>8</v>
      </c>
      <c r="AW670" s="22" t="s">
        <v>137</v>
      </c>
      <c r="AX670" s="22" t="s">
        <v>197</v>
      </c>
      <c r="AY670" s="34" t="s">
        <v>12</v>
      </c>
      <c r="AZ670" s="22" t="s">
        <v>8</v>
      </c>
      <c r="BA670" s="22" t="s">
        <v>8</v>
      </c>
      <c r="BB670" s="22" t="s">
        <v>8</v>
      </c>
      <c r="BC670" s="22" t="s">
        <v>8</v>
      </c>
      <c r="BD670" s="22" t="s">
        <v>8</v>
      </c>
      <c r="BE670" s="22" t="s">
        <v>8</v>
      </c>
      <c r="BF670" s="34" t="s">
        <v>273</v>
      </c>
      <c r="BG670" s="22" t="s">
        <v>272</v>
      </c>
      <c r="BH670" s="22" t="s">
        <v>2508</v>
      </c>
    </row>
    <row r="671" spans="1:61" x14ac:dyDescent="0.3">
      <c r="A671" t="s">
        <v>2520</v>
      </c>
      <c r="B671" t="s">
        <v>2513</v>
      </c>
      <c r="C671">
        <v>2005</v>
      </c>
      <c r="D671" t="s">
        <v>2521</v>
      </c>
      <c r="E671" t="s">
        <v>141</v>
      </c>
      <c r="F671" s="35" t="s">
        <v>24</v>
      </c>
      <c r="G671" t="s">
        <v>11</v>
      </c>
      <c r="H671" t="s">
        <v>36</v>
      </c>
      <c r="I671" t="s">
        <v>12</v>
      </c>
      <c r="J671" t="s">
        <v>8</v>
      </c>
      <c r="K671" t="s">
        <v>9</v>
      </c>
      <c r="L671">
        <v>22</v>
      </c>
      <c r="M671" t="s">
        <v>9</v>
      </c>
      <c r="N671">
        <v>385</v>
      </c>
      <c r="O671" t="s">
        <v>9</v>
      </c>
      <c r="P671">
        <v>503</v>
      </c>
      <c r="Q671">
        <v>1</v>
      </c>
      <c r="R671">
        <v>10</v>
      </c>
      <c r="S671">
        <v>1</v>
      </c>
      <c r="T671">
        <v>10</v>
      </c>
      <c r="U671">
        <f t="shared" si="61"/>
        <v>1</v>
      </c>
      <c r="V671">
        <f t="shared" si="62"/>
        <v>10</v>
      </c>
      <c r="W671" s="35" t="s">
        <v>147</v>
      </c>
      <c r="X671" t="s">
        <v>95</v>
      </c>
      <c r="Y671" t="s">
        <v>78</v>
      </c>
      <c r="Z671" t="s">
        <v>1559</v>
      </c>
      <c r="AA671">
        <v>20</v>
      </c>
      <c r="AB671" t="s">
        <v>145</v>
      </c>
      <c r="AC671" t="s">
        <v>9</v>
      </c>
      <c r="AD671" t="s">
        <v>8</v>
      </c>
      <c r="AE671" t="s">
        <v>231</v>
      </c>
      <c r="AF671" t="s">
        <v>9</v>
      </c>
      <c r="AG671">
        <v>4</v>
      </c>
      <c r="AH671">
        <v>10</v>
      </c>
      <c r="AI671" s="35" t="s">
        <v>2522</v>
      </c>
      <c r="AK671">
        <v>2.5</v>
      </c>
      <c r="AL671" t="s">
        <v>145</v>
      </c>
      <c r="AM671">
        <v>-96</v>
      </c>
      <c r="AN671" t="s">
        <v>156</v>
      </c>
      <c r="AO671" s="35">
        <v>480</v>
      </c>
      <c r="AP671" t="s">
        <v>876</v>
      </c>
      <c r="AQ671">
        <v>15.4</v>
      </c>
      <c r="AR671">
        <v>0.9</v>
      </c>
      <c r="AS671">
        <v>16.600000000000001</v>
      </c>
      <c r="AT671">
        <v>1.5</v>
      </c>
      <c r="AU671" t="s">
        <v>8</v>
      </c>
      <c r="AV671" t="s">
        <v>8</v>
      </c>
      <c r="AW671" t="s">
        <v>137</v>
      </c>
      <c r="AX671" t="s">
        <v>197</v>
      </c>
      <c r="AY671" s="35" t="s">
        <v>12</v>
      </c>
      <c r="AZ671" t="s">
        <v>8</v>
      </c>
      <c r="BA671" t="s">
        <v>8</v>
      </c>
      <c r="BB671" t="s">
        <v>8</v>
      </c>
      <c r="BC671" t="s">
        <v>8</v>
      </c>
      <c r="BD671" t="s">
        <v>8</v>
      </c>
      <c r="BE671" t="s">
        <v>8</v>
      </c>
      <c r="BF671" s="35" t="s">
        <v>273</v>
      </c>
      <c r="BG671" t="s">
        <v>273</v>
      </c>
    </row>
    <row r="672" spans="1:61" x14ac:dyDescent="0.3">
      <c r="A672" t="s">
        <v>2520</v>
      </c>
      <c r="B672" t="s">
        <v>2513</v>
      </c>
      <c r="C672">
        <v>2005</v>
      </c>
      <c r="D672" t="s">
        <v>2521</v>
      </c>
      <c r="E672" t="s">
        <v>143</v>
      </c>
      <c r="F672" s="35" t="s">
        <v>24</v>
      </c>
      <c r="G672" t="s">
        <v>11</v>
      </c>
      <c r="H672" t="s">
        <v>36</v>
      </c>
      <c r="I672" t="s">
        <v>337</v>
      </c>
      <c r="J672" t="s">
        <v>8</v>
      </c>
      <c r="K672" t="s">
        <v>9</v>
      </c>
      <c r="L672">
        <v>104</v>
      </c>
      <c r="M672" t="s">
        <v>9</v>
      </c>
      <c r="N672">
        <v>468</v>
      </c>
      <c r="O672" t="s">
        <v>9</v>
      </c>
      <c r="P672">
        <v>692</v>
      </c>
      <c r="Q672">
        <v>1</v>
      </c>
      <c r="R672">
        <v>7</v>
      </c>
      <c r="S672">
        <v>1</v>
      </c>
      <c r="T672">
        <v>7</v>
      </c>
      <c r="U672">
        <f t="shared" ref="U672:U679" si="63">IF(AND(Q672&lt;&gt;"", Q672&lt;&gt;0, Q672&lt;&gt;"NA", Q672&lt;&gt;"NR",S672&lt;&gt;"", S672&lt;&gt;0, S672&lt;&gt;"NA", S672&lt;&gt;"NR"), S672/Q672, "NA")</f>
        <v>1</v>
      </c>
      <c r="V672">
        <f t="shared" ref="V672:V679" si="64">IF(AND(U672&lt;&gt;"", U672&lt;&gt;0, U672&lt;&gt;"NA", U672&lt;&gt;"NR",R672&lt;&gt;"", R672&lt;&gt;0, R672&lt;&gt;"NA", R672&lt;&gt;"NR"), R672/U672, "NA")</f>
        <v>7</v>
      </c>
      <c r="W672" s="35" t="s">
        <v>147</v>
      </c>
      <c r="X672" t="s">
        <v>95</v>
      </c>
      <c r="Y672" t="s">
        <v>78</v>
      </c>
      <c r="Z672" t="s">
        <v>1559</v>
      </c>
      <c r="AA672">
        <v>20</v>
      </c>
      <c r="AB672" t="s">
        <v>145</v>
      </c>
      <c r="AC672" t="s">
        <v>9</v>
      </c>
      <c r="AD672" t="s">
        <v>8</v>
      </c>
      <c r="AE672" t="s">
        <v>231</v>
      </c>
      <c r="AF672" t="s">
        <v>9</v>
      </c>
      <c r="AG672">
        <v>4</v>
      </c>
      <c r="AH672">
        <v>10</v>
      </c>
      <c r="AI672" s="35" t="s">
        <v>2522</v>
      </c>
      <c r="AK672">
        <v>2.5</v>
      </c>
      <c r="AL672" t="s">
        <v>145</v>
      </c>
      <c r="AM672">
        <v>-96</v>
      </c>
      <c r="AN672" t="s">
        <v>156</v>
      </c>
      <c r="AO672" s="35">
        <v>480</v>
      </c>
      <c r="AP672" t="s">
        <v>876</v>
      </c>
      <c r="AQ672">
        <v>11.7</v>
      </c>
      <c r="AR672">
        <v>1.1000000000000001</v>
      </c>
      <c r="AS672">
        <v>12.6</v>
      </c>
      <c r="AT672">
        <v>1.4</v>
      </c>
      <c r="AU672" t="s">
        <v>8</v>
      </c>
      <c r="AV672" t="s">
        <v>8</v>
      </c>
      <c r="AW672" t="s">
        <v>137</v>
      </c>
      <c r="AX672" t="s">
        <v>197</v>
      </c>
      <c r="AY672" s="35" t="s">
        <v>12</v>
      </c>
      <c r="AZ672" t="s">
        <v>8</v>
      </c>
      <c r="BA672" t="s">
        <v>8</v>
      </c>
      <c r="BB672" t="s">
        <v>8</v>
      </c>
      <c r="BC672" t="s">
        <v>8</v>
      </c>
      <c r="BD672" t="s">
        <v>8</v>
      </c>
      <c r="BE672" t="s">
        <v>8</v>
      </c>
      <c r="BF672" s="35" t="s">
        <v>273</v>
      </c>
      <c r="BG672" t="s">
        <v>273</v>
      </c>
    </row>
    <row r="673" spans="1:61" s="22" customFormat="1" x14ac:dyDescent="0.3">
      <c r="A673" s="22" t="s">
        <v>2524</v>
      </c>
      <c r="B673" s="22" t="s">
        <v>2523</v>
      </c>
      <c r="C673" s="22">
        <v>1996</v>
      </c>
      <c r="D673" s="22" t="s">
        <v>2525</v>
      </c>
      <c r="E673" s="22" t="s">
        <v>141</v>
      </c>
      <c r="F673" s="34" t="s">
        <v>24</v>
      </c>
      <c r="G673" s="22" t="s">
        <v>50</v>
      </c>
      <c r="H673" s="22" t="s">
        <v>36</v>
      </c>
      <c r="I673" s="22" t="s">
        <v>210</v>
      </c>
      <c r="J673" s="22" t="s">
        <v>284</v>
      </c>
      <c r="K673" s="22" t="s">
        <v>9</v>
      </c>
      <c r="L673" s="22" t="s">
        <v>9</v>
      </c>
      <c r="M673" s="22" t="s">
        <v>9</v>
      </c>
      <c r="N673" s="22">
        <v>270</v>
      </c>
      <c r="O673" s="22" t="s">
        <v>9</v>
      </c>
      <c r="P673" s="22">
        <v>345</v>
      </c>
      <c r="Q673" s="22">
        <v>1</v>
      </c>
      <c r="R673" s="22">
        <v>8</v>
      </c>
      <c r="S673" s="22">
        <v>0</v>
      </c>
      <c r="T673" s="22" t="s">
        <v>8</v>
      </c>
      <c r="U673" s="22" t="str">
        <f t="shared" si="63"/>
        <v>NA</v>
      </c>
      <c r="V673" s="22" t="str">
        <f t="shared" si="64"/>
        <v>NA</v>
      </c>
      <c r="W673" s="34" t="s">
        <v>147</v>
      </c>
      <c r="X673" s="22" t="s">
        <v>95</v>
      </c>
      <c r="Y673" s="22" t="s">
        <v>2553</v>
      </c>
      <c r="Z673" s="22" t="s">
        <v>276</v>
      </c>
      <c r="AA673" s="22">
        <v>20</v>
      </c>
      <c r="AB673" s="22" t="s">
        <v>145</v>
      </c>
      <c r="AC673" s="22">
        <v>20</v>
      </c>
      <c r="AD673" s="22" t="s">
        <v>221</v>
      </c>
      <c r="AE673" s="22" t="s">
        <v>83</v>
      </c>
      <c r="AF673" s="22">
        <v>562</v>
      </c>
      <c r="AG673" s="22" t="s">
        <v>9</v>
      </c>
      <c r="AH673" s="22" t="s">
        <v>9</v>
      </c>
      <c r="AI673" s="34" t="s">
        <v>12</v>
      </c>
      <c r="AJ673" s="22" t="s">
        <v>8</v>
      </c>
      <c r="AK673" s="22" t="s">
        <v>8</v>
      </c>
      <c r="AL673" s="22" t="s">
        <v>8</v>
      </c>
      <c r="AM673" s="22" t="s">
        <v>8</v>
      </c>
      <c r="AN673" s="22" t="s">
        <v>8</v>
      </c>
      <c r="AO673" s="34">
        <v>72</v>
      </c>
      <c r="AP673" s="22" t="s">
        <v>876</v>
      </c>
      <c r="AQ673" s="22">
        <v>37</v>
      </c>
      <c r="AR673" s="22">
        <v>9.6999999999999993</v>
      </c>
      <c r="AS673" s="22" t="s">
        <v>8</v>
      </c>
      <c r="AT673" s="22" t="s">
        <v>8</v>
      </c>
      <c r="AU673" s="22" t="s">
        <v>8</v>
      </c>
      <c r="AV673" s="22" t="s">
        <v>8</v>
      </c>
      <c r="AW673" s="22" t="s">
        <v>137</v>
      </c>
      <c r="AX673" s="22" t="s">
        <v>196</v>
      </c>
      <c r="AY673" s="34" t="s">
        <v>12</v>
      </c>
      <c r="AZ673" s="22" t="s">
        <v>8</v>
      </c>
      <c r="BA673" s="22" t="s">
        <v>8</v>
      </c>
      <c r="BB673" s="22" t="s">
        <v>8</v>
      </c>
      <c r="BC673" s="22" t="s">
        <v>8</v>
      </c>
      <c r="BD673" s="22" t="s">
        <v>8</v>
      </c>
      <c r="BE673" s="22" t="s">
        <v>8</v>
      </c>
      <c r="BF673" s="34" t="s">
        <v>273</v>
      </c>
      <c r="BG673" s="22" t="s">
        <v>273</v>
      </c>
    </row>
    <row r="674" spans="1:61" x14ac:dyDescent="0.3">
      <c r="A674" t="s">
        <v>2527</v>
      </c>
      <c r="B674" t="s">
        <v>2526</v>
      </c>
      <c r="C674">
        <v>2018</v>
      </c>
      <c r="D674" t="s">
        <v>2528</v>
      </c>
      <c r="E674" t="s">
        <v>141</v>
      </c>
      <c r="F674" s="35" t="s">
        <v>25</v>
      </c>
      <c r="G674" t="s">
        <v>1008</v>
      </c>
      <c r="H674" t="s">
        <v>9</v>
      </c>
      <c r="I674" t="s">
        <v>12</v>
      </c>
      <c r="J674" t="s">
        <v>8</v>
      </c>
      <c r="K674">
        <v>10</v>
      </c>
      <c r="L674" t="s">
        <v>9</v>
      </c>
      <c r="M674">
        <v>13</v>
      </c>
      <c r="N674" t="s">
        <v>9</v>
      </c>
      <c r="O674" t="s">
        <v>9</v>
      </c>
      <c r="P674" t="s">
        <v>9</v>
      </c>
      <c r="Q674">
        <v>1</v>
      </c>
      <c r="R674">
        <v>5</v>
      </c>
      <c r="S674">
        <v>0</v>
      </c>
      <c r="T674" t="s">
        <v>8</v>
      </c>
      <c r="U674" t="str">
        <f t="shared" si="63"/>
        <v>NA</v>
      </c>
      <c r="V674" t="str">
        <f t="shared" si="64"/>
        <v>NA</v>
      </c>
      <c r="W674" s="35" t="s">
        <v>9</v>
      </c>
      <c r="X674" t="s">
        <v>8</v>
      </c>
      <c r="Y674" t="s">
        <v>78</v>
      </c>
      <c r="Z674" t="s">
        <v>9</v>
      </c>
      <c r="AA674">
        <v>50</v>
      </c>
      <c r="AB674" t="s">
        <v>145</v>
      </c>
      <c r="AC674" t="s">
        <v>9</v>
      </c>
      <c r="AD674" t="s">
        <v>8</v>
      </c>
      <c r="AE674" t="s">
        <v>146</v>
      </c>
      <c r="AF674" t="s">
        <v>9</v>
      </c>
      <c r="AG674" t="s">
        <v>9</v>
      </c>
      <c r="AH674">
        <v>3</v>
      </c>
      <c r="AI674" s="35" t="s">
        <v>12</v>
      </c>
      <c r="AJ674" t="s">
        <v>8</v>
      </c>
      <c r="AK674" t="s">
        <v>8</v>
      </c>
      <c r="AL674" t="s">
        <v>8</v>
      </c>
      <c r="AM674" t="s">
        <v>8</v>
      </c>
      <c r="AN674" t="s">
        <v>8</v>
      </c>
      <c r="AO674" s="35">
        <v>24</v>
      </c>
      <c r="AP674" t="s">
        <v>875</v>
      </c>
      <c r="AQ674">
        <v>8.1199999999999992</v>
      </c>
      <c r="AR674">
        <v>0.87</v>
      </c>
      <c r="AS674" t="s">
        <v>8</v>
      </c>
      <c r="AT674" t="s">
        <v>8</v>
      </c>
      <c r="AU674" t="s">
        <v>8</v>
      </c>
      <c r="AV674" t="s">
        <v>8</v>
      </c>
      <c r="AW674" t="s">
        <v>483</v>
      </c>
      <c r="AX674" t="s">
        <v>196</v>
      </c>
      <c r="AY674" s="35" t="s">
        <v>12</v>
      </c>
      <c r="AZ674" t="s">
        <v>8</v>
      </c>
      <c r="BA674" t="s">
        <v>8</v>
      </c>
      <c r="BB674" t="s">
        <v>8</v>
      </c>
      <c r="BC674" t="s">
        <v>8</v>
      </c>
      <c r="BD674" t="s">
        <v>8</v>
      </c>
      <c r="BE674" t="s">
        <v>8</v>
      </c>
      <c r="BF674" s="35" t="s">
        <v>273</v>
      </c>
      <c r="BG674" t="s">
        <v>273</v>
      </c>
    </row>
    <row r="675" spans="1:61" x14ac:dyDescent="0.3">
      <c r="A675" t="s">
        <v>2527</v>
      </c>
      <c r="B675" t="s">
        <v>2526</v>
      </c>
      <c r="C675">
        <v>2018</v>
      </c>
      <c r="D675" t="s">
        <v>2528</v>
      </c>
      <c r="E675" t="s">
        <v>143</v>
      </c>
      <c r="F675" s="35" t="s">
        <v>25</v>
      </c>
      <c r="G675" t="s">
        <v>2529</v>
      </c>
      <c r="H675" t="s">
        <v>9</v>
      </c>
      <c r="I675" t="s">
        <v>12</v>
      </c>
      <c r="J675" t="s">
        <v>8</v>
      </c>
      <c r="K675">
        <v>10</v>
      </c>
      <c r="L675" t="s">
        <v>9</v>
      </c>
      <c r="M675">
        <v>13</v>
      </c>
      <c r="N675" t="s">
        <v>9</v>
      </c>
      <c r="O675" t="s">
        <v>9</v>
      </c>
      <c r="P675" t="s">
        <v>9</v>
      </c>
      <c r="Q675">
        <v>1</v>
      </c>
      <c r="R675">
        <v>5</v>
      </c>
      <c r="S675">
        <v>0</v>
      </c>
      <c r="T675" t="s">
        <v>8</v>
      </c>
      <c r="U675" t="str">
        <f t="shared" ref="U675:U676" si="65">IF(AND(Q675&lt;&gt;"", Q675&lt;&gt;0, Q675&lt;&gt;"NA", Q675&lt;&gt;"NR",S675&lt;&gt;"", S675&lt;&gt;0, S675&lt;&gt;"NA", S675&lt;&gt;"NR"), S675/Q675, "NA")</f>
        <v>NA</v>
      </c>
      <c r="V675" t="str">
        <f t="shared" ref="V675:V676" si="66">IF(AND(U675&lt;&gt;"", U675&lt;&gt;0, U675&lt;&gt;"NA", U675&lt;&gt;"NR",R675&lt;&gt;"", R675&lt;&gt;0, R675&lt;&gt;"NA", R675&lt;&gt;"NR"), R675/U675, "NA")</f>
        <v>NA</v>
      </c>
      <c r="W675" s="35" t="s">
        <v>9</v>
      </c>
      <c r="X675" t="s">
        <v>8</v>
      </c>
      <c r="Y675" t="s">
        <v>78</v>
      </c>
      <c r="Z675" t="s">
        <v>9</v>
      </c>
      <c r="AA675">
        <v>50</v>
      </c>
      <c r="AB675" t="s">
        <v>145</v>
      </c>
      <c r="AC675" t="s">
        <v>9</v>
      </c>
      <c r="AD675" t="s">
        <v>8</v>
      </c>
      <c r="AE675" t="s">
        <v>146</v>
      </c>
      <c r="AF675" t="s">
        <v>9</v>
      </c>
      <c r="AG675" t="s">
        <v>9</v>
      </c>
      <c r="AH675">
        <v>3</v>
      </c>
      <c r="AI675" s="35" t="s">
        <v>12</v>
      </c>
      <c r="AJ675" t="s">
        <v>8</v>
      </c>
      <c r="AK675" t="s">
        <v>8</v>
      </c>
      <c r="AL675" t="s">
        <v>8</v>
      </c>
      <c r="AM675" t="s">
        <v>8</v>
      </c>
      <c r="AN675" t="s">
        <v>8</v>
      </c>
      <c r="AO675" s="35">
        <v>24</v>
      </c>
      <c r="AP675" t="s">
        <v>875</v>
      </c>
      <c r="AQ675">
        <v>11.76</v>
      </c>
      <c r="AR675">
        <v>0.97</v>
      </c>
      <c r="AS675" t="s">
        <v>8</v>
      </c>
      <c r="AT675" t="s">
        <v>8</v>
      </c>
      <c r="AU675" t="s">
        <v>8</v>
      </c>
      <c r="AV675" t="s">
        <v>8</v>
      </c>
      <c r="AW675" t="s">
        <v>483</v>
      </c>
      <c r="AX675" t="s">
        <v>196</v>
      </c>
      <c r="AY675" s="35" t="s">
        <v>12</v>
      </c>
      <c r="AZ675" t="s">
        <v>8</v>
      </c>
      <c r="BA675" t="s">
        <v>8</v>
      </c>
      <c r="BB675" t="s">
        <v>8</v>
      </c>
      <c r="BC675" t="s">
        <v>8</v>
      </c>
      <c r="BD675" t="s">
        <v>8</v>
      </c>
      <c r="BE675" t="s">
        <v>8</v>
      </c>
      <c r="BF675" s="35" t="s">
        <v>273</v>
      </c>
      <c r="BG675" t="s">
        <v>273</v>
      </c>
    </row>
    <row r="676" spans="1:61" x14ac:dyDescent="0.3">
      <c r="A676" t="s">
        <v>2527</v>
      </c>
      <c r="B676" t="s">
        <v>2526</v>
      </c>
      <c r="C676">
        <v>2018</v>
      </c>
      <c r="D676" t="s">
        <v>2528</v>
      </c>
      <c r="E676" t="s">
        <v>144</v>
      </c>
      <c r="F676" s="35" t="s">
        <v>25</v>
      </c>
      <c r="G676" t="s">
        <v>2530</v>
      </c>
      <c r="H676" t="s">
        <v>9</v>
      </c>
      <c r="I676" t="s">
        <v>12</v>
      </c>
      <c r="J676" t="s">
        <v>8</v>
      </c>
      <c r="K676">
        <v>10</v>
      </c>
      <c r="L676" t="s">
        <v>9</v>
      </c>
      <c r="M676">
        <v>13</v>
      </c>
      <c r="N676" t="s">
        <v>9</v>
      </c>
      <c r="O676" t="s">
        <v>9</v>
      </c>
      <c r="P676" t="s">
        <v>9</v>
      </c>
      <c r="Q676">
        <v>1</v>
      </c>
      <c r="R676">
        <v>5</v>
      </c>
      <c r="S676">
        <v>0</v>
      </c>
      <c r="T676" t="s">
        <v>8</v>
      </c>
      <c r="U676" t="str">
        <f t="shared" si="65"/>
        <v>NA</v>
      </c>
      <c r="V676" t="str">
        <f t="shared" si="66"/>
        <v>NA</v>
      </c>
      <c r="W676" s="35" t="s">
        <v>9</v>
      </c>
      <c r="X676" t="s">
        <v>8</v>
      </c>
      <c r="Y676" t="s">
        <v>78</v>
      </c>
      <c r="Z676" t="s">
        <v>9</v>
      </c>
      <c r="AA676">
        <v>50</v>
      </c>
      <c r="AB676" t="s">
        <v>145</v>
      </c>
      <c r="AC676" t="s">
        <v>9</v>
      </c>
      <c r="AD676" t="s">
        <v>8</v>
      </c>
      <c r="AE676" t="s">
        <v>146</v>
      </c>
      <c r="AF676" t="s">
        <v>9</v>
      </c>
      <c r="AG676" t="s">
        <v>9</v>
      </c>
      <c r="AH676">
        <v>3</v>
      </c>
      <c r="AI676" s="35" t="s">
        <v>12</v>
      </c>
      <c r="AJ676" t="s">
        <v>8</v>
      </c>
      <c r="AK676" t="s">
        <v>8</v>
      </c>
      <c r="AL676" t="s">
        <v>8</v>
      </c>
      <c r="AM676" t="s">
        <v>8</v>
      </c>
      <c r="AN676" t="s">
        <v>8</v>
      </c>
      <c r="AO676" s="35">
        <v>24</v>
      </c>
      <c r="AP676" t="s">
        <v>875</v>
      </c>
      <c r="AQ676">
        <v>5.8</v>
      </c>
      <c r="AR676">
        <v>0.82</v>
      </c>
      <c r="AS676" t="s">
        <v>8</v>
      </c>
      <c r="AT676" t="s">
        <v>8</v>
      </c>
      <c r="AU676" t="s">
        <v>8</v>
      </c>
      <c r="AV676" t="s">
        <v>8</v>
      </c>
      <c r="AW676" t="s">
        <v>483</v>
      </c>
      <c r="AX676" t="s">
        <v>196</v>
      </c>
      <c r="AY676" s="35" t="s">
        <v>12</v>
      </c>
      <c r="AZ676" t="s">
        <v>8</v>
      </c>
      <c r="BA676" t="s">
        <v>8</v>
      </c>
      <c r="BB676" t="s">
        <v>8</v>
      </c>
      <c r="BC676" t="s">
        <v>8</v>
      </c>
      <c r="BD676" t="s">
        <v>8</v>
      </c>
      <c r="BE676" t="s">
        <v>8</v>
      </c>
      <c r="BF676" s="35" t="s">
        <v>273</v>
      </c>
      <c r="BG676" t="s">
        <v>273</v>
      </c>
    </row>
    <row r="677" spans="1:61" s="22" customFormat="1" x14ac:dyDescent="0.3">
      <c r="A677" s="22" t="s">
        <v>2534</v>
      </c>
      <c r="B677" s="22" t="s">
        <v>2533</v>
      </c>
      <c r="C677" s="22">
        <v>2017</v>
      </c>
      <c r="D677" s="22" t="s">
        <v>2535</v>
      </c>
      <c r="E677" s="22" t="s">
        <v>141</v>
      </c>
      <c r="F677" s="34" t="s">
        <v>25</v>
      </c>
      <c r="G677" s="22" t="s">
        <v>1008</v>
      </c>
      <c r="H677" s="22" t="s">
        <v>36</v>
      </c>
      <c r="I677" s="22" t="s">
        <v>12</v>
      </c>
      <c r="J677" s="22" t="s">
        <v>8</v>
      </c>
      <c r="K677" s="22" t="s">
        <v>9</v>
      </c>
      <c r="L677" s="22" t="s">
        <v>9</v>
      </c>
      <c r="M677" s="22" t="s">
        <v>9</v>
      </c>
      <c r="N677" s="22" t="s">
        <v>9</v>
      </c>
      <c r="O677" s="22" t="s">
        <v>9</v>
      </c>
      <c r="P677" s="22" t="s">
        <v>9</v>
      </c>
      <c r="Q677" s="22">
        <v>1</v>
      </c>
      <c r="R677" s="22">
        <v>10</v>
      </c>
      <c r="S677" s="22">
        <v>1</v>
      </c>
      <c r="T677" s="22">
        <v>12</v>
      </c>
      <c r="U677" s="22">
        <f t="shared" si="63"/>
        <v>1</v>
      </c>
      <c r="V677" s="22">
        <f t="shared" si="64"/>
        <v>10</v>
      </c>
      <c r="W677" s="34" t="s">
        <v>97</v>
      </c>
      <c r="X677" s="22" t="s">
        <v>8</v>
      </c>
      <c r="Y677" s="22" t="s">
        <v>78</v>
      </c>
      <c r="Z677" s="22" t="s">
        <v>340</v>
      </c>
      <c r="AA677" s="22">
        <v>10</v>
      </c>
      <c r="AB677" s="22" t="s">
        <v>320</v>
      </c>
      <c r="AC677" s="22" t="s">
        <v>9</v>
      </c>
      <c r="AD677" s="22" t="s">
        <v>8</v>
      </c>
      <c r="AE677" s="22" t="s">
        <v>231</v>
      </c>
      <c r="AF677" s="22" t="s">
        <v>9</v>
      </c>
      <c r="AG677" s="22">
        <v>4.5</v>
      </c>
      <c r="AH677" s="22">
        <v>15</v>
      </c>
      <c r="AI677" s="34" t="s">
        <v>1137</v>
      </c>
      <c r="AK677" s="22" t="s">
        <v>8</v>
      </c>
      <c r="AL677" s="22" t="s">
        <v>8</v>
      </c>
      <c r="AM677" s="22" t="s">
        <v>9</v>
      </c>
      <c r="AN677" s="22" t="s">
        <v>156</v>
      </c>
      <c r="AO677" s="34">
        <v>1008</v>
      </c>
      <c r="AP677" s="22" t="s">
        <v>876</v>
      </c>
      <c r="AQ677" s="22">
        <v>5.83</v>
      </c>
      <c r="AR677" s="22">
        <v>0.99</v>
      </c>
      <c r="AS677" s="22">
        <v>6.83</v>
      </c>
      <c r="AT677" s="22">
        <v>0.76</v>
      </c>
      <c r="AU677" s="22" t="s">
        <v>8</v>
      </c>
      <c r="AV677" s="22" t="s">
        <v>8</v>
      </c>
      <c r="AW677" s="22" t="s">
        <v>137</v>
      </c>
      <c r="AX677" s="22" t="s">
        <v>197</v>
      </c>
      <c r="AY677" s="34" t="s">
        <v>12</v>
      </c>
      <c r="AZ677" s="22" t="s">
        <v>8</v>
      </c>
      <c r="BA677" s="22" t="s">
        <v>8</v>
      </c>
      <c r="BB677" s="22" t="s">
        <v>8</v>
      </c>
      <c r="BC677" s="22" t="s">
        <v>8</v>
      </c>
      <c r="BD677" s="22" t="s">
        <v>8</v>
      </c>
      <c r="BE677" s="22" t="s">
        <v>8</v>
      </c>
      <c r="BF677" s="34" t="s">
        <v>273</v>
      </c>
      <c r="BG677" s="22" t="s">
        <v>273</v>
      </c>
    </row>
    <row r="678" spans="1:61" x14ac:dyDescent="0.3">
      <c r="A678" t="s">
        <v>2537</v>
      </c>
      <c r="B678" t="s">
        <v>2536</v>
      </c>
      <c r="C678">
        <v>2013</v>
      </c>
      <c r="D678" t="s">
        <v>2538</v>
      </c>
      <c r="E678" t="s">
        <v>141</v>
      </c>
      <c r="F678" s="35" t="s">
        <v>25</v>
      </c>
      <c r="G678" t="s">
        <v>9</v>
      </c>
      <c r="H678" t="s">
        <v>36</v>
      </c>
      <c r="I678" t="s">
        <v>12</v>
      </c>
      <c r="J678" t="s">
        <v>8</v>
      </c>
      <c r="K678">
        <v>17</v>
      </c>
      <c r="L678" t="s">
        <v>9</v>
      </c>
      <c r="M678">
        <v>26</v>
      </c>
      <c r="N678" t="s">
        <v>9</v>
      </c>
      <c r="O678" t="s">
        <v>9</v>
      </c>
      <c r="P678" t="s">
        <v>9</v>
      </c>
      <c r="Q678">
        <v>1</v>
      </c>
      <c r="R678">
        <v>4</v>
      </c>
      <c r="S678">
        <v>1</v>
      </c>
      <c r="T678">
        <v>4</v>
      </c>
      <c r="U678">
        <f t="shared" si="63"/>
        <v>1</v>
      </c>
      <c r="V678">
        <f t="shared" si="64"/>
        <v>4</v>
      </c>
      <c r="W678" s="35" t="s">
        <v>97</v>
      </c>
      <c r="X678" t="s">
        <v>8</v>
      </c>
      <c r="Y678" t="s">
        <v>2553</v>
      </c>
      <c r="Z678" t="s">
        <v>340</v>
      </c>
      <c r="AA678">
        <v>10</v>
      </c>
      <c r="AB678" t="s">
        <v>320</v>
      </c>
      <c r="AC678">
        <v>5</v>
      </c>
      <c r="AD678" t="s">
        <v>221</v>
      </c>
      <c r="AE678" t="s">
        <v>84</v>
      </c>
      <c r="AF678">
        <v>543</v>
      </c>
      <c r="AG678" t="s">
        <v>9</v>
      </c>
      <c r="AH678">
        <v>10</v>
      </c>
      <c r="AI678" s="35" t="s">
        <v>2539</v>
      </c>
      <c r="AK678">
        <v>0.25</v>
      </c>
      <c r="AL678" t="s">
        <v>145</v>
      </c>
      <c r="AM678">
        <v>0</v>
      </c>
      <c r="AN678" t="s">
        <v>157</v>
      </c>
      <c r="AO678" s="35">
        <v>24</v>
      </c>
      <c r="AP678" t="s">
        <v>875</v>
      </c>
      <c r="AQ678">
        <v>170496</v>
      </c>
      <c r="AR678">
        <v>9600</v>
      </c>
      <c r="AS678">
        <v>69700</v>
      </c>
      <c r="AT678">
        <v>3300</v>
      </c>
      <c r="AU678" t="s">
        <v>8</v>
      </c>
      <c r="AV678" t="s">
        <v>8</v>
      </c>
      <c r="AW678" t="s">
        <v>1394</v>
      </c>
      <c r="AX678" t="s">
        <v>197</v>
      </c>
      <c r="AY678" s="35" t="s">
        <v>12</v>
      </c>
      <c r="AZ678" t="s">
        <v>8</v>
      </c>
      <c r="BA678" t="s">
        <v>8</v>
      </c>
      <c r="BB678" t="s">
        <v>8</v>
      </c>
      <c r="BC678" t="s">
        <v>8</v>
      </c>
      <c r="BD678" t="s">
        <v>8</v>
      </c>
      <c r="BE678" t="s">
        <v>8</v>
      </c>
      <c r="BF678" s="35" t="s">
        <v>273</v>
      </c>
      <c r="BG678" t="s">
        <v>273</v>
      </c>
    </row>
    <row r="679" spans="1:61" s="22" customFormat="1" x14ac:dyDescent="0.3">
      <c r="A679" s="22" t="s">
        <v>2540</v>
      </c>
      <c r="B679" s="22" t="s">
        <v>2536</v>
      </c>
      <c r="C679" s="22">
        <v>2010</v>
      </c>
      <c r="D679" s="22" t="s">
        <v>2541</v>
      </c>
      <c r="E679" s="22" t="s">
        <v>141</v>
      </c>
      <c r="F679" s="34" t="s">
        <v>25</v>
      </c>
      <c r="G679" s="22" t="s">
        <v>774</v>
      </c>
      <c r="H679" s="22" t="s">
        <v>36</v>
      </c>
      <c r="I679" s="22" t="s">
        <v>12</v>
      </c>
      <c r="J679" s="22" t="s">
        <v>8</v>
      </c>
      <c r="K679" s="22">
        <v>17</v>
      </c>
      <c r="L679" s="22" t="s">
        <v>9</v>
      </c>
      <c r="M679" s="22">
        <v>26</v>
      </c>
      <c r="N679" s="22" t="s">
        <v>9</v>
      </c>
      <c r="O679" s="22" t="s">
        <v>9</v>
      </c>
      <c r="P679" s="22" t="s">
        <v>9</v>
      </c>
      <c r="Q679" s="22">
        <v>1</v>
      </c>
      <c r="R679" s="22">
        <v>5</v>
      </c>
      <c r="S679" s="22">
        <v>7</v>
      </c>
      <c r="T679" s="22">
        <v>5</v>
      </c>
      <c r="U679" s="22">
        <f t="shared" si="63"/>
        <v>7</v>
      </c>
      <c r="V679" s="22">
        <f t="shared" si="64"/>
        <v>0.7142857142857143</v>
      </c>
      <c r="W679" s="34" t="s">
        <v>97</v>
      </c>
      <c r="X679" s="22" t="s">
        <v>8</v>
      </c>
      <c r="Y679" s="22" t="s">
        <v>2553</v>
      </c>
      <c r="Z679" s="22" t="s">
        <v>340</v>
      </c>
      <c r="AA679" s="22">
        <v>20</v>
      </c>
      <c r="AB679" s="22" t="s">
        <v>320</v>
      </c>
      <c r="AC679" s="22">
        <v>5</v>
      </c>
      <c r="AD679" s="22" t="s">
        <v>221</v>
      </c>
      <c r="AE679" s="22" t="s">
        <v>84</v>
      </c>
      <c r="AF679" s="22">
        <v>543</v>
      </c>
      <c r="AG679" s="22" t="s">
        <v>9</v>
      </c>
      <c r="AH679" s="22" t="s">
        <v>9</v>
      </c>
      <c r="AI679" s="34" t="s">
        <v>2539</v>
      </c>
      <c r="AK679" s="22">
        <v>100</v>
      </c>
      <c r="AL679" s="22" t="s">
        <v>778</v>
      </c>
      <c r="AM679" s="22">
        <v>0</v>
      </c>
      <c r="AN679" s="22" t="s">
        <v>157</v>
      </c>
      <c r="AO679" s="34">
        <v>120</v>
      </c>
      <c r="AP679" s="22" t="s">
        <v>875</v>
      </c>
      <c r="AQ679" s="22">
        <v>2.38</v>
      </c>
      <c r="AR679" s="22">
        <v>7.0000000000000007E-2</v>
      </c>
      <c r="AS679" s="22">
        <v>0.8</v>
      </c>
      <c r="AT679" s="22">
        <v>0.14000000000000001</v>
      </c>
      <c r="AU679" s="22" t="s">
        <v>8</v>
      </c>
      <c r="AV679" s="22" t="s">
        <v>8</v>
      </c>
      <c r="AW679" s="22" t="s">
        <v>301</v>
      </c>
      <c r="AX679" s="22" t="s">
        <v>197</v>
      </c>
      <c r="AY679" s="34" t="s">
        <v>12</v>
      </c>
      <c r="AZ679" s="22" t="s">
        <v>8</v>
      </c>
      <c r="BA679" s="22" t="s">
        <v>8</v>
      </c>
      <c r="BB679" s="22" t="s">
        <v>8</v>
      </c>
      <c r="BC679" s="22" t="s">
        <v>8</v>
      </c>
      <c r="BD679" s="22" t="s">
        <v>8</v>
      </c>
      <c r="BE679" s="22" t="s">
        <v>8</v>
      </c>
      <c r="BF679" s="34" t="s">
        <v>272</v>
      </c>
      <c r="BG679" s="22" t="s">
        <v>272</v>
      </c>
    </row>
    <row r="680" spans="1:61" x14ac:dyDescent="0.3">
      <c r="A680" t="s">
        <v>2543</v>
      </c>
      <c r="B680" t="s">
        <v>2542</v>
      </c>
      <c r="C680">
        <v>2006</v>
      </c>
      <c r="D680" t="s">
        <v>2544</v>
      </c>
      <c r="E680" t="s">
        <v>141</v>
      </c>
      <c r="F680" s="35" t="s">
        <v>25</v>
      </c>
      <c r="G680" t="s">
        <v>1008</v>
      </c>
      <c r="H680" t="s">
        <v>9</v>
      </c>
      <c r="I680" t="s">
        <v>12</v>
      </c>
      <c r="J680" t="s">
        <v>8</v>
      </c>
      <c r="K680">
        <v>10</v>
      </c>
      <c r="L680" t="s">
        <v>9</v>
      </c>
      <c r="M680">
        <v>12</v>
      </c>
      <c r="N680">
        <v>22</v>
      </c>
      <c r="O680" t="s">
        <v>9</v>
      </c>
      <c r="P680">
        <v>23</v>
      </c>
      <c r="Q680">
        <v>2</v>
      </c>
      <c r="R680">
        <v>6</v>
      </c>
      <c r="S680">
        <v>2</v>
      </c>
      <c r="T680">
        <v>6</v>
      </c>
      <c r="U680">
        <f t="shared" ref="U680:U681" si="67">IF(AND(Q680&lt;&gt;"", Q680&lt;&gt;0, Q680&lt;&gt;"NA", Q680&lt;&gt;"NR",S680&lt;&gt;"", S680&lt;&gt;0, S680&lt;&gt;"NA", S680&lt;&gt;"NR"), S680/Q680, "NA")</f>
        <v>1</v>
      </c>
      <c r="V680">
        <f t="shared" ref="V680:V681" si="68">IF(AND(U680&lt;&gt;"", U680&lt;&gt;0, U680&lt;&gt;"NA", U680&lt;&gt;"NR",R680&lt;&gt;"", R680&lt;&gt;0, R680&lt;&gt;"NA", R680&lt;&gt;"NR"), R680/U680, "NA")</f>
        <v>6</v>
      </c>
      <c r="W680" s="35" t="s">
        <v>100</v>
      </c>
      <c r="X680" t="s">
        <v>936</v>
      </c>
      <c r="Y680" t="s">
        <v>78</v>
      </c>
      <c r="Z680" t="s">
        <v>1559</v>
      </c>
      <c r="AA680">
        <v>1</v>
      </c>
      <c r="AB680" t="s">
        <v>180</v>
      </c>
      <c r="AC680">
        <v>150</v>
      </c>
      <c r="AD680" t="s">
        <v>292</v>
      </c>
      <c r="AE680" t="s">
        <v>86</v>
      </c>
      <c r="AF680" t="s">
        <v>9</v>
      </c>
      <c r="AG680">
        <v>1.5</v>
      </c>
      <c r="AH680">
        <v>15</v>
      </c>
      <c r="AI680" s="35" t="s">
        <v>481</v>
      </c>
      <c r="AK680">
        <v>15</v>
      </c>
      <c r="AL680" t="s">
        <v>145</v>
      </c>
      <c r="AM680">
        <v>-0.5</v>
      </c>
      <c r="AN680" t="s">
        <v>156</v>
      </c>
      <c r="AO680" s="35">
        <v>72</v>
      </c>
      <c r="AP680" t="s">
        <v>876</v>
      </c>
      <c r="AQ680">
        <v>8.4</v>
      </c>
      <c r="AR680">
        <v>0.3</v>
      </c>
      <c r="AS680">
        <v>6.3</v>
      </c>
      <c r="AT680">
        <v>0.3</v>
      </c>
      <c r="AU680" t="s">
        <v>8</v>
      </c>
      <c r="AV680" t="s">
        <v>8</v>
      </c>
      <c r="AW680" t="s">
        <v>485</v>
      </c>
      <c r="AX680" t="s">
        <v>197</v>
      </c>
      <c r="AY680" s="35" t="s">
        <v>12</v>
      </c>
      <c r="AZ680" t="s">
        <v>8</v>
      </c>
      <c r="BA680" t="s">
        <v>8</v>
      </c>
      <c r="BB680" t="s">
        <v>8</v>
      </c>
      <c r="BC680" t="s">
        <v>8</v>
      </c>
      <c r="BD680" t="s">
        <v>8</v>
      </c>
      <c r="BE680" t="s">
        <v>8</v>
      </c>
      <c r="BF680" s="35" t="s">
        <v>273</v>
      </c>
      <c r="BG680" t="s">
        <v>273</v>
      </c>
    </row>
    <row r="681" spans="1:61" x14ac:dyDescent="0.3">
      <c r="A681" t="s">
        <v>2543</v>
      </c>
      <c r="B681" t="s">
        <v>2542</v>
      </c>
      <c r="C681">
        <v>2006</v>
      </c>
      <c r="D681" t="s">
        <v>2544</v>
      </c>
      <c r="E681" t="s">
        <v>143</v>
      </c>
      <c r="F681" s="35" t="s">
        <v>25</v>
      </c>
      <c r="G681" t="s">
        <v>2545</v>
      </c>
      <c r="H681" t="s">
        <v>9</v>
      </c>
      <c r="I681" t="s">
        <v>12</v>
      </c>
      <c r="J681" t="s">
        <v>8</v>
      </c>
      <c r="K681">
        <v>10</v>
      </c>
      <c r="L681" t="s">
        <v>9</v>
      </c>
      <c r="M681">
        <v>12</v>
      </c>
      <c r="N681">
        <v>22</v>
      </c>
      <c r="O681" t="s">
        <v>9</v>
      </c>
      <c r="P681">
        <v>23</v>
      </c>
      <c r="Q681">
        <v>2</v>
      </c>
      <c r="R681">
        <v>6</v>
      </c>
      <c r="S681">
        <v>2</v>
      </c>
      <c r="T681">
        <v>6</v>
      </c>
      <c r="U681">
        <f t="shared" si="67"/>
        <v>1</v>
      </c>
      <c r="V681">
        <f t="shared" si="68"/>
        <v>6</v>
      </c>
      <c r="W681" s="35" t="s">
        <v>100</v>
      </c>
      <c r="X681" t="s">
        <v>936</v>
      </c>
      <c r="Y681" t="s">
        <v>78</v>
      </c>
      <c r="Z681" t="s">
        <v>1559</v>
      </c>
      <c r="AA681">
        <v>1</v>
      </c>
      <c r="AB681" t="s">
        <v>180</v>
      </c>
      <c r="AC681">
        <v>150</v>
      </c>
      <c r="AD681" t="s">
        <v>292</v>
      </c>
      <c r="AE681" t="s">
        <v>86</v>
      </c>
      <c r="AF681" t="s">
        <v>9</v>
      </c>
      <c r="AG681">
        <v>1.5</v>
      </c>
      <c r="AH681">
        <v>15</v>
      </c>
      <c r="AI681" s="35" t="s">
        <v>481</v>
      </c>
      <c r="AK681">
        <v>15</v>
      </c>
      <c r="AL681" t="s">
        <v>145</v>
      </c>
      <c r="AM681">
        <v>-0.5</v>
      </c>
      <c r="AN681" t="s">
        <v>156</v>
      </c>
      <c r="AO681" s="35">
        <v>72</v>
      </c>
      <c r="AP681" t="s">
        <v>876</v>
      </c>
      <c r="AQ681">
        <v>8.1</v>
      </c>
      <c r="AR681">
        <v>0.3</v>
      </c>
      <c r="AS681">
        <v>8.1999999999999993</v>
      </c>
      <c r="AT681">
        <v>0.2</v>
      </c>
      <c r="AU681" t="s">
        <v>8</v>
      </c>
      <c r="AV681" t="s">
        <v>8</v>
      </c>
      <c r="AW681" t="s">
        <v>485</v>
      </c>
      <c r="AX681" t="s">
        <v>197</v>
      </c>
      <c r="AY681" s="35" t="s">
        <v>12</v>
      </c>
      <c r="AZ681" t="s">
        <v>8</v>
      </c>
      <c r="BA681" t="s">
        <v>8</v>
      </c>
      <c r="BB681" t="s">
        <v>8</v>
      </c>
      <c r="BC681" t="s">
        <v>8</v>
      </c>
      <c r="BD681" t="s">
        <v>8</v>
      </c>
      <c r="BE681" t="s">
        <v>8</v>
      </c>
      <c r="BF681" s="35" t="s">
        <v>273</v>
      </c>
      <c r="BG681" t="s">
        <v>273</v>
      </c>
    </row>
    <row r="682" spans="1:61" s="22" customFormat="1" x14ac:dyDescent="0.3">
      <c r="A682" s="22" t="s">
        <v>2546</v>
      </c>
      <c r="B682" s="22" t="s">
        <v>2542</v>
      </c>
      <c r="C682" s="22">
        <v>2004</v>
      </c>
      <c r="D682" s="22" t="s">
        <v>2547</v>
      </c>
      <c r="E682" s="22" t="s">
        <v>141</v>
      </c>
      <c r="F682" s="34" t="s">
        <v>25</v>
      </c>
      <c r="G682" s="22" t="s">
        <v>285</v>
      </c>
      <c r="H682" s="22" t="s">
        <v>9</v>
      </c>
      <c r="I682" s="22" t="s">
        <v>12</v>
      </c>
      <c r="J682" s="22" t="s">
        <v>8</v>
      </c>
      <c r="K682" s="22" t="s">
        <v>9</v>
      </c>
      <c r="L682" s="22" t="s">
        <v>9</v>
      </c>
      <c r="M682" s="22" t="s">
        <v>9</v>
      </c>
      <c r="N682" s="22" t="s">
        <v>9</v>
      </c>
      <c r="O682" s="22" t="s">
        <v>9</v>
      </c>
      <c r="P682" s="22" t="s">
        <v>9</v>
      </c>
      <c r="Q682" s="22">
        <v>2</v>
      </c>
      <c r="R682" s="22">
        <v>6</v>
      </c>
      <c r="S682" s="22">
        <v>2</v>
      </c>
      <c r="T682" s="22">
        <v>6</v>
      </c>
      <c r="U682" s="22">
        <f t="shared" ref="U682" si="69">IF(AND(Q682&lt;&gt;"", Q682&lt;&gt;0, Q682&lt;&gt;"NA", Q682&lt;&gt;"NR",S682&lt;&gt;"", S682&lt;&gt;0, S682&lt;&gt;"NA", S682&lt;&gt;"NR"), S682/Q682, "NA")</f>
        <v>1</v>
      </c>
      <c r="V682" s="22">
        <f t="shared" ref="V682" si="70">IF(AND(U682&lt;&gt;"", U682&lt;&gt;0, U682&lt;&gt;"NA", U682&lt;&gt;"NR",R682&lt;&gt;"", R682&lt;&gt;0, R682&lt;&gt;"NA", R682&lt;&gt;"NR"), R682/U682, "NA")</f>
        <v>6</v>
      </c>
      <c r="W682" s="34" t="s">
        <v>9</v>
      </c>
      <c r="X682" s="22" t="s">
        <v>8</v>
      </c>
      <c r="Y682" s="22" t="s">
        <v>9</v>
      </c>
      <c r="Z682" s="22" t="s">
        <v>9</v>
      </c>
      <c r="AA682" s="22" t="s">
        <v>9</v>
      </c>
      <c r="AB682" s="22" t="s">
        <v>8</v>
      </c>
      <c r="AC682" s="22" t="s">
        <v>9</v>
      </c>
      <c r="AD682" s="22" t="s">
        <v>8</v>
      </c>
      <c r="AE682" s="22" t="s">
        <v>231</v>
      </c>
      <c r="AF682" s="22" t="s">
        <v>9</v>
      </c>
      <c r="AG682" s="22" t="s">
        <v>9</v>
      </c>
      <c r="AH682" s="22">
        <v>15</v>
      </c>
      <c r="AI682" s="34" t="s">
        <v>481</v>
      </c>
      <c r="AK682" s="22">
        <v>15</v>
      </c>
      <c r="AL682" s="22" t="s">
        <v>145</v>
      </c>
      <c r="AM682" s="22">
        <v>-0.5</v>
      </c>
      <c r="AN682" s="22" t="s">
        <v>156</v>
      </c>
      <c r="AO682" s="34">
        <v>72</v>
      </c>
      <c r="AP682" s="22" t="s">
        <v>875</v>
      </c>
      <c r="AQ682" s="22">
        <v>16.09</v>
      </c>
      <c r="AR682" s="22">
        <v>1.46</v>
      </c>
      <c r="AS682" s="22">
        <v>14.9</v>
      </c>
      <c r="AT682" s="22">
        <v>1.3</v>
      </c>
      <c r="AU682" s="22" t="s">
        <v>8</v>
      </c>
      <c r="AV682" s="22" t="s">
        <v>8</v>
      </c>
      <c r="AW682" s="22" t="s">
        <v>485</v>
      </c>
      <c r="AX682" s="22" t="s">
        <v>9</v>
      </c>
      <c r="AY682" s="34" t="s">
        <v>12</v>
      </c>
      <c r="AZ682" s="22" t="s">
        <v>8</v>
      </c>
      <c r="BA682" s="22" t="s">
        <v>8</v>
      </c>
      <c r="BB682" s="22" t="s">
        <v>8</v>
      </c>
      <c r="BC682" s="22" t="s">
        <v>8</v>
      </c>
      <c r="BD682" s="22" t="s">
        <v>8</v>
      </c>
      <c r="BE682" s="22" t="s">
        <v>8</v>
      </c>
      <c r="BF682" s="34" t="s">
        <v>273</v>
      </c>
      <c r="BG682" s="22" t="s">
        <v>273</v>
      </c>
      <c r="BI682" s="22" t="s">
        <v>2548</v>
      </c>
    </row>
    <row r="683" spans="1:61" s="22" customFormat="1" x14ac:dyDescent="0.3">
      <c r="A683" s="22" t="s">
        <v>2546</v>
      </c>
      <c r="B683" s="22" t="s">
        <v>2542</v>
      </c>
      <c r="C683" s="22">
        <v>2004</v>
      </c>
      <c r="D683" s="22" t="s">
        <v>2547</v>
      </c>
      <c r="E683" s="22" t="s">
        <v>143</v>
      </c>
      <c r="F683" s="34" t="s">
        <v>25</v>
      </c>
      <c r="G683" s="22" t="s">
        <v>2545</v>
      </c>
      <c r="H683" s="22" t="s">
        <v>9</v>
      </c>
      <c r="I683" s="22" t="s">
        <v>12</v>
      </c>
      <c r="J683" s="22" t="s">
        <v>8</v>
      </c>
      <c r="K683" s="22" t="s">
        <v>9</v>
      </c>
      <c r="L683" s="22" t="s">
        <v>9</v>
      </c>
      <c r="M683" s="22" t="s">
        <v>9</v>
      </c>
      <c r="N683" s="22" t="s">
        <v>9</v>
      </c>
      <c r="O683" s="22" t="s">
        <v>9</v>
      </c>
      <c r="P683" s="22" t="s">
        <v>9</v>
      </c>
      <c r="Q683" s="22">
        <v>2</v>
      </c>
      <c r="R683" s="22">
        <v>6</v>
      </c>
      <c r="S683" s="22">
        <v>2</v>
      </c>
      <c r="T683" s="22">
        <v>6</v>
      </c>
      <c r="U683" s="22">
        <f t="shared" ref="U683" si="71">IF(AND(Q683&lt;&gt;"", Q683&lt;&gt;0, Q683&lt;&gt;"NA", Q683&lt;&gt;"NR",S683&lt;&gt;"", S683&lt;&gt;0, S683&lt;&gt;"NA", S683&lt;&gt;"NR"), S683/Q683, "NA")</f>
        <v>1</v>
      </c>
      <c r="V683" s="22">
        <f t="shared" ref="V683" si="72">IF(AND(U683&lt;&gt;"", U683&lt;&gt;0, U683&lt;&gt;"NA", U683&lt;&gt;"NR",R683&lt;&gt;"", R683&lt;&gt;0, R683&lt;&gt;"NA", R683&lt;&gt;"NR"), R683/U683, "NA")</f>
        <v>6</v>
      </c>
      <c r="W683" s="34" t="s">
        <v>9</v>
      </c>
      <c r="X683" s="22" t="s">
        <v>8</v>
      </c>
      <c r="Y683" s="22" t="s">
        <v>9</v>
      </c>
      <c r="Z683" s="22" t="s">
        <v>9</v>
      </c>
      <c r="AA683" s="22" t="s">
        <v>9</v>
      </c>
      <c r="AB683" s="22" t="s">
        <v>8</v>
      </c>
      <c r="AC683" s="22" t="s">
        <v>9</v>
      </c>
      <c r="AD683" s="22" t="s">
        <v>8</v>
      </c>
      <c r="AE683" s="22" t="s">
        <v>231</v>
      </c>
      <c r="AF683" s="22" t="s">
        <v>9</v>
      </c>
      <c r="AG683" s="22" t="s">
        <v>9</v>
      </c>
      <c r="AH683" s="22">
        <v>15</v>
      </c>
      <c r="AI683" s="34" t="s">
        <v>481</v>
      </c>
      <c r="AK683" s="22">
        <v>15</v>
      </c>
      <c r="AL683" s="22" t="s">
        <v>145</v>
      </c>
      <c r="AM683" s="22">
        <v>-0.5</v>
      </c>
      <c r="AN683" s="22" t="s">
        <v>156</v>
      </c>
      <c r="AO683" s="34">
        <v>72</v>
      </c>
      <c r="AP683" s="22" t="s">
        <v>875</v>
      </c>
      <c r="AQ683" s="22">
        <v>15.65</v>
      </c>
      <c r="AR683" s="22">
        <v>2.46</v>
      </c>
      <c r="AS683" s="22">
        <v>10.54</v>
      </c>
      <c r="AT683" s="22">
        <v>2.85</v>
      </c>
      <c r="AU683" s="22" t="s">
        <v>8</v>
      </c>
      <c r="AV683" s="22" t="s">
        <v>8</v>
      </c>
      <c r="AW683" s="22" t="s">
        <v>485</v>
      </c>
      <c r="AX683" s="22" t="s">
        <v>9</v>
      </c>
      <c r="AY683" s="34" t="s">
        <v>12</v>
      </c>
      <c r="AZ683" s="22" t="s">
        <v>8</v>
      </c>
      <c r="BA683" s="22" t="s">
        <v>8</v>
      </c>
      <c r="BB683" s="22" t="s">
        <v>8</v>
      </c>
      <c r="BC683" s="22" t="s">
        <v>8</v>
      </c>
      <c r="BD683" s="22" t="s">
        <v>8</v>
      </c>
      <c r="BE683" s="22" t="s">
        <v>8</v>
      </c>
      <c r="BF683" s="34" t="s">
        <v>273</v>
      </c>
      <c r="BG683" s="22" t="s">
        <v>273</v>
      </c>
      <c r="BI683" s="22" t="s">
        <v>2548</v>
      </c>
    </row>
    <row r="684" spans="1:61" s="22" customFormat="1" x14ac:dyDescent="0.3">
      <c r="A684" s="22" t="s">
        <v>2546</v>
      </c>
      <c r="B684" s="22" t="s">
        <v>2542</v>
      </c>
      <c r="C684" s="22">
        <v>2004</v>
      </c>
      <c r="D684" s="22" t="s">
        <v>2547</v>
      </c>
      <c r="E684" s="22" t="s">
        <v>144</v>
      </c>
      <c r="F684" s="34" t="s">
        <v>25</v>
      </c>
      <c r="G684" s="22" t="s">
        <v>2549</v>
      </c>
      <c r="H684" s="22" t="s">
        <v>9</v>
      </c>
      <c r="I684" s="22" t="s">
        <v>12</v>
      </c>
      <c r="J684" s="22" t="s">
        <v>8</v>
      </c>
      <c r="K684" s="22" t="s">
        <v>9</v>
      </c>
      <c r="L684" s="22" t="s">
        <v>9</v>
      </c>
      <c r="M684" s="22" t="s">
        <v>9</v>
      </c>
      <c r="N684" s="22" t="s">
        <v>9</v>
      </c>
      <c r="O684" s="22" t="s">
        <v>9</v>
      </c>
      <c r="P684" s="22" t="s">
        <v>9</v>
      </c>
      <c r="Q684" s="22">
        <v>2</v>
      </c>
      <c r="R684" s="22">
        <v>6</v>
      </c>
      <c r="S684" s="22">
        <v>2</v>
      </c>
      <c r="T684" s="22">
        <v>6</v>
      </c>
      <c r="U684" s="22">
        <f t="shared" ref="U684" si="73">IF(AND(Q684&lt;&gt;"", Q684&lt;&gt;0, Q684&lt;&gt;"NA", Q684&lt;&gt;"NR",S684&lt;&gt;"", S684&lt;&gt;0, S684&lt;&gt;"NA", S684&lt;&gt;"NR"), S684/Q684, "NA")</f>
        <v>1</v>
      </c>
      <c r="V684" s="22">
        <f t="shared" ref="V684" si="74">IF(AND(U684&lt;&gt;"", U684&lt;&gt;0, U684&lt;&gt;"NA", U684&lt;&gt;"NR",R684&lt;&gt;"", R684&lt;&gt;0, R684&lt;&gt;"NA", R684&lt;&gt;"NR"), R684/U684, "NA")</f>
        <v>6</v>
      </c>
      <c r="W684" s="34" t="s">
        <v>9</v>
      </c>
      <c r="X684" s="22" t="s">
        <v>8</v>
      </c>
      <c r="Y684" s="22" t="s">
        <v>9</v>
      </c>
      <c r="Z684" s="22" t="s">
        <v>9</v>
      </c>
      <c r="AA684" s="22" t="s">
        <v>9</v>
      </c>
      <c r="AB684" s="22" t="s">
        <v>8</v>
      </c>
      <c r="AC684" s="22" t="s">
        <v>9</v>
      </c>
      <c r="AD684" s="22" t="s">
        <v>8</v>
      </c>
      <c r="AE684" s="22" t="s">
        <v>231</v>
      </c>
      <c r="AF684" s="22" t="s">
        <v>9</v>
      </c>
      <c r="AG684" s="22" t="s">
        <v>9</v>
      </c>
      <c r="AH684" s="22">
        <v>15</v>
      </c>
      <c r="AI684" s="34" t="s">
        <v>481</v>
      </c>
      <c r="AK684" s="22">
        <v>15</v>
      </c>
      <c r="AL684" s="22" t="s">
        <v>145</v>
      </c>
      <c r="AM684" s="22">
        <v>-0.5</v>
      </c>
      <c r="AN684" s="22" t="s">
        <v>156</v>
      </c>
      <c r="AO684" s="34">
        <v>72</v>
      </c>
      <c r="AP684" s="22" t="s">
        <v>875</v>
      </c>
      <c r="AQ684" s="22">
        <v>16.68</v>
      </c>
      <c r="AR684" s="22">
        <v>3.84</v>
      </c>
      <c r="AS684" s="22">
        <v>15.33</v>
      </c>
      <c r="AT684" s="22">
        <v>2.38</v>
      </c>
      <c r="AU684" s="22" t="s">
        <v>8</v>
      </c>
      <c r="AV684" s="22" t="s">
        <v>8</v>
      </c>
      <c r="AW684" s="22" t="s">
        <v>485</v>
      </c>
      <c r="AX684" s="22" t="s">
        <v>9</v>
      </c>
      <c r="AY684" s="34" t="s">
        <v>12</v>
      </c>
      <c r="AZ684" s="22" t="s">
        <v>8</v>
      </c>
      <c r="BA684" s="22" t="s">
        <v>8</v>
      </c>
      <c r="BB684" s="22" t="s">
        <v>8</v>
      </c>
      <c r="BC684" s="22" t="s">
        <v>8</v>
      </c>
      <c r="BD684" s="22" t="s">
        <v>8</v>
      </c>
      <c r="BE684" s="22" t="s">
        <v>8</v>
      </c>
      <c r="BF684" s="34" t="s">
        <v>273</v>
      </c>
      <c r="BG684" s="22" t="s">
        <v>273</v>
      </c>
      <c r="BI684" s="22" t="s">
        <v>2548</v>
      </c>
    </row>
    <row r="685" spans="1:61" x14ac:dyDescent="0.3">
      <c r="A685" t="s">
        <v>2577</v>
      </c>
      <c r="B685" t="s">
        <v>2576</v>
      </c>
      <c r="C685">
        <v>2012</v>
      </c>
      <c r="D685" t="s">
        <v>2578</v>
      </c>
      <c r="E685" t="s">
        <v>141</v>
      </c>
      <c r="F685" s="35" t="s">
        <v>24</v>
      </c>
      <c r="G685" t="s">
        <v>47</v>
      </c>
      <c r="H685" t="s">
        <v>36</v>
      </c>
      <c r="I685" t="s">
        <v>12</v>
      </c>
      <c r="J685" t="s">
        <v>8</v>
      </c>
      <c r="K685" t="s">
        <v>9</v>
      </c>
      <c r="L685" t="s">
        <v>9</v>
      </c>
      <c r="M685" t="s">
        <v>9</v>
      </c>
      <c r="N685">
        <v>180</v>
      </c>
      <c r="O685" t="s">
        <v>9</v>
      </c>
      <c r="P685">
        <v>200</v>
      </c>
      <c r="Q685">
        <v>1</v>
      </c>
      <c r="R685">
        <v>7</v>
      </c>
      <c r="S685">
        <v>2</v>
      </c>
      <c r="T685">
        <v>7</v>
      </c>
      <c r="U685" s="22">
        <f t="shared" ref="U685:U689" si="75">IF(AND(Q685&lt;&gt;"", Q685&lt;&gt;0, Q685&lt;&gt;"NA", Q685&lt;&gt;"NR",S685&lt;&gt;"", S685&lt;&gt;0, S685&lt;&gt;"NA", S685&lt;&gt;"NR"), S685/Q685, "NA")</f>
        <v>2</v>
      </c>
      <c r="V685" s="22">
        <f t="shared" ref="V685:V689" si="76">IF(AND(U685&lt;&gt;"", U685&lt;&gt;0, U685&lt;&gt;"NA", U685&lt;&gt;"NR",R685&lt;&gt;"", R685&lt;&gt;0, R685&lt;&gt;"NA", R685&lt;&gt;"NR"), R685/U685, "NA")</f>
        <v>3.5</v>
      </c>
      <c r="W685" s="35" t="s">
        <v>99</v>
      </c>
      <c r="X685" t="s">
        <v>8</v>
      </c>
      <c r="Y685" t="s">
        <v>78</v>
      </c>
      <c r="Z685" t="s">
        <v>527</v>
      </c>
      <c r="AA685">
        <v>40</v>
      </c>
      <c r="AB685" t="s">
        <v>145</v>
      </c>
      <c r="AC685">
        <v>250</v>
      </c>
      <c r="AD685" t="s">
        <v>292</v>
      </c>
      <c r="AE685" t="s">
        <v>85</v>
      </c>
      <c r="AF685" t="s">
        <v>9</v>
      </c>
      <c r="AG685">
        <v>3</v>
      </c>
      <c r="AH685">
        <v>15</v>
      </c>
      <c r="AI685" s="35" t="s">
        <v>2613</v>
      </c>
      <c r="AK685">
        <v>0.1</v>
      </c>
      <c r="AL685" t="s">
        <v>145</v>
      </c>
      <c r="AM685">
        <v>4</v>
      </c>
      <c r="AN685" t="s">
        <v>158</v>
      </c>
      <c r="AO685" s="35">
        <v>216</v>
      </c>
      <c r="AP685" t="s">
        <v>876</v>
      </c>
      <c r="AQ685">
        <v>14</v>
      </c>
      <c r="AR685">
        <v>3.16</v>
      </c>
      <c r="AS685">
        <v>4.1900000000000004</v>
      </c>
      <c r="AT685">
        <v>1.3</v>
      </c>
      <c r="AU685" t="s">
        <v>8</v>
      </c>
      <c r="AV685" t="s">
        <v>8</v>
      </c>
      <c r="AW685" t="s">
        <v>137</v>
      </c>
      <c r="AY685" s="35" t="s">
        <v>12</v>
      </c>
      <c r="AZ685" t="s">
        <v>8</v>
      </c>
      <c r="BA685" t="s">
        <v>8</v>
      </c>
      <c r="BB685" t="s">
        <v>8</v>
      </c>
      <c r="BC685" t="s">
        <v>8</v>
      </c>
      <c r="BD685" t="s">
        <v>8</v>
      </c>
      <c r="BE685" t="s">
        <v>8</v>
      </c>
      <c r="BF685" s="35" t="s">
        <v>273</v>
      </c>
      <c r="BG685" t="s">
        <v>272</v>
      </c>
      <c r="BI685" t="s">
        <v>2601</v>
      </c>
    </row>
    <row r="686" spans="1:61" x14ac:dyDescent="0.3">
      <c r="A686" t="s">
        <v>2580</v>
      </c>
      <c r="B686" t="s">
        <v>2579</v>
      </c>
      <c r="C686">
        <v>2004</v>
      </c>
      <c r="D686" t="s">
        <v>2581</v>
      </c>
      <c r="E686" t="s">
        <v>141</v>
      </c>
      <c r="U686" s="22" t="str">
        <f t="shared" si="75"/>
        <v>NA</v>
      </c>
      <c r="V686" s="22" t="str">
        <f t="shared" si="76"/>
        <v>NA</v>
      </c>
    </row>
    <row r="687" spans="1:61" x14ac:dyDescent="0.3">
      <c r="A687" t="s">
        <v>2583</v>
      </c>
      <c r="B687" t="s">
        <v>2582</v>
      </c>
      <c r="C687">
        <v>1999</v>
      </c>
      <c r="D687" t="s">
        <v>2584</v>
      </c>
      <c r="E687" t="s">
        <v>141</v>
      </c>
      <c r="U687" s="22" t="str">
        <f t="shared" si="75"/>
        <v>NA</v>
      </c>
      <c r="V687" s="22" t="str">
        <f t="shared" si="76"/>
        <v>NA</v>
      </c>
    </row>
    <row r="688" spans="1:61" x14ac:dyDescent="0.3">
      <c r="A688" t="s">
        <v>2585</v>
      </c>
      <c r="B688" t="s">
        <v>1569</v>
      </c>
      <c r="C688">
        <v>2016</v>
      </c>
      <c r="D688" t="s">
        <v>2586</v>
      </c>
      <c r="E688" t="s">
        <v>141</v>
      </c>
      <c r="U688" s="22" t="str">
        <f t="shared" si="75"/>
        <v>NA</v>
      </c>
      <c r="V688" s="22" t="str">
        <f t="shared" si="76"/>
        <v>NA</v>
      </c>
    </row>
    <row r="689" spans="1:59" x14ac:dyDescent="0.3">
      <c r="A689" t="s">
        <v>2588</v>
      </c>
      <c r="B689" t="s">
        <v>2587</v>
      </c>
      <c r="C689">
        <v>1996</v>
      </c>
      <c r="D689" t="s">
        <v>2589</v>
      </c>
      <c r="E689" t="s">
        <v>141</v>
      </c>
      <c r="F689" s="35" t="s">
        <v>24</v>
      </c>
      <c r="G689" t="s">
        <v>9</v>
      </c>
      <c r="H689" t="s">
        <v>9</v>
      </c>
      <c r="I689" t="s">
        <v>12</v>
      </c>
      <c r="J689" t="s">
        <v>8</v>
      </c>
      <c r="K689" t="s">
        <v>9</v>
      </c>
      <c r="L689" t="s">
        <v>9</v>
      </c>
      <c r="M689" t="s">
        <v>9</v>
      </c>
      <c r="N689">
        <v>150</v>
      </c>
      <c r="O689" t="s">
        <v>9</v>
      </c>
      <c r="P689">
        <v>200</v>
      </c>
      <c r="Q689">
        <v>1</v>
      </c>
      <c r="R689">
        <v>14</v>
      </c>
      <c r="S689">
        <v>1</v>
      </c>
      <c r="T689">
        <v>14</v>
      </c>
      <c r="U689" s="22">
        <f t="shared" si="75"/>
        <v>1</v>
      </c>
      <c r="V689" s="22">
        <f t="shared" si="76"/>
        <v>14</v>
      </c>
      <c r="W689" s="35" t="s">
        <v>775</v>
      </c>
      <c r="X689" t="s">
        <v>8</v>
      </c>
      <c r="Y689" t="s">
        <v>78</v>
      </c>
      <c r="Z689" t="s">
        <v>9</v>
      </c>
      <c r="AA689">
        <v>10</v>
      </c>
      <c r="AB689" t="s">
        <v>356</v>
      </c>
      <c r="AC689">
        <v>250</v>
      </c>
      <c r="AD689" t="s">
        <v>292</v>
      </c>
      <c r="AE689" t="s">
        <v>86</v>
      </c>
      <c r="AF689" t="s">
        <v>9</v>
      </c>
      <c r="AG689">
        <v>2</v>
      </c>
      <c r="AH689">
        <v>30</v>
      </c>
      <c r="AI689" s="35" t="s">
        <v>2041</v>
      </c>
      <c r="AK689">
        <v>0.1</v>
      </c>
      <c r="AL689" t="s">
        <v>145</v>
      </c>
      <c r="AM689">
        <v>-0.25</v>
      </c>
      <c r="AN689" t="s">
        <v>156</v>
      </c>
      <c r="AO689" s="35">
        <v>4</v>
      </c>
      <c r="AP689" t="s">
        <v>876</v>
      </c>
      <c r="AQ689">
        <v>22</v>
      </c>
      <c r="AR689">
        <v>3</v>
      </c>
      <c r="AS689">
        <v>3.3</v>
      </c>
      <c r="AT689">
        <v>0.8</v>
      </c>
      <c r="AU689" t="s">
        <v>8</v>
      </c>
      <c r="AV689" t="s">
        <v>8</v>
      </c>
      <c r="AW689" t="s">
        <v>137</v>
      </c>
      <c r="AX689" t="s">
        <v>197</v>
      </c>
      <c r="AY689" s="35" t="s">
        <v>12</v>
      </c>
      <c r="AZ689" t="s">
        <v>8</v>
      </c>
      <c r="BA689" t="s">
        <v>8</v>
      </c>
      <c r="BB689" t="s">
        <v>8</v>
      </c>
      <c r="BC689" t="s">
        <v>8</v>
      </c>
      <c r="BD689" t="s">
        <v>8</v>
      </c>
      <c r="BE689" t="s">
        <v>8</v>
      </c>
      <c r="BF689" s="35" t="s">
        <v>273</v>
      </c>
      <c r="BG689" t="s">
        <v>273</v>
      </c>
    </row>
    <row r="690" spans="1:59" x14ac:dyDescent="0.3">
      <c r="A690" t="s">
        <v>2590</v>
      </c>
      <c r="B690" t="s">
        <v>1988</v>
      </c>
      <c r="C690">
        <v>2010</v>
      </c>
      <c r="D690" t="s">
        <v>2591</v>
      </c>
      <c r="E690" t="s">
        <v>141</v>
      </c>
    </row>
  </sheetData>
  <phoneticPr fontId="12" type="noConversion"/>
  <conditionalFormatting sqref="U32:U36 U2:U19 R30:U32 U38:U56">
    <cfRule type="containsBlanks" dxfId="7649" priority="8577">
      <formula>LEN(TRIM(R2))=0</formula>
    </cfRule>
  </conditionalFormatting>
  <conditionalFormatting sqref="F36:J36 L36 AQ35:AR35 Q36:S36 Q35 AX36:AX37 F37:S37 BI42 AS48:AT48 BB48:BC48 K49 M49 F49:H51 L51 O51 Q52:X52 Q51:Z51 AH51:AJ51 AJ52 L53:L54 BE54:BE56 F57 L57 T58:T61 AA51:AF52 K60 F60:G61 M60 AN47:AT47 AN48:AP48 N63 AE63 L64:L65 L75 F74:G76 N76:S76 F81:H81 L81:L85 Q77:S85 U82:X85 BE85 AG86:AH86 F89:H89 F86:H87 P86:S87 N86:N87 G90:H92 K89 M89 Q88:R92 F93:H93 O93 Q93:S93 F94 Q94:R94 N95 P95:S95 F95:H96 O96 Q96:R96 Q97:S97 F97:F98 L98 P98:R98 N98 U99:X100 AG98:AH98 AH99:AH100 BI98 F101 L101 Q99:R103 AQ86:AR103 M104 K104 P105:R105 N105 Q106:R106 AH105:AH106 AQ105:AR106 U106:X106 P107:X107 N107 L108 Q108:R108 AH108 F108:H109 P109:S109 N109 AE109 AG109:AH121 Q110:S121 U110:Z121 P122:R122 AQ108:AR122 N122:N123 F122:H124 M124:N124 K124 F125:J125 N125 AQ124:AR126 K127 M127:N127 AE127:AE128 N128:N129 P129:X129 Q130:X130 AQ129:AT130 Z129:Z130 F131:K131 M131:N131 P131:X131 T132:X132 Q133:X133 AQ133:AR133 AE134:AF134 AH134:AL134 N134:N135 AE135 AG135:AL135 AN134:AT135 M136 AE136:AL136 K136 AI137:AL137 F140 P140:S140 N140 AA140:AB140 AD140:AE140 AE104:AE105 AE87:AH88 AC54:AE56 AE35:AI35 AH140:AI140 I141:J141 Q142:R142 Q141:S141 AG142:AH142 AQ140:AR142 BD142:BE142 M143:N143 K143 AE142:AE143 F143:H144 N144 G145:H145 H146:H147 U145:X147 U144:AH144 AQ144:AR147 P144:S144 AQ148:AT148 Q148:X149 F150:H150 L150 N150 AA150:AB150 BB151:BE151 F151:Q151 AO32:AO35 AQ39:AV40 AQ51:AV52 AQ54:AV54 AP41:AV43 AQ74:AV81 AP123:AV123 AO123:AO130 AN136:AV136 AQ44:AV44 AO140:AO147 AX64:AX65 AW47:BD47 AY49:BE53 AY54:BC56 AQ57:BE61 AW63:AX63 AY77:BE77 AY81:BA85 AY94:BE100 AY127:BE127 AY142:BA142 AW38:BE44 AX48 F133:H136 AO133:AO135 Y39:Z41 Q33:Z34 AA53:AE53 U35:AC37 Q60:AH61 AA63:AB63 P63:Y63 AA74:AI74 U76:V81 AA86:AE86 AA89:AH97 U101:V103 AA101:AH103 Q104:V104 U105:V105 U108:V109 U122:V122 AA122:AH122 AA124:AH124 AA125:AI125 Q126:V126 AA126:AH126 P127:V128 P134:X135 Q136:X136 U86:V98 AA87:AC88 AA32:AC33 U140:V140 AA142:AB143 U141:X142 P143:W143 P150:W150 K66:Z67 P123:V125 Y122:Z128 U58:W59 AA75:AH85 AA98:AE100 AA104:AC104 AA105:AB106 AA107:AE108 AA109:AB121 W140:W141 BG127 BG77 BG38 BG142 BG49:BG51 BG2:BG19 BF1:BF19 F30:Z32 AY30:BE34 AW30:AX35 BG30:BG34 F42:Z48 BG41 BG43:BG46 BH47 BH51 AW49:AX56 AW62:BE62 BG53:BG62 AX69:AX71 F68:Z71 AY69:BE70 BG69:BG70 BG72 N73:V75 F72:F74 AO69:AO101 BG94:BG100 AO104:AO109 Y73:Z109 AA127:AB132 Z133:Z134 AA134:AB137 AO137 AQ137:AV137 P137:X138 AA138:AE138 Y135:Z143 AY137:BE139 BG137:BG139 F139:X139 AA148:AJ148 AA149:AE149 AY149:BE149 BG149 AW74:AX150 Y148:Z150 AH53:AL53 AG104:AL104 AI107:AL107 AG127:AL128 AI129:AL132 AE36:AL37 AE32:AL33 AG143:AL143 AE150:AL150 F38:AL38 R49:AL50 Q64:AL65 AA73:AL73 AA123:AL123 AG63:AL63 G72:AL72 AJ138:AL138 AA139:AL139 AJ149:AL149 S151:AL151 AA34:AL34 AL35 AA39:AL48 AK51:AL52 AG54:AL56 AK105:AL106 AK108:AL122 AK124:AL126 AK133:AL133 AK140:AL142 AK144:AL147 AP31:AP37 AO38:AP61 AA66:AL71 AP63:AP150 F152:AK153 F154:K154 M154:AL154 AW154 BF30:BF159 Q155:AL156 AX155:AY156 F157:G157 I157:S158 BG151:BG159 U158:Z158 U157:AE157 AG157:AI157 AO157:AR158 BH154:BH156 BI157 AE159 AG159:AJ159 F158:F160 AI160:AJ160 BH159 AO159:AT160 F161:AB161 AE161:AJ161 AA30:AL31 AK57:AL61 AK74:AL103 AN1:BF1 AN20:BG29 AN30:AV31 AN32:AT34 AN36:AT38 AN41:AN43 AN45:BE46 AN49:AT50 AN53:AT53 AN55:AT56 AN62:AV65 AN66:AX68 AN69:AW70 AN71:AT71 AN72:BE72 AN73:AT73 AN104:AT104 AN107:AT107 AN123 AN127:AT128 AN131:AT132 AN138:AV139 AN143:AT143 AN149:AV149 AN150:AT150 AN151:AY151 AN152:AT156 BJ161 F162:AL163 AN161:AT163 F164:S164 U164:AJ164 Z165:AJ165 AO164:AO165 BF165:BH165 AQ164:AR165 P166:S166 K166:N166 AE166:AJ166 AO166:AR166 U166:AB166 BH166 N167 P167:AE167 W73:X128 Q57:W57 Y57:AJ57 Y58:AC59 Q53:Z56 AG167:AT167 N168:S168 L168 U168:AH168 AO168:AR168 M169 K169 Q169:AB169 AG169:AJ169 AE169 AM169:AT169 AW157:BE169 N170 AE170:AT170 P170:AB170 P171:S171 M171:N171 K171:K172 M172 AG171:AH173 U171:AE173 Q172:S173 F174:H174 P174:S174 AE174:AH174 U174:AB174 AO171:AR174 F175 K174:N175 BH171:BH172 P175:AB175 AE175:AT175 AW170:AX175 F177 AW177:BG177 N177:AB177 AE177:AT177 K178:AT178 AW178:BE178 F179:H179 K179:AB179 AE179:AH179 AW179:AX179 AO179:AR179 R180:V180 BF161:BG178 AY180:BH180 AY152:BE178 F181:G182 K181 M181 Q182:V182 Q181:AB181 AE181 AH181 AO181:AR182 AW181:AX182 BG181:BG182 H160:V160 H159:AB159 F127:H128 F104:H104 F66:I66 F1:AL29 F39:W41 F53:H54 H57 F62:AL62 F63:H65 F67:H67 H101 F105 H105 H140 F166:H172 F183:H183 K183:M183 Q183:AX183 AI184:AX184 P185:AA185 K185:N185 AE185:AH185 AO185:AR185 K186:M186 Q186:AB187 AE186:AT187 P188:AE188 L188 AD189:AE189 AH188:AT189 F185:H190 N188:N190 P189:AB190 AE190 AG190:AT190 AW185:AX191 F191 L191 Q191:AB191 AO191:AR191 AH191 AE191:AF191 BF183:BG191 N192 AE192:AT192 P192:AB192 F192:H193 L193 AE193:AH193 AO193:AR193 AW192:BG192 AW193:BA193 BD193:BG193 Q193:AB194 F195:H195 P195:AB195 AE194:AT195 F196 AW194:BG195 BF196:BG196 N195:N197 BG197 F198:K198 M198:N198 P196:AT198 F199:J199 L199 N199:V199 Q200:V201 Y199:AK200 AI201:AK201 AM199:AT201 F202:K202 M202:N202 P202:X202 Z202:AB202 AE202:AU202 F203:J203 AG203:AT203 AE203 AW196:AX203 O203:O204 AE204:AX204 L205:L206 Q206:V206 Q203:AB205 AE205:AH205 AO205:AX206 BF198:BG206 N207 M208:N208 K208 P207:AB208 AE207:BG207 AE208:AX208 BF208:BG208 L209 BD209:BG209 Q209:BA209 N210 P210:AB210 F204:H211 M211 K211 Q211:AB211 AE210:AX211 F212 N212:AX212 AE213:AX213 BF210:BG213 F214:H214 N213:N214 P213:AB214 AE214:AK214 U215:V215 BG214 AY214:BE214 AW214:AW215 AM214:AT214 AL214:AL215 P216:AB216 AE216:AT216 AW216:BG216 N216:N217 P217:AN217 AY217:BG217 Q218:AR218 F216:H219 N219 P219:R219 F224:G224 L224 F225:K225 M225 Q220:R225 U219:AR225 AW218:AX224 Q226:AT227 AW225:AW227 F228:H229 N228 P228:S228 G230:H230 L228:L230 Q229:R230 U228:AR230 F231:G231 K231 M231:N231 P231:AT231 AI232:AO232 Q233:V233 BF218:BG233 AW228:AX233 K234 M234:V234 Y234 AI234:AK234 Q235:V235 AO233:AO235 AI235:AJ235 AQ232:AT235 AW234:BG235 P236:W236 Y236:AD236 AF236:AR236 F236:H240 Q238:S240 N236:N237 P237:S237 U238:V240 AF237:AH237 U237:AD237 AH238:AH240 AO237:AR240 AW236:AX240 BF236:BG240 Q241:V243 Z241:Z243 AW241:BC241 BE241 BG241:BH241 F244:G244 N244 P244:V244 Q245:V246 Y244:Z246 AC244:AD246 BG242:BG246 AH241:AT246 F247:G247 L247 N247 P247:AM247 S248:AM248 AO247:AT248 M249:N249 P249:V249 Y249:AT249 F252:H252 N252 P252:AT252 F253:I253 H254:J255 L253:L255 Q253:AH255 AO253:AR255 G256:H256 Q256:AQ257 AS256:AT257 AQ251:AR251 AI250:AR250 Q250:U250 U251 V250:V251 K249:K250 M250 Q258:AH258 AO258:AR258 N259 L258:L259 P259:S259 U259:AO259 AQ259:AT259 M260 K260 AW242:AX260 BF247:BG260 AO260:AR260 Q260:AH260 P261:BH261 F258:H262 P262:AB262 N261:N262 AE262:AE263 Q263:AB263 Q264:V264 AG262:BH262 AI264:AT264 AG263:AT263 BH263 AW263:BE264 F265:H265 N265 P265:AT265 BG265 F266:K266 M266:N266 P266:AF266 AH266:AT266 AW265:AX266 AH267 AO267:AX267 F267:H268 N267:N268 Q269:V270 P267:AB268 AH268:AO268 AE267:AE268 AI269:AO270 F271:G271 N271 P271:X271 AA271:AB271 AO271 AQ268:AX271 K272 P272:V272 M272:N272 Y272:AB272 AH272:AM272 AI273:AM273 N276 P276:AB276 AG276:BG276 AO272:AX275 BF267:BG275 G277:G278 Q277:AX278 L277:L279 N279 P279:S279 Q280:S280 U280:X280 U279:AH279 BF277:BG280 G281 BG281:BG283 AQ282:AX283 N284 P284:R284 Q285:R285 AC285:AH285 Y284:AH284 U282:V286 AG286:AH286 BF284 AQ284:AR286 Q287:V288 AC287:AO288 AO284:AO286 L289 N289:AJ289 BG289 AQ287:AT289 AM289:AO289 G291 N290:N291 P290:AE291 AG290:AT291 F292:G292 K292 P292:S292 M292:N292 Z292:AB292 AE292 H293 N293 P293:R293 U292:X293 Z293:AE293 BF293 L294 Q294:R294 U294:AE294 AG292:AH294 AO292:AR294 AW284:AX294 N295 AG295:AT295 AW295:BE295 K296 M296:N296 P295:AB295 F297:G297 N297 P296:R297 U296:AB297 AG296:AH297 AO296:AR297 AW296:AX297 BF297 Q298:AB298 AE295:AE298 AG298:AT298 Q299:V300 AI299:AT300 AW298:BG300 F301:G301 N301 P301:V301 X301 AE301:AT301 F302:H302 Z301:AA302 AC302:AE302 AG302:AH302 BF301:BG302 K302 M302 H303 G304:G305 U302:V305 Q302:R305 AO302:AR305 AX301:AX305 G306:H306 K306 M306 Q306:X306 Z306:AB306 AE306:AO306 AI307:AO307 AS306:AT306 AQ307:AT307 AQ306 F308:G308 N308 P308:V308 F310:H310 Y308:AB308 AE308:AT308 N309:AB309 AF309:AT309 BF308:BG308 G311 K310 M310 U310:V311 Y310:AH310 BF310:BF311 AO310:AR311 Q310:S311 F312:H312 Q312:V312 Z312 AI312:AM314 AW306:AX313 BF312:BG314 AO312:AT314 L315 Q315:R315 U315:V315 BF315 AX314:AX315 AO315:AR315 F316:H316 P316:V316 M316:N316 K316 X316:AA316 AG316:AT316 AW316:BC316 BE316:BG316 N317 P317:AB317 AE316:AE317 AG317:AL317 AI318:AL318 BF317 P319:V319 Z319:AB319 AE319 AG319:AM319 BG319 AW317:AX319 AO317:AT319 G320:H320 K319:K320 M319:N320 F321:H321 Z320:AT321 AW320:BG320 P320:W322 Y322:AT322 K323 AG323:AT323 AW321:AX323 N321:N324 P323:V324 AE323:AE324 AG324:AM324 Y323:AB324 AI325:AM326 AX324 AO324:AT326 N327 P327:AB327 AE327 AG327:AK327 AI328:AK328 AM327:AT328 H329 K329 M329 Y329:AA329 AF329:AI329 AO329:AR329 H330:J330 L330 AC329:AD330 AF330:AT330 Y330:Z330 AW329:AX330 K331 M331 Q329:V331 Y331:AE331 M332:N332 P332:AE332 AG331:AT332 AW331:AW332 F332:H333 O333 Y333:AE333 AG333:AH333 AO333:AR333 Q333:W333 F334:J334 M334:N334 P334:AB334 AG334:AK334 AE334 AM334:AO334 AO335 AQ334:AT335 F336:H336 L336 AE336:AH336 AO336:AR336 AW336 Q336:AB336 N337 P337:X337 Z337:AD338 AG337:AK338 AW337:AX338 AM337:AT338 Q338:X338 P339:AT339 AE340 AG340:AH340 P340:AB340 AW339:AW340 BF321:BG340 AO340:AR340 N339:N341 G342:G343 P341:BG341 M342:N342 K342 P342 R343:V343 R342:AB342 AE342 AG342:AH342 AO342:AW343 Z344:AB344 BF342:BG343 AF344:AW344 AY344:BG344 G345:H345 Q344:V344 Y345:AF345 AH345 AO345:AR346 Q345:S345 U345:V345 BH345 P347:W347 AA347 AW345:BG347 G347:H348 N347:N348 P348:V348 Y347:Y348 AE347:AE348 AA348:AB348 AG347:AT348 BG348:BG350 AI349:AT350 AY348:BE350 N351 P351:R351 Z351:AE351 AG351:AH351 U351:X351 L352 F351:G352 N352:S352 Y352:AH352 AY351:BG351 AY352:BE352 BG352 N353:R354 U352:W354 AC353:AH354 Y353:Y354 AY353:BG354 BH353 AW348:AW354 G355 K355 P355:R355 AH355 U355:AA355 AO351:AR355 AW355:BG355 M355:N355 AE355:AE356 AH356:AT356 N356:N357 P356:AA356 P357:W357 Y357:AA357 AC357:AT357 G358 L358 Q358:W358 AG358:AJ358 AW356:AW358 AM358:AT358 Q359:V359 AE358:AE359 Y358:AB359 AG359:AT359 K360 M360 Q360:W360 Y360:AA360 AE360:AT360 AI361:AT361 AW361 G362 I362:K362 M362 Q362:S362 AM362:AM363 AI362:AK363 AO362:AT363 U362:V362 K364 M364:N364 P364:R364 AA364 AF364 AC364:AD364 AH364 AO364:AR364 U364:W364 F364:G365 L365 Y364:Y365 AC365:AF365 AH365:AK365 AM365:AT365 P365:W366 Y366:AE366 AH366:AT366 AW366 AY356:BG366 F366:H367 N365:N367 P367:S367 Y367 AA367 AF367 AH367:AK367 AM367:AM371 AI368:AK372 U367:V367 AX367:BG372 F373:G373 N373 P373:W373 Y373 AF373:AK373 AY373:BG373 AO367:AT373 AM373 AW373 F374:H374 L374 Q374:R374 U374:V374 Y374:AD374 AH375:AH376 F377:H377 L377 P377:R377 Y377:AB377 AE377:AH377 AO374:AR377 U377:W377 F378:J378 P378:V378 N377:N378 T379:V379 AC378:AK379 Y378:AA379 G380:G381 Q380:W381 AF374:AH374 AC380 AE380:AF381 AM378:AM380 AI380:AK380 AI381:AL381 P382:W382 Y380:Z382 AY382:BH382 N382:N383 P383:V383 Y383:AA383 AE382:AK383 AC382:AC383 AI384:AJ384 AY383:BG384 P385:R385 U385:W385 AA385 AF385:AK385 AM382:AM385 AW385:BG385 G386 N385:N386 P386:V386 Q387:V387 Y386:AA386 Y387:Z387 AE386:AM387 AO378:AT387 AW386:BF387 G388:H388 K388 M388 Q388:R389 U388:V389 Y388:AB389 AE388:AH389 AO388:AR389 AX374:BG381 L390 N390 P390:V390 AE390:AT390 G391:H391 K391 M391 Q391:S391 Y390:AA391 U391:W391 AC391:AH391 AW388:BG391 N392 P392:R392 Q393:R393 U392:AA392 U393:Z393 AE392:AH393 AO391:AR393 BH392 F394:G396 N394 P394:S394 Q395:S396 N397 P397:S397 Q398:S402 N403 P403:S403 AC394:AD404 Q404:S404 U394:V404 AF394:AT404 AW392:BF404 F405:H405 N405 P405:AT405 BE405:BF406 AI406:AT406 AW405:BC406 G407 Q408:V408 Q407:W407 AF407:BF407 AN2:BE19 L407:L408 AF408:AX408 F409:G409 Q410 N409 P409:R409 AC409:AH410 AO409:AR410 Z409:Z410 AQ411:AR411 U409:V410 BF409:BF411 AI412:AT412 Q412:V412 G414:G415 I415:J415 AA413:AA415 AI413:AL414 AN413:AT414 L413:L415 N413:N414 O415 U415:V415 P413:V414 Q415:R415 G416:H416 P416:R416 N416 AC416 AG416:AH416 AE416 AC418 AC420 AA420 AA418 G417 Q417:R421 U417:V421 U416:W416 AO415:AR421 N422 P422:W422 Y422:AT422 AW409:AX422 F422:H423 K423 M423 I424 L424 Q423:R424 Y423:AH423 U423:V424 AO423:AR424 BF423 N426:V426 N425:W425 Y425:AA425 AC425:AM425 AI426:AM426 AO425:AT426 AW423:AW426 L427 P427:W427 AA427 AH427:AT427 Y427 AC427:AD427 U428:X428 AA428:AF428 P428:R429 AH428:AH429 U429:V429 Z429:AF429 AO428:AR429 G430 P430:X430 AA430:AT430 F431 P431:R431 U431:AH431 AO431:AR431 AW427:AX431 N427:N432 P432:V432 Y432:AK432 AM432 AO432:AT432 Q433:R433 U433:AH433 AO433:AR433 N434 P434:W434 Y434 AA434:AD434 AW432:AW434 AQ435:AT435 AY432:BF432 AO434:AT434 AF434:AM434 F436:G436 P436:R436 AC436:AH436 AO436:AR436 AW436:AX436 U436:AA436 G437 L437 N436:N437 P437:AA437 AC437:AT437 Z438 AF438:AH438 AC438:AD438 AO438 AQ438:AR438 L439 Q438:V439 Y439:AO439 N440 P440:V440 AM440:AO440 Y440:AA440 AC440:AK440 AQ439:AT440 AW437:AW440 K441 I442:K442 M441:N442 P441:R442 U441:V442 AC441:AH442 AO441:AO442 AQ441:AR442 N443:V443 Z441:AA442 X443:Z443 AC443:AK443 AM443:AO443 AW441:AX443 G444 N444 P444:W444 Y444:AA444 AC444:AO444 AQ443:AT444 Q445:W445 Y445:AK446 AI447:AJ447 M446 K446 G446:G447 AM445:AT447 Q446:V447 BF435:BG444 BG445 BF445:BF447 Q449:V449 N448 P448:V448 Z448:AB449 BF446:BG449 AG448:AK449 AM448:AN449 N450 P450:X450 Q451:X452 AI450:AK450 AI451:AJ452 Z450:Z452 AP448:AT452 AW444:AW452 I454 K453:K454 M453:M454 Q453:V454 Z453:AB454 AG453:AK454 AQ453:AT454 AY450:BG452 AM453:AO454 BF453:BG454 L455 Q456:Z456 Q455:AA455 AC455:AM456 AO455:AT456 Z457:AA457 AE457 AG457:AH457 AQ457:AR457 AO457 AY455:BG456 O458 Z458 AM458:AO458 AX458 Q457:V458 F459:G459 I459:J459 AM459 AO459 P459:AA459 AC458:AK459 AQ458:AT459 BF457:BG459 N459:N460 Y460:AA460 AW460 AY460:BA460 BD460:BG460 K461 M461:N461 P460:W461 AC460:AH461 BF461:BG461 AX461 AO460:AR460 AO461 AQ461:AR461 F462:G462 N462 P462:X462 Z461:AA462 AC462:BG462 G463 Z463:AB463 AE463 AG463:AO463 AQ463:AV463 BF463:BG463 G464:H465 M463:N465 P463:V465 AG464:AH465 Z464:AE464 AZ464:BA465 AQ464:AR465 AO464:AO465 F466:G466 M466 Q466:V466 AC465:AE465 AE466 Z465:Z466 AG466:AO466 AQ466:AT466 AZ466:BC466 BE464:BG466 F467:H467 P467:V467 AG467:AH467 AO467:AR467 BF467:BG467 K463:K468 M467:N468 P468:X468 AM468 AC467:AE467 Z467:AA467 AH468:AK468 AE468 AY468:BC468 AQ468:AT468 BE468:BG468 AA468:AA469 AC469:AE469 AG469:AH469 F469:G470 N469:N470 P469:W470 Y470:AA470 AC470:AM470 AI471:AM472 AX470:AX472 G473 I473:K473 M473:N473 P473:AA473 AC473:AF473 AH473:AK473 AM473 AQ470:AT473 L474 N474 AH474 Z474 AO468:AO474 P474:W474 Y475:Z475 AM475:AO475 AQ474:AR475 BF469:BG475 AE474:AF476 Q475:V476 Z476 AH475:AK476 AQ476:AT476 AI477:AK477 AX474:AX476 BF476:BF477 AQ479:AR479 AQ481:AR481 BG481 G483:H483 BF483 AJ483:AK483 Q483:V483 AO483:AT483 AQ483:AT484 AW483 K485 M485:N485 Y485:AB485 AW485 AQ485:AR485 U485:V485 U486:W486 P485:R486 Y486:AA486 AH485:AH486 AO486:AT486 AW486:AX486 N486:N487 F485:G487 P487:V487 Y487:AB487 AE485:AE487 AH487:AK487 AM487:AT487 AW487 L488 Q488:V488 Y488:AE488 S489:V489 AG488:AL488 AX488:AX489 K490 M490 Q490:V490 AA490 AI489:AL489 AC490:AF490 Y490 AI490:AK490 N491 F490:G491 P491:V491 AO488:AO491 AI491:AM491 AG491 Z491:AD491 AY490:BE490 BH491 AQ488:AT491 X493 AA493:AB493 AI493:AL493 AZ491:BE491 AQ493:AT493 AY493:BE493 BH493 AE493:AE494 AO493:AO494 AG494 AQ494:AR494 L495 AG495:AN495 Z494:AA495 AQ495:AT495 AY495:BC495 Q493:V494 AZ495:BC496 Q495 S495 U495:V495 L497 Q497 AC497:AJ497 Z497:AA497 S497 U497:W497 G497 Q498:W498 AE498 AC498 AG498:AK498 AQ497:AT498 AM498 H499 AQ499:AR499 AC499:AE499 Z499:AA499 AG499:AH499 AX497:AX499 K499:K500 M499:N500 L501 G500:G501 Y500:AB501 AQ500:AT501 AO497:AO501 P499:V502 AE500:AE502 AG500:AM502 AY502:BC502 BE502 F503:G503 P503:W503 N501:N503 Z502:AA503 AC503 AE503:AM503 AO502:AT503 AC505:AC508 AH505:AH508 AO505:AO508 AL505:AL508 AU505:AW508 N509:X509 Z509:AE509 AG509:AH509 AO509:BE509 N510 P510:W510 Y510 AA510:AT510 AW510:AY510 BB510:BE510 G512 N512 P512:W512 Z512:AB512 AE512 AG512:AM512 AO512 AQ512:AT512 AY512:BE512 K514 M514:N514 P514:AB514 AE514:AM514 AO514:AT514 AW514:AX514 G514:G515 N515 Y515:AH515 AO515:AR515 P515:V515 G517 N517 P517:X517 Z517:AA517 AE517 AG517:AK517 AQ517:AT517 AM517:AO517 AW517 L519 N519:N520 AC519:AC520 P519:R520 U519:Z520 AG519:AH520 Z521 AO519:AO521 AQ519:AR521 G522:H522 P522:W522 AM522:AW522 Y522:AA522 AC522:AK522 G523 AO523 K522:K523 M522:N523 P523:R523 U523:W523 Y523:AC523 AE523:AH523 AQ523:AR523 L527:L528 Z528 Z527:AA527 AC527:AC528 AF527:AF528 AI527:AK528 AM527:AM528 AQ527:AT528 AW527 AO527:AO528 BG527 G527:G529 K529 M529 Q527:V528 Z529:AC529 AE529:AH529 AO529:AR529 AW529 Q529:R529 U529:V529 P530:W530 Y530:AA530 AE530:AF530 AH530:AK530 AM530 AO530 AX530:BC530 BE530 BG530 I533 L531 N530:N531 P531:R531 U531:V531 Y531:Z531 AC531:AK531 AI533:AJ533 AM531:AN531 AM533:AN533 Y533:Z533 U533:V533 P533:R533 N533 L533 AW531:AX531 AQ530:AT532 N535 P535:V535 AQ535:AT535 AH535:AK535 N541 P541:R541 BF541 AX541 Q542:R542 AQ541:AR542 AX542:BA542 U541:V542 BD542:BF542 N543 P543:W543 BF543 AO543 AH543:AM543 AC543:AE543 Y543:AA543 AW543:AX543 G543 N544:V544 Y544 AM544:AO544 AX544:BE544 BG544 AC544:AD544 AG544:AK545 AM545 AO545 Q545:Y545 BF545 G545:G546 N546:V546 Y546:AA546 AC546:AE546 AG546:AO546 AW545 L547 Q547:R547 Y547 AF547:AH547 AC547:AD547 AA548 U547:W547 AO547:AO548 BG546 AQ543:AT546 AQ547:AR548 AX547:BA547 BD547:BE548 AX548 AZ548:BA548 Q550:R550 U550:V550 AO550 AQ550:AR550 AX550 AQ553:AR553 F554:G554 Q553:R554 Y554:AA554 AE554:AH554 AC554 AQ556:AT556 AO553:AO554 U553:V554 AY554:BE554 AI556:AK556 AM556:AO556 Q557:R557 AO557 AQ557:AR557 G558 K558 U557:V558 AO558:AR558 M558:S558 Z557:AH557 Z558:AA558 AC558:AH558 AW557 F560 N560 AA560 AF560:AK560 AQ560:AT560 AM560 AO560 AW560:BE560 BG560 P560:V560 G562 Q561:R562 U561:V562 Y561:Y562 AA561:AB562 AE561:AE562 BF561:BF562 AO561:AR562 N563 P563:R563 Y563:AD563 AG561:AH563 AO563 U563:W563 AQ563:AR563 K564 M564:N564 AC564:AJ564 P564:Y564 AA564 AX564:BG564 F564:G565 L565 Q565:AD565 AF565:AK565 AM564:AO565 T569:V572 AS569:AT572 AI569:AJ572 AQ564:AT565 G574:G576 I576:J576 G577:H578 Q573:R578 AG573:AG578 AQ573:AR578 AO573:AO578 AX573:AX578 N579 P579:R579 Y579:AC579 AE579:AG579 AW579:AX579 N580:R580 F579:G580 P581:R581 N581 L581 AC580:AH581 U573:V581 AX580:AX581 H581 F582:H582 L583:L584 AC582:AD582 AF582:AH582 Y580:AA582 AO579:AR584 AW582:AX584 U582:W582 Q582:R584 U583:V584 AO585:AT586 L587 N587 P587:V587 AJ588:AJ589 AJ587:AK587 AM587:AT589 AX587 BG587:BG589 P590:W590 AM590 BF590:BG590 AO590:AT590 G591 AA591 Y590:Y591 AG590:AG591 AC590:AD590 AI590:AK591 AM591:AT591 AY591:BF591 AW590 P591:V591 N590:N592 P592:W592 AH592:AK592 BG592 AI593:AK593 AA592:AD592 AA593 AC593:AD593 AM592:AM593 AO592:AT593 Q593:V594 AA594:AD594 AH594:AJ594 AQ594:AT594 BF593:BG593 AW592:AW593 Q596:V596 AQ596:AT596 AI596:AK596 P597:V597 AI597:AJ597 AM597 AP597:AT597 P598:W598 Y598:Z598 BF598 AW597:AW598 G599 I599:J599 P599:AA599 F600:G600 N597:N600 P600:V600 AC598:AK600 Z600 AM598:AT600 AW599:AX600 Y601:AA601 AX601 U601:V601 Q601:S601 U602:Z602 AC601:AD602 AF601:AH602 I604:J604 Q602:R604 U603:V604 AA603 AO601:AR604 G603:G606 L602:L606 Q605:V606 AC603:AH604 Y603:Y606 AH605:AM606 BF599:BG606 AM607 F607:G608 P607:X608 AG608:AH608 AG607:AK607 AE607:AE608 Z607:AB608 AW602:AW607 AY607:BG608 K607:K609 M607:N609 P609:W609 Y609:AB609 AE609:AK609 AM609 AO605:AT609 H610 G611:J611 L610:L611 Y610:Y611 AA610:AA611 AC610:AT611 AW609:BG609 Q610:V611 AW610:AX611 BF610:BG611 N612 P612:X612 Q613:X613 Z613 Z612:AA612 AE612:AE613 AH613:AJ613 AH612:AK612 AM612:AM613 AY612:BG613 AO612:AT613 G614 L614 Z614:AA614 U614:V614 AW614:AX614 F615:G615 AC614:AH615 AX615 U615:AA615 H616 N614:N616 P614:R616 AE616 AO614:AR616 U616:AB616 O617 AC617:AD617 Q617:AA617 AH616:AH617 AW616:AX617 AM618:AM619 F619:H619 F617:G618 AC618:AE618 AG618:AK618 P618:AA618 AH619:AK619 AO617:AT619 N618:N620 P619:Z619 AH620 P620:R620 U620:Z620 AO620:AR620 AX618:AX620 K621 M621:N621 AE621 P621:AB621 AH621:AJ621 T622:V622 AI622:AJ622 AM621 AW621:AX622 BF614:BG622 K623 M623 Q623:R624 U623:AB624 AO621:AT622 AO623:AR624 AW623:BA624 BD623:BG624 AE625:AF625 N625:AA625 AC625 AH623:AH625 BF625:BG625 AW625 N626 P626:AF626 AH626:AK626 AM626 AO625:AT626 K627 M627 Q627:R627 X627:AA627 AC627:AH627 AO627:AR627 AW626:BG626 U627:V627 N628 AE628 AG628:AM628 AO628:AT628 P628:AB628 I629:K629 M629:R629 X629:AA629 AC629:AH629 AO629:AR629 AW627:AX629 BF627:BG629 U629:V629 G629:G631 P631:S631 AE631:AH631 AQ630:AR631 AO631 U631:V631 M631:N632 AC632 AE632:AO632 AQ632:AT632 P632:V632 K631:K633 M633:R633 Y631:Y632 AE633:AF633 AH633 G635 Q634:R635 Y634:Y635 AE634:AH635 AQ633:AR635 BF633:BF635 U633:V635 G637 L635:L637 AI637:AL637 AI636:AM636 AG636:AG637 Q636:V637 K638 M638:N638 P638:R638 AQ636:AT637 G639 AG638:AH639 AO633:AO639 AQ638:AR639 U638:V639 Q639:R639 N646 P646:R646 BF646 Q647:R647 U646:V647 F648:G648 K648 M648:N648 P648:R648 AE648:AH648 AO646:AR648 U648:AA648 BD648:BG648 AW648:BA648 N650 X650:AA650 AC650:AT650 P650:V650 N651:AA651 AE651:AF651 AH651:AT651 K652 M652 Q652:AF652 AH652:AK652 AI653:AK653 AX652:AX653 Q653:Y653 BF650:BG653 F654:H654 K654 M654:N654 P654:R654 AC654:AH654 Q655:R656 AM652:AO653 U655:Z656 AQ652:AT653 AE655:AH656 AW654:AX656 U654:AA654 AO654:AO656 AQ654:AR656 BF654:BF656 F658:H658 N658:R658 Y658:AH658 AO658 AH659 AJ659:AK659 U658:W658 AM659:AN659 O660 AC660:AD660 AF660:AO660 AQ659:AT660 AW658:AW660 M661 K661 F660:H662 AE661:AH662 Q660:AA660 AX661:AX662 AO661:AR662 Q661:R662 U661:AA662 K663 M663 Q663:Y664 AA663:AO664 F663:G666 P665:Y665 N665 Q666:Y666 AA665 AC665:AD666 AG665:AN666 AY665:BE666 Q667:X667 BG665 AQ663:AT667 AX667:BE667 AI667:AO667 F668:G668 L668 N668 P668:AA668 AE668:AT668 AX668 BG669 Q669:Z669 AE669:AO669 AQ669:AT669 U671:V671 AJ672:AK672 AQ672:AT672 G673 N672:N673 P672:V672 Y673:Z673 AC673:AF673 AH673 P673:R673 U673:V673 F674:G674 K674 M674 Q674:R674 AE674 Z674:AA674 AO673:AR673 AG674:AH674 AW674 U674:X674 AO674 AQ674:AR674 Q677:W677 Y677:AB677 AG677:AJ677 AM677 AO677:AT677 M678 K678 AH678:AK678 AM678:AO678 AW677:AW678 Q678:V679 Y678:AF679 AH679:AO679 AQ678:AT679 AW679:AX679 F677:H680 F690:BG1048576 M680 K680 Q681:Y681 Q680:AE680 AG680:AK680 AM680 AO680:AT681 BF679:BG679 AW680:AW681 G681:H682 U682:V682 Y682:AC682 AE682 AI681:AJ682 AQ682:AT682 AW682:AX682 Q281:R281 U281:AB281 AE281 AO279:AX281 AG281:AH283 F685:H685 N685 P685:T685 F686:T688 U684:V689 W685:AT685 AW685:AX685 BF685:BG685 F689:H689 L689 N689 P689:T689 W686:BG688 W689:AT689 AW689:AX689 BF689:BG689">
    <cfRule type="containsBlanks" dxfId="7648" priority="8575">
      <formula>LEN(TRIM(F1))=0</formula>
    </cfRule>
  </conditionalFormatting>
  <conditionalFormatting sqref="F33:P34">
    <cfRule type="containsBlanks" dxfId="7647" priority="8574">
      <formula>LEN(TRIM(F33))=0</formula>
    </cfRule>
  </conditionalFormatting>
  <conditionalFormatting sqref="AU32:AV34">
    <cfRule type="containsBlanks" dxfId="7646" priority="8573">
      <formula>LEN(TRIM(AU32))=0</formula>
    </cfRule>
  </conditionalFormatting>
  <conditionalFormatting sqref="K36">
    <cfRule type="containsBlanks" dxfId="7645" priority="8572">
      <formula>LEN(TRIM(K36))=0</formula>
    </cfRule>
  </conditionalFormatting>
  <conditionalFormatting sqref="M36">
    <cfRule type="containsBlanks" dxfId="7644" priority="8571">
      <formula>LEN(TRIM(M36))=0</formula>
    </cfRule>
  </conditionalFormatting>
  <conditionalFormatting sqref="N36:P36">
    <cfRule type="containsBlanks" dxfId="7643" priority="8570">
      <formula>LEN(TRIM(N36))=0</formula>
    </cfRule>
  </conditionalFormatting>
  <conditionalFormatting sqref="U37">
    <cfRule type="containsBlanks" dxfId="7642" priority="8569">
      <formula>LEN(TRIM(U37))=0</formula>
    </cfRule>
  </conditionalFormatting>
  <conditionalFormatting sqref="F37:J37 L37 Q37:S37">
    <cfRule type="containsBlanks" dxfId="7641" priority="8568">
      <formula>LEN(TRIM(F37))=0</formula>
    </cfRule>
  </conditionalFormatting>
  <conditionalFormatting sqref="K37">
    <cfRule type="containsBlanks" dxfId="7640" priority="8567">
      <formula>LEN(TRIM(K37))=0</formula>
    </cfRule>
  </conditionalFormatting>
  <conditionalFormatting sqref="M37">
    <cfRule type="containsBlanks" dxfId="7639" priority="8566">
      <formula>LEN(TRIM(M37))=0</formula>
    </cfRule>
  </conditionalFormatting>
  <conditionalFormatting sqref="N37:P37">
    <cfRule type="containsBlanks" dxfId="7638" priority="8565">
      <formula>LEN(TRIM(N37))=0</formula>
    </cfRule>
  </conditionalFormatting>
  <conditionalFormatting sqref="F35 H35">
    <cfRule type="containsBlanks" dxfId="7637" priority="8564">
      <formula>LEN(TRIM(F35))=0</formula>
    </cfRule>
  </conditionalFormatting>
  <conditionalFormatting sqref="I35:J35">
    <cfRule type="containsBlanks" dxfId="7636" priority="8563">
      <formula>LEN(TRIM(I35))=0</formula>
    </cfRule>
  </conditionalFormatting>
  <conditionalFormatting sqref="L35">
    <cfRule type="containsBlanks" dxfId="7635" priority="8562">
      <formula>LEN(TRIM(L35))=0</formula>
    </cfRule>
  </conditionalFormatting>
  <conditionalFormatting sqref="K35">
    <cfRule type="containsBlanks" dxfId="7634" priority="8561">
      <formula>LEN(TRIM(K35))=0</formula>
    </cfRule>
  </conditionalFormatting>
  <conditionalFormatting sqref="M35">
    <cfRule type="containsBlanks" dxfId="7633" priority="8560">
      <formula>LEN(TRIM(M35))=0</formula>
    </cfRule>
  </conditionalFormatting>
  <conditionalFormatting sqref="N35:P35 S35:T35">
    <cfRule type="containsBlanks" dxfId="7632" priority="8559">
      <formula>LEN(TRIM(N35))=0</formula>
    </cfRule>
  </conditionalFormatting>
  <conditionalFormatting sqref="AJ35:AK35">
    <cfRule type="containsBlanks" dxfId="7631" priority="8558">
      <formula>LEN(TRIM(AJ35))=0</formula>
    </cfRule>
  </conditionalFormatting>
  <conditionalFormatting sqref="AS35:AT35">
    <cfRule type="containsBlanks" dxfId="7630" priority="8556">
      <formula>LEN(TRIM(AS35))=0</formula>
    </cfRule>
  </conditionalFormatting>
  <conditionalFormatting sqref="AU35:AV35">
    <cfRule type="containsBlanks" dxfId="7629" priority="8555">
      <formula>LEN(TRIM(AU35))=0</formula>
    </cfRule>
  </conditionalFormatting>
  <conditionalFormatting sqref="AY35:BA35 AY36 BB36:BE36 BD35:BE35 BG35">
    <cfRule type="containsBlanks" dxfId="7628" priority="8554">
      <formula>LEN(TRIM(AY35))=0</formula>
    </cfRule>
  </conditionalFormatting>
  <conditionalFormatting sqref="M53:P53">
    <cfRule type="containsBlanks" dxfId="7627" priority="8475">
      <formula>LEN(TRIM(M53))=0</formula>
    </cfRule>
  </conditionalFormatting>
  <conditionalFormatting sqref="AP36:AP37">
    <cfRule type="containsBlanks" dxfId="7626" priority="8552">
      <formula>LEN(TRIM(AP36))=0</formula>
    </cfRule>
  </conditionalFormatting>
  <conditionalFormatting sqref="AC38:AD38">
    <cfRule type="containsBlanks" dxfId="7625" priority="8542">
      <formula>LEN(TRIM(AC38))=0</formula>
    </cfRule>
  </conditionalFormatting>
  <conditionalFormatting sqref="AY37:BE37">
    <cfRule type="containsBlanks" dxfId="7624" priority="8550">
      <formula>LEN(TRIM(AY37))=0</formula>
    </cfRule>
  </conditionalFormatting>
  <conditionalFormatting sqref="AO36:AO37">
    <cfRule type="containsBlanks" dxfId="7623" priority="8549">
      <formula>LEN(TRIM(AO36))=0</formula>
    </cfRule>
  </conditionalFormatting>
  <conditionalFormatting sqref="AU36:AV37">
    <cfRule type="containsBlanks" dxfId="7622" priority="8548">
      <formula>LEN(TRIM(AU36))=0</formula>
    </cfRule>
  </conditionalFormatting>
  <conditionalFormatting sqref="AZ36:BA36">
    <cfRule type="containsBlanks" dxfId="7621" priority="8547">
      <formula>LEN(TRIM(AZ36))=0</formula>
    </cfRule>
  </conditionalFormatting>
  <conditionalFormatting sqref="BB35:BC35">
    <cfRule type="containsBlanks" dxfId="7620" priority="8546">
      <formula>LEN(TRIM(BB35))=0</formula>
    </cfRule>
  </conditionalFormatting>
  <conditionalFormatting sqref="T36:T37">
    <cfRule type="containsBlanks" dxfId="7619" priority="8545">
      <formula>LEN(TRIM(T36))=0</formula>
    </cfRule>
  </conditionalFormatting>
  <conditionalFormatting sqref="K38:M38">
    <cfRule type="containsBlanks" dxfId="7618" priority="8544">
      <formula>LEN(TRIM(K38))=0</formula>
    </cfRule>
  </conditionalFormatting>
  <conditionalFormatting sqref="O38">
    <cfRule type="containsBlanks" dxfId="7617" priority="8543">
      <formula>LEN(TRIM(O38))=0</formula>
    </cfRule>
  </conditionalFormatting>
  <conditionalFormatting sqref="AU38:AV38">
    <cfRule type="containsBlanks" dxfId="7616" priority="8541">
      <formula>LEN(TRIM(AU38))=0</formula>
    </cfRule>
  </conditionalFormatting>
  <conditionalFormatting sqref="K39">
    <cfRule type="containsBlanks" dxfId="7615" priority="8540">
      <formula>LEN(TRIM(K39))=0</formula>
    </cfRule>
  </conditionalFormatting>
  <conditionalFormatting sqref="M39:P39">
    <cfRule type="containsBlanks" dxfId="7614" priority="8539">
      <formula>LEN(TRIM(M39))=0</formula>
    </cfRule>
  </conditionalFormatting>
  <conditionalFormatting sqref="K40">
    <cfRule type="containsBlanks" dxfId="7613" priority="8538">
      <formula>LEN(TRIM(K40))=0</formula>
    </cfRule>
  </conditionalFormatting>
  <conditionalFormatting sqref="M40:P40">
    <cfRule type="containsBlanks" dxfId="7612" priority="8537">
      <formula>LEN(TRIM(M40))=0</formula>
    </cfRule>
  </conditionalFormatting>
  <conditionalFormatting sqref="R35">
    <cfRule type="containsBlanks" dxfId="7611" priority="8536">
      <formula>LEN(TRIM(R35))=0</formula>
    </cfRule>
  </conditionalFormatting>
  <conditionalFormatting sqref="X39:X40">
    <cfRule type="containsBlanks" dxfId="7610" priority="8535">
      <formula>LEN(TRIM(X39))=0</formula>
    </cfRule>
  </conditionalFormatting>
  <conditionalFormatting sqref="K41">
    <cfRule type="containsBlanks" dxfId="7609" priority="8533">
      <formula>LEN(TRIM(K41))=0</formula>
    </cfRule>
  </conditionalFormatting>
  <conditionalFormatting sqref="M41">
    <cfRule type="containsBlanks" dxfId="7608" priority="8532">
      <formula>LEN(TRIM(M41))=0</formula>
    </cfRule>
  </conditionalFormatting>
  <conditionalFormatting sqref="N41:P41">
    <cfRule type="containsBlanks" dxfId="7607" priority="8531">
      <formula>LEN(TRIM(N41))=0</formula>
    </cfRule>
  </conditionalFormatting>
  <conditionalFormatting sqref="X41">
    <cfRule type="containsBlanks" dxfId="7606" priority="8530">
      <formula>LEN(TRIM(X41))=0</formula>
    </cfRule>
  </conditionalFormatting>
  <conditionalFormatting sqref="O42">
    <cfRule type="containsBlanks" dxfId="7605" priority="8529">
      <formula>LEN(TRIM(O42))=0</formula>
    </cfRule>
  </conditionalFormatting>
  <conditionalFormatting sqref="K42:M42">
    <cfRule type="containsBlanks" dxfId="7604" priority="8528">
      <formula>LEN(TRIM(K42))=0</formula>
    </cfRule>
  </conditionalFormatting>
  <conditionalFormatting sqref="O44">
    <cfRule type="containsBlanks" dxfId="7603" priority="8524">
      <formula>LEN(TRIM(O44))=0</formula>
    </cfRule>
  </conditionalFormatting>
  <conditionalFormatting sqref="K43">
    <cfRule type="containsBlanks" dxfId="7602" priority="8527">
      <formula>LEN(TRIM(K43))=0</formula>
    </cfRule>
  </conditionalFormatting>
  <conditionalFormatting sqref="M43">
    <cfRule type="containsBlanks" dxfId="7601" priority="8526">
      <formula>LEN(TRIM(M43))=0</formula>
    </cfRule>
  </conditionalFormatting>
  <conditionalFormatting sqref="O43">
    <cfRule type="containsBlanks" dxfId="7600" priority="8525">
      <formula>LEN(TRIM(O43))=0</formula>
    </cfRule>
  </conditionalFormatting>
  <conditionalFormatting sqref="O45:O46">
    <cfRule type="containsBlanks" dxfId="7599" priority="8522">
      <formula>LEN(TRIM(O45))=0</formula>
    </cfRule>
  </conditionalFormatting>
  <conditionalFormatting sqref="O47">
    <cfRule type="containsBlanks" dxfId="7598" priority="8516">
      <formula>LEN(TRIM(O47))=0</formula>
    </cfRule>
  </conditionalFormatting>
  <conditionalFormatting sqref="O48">
    <cfRule type="containsBlanks" dxfId="7597" priority="8515">
      <formula>LEN(TRIM(O48))=0</formula>
    </cfRule>
  </conditionalFormatting>
  <conditionalFormatting sqref="AQ48:AR48">
    <cfRule type="containsBlanks" dxfId="7596" priority="8511">
      <formula>LEN(TRIM(AQ48))=0</formula>
    </cfRule>
  </conditionalFormatting>
  <conditionalFormatting sqref="AU47:AU48">
    <cfRule type="containsBlanks" dxfId="7595" priority="8510">
      <formula>LEN(TRIM(AU47))=0</formula>
    </cfRule>
  </conditionalFormatting>
  <conditionalFormatting sqref="AV47:AV48">
    <cfRule type="containsBlanks" dxfId="7594" priority="8509">
      <formula>LEN(TRIM(AV47))=0</formula>
    </cfRule>
  </conditionalFormatting>
  <conditionalFormatting sqref="AW48">
    <cfRule type="containsBlanks" dxfId="7593" priority="8508">
      <formula>LEN(TRIM(AW48))=0</formula>
    </cfRule>
  </conditionalFormatting>
  <conditionalFormatting sqref="AY48">
    <cfRule type="containsBlanks" dxfId="7592" priority="8507">
      <formula>LEN(TRIM(AY48))=0</formula>
    </cfRule>
  </conditionalFormatting>
  <conditionalFormatting sqref="BD48">
    <cfRule type="containsBlanks" dxfId="7591" priority="8506">
      <formula>LEN(TRIM(BD48))=0</formula>
    </cfRule>
  </conditionalFormatting>
  <conditionalFormatting sqref="AZ48:BA48">
    <cfRule type="containsBlanks" dxfId="7590" priority="8505">
      <formula>LEN(TRIM(AZ48))=0</formula>
    </cfRule>
  </conditionalFormatting>
  <conditionalFormatting sqref="BE48 BG48">
    <cfRule type="containsBlanks" dxfId="7589" priority="8504">
      <formula>LEN(TRIM(BE48))=0</formula>
    </cfRule>
  </conditionalFormatting>
  <conditionalFormatting sqref="BE47">
    <cfRule type="containsBlanks" dxfId="7588" priority="8503">
      <formula>LEN(TRIM(BE47))=0</formula>
    </cfRule>
  </conditionalFormatting>
  <conditionalFormatting sqref="AW36:AW37">
    <cfRule type="containsBlanks" dxfId="7587" priority="8502">
      <formula>LEN(TRIM(AW36))=0</formula>
    </cfRule>
  </conditionalFormatting>
  <conditionalFormatting sqref="I49:J49">
    <cfRule type="containsBlanks" dxfId="7586" priority="8501">
      <formula>LEN(TRIM(I49))=0</formula>
    </cfRule>
  </conditionalFormatting>
  <conditionalFormatting sqref="I50:J50">
    <cfRule type="containsBlanks" dxfId="7585" priority="8500">
      <formula>LEN(TRIM(I50))=0</formula>
    </cfRule>
  </conditionalFormatting>
  <conditionalFormatting sqref="L49">
    <cfRule type="containsBlanks" dxfId="7584" priority="8499">
      <formula>LEN(TRIM(L49))=0</formula>
    </cfRule>
  </conditionalFormatting>
  <conditionalFormatting sqref="K50 M50">
    <cfRule type="containsBlanks" dxfId="7583" priority="8498">
      <formula>LEN(TRIM(K50))=0</formula>
    </cfRule>
  </conditionalFormatting>
  <conditionalFormatting sqref="L50">
    <cfRule type="containsBlanks" dxfId="7582" priority="8497">
      <formula>LEN(TRIM(L50))=0</formula>
    </cfRule>
  </conditionalFormatting>
  <conditionalFormatting sqref="N49:Q50">
    <cfRule type="containsBlanks" dxfId="7581" priority="8496">
      <formula>LEN(TRIM(N49))=0</formula>
    </cfRule>
  </conditionalFormatting>
  <conditionalFormatting sqref="N49:Q50">
    <cfRule type="containsBlanks" dxfId="7580" priority="8495">
      <formula>LEN(TRIM(N49))=0</formula>
    </cfRule>
  </conditionalFormatting>
  <conditionalFormatting sqref="AU49:AU50">
    <cfRule type="containsBlanks" dxfId="7579" priority="8494">
      <formula>LEN(TRIM(AU49))=0</formula>
    </cfRule>
  </conditionalFormatting>
  <conditionalFormatting sqref="AV49:AV50">
    <cfRule type="containsBlanks" dxfId="7578" priority="8493">
      <formula>LEN(TRIM(AV49))=0</formula>
    </cfRule>
  </conditionalFormatting>
  <conditionalFormatting sqref="I51:J51">
    <cfRule type="containsBlanks" dxfId="7577" priority="8492">
      <formula>LEN(TRIM(I51))=0</formula>
    </cfRule>
  </conditionalFormatting>
  <conditionalFormatting sqref="K51">
    <cfRule type="containsBlanks" dxfId="7576" priority="8491">
      <formula>LEN(TRIM(K51))=0</formula>
    </cfRule>
  </conditionalFormatting>
  <conditionalFormatting sqref="M51:N51">
    <cfRule type="containsBlanks" dxfId="7575" priority="8490">
      <formula>LEN(TRIM(M51))=0</formula>
    </cfRule>
  </conditionalFormatting>
  <conditionalFormatting sqref="P51">
    <cfRule type="containsBlanks" dxfId="7574" priority="8489">
      <formula>LEN(TRIM(P51))=0</formula>
    </cfRule>
  </conditionalFormatting>
  <conditionalFormatting sqref="F52:H52 L52 O52">
    <cfRule type="containsBlanks" dxfId="7573" priority="8488">
      <formula>LEN(TRIM(F52))=0</formula>
    </cfRule>
  </conditionalFormatting>
  <conditionalFormatting sqref="I52:J52">
    <cfRule type="containsBlanks" dxfId="7572" priority="8487">
      <formula>LEN(TRIM(I52))=0</formula>
    </cfRule>
  </conditionalFormatting>
  <conditionalFormatting sqref="K52">
    <cfRule type="containsBlanks" dxfId="7571" priority="8486">
      <formula>LEN(TRIM(K52))=0</formula>
    </cfRule>
  </conditionalFormatting>
  <conditionalFormatting sqref="M52:N52">
    <cfRule type="containsBlanks" dxfId="7570" priority="8485">
      <formula>LEN(TRIM(M52))=0</formula>
    </cfRule>
  </conditionalFormatting>
  <conditionalFormatting sqref="P52">
    <cfRule type="containsBlanks" dxfId="7569" priority="8484">
      <formula>LEN(TRIM(P52))=0</formula>
    </cfRule>
  </conditionalFormatting>
  <conditionalFormatting sqref="W51">
    <cfRule type="containsBlanks" dxfId="7568" priority="8483">
      <formula>LEN(TRIM(W51))=0</formula>
    </cfRule>
  </conditionalFormatting>
  <conditionalFormatting sqref="X51">
    <cfRule type="containsBlanks" dxfId="7567" priority="8482">
      <formula>LEN(TRIM(X51))=0</formula>
    </cfRule>
  </conditionalFormatting>
  <conditionalFormatting sqref="Y52:Z52 AH52:AI52">
    <cfRule type="containsBlanks" dxfId="7566" priority="8481">
      <formula>LEN(TRIM(Y52))=0</formula>
    </cfRule>
  </conditionalFormatting>
  <conditionalFormatting sqref="W52">
    <cfRule type="containsBlanks" dxfId="7565" priority="8480">
      <formula>LEN(TRIM(W52))=0</formula>
    </cfRule>
  </conditionalFormatting>
  <conditionalFormatting sqref="X52">
    <cfRule type="containsBlanks" dxfId="7564" priority="8479">
      <formula>LEN(TRIM(X52))=0</formula>
    </cfRule>
  </conditionalFormatting>
  <conditionalFormatting sqref="I53:J53">
    <cfRule type="containsBlanks" dxfId="7563" priority="8477">
      <formula>LEN(TRIM(I53))=0</formula>
    </cfRule>
  </conditionalFormatting>
  <conditionalFormatting sqref="K53">
    <cfRule type="containsBlanks" dxfId="7562" priority="8476">
      <formula>LEN(TRIM(K53))=0</formula>
    </cfRule>
  </conditionalFormatting>
  <conditionalFormatting sqref="AF53">
    <cfRule type="containsBlanks" dxfId="7561" priority="8474">
      <formula>LEN(TRIM(AF53))=0</formula>
    </cfRule>
  </conditionalFormatting>
  <conditionalFormatting sqref="AG53">
    <cfRule type="containsBlanks" dxfId="7560" priority="8473">
      <formula>LEN(TRIM(AG53))=0</formula>
    </cfRule>
  </conditionalFormatting>
  <conditionalFormatting sqref="AU53">
    <cfRule type="containsBlanks" dxfId="7559" priority="8465">
      <formula>LEN(TRIM(AU53))=0</formula>
    </cfRule>
  </conditionalFormatting>
  <conditionalFormatting sqref="AV53">
    <cfRule type="containsBlanks" dxfId="7558" priority="8464">
      <formula>LEN(TRIM(AV53))=0</formula>
    </cfRule>
  </conditionalFormatting>
  <conditionalFormatting sqref="I54:J54">
    <cfRule type="containsBlanks" dxfId="7557" priority="8463">
      <formula>LEN(TRIM(I54))=0</formula>
    </cfRule>
  </conditionalFormatting>
  <conditionalFormatting sqref="K54">
    <cfRule type="containsBlanks" dxfId="7556" priority="8462">
      <formula>LEN(TRIM(K54))=0</formula>
    </cfRule>
  </conditionalFormatting>
  <conditionalFormatting sqref="M54">
    <cfRule type="containsBlanks" dxfId="7555" priority="8461">
      <formula>LEN(TRIM(M54))=0</formula>
    </cfRule>
  </conditionalFormatting>
  <conditionalFormatting sqref="K58:K59">
    <cfRule type="containsBlanks" dxfId="7554" priority="8426">
      <formula>LEN(TRIM(K58))=0</formula>
    </cfRule>
  </conditionalFormatting>
  <conditionalFormatting sqref="P54">
    <cfRule type="containsBlanks" dxfId="7553" priority="8459">
      <formula>LEN(TRIM(P54))=0</formula>
    </cfRule>
  </conditionalFormatting>
  <conditionalFormatting sqref="O54">
    <cfRule type="containsBlanks" dxfId="7552" priority="8458">
      <formula>LEN(TRIM(O54))=0</formula>
    </cfRule>
  </conditionalFormatting>
  <conditionalFormatting sqref="N54">
    <cfRule type="containsBlanks" dxfId="7551" priority="8457">
      <formula>LEN(TRIM(N54))=0</formula>
    </cfRule>
  </conditionalFormatting>
  <conditionalFormatting sqref="F55:H56 L55:L56">
    <cfRule type="containsBlanks" dxfId="7550" priority="8456">
      <formula>LEN(TRIM(F55))=0</formula>
    </cfRule>
  </conditionalFormatting>
  <conditionalFormatting sqref="I55:J56">
    <cfRule type="containsBlanks" dxfId="7549" priority="8455">
      <formula>LEN(TRIM(I55))=0</formula>
    </cfRule>
  </conditionalFormatting>
  <conditionalFormatting sqref="K55:K56">
    <cfRule type="containsBlanks" dxfId="7548" priority="8454">
      <formula>LEN(TRIM(K55))=0</formula>
    </cfRule>
  </conditionalFormatting>
  <conditionalFormatting sqref="M55:M56">
    <cfRule type="containsBlanks" dxfId="7547" priority="8453">
      <formula>LEN(TRIM(M55))=0</formula>
    </cfRule>
  </conditionalFormatting>
  <conditionalFormatting sqref="P55:P56">
    <cfRule type="containsBlanks" dxfId="7546" priority="8452">
      <formula>LEN(TRIM(P55))=0</formula>
    </cfRule>
  </conditionalFormatting>
  <conditionalFormatting sqref="O55:O56">
    <cfRule type="containsBlanks" dxfId="7545" priority="8451">
      <formula>LEN(TRIM(O55))=0</formula>
    </cfRule>
  </conditionalFormatting>
  <conditionalFormatting sqref="N55:N56">
    <cfRule type="containsBlanks" dxfId="7544" priority="8450">
      <formula>LEN(TRIM(N55))=0</formula>
    </cfRule>
  </conditionalFormatting>
  <conditionalFormatting sqref="AA54:AB56">
    <cfRule type="containsBlanks" dxfId="7543" priority="8441">
      <formula>LEN(TRIM(AA54))=0</formula>
    </cfRule>
  </conditionalFormatting>
  <conditionalFormatting sqref="AF54:AF56">
    <cfRule type="containsBlanks" dxfId="7542" priority="8440">
      <formula>LEN(TRIM(AF54))=0</formula>
    </cfRule>
  </conditionalFormatting>
  <conditionalFormatting sqref="M58:P59">
    <cfRule type="containsBlanks" dxfId="7541" priority="8425">
      <formula>LEN(TRIM(M58))=0</formula>
    </cfRule>
  </conditionalFormatting>
  <conditionalFormatting sqref="BD54:BD56">
    <cfRule type="containsBlanks" dxfId="7540" priority="8438">
      <formula>LEN(TRIM(BD54))=0</formula>
    </cfRule>
  </conditionalFormatting>
  <conditionalFormatting sqref="AU55">
    <cfRule type="containsBlanks" dxfId="7539" priority="8437">
      <formula>LEN(TRIM(AU55))=0</formula>
    </cfRule>
  </conditionalFormatting>
  <conditionalFormatting sqref="AV55">
    <cfRule type="containsBlanks" dxfId="7538" priority="8436">
      <formula>LEN(TRIM(AV55))=0</formula>
    </cfRule>
  </conditionalFormatting>
  <conditionalFormatting sqref="AU56">
    <cfRule type="containsBlanks" dxfId="7537" priority="8435">
      <formula>LEN(TRIM(AU56))=0</formula>
    </cfRule>
  </conditionalFormatting>
  <conditionalFormatting sqref="AV56">
    <cfRule type="containsBlanks" dxfId="7536" priority="8434">
      <formula>LEN(TRIM(AV56))=0</formula>
    </cfRule>
  </conditionalFormatting>
  <conditionalFormatting sqref="I57:J57">
    <cfRule type="containsBlanks" dxfId="7535" priority="8431">
      <formula>LEN(TRIM(I57))=0</formula>
    </cfRule>
  </conditionalFormatting>
  <conditionalFormatting sqref="K57">
    <cfRule type="containsBlanks" dxfId="7534" priority="8430">
      <formula>LEN(TRIM(K57))=0</formula>
    </cfRule>
  </conditionalFormatting>
  <conditionalFormatting sqref="M57:P57">
    <cfRule type="containsBlanks" dxfId="7533" priority="8429">
      <formula>LEN(TRIM(M57))=0</formula>
    </cfRule>
  </conditionalFormatting>
  <conditionalFormatting sqref="F58:F59 L58:L59 Q58:S59 H58:H59">
    <cfRule type="containsBlanks" dxfId="7532" priority="8428">
      <formula>LEN(TRIM(F58))=0</formula>
    </cfRule>
  </conditionalFormatting>
  <conditionalFormatting sqref="I58:J59">
    <cfRule type="containsBlanks" dxfId="7531" priority="8427">
      <formula>LEN(TRIM(I58))=0</formula>
    </cfRule>
  </conditionalFormatting>
  <conditionalFormatting sqref="AE58:AJ59">
    <cfRule type="containsBlanks" dxfId="7530" priority="8423">
      <formula>LEN(TRIM(AE58))=0</formula>
    </cfRule>
  </conditionalFormatting>
  <conditionalFormatting sqref="AD58:AD59">
    <cfRule type="containsBlanks" dxfId="7529" priority="8421">
      <formula>LEN(TRIM(AD58))=0</formula>
    </cfRule>
  </conditionalFormatting>
  <conditionalFormatting sqref="H60">
    <cfRule type="containsBlanks" dxfId="7528" priority="8420">
      <formula>LEN(TRIM(H60))=0</formula>
    </cfRule>
  </conditionalFormatting>
  <conditionalFormatting sqref="N60:P61">
    <cfRule type="containsBlanks" dxfId="7527" priority="8419">
      <formula>LEN(TRIM(N60))=0</formula>
    </cfRule>
  </conditionalFormatting>
  <conditionalFormatting sqref="L60">
    <cfRule type="containsBlanks" dxfId="7526" priority="8418">
      <formula>LEN(TRIM(L60))=0</formula>
    </cfRule>
  </conditionalFormatting>
  <conditionalFormatting sqref="I60:J60">
    <cfRule type="containsBlanks" dxfId="7525" priority="8417">
      <formula>LEN(TRIM(I60))=0</formula>
    </cfRule>
  </conditionalFormatting>
  <conditionalFormatting sqref="K61 M61">
    <cfRule type="containsBlanks" dxfId="7524" priority="8416">
      <formula>LEN(TRIM(K61))=0</formula>
    </cfRule>
  </conditionalFormatting>
  <conditionalFormatting sqref="H61">
    <cfRule type="containsBlanks" dxfId="7523" priority="8415">
      <formula>LEN(TRIM(H61))=0</formula>
    </cfRule>
  </conditionalFormatting>
  <conditionalFormatting sqref="L61">
    <cfRule type="containsBlanks" dxfId="7522" priority="8414">
      <formula>LEN(TRIM(L61))=0</formula>
    </cfRule>
  </conditionalFormatting>
  <conditionalFormatting sqref="I61:J61">
    <cfRule type="containsBlanks" dxfId="7521" priority="8413">
      <formula>LEN(TRIM(I61))=0</formula>
    </cfRule>
  </conditionalFormatting>
  <conditionalFormatting sqref="AI60:AJ61">
    <cfRule type="containsBlanks" dxfId="7520" priority="8412">
      <formula>LEN(TRIM(AI60))=0</formula>
    </cfRule>
  </conditionalFormatting>
  <conditionalFormatting sqref="O63">
    <cfRule type="containsBlanks" dxfId="7519" priority="8389">
      <formula>LEN(TRIM(O63))=0</formula>
    </cfRule>
  </conditionalFormatting>
  <conditionalFormatting sqref="K63:M63">
    <cfRule type="containsBlanks" dxfId="7518" priority="8388">
      <formula>LEN(TRIM(K63))=0</formula>
    </cfRule>
  </conditionalFormatting>
  <conditionalFormatting sqref="I63:J63">
    <cfRule type="containsBlanks" dxfId="7517" priority="8387">
      <formula>LEN(TRIM(I63))=0</formula>
    </cfRule>
  </conditionalFormatting>
  <conditionalFormatting sqref="AF63">
    <cfRule type="containsBlanks" dxfId="7516" priority="8385">
      <formula>LEN(TRIM(AF63))=0</formula>
    </cfRule>
  </conditionalFormatting>
  <conditionalFormatting sqref="AC63">
    <cfRule type="containsBlanks" dxfId="7515" priority="8384">
      <formula>LEN(TRIM(AC63))=0</formula>
    </cfRule>
  </conditionalFormatting>
  <conditionalFormatting sqref="Z63">
    <cfRule type="containsBlanks" dxfId="7514" priority="8383">
      <formula>LEN(TRIM(Z63))=0</formula>
    </cfRule>
  </conditionalFormatting>
  <conditionalFormatting sqref="AY63:BE63 BG63">
    <cfRule type="containsBlanks" dxfId="7513" priority="8381">
      <formula>LEN(TRIM(AY63))=0</formula>
    </cfRule>
  </conditionalFormatting>
  <conditionalFormatting sqref="K64:K65">
    <cfRule type="containsBlanks" dxfId="7512" priority="8380">
      <formula>LEN(TRIM(K64))=0</formula>
    </cfRule>
  </conditionalFormatting>
  <conditionalFormatting sqref="M64:M65">
    <cfRule type="containsBlanks" dxfId="7511" priority="8379">
      <formula>LEN(TRIM(M64))=0</formula>
    </cfRule>
  </conditionalFormatting>
  <conditionalFormatting sqref="I64:J65">
    <cfRule type="containsBlanks" dxfId="7510" priority="8378">
      <formula>LEN(TRIM(I64))=0</formula>
    </cfRule>
  </conditionalFormatting>
  <conditionalFormatting sqref="N64:P65">
    <cfRule type="containsBlanks" dxfId="7509" priority="8377">
      <formula>LEN(TRIM(N64))=0</formula>
    </cfRule>
  </conditionalFormatting>
  <conditionalFormatting sqref="AO64">
    <cfRule type="containsBlanks" dxfId="7508" priority="8374">
      <formula>LEN(TRIM(AO64))=0</formula>
    </cfRule>
  </conditionalFormatting>
  <conditionalFormatting sqref="AO65">
    <cfRule type="containsBlanks" dxfId="7507" priority="8372">
      <formula>LEN(TRIM(AO65))=0</formula>
    </cfRule>
  </conditionalFormatting>
  <conditionalFormatting sqref="AW64:AW65">
    <cfRule type="containsBlanks" dxfId="7506" priority="8371">
      <formula>LEN(TRIM(AW64))=0</formula>
    </cfRule>
  </conditionalFormatting>
  <conditionalFormatting sqref="AY64:BE65 BG64:BG65">
    <cfRule type="containsBlanks" dxfId="7505" priority="8370">
      <formula>LEN(TRIM(AY64))=0</formula>
    </cfRule>
  </conditionalFormatting>
  <conditionalFormatting sqref="J66">
    <cfRule type="containsBlanks" dxfId="7504" priority="8369">
      <formula>LEN(TRIM(J66))=0</formula>
    </cfRule>
  </conditionalFormatting>
  <conditionalFormatting sqref="AY66:BE66 BG66">
    <cfRule type="containsBlanks" dxfId="7503" priority="8368">
      <formula>LEN(TRIM(AY66))=0</formula>
    </cfRule>
  </conditionalFormatting>
  <conditionalFormatting sqref="I67">
    <cfRule type="containsBlanks" dxfId="7502" priority="8367">
      <formula>LEN(TRIM(I67))=0</formula>
    </cfRule>
  </conditionalFormatting>
  <conditionalFormatting sqref="J67">
    <cfRule type="containsBlanks" dxfId="7501" priority="8366">
      <formula>LEN(TRIM(J67))=0</formula>
    </cfRule>
  </conditionalFormatting>
  <conditionalFormatting sqref="AY67:BE67 BG67">
    <cfRule type="containsBlanks" dxfId="7500" priority="8365">
      <formula>LEN(TRIM(AY67))=0</formula>
    </cfRule>
  </conditionalFormatting>
  <conditionalFormatting sqref="AY68:BE68 BG68">
    <cfRule type="containsBlanks" dxfId="7499" priority="8364">
      <formula>LEN(TRIM(AY68))=0</formula>
    </cfRule>
  </conditionalFormatting>
  <conditionalFormatting sqref="AW71">
    <cfRule type="containsBlanks" dxfId="7498" priority="8354">
      <formula>LEN(TRIM(AW71))=0</formula>
    </cfRule>
  </conditionalFormatting>
  <conditionalFormatting sqref="AU71">
    <cfRule type="containsBlanks" dxfId="7497" priority="8353">
      <formula>LEN(TRIM(AU71))=0</formula>
    </cfRule>
  </conditionalFormatting>
  <conditionalFormatting sqref="AV71">
    <cfRule type="containsBlanks" dxfId="7496" priority="8352">
      <formula>LEN(TRIM(AV71))=0</formula>
    </cfRule>
  </conditionalFormatting>
  <conditionalFormatting sqref="AY71:BE71 BG71">
    <cfRule type="containsBlanks" dxfId="7495" priority="8351">
      <formula>LEN(TRIM(AY71))=0</formula>
    </cfRule>
  </conditionalFormatting>
  <conditionalFormatting sqref="G73">
    <cfRule type="containsBlanks" dxfId="7494" priority="8339">
      <formula>LEN(TRIM(G73))=0</formula>
    </cfRule>
  </conditionalFormatting>
  <conditionalFormatting sqref="K73:M73">
    <cfRule type="containsBlanks" dxfId="7493" priority="8337">
      <formula>LEN(TRIM(K73))=0</formula>
    </cfRule>
  </conditionalFormatting>
  <conditionalFormatting sqref="H73">
    <cfRule type="containsBlanks" dxfId="7492" priority="8336">
      <formula>LEN(TRIM(H73))=0</formula>
    </cfRule>
  </conditionalFormatting>
  <conditionalFormatting sqref="I73:J73">
    <cfRule type="containsBlanks" dxfId="7491" priority="8335">
      <formula>LEN(TRIM(I73))=0</formula>
    </cfRule>
  </conditionalFormatting>
  <conditionalFormatting sqref="AX73">
    <cfRule type="containsBlanks" dxfId="7490" priority="8334">
      <formula>LEN(TRIM(AX73))=0</formula>
    </cfRule>
  </conditionalFormatting>
  <conditionalFormatting sqref="AW73">
    <cfRule type="containsBlanks" dxfId="7489" priority="8333">
      <formula>LEN(TRIM(AW73))=0</formula>
    </cfRule>
  </conditionalFormatting>
  <conditionalFormatting sqref="AU73:AV73">
    <cfRule type="containsBlanks" dxfId="7488" priority="8332">
      <formula>LEN(TRIM(AU73))=0</formula>
    </cfRule>
  </conditionalFormatting>
  <conditionalFormatting sqref="AY73:BE73 BG73">
    <cfRule type="containsBlanks" dxfId="7487" priority="8331">
      <formula>LEN(TRIM(AY73))=0</formula>
    </cfRule>
  </conditionalFormatting>
  <conditionalFormatting sqref="H74">
    <cfRule type="containsBlanks" dxfId="7486" priority="8330">
      <formula>LEN(TRIM(H74))=0</formula>
    </cfRule>
  </conditionalFormatting>
  <conditionalFormatting sqref="I74:J74">
    <cfRule type="containsBlanks" dxfId="7485" priority="8329">
      <formula>LEN(TRIM(I74))=0</formula>
    </cfRule>
  </conditionalFormatting>
  <conditionalFormatting sqref="K74:M74">
    <cfRule type="containsBlanks" dxfId="7484" priority="8328">
      <formula>LEN(TRIM(K74))=0</formula>
    </cfRule>
  </conditionalFormatting>
  <conditionalFormatting sqref="AJ74">
    <cfRule type="containsBlanks" dxfId="7483" priority="8327">
      <formula>LEN(TRIM(AJ74))=0</formula>
    </cfRule>
  </conditionalFormatting>
  <conditionalFormatting sqref="AY74:BE74 BG74">
    <cfRule type="containsBlanks" dxfId="7482" priority="8325">
      <formula>LEN(TRIM(AY74))=0</formula>
    </cfRule>
  </conditionalFormatting>
  <conditionalFormatting sqref="H75">
    <cfRule type="containsBlanks" dxfId="7481" priority="8324">
      <formula>LEN(TRIM(H75))=0</formula>
    </cfRule>
  </conditionalFormatting>
  <conditionalFormatting sqref="K75">
    <cfRule type="containsBlanks" dxfId="7480" priority="8323">
      <formula>LEN(TRIM(K75))=0</formula>
    </cfRule>
  </conditionalFormatting>
  <conditionalFormatting sqref="M75">
    <cfRule type="containsBlanks" dxfId="7479" priority="8322">
      <formula>LEN(TRIM(M75))=0</formula>
    </cfRule>
  </conditionalFormatting>
  <conditionalFormatting sqref="I75:J75">
    <cfRule type="containsBlanks" dxfId="7478" priority="8321">
      <formula>LEN(TRIM(I75))=0</formula>
    </cfRule>
  </conditionalFormatting>
  <conditionalFormatting sqref="AI75">
    <cfRule type="containsBlanks" dxfId="7477" priority="8320">
      <formula>LEN(TRIM(AI75))=0</formula>
    </cfRule>
  </conditionalFormatting>
  <conditionalFormatting sqref="AJ75">
    <cfRule type="containsBlanks" dxfId="7476" priority="8319">
      <formula>LEN(TRIM(AJ75))=0</formula>
    </cfRule>
  </conditionalFormatting>
  <conditionalFormatting sqref="AY75:BE75 BG75">
    <cfRule type="containsBlanks" dxfId="7475" priority="8317">
      <formula>LEN(TRIM(AY75))=0</formula>
    </cfRule>
  </conditionalFormatting>
  <conditionalFormatting sqref="H76">
    <cfRule type="containsBlanks" dxfId="7474" priority="8316">
      <formula>LEN(TRIM(H76))=0</formula>
    </cfRule>
  </conditionalFormatting>
  <conditionalFormatting sqref="I76:J76">
    <cfRule type="containsBlanks" dxfId="7473" priority="8315">
      <formula>LEN(TRIM(I76))=0</formula>
    </cfRule>
  </conditionalFormatting>
  <conditionalFormatting sqref="F77:G77 K77:K78 M77 M78:N78 P78 F79:G79 F78">
    <cfRule type="containsBlanks" dxfId="7472" priority="8313">
      <formula>LEN(TRIM(F77))=0</formula>
    </cfRule>
  </conditionalFormatting>
  <conditionalFormatting sqref="H77:H79">
    <cfRule type="containsBlanks" dxfId="7471" priority="8312">
      <formula>LEN(TRIM(H77))=0</formula>
    </cfRule>
  </conditionalFormatting>
  <conditionalFormatting sqref="K79:P80">
    <cfRule type="containsBlanks" dxfId="7470" priority="8287">
      <formula>LEN(TRIM(K79))=0</formula>
    </cfRule>
  </conditionalFormatting>
  <conditionalFormatting sqref="I80:J80">
    <cfRule type="containsBlanks" dxfId="7469" priority="8288">
      <formula>LEN(TRIM(I80))=0</formula>
    </cfRule>
  </conditionalFormatting>
  <conditionalFormatting sqref="T76:T79">
    <cfRule type="containsBlanks" dxfId="7468" priority="8309">
      <formula>LEN(TRIM(T76))=0</formula>
    </cfRule>
  </conditionalFormatting>
  <conditionalFormatting sqref="AI76">
    <cfRule type="containsBlanks" dxfId="7467" priority="8308">
      <formula>LEN(TRIM(AI76))=0</formula>
    </cfRule>
  </conditionalFormatting>
  <conditionalFormatting sqref="AJ76">
    <cfRule type="containsBlanks" dxfId="7466" priority="8307">
      <formula>LEN(TRIM(AJ76))=0</formula>
    </cfRule>
  </conditionalFormatting>
  <conditionalFormatting sqref="AY76:BE76 BG76">
    <cfRule type="containsBlanks" dxfId="7465" priority="8305">
      <formula>LEN(TRIM(AY76))=0</formula>
    </cfRule>
  </conditionalFormatting>
  <conditionalFormatting sqref="AI77">
    <cfRule type="containsBlanks" dxfId="7464" priority="8304">
      <formula>LEN(TRIM(AI77))=0</formula>
    </cfRule>
  </conditionalFormatting>
  <conditionalFormatting sqref="AJ77">
    <cfRule type="containsBlanks" dxfId="7463" priority="8303">
      <formula>LEN(TRIM(AJ77))=0</formula>
    </cfRule>
  </conditionalFormatting>
  <conditionalFormatting sqref="L77">
    <cfRule type="containsBlanks" dxfId="7462" priority="8301">
      <formula>LEN(TRIM(L77))=0</formula>
    </cfRule>
  </conditionalFormatting>
  <conditionalFormatting sqref="I77:J77">
    <cfRule type="containsBlanks" dxfId="7461" priority="8300">
      <formula>LEN(TRIM(I77))=0</formula>
    </cfRule>
  </conditionalFormatting>
  <conditionalFormatting sqref="N77:P77">
    <cfRule type="containsBlanks" dxfId="7460" priority="8299">
      <formula>LEN(TRIM(N77))=0</formula>
    </cfRule>
  </conditionalFormatting>
  <conditionalFormatting sqref="O78">
    <cfRule type="containsBlanks" dxfId="7459" priority="8298">
      <formula>LEN(TRIM(O78))=0</formula>
    </cfRule>
  </conditionalFormatting>
  <conditionalFormatting sqref="L78">
    <cfRule type="containsBlanks" dxfId="7458" priority="8297">
      <formula>LEN(TRIM(L78))=0</formula>
    </cfRule>
  </conditionalFormatting>
  <conditionalFormatting sqref="I78:J78">
    <cfRule type="containsBlanks" dxfId="7457" priority="8296">
      <formula>LEN(TRIM(I78))=0</formula>
    </cfRule>
  </conditionalFormatting>
  <conditionalFormatting sqref="AI78">
    <cfRule type="containsBlanks" dxfId="7456" priority="8295">
      <formula>LEN(TRIM(AI78))=0</formula>
    </cfRule>
  </conditionalFormatting>
  <conditionalFormatting sqref="AJ78">
    <cfRule type="containsBlanks" dxfId="7455" priority="8294">
      <formula>LEN(TRIM(AJ78))=0</formula>
    </cfRule>
  </conditionalFormatting>
  <conditionalFormatting sqref="AY78:BE78 BG78 BI78">
    <cfRule type="containsBlanks" dxfId="7454" priority="8292">
      <formula>LEN(TRIM(AY78))=0</formula>
    </cfRule>
  </conditionalFormatting>
  <conditionalFormatting sqref="F80:G80">
    <cfRule type="containsBlanks" dxfId="7453" priority="8291">
      <formula>LEN(TRIM(F80))=0</formula>
    </cfRule>
  </conditionalFormatting>
  <conditionalFormatting sqref="H80">
    <cfRule type="containsBlanks" dxfId="7452" priority="8290">
      <formula>LEN(TRIM(H80))=0</formula>
    </cfRule>
  </conditionalFormatting>
  <conditionalFormatting sqref="I79:J79">
    <cfRule type="containsBlanks" dxfId="7451" priority="8289">
      <formula>LEN(TRIM(I79))=0</formula>
    </cfRule>
  </conditionalFormatting>
  <conditionalFormatting sqref="T80">
    <cfRule type="containsBlanks" dxfId="7450" priority="8286">
      <formula>LEN(TRIM(T80))=0</formula>
    </cfRule>
  </conditionalFormatting>
  <conditionalFormatting sqref="AI79:AI80">
    <cfRule type="containsBlanks" dxfId="7449" priority="8285">
      <formula>LEN(TRIM(AI79))=0</formula>
    </cfRule>
  </conditionalFormatting>
  <conditionalFormatting sqref="AJ79:AJ80">
    <cfRule type="containsBlanks" dxfId="7448" priority="8284">
      <formula>LEN(TRIM(AJ79))=0</formula>
    </cfRule>
  </conditionalFormatting>
  <conditionalFormatting sqref="AY79:BE80 BG79:BG80">
    <cfRule type="containsBlanks" dxfId="7447" priority="8282">
      <formula>LEN(TRIM(AY79))=0</formula>
    </cfRule>
  </conditionalFormatting>
  <conditionalFormatting sqref="I81:J81">
    <cfRule type="containsBlanks" dxfId="7446" priority="8281">
      <formula>LEN(TRIM(I81))=0</formula>
    </cfRule>
  </conditionalFormatting>
  <conditionalFormatting sqref="N81:P81">
    <cfRule type="containsBlanks" dxfId="7445" priority="8280">
      <formula>LEN(TRIM(N81))=0</formula>
    </cfRule>
  </conditionalFormatting>
  <conditionalFormatting sqref="AI81">
    <cfRule type="containsBlanks" dxfId="7444" priority="8279">
      <formula>LEN(TRIM(AI81))=0</formula>
    </cfRule>
  </conditionalFormatting>
  <conditionalFormatting sqref="AJ81">
    <cfRule type="containsBlanks" dxfId="7443" priority="8278">
      <formula>LEN(TRIM(AJ81))=0</formula>
    </cfRule>
  </conditionalFormatting>
  <conditionalFormatting sqref="K81:K85">
    <cfRule type="containsBlanks" dxfId="7442" priority="8276">
      <formula>LEN(TRIM(K81))=0</formula>
    </cfRule>
  </conditionalFormatting>
  <conditionalFormatting sqref="M81:M85">
    <cfRule type="containsBlanks" dxfId="7441" priority="8275">
      <formula>LEN(TRIM(M81))=0</formula>
    </cfRule>
  </conditionalFormatting>
  <conditionalFormatting sqref="N82:P85">
    <cfRule type="containsBlanks" dxfId="7440" priority="8274">
      <formula>LEN(TRIM(N82))=0</formula>
    </cfRule>
  </conditionalFormatting>
  <conditionalFormatting sqref="F82:H85">
    <cfRule type="containsBlanks" dxfId="7439" priority="8273">
      <formula>LEN(TRIM(F82))=0</formula>
    </cfRule>
  </conditionalFormatting>
  <conditionalFormatting sqref="I82:J85">
    <cfRule type="containsBlanks" dxfId="7438" priority="8272">
      <formula>LEN(TRIM(I82))=0</formula>
    </cfRule>
  </conditionalFormatting>
  <conditionalFormatting sqref="T81:T85">
    <cfRule type="containsBlanks" dxfId="7437" priority="8271">
      <formula>LEN(TRIM(T81))=0</formula>
    </cfRule>
  </conditionalFormatting>
  <conditionalFormatting sqref="AQ82:AV85">
    <cfRule type="containsBlanks" dxfId="7436" priority="8270">
      <formula>LEN(TRIM(AQ82))=0</formula>
    </cfRule>
  </conditionalFormatting>
  <conditionalFormatting sqref="AI82:AI85">
    <cfRule type="containsBlanks" dxfId="7435" priority="8269">
      <formula>LEN(TRIM(AI82))=0</formula>
    </cfRule>
  </conditionalFormatting>
  <conditionalFormatting sqref="AJ82:AJ85">
    <cfRule type="containsBlanks" dxfId="7434" priority="8268">
      <formula>LEN(TRIM(AJ82))=0</formula>
    </cfRule>
  </conditionalFormatting>
  <conditionalFormatting sqref="BB81:BC85">
    <cfRule type="containsBlanks" dxfId="7433" priority="8266">
      <formula>LEN(TRIM(BB81))=0</formula>
    </cfRule>
  </conditionalFormatting>
  <conditionalFormatting sqref="BE81:BE84">
    <cfRule type="containsBlanks" dxfId="7432" priority="8265">
      <formula>LEN(TRIM(BE81))=0</formula>
    </cfRule>
  </conditionalFormatting>
  <conditionalFormatting sqref="BD81:BD85">
    <cfRule type="containsBlanks" dxfId="7431" priority="8264">
      <formula>LEN(TRIM(BD81))=0</formula>
    </cfRule>
  </conditionalFormatting>
  <conditionalFormatting sqref="I86:J86">
    <cfRule type="containsBlanks" dxfId="7430" priority="8263">
      <formula>LEN(TRIM(I86))=0</formula>
    </cfRule>
  </conditionalFormatting>
  <conditionalFormatting sqref="K86:M86">
    <cfRule type="containsBlanks" dxfId="7429" priority="8262">
      <formula>LEN(TRIM(K86))=0</formula>
    </cfRule>
  </conditionalFormatting>
  <conditionalFormatting sqref="O86">
    <cfRule type="containsBlanks" dxfId="7428" priority="8261">
      <formula>LEN(TRIM(O86))=0</formula>
    </cfRule>
  </conditionalFormatting>
  <conditionalFormatting sqref="AF86">
    <cfRule type="containsBlanks" dxfId="7427" priority="8260">
      <formula>LEN(TRIM(AF86))=0</formula>
    </cfRule>
  </conditionalFormatting>
  <conditionalFormatting sqref="AS86:AV86">
    <cfRule type="containsBlanks" dxfId="7426" priority="8259">
      <formula>LEN(TRIM(AS86))=0</formula>
    </cfRule>
  </conditionalFormatting>
  <conditionalFormatting sqref="AY86:BE86 BG86">
    <cfRule type="containsBlanks" dxfId="7425" priority="8258">
      <formula>LEN(TRIM(AY86))=0</formula>
    </cfRule>
  </conditionalFormatting>
  <conditionalFormatting sqref="T86">
    <cfRule type="containsBlanks" dxfId="7424" priority="8257">
      <formula>LEN(TRIM(T86))=0</formula>
    </cfRule>
  </conditionalFormatting>
  <conditionalFormatting sqref="AI86">
    <cfRule type="containsBlanks" dxfId="7423" priority="8256">
      <formula>LEN(TRIM(AI86))=0</formula>
    </cfRule>
  </conditionalFormatting>
  <conditionalFormatting sqref="AJ86">
    <cfRule type="containsBlanks" dxfId="7422" priority="8255">
      <formula>LEN(TRIM(AJ86))=0</formula>
    </cfRule>
  </conditionalFormatting>
  <conditionalFormatting sqref="O87">
    <cfRule type="containsBlanks" dxfId="7421" priority="8253">
      <formula>LEN(TRIM(O87))=0</formula>
    </cfRule>
  </conditionalFormatting>
  <conditionalFormatting sqref="I87:J87">
    <cfRule type="containsBlanks" dxfId="7420" priority="8252">
      <formula>LEN(TRIM(I87))=0</formula>
    </cfRule>
  </conditionalFormatting>
  <conditionalFormatting sqref="K87:M87">
    <cfRule type="containsBlanks" dxfId="7419" priority="8251">
      <formula>LEN(TRIM(K87))=0</formula>
    </cfRule>
  </conditionalFormatting>
  <conditionalFormatting sqref="T87">
    <cfRule type="containsBlanks" dxfId="7418" priority="8250">
      <formula>LEN(TRIM(T87))=0</formula>
    </cfRule>
  </conditionalFormatting>
  <conditionalFormatting sqref="AI87">
    <cfRule type="containsBlanks" dxfId="7417" priority="8249">
      <formula>LEN(TRIM(AI87))=0</formula>
    </cfRule>
  </conditionalFormatting>
  <conditionalFormatting sqref="AJ87">
    <cfRule type="containsBlanks" dxfId="7416" priority="8248">
      <formula>LEN(TRIM(AJ87))=0</formula>
    </cfRule>
  </conditionalFormatting>
  <conditionalFormatting sqref="S88">
    <cfRule type="containsBlanks" dxfId="7415" priority="8246">
      <formula>LEN(TRIM(S88))=0</formula>
    </cfRule>
  </conditionalFormatting>
  <conditionalFormatting sqref="T88">
    <cfRule type="containsBlanks" dxfId="7414" priority="8245">
      <formula>LEN(TRIM(T88))=0</formula>
    </cfRule>
  </conditionalFormatting>
  <conditionalFormatting sqref="F88:H88 P88 N88">
    <cfRule type="containsBlanks" dxfId="7413" priority="8244">
      <formula>LEN(TRIM(F88))=0</formula>
    </cfRule>
  </conditionalFormatting>
  <conditionalFormatting sqref="O88">
    <cfRule type="containsBlanks" dxfId="7412" priority="8243">
      <formula>LEN(TRIM(O88))=0</formula>
    </cfRule>
  </conditionalFormatting>
  <conditionalFormatting sqref="I88:J88">
    <cfRule type="containsBlanks" dxfId="7411" priority="8242">
      <formula>LEN(TRIM(I88))=0</formula>
    </cfRule>
  </conditionalFormatting>
  <conditionalFormatting sqref="K88:M88">
    <cfRule type="containsBlanks" dxfId="7410" priority="8241">
      <formula>LEN(TRIM(K88))=0</formula>
    </cfRule>
  </conditionalFormatting>
  <conditionalFormatting sqref="AI88">
    <cfRule type="containsBlanks" dxfId="7409" priority="8240">
      <formula>LEN(TRIM(AI88))=0</formula>
    </cfRule>
  </conditionalFormatting>
  <conditionalFormatting sqref="AJ88">
    <cfRule type="containsBlanks" dxfId="7408" priority="8239">
      <formula>LEN(TRIM(AJ88))=0</formula>
    </cfRule>
  </conditionalFormatting>
  <conditionalFormatting sqref="AY87:BE87 BG87">
    <cfRule type="containsBlanks" dxfId="7407" priority="8237">
      <formula>LEN(TRIM(AY87))=0</formula>
    </cfRule>
  </conditionalFormatting>
  <conditionalFormatting sqref="AY88:BE88 BG88">
    <cfRule type="containsBlanks" dxfId="7406" priority="8236">
      <formula>LEN(TRIM(AY88))=0</formula>
    </cfRule>
  </conditionalFormatting>
  <conditionalFormatting sqref="AS87:AV88">
    <cfRule type="containsBlanks" dxfId="7405" priority="8235">
      <formula>LEN(TRIM(AS87))=0</formula>
    </cfRule>
  </conditionalFormatting>
  <conditionalFormatting sqref="F90:F92">
    <cfRule type="containsBlanks" dxfId="7404" priority="8234">
      <formula>LEN(TRIM(F90))=0</formula>
    </cfRule>
  </conditionalFormatting>
  <conditionalFormatting sqref="AS89:AV92">
    <cfRule type="containsBlanks" dxfId="7403" priority="8233">
      <formula>LEN(TRIM(AS89))=0</formula>
    </cfRule>
  </conditionalFormatting>
  <conditionalFormatting sqref="I89:J92">
    <cfRule type="containsBlanks" dxfId="7402" priority="8232">
      <formula>LEN(TRIM(I89))=0</formula>
    </cfRule>
  </conditionalFormatting>
  <conditionalFormatting sqref="AY89:BE92 BG89:BG92">
    <cfRule type="containsBlanks" dxfId="7401" priority="8231">
      <formula>LEN(TRIM(AY89))=0</formula>
    </cfRule>
  </conditionalFormatting>
  <conditionalFormatting sqref="L89">
    <cfRule type="containsBlanks" dxfId="7400" priority="8230">
      <formula>LEN(TRIM(L89))=0</formula>
    </cfRule>
  </conditionalFormatting>
  <conditionalFormatting sqref="K90:K92 M90:M92">
    <cfRule type="containsBlanks" dxfId="7399" priority="8229">
      <formula>LEN(TRIM(K90))=0</formula>
    </cfRule>
  </conditionalFormatting>
  <conditionalFormatting sqref="L90:L92">
    <cfRule type="containsBlanks" dxfId="7398" priority="8228">
      <formula>LEN(TRIM(L90))=0</formula>
    </cfRule>
  </conditionalFormatting>
  <conditionalFormatting sqref="S89:S92">
    <cfRule type="containsBlanks" dxfId="7397" priority="8227">
      <formula>LEN(TRIM(S89))=0</formula>
    </cfRule>
  </conditionalFormatting>
  <conditionalFormatting sqref="T89:T92">
    <cfRule type="containsBlanks" dxfId="7396" priority="8226">
      <formula>LEN(TRIM(T89))=0</formula>
    </cfRule>
  </conditionalFormatting>
  <conditionalFormatting sqref="N89:P92">
    <cfRule type="containsBlanks" dxfId="7395" priority="8225">
      <formula>LEN(TRIM(N89))=0</formula>
    </cfRule>
  </conditionalFormatting>
  <conditionalFormatting sqref="AI89:AI92">
    <cfRule type="containsBlanks" dxfId="7394" priority="8224">
      <formula>LEN(TRIM(AI89))=0</formula>
    </cfRule>
  </conditionalFormatting>
  <conditionalFormatting sqref="AJ89:AJ92">
    <cfRule type="containsBlanks" dxfId="7393" priority="8223">
      <formula>LEN(TRIM(AJ89))=0</formula>
    </cfRule>
  </conditionalFormatting>
  <conditionalFormatting sqref="I93:J93">
    <cfRule type="containsBlanks" dxfId="7392" priority="8221">
      <formula>LEN(TRIM(I93))=0</formula>
    </cfRule>
  </conditionalFormatting>
  <conditionalFormatting sqref="N93">
    <cfRule type="containsBlanks" dxfId="7391" priority="8220">
      <formula>LEN(TRIM(N93))=0</formula>
    </cfRule>
  </conditionalFormatting>
  <conditionalFormatting sqref="P93">
    <cfRule type="containsBlanks" dxfId="7390" priority="8219">
      <formula>LEN(TRIM(P93))=0</formula>
    </cfRule>
  </conditionalFormatting>
  <conditionalFormatting sqref="K93:M93">
    <cfRule type="containsBlanks" dxfId="7389" priority="8218">
      <formula>LEN(TRIM(K93))=0</formula>
    </cfRule>
  </conditionalFormatting>
  <conditionalFormatting sqref="T93">
    <cfRule type="containsBlanks" dxfId="7388" priority="8217">
      <formula>LEN(TRIM(T93))=0</formula>
    </cfRule>
  </conditionalFormatting>
  <conditionalFormatting sqref="AI93">
    <cfRule type="containsBlanks" dxfId="7387" priority="8216">
      <formula>LEN(TRIM(AI93))=0</formula>
    </cfRule>
  </conditionalFormatting>
  <conditionalFormatting sqref="AJ93">
    <cfRule type="containsBlanks" dxfId="7386" priority="8215">
      <formula>LEN(TRIM(AJ93))=0</formula>
    </cfRule>
  </conditionalFormatting>
  <conditionalFormatting sqref="AS93:AV93">
    <cfRule type="containsBlanks" dxfId="7385" priority="8213">
      <formula>LEN(TRIM(AS93))=0</formula>
    </cfRule>
  </conditionalFormatting>
  <conditionalFormatting sqref="AY93:BE93 BG93">
    <cfRule type="containsBlanks" dxfId="7384" priority="8212">
      <formula>LEN(TRIM(AY93))=0</formula>
    </cfRule>
  </conditionalFormatting>
  <conditionalFormatting sqref="O94">
    <cfRule type="containsBlanks" dxfId="7383" priority="8211">
      <formula>LEN(TRIM(O94))=0</formula>
    </cfRule>
  </conditionalFormatting>
  <conditionalFormatting sqref="N94">
    <cfRule type="containsBlanks" dxfId="7382" priority="8210">
      <formula>LEN(TRIM(N94))=0</formula>
    </cfRule>
  </conditionalFormatting>
  <conditionalFormatting sqref="P94">
    <cfRule type="containsBlanks" dxfId="7381" priority="8209">
      <formula>LEN(TRIM(P94))=0</formula>
    </cfRule>
  </conditionalFormatting>
  <conditionalFormatting sqref="K94:M94">
    <cfRule type="containsBlanks" dxfId="7380" priority="8208">
      <formula>LEN(TRIM(K94))=0</formula>
    </cfRule>
  </conditionalFormatting>
  <conditionalFormatting sqref="G94:H94">
    <cfRule type="containsBlanks" dxfId="7379" priority="8207">
      <formula>LEN(TRIM(G94))=0</formula>
    </cfRule>
  </conditionalFormatting>
  <conditionalFormatting sqref="I94:J94">
    <cfRule type="containsBlanks" dxfId="7378" priority="8206">
      <formula>LEN(TRIM(I94))=0</formula>
    </cfRule>
  </conditionalFormatting>
  <conditionalFormatting sqref="S94">
    <cfRule type="containsBlanks" dxfId="7377" priority="8205">
      <formula>LEN(TRIM(S94))=0</formula>
    </cfRule>
  </conditionalFormatting>
  <conditionalFormatting sqref="T94">
    <cfRule type="containsBlanks" dxfId="7376" priority="8204">
      <formula>LEN(TRIM(T94))=0</formula>
    </cfRule>
  </conditionalFormatting>
  <conditionalFormatting sqref="AI94">
    <cfRule type="containsBlanks" dxfId="7375" priority="8203">
      <formula>LEN(TRIM(AI94))=0</formula>
    </cfRule>
  </conditionalFormatting>
  <conditionalFormatting sqref="AJ94">
    <cfRule type="containsBlanks" dxfId="7374" priority="8202">
      <formula>LEN(TRIM(AJ94))=0</formula>
    </cfRule>
  </conditionalFormatting>
  <conditionalFormatting sqref="AS94:AV94">
    <cfRule type="containsBlanks" dxfId="7373" priority="8199">
      <formula>LEN(TRIM(AS94))=0</formula>
    </cfRule>
  </conditionalFormatting>
  <conditionalFormatting sqref="K95:M95">
    <cfRule type="containsBlanks" dxfId="7372" priority="8198">
      <formula>LEN(TRIM(K95))=0</formula>
    </cfRule>
  </conditionalFormatting>
  <conditionalFormatting sqref="I95:J95">
    <cfRule type="containsBlanks" dxfId="7371" priority="8197">
      <formula>LEN(TRIM(I95))=0</formula>
    </cfRule>
  </conditionalFormatting>
  <conditionalFormatting sqref="O95">
    <cfRule type="containsBlanks" dxfId="7370" priority="8196">
      <formula>LEN(TRIM(O95))=0</formula>
    </cfRule>
  </conditionalFormatting>
  <conditionalFormatting sqref="T95">
    <cfRule type="containsBlanks" dxfId="7369" priority="8195">
      <formula>LEN(TRIM(T95))=0</formula>
    </cfRule>
  </conditionalFormatting>
  <conditionalFormatting sqref="AI95">
    <cfRule type="containsBlanks" dxfId="7368" priority="8194">
      <formula>LEN(TRIM(AI95))=0</formula>
    </cfRule>
  </conditionalFormatting>
  <conditionalFormatting sqref="AJ95">
    <cfRule type="containsBlanks" dxfId="7367" priority="8193">
      <formula>LEN(TRIM(AJ95))=0</formula>
    </cfRule>
  </conditionalFormatting>
  <conditionalFormatting sqref="AS95:AV95">
    <cfRule type="containsBlanks" dxfId="7366" priority="8190">
      <formula>LEN(TRIM(AS95))=0</formula>
    </cfRule>
  </conditionalFormatting>
  <conditionalFormatting sqref="N96">
    <cfRule type="containsBlanks" dxfId="7365" priority="8189">
      <formula>LEN(TRIM(N96))=0</formula>
    </cfRule>
  </conditionalFormatting>
  <conditionalFormatting sqref="P96">
    <cfRule type="containsBlanks" dxfId="7364" priority="8188">
      <formula>LEN(TRIM(P96))=0</formula>
    </cfRule>
  </conditionalFormatting>
  <conditionalFormatting sqref="K96:M96">
    <cfRule type="containsBlanks" dxfId="7363" priority="8187">
      <formula>LEN(TRIM(K96))=0</formula>
    </cfRule>
  </conditionalFormatting>
  <conditionalFormatting sqref="I96:J96">
    <cfRule type="containsBlanks" dxfId="7362" priority="8186">
      <formula>LEN(TRIM(I96))=0</formula>
    </cfRule>
  </conditionalFormatting>
  <conditionalFormatting sqref="S96">
    <cfRule type="containsBlanks" dxfId="7361" priority="8185">
      <formula>LEN(TRIM(S96))=0</formula>
    </cfRule>
  </conditionalFormatting>
  <conditionalFormatting sqref="T96">
    <cfRule type="containsBlanks" dxfId="7360" priority="8184">
      <formula>LEN(TRIM(T96))=0</formula>
    </cfRule>
  </conditionalFormatting>
  <conditionalFormatting sqref="AI96">
    <cfRule type="containsBlanks" dxfId="7359" priority="8183">
      <formula>LEN(TRIM(AI96))=0</formula>
    </cfRule>
  </conditionalFormatting>
  <conditionalFormatting sqref="AJ96">
    <cfRule type="containsBlanks" dxfId="7358" priority="8182">
      <formula>LEN(TRIM(AJ96))=0</formula>
    </cfRule>
  </conditionalFormatting>
  <conditionalFormatting sqref="AS96:AV96">
    <cfRule type="containsBlanks" dxfId="7357" priority="8179">
      <formula>LEN(TRIM(AS96))=0</formula>
    </cfRule>
  </conditionalFormatting>
  <conditionalFormatting sqref="G97:H97">
    <cfRule type="containsBlanks" dxfId="7356" priority="8178">
      <formula>LEN(TRIM(G97))=0</formula>
    </cfRule>
  </conditionalFormatting>
  <conditionalFormatting sqref="K97:M97">
    <cfRule type="containsBlanks" dxfId="7355" priority="8177">
      <formula>LEN(TRIM(K97))=0</formula>
    </cfRule>
  </conditionalFormatting>
  <conditionalFormatting sqref="I97:J97">
    <cfRule type="containsBlanks" dxfId="7354" priority="8176">
      <formula>LEN(TRIM(I97))=0</formula>
    </cfRule>
  </conditionalFormatting>
  <conditionalFormatting sqref="O97">
    <cfRule type="containsBlanks" dxfId="7353" priority="8175">
      <formula>LEN(TRIM(O97))=0</formula>
    </cfRule>
  </conditionalFormatting>
  <conditionalFormatting sqref="N97">
    <cfRule type="containsBlanks" dxfId="7352" priority="8174">
      <formula>LEN(TRIM(N97))=0</formula>
    </cfRule>
  </conditionalFormatting>
  <conditionalFormatting sqref="P97">
    <cfRule type="containsBlanks" dxfId="7351" priority="8173">
      <formula>LEN(TRIM(P97))=0</formula>
    </cfRule>
  </conditionalFormatting>
  <conditionalFormatting sqref="T97">
    <cfRule type="containsBlanks" dxfId="7350" priority="8172">
      <formula>LEN(TRIM(T97))=0</formula>
    </cfRule>
  </conditionalFormatting>
  <conditionalFormatting sqref="AS101:AV103">
    <cfRule type="containsBlanks" dxfId="7349" priority="8129">
      <formula>LEN(TRIM(AS101))=0</formula>
    </cfRule>
  </conditionalFormatting>
  <conditionalFormatting sqref="AI97">
    <cfRule type="containsBlanks" dxfId="7348" priority="8171">
      <formula>LEN(TRIM(AI97))=0</formula>
    </cfRule>
  </conditionalFormatting>
  <conditionalFormatting sqref="AJ97">
    <cfRule type="containsBlanks" dxfId="7347" priority="8170">
      <formula>LEN(TRIM(AJ97))=0</formula>
    </cfRule>
  </conditionalFormatting>
  <conditionalFormatting sqref="AS97:AV97">
    <cfRule type="containsBlanks" dxfId="7346" priority="8167">
      <formula>LEN(TRIM(AS97))=0</formula>
    </cfRule>
  </conditionalFormatting>
  <conditionalFormatting sqref="G98:H98">
    <cfRule type="containsBlanks" dxfId="7345" priority="8166">
      <formula>LEN(TRIM(G98))=0</formula>
    </cfRule>
  </conditionalFormatting>
  <conditionalFormatting sqref="I98:J98">
    <cfRule type="containsBlanks" dxfId="7344" priority="8165">
      <formula>LEN(TRIM(I98))=0</formula>
    </cfRule>
  </conditionalFormatting>
  <conditionalFormatting sqref="O98">
    <cfRule type="containsBlanks" dxfId="7343" priority="8164">
      <formula>LEN(TRIM(O98))=0</formula>
    </cfRule>
  </conditionalFormatting>
  <conditionalFormatting sqref="K98">
    <cfRule type="containsBlanks" dxfId="7342" priority="8163">
      <formula>LEN(TRIM(K98))=0</formula>
    </cfRule>
  </conditionalFormatting>
  <conditionalFormatting sqref="M98">
    <cfRule type="containsBlanks" dxfId="7341" priority="8162">
      <formula>LEN(TRIM(M98))=0</formula>
    </cfRule>
  </conditionalFormatting>
  <conditionalFormatting sqref="S98:S100">
    <cfRule type="containsBlanks" dxfId="7340" priority="8161">
      <formula>LEN(TRIM(S98))=0</formula>
    </cfRule>
  </conditionalFormatting>
  <conditionalFormatting sqref="T98:T100">
    <cfRule type="containsBlanks" dxfId="7339" priority="8160">
      <formula>LEN(TRIM(T98))=0</formula>
    </cfRule>
  </conditionalFormatting>
  <conditionalFormatting sqref="F99:F100 L99:L100 P99:P100 N99:N100">
    <cfRule type="containsBlanks" dxfId="7338" priority="8159">
      <formula>LEN(TRIM(F99))=0</formula>
    </cfRule>
  </conditionalFormatting>
  <conditionalFormatting sqref="G99:H100">
    <cfRule type="containsBlanks" dxfId="7337" priority="8158">
      <formula>LEN(TRIM(G99))=0</formula>
    </cfRule>
  </conditionalFormatting>
  <conditionalFormatting sqref="I99:J100">
    <cfRule type="containsBlanks" dxfId="7336" priority="8157">
      <formula>LEN(TRIM(I99))=0</formula>
    </cfRule>
  </conditionalFormatting>
  <conditionalFormatting sqref="O99:O100">
    <cfRule type="containsBlanks" dxfId="7335" priority="8156">
      <formula>LEN(TRIM(O99))=0</formula>
    </cfRule>
  </conditionalFormatting>
  <conditionalFormatting sqref="K99:K100">
    <cfRule type="containsBlanks" dxfId="7334" priority="8155">
      <formula>LEN(TRIM(K99))=0</formula>
    </cfRule>
  </conditionalFormatting>
  <conditionalFormatting sqref="M99:M100">
    <cfRule type="containsBlanks" dxfId="7333" priority="8154">
      <formula>LEN(TRIM(M99))=0</formula>
    </cfRule>
  </conditionalFormatting>
  <conditionalFormatting sqref="AF98">
    <cfRule type="containsBlanks" dxfId="7332" priority="8153">
      <formula>LEN(TRIM(AF98))=0</formula>
    </cfRule>
  </conditionalFormatting>
  <conditionalFormatting sqref="AG99:AG100">
    <cfRule type="containsBlanks" dxfId="7331" priority="8152">
      <formula>LEN(TRIM(AG99))=0</formula>
    </cfRule>
  </conditionalFormatting>
  <conditionalFormatting sqref="AF99:AF100">
    <cfRule type="containsBlanks" dxfId="7330" priority="8151">
      <formula>LEN(TRIM(AF99))=0</formula>
    </cfRule>
  </conditionalFormatting>
  <conditionalFormatting sqref="AI98:AI100">
    <cfRule type="containsBlanks" dxfId="7329" priority="8150">
      <formula>LEN(TRIM(AI98))=0</formula>
    </cfRule>
  </conditionalFormatting>
  <conditionalFormatting sqref="AJ98:AJ100">
    <cfRule type="containsBlanks" dxfId="7328" priority="8149">
      <formula>LEN(TRIM(AJ98))=0</formula>
    </cfRule>
  </conditionalFormatting>
  <conditionalFormatting sqref="AS98:AV100">
    <cfRule type="containsBlanks" dxfId="7327" priority="8146">
      <formula>LEN(TRIM(AS98))=0</formula>
    </cfRule>
  </conditionalFormatting>
  <conditionalFormatting sqref="I101:J101">
    <cfRule type="containsBlanks" dxfId="7326" priority="8144">
      <formula>LEN(TRIM(I101))=0</formula>
    </cfRule>
  </conditionalFormatting>
  <conditionalFormatting sqref="K101">
    <cfRule type="containsBlanks" dxfId="7325" priority="8143">
      <formula>LEN(TRIM(K101))=0</formula>
    </cfRule>
  </conditionalFormatting>
  <conditionalFormatting sqref="M101:P101">
    <cfRule type="containsBlanks" dxfId="7324" priority="8142">
      <formula>LEN(TRIM(M101))=0</formula>
    </cfRule>
  </conditionalFormatting>
  <conditionalFormatting sqref="S101">
    <cfRule type="containsBlanks" dxfId="7323" priority="8141">
      <formula>LEN(TRIM(S101))=0</formula>
    </cfRule>
  </conditionalFormatting>
  <conditionalFormatting sqref="T101">
    <cfRule type="containsBlanks" dxfId="7322" priority="8140">
      <formula>LEN(TRIM(T101))=0</formula>
    </cfRule>
  </conditionalFormatting>
  <conditionalFormatting sqref="AI101:AI103">
    <cfRule type="containsBlanks" dxfId="7321" priority="8139">
      <formula>LEN(TRIM(AI101))=0</formula>
    </cfRule>
  </conditionalFormatting>
  <conditionalFormatting sqref="AJ101:AJ103">
    <cfRule type="containsBlanks" dxfId="7320" priority="8138">
      <formula>LEN(TRIM(AJ101))=0</formula>
    </cfRule>
  </conditionalFormatting>
  <conditionalFormatting sqref="F102:F103 L102:L103 H102:H103">
    <cfRule type="containsBlanks" dxfId="7319" priority="8135">
      <formula>LEN(TRIM(F102))=0</formula>
    </cfRule>
  </conditionalFormatting>
  <conditionalFormatting sqref="I102:J103">
    <cfRule type="containsBlanks" dxfId="7318" priority="8134">
      <formula>LEN(TRIM(I102))=0</formula>
    </cfRule>
  </conditionalFormatting>
  <conditionalFormatting sqref="K102:K103">
    <cfRule type="containsBlanks" dxfId="7317" priority="8133">
      <formula>LEN(TRIM(K102))=0</formula>
    </cfRule>
  </conditionalFormatting>
  <conditionalFormatting sqref="M102:P103">
    <cfRule type="containsBlanks" dxfId="7316" priority="8132">
      <formula>LEN(TRIM(M102))=0</formula>
    </cfRule>
  </conditionalFormatting>
  <conditionalFormatting sqref="S102:S103">
    <cfRule type="containsBlanks" dxfId="7315" priority="8131">
      <formula>LEN(TRIM(S102))=0</formula>
    </cfRule>
  </conditionalFormatting>
  <conditionalFormatting sqref="T102:T103">
    <cfRule type="containsBlanks" dxfId="7314" priority="8130">
      <formula>LEN(TRIM(T102))=0</formula>
    </cfRule>
  </conditionalFormatting>
  <conditionalFormatting sqref="AY101:BE103 BG101:BG103">
    <cfRule type="containsBlanks" dxfId="7313" priority="8128">
      <formula>LEN(TRIM(AY101))=0</formula>
    </cfRule>
  </conditionalFormatting>
  <conditionalFormatting sqref="AO102:AO103">
    <cfRule type="containsBlanks" dxfId="7312" priority="8127">
      <formula>LEN(TRIM(AO102))=0</formula>
    </cfRule>
  </conditionalFormatting>
  <conditionalFormatting sqref="L104">
    <cfRule type="containsBlanks" dxfId="7311" priority="8126">
      <formula>LEN(TRIM(L104))=0</formula>
    </cfRule>
  </conditionalFormatting>
  <conditionalFormatting sqref="N104:P104">
    <cfRule type="containsBlanks" dxfId="7310" priority="8125">
      <formula>LEN(TRIM(N104))=0</formula>
    </cfRule>
  </conditionalFormatting>
  <conditionalFormatting sqref="I104:J104">
    <cfRule type="containsBlanks" dxfId="7309" priority="8124">
      <formula>LEN(TRIM(I104))=0</formula>
    </cfRule>
  </conditionalFormatting>
  <conditionalFormatting sqref="AF104">
    <cfRule type="containsBlanks" dxfId="7308" priority="8119">
      <formula>LEN(TRIM(AF104))=0</formula>
    </cfRule>
  </conditionalFormatting>
  <conditionalFormatting sqref="AY104:BE104 BG104">
    <cfRule type="containsBlanks" dxfId="7307" priority="8115">
      <formula>LEN(TRIM(AY104))=0</formula>
    </cfRule>
  </conditionalFormatting>
  <conditionalFormatting sqref="O105">
    <cfRule type="containsBlanks" dxfId="7306" priority="8114">
      <formula>LEN(TRIM(O105))=0</formula>
    </cfRule>
  </conditionalFormatting>
  <conditionalFormatting sqref="I105:J105">
    <cfRule type="containsBlanks" dxfId="7305" priority="8113">
      <formula>LEN(TRIM(I105))=0</formula>
    </cfRule>
  </conditionalFormatting>
  <conditionalFormatting sqref="L105">
    <cfRule type="containsBlanks" dxfId="7304" priority="8112">
      <formula>LEN(TRIM(L105))=0</formula>
    </cfRule>
  </conditionalFormatting>
  <conditionalFormatting sqref="K105">
    <cfRule type="containsBlanks" dxfId="7303" priority="8111">
      <formula>LEN(TRIM(K105))=0</formula>
    </cfRule>
  </conditionalFormatting>
  <conditionalFormatting sqref="M105">
    <cfRule type="containsBlanks" dxfId="7302" priority="8110">
      <formula>LEN(TRIM(M105))=0</formula>
    </cfRule>
  </conditionalFormatting>
  <conditionalFormatting sqref="AC105">
    <cfRule type="containsBlanks" dxfId="7301" priority="8109">
      <formula>LEN(TRIM(AC105))=0</formula>
    </cfRule>
  </conditionalFormatting>
  <conditionalFormatting sqref="AF105">
    <cfRule type="containsBlanks" dxfId="7300" priority="8108">
      <formula>LEN(TRIM(AF105))=0</formula>
    </cfRule>
  </conditionalFormatting>
  <conditionalFormatting sqref="AG105">
    <cfRule type="containsBlanks" dxfId="7299" priority="8107">
      <formula>LEN(TRIM(AG105))=0</formula>
    </cfRule>
  </conditionalFormatting>
  <conditionalFormatting sqref="AE106">
    <cfRule type="containsBlanks" dxfId="7298" priority="8106">
      <formula>LEN(TRIM(AE106))=0</formula>
    </cfRule>
  </conditionalFormatting>
  <conditionalFormatting sqref="AC106">
    <cfRule type="containsBlanks" dxfId="7297" priority="8105">
      <formula>LEN(TRIM(AC106))=0</formula>
    </cfRule>
  </conditionalFormatting>
  <conditionalFormatting sqref="AF106">
    <cfRule type="containsBlanks" dxfId="7296" priority="8104">
      <formula>LEN(TRIM(AF106))=0</formula>
    </cfRule>
  </conditionalFormatting>
  <conditionalFormatting sqref="AG106">
    <cfRule type="containsBlanks" dxfId="7295" priority="8103">
      <formula>LEN(TRIM(AG106))=0</formula>
    </cfRule>
  </conditionalFormatting>
  <conditionalFormatting sqref="F106 P106 N106 H106">
    <cfRule type="containsBlanks" dxfId="7294" priority="8102">
      <formula>LEN(TRIM(F106))=0</formula>
    </cfRule>
  </conditionalFormatting>
  <conditionalFormatting sqref="O106">
    <cfRule type="containsBlanks" dxfId="7293" priority="8101">
      <formula>LEN(TRIM(O106))=0</formula>
    </cfRule>
  </conditionalFormatting>
  <conditionalFormatting sqref="I106:J106">
    <cfRule type="containsBlanks" dxfId="7292" priority="8100">
      <formula>LEN(TRIM(I106))=0</formula>
    </cfRule>
  </conditionalFormatting>
  <conditionalFormatting sqref="L106">
    <cfRule type="containsBlanks" dxfId="7291" priority="8099">
      <formula>LEN(TRIM(L106))=0</formula>
    </cfRule>
  </conditionalFormatting>
  <conditionalFormatting sqref="K106">
    <cfRule type="containsBlanks" dxfId="7290" priority="8098">
      <formula>LEN(TRIM(K106))=0</formula>
    </cfRule>
  </conditionalFormatting>
  <conditionalFormatting sqref="M106">
    <cfRule type="containsBlanks" dxfId="7289" priority="8097">
      <formula>LEN(TRIM(M106))=0</formula>
    </cfRule>
  </conditionalFormatting>
  <conditionalFormatting sqref="AI105:AI106">
    <cfRule type="containsBlanks" dxfId="7288" priority="8096">
      <formula>LEN(TRIM(AI105))=0</formula>
    </cfRule>
  </conditionalFormatting>
  <conditionalFormatting sqref="AJ105:AJ106">
    <cfRule type="containsBlanks" dxfId="7287" priority="8095">
      <formula>LEN(TRIM(AJ105))=0</formula>
    </cfRule>
  </conditionalFormatting>
  <conditionalFormatting sqref="AS105:AV106">
    <cfRule type="containsBlanks" dxfId="7286" priority="8092">
      <formula>LEN(TRIM(AS105))=0</formula>
    </cfRule>
  </conditionalFormatting>
  <conditionalFormatting sqref="S105:S106">
    <cfRule type="containsBlanks" dxfId="7285" priority="8091">
      <formula>LEN(TRIM(S105))=0</formula>
    </cfRule>
  </conditionalFormatting>
  <conditionalFormatting sqref="T105:T106">
    <cfRule type="containsBlanks" dxfId="7284" priority="8090">
      <formula>LEN(TRIM(T105))=0</formula>
    </cfRule>
  </conditionalFormatting>
  <conditionalFormatting sqref="AY105:BE106 BG105:BG106">
    <cfRule type="containsBlanks" dxfId="7283" priority="8089">
      <formula>LEN(TRIM(AY105))=0</formula>
    </cfRule>
  </conditionalFormatting>
  <conditionalFormatting sqref="F107 H107">
    <cfRule type="containsBlanks" dxfId="7282" priority="8088">
      <formula>LEN(TRIM(F107))=0</formula>
    </cfRule>
  </conditionalFormatting>
  <conditionalFormatting sqref="O107">
    <cfRule type="containsBlanks" dxfId="7281" priority="8087">
      <formula>LEN(TRIM(O107))=0</formula>
    </cfRule>
  </conditionalFormatting>
  <conditionalFormatting sqref="K107:M107">
    <cfRule type="containsBlanks" dxfId="7280" priority="8084">
      <formula>LEN(TRIM(K107))=0</formula>
    </cfRule>
  </conditionalFormatting>
  <conditionalFormatting sqref="I107:J107">
    <cfRule type="containsBlanks" dxfId="7279" priority="8083">
      <formula>LEN(TRIM(I107))=0</formula>
    </cfRule>
  </conditionalFormatting>
  <conditionalFormatting sqref="AG107:AH107">
    <cfRule type="containsBlanks" dxfId="7278" priority="8082">
      <formula>LEN(TRIM(AG107))=0</formula>
    </cfRule>
  </conditionalFormatting>
  <conditionalFormatting sqref="AF107">
    <cfRule type="containsBlanks" dxfId="7277" priority="8081">
      <formula>LEN(TRIM(AF107))=0</formula>
    </cfRule>
  </conditionalFormatting>
  <conditionalFormatting sqref="AU104:AV104">
    <cfRule type="containsBlanks" dxfId="7276" priority="8080">
      <formula>LEN(TRIM(AU104))=0</formula>
    </cfRule>
  </conditionalFormatting>
  <conditionalFormatting sqref="AU107:AV107">
    <cfRule type="containsBlanks" dxfId="7275" priority="8079">
      <formula>LEN(TRIM(AU107))=0</formula>
    </cfRule>
  </conditionalFormatting>
  <conditionalFormatting sqref="AY107:BE107 BG107">
    <cfRule type="containsBlanks" dxfId="7274" priority="8078">
      <formula>LEN(TRIM(AY107))=0</formula>
    </cfRule>
  </conditionalFormatting>
  <conditionalFormatting sqref="K108">
    <cfRule type="containsBlanks" dxfId="7273" priority="8077">
      <formula>LEN(TRIM(K108))=0</formula>
    </cfRule>
  </conditionalFormatting>
  <conditionalFormatting sqref="I108:J108">
    <cfRule type="containsBlanks" dxfId="7272" priority="8076">
      <formula>LEN(TRIM(I108))=0</formula>
    </cfRule>
  </conditionalFormatting>
  <conditionalFormatting sqref="M108">
    <cfRule type="containsBlanks" dxfId="7271" priority="8075">
      <formula>LEN(TRIM(M108))=0</formula>
    </cfRule>
  </conditionalFormatting>
  <conditionalFormatting sqref="N108:P108">
    <cfRule type="containsBlanks" dxfId="7270" priority="8074">
      <formula>LEN(TRIM(N108))=0</formula>
    </cfRule>
  </conditionalFormatting>
  <conditionalFormatting sqref="AF108:AG108">
    <cfRule type="containsBlanks" dxfId="7269" priority="8073">
      <formula>LEN(TRIM(AF108))=0</formula>
    </cfRule>
  </conditionalFormatting>
  <conditionalFormatting sqref="AI108">
    <cfRule type="containsBlanks" dxfId="7268" priority="8072">
      <formula>LEN(TRIM(AI108))=0</formula>
    </cfRule>
  </conditionalFormatting>
  <conditionalFormatting sqref="AJ108">
    <cfRule type="containsBlanks" dxfId="7267" priority="8071">
      <formula>LEN(TRIM(AJ108))=0</formula>
    </cfRule>
  </conditionalFormatting>
  <conditionalFormatting sqref="AS108:AV108">
    <cfRule type="containsBlanks" dxfId="7266" priority="8068">
      <formula>LEN(TRIM(AS108))=0</formula>
    </cfRule>
  </conditionalFormatting>
  <conditionalFormatting sqref="AY108:BE108 BG108">
    <cfRule type="containsBlanks" dxfId="7265" priority="8067">
      <formula>LEN(TRIM(AY108))=0</formula>
    </cfRule>
  </conditionalFormatting>
  <conditionalFormatting sqref="S108">
    <cfRule type="containsBlanks" dxfId="7264" priority="8066">
      <formula>LEN(TRIM(S108))=0</formula>
    </cfRule>
  </conditionalFormatting>
  <conditionalFormatting sqref="T108">
    <cfRule type="containsBlanks" dxfId="7263" priority="8065">
      <formula>LEN(TRIM(T108))=0</formula>
    </cfRule>
  </conditionalFormatting>
  <conditionalFormatting sqref="O109">
    <cfRule type="containsBlanks" dxfId="7262" priority="8064">
      <formula>LEN(TRIM(O109))=0</formula>
    </cfRule>
  </conditionalFormatting>
  <conditionalFormatting sqref="K109">
    <cfRule type="containsBlanks" dxfId="7261" priority="8063">
      <formula>LEN(TRIM(K109))=0</formula>
    </cfRule>
  </conditionalFormatting>
  <conditionalFormatting sqref="I109:J109">
    <cfRule type="containsBlanks" dxfId="7260" priority="8062">
      <formula>LEN(TRIM(I109))=0</formula>
    </cfRule>
  </conditionalFormatting>
  <conditionalFormatting sqref="L109:M109">
    <cfRule type="containsBlanks" dxfId="7259" priority="8061">
      <formula>LEN(TRIM(L109))=0</formula>
    </cfRule>
  </conditionalFormatting>
  <conditionalFormatting sqref="AF109">
    <cfRule type="containsBlanks" dxfId="7258" priority="8060">
      <formula>LEN(TRIM(AF109))=0</formula>
    </cfRule>
  </conditionalFormatting>
  <conditionalFormatting sqref="AC109">
    <cfRule type="containsBlanks" dxfId="7257" priority="8059">
      <formula>LEN(TRIM(AC109))=0</formula>
    </cfRule>
  </conditionalFormatting>
  <conditionalFormatting sqref="AD121:AE121 AE110:AE120">
    <cfRule type="containsBlanks" dxfId="7256" priority="8058">
      <formula>LEN(TRIM(AD110))=0</formula>
    </cfRule>
  </conditionalFormatting>
  <conditionalFormatting sqref="AF110:AF121">
    <cfRule type="containsBlanks" dxfId="7255" priority="8057">
      <formula>LEN(TRIM(AF110))=0</formula>
    </cfRule>
  </conditionalFormatting>
  <conditionalFormatting sqref="AC110:AC121">
    <cfRule type="containsBlanks" dxfId="7254" priority="8056">
      <formula>LEN(TRIM(AC110))=0</formula>
    </cfRule>
  </conditionalFormatting>
  <conditionalFormatting sqref="F110:H118 P110:P118 N110:N118">
    <cfRule type="containsBlanks" dxfId="7253" priority="8055">
      <formula>LEN(TRIM(F110))=0</formula>
    </cfRule>
  </conditionalFormatting>
  <conditionalFormatting sqref="O110:O118">
    <cfRule type="containsBlanks" dxfId="7252" priority="8054">
      <formula>LEN(TRIM(O110))=0</formula>
    </cfRule>
  </conditionalFormatting>
  <conditionalFormatting sqref="K110:K118">
    <cfRule type="containsBlanks" dxfId="7251" priority="8053">
      <formula>LEN(TRIM(K110))=0</formula>
    </cfRule>
  </conditionalFormatting>
  <conditionalFormatting sqref="I110:J118">
    <cfRule type="containsBlanks" dxfId="7250" priority="8052">
      <formula>LEN(TRIM(I110))=0</formula>
    </cfRule>
  </conditionalFormatting>
  <conditionalFormatting sqref="L110:M118">
    <cfRule type="containsBlanks" dxfId="7249" priority="8051">
      <formula>LEN(TRIM(L110))=0</formula>
    </cfRule>
  </conditionalFormatting>
  <conditionalFormatting sqref="F119:H121 P119:P121 N119:N121">
    <cfRule type="containsBlanks" dxfId="7248" priority="8050">
      <formula>LEN(TRIM(F119))=0</formula>
    </cfRule>
  </conditionalFormatting>
  <conditionalFormatting sqref="O119:O121">
    <cfRule type="containsBlanks" dxfId="7247" priority="8049">
      <formula>LEN(TRIM(O119))=0</formula>
    </cfRule>
  </conditionalFormatting>
  <conditionalFormatting sqref="K119:K121">
    <cfRule type="containsBlanks" dxfId="7246" priority="8048">
      <formula>LEN(TRIM(K119))=0</formula>
    </cfRule>
  </conditionalFormatting>
  <conditionalFormatting sqref="I119:J121">
    <cfRule type="containsBlanks" dxfId="7245" priority="8047">
      <formula>LEN(TRIM(I119))=0</formula>
    </cfRule>
  </conditionalFormatting>
  <conditionalFormatting sqref="L119:M121">
    <cfRule type="containsBlanks" dxfId="7244" priority="8046">
      <formula>LEN(TRIM(L119))=0</formula>
    </cfRule>
  </conditionalFormatting>
  <conditionalFormatting sqref="T109:T121">
    <cfRule type="containsBlanks" dxfId="7243" priority="8045">
      <formula>LEN(TRIM(T109))=0</formula>
    </cfRule>
  </conditionalFormatting>
  <conditionalFormatting sqref="AI109:AI121">
    <cfRule type="containsBlanks" dxfId="7242" priority="8044">
      <formula>LEN(TRIM(AI109))=0</formula>
    </cfRule>
  </conditionalFormatting>
  <conditionalFormatting sqref="AJ109:AJ121">
    <cfRule type="containsBlanks" dxfId="7241" priority="8043">
      <formula>LEN(TRIM(AJ109))=0</formula>
    </cfRule>
  </conditionalFormatting>
  <conditionalFormatting sqref="AS109:AV121">
    <cfRule type="containsBlanks" dxfId="7240" priority="8040">
      <formula>LEN(TRIM(AS109))=0</formula>
    </cfRule>
  </conditionalFormatting>
  <conditionalFormatting sqref="AO110:AO122">
    <cfRule type="containsBlanks" dxfId="7239" priority="8039">
      <formula>LEN(TRIM(AO110))=0</formula>
    </cfRule>
  </conditionalFormatting>
  <conditionalFormatting sqref="AY109:BE121 BG109:BG121">
    <cfRule type="containsBlanks" dxfId="7238" priority="8038">
      <formula>LEN(TRIM(AY109))=0</formula>
    </cfRule>
  </conditionalFormatting>
  <conditionalFormatting sqref="K122">
    <cfRule type="containsBlanks" dxfId="7237" priority="8037">
      <formula>LEN(TRIM(K122))=0</formula>
    </cfRule>
  </conditionalFormatting>
  <conditionalFormatting sqref="I122:J122">
    <cfRule type="containsBlanks" dxfId="7236" priority="8036">
      <formula>LEN(TRIM(I122))=0</formula>
    </cfRule>
  </conditionalFormatting>
  <conditionalFormatting sqref="L122:M122">
    <cfRule type="containsBlanks" dxfId="7235" priority="8035">
      <formula>LEN(TRIM(L122))=0</formula>
    </cfRule>
  </conditionalFormatting>
  <conditionalFormatting sqref="O122">
    <cfRule type="containsBlanks" dxfId="7234" priority="8034">
      <formula>LEN(TRIM(O122))=0</formula>
    </cfRule>
  </conditionalFormatting>
  <conditionalFormatting sqref="S122">
    <cfRule type="containsBlanks" dxfId="7233" priority="8033">
      <formula>LEN(TRIM(S122))=0</formula>
    </cfRule>
  </conditionalFormatting>
  <conditionalFormatting sqref="T122">
    <cfRule type="containsBlanks" dxfId="7232" priority="8032">
      <formula>LEN(TRIM(T122))=0</formula>
    </cfRule>
  </conditionalFormatting>
  <conditionalFormatting sqref="AI122">
    <cfRule type="containsBlanks" dxfId="7231" priority="8031">
      <formula>LEN(TRIM(AI122))=0</formula>
    </cfRule>
  </conditionalFormatting>
  <conditionalFormatting sqref="AJ122">
    <cfRule type="containsBlanks" dxfId="7230" priority="8030">
      <formula>LEN(TRIM(AJ122))=0</formula>
    </cfRule>
  </conditionalFormatting>
  <conditionalFormatting sqref="AS122:AV122">
    <cfRule type="containsBlanks" dxfId="7229" priority="8027">
      <formula>LEN(TRIM(AS122))=0</formula>
    </cfRule>
  </conditionalFormatting>
  <conditionalFormatting sqref="AY122:BE122 BG122">
    <cfRule type="containsBlanks" dxfId="7228" priority="8026">
      <formula>LEN(TRIM(AY122))=0</formula>
    </cfRule>
  </conditionalFormatting>
  <conditionalFormatting sqref="O123">
    <cfRule type="containsBlanks" dxfId="7227" priority="8025">
      <formula>LEN(TRIM(O123))=0</formula>
    </cfRule>
  </conditionalFormatting>
  <conditionalFormatting sqref="K123:M123">
    <cfRule type="containsBlanks" dxfId="7226" priority="8024">
      <formula>LEN(TRIM(K123))=0</formula>
    </cfRule>
  </conditionalFormatting>
  <conditionalFormatting sqref="I123:J123">
    <cfRule type="containsBlanks" dxfId="7225" priority="8023">
      <formula>LEN(TRIM(I123))=0</formula>
    </cfRule>
  </conditionalFormatting>
  <conditionalFormatting sqref="AY123:BE123 BG123">
    <cfRule type="containsBlanks" dxfId="7224" priority="8022">
      <formula>LEN(TRIM(AY123))=0</formula>
    </cfRule>
  </conditionalFormatting>
  <conditionalFormatting sqref="L124">
    <cfRule type="containsBlanks" dxfId="7223" priority="8021">
      <formula>LEN(TRIM(L124))=0</formula>
    </cfRule>
  </conditionalFormatting>
  <conditionalFormatting sqref="O124">
    <cfRule type="containsBlanks" dxfId="7222" priority="8020">
      <formula>LEN(TRIM(O124))=0</formula>
    </cfRule>
  </conditionalFormatting>
  <conditionalFormatting sqref="I124:J124">
    <cfRule type="containsBlanks" dxfId="7221" priority="8019">
      <formula>LEN(TRIM(I124))=0</formula>
    </cfRule>
  </conditionalFormatting>
  <conditionalFormatting sqref="AI124">
    <cfRule type="containsBlanks" dxfId="7220" priority="8018">
      <formula>LEN(TRIM(AI124))=0</formula>
    </cfRule>
  </conditionalFormatting>
  <conditionalFormatting sqref="AJ124">
    <cfRule type="containsBlanks" dxfId="7219" priority="8017">
      <formula>LEN(TRIM(AJ124))=0</formula>
    </cfRule>
  </conditionalFormatting>
  <conditionalFormatting sqref="AS124:AV124">
    <cfRule type="containsBlanks" dxfId="7218" priority="8014">
      <formula>LEN(TRIM(AS124))=0</formula>
    </cfRule>
  </conditionalFormatting>
  <conditionalFormatting sqref="AY124:BE124 BG124">
    <cfRule type="containsBlanks" dxfId="7217" priority="8013">
      <formula>LEN(TRIM(AY124))=0</formula>
    </cfRule>
  </conditionalFormatting>
  <conditionalFormatting sqref="O125">
    <cfRule type="containsBlanks" dxfId="7216" priority="8012">
      <formula>LEN(TRIM(O125))=0</formula>
    </cfRule>
  </conditionalFormatting>
  <conditionalFormatting sqref="K125:M125">
    <cfRule type="containsBlanks" dxfId="7215" priority="8011">
      <formula>LEN(TRIM(K125))=0</formula>
    </cfRule>
  </conditionalFormatting>
  <conditionalFormatting sqref="AJ125">
    <cfRule type="containsBlanks" dxfId="7214" priority="8010">
      <formula>LEN(TRIM(AJ125))=0</formula>
    </cfRule>
  </conditionalFormatting>
  <conditionalFormatting sqref="AS125:AV125">
    <cfRule type="containsBlanks" dxfId="7213" priority="8007">
      <formula>LEN(TRIM(AS125))=0</formula>
    </cfRule>
  </conditionalFormatting>
  <conditionalFormatting sqref="AY125:BE125 BG125">
    <cfRule type="containsBlanks" dxfId="7212" priority="8006">
      <formula>LEN(TRIM(AY125))=0</formula>
    </cfRule>
  </conditionalFormatting>
  <conditionalFormatting sqref="F126:J126 N126 P126">
    <cfRule type="containsBlanks" dxfId="7211" priority="8004">
      <formula>LEN(TRIM(F126))=0</formula>
    </cfRule>
  </conditionalFormatting>
  <conditionalFormatting sqref="O126">
    <cfRule type="containsBlanks" dxfId="7210" priority="8003">
      <formula>LEN(TRIM(O126))=0</formula>
    </cfRule>
  </conditionalFormatting>
  <conditionalFormatting sqref="K126:M126">
    <cfRule type="containsBlanks" dxfId="7209" priority="8002">
      <formula>LEN(TRIM(K126))=0</formula>
    </cfRule>
  </conditionalFormatting>
  <conditionalFormatting sqref="AY126:BE126 BG126">
    <cfRule type="containsBlanks" dxfId="7208" priority="8000">
      <formula>LEN(TRIM(AY126))=0</formula>
    </cfRule>
  </conditionalFormatting>
  <conditionalFormatting sqref="AS126:AV126">
    <cfRule type="containsBlanks" dxfId="7207" priority="7999">
      <formula>LEN(TRIM(AS126))=0</formula>
    </cfRule>
  </conditionalFormatting>
  <conditionalFormatting sqref="AI126">
    <cfRule type="containsBlanks" dxfId="7206" priority="7998">
      <formula>LEN(TRIM(AI126))=0</formula>
    </cfRule>
  </conditionalFormatting>
  <conditionalFormatting sqref="AJ126">
    <cfRule type="containsBlanks" dxfId="7205" priority="7997">
      <formula>LEN(TRIM(AJ126))=0</formula>
    </cfRule>
  </conditionalFormatting>
  <conditionalFormatting sqref="I127:J127">
    <cfRule type="containsBlanks" dxfId="7204" priority="7994">
      <formula>LEN(TRIM(I127))=0</formula>
    </cfRule>
  </conditionalFormatting>
  <conditionalFormatting sqref="O127">
    <cfRule type="containsBlanks" dxfId="7203" priority="7993">
      <formula>LEN(TRIM(O127))=0</formula>
    </cfRule>
  </conditionalFormatting>
  <conditionalFormatting sqref="L127">
    <cfRule type="containsBlanks" dxfId="7202" priority="7992">
      <formula>LEN(TRIM(L127))=0</formula>
    </cfRule>
  </conditionalFormatting>
  <conditionalFormatting sqref="AF127">
    <cfRule type="containsBlanks" dxfId="7201" priority="7991">
      <formula>LEN(TRIM(AF127))=0</formula>
    </cfRule>
  </conditionalFormatting>
  <conditionalFormatting sqref="F132:K132 M132:N132 P132:S132">
    <cfRule type="containsBlanks" dxfId="7200" priority="7953">
      <formula>LEN(TRIM(F132))=0</formula>
    </cfRule>
  </conditionalFormatting>
  <conditionalFormatting sqref="AC127">
    <cfRule type="containsBlanks" dxfId="7199" priority="7989">
      <formula>LEN(TRIM(AC127))=0</formula>
    </cfRule>
  </conditionalFormatting>
  <conditionalFormatting sqref="AU127:AV127">
    <cfRule type="containsBlanks" dxfId="7198" priority="7988">
      <formula>LEN(TRIM(AU127))=0</formula>
    </cfRule>
  </conditionalFormatting>
  <conditionalFormatting sqref="O128">
    <cfRule type="containsBlanks" dxfId="7197" priority="7987">
      <formula>LEN(TRIM(O128))=0</formula>
    </cfRule>
  </conditionalFormatting>
  <conditionalFormatting sqref="I128:J128">
    <cfRule type="containsBlanks" dxfId="7196" priority="7986">
      <formula>LEN(TRIM(I128))=0</formula>
    </cfRule>
  </conditionalFormatting>
  <conditionalFormatting sqref="K128:M128">
    <cfRule type="containsBlanks" dxfId="7195" priority="7985">
      <formula>LEN(TRIM(K128))=0</formula>
    </cfRule>
  </conditionalFormatting>
  <conditionalFormatting sqref="AD128">
    <cfRule type="containsBlanks" dxfId="7194" priority="7984">
      <formula>LEN(TRIM(AD128))=0</formula>
    </cfRule>
  </conditionalFormatting>
  <conditionalFormatting sqref="AC128">
    <cfRule type="containsBlanks" dxfId="7193" priority="7983">
      <formula>LEN(TRIM(AC128))=0</formula>
    </cfRule>
  </conditionalFormatting>
  <conditionalFormatting sqref="W131:X132">
    <cfRule type="containsBlanks" dxfId="7192" priority="7950">
      <formula>LEN(TRIM(W131))=0</formula>
    </cfRule>
  </conditionalFormatting>
  <conditionalFormatting sqref="AF128">
    <cfRule type="containsBlanks" dxfId="7191" priority="7981">
      <formula>LEN(TRIM(AF128))=0</formula>
    </cfRule>
  </conditionalFormatting>
  <conditionalFormatting sqref="AU128:AV128">
    <cfRule type="containsBlanks" dxfId="7190" priority="7980">
      <formula>LEN(TRIM(AU128))=0</formula>
    </cfRule>
  </conditionalFormatting>
  <conditionalFormatting sqref="AY128:BE128 BG128">
    <cfRule type="containsBlanks" dxfId="7189" priority="7979">
      <formula>LEN(TRIM(AY128))=0</formula>
    </cfRule>
  </conditionalFormatting>
  <conditionalFormatting sqref="F129:H129">
    <cfRule type="containsBlanks" dxfId="7188" priority="7978">
      <formula>LEN(TRIM(F129))=0</formula>
    </cfRule>
  </conditionalFormatting>
  <conditionalFormatting sqref="I129:J129">
    <cfRule type="containsBlanks" dxfId="7187" priority="7977">
      <formula>LEN(TRIM(I129))=0</formula>
    </cfRule>
  </conditionalFormatting>
  <conditionalFormatting sqref="O129">
    <cfRule type="containsBlanks" dxfId="7186" priority="7975">
      <formula>LEN(TRIM(O129))=0</formula>
    </cfRule>
  </conditionalFormatting>
  <conditionalFormatting sqref="K129:M129">
    <cfRule type="containsBlanks" dxfId="7185" priority="7974">
      <formula>LEN(TRIM(K129))=0</formula>
    </cfRule>
  </conditionalFormatting>
  <conditionalFormatting sqref="N130 P130">
    <cfRule type="containsBlanks" dxfId="7184" priority="7973">
      <formula>LEN(TRIM(N130))=0</formula>
    </cfRule>
  </conditionalFormatting>
  <conditionalFormatting sqref="F130:H130">
    <cfRule type="containsBlanks" dxfId="7183" priority="7972">
      <formula>LEN(TRIM(F130))=0</formula>
    </cfRule>
  </conditionalFormatting>
  <conditionalFormatting sqref="I130:J130">
    <cfRule type="containsBlanks" dxfId="7182" priority="7971">
      <formula>LEN(TRIM(I130))=0</formula>
    </cfRule>
  </conditionalFormatting>
  <conditionalFormatting sqref="O130">
    <cfRule type="containsBlanks" dxfId="7181" priority="7970">
      <formula>LEN(TRIM(O130))=0</formula>
    </cfRule>
  </conditionalFormatting>
  <conditionalFormatting sqref="K130:M130">
    <cfRule type="containsBlanks" dxfId="7180" priority="7969">
      <formula>LEN(TRIM(K130))=0</formula>
    </cfRule>
  </conditionalFormatting>
  <conditionalFormatting sqref="AN129:AP130">
    <cfRule type="containsBlanks" dxfId="7179" priority="7966">
      <formula>LEN(TRIM(AN129))=0</formula>
    </cfRule>
  </conditionalFormatting>
  <conditionalFormatting sqref="AU129:AV130">
    <cfRule type="containsBlanks" dxfId="7178" priority="7965">
      <formula>LEN(TRIM(AU129))=0</formula>
    </cfRule>
  </conditionalFormatting>
  <conditionalFormatting sqref="AY129:BE130 BG129:BG130 BH129">
    <cfRule type="containsBlanks" dxfId="7177" priority="7964">
      <formula>LEN(TRIM(AY129))=0</formula>
    </cfRule>
  </conditionalFormatting>
  <conditionalFormatting sqref="W129:X130">
    <cfRule type="containsBlanks" dxfId="7176" priority="7963">
      <formula>LEN(TRIM(W129))=0</formula>
    </cfRule>
  </conditionalFormatting>
  <conditionalFormatting sqref="Y129:Y130">
    <cfRule type="containsBlanks" dxfId="7175" priority="7962">
      <formula>LEN(TRIM(Y129))=0</formula>
    </cfRule>
  </conditionalFormatting>
  <conditionalFormatting sqref="AG129:AG130">
    <cfRule type="containsBlanks" dxfId="7174" priority="7961">
      <formula>LEN(TRIM(AG129))=0</formula>
    </cfRule>
  </conditionalFormatting>
  <conditionalFormatting sqref="AH129:AH130">
    <cfRule type="containsBlanks" dxfId="7173" priority="7960">
      <formula>LEN(TRIM(AH129))=0</formula>
    </cfRule>
  </conditionalFormatting>
  <conditionalFormatting sqref="AE129:AE130">
    <cfRule type="containsBlanks" dxfId="7172" priority="7959">
      <formula>LEN(TRIM(AE129))=0</formula>
    </cfRule>
  </conditionalFormatting>
  <conditionalFormatting sqref="AY133:BE133 BG133">
    <cfRule type="containsBlanks" dxfId="7171" priority="7920">
      <formula>LEN(TRIM(AY133))=0</formula>
    </cfRule>
  </conditionalFormatting>
  <conditionalFormatting sqref="AC129:AC130">
    <cfRule type="containsBlanks" dxfId="7170" priority="7957">
      <formula>LEN(TRIM(AC129))=0</formula>
    </cfRule>
  </conditionalFormatting>
  <conditionalFormatting sqref="AF129:AF130">
    <cfRule type="containsBlanks" dxfId="7169" priority="7956">
      <formula>LEN(TRIM(AF129))=0</formula>
    </cfRule>
  </conditionalFormatting>
  <conditionalFormatting sqref="L131">
    <cfRule type="containsBlanks" dxfId="7168" priority="7955">
      <formula>LEN(TRIM(L131))=0</formula>
    </cfRule>
  </conditionalFormatting>
  <conditionalFormatting sqref="O131">
    <cfRule type="containsBlanks" dxfId="7167" priority="7954">
      <formula>LEN(TRIM(O131))=0</formula>
    </cfRule>
  </conditionalFormatting>
  <conditionalFormatting sqref="AY131:BE132 BG131:BG132">
    <cfRule type="containsBlanks" dxfId="7166" priority="7938">
      <formula>LEN(TRIM(AY131))=0</formula>
    </cfRule>
  </conditionalFormatting>
  <conditionalFormatting sqref="L132">
    <cfRule type="containsBlanks" dxfId="7165" priority="7952">
      <formula>LEN(TRIM(L132))=0</formula>
    </cfRule>
  </conditionalFormatting>
  <conditionalFormatting sqref="O132">
    <cfRule type="containsBlanks" dxfId="7164" priority="7951">
      <formula>LEN(TRIM(O132))=0</formula>
    </cfRule>
  </conditionalFormatting>
  <conditionalFormatting sqref="Z131:Z132">
    <cfRule type="containsBlanks" dxfId="7163" priority="7949">
      <formula>LEN(TRIM(Z131))=0</formula>
    </cfRule>
  </conditionalFormatting>
  <conditionalFormatting sqref="AG131:AG132">
    <cfRule type="containsBlanks" dxfId="7162" priority="7948">
      <formula>LEN(TRIM(AG131))=0</formula>
    </cfRule>
  </conditionalFormatting>
  <conditionalFormatting sqref="AH131:AH132">
    <cfRule type="containsBlanks" dxfId="7161" priority="7947">
      <formula>LEN(TRIM(AH131))=0</formula>
    </cfRule>
  </conditionalFormatting>
  <conditionalFormatting sqref="AE131:AE132">
    <cfRule type="containsBlanks" dxfId="7160" priority="7946">
      <formula>LEN(TRIM(AE131))=0</formula>
    </cfRule>
  </conditionalFormatting>
  <conditionalFormatting sqref="O135">
    <cfRule type="containsBlanks" dxfId="7159" priority="7903">
      <formula>LEN(TRIM(O135))=0</formula>
    </cfRule>
  </conditionalFormatting>
  <conditionalFormatting sqref="AC131:AC132">
    <cfRule type="containsBlanks" dxfId="7158" priority="7944">
      <formula>LEN(TRIM(AC131))=0</formula>
    </cfRule>
  </conditionalFormatting>
  <conditionalFormatting sqref="AF131:AF132">
    <cfRule type="containsBlanks" dxfId="7157" priority="7943">
      <formula>LEN(TRIM(AF131))=0</formula>
    </cfRule>
  </conditionalFormatting>
  <conditionalFormatting sqref="AO131:AO132">
    <cfRule type="containsBlanks" dxfId="7156" priority="7940">
      <formula>LEN(TRIM(AO131))=0</formula>
    </cfRule>
  </conditionalFormatting>
  <conditionalFormatting sqref="AU131:AV132">
    <cfRule type="containsBlanks" dxfId="7155" priority="7939">
      <formula>LEN(TRIM(AU131))=0</formula>
    </cfRule>
  </conditionalFormatting>
  <conditionalFormatting sqref="I133:J133">
    <cfRule type="containsBlanks" dxfId="7154" priority="7937">
      <formula>LEN(TRIM(I133))=0</formula>
    </cfRule>
  </conditionalFormatting>
  <conditionalFormatting sqref="K133:M133">
    <cfRule type="containsBlanks" dxfId="7153" priority="7936">
      <formula>LEN(TRIM(K133))=0</formula>
    </cfRule>
  </conditionalFormatting>
  <conditionalFormatting sqref="N133:P133">
    <cfRule type="containsBlanks" dxfId="7152" priority="7935">
      <formula>LEN(TRIM(N133))=0</formula>
    </cfRule>
  </conditionalFormatting>
  <conditionalFormatting sqref="Y131:Y132">
    <cfRule type="containsBlanks" dxfId="7151" priority="7934">
      <formula>LEN(TRIM(Y131))=0</formula>
    </cfRule>
  </conditionalFormatting>
  <conditionalFormatting sqref="W133:X133">
    <cfRule type="containsBlanks" dxfId="7150" priority="7933">
      <formula>LEN(TRIM(W133))=0</formula>
    </cfRule>
  </conditionalFormatting>
  <conditionalFormatting sqref="AA133:AB133">
    <cfRule type="containsBlanks" dxfId="7149" priority="7932">
      <formula>LEN(TRIM(AA133))=0</formula>
    </cfRule>
  </conditionalFormatting>
  <conditionalFormatting sqref="AG133">
    <cfRule type="containsBlanks" dxfId="7148" priority="7931">
      <formula>LEN(TRIM(AG133))=0</formula>
    </cfRule>
  </conditionalFormatting>
  <conditionalFormatting sqref="AH133">
    <cfRule type="containsBlanks" dxfId="7147" priority="7930">
      <formula>LEN(TRIM(AH133))=0</formula>
    </cfRule>
  </conditionalFormatting>
  <conditionalFormatting sqref="AE133">
    <cfRule type="containsBlanks" dxfId="7146" priority="7929">
      <formula>LEN(TRIM(AE133))=0</formula>
    </cfRule>
  </conditionalFormatting>
  <conditionalFormatting sqref="AC133">
    <cfRule type="containsBlanks" dxfId="7145" priority="7927">
      <formula>LEN(TRIM(AC133))=0</formula>
    </cfRule>
  </conditionalFormatting>
  <conditionalFormatting sqref="AF133">
    <cfRule type="containsBlanks" dxfId="7144" priority="7926">
      <formula>LEN(TRIM(AF133))=0</formula>
    </cfRule>
  </conditionalFormatting>
  <conditionalFormatting sqref="AI133">
    <cfRule type="containsBlanks" dxfId="7143" priority="7925">
      <formula>LEN(TRIM(AI133))=0</formula>
    </cfRule>
  </conditionalFormatting>
  <conditionalFormatting sqref="AJ133">
    <cfRule type="containsBlanks" dxfId="7142" priority="7924">
      <formula>LEN(TRIM(AJ133))=0</formula>
    </cfRule>
  </conditionalFormatting>
  <conditionalFormatting sqref="AS133:AV133">
    <cfRule type="containsBlanks" dxfId="7141" priority="7921">
      <formula>LEN(TRIM(AS133))=0</formula>
    </cfRule>
  </conditionalFormatting>
  <conditionalFormatting sqref="O134">
    <cfRule type="containsBlanks" dxfId="7140" priority="7919">
      <formula>LEN(TRIM(O134))=0</formula>
    </cfRule>
  </conditionalFormatting>
  <conditionalFormatting sqref="K134:M134">
    <cfRule type="containsBlanks" dxfId="7139" priority="7918">
      <formula>LEN(TRIM(K134))=0</formula>
    </cfRule>
  </conditionalFormatting>
  <conditionalFormatting sqref="I134:J134">
    <cfRule type="containsBlanks" dxfId="7138" priority="7916">
      <formula>LEN(TRIM(I134))=0</formula>
    </cfRule>
  </conditionalFormatting>
  <conditionalFormatting sqref="Y133">
    <cfRule type="containsBlanks" dxfId="7137" priority="7915">
      <formula>LEN(TRIM(Y133))=0</formula>
    </cfRule>
  </conditionalFormatting>
  <conditionalFormatting sqref="Y134">
    <cfRule type="containsBlanks" dxfId="7136" priority="7914">
      <formula>LEN(TRIM(Y134))=0</formula>
    </cfRule>
  </conditionalFormatting>
  <conditionalFormatting sqref="AD134">
    <cfRule type="containsBlanks" dxfId="7135" priority="7912">
      <formula>LEN(TRIM(AD134))=0</formula>
    </cfRule>
  </conditionalFormatting>
  <conditionalFormatting sqref="AC134">
    <cfRule type="containsBlanks" dxfId="7134" priority="7911">
      <formula>LEN(TRIM(AC134))=0</formula>
    </cfRule>
  </conditionalFormatting>
  <conditionalFormatting sqref="AG134">
    <cfRule type="containsBlanks" dxfId="7133" priority="7910">
      <formula>LEN(TRIM(AG134))=0</formula>
    </cfRule>
  </conditionalFormatting>
  <conditionalFormatting sqref="AU134:AV134">
    <cfRule type="containsBlanks" dxfId="7132" priority="7909">
      <formula>LEN(TRIM(AU134))=0</formula>
    </cfRule>
  </conditionalFormatting>
  <conditionalFormatting sqref="AY134:BE134 BG134">
    <cfRule type="containsBlanks" dxfId="7131" priority="7908">
      <formula>LEN(TRIM(AY134))=0</formula>
    </cfRule>
  </conditionalFormatting>
  <conditionalFormatting sqref="K135:M135">
    <cfRule type="containsBlanks" dxfId="7130" priority="7902">
      <formula>LEN(TRIM(K135))=0</formula>
    </cfRule>
  </conditionalFormatting>
  <conditionalFormatting sqref="I135:J135">
    <cfRule type="containsBlanks" dxfId="7129" priority="7901">
      <formula>LEN(TRIM(I135))=0</formula>
    </cfRule>
  </conditionalFormatting>
  <conditionalFormatting sqref="AC135">
    <cfRule type="containsBlanks" dxfId="7128" priority="7899">
      <formula>LEN(TRIM(AC135))=0</formula>
    </cfRule>
  </conditionalFormatting>
  <conditionalFormatting sqref="AF135">
    <cfRule type="containsBlanks" dxfId="7127" priority="7898">
      <formula>LEN(TRIM(AF135))=0</formula>
    </cfRule>
  </conditionalFormatting>
  <conditionalFormatting sqref="AU135:AV135">
    <cfRule type="containsBlanks" dxfId="7126" priority="7895">
      <formula>LEN(TRIM(AU135))=0</formula>
    </cfRule>
  </conditionalFormatting>
  <conditionalFormatting sqref="AY135:BE135 BG135">
    <cfRule type="containsBlanks" dxfId="7125" priority="7894">
      <formula>LEN(TRIM(AY135))=0</formula>
    </cfRule>
  </conditionalFormatting>
  <conditionalFormatting sqref="L136">
    <cfRule type="containsBlanks" dxfId="7124" priority="7893">
      <formula>LEN(TRIM(L136))=0</formula>
    </cfRule>
  </conditionalFormatting>
  <conditionalFormatting sqref="I136:J136">
    <cfRule type="containsBlanks" dxfId="7123" priority="7892">
      <formula>LEN(TRIM(I136))=0</formula>
    </cfRule>
  </conditionalFormatting>
  <conditionalFormatting sqref="N136:P136">
    <cfRule type="containsBlanks" dxfId="7122" priority="7891">
      <formula>LEN(TRIM(N136))=0</formula>
    </cfRule>
  </conditionalFormatting>
  <conditionalFormatting sqref="AC136">
    <cfRule type="containsBlanks" dxfId="7121" priority="7887">
      <formula>LEN(TRIM(AC136))=0</formula>
    </cfRule>
  </conditionalFormatting>
  <conditionalFormatting sqref="AY136:BE136 BG136">
    <cfRule type="containsBlanks" dxfId="7120" priority="7883">
      <formula>LEN(TRIM(AY136))=0</formula>
    </cfRule>
  </conditionalFormatting>
  <conditionalFormatting sqref="AN137:AP137">
    <cfRule type="containsBlanks" dxfId="7119" priority="7871">
      <formula>LEN(TRIM(AN137))=0</formula>
    </cfRule>
  </conditionalFormatting>
  <conditionalFormatting sqref="F137:H137 M137:N137 K137 AE137 AG137:AH137">
    <cfRule type="containsBlanks" dxfId="7118" priority="7869">
      <formula>LEN(TRIM(F137))=0</formula>
    </cfRule>
  </conditionalFormatting>
  <conditionalFormatting sqref="O137">
    <cfRule type="containsBlanks" dxfId="7117" priority="7868">
      <formula>LEN(TRIM(O137))=0</formula>
    </cfRule>
  </conditionalFormatting>
  <conditionalFormatting sqref="L137">
    <cfRule type="containsBlanks" dxfId="7116" priority="7867">
      <formula>LEN(TRIM(L137))=0</formula>
    </cfRule>
  </conditionalFormatting>
  <conditionalFormatting sqref="I137">
    <cfRule type="containsBlanks" dxfId="7115" priority="7866">
      <formula>LEN(TRIM(I137))=0</formula>
    </cfRule>
  </conditionalFormatting>
  <conditionalFormatting sqref="J137">
    <cfRule type="containsBlanks" dxfId="7114" priority="7865">
      <formula>LEN(TRIM(J137))=0</formula>
    </cfRule>
  </conditionalFormatting>
  <conditionalFormatting sqref="AD137">
    <cfRule type="containsBlanks" dxfId="7113" priority="7864">
      <formula>LEN(TRIM(AD137))=0</formula>
    </cfRule>
  </conditionalFormatting>
  <conditionalFormatting sqref="AC137">
    <cfRule type="containsBlanks" dxfId="7112" priority="7863">
      <formula>LEN(TRIM(AC137))=0</formula>
    </cfRule>
  </conditionalFormatting>
  <conditionalFormatting sqref="AF137">
    <cfRule type="containsBlanks" dxfId="7111" priority="7862">
      <formula>LEN(TRIM(AF137))=0</formula>
    </cfRule>
  </conditionalFormatting>
  <conditionalFormatting sqref="F138:G138 I138:J138 N138 AG138:AI138">
    <cfRule type="containsBlanks" dxfId="7110" priority="7852">
      <formula>LEN(TRIM(F138))=0</formula>
    </cfRule>
  </conditionalFormatting>
  <conditionalFormatting sqref="O138">
    <cfRule type="containsBlanks" dxfId="7109" priority="7851">
      <formula>LEN(TRIM(O138))=0</formula>
    </cfRule>
  </conditionalFormatting>
  <conditionalFormatting sqref="H138">
    <cfRule type="containsBlanks" dxfId="7108" priority="7850">
      <formula>LEN(TRIM(H138))=0</formula>
    </cfRule>
  </conditionalFormatting>
  <conditionalFormatting sqref="K138:M138">
    <cfRule type="containsBlanks" dxfId="7107" priority="7849">
      <formula>LEN(TRIM(K138))=0</formula>
    </cfRule>
  </conditionalFormatting>
  <conditionalFormatting sqref="AF138">
    <cfRule type="containsBlanks" dxfId="7106" priority="7848">
      <formula>LEN(TRIM(AF138))=0</formula>
    </cfRule>
  </conditionalFormatting>
  <conditionalFormatting sqref="AS140:AV140">
    <cfRule type="containsBlanks" dxfId="7105" priority="7774">
      <formula>LEN(TRIM(AS140))=0</formula>
    </cfRule>
  </conditionalFormatting>
  <conditionalFormatting sqref="AS141:AV141">
    <cfRule type="containsBlanks" dxfId="7104" priority="7775">
      <formula>LEN(TRIM(AS141))=0</formula>
    </cfRule>
  </conditionalFormatting>
  <conditionalFormatting sqref="BB142:BC142">
    <cfRule type="containsBlanks" dxfId="7103" priority="7759">
      <formula>LEN(TRIM(BB142))=0</formula>
    </cfRule>
  </conditionalFormatting>
  <conditionalFormatting sqref="K140:M140">
    <cfRule type="containsBlanks" dxfId="7102" priority="7819">
      <formula>LEN(TRIM(K140))=0</formula>
    </cfRule>
  </conditionalFormatting>
  <conditionalFormatting sqref="O140">
    <cfRule type="containsBlanks" dxfId="7101" priority="7820">
      <formula>LEN(TRIM(O140))=0</formula>
    </cfRule>
  </conditionalFormatting>
  <conditionalFormatting sqref="X140">
    <cfRule type="containsBlanks" dxfId="7100" priority="7818">
      <formula>LEN(TRIM(X140))=0</formula>
    </cfRule>
  </conditionalFormatting>
  <conditionalFormatting sqref="AC140">
    <cfRule type="containsBlanks" dxfId="7099" priority="7817">
      <formula>LEN(TRIM(AC140))=0</formula>
    </cfRule>
  </conditionalFormatting>
  <conditionalFormatting sqref="AD135:AD136">
    <cfRule type="containsBlanks" dxfId="7098" priority="7816">
      <formula>LEN(TRIM(AD135))=0</formula>
    </cfRule>
  </conditionalFormatting>
  <conditionalFormatting sqref="AD131:AD132">
    <cfRule type="containsBlanks" dxfId="7097" priority="7814">
      <formula>LEN(TRIM(AD131))=0</formula>
    </cfRule>
  </conditionalFormatting>
  <conditionalFormatting sqref="AD133">
    <cfRule type="containsBlanks" dxfId="7096" priority="7812">
      <formula>LEN(TRIM(AD133))=0</formula>
    </cfRule>
  </conditionalFormatting>
  <conditionalFormatting sqref="AD129:AD130">
    <cfRule type="containsBlanks" dxfId="7095" priority="7811">
      <formula>LEN(TRIM(AD129))=0</formula>
    </cfRule>
  </conditionalFormatting>
  <conditionalFormatting sqref="AD127">
    <cfRule type="containsBlanks" dxfId="7094" priority="7810">
      <formula>LEN(TRIM(AD127))=0</formula>
    </cfRule>
  </conditionalFormatting>
  <conditionalFormatting sqref="AD109:AD120">
    <cfRule type="containsBlanks" dxfId="7093" priority="7809">
      <formula>LEN(TRIM(AD109))=0</formula>
    </cfRule>
  </conditionalFormatting>
  <conditionalFormatting sqref="AD104">
    <cfRule type="containsBlanks" dxfId="7092" priority="7807">
      <formula>LEN(TRIM(AD104))=0</formula>
    </cfRule>
  </conditionalFormatting>
  <conditionalFormatting sqref="AD105:AD106">
    <cfRule type="containsBlanks" dxfId="7091" priority="7805">
      <formula>LEN(TRIM(AD105))=0</formula>
    </cfRule>
  </conditionalFormatting>
  <conditionalFormatting sqref="AD87:AD88">
    <cfRule type="containsBlanks" dxfId="7090" priority="7804">
      <formula>LEN(TRIM(AD87))=0</formula>
    </cfRule>
  </conditionalFormatting>
  <conditionalFormatting sqref="AD63">
    <cfRule type="containsBlanks" dxfId="7089" priority="7803">
      <formula>LEN(TRIM(AD63))=0</formula>
    </cfRule>
  </conditionalFormatting>
  <conditionalFormatting sqref="AD35:AD37">
    <cfRule type="containsBlanks" dxfId="7088" priority="7801">
      <formula>LEN(TRIM(AD35))=0</formula>
    </cfRule>
  </conditionalFormatting>
  <conditionalFormatting sqref="AD32:AD33">
    <cfRule type="containsBlanks" dxfId="7087" priority="7800">
      <formula>LEN(TRIM(AD32))=0</formula>
    </cfRule>
  </conditionalFormatting>
  <conditionalFormatting sqref="AF140">
    <cfRule type="containsBlanks" dxfId="7086" priority="7799">
      <formula>LEN(TRIM(AF140))=0</formula>
    </cfRule>
  </conditionalFormatting>
  <conditionalFormatting sqref="AG140">
    <cfRule type="containsBlanks" dxfId="7085" priority="7797">
      <formula>LEN(TRIM(AG140))=0</formula>
    </cfRule>
  </conditionalFormatting>
  <conditionalFormatting sqref="AJ140">
    <cfRule type="containsBlanks" dxfId="7084" priority="7796">
      <formula>LEN(TRIM(AJ140))=0</formula>
    </cfRule>
  </conditionalFormatting>
  <conditionalFormatting sqref="I140:J140">
    <cfRule type="containsBlanks" dxfId="7083" priority="7793">
      <formula>LEN(TRIM(I140))=0</formula>
    </cfRule>
  </conditionalFormatting>
  <conditionalFormatting sqref="F141:F142 H141:H142">
    <cfRule type="containsBlanks" dxfId="7082" priority="7792">
      <formula>LEN(TRIM(F141))=0</formula>
    </cfRule>
  </conditionalFormatting>
  <conditionalFormatting sqref="AY140:BE141 BG140:BG141">
    <cfRule type="containsBlanks" dxfId="7081" priority="7776">
      <formula>LEN(TRIM(AY140))=0</formula>
    </cfRule>
  </conditionalFormatting>
  <conditionalFormatting sqref="AS142:AV142">
    <cfRule type="containsBlanks" dxfId="7080" priority="7760">
      <formula>LEN(TRIM(AS142))=0</formula>
    </cfRule>
  </conditionalFormatting>
  <conditionalFormatting sqref="P141 N141">
    <cfRule type="containsBlanks" dxfId="7079" priority="7788">
      <formula>LEN(TRIM(N141))=0</formula>
    </cfRule>
  </conditionalFormatting>
  <conditionalFormatting sqref="O141">
    <cfRule type="containsBlanks" dxfId="7078" priority="7787">
      <formula>LEN(TRIM(O141))=0</formula>
    </cfRule>
  </conditionalFormatting>
  <conditionalFormatting sqref="K141:M142">
    <cfRule type="containsBlanks" dxfId="7077" priority="7786">
      <formula>LEN(TRIM(K141))=0</formula>
    </cfRule>
  </conditionalFormatting>
  <conditionalFormatting sqref="AA141:AB141 AD141:AE141 AH141">
    <cfRule type="containsBlanks" dxfId="7076" priority="7785">
      <formula>LEN(TRIM(AA141))=0</formula>
    </cfRule>
  </conditionalFormatting>
  <conditionalFormatting sqref="X141">
    <cfRule type="containsBlanks" dxfId="7075" priority="7784">
      <formula>LEN(TRIM(X141))=0</formula>
    </cfRule>
  </conditionalFormatting>
  <conditionalFormatting sqref="AC141">
    <cfRule type="containsBlanks" dxfId="7074" priority="7783">
      <formula>LEN(TRIM(AC141))=0</formula>
    </cfRule>
  </conditionalFormatting>
  <conditionalFormatting sqref="AF141">
    <cfRule type="containsBlanks" dxfId="7073" priority="7782">
      <formula>LEN(TRIM(AF141))=0</formula>
    </cfRule>
  </conditionalFormatting>
  <conditionalFormatting sqref="AG141">
    <cfRule type="containsBlanks" dxfId="7072" priority="7781">
      <formula>LEN(TRIM(AG141))=0</formula>
    </cfRule>
  </conditionalFormatting>
  <conditionalFormatting sqref="AI141">
    <cfRule type="containsBlanks" dxfId="7071" priority="7780">
      <formula>LEN(TRIM(AI141))=0</formula>
    </cfRule>
  </conditionalFormatting>
  <conditionalFormatting sqref="AJ141">
    <cfRule type="containsBlanks" dxfId="7070" priority="7779">
      <formula>LEN(TRIM(AJ141))=0</formula>
    </cfRule>
  </conditionalFormatting>
  <conditionalFormatting sqref="T140:T141">
    <cfRule type="containsBlanks" dxfId="7069" priority="7773">
      <formula>LEN(TRIM(T140))=0</formula>
    </cfRule>
  </conditionalFormatting>
  <conditionalFormatting sqref="N142:P142">
    <cfRule type="containsBlanks" dxfId="7068" priority="7772">
      <formula>LEN(TRIM(N142))=0</formula>
    </cfRule>
  </conditionalFormatting>
  <conditionalFormatting sqref="I142:J142">
    <cfRule type="containsBlanks" dxfId="7067" priority="7771">
      <formula>LEN(TRIM(I142))=0</formula>
    </cfRule>
  </conditionalFormatting>
  <conditionalFormatting sqref="AF142">
    <cfRule type="containsBlanks" dxfId="7066" priority="7769">
      <formula>LEN(TRIM(AF142))=0</formula>
    </cfRule>
  </conditionalFormatting>
  <conditionalFormatting sqref="AD142">
    <cfRule type="containsBlanks" dxfId="7065" priority="7766">
      <formula>LEN(TRIM(AD142))=0</formula>
    </cfRule>
  </conditionalFormatting>
  <conditionalFormatting sqref="AC142">
    <cfRule type="containsBlanks" dxfId="7064" priority="7765">
      <formula>LEN(TRIM(AC142))=0</formula>
    </cfRule>
  </conditionalFormatting>
  <conditionalFormatting sqref="AI142">
    <cfRule type="containsBlanks" dxfId="7063" priority="7764">
      <formula>LEN(TRIM(AI142))=0</formula>
    </cfRule>
  </conditionalFormatting>
  <conditionalFormatting sqref="AJ142">
    <cfRule type="containsBlanks" dxfId="7062" priority="7763">
      <formula>LEN(TRIM(AJ142))=0</formula>
    </cfRule>
  </conditionalFormatting>
  <conditionalFormatting sqref="S142">
    <cfRule type="containsBlanks" dxfId="7061" priority="7756">
      <formula>LEN(TRIM(S142))=0</formula>
    </cfRule>
  </conditionalFormatting>
  <conditionalFormatting sqref="T142">
    <cfRule type="containsBlanks" dxfId="7060" priority="7755">
      <formula>LEN(TRIM(T142))=0</formula>
    </cfRule>
  </conditionalFormatting>
  <conditionalFormatting sqref="L143">
    <cfRule type="containsBlanks" dxfId="7059" priority="7754">
      <formula>LEN(TRIM(L143))=0</formula>
    </cfRule>
  </conditionalFormatting>
  <conditionalFormatting sqref="O143">
    <cfRule type="containsBlanks" dxfId="7058" priority="7752">
      <formula>LEN(TRIM(O143))=0</formula>
    </cfRule>
  </conditionalFormatting>
  <conditionalFormatting sqref="I143:J143">
    <cfRule type="containsBlanks" dxfId="7057" priority="7751">
      <formula>LEN(TRIM(I143))=0</formula>
    </cfRule>
  </conditionalFormatting>
  <conditionalFormatting sqref="X143">
    <cfRule type="containsBlanks" dxfId="7056" priority="7750">
      <formula>LEN(TRIM(X143))=0</formula>
    </cfRule>
  </conditionalFormatting>
  <conditionalFormatting sqref="AD143">
    <cfRule type="containsBlanks" dxfId="7055" priority="7749">
      <formula>LEN(TRIM(AD143))=0</formula>
    </cfRule>
  </conditionalFormatting>
  <conditionalFormatting sqref="AC143">
    <cfRule type="containsBlanks" dxfId="7054" priority="7748">
      <formula>LEN(TRIM(AC143))=0</formula>
    </cfRule>
  </conditionalFormatting>
  <conditionalFormatting sqref="AF143">
    <cfRule type="containsBlanks" dxfId="7053" priority="7747">
      <formula>LEN(TRIM(AF143))=0</formula>
    </cfRule>
  </conditionalFormatting>
  <conditionalFormatting sqref="AU143:AV143">
    <cfRule type="containsBlanks" dxfId="7052" priority="7746">
      <formula>LEN(TRIM(AU143))=0</formula>
    </cfRule>
  </conditionalFormatting>
  <conditionalFormatting sqref="AY143:BE143 BG143">
    <cfRule type="containsBlanks" dxfId="7051" priority="7745">
      <formula>LEN(TRIM(AY143))=0</formula>
    </cfRule>
  </conditionalFormatting>
  <conditionalFormatting sqref="K144:M144">
    <cfRule type="containsBlanks" dxfId="7050" priority="7744">
      <formula>LEN(TRIM(K144))=0</formula>
    </cfRule>
  </conditionalFormatting>
  <conditionalFormatting sqref="I144:J144">
    <cfRule type="containsBlanks" dxfId="7049" priority="7743">
      <formula>LEN(TRIM(I144))=0</formula>
    </cfRule>
  </conditionalFormatting>
  <conditionalFormatting sqref="O144">
    <cfRule type="containsBlanks" dxfId="7048" priority="7741">
      <formula>LEN(TRIM(O144))=0</formula>
    </cfRule>
  </conditionalFormatting>
  <conditionalFormatting sqref="W144">
    <cfRule type="containsBlanks" dxfId="7047" priority="7740">
      <formula>LEN(TRIM(W144))=0</formula>
    </cfRule>
  </conditionalFormatting>
  <conditionalFormatting sqref="X144">
    <cfRule type="containsBlanks" dxfId="7046" priority="7739">
      <formula>LEN(TRIM(X144))=0</formula>
    </cfRule>
  </conditionalFormatting>
  <conditionalFormatting sqref="G146:G147">
    <cfRule type="containsBlanks" dxfId="7045" priority="7737">
      <formula>LEN(TRIM(G146))=0</formula>
    </cfRule>
  </conditionalFormatting>
  <conditionalFormatting sqref="F145:F147">
    <cfRule type="containsBlanks" dxfId="7044" priority="7735">
      <formula>LEN(TRIM(F145))=0</formula>
    </cfRule>
  </conditionalFormatting>
  <conditionalFormatting sqref="N145:N147 P145:P147">
    <cfRule type="containsBlanks" dxfId="7043" priority="7734">
      <formula>LEN(TRIM(N145))=0</formula>
    </cfRule>
  </conditionalFormatting>
  <conditionalFormatting sqref="K145:M147">
    <cfRule type="containsBlanks" dxfId="7042" priority="7733">
      <formula>LEN(TRIM(K145))=0</formula>
    </cfRule>
  </conditionalFormatting>
  <conditionalFormatting sqref="I145:J147">
    <cfRule type="containsBlanks" dxfId="7041" priority="7732">
      <formula>LEN(TRIM(I145))=0</formula>
    </cfRule>
  </conditionalFormatting>
  <conditionalFormatting sqref="O145:O147">
    <cfRule type="containsBlanks" dxfId="7040" priority="7731">
      <formula>LEN(TRIM(O145))=0</formula>
    </cfRule>
  </conditionalFormatting>
  <conditionalFormatting sqref="T144">
    <cfRule type="containsBlanks" dxfId="7039" priority="7730">
      <formula>LEN(TRIM(T144))=0</formula>
    </cfRule>
  </conditionalFormatting>
  <conditionalFormatting sqref="Q145:Q147 S145:S147">
    <cfRule type="containsBlanks" dxfId="7038" priority="7727">
      <formula>LEN(TRIM(Q145))=0</formula>
    </cfRule>
  </conditionalFormatting>
  <conditionalFormatting sqref="T145:T147">
    <cfRule type="containsBlanks" dxfId="7037" priority="7726">
      <formula>LEN(TRIM(T145))=0</formula>
    </cfRule>
  </conditionalFormatting>
  <conditionalFormatting sqref="Y145:AH147">
    <cfRule type="containsBlanks" dxfId="7036" priority="7722">
      <formula>LEN(TRIM(Y145))=0</formula>
    </cfRule>
  </conditionalFormatting>
  <conditionalFormatting sqref="W145:W147">
    <cfRule type="containsBlanks" dxfId="7035" priority="7721">
      <formula>LEN(TRIM(W145))=0</formula>
    </cfRule>
  </conditionalFormatting>
  <conditionalFormatting sqref="X145:X147">
    <cfRule type="containsBlanks" dxfId="7034" priority="7720">
      <formula>LEN(TRIM(X145))=0</formula>
    </cfRule>
  </conditionalFormatting>
  <conditionalFormatting sqref="AI144">
    <cfRule type="containsBlanks" dxfId="7033" priority="7719">
      <formula>LEN(TRIM(AI144))=0</formula>
    </cfRule>
  </conditionalFormatting>
  <conditionalFormatting sqref="AJ144">
    <cfRule type="containsBlanks" dxfId="7032" priority="7718">
      <formula>LEN(TRIM(AJ144))=0</formula>
    </cfRule>
  </conditionalFormatting>
  <conditionalFormatting sqref="AI146">
    <cfRule type="containsBlanks" dxfId="7031" priority="7715">
      <formula>LEN(TRIM(AI146))=0</formula>
    </cfRule>
  </conditionalFormatting>
  <conditionalFormatting sqref="AJ146">
    <cfRule type="containsBlanks" dxfId="7030" priority="7714">
      <formula>LEN(TRIM(AJ146))=0</formula>
    </cfRule>
  </conditionalFormatting>
  <conditionalFormatting sqref="AS144:AV147">
    <cfRule type="containsBlanks" dxfId="7029" priority="7711">
      <formula>LEN(TRIM(AS144))=0</formula>
    </cfRule>
  </conditionalFormatting>
  <conditionalFormatting sqref="AN35:AP35">
    <cfRule type="containsBlanks" dxfId="7028" priority="7698">
      <formula>LEN(TRIM(AN35))=0</formula>
    </cfRule>
  </conditionalFormatting>
  <conditionalFormatting sqref="AN39:AP40">
    <cfRule type="containsBlanks" dxfId="7027" priority="7697">
      <formula>LEN(TRIM(AN39))=0</formula>
    </cfRule>
  </conditionalFormatting>
  <conditionalFormatting sqref="AN44:AP44">
    <cfRule type="containsBlanks" dxfId="7026" priority="7696">
      <formula>LEN(TRIM(AN44))=0</formula>
    </cfRule>
  </conditionalFormatting>
  <conditionalFormatting sqref="AN51:AP52">
    <cfRule type="containsBlanks" dxfId="7025" priority="7695">
      <formula>LEN(TRIM(AN51))=0</formula>
    </cfRule>
  </conditionalFormatting>
  <conditionalFormatting sqref="AN54:AP54">
    <cfRule type="containsBlanks" dxfId="7024" priority="7694">
      <formula>LEN(TRIM(AN54))=0</formula>
    </cfRule>
  </conditionalFormatting>
  <conditionalFormatting sqref="AN57:AP57">
    <cfRule type="containsBlanks" dxfId="7023" priority="7693">
      <formula>LEN(TRIM(AN57))=0</formula>
    </cfRule>
  </conditionalFormatting>
  <conditionalFormatting sqref="AN58:AP59">
    <cfRule type="containsBlanks" dxfId="7022" priority="7691">
      <formula>LEN(TRIM(AN58))=0</formula>
    </cfRule>
  </conditionalFormatting>
  <conditionalFormatting sqref="AN60:AP61">
    <cfRule type="containsBlanks" dxfId="7021" priority="7689">
      <formula>LEN(TRIM(AN60))=0</formula>
    </cfRule>
  </conditionalFormatting>
  <conditionalFormatting sqref="AN75:AP75">
    <cfRule type="containsBlanks" dxfId="7020" priority="7688">
      <formula>LEN(TRIM(AN75))=0</formula>
    </cfRule>
  </conditionalFormatting>
  <conditionalFormatting sqref="AN77:AP77">
    <cfRule type="containsBlanks" dxfId="7019" priority="7687">
      <formula>LEN(TRIM(AN77))=0</formula>
    </cfRule>
  </conditionalFormatting>
  <conditionalFormatting sqref="AN79:AP80">
    <cfRule type="containsBlanks" dxfId="7018" priority="7686">
      <formula>LEN(TRIM(AN79))=0</formula>
    </cfRule>
  </conditionalFormatting>
  <conditionalFormatting sqref="AN74:AP74">
    <cfRule type="containsBlanks" dxfId="7017" priority="7685">
      <formula>LEN(TRIM(AN74))=0</formula>
    </cfRule>
  </conditionalFormatting>
  <conditionalFormatting sqref="AN76:AP76">
    <cfRule type="containsBlanks" dxfId="7016" priority="7683">
      <formula>LEN(TRIM(AN76))=0</formula>
    </cfRule>
  </conditionalFormatting>
  <conditionalFormatting sqref="AN78:AP78">
    <cfRule type="containsBlanks" dxfId="7015" priority="7682">
      <formula>LEN(TRIM(AN78))=0</formula>
    </cfRule>
  </conditionalFormatting>
  <conditionalFormatting sqref="AN81:AP85">
    <cfRule type="containsBlanks" dxfId="7014" priority="7680">
      <formula>LEN(TRIM(AN81))=0</formula>
    </cfRule>
  </conditionalFormatting>
  <conditionalFormatting sqref="AN87:AP88">
    <cfRule type="containsBlanks" dxfId="7013" priority="7679">
      <formula>LEN(TRIM(AN87))=0</formula>
    </cfRule>
  </conditionalFormatting>
  <conditionalFormatting sqref="AN93:AP93">
    <cfRule type="containsBlanks" dxfId="7012" priority="7678">
      <formula>LEN(TRIM(AN93))=0</formula>
    </cfRule>
  </conditionalFormatting>
  <conditionalFormatting sqref="AN95:AP95">
    <cfRule type="containsBlanks" dxfId="7011" priority="7677">
      <formula>LEN(TRIM(AN95))=0</formula>
    </cfRule>
  </conditionalFormatting>
  <conditionalFormatting sqref="AN97:AP97">
    <cfRule type="containsBlanks" dxfId="7010" priority="7676">
      <formula>LEN(TRIM(AN97))=0</formula>
    </cfRule>
  </conditionalFormatting>
  <conditionalFormatting sqref="AN101:AP103">
    <cfRule type="containsBlanks" dxfId="7009" priority="7674">
      <formula>LEN(TRIM(AN101))=0</formula>
    </cfRule>
  </conditionalFormatting>
  <conditionalFormatting sqref="AN105:AP106">
    <cfRule type="containsBlanks" dxfId="7008" priority="7673">
      <formula>LEN(TRIM(AN105))=0</formula>
    </cfRule>
  </conditionalFormatting>
  <conditionalFormatting sqref="AN108:AP108">
    <cfRule type="containsBlanks" dxfId="7007" priority="7672">
      <formula>LEN(TRIM(AN108))=0</formula>
    </cfRule>
  </conditionalFormatting>
  <conditionalFormatting sqref="AN122:AP122">
    <cfRule type="containsBlanks" dxfId="7006" priority="7671">
      <formula>LEN(TRIM(AN122))=0</formula>
    </cfRule>
  </conditionalFormatting>
  <conditionalFormatting sqref="AN124:AP124">
    <cfRule type="containsBlanks" dxfId="7005" priority="7670">
      <formula>LEN(TRIM(AN124))=0</formula>
    </cfRule>
  </conditionalFormatting>
  <conditionalFormatting sqref="AN126:AP126">
    <cfRule type="containsBlanks" dxfId="7004" priority="7669">
      <formula>LEN(TRIM(AN126))=0</formula>
    </cfRule>
  </conditionalFormatting>
  <conditionalFormatting sqref="AN86:AP86">
    <cfRule type="containsBlanks" dxfId="7003" priority="7668">
      <formula>LEN(TRIM(AN86))=0</formula>
    </cfRule>
  </conditionalFormatting>
  <conditionalFormatting sqref="AN89:AP92">
    <cfRule type="containsBlanks" dxfId="7002" priority="7667">
      <formula>LEN(TRIM(AN89))=0</formula>
    </cfRule>
  </conditionalFormatting>
  <conditionalFormatting sqref="AN94:AP94">
    <cfRule type="containsBlanks" dxfId="7001" priority="7666">
      <formula>LEN(TRIM(AN94))=0</formula>
    </cfRule>
  </conditionalFormatting>
  <conditionalFormatting sqref="AN96:AP96">
    <cfRule type="containsBlanks" dxfId="7000" priority="7665">
      <formula>LEN(TRIM(AN96))=0</formula>
    </cfRule>
  </conditionalFormatting>
  <conditionalFormatting sqref="AN98:AP100">
    <cfRule type="containsBlanks" dxfId="6999" priority="7664">
      <formula>LEN(TRIM(AN98))=0</formula>
    </cfRule>
  </conditionalFormatting>
  <conditionalFormatting sqref="AN109:AP121">
    <cfRule type="containsBlanks" dxfId="6998" priority="7663">
      <formula>LEN(TRIM(AN109))=0</formula>
    </cfRule>
  </conditionalFormatting>
  <conditionalFormatting sqref="AN125:AP125">
    <cfRule type="containsBlanks" dxfId="6997" priority="7662">
      <formula>LEN(TRIM(AN125))=0</formula>
    </cfRule>
  </conditionalFormatting>
  <conditionalFormatting sqref="AN133:AP133">
    <cfRule type="containsBlanks" dxfId="6996" priority="7661">
      <formula>LEN(TRIM(AN133))=0</formula>
    </cfRule>
  </conditionalFormatting>
  <conditionalFormatting sqref="AN140:AP142">
    <cfRule type="containsBlanks" dxfId="6995" priority="7660">
      <formula>LEN(TRIM(AN140))=0</formula>
    </cfRule>
  </conditionalFormatting>
  <conditionalFormatting sqref="AN144:AP144 AN146:AP146">
    <cfRule type="containsBlanks" dxfId="6994" priority="7659">
      <formula>LEN(TRIM(AN144))=0</formula>
    </cfRule>
  </conditionalFormatting>
  <conditionalFormatting sqref="AI145">
    <cfRule type="containsBlanks" dxfId="6993" priority="7658">
      <formula>LEN(TRIM(AI145))=0</formula>
    </cfRule>
  </conditionalFormatting>
  <conditionalFormatting sqref="AJ145">
    <cfRule type="containsBlanks" dxfId="6992" priority="7657">
      <formula>LEN(TRIM(AJ145))=0</formula>
    </cfRule>
  </conditionalFormatting>
  <conditionalFormatting sqref="AN145:AP145">
    <cfRule type="containsBlanks" dxfId="6991" priority="7655">
      <formula>LEN(TRIM(AN145))=0</formula>
    </cfRule>
  </conditionalFormatting>
  <conditionalFormatting sqref="AI147">
    <cfRule type="containsBlanks" dxfId="6990" priority="7654">
      <formula>LEN(TRIM(AI147))=0</formula>
    </cfRule>
  </conditionalFormatting>
  <conditionalFormatting sqref="AJ147">
    <cfRule type="containsBlanks" dxfId="6989" priority="7653">
      <formula>LEN(TRIM(AJ147))=0</formula>
    </cfRule>
  </conditionalFormatting>
  <conditionalFormatting sqref="AN147:AP147">
    <cfRule type="containsBlanks" dxfId="6988" priority="7651">
      <formula>LEN(TRIM(AN147))=0</formula>
    </cfRule>
  </conditionalFormatting>
  <conditionalFormatting sqref="AY144:BE147 BG144:BG147">
    <cfRule type="containsBlanks" dxfId="6987" priority="7650">
      <formula>LEN(TRIM(AY144))=0</formula>
    </cfRule>
  </conditionalFormatting>
  <conditionalFormatting sqref="R145:R147">
    <cfRule type="containsBlanks" dxfId="6986" priority="7649">
      <formula>LEN(TRIM(R145))=0</formula>
    </cfRule>
  </conditionalFormatting>
  <conditionalFormatting sqref="AY148:BE148 BG148">
    <cfRule type="containsBlanks" dxfId="6985" priority="7634">
      <formula>LEN(TRIM(AY148))=0</formula>
    </cfRule>
  </conditionalFormatting>
  <conditionalFormatting sqref="AO148">
    <cfRule type="containsBlanks" dxfId="6984" priority="7633">
      <formula>LEN(TRIM(AO148))=0</formula>
    </cfRule>
  </conditionalFormatting>
  <conditionalFormatting sqref="AU148:AV148">
    <cfRule type="containsBlanks" dxfId="6983" priority="7632">
      <formula>LEN(TRIM(AU148))=0</formula>
    </cfRule>
  </conditionalFormatting>
  <conditionalFormatting sqref="AN148:AP148">
    <cfRule type="containsBlanks" dxfId="6982" priority="7627">
      <formula>LEN(TRIM(AN148))=0</formula>
    </cfRule>
  </conditionalFormatting>
  <conditionalFormatting sqref="AL148">
    <cfRule type="containsBlanks" dxfId="6981" priority="7625">
      <formula>LEN(TRIM(AL148))=0</formula>
    </cfRule>
  </conditionalFormatting>
  <conditionalFormatting sqref="AK148">
    <cfRule type="containsBlanks" dxfId="6980" priority="7624">
      <formula>LEN(TRIM(AK148))=0</formula>
    </cfRule>
  </conditionalFormatting>
  <conditionalFormatting sqref="F148:J148 P148 N148 L148">
    <cfRule type="containsBlanks" dxfId="6979" priority="7623">
      <formula>LEN(TRIM(F148))=0</formula>
    </cfRule>
  </conditionalFormatting>
  <conditionalFormatting sqref="O148">
    <cfRule type="containsBlanks" dxfId="6978" priority="7622">
      <formula>LEN(TRIM(O148))=0</formula>
    </cfRule>
  </conditionalFormatting>
  <conditionalFormatting sqref="M148">
    <cfRule type="containsBlanks" dxfId="6977" priority="7621">
      <formula>LEN(TRIM(M148))=0</formula>
    </cfRule>
  </conditionalFormatting>
  <conditionalFormatting sqref="K148">
    <cfRule type="containsBlanks" dxfId="6976" priority="7620">
      <formula>LEN(TRIM(K148))=0</formula>
    </cfRule>
  </conditionalFormatting>
  <conditionalFormatting sqref="AG149:AI149">
    <cfRule type="containsBlanks" dxfId="6975" priority="7615">
      <formula>LEN(TRIM(AG149))=0</formula>
    </cfRule>
  </conditionalFormatting>
  <conditionalFormatting sqref="AF149">
    <cfRule type="containsBlanks" dxfId="6974" priority="7614">
      <formula>LEN(TRIM(AF149))=0</formula>
    </cfRule>
  </conditionalFormatting>
  <conditionalFormatting sqref="F149:H149 M149:N149 P149 K149">
    <cfRule type="containsBlanks" dxfId="6973" priority="7613">
      <formula>LEN(TRIM(F149))=0</formula>
    </cfRule>
  </conditionalFormatting>
  <conditionalFormatting sqref="L149">
    <cfRule type="containsBlanks" dxfId="6972" priority="7612">
      <formula>LEN(TRIM(L149))=0</formula>
    </cfRule>
  </conditionalFormatting>
  <conditionalFormatting sqref="O149">
    <cfRule type="containsBlanks" dxfId="6971" priority="7611">
      <formula>LEN(TRIM(O149))=0</formula>
    </cfRule>
  </conditionalFormatting>
  <conditionalFormatting sqref="I149:J149">
    <cfRule type="containsBlanks" dxfId="6970" priority="7610">
      <formula>LEN(TRIM(I149))=0</formula>
    </cfRule>
  </conditionalFormatting>
  <conditionalFormatting sqref="K150">
    <cfRule type="containsBlanks" dxfId="6969" priority="7606">
      <formula>LEN(TRIM(K150))=0</formula>
    </cfRule>
  </conditionalFormatting>
  <conditionalFormatting sqref="M150">
    <cfRule type="containsBlanks" dxfId="6968" priority="7605">
      <formula>LEN(TRIM(M150))=0</formula>
    </cfRule>
  </conditionalFormatting>
  <conditionalFormatting sqref="O150">
    <cfRule type="containsBlanks" dxfId="6967" priority="7604">
      <formula>LEN(TRIM(O150))=0</formula>
    </cfRule>
  </conditionalFormatting>
  <conditionalFormatting sqref="I150:J150">
    <cfRule type="containsBlanks" dxfId="6966" priority="7603">
      <formula>LEN(TRIM(I150))=0</formula>
    </cfRule>
  </conditionalFormatting>
  <conditionalFormatting sqref="X150">
    <cfRule type="containsBlanks" dxfId="6965" priority="7602">
      <formula>LEN(TRIM(X150))=0</formula>
    </cfRule>
  </conditionalFormatting>
  <conditionalFormatting sqref="AD150">
    <cfRule type="containsBlanks" dxfId="6964" priority="7601">
      <formula>LEN(TRIM(AD150))=0</formula>
    </cfRule>
  </conditionalFormatting>
  <conditionalFormatting sqref="AC150">
    <cfRule type="containsBlanks" dxfId="6963" priority="7600">
      <formula>LEN(TRIM(AC150))=0</formula>
    </cfRule>
  </conditionalFormatting>
  <conditionalFormatting sqref="AO150">
    <cfRule type="containsBlanks" dxfId="6962" priority="7599">
      <formula>LEN(TRIM(AO150))=0</formula>
    </cfRule>
  </conditionalFormatting>
  <conditionalFormatting sqref="AU150:AV150">
    <cfRule type="containsBlanks" dxfId="6961" priority="7589">
      <formula>LEN(TRIM(AU150))=0</formula>
    </cfRule>
  </conditionalFormatting>
  <conditionalFormatting sqref="AY150:BE150 BG150">
    <cfRule type="containsBlanks" dxfId="6960" priority="7588">
      <formula>LEN(TRIM(AY150))=0</formula>
    </cfRule>
  </conditionalFormatting>
  <conditionalFormatting sqref="AP152:AP153">
    <cfRule type="containsBlanks" dxfId="6959" priority="7554">
      <formula>LEN(TRIM(AP152))=0</formula>
    </cfRule>
  </conditionalFormatting>
  <conditionalFormatting sqref="AZ151:BA151">
    <cfRule type="containsBlanks" dxfId="6958" priority="7570">
      <formula>LEN(TRIM(AZ151))=0</formula>
    </cfRule>
  </conditionalFormatting>
  <conditionalFormatting sqref="R151">
    <cfRule type="containsBlanks" dxfId="6957" priority="7564">
      <formula>LEN(TRIM(R151))=0</formula>
    </cfRule>
  </conditionalFormatting>
  <conditionalFormatting sqref="AL152:AL153">
    <cfRule type="containsBlanks" dxfId="6956" priority="7559">
      <formula>LEN(TRIM(AL152))=0</formula>
    </cfRule>
  </conditionalFormatting>
  <conditionalFormatting sqref="AU152:AV153">
    <cfRule type="containsBlanks" dxfId="6955" priority="7558">
      <formula>LEN(TRIM(AU152))=0</formula>
    </cfRule>
  </conditionalFormatting>
  <conditionalFormatting sqref="AO152:AO153">
    <cfRule type="containsBlanks" dxfId="6954" priority="7557">
      <formula>LEN(TRIM(AO152))=0</formula>
    </cfRule>
  </conditionalFormatting>
  <conditionalFormatting sqref="AW152:AW153">
    <cfRule type="containsBlanks" dxfId="6953" priority="7556">
      <formula>LEN(TRIM(AW152))=0</formula>
    </cfRule>
  </conditionalFormatting>
  <conditionalFormatting sqref="AX152:AX153">
    <cfRule type="containsBlanks" dxfId="6952" priority="7555">
      <formula>LEN(TRIM(AX152))=0</formula>
    </cfRule>
  </conditionalFormatting>
  <conditionalFormatting sqref="BG1:BH1">
    <cfRule type="containsBlanks" dxfId="6951" priority="7553">
      <formula>LEN(TRIM(BG1))=0</formula>
    </cfRule>
  </conditionalFormatting>
  <conditionalFormatting sqref="BF98 BF122:BF124">
    <cfRule type="containsBlanks" dxfId="6950" priority="7552">
      <formula>LEN(TRIM(BF98))=0</formula>
    </cfRule>
  </conditionalFormatting>
  <conditionalFormatting sqref="BF99:BF100">
    <cfRule type="containsBlanks" dxfId="6949" priority="7551">
      <formula>LEN(TRIM(BF99))=0</formula>
    </cfRule>
  </conditionalFormatting>
  <conditionalFormatting sqref="R29:U29 U20:U28">
    <cfRule type="containsBlanks" dxfId="6948" priority="7549">
      <formula>LEN(TRIM(R20))=0</formula>
    </cfRule>
  </conditionalFormatting>
  <conditionalFormatting sqref="BI2:BI98 BI306:BI470 BI473:BI477 BI483 BI481 BI485:BI491 BI493:BI494 BI497:BI503 BI509:BI510 BI512 BI514:BI515 BI517 BI519:BI523 BI527:BI531 BI533 BI535 BI541:BI548 BI550 BI553:BI554 BI557:BI558 BI560:BI565 BI569:BI594 BI596:BI639 BI646:BI648 BI650:BI656 BI658:BI669 BI672:BI674 BI677:BI682 BI101:BI302 BI685:BI1048576">
    <cfRule type="notContainsBlanks" dxfId="6947" priority="7547">
      <formula>LEN(TRIM(BI2))&gt;0</formula>
    </cfRule>
  </conditionalFormatting>
  <conditionalFormatting sqref="BG36:BG37">
    <cfRule type="containsBlanks" dxfId="6946" priority="7546">
      <formula>LEN(TRIM(BG36))=0</formula>
    </cfRule>
  </conditionalFormatting>
  <conditionalFormatting sqref="BG39:BG40">
    <cfRule type="containsBlanks" dxfId="6945" priority="7545">
      <formula>LEN(TRIM(BG39))=0</formula>
    </cfRule>
  </conditionalFormatting>
  <conditionalFormatting sqref="BG42">
    <cfRule type="containsBlanks" dxfId="6944" priority="7544">
      <formula>LEN(TRIM(BG42))=0</formula>
    </cfRule>
  </conditionalFormatting>
  <conditionalFormatting sqref="BH48">
    <cfRule type="containsBlanks" dxfId="6943" priority="7543">
      <formula>LEN(TRIM(BH48))=0</formula>
    </cfRule>
  </conditionalFormatting>
  <conditionalFormatting sqref="BG47">
    <cfRule type="containsBlanks" dxfId="6942" priority="7542">
      <formula>LEN(TRIM(BG47))=0</formula>
    </cfRule>
  </conditionalFormatting>
  <conditionalFormatting sqref="BG52:BH52">
    <cfRule type="containsBlanks" dxfId="6941" priority="7541">
      <formula>LEN(TRIM(BG52))=0</formula>
    </cfRule>
  </conditionalFormatting>
  <conditionalFormatting sqref="BG81:BG85">
    <cfRule type="containsBlanks" dxfId="6940" priority="7540">
      <formula>LEN(TRIM(BG81))=0</formula>
    </cfRule>
  </conditionalFormatting>
  <conditionalFormatting sqref="BI99:BI100">
    <cfRule type="containsBlanks" dxfId="6939" priority="7539">
      <formula>LEN(TRIM(BI99))=0</formula>
    </cfRule>
  </conditionalFormatting>
  <conditionalFormatting sqref="BI99:BI100">
    <cfRule type="notContainsBlanks" dxfId="6938" priority="7538">
      <formula>LEN(TRIM(BI99))&gt;0</formula>
    </cfRule>
  </conditionalFormatting>
  <conditionalFormatting sqref="BH130">
    <cfRule type="containsBlanks" dxfId="6937" priority="7537">
      <formula>LEN(TRIM(BH130))=0</formula>
    </cfRule>
  </conditionalFormatting>
  <conditionalFormatting sqref="AP36:AP37">
    <cfRule type="containsBlanks" dxfId="6936" priority="7536">
      <formula>LEN(TRIM(AP36))=0</formula>
    </cfRule>
  </conditionalFormatting>
  <conditionalFormatting sqref="AP58:AP59">
    <cfRule type="containsBlanks" dxfId="6935" priority="7535">
      <formula>LEN(TRIM(AP58))=0</formula>
    </cfRule>
  </conditionalFormatting>
  <conditionalFormatting sqref="AP60:AP61">
    <cfRule type="containsBlanks" dxfId="6934" priority="7534">
      <formula>LEN(TRIM(AP60))=0</formula>
    </cfRule>
  </conditionalFormatting>
  <conditionalFormatting sqref="AP66">
    <cfRule type="containsBlanks" dxfId="6933" priority="7533">
      <formula>LEN(TRIM(AP66))=0</formula>
    </cfRule>
  </conditionalFormatting>
  <conditionalFormatting sqref="AP69:AP70">
    <cfRule type="containsBlanks" dxfId="6932" priority="7532">
      <formula>LEN(TRIM(AP69))=0</formula>
    </cfRule>
  </conditionalFormatting>
  <conditionalFormatting sqref="AP69:AP70">
    <cfRule type="containsBlanks" dxfId="6931" priority="7531">
      <formula>LEN(TRIM(AP69))=0</formula>
    </cfRule>
  </conditionalFormatting>
  <conditionalFormatting sqref="K76:M76">
    <cfRule type="containsBlanks" dxfId="6930" priority="7530">
      <formula>LEN(TRIM(K76))=0</formula>
    </cfRule>
  </conditionalFormatting>
  <conditionalFormatting sqref="L154">
    <cfRule type="containsBlanks" dxfId="6929" priority="7529">
      <formula>LEN(TRIM(L154))=0</formula>
    </cfRule>
  </conditionalFormatting>
  <conditionalFormatting sqref="AX154">
    <cfRule type="containsBlanks" dxfId="6928" priority="7528">
      <formula>LEN(TRIM(AX154))=0</formula>
    </cfRule>
  </conditionalFormatting>
  <conditionalFormatting sqref="AO154">
    <cfRule type="containsBlanks" dxfId="6927" priority="7527">
      <formula>LEN(TRIM(AO154))=0</formula>
    </cfRule>
  </conditionalFormatting>
  <conditionalFormatting sqref="AU154:AV154">
    <cfRule type="containsBlanks" dxfId="6926" priority="7526">
      <formula>LEN(TRIM(AU154))=0</formula>
    </cfRule>
  </conditionalFormatting>
  <conditionalFormatting sqref="AN158">
    <cfRule type="containsBlanks" dxfId="6925" priority="7498">
      <formula>LEN(TRIM(AN158))=0</formula>
    </cfRule>
  </conditionalFormatting>
  <conditionalFormatting sqref="AS157:AV158">
    <cfRule type="containsBlanks" dxfId="6924" priority="7497">
      <formula>LEN(TRIM(AS157))=0</formula>
    </cfRule>
  </conditionalFormatting>
  <conditionalFormatting sqref="F155:K156 M155:P156">
    <cfRule type="containsBlanks" dxfId="6923" priority="7523">
      <formula>LEN(TRIM(F155))=0</formula>
    </cfRule>
  </conditionalFormatting>
  <conditionalFormatting sqref="L155:L156">
    <cfRule type="containsBlanks" dxfId="6922" priority="7522">
      <formula>LEN(TRIM(L155))=0</formula>
    </cfRule>
  </conditionalFormatting>
  <conditionalFormatting sqref="AI158">
    <cfRule type="containsBlanks" dxfId="6921" priority="7501">
      <formula>LEN(TRIM(AI158))=0</formula>
    </cfRule>
  </conditionalFormatting>
  <conditionalFormatting sqref="AW155:AW156">
    <cfRule type="containsBlanks" dxfId="6920" priority="7518">
      <formula>LEN(TRIM(AW155))=0</formula>
    </cfRule>
  </conditionalFormatting>
  <conditionalFormatting sqref="AU155:AV156">
    <cfRule type="containsBlanks" dxfId="6919" priority="7517">
      <formula>LEN(TRIM(AU155))=0</formula>
    </cfRule>
  </conditionalFormatting>
  <conditionalFormatting sqref="H157">
    <cfRule type="containsBlanks" dxfId="6918" priority="7515">
      <formula>LEN(TRIM(H157))=0</formula>
    </cfRule>
  </conditionalFormatting>
  <conditionalFormatting sqref="G158">
    <cfRule type="containsBlanks" dxfId="6917" priority="7514">
      <formula>LEN(TRIM(G158))=0</formula>
    </cfRule>
  </conditionalFormatting>
  <conditionalFormatting sqref="H158">
    <cfRule type="containsBlanks" dxfId="6916" priority="7513">
      <formula>LEN(TRIM(H158))=0</formula>
    </cfRule>
  </conditionalFormatting>
  <conditionalFormatting sqref="T157:T158">
    <cfRule type="containsBlanks" dxfId="6915" priority="7512">
      <formula>LEN(TRIM(T157))=0</formula>
    </cfRule>
  </conditionalFormatting>
  <conditionalFormatting sqref="AF157">
    <cfRule type="containsBlanks" dxfId="6914" priority="7511">
      <formula>LEN(TRIM(AF157))=0</formula>
    </cfRule>
  </conditionalFormatting>
  <conditionalFormatting sqref="AA158:AE158 AG158:AH158">
    <cfRule type="containsBlanks" dxfId="6913" priority="7510">
      <formula>LEN(TRIM(AA158))=0</formula>
    </cfRule>
  </conditionalFormatting>
  <conditionalFormatting sqref="AF158">
    <cfRule type="containsBlanks" dxfId="6912" priority="7509">
      <formula>LEN(TRIM(AF158))=0</formula>
    </cfRule>
  </conditionalFormatting>
  <conditionalFormatting sqref="AK157:AM157">
    <cfRule type="containsBlanks" dxfId="6911" priority="7508">
      <formula>LEN(TRIM(AK157))=0</formula>
    </cfRule>
  </conditionalFormatting>
  <conditionalFormatting sqref="AJ157">
    <cfRule type="containsBlanks" dxfId="6910" priority="7507">
      <formula>LEN(TRIM(AJ157))=0</formula>
    </cfRule>
  </conditionalFormatting>
  <conditionalFormatting sqref="AN157">
    <cfRule type="containsBlanks" dxfId="6909" priority="7506">
      <formula>LEN(TRIM(AN157))=0</formula>
    </cfRule>
  </conditionalFormatting>
  <conditionalFormatting sqref="AK158">
    <cfRule type="containsBlanks" dxfId="6908" priority="7500">
      <formula>LEN(TRIM(AK158))=0</formula>
    </cfRule>
  </conditionalFormatting>
  <conditionalFormatting sqref="AJ158">
    <cfRule type="containsBlanks" dxfId="6907" priority="7499">
      <formula>LEN(TRIM(AJ158))=0</formula>
    </cfRule>
  </conditionalFormatting>
  <conditionalFormatting sqref="BI158">
    <cfRule type="containsBlanks" dxfId="6906" priority="7496">
      <formula>LEN(TRIM(BI158))=0</formula>
    </cfRule>
  </conditionalFormatting>
  <conditionalFormatting sqref="AC159:AD159">
    <cfRule type="containsBlanks" dxfId="6905" priority="7495">
      <formula>LEN(TRIM(AC159))=0</formula>
    </cfRule>
  </conditionalFormatting>
  <conditionalFormatting sqref="AF159">
    <cfRule type="containsBlanks" dxfId="6904" priority="7494">
      <formula>LEN(TRIM(AF159))=0</formula>
    </cfRule>
  </conditionalFormatting>
  <conditionalFormatting sqref="W160:AB160 AE160 AG160:AH160">
    <cfRule type="containsBlanks" dxfId="6903" priority="7493">
      <formula>LEN(TRIM(W160))=0</formula>
    </cfRule>
  </conditionalFormatting>
  <conditionalFormatting sqref="AC160:AD160">
    <cfRule type="containsBlanks" dxfId="6902" priority="7492">
      <formula>LEN(TRIM(AC160))=0</formula>
    </cfRule>
  </conditionalFormatting>
  <conditionalFormatting sqref="AF160">
    <cfRule type="containsBlanks" dxfId="6901" priority="7491">
      <formula>LEN(TRIM(AF160))=0</formula>
    </cfRule>
  </conditionalFormatting>
  <conditionalFormatting sqref="AK159">
    <cfRule type="containsBlanks" dxfId="6900" priority="7490">
      <formula>LEN(TRIM(AK159))=0</formula>
    </cfRule>
  </conditionalFormatting>
  <conditionalFormatting sqref="AK160">
    <cfRule type="containsBlanks" dxfId="6899" priority="7489">
      <formula>LEN(TRIM(AK160))=0</formula>
    </cfRule>
  </conditionalFormatting>
  <conditionalFormatting sqref="AL161:AM161">
    <cfRule type="containsBlanks" dxfId="6898" priority="7480">
      <formula>LEN(TRIM(AL161))=0</formula>
    </cfRule>
  </conditionalFormatting>
  <conditionalFormatting sqref="AL158:AL160">
    <cfRule type="containsBlanks" dxfId="6897" priority="7487">
      <formula>LEN(TRIM(AL158))=0</formula>
    </cfRule>
  </conditionalFormatting>
  <conditionalFormatting sqref="AN159:AN160">
    <cfRule type="containsBlanks" dxfId="6896" priority="7485">
      <formula>LEN(TRIM(AN159))=0</formula>
    </cfRule>
  </conditionalFormatting>
  <conditionalFormatting sqref="AU159:AV160">
    <cfRule type="containsBlanks" dxfId="6895" priority="7484">
      <formula>LEN(TRIM(AU159))=0</formula>
    </cfRule>
  </conditionalFormatting>
  <conditionalFormatting sqref="BF160:BH160 BH161">
    <cfRule type="containsBlanks" dxfId="6894" priority="7483">
      <formula>LEN(TRIM(BF160))=0</formula>
    </cfRule>
  </conditionalFormatting>
  <conditionalFormatting sqref="AC161:AD161">
    <cfRule type="containsBlanks" dxfId="6893" priority="7482">
      <formula>LEN(TRIM(AC161))=0</formula>
    </cfRule>
  </conditionalFormatting>
  <conditionalFormatting sqref="AK161">
    <cfRule type="containsBlanks" dxfId="6892" priority="7481">
      <formula>LEN(TRIM(AK161))=0</formula>
    </cfRule>
  </conditionalFormatting>
  <conditionalFormatting sqref="AM160">
    <cfRule type="containsBlanks" dxfId="6891" priority="7380">
      <formula>LEN(TRIM(AM160))=0</formula>
    </cfRule>
  </conditionalFormatting>
  <conditionalFormatting sqref="AM1">
    <cfRule type="containsBlanks" dxfId="6890" priority="7479">
      <formula>LEN(TRIM(AM1))=0</formula>
    </cfRule>
  </conditionalFormatting>
  <conditionalFormatting sqref="AM2:AM7">
    <cfRule type="containsBlanks" dxfId="6889" priority="7478">
      <formula>LEN(TRIM(AM2))=0</formula>
    </cfRule>
  </conditionalFormatting>
  <conditionalFormatting sqref="AM8:AM10">
    <cfRule type="containsBlanks" dxfId="6888" priority="7477">
      <formula>LEN(TRIM(AM8))=0</formula>
    </cfRule>
  </conditionalFormatting>
  <conditionalFormatting sqref="AM11:AM12">
    <cfRule type="containsBlanks" dxfId="6887" priority="7476">
      <formula>LEN(TRIM(AM11))=0</formula>
    </cfRule>
  </conditionalFormatting>
  <conditionalFormatting sqref="AM13">
    <cfRule type="containsBlanks" dxfId="6886" priority="7475">
      <formula>LEN(TRIM(AM13))=0</formula>
    </cfRule>
  </conditionalFormatting>
  <conditionalFormatting sqref="AM14">
    <cfRule type="containsBlanks" dxfId="6885" priority="7474">
      <formula>LEN(TRIM(AM14))=0</formula>
    </cfRule>
  </conditionalFormatting>
  <conditionalFormatting sqref="AM15">
    <cfRule type="containsBlanks" dxfId="6884" priority="7473">
      <formula>LEN(TRIM(AM15))=0</formula>
    </cfRule>
  </conditionalFormatting>
  <conditionalFormatting sqref="AM16:AM17">
    <cfRule type="containsBlanks" dxfId="6883" priority="7472">
      <formula>LEN(TRIM(AM16))=0</formula>
    </cfRule>
  </conditionalFormatting>
  <conditionalFormatting sqref="AM18:AM19">
    <cfRule type="containsBlanks" dxfId="6882" priority="7471">
      <formula>LEN(TRIM(AM18))=0</formula>
    </cfRule>
  </conditionalFormatting>
  <conditionalFormatting sqref="AM20">
    <cfRule type="containsBlanks" dxfId="6881" priority="7470">
      <formula>LEN(TRIM(AM20))=0</formula>
    </cfRule>
  </conditionalFormatting>
  <conditionalFormatting sqref="AM21">
    <cfRule type="containsBlanks" dxfId="6880" priority="7469">
      <formula>LEN(TRIM(AM21))=0</formula>
    </cfRule>
  </conditionalFormatting>
  <conditionalFormatting sqref="AM22">
    <cfRule type="containsBlanks" dxfId="6879" priority="7468">
      <formula>LEN(TRIM(AM22))=0</formula>
    </cfRule>
  </conditionalFormatting>
  <conditionalFormatting sqref="AM23">
    <cfRule type="containsBlanks" dxfId="6878" priority="7467">
      <formula>LEN(TRIM(AM23))=0</formula>
    </cfRule>
  </conditionalFormatting>
  <conditionalFormatting sqref="AM25:AM27">
    <cfRule type="containsBlanks" dxfId="6877" priority="7466">
      <formula>LEN(TRIM(AM25))=0</formula>
    </cfRule>
  </conditionalFormatting>
  <conditionalFormatting sqref="AM24">
    <cfRule type="containsBlanks" dxfId="6876" priority="7465">
      <formula>LEN(TRIM(AM24))=0</formula>
    </cfRule>
  </conditionalFormatting>
  <conditionalFormatting sqref="AM28">
    <cfRule type="containsBlanks" dxfId="6875" priority="7464">
      <formula>LEN(TRIM(AM28))=0</formula>
    </cfRule>
  </conditionalFormatting>
  <conditionalFormatting sqref="AM29">
    <cfRule type="containsBlanks" dxfId="6874" priority="7463">
      <formula>LEN(TRIM(AM29))=0</formula>
    </cfRule>
  </conditionalFormatting>
  <conditionalFormatting sqref="AM30">
    <cfRule type="containsBlanks" dxfId="6873" priority="7462">
      <formula>LEN(TRIM(AM30))=0</formula>
    </cfRule>
  </conditionalFormatting>
  <conditionalFormatting sqref="AM31">
    <cfRule type="containsBlanks" dxfId="6872" priority="7461">
      <formula>LEN(TRIM(AM31))=0</formula>
    </cfRule>
  </conditionalFormatting>
  <conditionalFormatting sqref="AM32:AM34">
    <cfRule type="containsBlanks" dxfId="6871" priority="7460">
      <formula>LEN(TRIM(AM32))=0</formula>
    </cfRule>
  </conditionalFormatting>
  <conditionalFormatting sqref="AM36:AM37">
    <cfRule type="containsBlanks" dxfId="6870" priority="7459">
      <formula>LEN(TRIM(AM36))=0</formula>
    </cfRule>
  </conditionalFormatting>
  <conditionalFormatting sqref="AM35">
    <cfRule type="containsBlanks" dxfId="6869" priority="7458">
      <formula>LEN(TRIM(AM35))=0</formula>
    </cfRule>
  </conditionalFormatting>
  <conditionalFormatting sqref="AM38">
    <cfRule type="containsBlanks" dxfId="6868" priority="7457">
      <formula>LEN(TRIM(AM38))=0</formula>
    </cfRule>
  </conditionalFormatting>
  <conditionalFormatting sqref="AM39:AM40">
    <cfRule type="containsBlanks" dxfId="6867" priority="7456">
      <formula>LEN(TRIM(AM39))=0</formula>
    </cfRule>
  </conditionalFormatting>
  <conditionalFormatting sqref="AM41:AM44">
    <cfRule type="containsBlanks" dxfId="6866" priority="7455">
      <formula>LEN(TRIM(AM41))=0</formula>
    </cfRule>
  </conditionalFormatting>
  <conditionalFormatting sqref="AM45:AM46">
    <cfRule type="containsBlanks" dxfId="6865" priority="7454">
      <formula>LEN(TRIM(AM45))=0</formula>
    </cfRule>
  </conditionalFormatting>
  <conditionalFormatting sqref="AM47:AM48">
    <cfRule type="containsBlanks" dxfId="6864" priority="7453">
      <formula>LEN(TRIM(AM47))=0</formula>
    </cfRule>
  </conditionalFormatting>
  <conditionalFormatting sqref="AM49:AM50">
    <cfRule type="containsBlanks" dxfId="6863" priority="7452">
      <formula>LEN(TRIM(AM49))=0</formula>
    </cfRule>
  </conditionalFormatting>
  <conditionalFormatting sqref="AM51:AM52">
    <cfRule type="containsBlanks" dxfId="6862" priority="7451">
      <formula>LEN(TRIM(AM51))=0</formula>
    </cfRule>
  </conditionalFormatting>
  <conditionalFormatting sqref="AM53">
    <cfRule type="containsBlanks" dxfId="6861" priority="7450">
      <formula>LEN(TRIM(AM53))=0</formula>
    </cfRule>
  </conditionalFormatting>
  <conditionalFormatting sqref="AM55:AM56">
    <cfRule type="containsBlanks" dxfId="6860" priority="7449">
      <formula>LEN(TRIM(AM55))=0</formula>
    </cfRule>
  </conditionalFormatting>
  <conditionalFormatting sqref="AM54">
    <cfRule type="containsBlanks" dxfId="6859" priority="7448">
      <formula>LEN(TRIM(AM54))=0</formula>
    </cfRule>
  </conditionalFormatting>
  <conditionalFormatting sqref="AM57">
    <cfRule type="containsBlanks" dxfId="6858" priority="7447">
      <formula>LEN(TRIM(AM57))=0</formula>
    </cfRule>
  </conditionalFormatting>
  <conditionalFormatting sqref="AM58:AM59">
    <cfRule type="containsBlanks" dxfId="6857" priority="7446">
      <formula>LEN(TRIM(AM58))=0</formula>
    </cfRule>
  </conditionalFormatting>
  <conditionalFormatting sqref="AM60:AM61">
    <cfRule type="containsBlanks" dxfId="6856" priority="7445">
      <formula>LEN(TRIM(AM60))=0</formula>
    </cfRule>
  </conditionalFormatting>
  <conditionalFormatting sqref="AM62">
    <cfRule type="containsBlanks" dxfId="6855" priority="7444">
      <formula>LEN(TRIM(AM62))=0</formula>
    </cfRule>
  </conditionalFormatting>
  <conditionalFormatting sqref="AM63">
    <cfRule type="containsBlanks" dxfId="6854" priority="7443">
      <formula>LEN(TRIM(AM63))=0</formula>
    </cfRule>
  </conditionalFormatting>
  <conditionalFormatting sqref="AM64:AM65">
    <cfRule type="containsBlanks" dxfId="6853" priority="7442">
      <formula>LEN(TRIM(AM64))=0</formula>
    </cfRule>
  </conditionalFormatting>
  <conditionalFormatting sqref="AM66:AM68">
    <cfRule type="containsBlanks" dxfId="6852" priority="7441">
      <formula>LEN(TRIM(AM66))=0</formula>
    </cfRule>
  </conditionalFormatting>
  <conditionalFormatting sqref="AM69:AM70">
    <cfRule type="containsBlanks" dxfId="6851" priority="7440">
      <formula>LEN(TRIM(AM69))=0</formula>
    </cfRule>
  </conditionalFormatting>
  <conditionalFormatting sqref="AM71">
    <cfRule type="containsBlanks" dxfId="6850" priority="7439">
      <formula>LEN(TRIM(AM71))=0</formula>
    </cfRule>
  </conditionalFormatting>
  <conditionalFormatting sqref="AM72">
    <cfRule type="containsBlanks" dxfId="6849" priority="7438">
      <formula>LEN(TRIM(AM72))=0</formula>
    </cfRule>
  </conditionalFormatting>
  <conditionalFormatting sqref="AM73">
    <cfRule type="containsBlanks" dxfId="6848" priority="7437">
      <formula>LEN(TRIM(AM73))=0</formula>
    </cfRule>
  </conditionalFormatting>
  <conditionalFormatting sqref="AM74">
    <cfRule type="containsBlanks" dxfId="6847" priority="7436">
      <formula>LEN(TRIM(AM74))=0</formula>
    </cfRule>
  </conditionalFormatting>
  <conditionalFormatting sqref="AM75">
    <cfRule type="containsBlanks" dxfId="6846" priority="7435">
      <formula>LEN(TRIM(AM75))=0</formula>
    </cfRule>
  </conditionalFormatting>
  <conditionalFormatting sqref="AM76">
    <cfRule type="containsBlanks" dxfId="6845" priority="7434">
      <formula>LEN(TRIM(AM76))=0</formula>
    </cfRule>
  </conditionalFormatting>
  <conditionalFormatting sqref="AM77">
    <cfRule type="containsBlanks" dxfId="6844" priority="7433">
      <formula>LEN(TRIM(AM77))=0</formula>
    </cfRule>
  </conditionalFormatting>
  <conditionalFormatting sqref="AM78">
    <cfRule type="containsBlanks" dxfId="6843" priority="7432">
      <formula>LEN(TRIM(AM78))=0</formula>
    </cfRule>
  </conditionalFormatting>
  <conditionalFormatting sqref="AM79">
    <cfRule type="containsBlanks" dxfId="6842" priority="7431">
      <formula>LEN(TRIM(AM79))=0</formula>
    </cfRule>
  </conditionalFormatting>
  <conditionalFormatting sqref="AM80">
    <cfRule type="containsBlanks" dxfId="6841" priority="7430">
      <formula>LEN(TRIM(AM80))=0</formula>
    </cfRule>
  </conditionalFormatting>
  <conditionalFormatting sqref="AM81">
    <cfRule type="containsBlanks" dxfId="6840" priority="7429">
      <formula>LEN(TRIM(AM81))=0</formula>
    </cfRule>
  </conditionalFormatting>
  <conditionalFormatting sqref="AM82:AM85">
    <cfRule type="containsBlanks" dxfId="6839" priority="7428">
      <formula>LEN(TRIM(AM82))=0</formula>
    </cfRule>
  </conditionalFormatting>
  <conditionalFormatting sqref="AM86">
    <cfRule type="containsBlanks" dxfId="6838" priority="7427">
      <formula>LEN(TRIM(AM86))=0</formula>
    </cfRule>
  </conditionalFormatting>
  <conditionalFormatting sqref="AM87">
    <cfRule type="containsBlanks" dxfId="6837" priority="7426">
      <formula>LEN(TRIM(AM87))=0</formula>
    </cfRule>
  </conditionalFormatting>
  <conditionalFormatting sqref="AM88">
    <cfRule type="containsBlanks" dxfId="6836" priority="7425">
      <formula>LEN(TRIM(AM88))=0</formula>
    </cfRule>
  </conditionalFormatting>
  <conditionalFormatting sqref="AM89:AM92">
    <cfRule type="containsBlanks" dxfId="6835" priority="7424">
      <formula>LEN(TRIM(AM89))=0</formula>
    </cfRule>
  </conditionalFormatting>
  <conditionalFormatting sqref="AM93">
    <cfRule type="containsBlanks" dxfId="6834" priority="7423">
      <formula>LEN(TRIM(AM93))=0</formula>
    </cfRule>
  </conditionalFormatting>
  <conditionalFormatting sqref="AM94">
    <cfRule type="containsBlanks" dxfId="6833" priority="7422">
      <formula>LEN(TRIM(AM94))=0</formula>
    </cfRule>
  </conditionalFormatting>
  <conditionalFormatting sqref="AM95">
    <cfRule type="containsBlanks" dxfId="6832" priority="7421">
      <formula>LEN(TRIM(AM95))=0</formula>
    </cfRule>
  </conditionalFormatting>
  <conditionalFormatting sqref="AM96">
    <cfRule type="containsBlanks" dxfId="6831" priority="7420">
      <formula>LEN(TRIM(AM96))=0</formula>
    </cfRule>
  </conditionalFormatting>
  <conditionalFormatting sqref="AM97">
    <cfRule type="containsBlanks" dxfId="6830" priority="7419">
      <formula>LEN(TRIM(AM97))=0</formula>
    </cfRule>
  </conditionalFormatting>
  <conditionalFormatting sqref="AM98:AM100">
    <cfRule type="containsBlanks" dxfId="6829" priority="7418">
      <formula>LEN(TRIM(AM98))=0</formula>
    </cfRule>
  </conditionalFormatting>
  <conditionalFormatting sqref="AM101:AM103">
    <cfRule type="containsBlanks" dxfId="6828" priority="7417">
      <formula>LEN(TRIM(AM101))=0</formula>
    </cfRule>
  </conditionalFormatting>
  <conditionalFormatting sqref="AM104">
    <cfRule type="containsBlanks" dxfId="6827" priority="7416">
      <formula>LEN(TRIM(AM104))=0</formula>
    </cfRule>
  </conditionalFormatting>
  <conditionalFormatting sqref="AM105:AM106">
    <cfRule type="containsBlanks" dxfId="6826" priority="7415">
      <formula>LEN(TRIM(AM105))=0</formula>
    </cfRule>
  </conditionalFormatting>
  <conditionalFormatting sqref="AM107">
    <cfRule type="containsBlanks" dxfId="6825" priority="7414">
      <formula>LEN(TRIM(AM107))=0</formula>
    </cfRule>
  </conditionalFormatting>
  <conditionalFormatting sqref="AM108">
    <cfRule type="containsBlanks" dxfId="6824" priority="7413">
      <formula>LEN(TRIM(AM108))=0</formula>
    </cfRule>
  </conditionalFormatting>
  <conditionalFormatting sqref="AM109:AM121">
    <cfRule type="containsBlanks" dxfId="6823" priority="7412">
      <formula>LEN(TRIM(AM109))=0</formula>
    </cfRule>
  </conditionalFormatting>
  <conditionalFormatting sqref="AM122">
    <cfRule type="containsBlanks" dxfId="6822" priority="7411">
      <formula>LEN(TRIM(AM122))=0</formula>
    </cfRule>
  </conditionalFormatting>
  <conditionalFormatting sqref="AM123">
    <cfRule type="containsBlanks" dxfId="6821" priority="7410">
      <formula>LEN(TRIM(AM123))=0</formula>
    </cfRule>
  </conditionalFormatting>
  <conditionalFormatting sqref="AM127:AM128">
    <cfRule type="containsBlanks" dxfId="6820" priority="7409">
      <formula>LEN(TRIM(AM127))=0</formula>
    </cfRule>
  </conditionalFormatting>
  <conditionalFormatting sqref="AM124">
    <cfRule type="containsBlanks" dxfId="6819" priority="7408">
      <formula>LEN(TRIM(AM124))=0</formula>
    </cfRule>
  </conditionalFormatting>
  <conditionalFormatting sqref="AM125">
    <cfRule type="containsBlanks" dxfId="6818" priority="7407">
      <formula>LEN(TRIM(AM125))=0</formula>
    </cfRule>
  </conditionalFormatting>
  <conditionalFormatting sqref="AM126">
    <cfRule type="containsBlanks" dxfId="6817" priority="7406">
      <formula>LEN(TRIM(AM126))=0</formula>
    </cfRule>
  </conditionalFormatting>
  <conditionalFormatting sqref="AM129:AM130">
    <cfRule type="containsBlanks" dxfId="6816" priority="7405">
      <formula>LEN(TRIM(AM129))=0</formula>
    </cfRule>
  </conditionalFormatting>
  <conditionalFormatting sqref="AM131:AM132">
    <cfRule type="containsBlanks" dxfId="6815" priority="7404">
      <formula>LEN(TRIM(AM131))=0</formula>
    </cfRule>
  </conditionalFormatting>
  <conditionalFormatting sqref="AM134">
    <cfRule type="containsBlanks" dxfId="6814" priority="7403">
      <formula>LEN(TRIM(AM134))=0</formula>
    </cfRule>
  </conditionalFormatting>
  <conditionalFormatting sqref="AM133">
    <cfRule type="containsBlanks" dxfId="6813" priority="7402">
      <formula>LEN(TRIM(AM133))=0</formula>
    </cfRule>
  </conditionalFormatting>
  <conditionalFormatting sqref="AM135:AM136">
    <cfRule type="containsBlanks" dxfId="6812" priority="7401">
      <formula>LEN(TRIM(AM135))=0</formula>
    </cfRule>
  </conditionalFormatting>
  <conditionalFormatting sqref="AM137">
    <cfRule type="containsBlanks" dxfId="6811" priority="7400">
      <formula>LEN(TRIM(AM137))=0</formula>
    </cfRule>
  </conditionalFormatting>
  <conditionalFormatting sqref="AM138">
    <cfRule type="containsBlanks" dxfId="6810" priority="7399">
      <formula>LEN(TRIM(AM138))=0</formula>
    </cfRule>
  </conditionalFormatting>
  <conditionalFormatting sqref="AM139">
    <cfRule type="containsBlanks" dxfId="6809" priority="7398">
      <formula>LEN(TRIM(AM139))=0</formula>
    </cfRule>
  </conditionalFormatting>
  <conditionalFormatting sqref="AM143">
    <cfRule type="containsBlanks" dxfId="6808" priority="7397">
      <formula>LEN(TRIM(AM143))=0</formula>
    </cfRule>
  </conditionalFormatting>
  <conditionalFormatting sqref="AM140">
    <cfRule type="containsBlanks" dxfId="6807" priority="7396">
      <formula>LEN(TRIM(AM140))=0</formula>
    </cfRule>
  </conditionalFormatting>
  <conditionalFormatting sqref="AM141">
    <cfRule type="containsBlanks" dxfId="6806" priority="7395">
      <formula>LEN(TRIM(AM141))=0</formula>
    </cfRule>
  </conditionalFormatting>
  <conditionalFormatting sqref="AM142">
    <cfRule type="containsBlanks" dxfId="6805" priority="7394">
      <formula>LEN(TRIM(AM142))=0</formula>
    </cfRule>
  </conditionalFormatting>
  <conditionalFormatting sqref="AM144">
    <cfRule type="containsBlanks" dxfId="6804" priority="7393">
      <formula>LEN(TRIM(AM144))=0</formula>
    </cfRule>
  </conditionalFormatting>
  <conditionalFormatting sqref="AM146">
    <cfRule type="containsBlanks" dxfId="6803" priority="7392">
      <formula>LEN(TRIM(AM146))=0</formula>
    </cfRule>
  </conditionalFormatting>
  <conditionalFormatting sqref="AM145">
    <cfRule type="containsBlanks" dxfId="6802" priority="7391">
      <formula>LEN(TRIM(AM145))=0</formula>
    </cfRule>
  </conditionalFormatting>
  <conditionalFormatting sqref="AM147">
    <cfRule type="containsBlanks" dxfId="6801" priority="7390">
      <formula>LEN(TRIM(AM147))=0</formula>
    </cfRule>
  </conditionalFormatting>
  <conditionalFormatting sqref="AM148">
    <cfRule type="containsBlanks" dxfId="6800" priority="7389">
      <formula>LEN(TRIM(AM148))=0</formula>
    </cfRule>
  </conditionalFormatting>
  <conditionalFormatting sqref="AM149">
    <cfRule type="containsBlanks" dxfId="6799" priority="7388">
      <formula>LEN(TRIM(AM149))=0</formula>
    </cfRule>
  </conditionalFormatting>
  <conditionalFormatting sqref="AM150">
    <cfRule type="containsBlanks" dxfId="6798" priority="7387">
      <formula>LEN(TRIM(AM150))=0</formula>
    </cfRule>
  </conditionalFormatting>
  <conditionalFormatting sqref="AM151">
    <cfRule type="containsBlanks" dxfId="6797" priority="7385">
      <formula>LEN(TRIM(AM151))=0</formula>
    </cfRule>
  </conditionalFormatting>
  <conditionalFormatting sqref="AM152:AM153">
    <cfRule type="containsBlanks" dxfId="6796" priority="7384">
      <formula>LEN(TRIM(AM152))=0</formula>
    </cfRule>
  </conditionalFormatting>
  <conditionalFormatting sqref="AM154:AM156">
    <cfRule type="containsBlanks" dxfId="6795" priority="7383">
      <formula>LEN(TRIM(AM154))=0</formula>
    </cfRule>
  </conditionalFormatting>
  <conditionalFormatting sqref="AM158">
    <cfRule type="containsBlanks" dxfId="6794" priority="7382">
      <formula>LEN(TRIM(AM158))=0</formula>
    </cfRule>
  </conditionalFormatting>
  <conditionalFormatting sqref="AM159">
    <cfRule type="containsBlanks" dxfId="6793" priority="7381">
      <formula>LEN(TRIM(AM159))=0</formula>
    </cfRule>
  </conditionalFormatting>
  <conditionalFormatting sqref="AU161:AV161">
    <cfRule type="containsBlanks" dxfId="6792" priority="7379">
      <formula>LEN(TRIM(AU161))=0</formula>
    </cfRule>
  </conditionalFormatting>
  <conditionalFormatting sqref="AM162:AM163">
    <cfRule type="containsBlanks" dxfId="6791" priority="7378">
      <formula>LEN(TRIM(AM162))=0</formula>
    </cfRule>
  </conditionalFormatting>
  <conditionalFormatting sqref="AU162:AV163">
    <cfRule type="containsBlanks" dxfId="6790" priority="7377">
      <formula>LEN(TRIM(AU162))=0</formula>
    </cfRule>
  </conditionalFormatting>
  <conditionalFormatting sqref="F165:S165 U165:Y165">
    <cfRule type="containsBlanks" dxfId="6789" priority="7376">
      <formula>LEN(TRIM(F165))=0</formula>
    </cfRule>
  </conditionalFormatting>
  <conditionalFormatting sqref="AM165">
    <cfRule type="containsBlanks" dxfId="6788" priority="7365">
      <formula>LEN(TRIM(AM165))=0</formula>
    </cfRule>
  </conditionalFormatting>
  <conditionalFormatting sqref="T164:T165">
    <cfRule type="containsBlanks" dxfId="6787" priority="7374">
      <formula>LEN(TRIM(T164))=0</formula>
    </cfRule>
  </conditionalFormatting>
  <conditionalFormatting sqref="BH164">
    <cfRule type="containsBlanks" dxfId="6786" priority="7373">
      <formula>LEN(TRIM(BH164))=0</formula>
    </cfRule>
  </conditionalFormatting>
  <conditionalFormatting sqref="AP164:AP165">
    <cfRule type="containsBlanks" dxfId="6785" priority="7371">
      <formula>LEN(TRIM(AP164))=0</formula>
    </cfRule>
  </conditionalFormatting>
  <conditionalFormatting sqref="AK164">
    <cfRule type="containsBlanks" dxfId="6784" priority="7370">
      <formula>LEN(TRIM(AK164))=0</formula>
    </cfRule>
  </conditionalFormatting>
  <conditionalFormatting sqref="AK165">
    <cfRule type="containsBlanks" dxfId="6783" priority="7369">
      <formula>LEN(TRIM(AK165))=0</formula>
    </cfRule>
  </conditionalFormatting>
  <conditionalFormatting sqref="AL164:AL165">
    <cfRule type="containsBlanks" dxfId="6782" priority="7368">
      <formula>LEN(TRIM(AL164))=0</formula>
    </cfRule>
  </conditionalFormatting>
  <conditionalFormatting sqref="AN164:AN165">
    <cfRule type="containsBlanks" dxfId="6781" priority="7367">
      <formula>LEN(TRIM(AN164))=0</formula>
    </cfRule>
  </conditionalFormatting>
  <conditionalFormatting sqref="AM164">
    <cfRule type="containsBlanks" dxfId="6780" priority="7366">
      <formula>LEN(TRIM(AM164))=0</formula>
    </cfRule>
  </conditionalFormatting>
  <conditionalFormatting sqref="AU164:AV165">
    <cfRule type="containsBlanks" dxfId="6779" priority="7364">
      <formula>LEN(TRIM(AU164))=0</formula>
    </cfRule>
  </conditionalFormatting>
  <conditionalFormatting sqref="AS164:AT165">
    <cfRule type="containsBlanks" dxfId="6778" priority="7362">
      <formula>LEN(TRIM(AS164))=0</formula>
    </cfRule>
  </conditionalFormatting>
  <conditionalFormatting sqref="K177:M177">
    <cfRule type="containsBlanks" dxfId="6777" priority="7235">
      <formula>LEN(TRIM(K177))=0</formula>
    </cfRule>
  </conditionalFormatting>
  <conditionalFormatting sqref="O166">
    <cfRule type="containsBlanks" dxfId="6776" priority="7360">
      <formula>LEN(TRIM(O166))=0</formula>
    </cfRule>
  </conditionalFormatting>
  <conditionalFormatting sqref="I166:J166">
    <cfRule type="containsBlanks" dxfId="6775" priority="7359">
      <formula>LEN(TRIM(I166))=0</formula>
    </cfRule>
  </conditionalFormatting>
  <conditionalFormatting sqref="AC166:AD166">
    <cfRule type="containsBlanks" dxfId="6774" priority="7358">
      <formula>LEN(TRIM(AC166))=0</formula>
    </cfRule>
  </conditionalFormatting>
  <conditionalFormatting sqref="AM166">
    <cfRule type="containsBlanks" dxfId="6773" priority="7354">
      <formula>LEN(TRIM(AM166))=0</formula>
    </cfRule>
  </conditionalFormatting>
  <conditionalFormatting sqref="AK166">
    <cfRule type="containsBlanks" dxfId="6772" priority="7357">
      <formula>LEN(TRIM(AK166))=0</formula>
    </cfRule>
  </conditionalFormatting>
  <conditionalFormatting sqref="AL166">
    <cfRule type="containsBlanks" dxfId="6771" priority="7356">
      <formula>LEN(TRIM(AL166))=0</formula>
    </cfRule>
  </conditionalFormatting>
  <conditionalFormatting sqref="AN166">
    <cfRule type="containsBlanks" dxfId="6770" priority="7355">
      <formula>LEN(TRIM(AN166))=0</formula>
    </cfRule>
  </conditionalFormatting>
  <conditionalFormatting sqref="AU166:AV166">
    <cfRule type="containsBlanks" dxfId="6769" priority="7353">
      <formula>LEN(TRIM(AU166))=0</formula>
    </cfRule>
  </conditionalFormatting>
  <conditionalFormatting sqref="AS166:AT166">
    <cfRule type="containsBlanks" dxfId="6768" priority="7352">
      <formula>LEN(TRIM(AS166))=0</formula>
    </cfRule>
  </conditionalFormatting>
  <conditionalFormatting sqref="T166">
    <cfRule type="containsBlanks" dxfId="6767" priority="7350">
      <formula>LEN(TRIM(T166))=0</formula>
    </cfRule>
  </conditionalFormatting>
  <conditionalFormatting sqref="O167">
    <cfRule type="containsBlanks" dxfId="6766" priority="7349">
      <formula>LEN(TRIM(O167))=0</formula>
    </cfRule>
  </conditionalFormatting>
  <conditionalFormatting sqref="K167:M167">
    <cfRule type="containsBlanks" dxfId="6765" priority="7348">
      <formula>LEN(TRIM(K167))=0</formula>
    </cfRule>
  </conditionalFormatting>
  <conditionalFormatting sqref="I167:J167">
    <cfRule type="containsBlanks" dxfId="6764" priority="7347">
      <formula>LEN(TRIM(I167))=0</formula>
    </cfRule>
  </conditionalFormatting>
  <conditionalFormatting sqref="X57:X59">
    <cfRule type="containsBlanks" dxfId="6763" priority="7345">
      <formula>LEN(TRIM(X57))=0</formula>
    </cfRule>
  </conditionalFormatting>
  <conditionalFormatting sqref="AF167">
    <cfRule type="containsBlanks" dxfId="6762" priority="7344">
      <formula>LEN(TRIM(AF167))=0</formula>
    </cfRule>
  </conditionalFormatting>
  <conditionalFormatting sqref="AU167:AV167">
    <cfRule type="containsBlanks" dxfId="6761" priority="7342">
      <formula>LEN(TRIM(AU167))=0</formula>
    </cfRule>
  </conditionalFormatting>
  <conditionalFormatting sqref="M168">
    <cfRule type="containsBlanks" dxfId="6760" priority="7341">
      <formula>LEN(TRIM(M168))=0</formula>
    </cfRule>
  </conditionalFormatting>
  <conditionalFormatting sqref="K168">
    <cfRule type="containsBlanks" dxfId="6759" priority="7340">
      <formula>LEN(TRIM(K168))=0</formula>
    </cfRule>
  </conditionalFormatting>
  <conditionalFormatting sqref="I168:J168">
    <cfRule type="containsBlanks" dxfId="6758" priority="7339">
      <formula>LEN(TRIM(I168))=0</formula>
    </cfRule>
  </conditionalFormatting>
  <conditionalFormatting sqref="T168">
    <cfRule type="containsBlanks" dxfId="6757" priority="7337">
      <formula>LEN(TRIM(T168))=0</formula>
    </cfRule>
  </conditionalFormatting>
  <conditionalFormatting sqref="AC176:AD176">
    <cfRule type="containsBlanks" dxfId="6756" priority="7239">
      <formula>LEN(TRIM(AC176))=0</formula>
    </cfRule>
  </conditionalFormatting>
  <conditionalFormatting sqref="AU176:AV176">
    <cfRule type="containsBlanks" dxfId="6755" priority="7238">
      <formula>LEN(TRIM(AU176))=0</formula>
    </cfRule>
  </conditionalFormatting>
  <conditionalFormatting sqref="G177:H177">
    <cfRule type="containsBlanks" dxfId="6754" priority="7237">
      <formula>LEN(TRIM(G177))=0</formula>
    </cfRule>
  </conditionalFormatting>
  <conditionalFormatting sqref="I177:J177">
    <cfRule type="containsBlanks" dxfId="6753" priority="7236">
      <formula>LEN(TRIM(I177))=0</formula>
    </cfRule>
  </conditionalFormatting>
  <conditionalFormatting sqref="AI168:AJ168">
    <cfRule type="containsBlanks" dxfId="6752" priority="7331">
      <formula>LEN(TRIM(AI168))=0</formula>
    </cfRule>
  </conditionalFormatting>
  <conditionalFormatting sqref="AM168">
    <cfRule type="containsBlanks" dxfId="6751" priority="7327">
      <formula>LEN(TRIM(AM168))=0</formula>
    </cfRule>
  </conditionalFormatting>
  <conditionalFormatting sqref="AK168">
    <cfRule type="containsBlanks" dxfId="6750" priority="7330">
      <formula>LEN(TRIM(AK168))=0</formula>
    </cfRule>
  </conditionalFormatting>
  <conditionalFormatting sqref="AL168">
    <cfRule type="containsBlanks" dxfId="6749" priority="7329">
      <formula>LEN(TRIM(AL168))=0</formula>
    </cfRule>
  </conditionalFormatting>
  <conditionalFormatting sqref="AN168">
    <cfRule type="containsBlanks" dxfId="6748" priority="7328">
      <formula>LEN(TRIM(AN168))=0</formula>
    </cfRule>
  </conditionalFormatting>
  <conditionalFormatting sqref="AU168:AV168">
    <cfRule type="containsBlanks" dxfId="6747" priority="7326">
      <formula>LEN(TRIM(AU168))=0</formula>
    </cfRule>
  </conditionalFormatting>
  <conditionalFormatting sqref="AS168:AT168">
    <cfRule type="containsBlanks" dxfId="6746" priority="7325">
      <formula>LEN(TRIM(AS168))=0</formula>
    </cfRule>
  </conditionalFormatting>
  <conditionalFormatting sqref="L169">
    <cfRule type="containsBlanks" dxfId="6745" priority="7324">
      <formula>LEN(TRIM(L169))=0</formula>
    </cfRule>
  </conditionalFormatting>
  <conditionalFormatting sqref="I169:J169">
    <cfRule type="containsBlanks" dxfId="6744" priority="7323">
      <formula>LEN(TRIM(I169))=0</formula>
    </cfRule>
  </conditionalFormatting>
  <conditionalFormatting sqref="N169:P169">
    <cfRule type="containsBlanks" dxfId="6743" priority="7322">
      <formula>LEN(TRIM(N169))=0</formula>
    </cfRule>
  </conditionalFormatting>
  <conditionalFormatting sqref="AF169">
    <cfRule type="containsBlanks" dxfId="6742" priority="7321">
      <formula>LEN(TRIM(AF169))=0</formula>
    </cfRule>
  </conditionalFormatting>
  <conditionalFormatting sqref="AC169:AD169">
    <cfRule type="containsBlanks" dxfId="6741" priority="7320">
      <formula>LEN(TRIM(AC169))=0</formula>
    </cfRule>
  </conditionalFormatting>
  <conditionalFormatting sqref="AK169">
    <cfRule type="containsBlanks" dxfId="6740" priority="7319">
      <formula>LEN(TRIM(AK169))=0</formula>
    </cfRule>
  </conditionalFormatting>
  <conditionalFormatting sqref="AL169">
    <cfRule type="containsBlanks" dxfId="6739" priority="7317">
      <formula>LEN(TRIM(AL169))=0</formula>
    </cfRule>
  </conditionalFormatting>
  <conditionalFormatting sqref="AU169:AV169">
    <cfRule type="containsBlanks" dxfId="6738" priority="7316">
      <formula>LEN(TRIM(AU169))=0</formula>
    </cfRule>
  </conditionalFormatting>
  <conditionalFormatting sqref="I170:J170">
    <cfRule type="containsBlanks" dxfId="6737" priority="7314">
      <formula>LEN(TRIM(I170))=0</formula>
    </cfRule>
  </conditionalFormatting>
  <conditionalFormatting sqref="K170:M170">
    <cfRule type="containsBlanks" dxfId="6736" priority="7312">
      <formula>LEN(TRIM(K170))=0</formula>
    </cfRule>
  </conditionalFormatting>
  <conditionalFormatting sqref="O170">
    <cfRule type="containsBlanks" dxfId="6735" priority="7309">
      <formula>LEN(TRIM(O170))=0</formula>
    </cfRule>
  </conditionalFormatting>
  <conditionalFormatting sqref="AC170:AD170">
    <cfRule type="containsBlanks" dxfId="6734" priority="7306">
      <formula>LEN(TRIM(AC170))=0</formula>
    </cfRule>
  </conditionalFormatting>
  <conditionalFormatting sqref="AU170:AV170">
    <cfRule type="containsBlanks" dxfId="6733" priority="7305">
      <formula>LEN(TRIM(AU170))=0</formula>
    </cfRule>
  </conditionalFormatting>
  <conditionalFormatting sqref="O171">
    <cfRule type="containsBlanks" dxfId="6732" priority="7304">
      <formula>LEN(TRIM(O171))=0</formula>
    </cfRule>
  </conditionalFormatting>
  <conditionalFormatting sqref="L171">
    <cfRule type="containsBlanks" dxfId="6731" priority="7302">
      <formula>LEN(TRIM(L171))=0</formula>
    </cfRule>
  </conditionalFormatting>
  <conditionalFormatting sqref="I171:J171">
    <cfRule type="containsBlanks" dxfId="6730" priority="7299">
      <formula>LEN(TRIM(I171))=0</formula>
    </cfRule>
  </conditionalFormatting>
  <conditionalFormatting sqref="T171">
    <cfRule type="containsBlanks" dxfId="6729" priority="7297">
      <formula>LEN(TRIM(T171))=0</formula>
    </cfRule>
  </conditionalFormatting>
  <conditionalFormatting sqref="AI171:AJ171">
    <cfRule type="containsBlanks" dxfId="6728" priority="7296">
      <formula>LEN(TRIM(AI171))=0</formula>
    </cfRule>
  </conditionalFormatting>
  <conditionalFormatting sqref="AM171">
    <cfRule type="containsBlanks" dxfId="6727" priority="7292">
      <formula>LEN(TRIM(AM171))=0</formula>
    </cfRule>
  </conditionalFormatting>
  <conditionalFormatting sqref="AK171">
    <cfRule type="containsBlanks" dxfId="6726" priority="7295">
      <formula>LEN(TRIM(AK171))=0</formula>
    </cfRule>
  </conditionalFormatting>
  <conditionalFormatting sqref="AL171">
    <cfRule type="containsBlanks" dxfId="6725" priority="7294">
      <formula>LEN(TRIM(AL171))=0</formula>
    </cfRule>
  </conditionalFormatting>
  <conditionalFormatting sqref="AN171">
    <cfRule type="containsBlanks" dxfId="6724" priority="7293">
      <formula>LEN(TRIM(AN171))=0</formula>
    </cfRule>
  </conditionalFormatting>
  <conditionalFormatting sqref="AU171:AV171">
    <cfRule type="containsBlanks" dxfId="6723" priority="7291">
      <formula>LEN(TRIM(AU171))=0</formula>
    </cfRule>
  </conditionalFormatting>
  <conditionalFormatting sqref="AS171:AT171">
    <cfRule type="containsBlanks" dxfId="6722" priority="7290">
      <formula>LEN(TRIM(AS171))=0</formula>
    </cfRule>
  </conditionalFormatting>
  <conditionalFormatting sqref="AF171">
    <cfRule type="containsBlanks" dxfId="6721" priority="7289">
      <formula>LEN(TRIM(AF171))=0</formula>
    </cfRule>
  </conditionalFormatting>
  <conditionalFormatting sqref="I172:J172">
    <cfRule type="containsBlanks" dxfId="6720" priority="7288">
      <formula>LEN(TRIM(I172))=0</formula>
    </cfRule>
  </conditionalFormatting>
  <conditionalFormatting sqref="L172">
    <cfRule type="containsBlanks" dxfId="6719" priority="7287">
      <formula>LEN(TRIM(L172))=0</formula>
    </cfRule>
  </conditionalFormatting>
  <conditionalFormatting sqref="N172:P172">
    <cfRule type="containsBlanks" dxfId="6718" priority="7286">
      <formula>LEN(TRIM(N172))=0</formula>
    </cfRule>
  </conditionalFormatting>
  <conditionalFormatting sqref="T172:T173">
    <cfRule type="containsBlanks" dxfId="6717" priority="7285">
      <formula>LEN(TRIM(T172))=0</formula>
    </cfRule>
  </conditionalFormatting>
  <conditionalFormatting sqref="F173:H173 K173 M173">
    <cfRule type="containsBlanks" dxfId="6716" priority="7284">
      <formula>LEN(TRIM(F173))=0</formula>
    </cfRule>
  </conditionalFormatting>
  <conditionalFormatting sqref="I173:J173">
    <cfRule type="containsBlanks" dxfId="6715" priority="7283">
      <formula>LEN(TRIM(I173))=0</formula>
    </cfRule>
  </conditionalFormatting>
  <conditionalFormatting sqref="L173">
    <cfRule type="containsBlanks" dxfId="6714" priority="7282">
      <formula>LEN(TRIM(L173))=0</formula>
    </cfRule>
  </conditionalFormatting>
  <conditionalFormatting sqref="N173:P173">
    <cfRule type="containsBlanks" dxfId="6713" priority="7281">
      <formula>LEN(TRIM(N173))=0</formula>
    </cfRule>
  </conditionalFormatting>
  <conditionalFormatting sqref="AF172:AF173">
    <cfRule type="containsBlanks" dxfId="6712" priority="7280">
      <formula>LEN(TRIM(AF172))=0</formula>
    </cfRule>
  </conditionalFormatting>
  <conditionalFormatting sqref="AI172:AJ173">
    <cfRule type="containsBlanks" dxfId="6711" priority="7274">
      <formula>LEN(TRIM(AI172))=0</formula>
    </cfRule>
  </conditionalFormatting>
  <conditionalFormatting sqref="AM172:AM173">
    <cfRule type="containsBlanks" dxfId="6710" priority="7270">
      <formula>LEN(TRIM(AM172))=0</formula>
    </cfRule>
  </conditionalFormatting>
  <conditionalFormatting sqref="AK172:AK173">
    <cfRule type="containsBlanks" dxfId="6709" priority="7273">
      <formula>LEN(TRIM(AK172))=0</formula>
    </cfRule>
  </conditionalFormatting>
  <conditionalFormatting sqref="AL172:AL173">
    <cfRule type="containsBlanks" dxfId="6708" priority="7272">
      <formula>LEN(TRIM(AL172))=0</formula>
    </cfRule>
  </conditionalFormatting>
  <conditionalFormatting sqref="AN172:AN173">
    <cfRule type="containsBlanks" dxfId="6707" priority="7271">
      <formula>LEN(TRIM(AN172))=0</formula>
    </cfRule>
  </conditionalFormatting>
  <conditionalFormatting sqref="AU172:AV173">
    <cfRule type="containsBlanks" dxfId="6706" priority="7269">
      <formula>LEN(TRIM(AU172))=0</formula>
    </cfRule>
  </conditionalFormatting>
  <conditionalFormatting sqref="AS172:AT173">
    <cfRule type="containsBlanks" dxfId="6705" priority="7268">
      <formula>LEN(TRIM(AS172))=0</formula>
    </cfRule>
  </conditionalFormatting>
  <conditionalFormatting sqref="O174">
    <cfRule type="containsBlanks" dxfId="6704" priority="7267">
      <formula>LEN(TRIM(O174))=0</formula>
    </cfRule>
  </conditionalFormatting>
  <conditionalFormatting sqref="I174:J174">
    <cfRule type="containsBlanks" dxfId="6703" priority="7266">
      <formula>LEN(TRIM(I174))=0</formula>
    </cfRule>
  </conditionalFormatting>
  <conditionalFormatting sqref="AC174:AD174">
    <cfRule type="containsBlanks" dxfId="6702" priority="7265">
      <formula>LEN(TRIM(AC174))=0</formula>
    </cfRule>
  </conditionalFormatting>
  <conditionalFormatting sqref="T174">
    <cfRule type="containsBlanks" dxfId="6701" priority="7264">
      <formula>LEN(TRIM(T174))=0</formula>
    </cfRule>
  </conditionalFormatting>
  <conditionalFormatting sqref="AI174:AJ174">
    <cfRule type="containsBlanks" dxfId="6700" priority="7258">
      <formula>LEN(TRIM(AI174))=0</formula>
    </cfRule>
  </conditionalFormatting>
  <conditionalFormatting sqref="AM174">
    <cfRule type="containsBlanks" dxfId="6699" priority="7254">
      <formula>LEN(TRIM(AM174))=0</formula>
    </cfRule>
  </conditionalFormatting>
  <conditionalFormatting sqref="AK174">
    <cfRule type="containsBlanks" dxfId="6698" priority="7257">
      <formula>LEN(TRIM(AK174))=0</formula>
    </cfRule>
  </conditionalFormatting>
  <conditionalFormatting sqref="AL174">
    <cfRule type="containsBlanks" dxfId="6697" priority="7256">
      <formula>LEN(TRIM(AL174))=0</formula>
    </cfRule>
  </conditionalFormatting>
  <conditionalFormatting sqref="AN174">
    <cfRule type="containsBlanks" dxfId="6696" priority="7255">
      <formula>LEN(TRIM(AN174))=0</formula>
    </cfRule>
  </conditionalFormatting>
  <conditionalFormatting sqref="AU174:AV174">
    <cfRule type="containsBlanks" dxfId="6695" priority="7253">
      <formula>LEN(TRIM(AU174))=0</formula>
    </cfRule>
  </conditionalFormatting>
  <conditionalFormatting sqref="AS174:AT174">
    <cfRule type="containsBlanks" dxfId="6694" priority="7252">
      <formula>LEN(TRIM(AS174))=0</formula>
    </cfRule>
  </conditionalFormatting>
  <conditionalFormatting sqref="G175:H175">
    <cfRule type="containsBlanks" dxfId="6693" priority="7249">
      <formula>LEN(TRIM(G175))=0</formula>
    </cfRule>
  </conditionalFormatting>
  <conditionalFormatting sqref="I175:J175">
    <cfRule type="containsBlanks" dxfId="6692" priority="7248">
      <formula>LEN(TRIM(I175))=0</formula>
    </cfRule>
  </conditionalFormatting>
  <conditionalFormatting sqref="O175">
    <cfRule type="containsBlanks" dxfId="6691" priority="7247">
      <formula>LEN(TRIM(O175))=0</formula>
    </cfRule>
  </conditionalFormatting>
  <conditionalFormatting sqref="BH173">
    <cfRule type="containsBlanks" dxfId="6690" priority="7246">
      <formula>LEN(TRIM(BH173))=0</formula>
    </cfRule>
  </conditionalFormatting>
  <conditionalFormatting sqref="AC175:AD175">
    <cfRule type="containsBlanks" dxfId="6689" priority="7245">
      <formula>LEN(TRIM(AC175))=0</formula>
    </cfRule>
  </conditionalFormatting>
  <conditionalFormatting sqref="AU175:AV175">
    <cfRule type="containsBlanks" dxfId="6688" priority="7244">
      <formula>LEN(TRIM(AU175))=0</formula>
    </cfRule>
  </conditionalFormatting>
  <conditionalFormatting sqref="F176 K176:N176 P176:AB176 AE176:AT176 AW176:AX176">
    <cfRule type="containsBlanks" dxfId="6687" priority="7243">
      <formula>LEN(TRIM(F176))=0</formula>
    </cfRule>
  </conditionalFormatting>
  <conditionalFormatting sqref="G176:H176">
    <cfRule type="containsBlanks" dxfId="6686" priority="7242">
      <formula>LEN(TRIM(G176))=0</formula>
    </cfRule>
  </conditionalFormatting>
  <conditionalFormatting sqref="I176:J176">
    <cfRule type="containsBlanks" dxfId="6685" priority="7241">
      <formula>LEN(TRIM(I176))=0</formula>
    </cfRule>
  </conditionalFormatting>
  <conditionalFormatting sqref="O176">
    <cfRule type="containsBlanks" dxfId="6684" priority="7240">
      <formula>LEN(TRIM(O176))=0</formula>
    </cfRule>
  </conditionalFormatting>
  <conditionalFormatting sqref="AU177:AV177">
    <cfRule type="containsBlanks" dxfId="6683" priority="7234">
      <formula>LEN(TRIM(AU177))=0</formula>
    </cfRule>
  </conditionalFormatting>
  <conditionalFormatting sqref="F178">
    <cfRule type="containsBlanks" dxfId="6682" priority="7233">
      <formula>LEN(TRIM(F178))=0</formula>
    </cfRule>
  </conditionalFormatting>
  <conditionalFormatting sqref="G178:H178">
    <cfRule type="containsBlanks" dxfId="6681" priority="7232">
      <formula>LEN(TRIM(G178))=0</formula>
    </cfRule>
  </conditionalFormatting>
  <conditionalFormatting sqref="I178:J178">
    <cfRule type="containsBlanks" dxfId="6680" priority="7231">
      <formula>LEN(TRIM(I178))=0</formula>
    </cfRule>
  </conditionalFormatting>
  <conditionalFormatting sqref="AC177:AD177">
    <cfRule type="containsBlanks" dxfId="6679" priority="7230">
      <formula>LEN(TRIM(AC177))=0</formula>
    </cfRule>
  </conditionalFormatting>
  <conditionalFormatting sqref="AU178:AV178">
    <cfRule type="containsBlanks" dxfId="6678" priority="7229">
      <formula>LEN(TRIM(AU178))=0</formula>
    </cfRule>
  </conditionalFormatting>
  <conditionalFormatting sqref="I179:J179">
    <cfRule type="containsBlanks" dxfId="6677" priority="7228">
      <formula>LEN(TRIM(I179))=0</formula>
    </cfRule>
  </conditionalFormatting>
  <conditionalFormatting sqref="AU180:AV180">
    <cfRule type="containsBlanks" dxfId="6676" priority="7208">
      <formula>LEN(TRIM(AU180))=0</formula>
    </cfRule>
  </conditionalFormatting>
  <conditionalFormatting sqref="AC179:AD179">
    <cfRule type="containsBlanks" dxfId="6675" priority="7226">
      <formula>LEN(TRIM(AC179))=0</formula>
    </cfRule>
  </conditionalFormatting>
  <conditionalFormatting sqref="AU179:AV179">
    <cfRule type="containsBlanks" dxfId="6674" priority="7224">
      <formula>LEN(TRIM(AU179))=0</formula>
    </cfRule>
  </conditionalFormatting>
  <conditionalFormatting sqref="AS179:AT179">
    <cfRule type="containsBlanks" dxfId="6673" priority="7225">
      <formula>LEN(TRIM(AS179))=0</formula>
    </cfRule>
  </conditionalFormatting>
  <conditionalFormatting sqref="AI179:AJ179">
    <cfRule type="containsBlanks" dxfId="6672" priority="7223">
      <formula>LEN(TRIM(AI179))=0</formula>
    </cfRule>
  </conditionalFormatting>
  <conditionalFormatting sqref="AM179">
    <cfRule type="containsBlanks" dxfId="6671" priority="7219">
      <formula>LEN(TRIM(AM179))=0</formula>
    </cfRule>
  </conditionalFormatting>
  <conditionalFormatting sqref="AK179">
    <cfRule type="containsBlanks" dxfId="6670" priority="7222">
      <formula>LEN(TRIM(AK179))=0</formula>
    </cfRule>
  </conditionalFormatting>
  <conditionalFormatting sqref="AL179">
    <cfRule type="containsBlanks" dxfId="6669" priority="7221">
      <formula>LEN(TRIM(AL179))=0</formula>
    </cfRule>
  </conditionalFormatting>
  <conditionalFormatting sqref="AN179">
    <cfRule type="containsBlanks" dxfId="6668" priority="7220">
      <formula>LEN(TRIM(AN179))=0</formula>
    </cfRule>
  </conditionalFormatting>
  <conditionalFormatting sqref="F180:H180 K180:Q180">
    <cfRule type="containsBlanks" dxfId="6667" priority="7218">
      <formula>LEN(TRIM(F180))=0</formula>
    </cfRule>
  </conditionalFormatting>
  <conditionalFormatting sqref="I180:J180">
    <cfRule type="containsBlanks" dxfId="6666" priority="7217">
      <formula>LEN(TRIM(I180))=0</formula>
    </cfRule>
  </conditionalFormatting>
  <conditionalFormatting sqref="W180:AB180 AE180:AH180">
    <cfRule type="containsBlanks" dxfId="6665" priority="7216">
      <formula>LEN(TRIM(W180))=0</formula>
    </cfRule>
  </conditionalFormatting>
  <conditionalFormatting sqref="AC180:AD180">
    <cfRule type="containsBlanks" dxfId="6664" priority="7215">
      <formula>LEN(TRIM(AC180))=0</formula>
    </cfRule>
  </conditionalFormatting>
  <conditionalFormatting sqref="AI180:AJ180">
    <cfRule type="containsBlanks" dxfId="6663" priority="7214">
      <formula>LEN(TRIM(AI180))=0</formula>
    </cfRule>
  </conditionalFormatting>
  <conditionalFormatting sqref="AM180">
    <cfRule type="containsBlanks" dxfId="6662" priority="7210">
      <formula>LEN(TRIM(AM180))=0</formula>
    </cfRule>
  </conditionalFormatting>
  <conditionalFormatting sqref="AK180">
    <cfRule type="containsBlanks" dxfId="6661" priority="7213">
      <formula>LEN(TRIM(AK180))=0</formula>
    </cfRule>
  </conditionalFormatting>
  <conditionalFormatting sqref="AL180">
    <cfRule type="containsBlanks" dxfId="6660" priority="7212">
      <formula>LEN(TRIM(AL180))=0</formula>
    </cfRule>
  </conditionalFormatting>
  <conditionalFormatting sqref="AN180">
    <cfRule type="containsBlanks" dxfId="6659" priority="7211">
      <formula>LEN(TRIM(AN180))=0</formula>
    </cfRule>
  </conditionalFormatting>
  <conditionalFormatting sqref="AO180:AT180 AW180:AX180">
    <cfRule type="containsBlanks" dxfId="6658" priority="7209">
      <formula>LEN(TRIM(AO180))=0</formula>
    </cfRule>
  </conditionalFormatting>
  <conditionalFormatting sqref="AY179:BE179 BH179">
    <cfRule type="containsBlanks" dxfId="6657" priority="7207">
      <formula>LEN(TRIM(AY179))=0</formula>
    </cfRule>
  </conditionalFormatting>
  <conditionalFormatting sqref="BF179">
    <cfRule type="containsBlanks" dxfId="6656" priority="7206">
      <formula>LEN(TRIM(BF179))=0</formula>
    </cfRule>
  </conditionalFormatting>
  <conditionalFormatting sqref="BG179">
    <cfRule type="containsBlanks" dxfId="6655" priority="7205">
      <formula>LEN(TRIM(BG179))=0</formula>
    </cfRule>
  </conditionalFormatting>
  <conditionalFormatting sqref="H181:H182">
    <cfRule type="containsBlanks" dxfId="6654" priority="7204">
      <formula>LEN(TRIM(H181))=0</formula>
    </cfRule>
  </conditionalFormatting>
  <conditionalFormatting sqref="I181:J182">
    <cfRule type="containsBlanks" dxfId="6653" priority="7203">
      <formula>LEN(TRIM(I181))=0</formula>
    </cfRule>
  </conditionalFormatting>
  <conditionalFormatting sqref="L181">
    <cfRule type="containsBlanks" dxfId="6652" priority="7202">
      <formula>LEN(TRIM(L181))=0</formula>
    </cfRule>
  </conditionalFormatting>
  <conditionalFormatting sqref="N181:P181">
    <cfRule type="containsBlanks" dxfId="6651" priority="7201">
      <formula>LEN(TRIM(N181))=0</formula>
    </cfRule>
  </conditionalFormatting>
  <conditionalFormatting sqref="K182 M182">
    <cfRule type="containsBlanks" dxfId="6650" priority="7200">
      <formula>LEN(TRIM(K182))=0</formula>
    </cfRule>
  </conditionalFormatting>
  <conditionalFormatting sqref="L182">
    <cfRule type="containsBlanks" dxfId="6649" priority="7199">
      <formula>LEN(TRIM(L182))=0</formula>
    </cfRule>
  </conditionalFormatting>
  <conditionalFormatting sqref="N182:P182">
    <cfRule type="containsBlanks" dxfId="6648" priority="7198">
      <formula>LEN(TRIM(N182))=0</formula>
    </cfRule>
  </conditionalFormatting>
  <conditionalFormatting sqref="AC181:AD181">
    <cfRule type="containsBlanks" dxfId="6647" priority="7197">
      <formula>LEN(TRIM(AC181))=0</formula>
    </cfRule>
  </conditionalFormatting>
  <conditionalFormatting sqref="AF181">
    <cfRule type="containsBlanks" dxfId="6646" priority="7196">
      <formula>LEN(TRIM(AF181))=0</formula>
    </cfRule>
  </conditionalFormatting>
  <conditionalFormatting sqref="AG181">
    <cfRule type="containsBlanks" dxfId="6645" priority="7195">
      <formula>LEN(TRIM(AG181))=0</formula>
    </cfRule>
  </conditionalFormatting>
  <conditionalFormatting sqref="W182:AB182 AE182 AH182">
    <cfRule type="containsBlanks" dxfId="6644" priority="7194">
      <formula>LEN(TRIM(W182))=0</formula>
    </cfRule>
  </conditionalFormatting>
  <conditionalFormatting sqref="AC182:AD182">
    <cfRule type="containsBlanks" dxfId="6643" priority="7193">
      <formula>LEN(TRIM(AC182))=0</formula>
    </cfRule>
  </conditionalFormatting>
  <conditionalFormatting sqref="AF182">
    <cfRule type="containsBlanks" dxfId="6642" priority="7192">
      <formula>LEN(TRIM(AF182))=0</formula>
    </cfRule>
  </conditionalFormatting>
  <conditionalFormatting sqref="AG182">
    <cfRule type="containsBlanks" dxfId="6641" priority="7191">
      <formula>LEN(TRIM(AG182))=0</formula>
    </cfRule>
  </conditionalFormatting>
  <conditionalFormatting sqref="AI181:AJ182">
    <cfRule type="containsBlanks" dxfId="6640" priority="7190">
      <formula>LEN(TRIM(AI181))=0</formula>
    </cfRule>
  </conditionalFormatting>
  <conditionalFormatting sqref="AM181:AM182">
    <cfRule type="containsBlanks" dxfId="6639" priority="7186">
      <formula>LEN(TRIM(AM181))=0</formula>
    </cfRule>
  </conditionalFormatting>
  <conditionalFormatting sqref="AK181:AK182">
    <cfRule type="containsBlanks" dxfId="6638" priority="7189">
      <formula>LEN(TRIM(AK181))=0</formula>
    </cfRule>
  </conditionalFormatting>
  <conditionalFormatting sqref="AL181:AL182">
    <cfRule type="containsBlanks" dxfId="6637" priority="7188">
      <formula>LEN(TRIM(AL181))=0</formula>
    </cfRule>
  </conditionalFormatting>
  <conditionalFormatting sqref="AN181:AN182">
    <cfRule type="containsBlanks" dxfId="6636" priority="7187">
      <formula>LEN(TRIM(AN181))=0</formula>
    </cfRule>
  </conditionalFormatting>
  <conditionalFormatting sqref="BF181:BF182">
    <cfRule type="containsBlanks" dxfId="6635" priority="7182">
      <formula>LEN(TRIM(BF181))=0</formula>
    </cfRule>
  </conditionalFormatting>
  <conditionalFormatting sqref="AU181:AV182">
    <cfRule type="containsBlanks" dxfId="6634" priority="7184">
      <formula>LEN(TRIM(AU181))=0</formula>
    </cfRule>
  </conditionalFormatting>
  <conditionalFormatting sqref="AS181:AT182">
    <cfRule type="containsBlanks" dxfId="6633" priority="7185">
      <formula>LEN(TRIM(AS181))=0</formula>
    </cfRule>
  </conditionalFormatting>
  <conditionalFormatting sqref="AY181:BE182">
    <cfRule type="containsBlanks" dxfId="6632" priority="7183">
      <formula>LEN(TRIM(AY181))=0</formula>
    </cfRule>
  </conditionalFormatting>
  <conditionalFormatting sqref="G159:G160">
    <cfRule type="containsBlanks" dxfId="6631" priority="7181">
      <formula>LEN(TRIM(G159))=0</formula>
    </cfRule>
  </conditionalFormatting>
  <conditionalFormatting sqref="G142">
    <cfRule type="containsBlanks" dxfId="6630" priority="7180">
      <formula>LEN(TRIM(G142))=0</formula>
    </cfRule>
  </conditionalFormatting>
  <conditionalFormatting sqref="G107">
    <cfRule type="containsBlanks" dxfId="6629" priority="7179">
      <formula>LEN(TRIM(G107))=0</formula>
    </cfRule>
  </conditionalFormatting>
  <conditionalFormatting sqref="G35">
    <cfRule type="containsBlanks" dxfId="6628" priority="7178">
      <formula>LEN(TRIM(G35))=0</formula>
    </cfRule>
  </conditionalFormatting>
  <conditionalFormatting sqref="G57:G59">
    <cfRule type="containsBlanks" dxfId="6627" priority="7177">
      <formula>LEN(TRIM(G57))=0</formula>
    </cfRule>
  </conditionalFormatting>
  <conditionalFormatting sqref="G78">
    <cfRule type="containsBlanks" dxfId="6626" priority="7176">
      <formula>LEN(TRIM(G78))=0</formula>
    </cfRule>
  </conditionalFormatting>
  <conditionalFormatting sqref="G101:G103">
    <cfRule type="containsBlanks" dxfId="6625" priority="7175">
      <formula>LEN(TRIM(G101))=0</formula>
    </cfRule>
  </conditionalFormatting>
  <conditionalFormatting sqref="G105:G106">
    <cfRule type="containsBlanks" dxfId="6624" priority="7174">
      <formula>LEN(TRIM(G105))=0</formula>
    </cfRule>
  </conditionalFormatting>
  <conditionalFormatting sqref="G140:G141">
    <cfRule type="containsBlanks" dxfId="6623" priority="7173">
      <formula>LEN(TRIM(G140))=0</formula>
    </cfRule>
  </conditionalFormatting>
  <conditionalFormatting sqref="I183:J183">
    <cfRule type="containsBlanks" dxfId="6622" priority="7172">
      <formula>LEN(TRIM(I183))=0</formula>
    </cfRule>
  </conditionalFormatting>
  <conditionalFormatting sqref="N183:P183">
    <cfRule type="containsBlanks" dxfId="6621" priority="7171">
      <formula>LEN(TRIM(N183))=0</formula>
    </cfRule>
  </conditionalFormatting>
  <conditionalFormatting sqref="AY183:BE184">
    <cfRule type="containsBlanks" dxfId="6620" priority="7170">
      <formula>LEN(TRIM(AY183))=0</formula>
    </cfRule>
  </conditionalFormatting>
  <conditionalFormatting sqref="F184:H184 K184:M184 Q184:AH184">
    <cfRule type="containsBlanks" dxfId="6619" priority="7169">
      <formula>LEN(TRIM(F184))=0</formula>
    </cfRule>
  </conditionalFormatting>
  <conditionalFormatting sqref="I184:J184">
    <cfRule type="containsBlanks" dxfId="6618" priority="7168">
      <formula>LEN(TRIM(I184))=0</formula>
    </cfRule>
  </conditionalFormatting>
  <conditionalFormatting sqref="N184:P184">
    <cfRule type="containsBlanks" dxfId="6617" priority="7167">
      <formula>LEN(TRIM(N184))=0</formula>
    </cfRule>
  </conditionalFormatting>
  <conditionalFormatting sqref="O185">
    <cfRule type="containsBlanks" dxfId="6616" priority="7166">
      <formula>LEN(TRIM(O185))=0</formula>
    </cfRule>
  </conditionalFormatting>
  <conditionalFormatting sqref="I185:J185">
    <cfRule type="containsBlanks" dxfId="6615" priority="7165">
      <formula>LEN(TRIM(I185))=0</formula>
    </cfRule>
  </conditionalFormatting>
  <conditionalFormatting sqref="AB185">
    <cfRule type="containsBlanks" dxfId="6614" priority="7164">
      <formula>LEN(TRIM(AB185))=0</formula>
    </cfRule>
  </conditionalFormatting>
  <conditionalFormatting sqref="AC185:AD185">
    <cfRule type="containsBlanks" dxfId="6613" priority="7163">
      <formula>LEN(TRIM(AC185))=0</formula>
    </cfRule>
  </conditionalFormatting>
  <conditionalFormatting sqref="AI185:AJ185">
    <cfRule type="containsBlanks" dxfId="6612" priority="7162">
      <formula>LEN(TRIM(AI185))=0</formula>
    </cfRule>
  </conditionalFormatting>
  <conditionalFormatting sqref="AM185">
    <cfRule type="containsBlanks" dxfId="6611" priority="7158">
      <formula>LEN(TRIM(AM185))=0</formula>
    </cfRule>
  </conditionalFormatting>
  <conditionalFormatting sqref="AK185">
    <cfRule type="containsBlanks" dxfId="6610" priority="7161">
      <formula>LEN(TRIM(AK185))=0</formula>
    </cfRule>
  </conditionalFormatting>
  <conditionalFormatting sqref="AL185">
    <cfRule type="containsBlanks" dxfId="6609" priority="7160">
      <formula>LEN(TRIM(AL185))=0</formula>
    </cfRule>
  </conditionalFormatting>
  <conditionalFormatting sqref="AN185">
    <cfRule type="containsBlanks" dxfId="6608" priority="7159">
      <formula>LEN(TRIM(AN185))=0</formula>
    </cfRule>
  </conditionalFormatting>
  <conditionalFormatting sqref="AU185:AV185">
    <cfRule type="containsBlanks" dxfId="6607" priority="7156">
      <formula>LEN(TRIM(AU185))=0</formula>
    </cfRule>
  </conditionalFormatting>
  <conditionalFormatting sqref="AS185:AT185">
    <cfRule type="containsBlanks" dxfId="6606" priority="7157">
      <formula>LEN(TRIM(AS185))=0</formula>
    </cfRule>
  </conditionalFormatting>
  <conditionalFormatting sqref="AY185:BE185">
    <cfRule type="containsBlanks" dxfId="6605" priority="7155">
      <formula>LEN(TRIM(AY185))=0</formula>
    </cfRule>
  </conditionalFormatting>
  <conditionalFormatting sqref="I186:J187">
    <cfRule type="containsBlanks" dxfId="6604" priority="7154">
      <formula>LEN(TRIM(I186))=0</formula>
    </cfRule>
  </conditionalFormatting>
  <conditionalFormatting sqref="P186 N186">
    <cfRule type="containsBlanks" dxfId="6603" priority="7153">
      <formula>LEN(TRIM(N186))=0</formula>
    </cfRule>
  </conditionalFormatting>
  <conditionalFormatting sqref="O186">
    <cfRule type="containsBlanks" dxfId="6602" priority="7152">
      <formula>LEN(TRIM(O186))=0</formula>
    </cfRule>
  </conditionalFormatting>
  <conditionalFormatting sqref="K187:M187">
    <cfRule type="containsBlanks" dxfId="6601" priority="7151">
      <formula>LEN(TRIM(K187))=0</formula>
    </cfRule>
  </conditionalFormatting>
  <conditionalFormatting sqref="P187 N187">
    <cfRule type="containsBlanks" dxfId="6600" priority="7150">
      <formula>LEN(TRIM(N187))=0</formula>
    </cfRule>
  </conditionalFormatting>
  <conditionalFormatting sqref="O187">
    <cfRule type="containsBlanks" dxfId="6599" priority="7149">
      <formula>LEN(TRIM(O187))=0</formula>
    </cfRule>
  </conditionalFormatting>
  <conditionalFormatting sqref="AC186:AD187">
    <cfRule type="containsBlanks" dxfId="6598" priority="7148">
      <formula>LEN(TRIM(AC186))=0</formula>
    </cfRule>
  </conditionalFormatting>
  <conditionalFormatting sqref="AU186:AV187">
    <cfRule type="containsBlanks" dxfId="6597" priority="7147">
      <formula>LEN(TRIM(AU186))=0</formula>
    </cfRule>
  </conditionalFormatting>
  <conditionalFormatting sqref="AY186:BE187 BH186">
    <cfRule type="containsBlanks" dxfId="6596" priority="7146">
      <formula>LEN(TRIM(AY186))=0</formula>
    </cfRule>
  </conditionalFormatting>
  <conditionalFormatting sqref="BH187:BH189 BH192:BH194 BH196:BH199">
    <cfRule type="containsBlanks" dxfId="6595" priority="7144">
      <formula>LEN(TRIM(BH187))=0</formula>
    </cfRule>
  </conditionalFormatting>
  <conditionalFormatting sqref="O188">
    <cfRule type="containsBlanks" dxfId="6594" priority="7143">
      <formula>LEN(TRIM(O188))=0</formula>
    </cfRule>
  </conditionalFormatting>
  <conditionalFormatting sqref="M188">
    <cfRule type="containsBlanks" dxfId="6593" priority="7142">
      <formula>LEN(TRIM(M188))=0</formula>
    </cfRule>
  </conditionalFormatting>
  <conditionalFormatting sqref="K188">
    <cfRule type="containsBlanks" dxfId="6592" priority="7141">
      <formula>LEN(TRIM(K188))=0</formula>
    </cfRule>
  </conditionalFormatting>
  <conditionalFormatting sqref="I188:J188">
    <cfRule type="containsBlanks" dxfId="6591" priority="7139">
      <formula>LEN(TRIM(I188))=0</formula>
    </cfRule>
  </conditionalFormatting>
  <conditionalFormatting sqref="AF188">
    <cfRule type="containsBlanks" dxfId="6590" priority="7138">
      <formula>LEN(TRIM(AF188))=0</formula>
    </cfRule>
  </conditionalFormatting>
  <conditionalFormatting sqref="AG188">
    <cfRule type="containsBlanks" dxfId="6589" priority="7136">
      <formula>LEN(TRIM(AG188))=0</formula>
    </cfRule>
  </conditionalFormatting>
  <conditionalFormatting sqref="AU188:AV188">
    <cfRule type="containsBlanks" dxfId="6588" priority="7134">
      <formula>LEN(TRIM(AU188))=0</formula>
    </cfRule>
  </conditionalFormatting>
  <conditionalFormatting sqref="AY188:BE188">
    <cfRule type="containsBlanks" dxfId="6587" priority="7133">
      <formula>LEN(TRIM(AY188))=0</formula>
    </cfRule>
  </conditionalFormatting>
  <conditionalFormatting sqref="O189">
    <cfRule type="containsBlanks" dxfId="6586" priority="7132">
      <formula>LEN(TRIM(O189))=0</formula>
    </cfRule>
  </conditionalFormatting>
  <conditionalFormatting sqref="K189:M189">
    <cfRule type="containsBlanks" dxfId="6585" priority="7131">
      <formula>LEN(TRIM(K189))=0</formula>
    </cfRule>
  </conditionalFormatting>
  <conditionalFormatting sqref="I189:J189">
    <cfRule type="containsBlanks" dxfId="6584" priority="7130">
      <formula>LEN(TRIM(I189))=0</formula>
    </cfRule>
  </conditionalFormatting>
  <conditionalFormatting sqref="AU189:AV189">
    <cfRule type="containsBlanks" dxfId="6583" priority="7129">
      <formula>LEN(TRIM(AU189))=0</formula>
    </cfRule>
  </conditionalFormatting>
  <conditionalFormatting sqref="AY189:BE189">
    <cfRule type="containsBlanks" dxfId="6582" priority="7128">
      <formula>LEN(TRIM(AY189))=0</formula>
    </cfRule>
  </conditionalFormatting>
  <conditionalFormatting sqref="AC189">
    <cfRule type="containsBlanks" dxfId="6581" priority="7127">
      <formula>LEN(TRIM(AC189))=0</formula>
    </cfRule>
  </conditionalFormatting>
  <conditionalFormatting sqref="AF189">
    <cfRule type="containsBlanks" dxfId="6580" priority="7124">
      <formula>LEN(TRIM(AF189))=0</formula>
    </cfRule>
  </conditionalFormatting>
  <conditionalFormatting sqref="AG189">
    <cfRule type="containsBlanks" dxfId="6579" priority="7123">
      <formula>LEN(TRIM(AG189))=0</formula>
    </cfRule>
  </conditionalFormatting>
  <conditionalFormatting sqref="I190:J190">
    <cfRule type="containsBlanks" dxfId="6578" priority="7122">
      <formula>LEN(TRIM(I190))=0</formula>
    </cfRule>
  </conditionalFormatting>
  <conditionalFormatting sqref="O190">
    <cfRule type="containsBlanks" dxfId="6577" priority="7121">
      <formula>LEN(TRIM(O190))=0</formula>
    </cfRule>
  </conditionalFormatting>
  <conditionalFormatting sqref="K190:M190">
    <cfRule type="containsBlanks" dxfId="6576" priority="7120">
      <formula>LEN(TRIM(K190))=0</formula>
    </cfRule>
  </conditionalFormatting>
  <conditionalFormatting sqref="AD190">
    <cfRule type="containsBlanks" dxfId="6575" priority="7119">
      <formula>LEN(TRIM(AD190))=0</formula>
    </cfRule>
  </conditionalFormatting>
  <conditionalFormatting sqref="AC190">
    <cfRule type="containsBlanks" dxfId="6574" priority="7118">
      <formula>LEN(TRIM(AC190))=0</formula>
    </cfRule>
  </conditionalFormatting>
  <conditionalFormatting sqref="AF190">
    <cfRule type="containsBlanks" dxfId="6573" priority="7117">
      <formula>LEN(TRIM(AF190))=0</formula>
    </cfRule>
  </conditionalFormatting>
  <conditionalFormatting sqref="AU190:AV190">
    <cfRule type="containsBlanks" dxfId="6572" priority="7116">
      <formula>LEN(TRIM(AU190))=0</formula>
    </cfRule>
  </conditionalFormatting>
  <conditionalFormatting sqref="AY190:BE190">
    <cfRule type="containsBlanks" dxfId="6571" priority="7115">
      <formula>LEN(TRIM(AY190))=0</formula>
    </cfRule>
  </conditionalFormatting>
  <conditionalFormatting sqref="AU191:AV191">
    <cfRule type="containsBlanks" dxfId="6570" priority="7113">
      <formula>LEN(TRIM(AU191))=0</formula>
    </cfRule>
  </conditionalFormatting>
  <conditionalFormatting sqref="AS191:AT191">
    <cfRule type="containsBlanks" dxfId="6569" priority="7114">
      <formula>LEN(TRIM(AS191))=0</formula>
    </cfRule>
  </conditionalFormatting>
  <conditionalFormatting sqref="G191:H191">
    <cfRule type="containsBlanks" dxfId="6568" priority="7110">
      <formula>LEN(TRIM(G191))=0</formula>
    </cfRule>
  </conditionalFormatting>
  <conditionalFormatting sqref="I191:J191">
    <cfRule type="containsBlanks" dxfId="6567" priority="7109">
      <formula>LEN(TRIM(I191))=0</formula>
    </cfRule>
  </conditionalFormatting>
  <conditionalFormatting sqref="K191">
    <cfRule type="containsBlanks" dxfId="6566" priority="7108">
      <formula>LEN(TRIM(K191))=0</formula>
    </cfRule>
  </conditionalFormatting>
  <conditionalFormatting sqref="M191">
    <cfRule type="containsBlanks" dxfId="6565" priority="7106">
      <formula>LEN(TRIM(M191))=0</formula>
    </cfRule>
  </conditionalFormatting>
  <conditionalFormatting sqref="N191:P191">
    <cfRule type="containsBlanks" dxfId="6564" priority="7104">
      <formula>LEN(TRIM(N191))=0</formula>
    </cfRule>
  </conditionalFormatting>
  <conditionalFormatting sqref="AI191:AJ191">
    <cfRule type="containsBlanks" dxfId="6563" priority="7103">
      <formula>LEN(TRIM(AI191))=0</formula>
    </cfRule>
  </conditionalFormatting>
  <conditionalFormatting sqref="AM191">
    <cfRule type="containsBlanks" dxfId="6562" priority="7099">
      <formula>LEN(TRIM(AM191))=0</formula>
    </cfRule>
  </conditionalFormatting>
  <conditionalFormatting sqref="AK191">
    <cfRule type="containsBlanks" dxfId="6561" priority="7102">
      <formula>LEN(TRIM(AK191))=0</formula>
    </cfRule>
  </conditionalFormatting>
  <conditionalFormatting sqref="AL191">
    <cfRule type="containsBlanks" dxfId="6560" priority="7101">
      <formula>LEN(TRIM(AL191))=0</formula>
    </cfRule>
  </conditionalFormatting>
  <conditionalFormatting sqref="AN191">
    <cfRule type="containsBlanks" dxfId="6559" priority="7100">
      <formula>LEN(TRIM(AN191))=0</formula>
    </cfRule>
  </conditionalFormatting>
  <conditionalFormatting sqref="AG191">
    <cfRule type="containsBlanks" dxfId="6558" priority="7098">
      <formula>LEN(TRIM(AG191))=0</formula>
    </cfRule>
  </conditionalFormatting>
  <conditionalFormatting sqref="AD191">
    <cfRule type="containsBlanks" dxfId="6557" priority="7097">
      <formula>LEN(TRIM(AD191))=0</formula>
    </cfRule>
  </conditionalFormatting>
  <conditionalFormatting sqref="AC191">
    <cfRule type="containsBlanks" dxfId="6556" priority="7096">
      <formula>LEN(TRIM(AC191))=0</formula>
    </cfRule>
  </conditionalFormatting>
  <conditionalFormatting sqref="AY191:BE191">
    <cfRule type="containsBlanks" dxfId="6555" priority="7095">
      <formula>LEN(TRIM(AY191))=0</formula>
    </cfRule>
  </conditionalFormatting>
  <conditionalFormatting sqref="O192">
    <cfRule type="containsBlanks" dxfId="6554" priority="7094">
      <formula>LEN(TRIM(O192))=0</formula>
    </cfRule>
  </conditionalFormatting>
  <conditionalFormatting sqref="I192:J192">
    <cfRule type="containsBlanks" dxfId="6553" priority="7093">
      <formula>LEN(TRIM(I192))=0</formula>
    </cfRule>
  </conditionalFormatting>
  <conditionalFormatting sqref="K192:M192">
    <cfRule type="containsBlanks" dxfId="6552" priority="7092">
      <formula>LEN(TRIM(K192))=0</formula>
    </cfRule>
  </conditionalFormatting>
  <conditionalFormatting sqref="AD192">
    <cfRule type="containsBlanks" dxfId="6551" priority="7089">
      <formula>LEN(TRIM(AD192))=0</formula>
    </cfRule>
  </conditionalFormatting>
  <conditionalFormatting sqref="AC192">
    <cfRule type="containsBlanks" dxfId="6550" priority="7088">
      <formula>LEN(TRIM(AC192))=0</formula>
    </cfRule>
  </conditionalFormatting>
  <conditionalFormatting sqref="AU192:AV192">
    <cfRule type="containsBlanks" dxfId="6549" priority="7087">
      <formula>LEN(TRIM(AU192))=0</formula>
    </cfRule>
  </conditionalFormatting>
  <conditionalFormatting sqref="N193 P193">
    <cfRule type="containsBlanks" dxfId="6548" priority="7086">
      <formula>LEN(TRIM(N193))=0</formula>
    </cfRule>
  </conditionalFormatting>
  <conditionalFormatting sqref="O193">
    <cfRule type="containsBlanks" dxfId="6547" priority="7085">
      <formula>LEN(TRIM(O193))=0</formula>
    </cfRule>
  </conditionalFormatting>
  <conditionalFormatting sqref="M193">
    <cfRule type="containsBlanks" dxfId="6546" priority="7084">
      <formula>LEN(TRIM(M193))=0</formula>
    </cfRule>
  </conditionalFormatting>
  <conditionalFormatting sqref="K193">
    <cfRule type="containsBlanks" dxfId="6545" priority="7082">
      <formula>LEN(TRIM(K193))=0</formula>
    </cfRule>
  </conditionalFormatting>
  <conditionalFormatting sqref="I193:J193">
    <cfRule type="containsBlanks" dxfId="6544" priority="7081">
      <formula>LEN(TRIM(I193))=0</formula>
    </cfRule>
  </conditionalFormatting>
  <conditionalFormatting sqref="AD193">
    <cfRule type="containsBlanks" dxfId="6543" priority="7080">
      <formula>LEN(TRIM(AD193))=0</formula>
    </cfRule>
  </conditionalFormatting>
  <conditionalFormatting sqref="AC193">
    <cfRule type="containsBlanks" dxfId="6542" priority="7079">
      <formula>LEN(TRIM(AC193))=0</formula>
    </cfRule>
  </conditionalFormatting>
  <conditionalFormatting sqref="AI193:AJ193">
    <cfRule type="containsBlanks" dxfId="6541" priority="7078">
      <formula>LEN(TRIM(AI193))=0</formula>
    </cfRule>
  </conditionalFormatting>
  <conditionalFormatting sqref="AM193">
    <cfRule type="containsBlanks" dxfId="6540" priority="7074">
      <formula>LEN(TRIM(AM193))=0</formula>
    </cfRule>
  </conditionalFormatting>
  <conditionalFormatting sqref="AK193">
    <cfRule type="containsBlanks" dxfId="6539" priority="7077">
      <formula>LEN(TRIM(AK193))=0</formula>
    </cfRule>
  </conditionalFormatting>
  <conditionalFormatting sqref="AL193">
    <cfRule type="containsBlanks" dxfId="6538" priority="7076">
      <formula>LEN(TRIM(AL193))=0</formula>
    </cfRule>
  </conditionalFormatting>
  <conditionalFormatting sqref="AN193">
    <cfRule type="containsBlanks" dxfId="6537" priority="7075">
      <formula>LEN(TRIM(AN193))=0</formula>
    </cfRule>
  </conditionalFormatting>
  <conditionalFormatting sqref="AU193:AV193">
    <cfRule type="containsBlanks" dxfId="6536" priority="7072">
      <formula>LEN(TRIM(AU193))=0</formula>
    </cfRule>
  </conditionalFormatting>
  <conditionalFormatting sqref="AS193:AT193">
    <cfRule type="containsBlanks" dxfId="6535" priority="7073">
      <formula>LEN(TRIM(AS193))=0</formula>
    </cfRule>
  </conditionalFormatting>
  <conditionalFormatting sqref="BB193:BC193">
    <cfRule type="containsBlanks" dxfId="6534" priority="7071">
      <formula>LEN(TRIM(BB193))=0</formula>
    </cfRule>
  </conditionalFormatting>
  <conditionalFormatting sqref="F194:H194 L194">
    <cfRule type="containsBlanks" dxfId="6533" priority="7070">
      <formula>LEN(TRIM(F194))=0</formula>
    </cfRule>
  </conditionalFormatting>
  <conditionalFormatting sqref="M194">
    <cfRule type="containsBlanks" dxfId="6532" priority="7069">
      <formula>LEN(TRIM(M194))=0</formula>
    </cfRule>
  </conditionalFormatting>
  <conditionalFormatting sqref="K194">
    <cfRule type="containsBlanks" dxfId="6531" priority="7068">
      <formula>LEN(TRIM(K194))=0</formula>
    </cfRule>
  </conditionalFormatting>
  <conditionalFormatting sqref="I194:J194">
    <cfRule type="containsBlanks" dxfId="6530" priority="7067">
      <formula>LEN(TRIM(I194))=0</formula>
    </cfRule>
  </conditionalFormatting>
  <conditionalFormatting sqref="N194:P194">
    <cfRule type="containsBlanks" dxfId="6529" priority="7065">
      <formula>LEN(TRIM(N194))=0</formula>
    </cfRule>
  </conditionalFormatting>
  <conditionalFormatting sqref="AD194">
    <cfRule type="containsBlanks" dxfId="6528" priority="7064">
      <formula>LEN(TRIM(AD194))=0</formula>
    </cfRule>
  </conditionalFormatting>
  <conditionalFormatting sqref="AC194">
    <cfRule type="containsBlanks" dxfId="6527" priority="7063">
      <formula>LEN(TRIM(AC194))=0</formula>
    </cfRule>
  </conditionalFormatting>
  <conditionalFormatting sqref="AU194:AV194">
    <cfRule type="containsBlanks" dxfId="6526" priority="7062">
      <formula>LEN(TRIM(AU194))=0</formula>
    </cfRule>
  </conditionalFormatting>
  <conditionalFormatting sqref="O195">
    <cfRule type="containsBlanks" dxfId="6525" priority="7061">
      <formula>LEN(TRIM(O195))=0</formula>
    </cfRule>
  </conditionalFormatting>
  <conditionalFormatting sqref="K195">
    <cfRule type="containsBlanks" dxfId="6524" priority="7060">
      <formula>LEN(TRIM(K195))=0</formula>
    </cfRule>
  </conditionalFormatting>
  <conditionalFormatting sqref="I195:J195">
    <cfRule type="containsBlanks" dxfId="6523" priority="7059">
      <formula>LEN(TRIM(I195))=0</formula>
    </cfRule>
  </conditionalFormatting>
  <conditionalFormatting sqref="L195:M195">
    <cfRule type="containsBlanks" dxfId="6522" priority="7058">
      <formula>LEN(TRIM(L195))=0</formula>
    </cfRule>
  </conditionalFormatting>
  <conditionalFormatting sqref="AD195">
    <cfRule type="containsBlanks" dxfId="6521" priority="7057">
      <formula>LEN(TRIM(AD195))=0</formula>
    </cfRule>
  </conditionalFormatting>
  <conditionalFormatting sqref="AC195">
    <cfRule type="containsBlanks" dxfId="6520" priority="7056">
      <formula>LEN(TRIM(AC195))=0</formula>
    </cfRule>
  </conditionalFormatting>
  <conditionalFormatting sqref="AU195:AV195">
    <cfRule type="containsBlanks" dxfId="6519" priority="7055">
      <formula>LEN(TRIM(AU195))=0</formula>
    </cfRule>
  </conditionalFormatting>
  <conditionalFormatting sqref="G196:H196">
    <cfRule type="containsBlanks" dxfId="6518" priority="7054">
      <formula>LEN(TRIM(G196))=0</formula>
    </cfRule>
  </conditionalFormatting>
  <conditionalFormatting sqref="I196:J196">
    <cfRule type="containsBlanks" dxfId="6517" priority="7053">
      <formula>LEN(TRIM(I196))=0</formula>
    </cfRule>
  </conditionalFormatting>
  <conditionalFormatting sqref="K196">
    <cfRule type="containsBlanks" dxfId="6516" priority="7052">
      <formula>LEN(TRIM(K196))=0</formula>
    </cfRule>
  </conditionalFormatting>
  <conditionalFormatting sqref="L196:M196">
    <cfRule type="containsBlanks" dxfId="6515" priority="7051">
      <formula>LEN(TRIM(L196))=0</formula>
    </cfRule>
  </conditionalFormatting>
  <conditionalFormatting sqref="O196">
    <cfRule type="containsBlanks" dxfId="6514" priority="7050">
      <formula>LEN(TRIM(O196))=0</formula>
    </cfRule>
  </conditionalFormatting>
  <conditionalFormatting sqref="AU196:AV196">
    <cfRule type="containsBlanks" dxfId="6513" priority="7049">
      <formula>LEN(TRIM(AU196))=0</formula>
    </cfRule>
  </conditionalFormatting>
  <conditionalFormatting sqref="AY196:BE196">
    <cfRule type="containsBlanks" dxfId="6512" priority="7048">
      <formula>LEN(TRIM(AY196))=0</formula>
    </cfRule>
  </conditionalFormatting>
  <conditionalFormatting sqref="F197:H197">
    <cfRule type="containsBlanks" dxfId="6511" priority="7045">
      <formula>LEN(TRIM(F197))=0</formula>
    </cfRule>
  </conditionalFormatting>
  <conditionalFormatting sqref="I197:J197">
    <cfRule type="containsBlanks" dxfId="6510" priority="7044">
      <formula>LEN(TRIM(I197))=0</formula>
    </cfRule>
  </conditionalFormatting>
  <conditionalFormatting sqref="O197">
    <cfRule type="containsBlanks" dxfId="6509" priority="7043">
      <formula>LEN(TRIM(O197))=0</formula>
    </cfRule>
  </conditionalFormatting>
  <conditionalFormatting sqref="K197">
    <cfRule type="containsBlanks" dxfId="6508" priority="7042">
      <formula>LEN(TRIM(K197))=0</formula>
    </cfRule>
  </conditionalFormatting>
  <conditionalFormatting sqref="L197:M197">
    <cfRule type="containsBlanks" dxfId="6507" priority="7041">
      <formula>LEN(TRIM(L197))=0</formula>
    </cfRule>
  </conditionalFormatting>
  <conditionalFormatting sqref="AU197:AV197">
    <cfRule type="containsBlanks" dxfId="6506" priority="7040">
      <formula>LEN(TRIM(AU197))=0</formula>
    </cfRule>
  </conditionalFormatting>
  <conditionalFormatting sqref="BF197">
    <cfRule type="containsBlanks" dxfId="6505" priority="7039">
      <formula>LEN(TRIM(BF197))=0</formula>
    </cfRule>
  </conditionalFormatting>
  <conditionalFormatting sqref="AY197:BE197">
    <cfRule type="containsBlanks" dxfId="6504" priority="7038">
      <formula>LEN(TRIM(AY197))=0</formula>
    </cfRule>
  </conditionalFormatting>
  <conditionalFormatting sqref="AY202:BE202">
    <cfRule type="containsBlanks" dxfId="6503" priority="7011">
      <formula>LEN(TRIM(AY202))=0</formula>
    </cfRule>
  </conditionalFormatting>
  <conditionalFormatting sqref="L198">
    <cfRule type="containsBlanks" dxfId="6502" priority="7036">
      <formula>LEN(TRIM(L198))=0</formula>
    </cfRule>
  </conditionalFormatting>
  <conditionalFormatting sqref="O198">
    <cfRule type="containsBlanks" dxfId="6501" priority="7035">
      <formula>LEN(TRIM(O198))=0</formula>
    </cfRule>
  </conditionalFormatting>
  <conditionalFormatting sqref="AU198:AV198">
    <cfRule type="containsBlanks" dxfId="6500" priority="7034">
      <formula>LEN(TRIM(AU198))=0</formula>
    </cfRule>
  </conditionalFormatting>
  <conditionalFormatting sqref="AY198:BE198">
    <cfRule type="containsBlanks" dxfId="6499" priority="7033">
      <formula>LEN(TRIM(AY198))=0</formula>
    </cfRule>
  </conditionalFormatting>
  <conditionalFormatting sqref="K199">
    <cfRule type="containsBlanks" dxfId="6498" priority="7031">
      <formula>LEN(TRIM(K199))=0</formula>
    </cfRule>
  </conditionalFormatting>
  <conditionalFormatting sqref="M199">
    <cfRule type="containsBlanks" dxfId="6497" priority="7030">
      <formula>LEN(TRIM(M199))=0</formula>
    </cfRule>
  </conditionalFormatting>
  <conditionalFormatting sqref="F200:J201 L200:L201 N200:P201">
    <cfRule type="containsBlanks" dxfId="6496" priority="7029">
      <formula>LEN(TRIM(F200))=0</formula>
    </cfRule>
  </conditionalFormatting>
  <conditionalFormatting sqref="K200:K201">
    <cfRule type="containsBlanks" dxfId="6495" priority="7028">
      <formula>LEN(TRIM(K200))=0</formula>
    </cfRule>
  </conditionalFormatting>
  <conditionalFormatting sqref="M200:M201">
    <cfRule type="containsBlanks" dxfId="6494" priority="7027">
      <formula>LEN(TRIM(M200))=0</formula>
    </cfRule>
  </conditionalFormatting>
  <conditionalFormatting sqref="W199:X200">
    <cfRule type="containsBlanks" dxfId="6493" priority="7026">
      <formula>LEN(TRIM(W199))=0</formula>
    </cfRule>
  </conditionalFormatting>
  <conditionalFormatting sqref="AV202">
    <cfRule type="containsBlanks" dxfId="6492" priority="7012">
      <formula>LEN(TRIM(AV202))=0</formula>
    </cfRule>
  </conditionalFormatting>
  <conditionalFormatting sqref="Y201:AH201">
    <cfRule type="containsBlanks" dxfId="6491" priority="7023">
      <formula>LEN(TRIM(Y201))=0</formula>
    </cfRule>
  </conditionalFormatting>
  <conditionalFormatting sqref="W201:X201">
    <cfRule type="containsBlanks" dxfId="6490" priority="7022">
      <formula>LEN(TRIM(W201))=0</formula>
    </cfRule>
  </conditionalFormatting>
  <conditionalFormatting sqref="AL199:AL201">
    <cfRule type="containsBlanks" dxfId="6489" priority="7021">
      <formula>LEN(TRIM(AL199))=0</formula>
    </cfRule>
  </conditionalFormatting>
  <conditionalFormatting sqref="AU199:AV199">
    <cfRule type="containsBlanks" dxfId="6488" priority="7020">
      <formula>LEN(TRIM(AU199))=0</formula>
    </cfRule>
  </conditionalFormatting>
  <conditionalFormatting sqref="AU200:AV201">
    <cfRule type="containsBlanks" dxfId="6487" priority="7019">
      <formula>LEN(TRIM(AU200))=0</formula>
    </cfRule>
  </conditionalFormatting>
  <conditionalFormatting sqref="AY199:BE201">
    <cfRule type="containsBlanks" dxfId="6486" priority="7018">
      <formula>LEN(TRIM(AY199))=0</formula>
    </cfRule>
  </conditionalFormatting>
  <conditionalFormatting sqref="L202">
    <cfRule type="containsBlanks" dxfId="6485" priority="7017">
      <formula>LEN(TRIM(L202))=0</formula>
    </cfRule>
  </conditionalFormatting>
  <conditionalFormatting sqref="O202">
    <cfRule type="containsBlanks" dxfId="6484" priority="7016">
      <formula>LEN(TRIM(O202))=0</formula>
    </cfRule>
  </conditionalFormatting>
  <conditionalFormatting sqref="Y202">
    <cfRule type="containsBlanks" dxfId="6483" priority="7015">
      <formula>LEN(TRIM(Y202))=0</formula>
    </cfRule>
  </conditionalFormatting>
  <conditionalFormatting sqref="AD202">
    <cfRule type="containsBlanks" dxfId="6482" priority="7014">
      <formula>LEN(TRIM(AD202))=0</formula>
    </cfRule>
  </conditionalFormatting>
  <conditionalFormatting sqref="AC202">
    <cfRule type="containsBlanks" dxfId="6481" priority="7013">
      <formula>LEN(TRIM(AC202))=0</formula>
    </cfRule>
  </conditionalFormatting>
  <conditionalFormatting sqref="K203:N203">
    <cfRule type="containsBlanks" dxfId="6480" priority="7010">
      <formula>LEN(TRIM(K203))=0</formula>
    </cfRule>
  </conditionalFormatting>
  <conditionalFormatting sqref="P203">
    <cfRule type="containsBlanks" dxfId="6479" priority="7009">
      <formula>LEN(TRIM(P203))=0</formula>
    </cfRule>
  </conditionalFormatting>
  <conditionalFormatting sqref="AF203">
    <cfRule type="containsBlanks" dxfId="6478" priority="7008">
      <formula>LEN(TRIM(AF203))=0</formula>
    </cfRule>
  </conditionalFormatting>
  <conditionalFormatting sqref="AD203">
    <cfRule type="containsBlanks" dxfId="6477" priority="7007">
      <formula>LEN(TRIM(AD203))=0</formula>
    </cfRule>
  </conditionalFormatting>
  <conditionalFormatting sqref="AC203">
    <cfRule type="containsBlanks" dxfId="6476" priority="7006">
      <formula>LEN(TRIM(AC203))=0</formula>
    </cfRule>
  </conditionalFormatting>
  <conditionalFormatting sqref="AU203:AV203">
    <cfRule type="containsBlanks" dxfId="6475" priority="7005">
      <formula>LEN(TRIM(AU203))=0</formula>
    </cfRule>
  </conditionalFormatting>
  <conditionalFormatting sqref="AY203:BE203">
    <cfRule type="containsBlanks" dxfId="6474" priority="7004">
      <formula>LEN(TRIM(AY203))=0</formula>
    </cfRule>
  </conditionalFormatting>
  <conditionalFormatting sqref="I204:J204">
    <cfRule type="containsBlanks" dxfId="6473" priority="7003">
      <formula>LEN(TRIM(I204))=0</formula>
    </cfRule>
  </conditionalFormatting>
  <conditionalFormatting sqref="K204:N204">
    <cfRule type="containsBlanks" dxfId="6472" priority="7002">
      <formula>LEN(TRIM(K204))=0</formula>
    </cfRule>
  </conditionalFormatting>
  <conditionalFormatting sqref="P204">
    <cfRule type="containsBlanks" dxfId="6471" priority="7001">
      <formula>LEN(TRIM(P204))=0</formula>
    </cfRule>
  </conditionalFormatting>
  <conditionalFormatting sqref="AD204">
    <cfRule type="containsBlanks" dxfId="6470" priority="7000">
      <formula>LEN(TRIM(AD204))=0</formula>
    </cfRule>
  </conditionalFormatting>
  <conditionalFormatting sqref="AC204">
    <cfRule type="containsBlanks" dxfId="6469" priority="6999">
      <formula>LEN(TRIM(AC204))=0</formula>
    </cfRule>
  </conditionalFormatting>
  <conditionalFormatting sqref="AY204:BE204">
    <cfRule type="containsBlanks" dxfId="6468" priority="6998">
      <formula>LEN(TRIM(AY204))=0</formula>
    </cfRule>
  </conditionalFormatting>
  <conditionalFormatting sqref="I205:J206">
    <cfRule type="containsBlanks" dxfId="6467" priority="6997">
      <formula>LEN(TRIM(I205))=0</formula>
    </cfRule>
  </conditionalFormatting>
  <conditionalFormatting sqref="K205:K206">
    <cfRule type="containsBlanks" dxfId="6466" priority="6996">
      <formula>LEN(TRIM(K205))=0</formula>
    </cfRule>
  </conditionalFormatting>
  <conditionalFormatting sqref="M205:M206">
    <cfRule type="containsBlanks" dxfId="6465" priority="6995">
      <formula>LEN(TRIM(M205))=0</formula>
    </cfRule>
  </conditionalFormatting>
  <conditionalFormatting sqref="N205:P206">
    <cfRule type="containsBlanks" dxfId="6464" priority="6994">
      <formula>LEN(TRIM(N205))=0</formula>
    </cfRule>
  </conditionalFormatting>
  <conditionalFormatting sqref="AD205">
    <cfRule type="containsBlanks" dxfId="6463" priority="6993">
      <formula>LEN(TRIM(AD205))=0</formula>
    </cfRule>
  </conditionalFormatting>
  <conditionalFormatting sqref="AC205">
    <cfRule type="containsBlanks" dxfId="6462" priority="6992">
      <formula>LEN(TRIM(AC205))=0</formula>
    </cfRule>
  </conditionalFormatting>
  <conditionalFormatting sqref="W206:AB206 AE206:AH206">
    <cfRule type="containsBlanks" dxfId="6461" priority="6991">
      <formula>LEN(TRIM(W206))=0</formula>
    </cfRule>
  </conditionalFormatting>
  <conditionalFormatting sqref="AD206">
    <cfRule type="containsBlanks" dxfId="6460" priority="6990">
      <formula>LEN(TRIM(AD206))=0</formula>
    </cfRule>
  </conditionalFormatting>
  <conditionalFormatting sqref="AC206">
    <cfRule type="containsBlanks" dxfId="6459" priority="6989">
      <formula>LEN(TRIM(AC206))=0</formula>
    </cfRule>
  </conditionalFormatting>
  <conditionalFormatting sqref="AI205:AN206">
    <cfRule type="containsBlanks" dxfId="6458" priority="6988">
      <formula>LEN(TRIM(AI205))=0</formula>
    </cfRule>
  </conditionalFormatting>
  <conditionalFormatting sqref="AY205:BE206">
    <cfRule type="containsBlanks" dxfId="6457" priority="6987">
      <formula>LEN(TRIM(AY205))=0</formula>
    </cfRule>
  </conditionalFormatting>
  <conditionalFormatting sqref="I207:J207">
    <cfRule type="containsBlanks" dxfId="6456" priority="6986">
      <formula>LEN(TRIM(I207))=0</formula>
    </cfRule>
  </conditionalFormatting>
  <conditionalFormatting sqref="O207">
    <cfRule type="containsBlanks" dxfId="6455" priority="6985">
      <formula>LEN(TRIM(O207))=0</formula>
    </cfRule>
  </conditionalFormatting>
  <conditionalFormatting sqref="K207:M207">
    <cfRule type="containsBlanks" dxfId="6454" priority="6984">
      <formula>LEN(TRIM(K207))=0</formula>
    </cfRule>
  </conditionalFormatting>
  <conditionalFormatting sqref="AD207">
    <cfRule type="containsBlanks" dxfId="6453" priority="6983">
      <formula>LEN(TRIM(AD207))=0</formula>
    </cfRule>
  </conditionalFormatting>
  <conditionalFormatting sqref="AC207">
    <cfRule type="containsBlanks" dxfId="6452" priority="6982">
      <formula>LEN(TRIM(AC207))=0</formula>
    </cfRule>
  </conditionalFormatting>
  <conditionalFormatting sqref="L208">
    <cfRule type="containsBlanks" dxfId="6451" priority="6981">
      <formula>LEN(TRIM(L208))=0</formula>
    </cfRule>
  </conditionalFormatting>
  <conditionalFormatting sqref="O208">
    <cfRule type="containsBlanks" dxfId="6450" priority="6980">
      <formula>LEN(TRIM(O208))=0</formula>
    </cfRule>
  </conditionalFormatting>
  <conditionalFormatting sqref="I208:J208">
    <cfRule type="containsBlanks" dxfId="6449" priority="6979">
      <formula>LEN(TRIM(I208))=0</formula>
    </cfRule>
  </conditionalFormatting>
  <conditionalFormatting sqref="AD208">
    <cfRule type="containsBlanks" dxfId="6448" priority="6978">
      <formula>LEN(TRIM(AD208))=0</formula>
    </cfRule>
  </conditionalFormatting>
  <conditionalFormatting sqref="AC208">
    <cfRule type="containsBlanks" dxfId="6447" priority="6977">
      <formula>LEN(TRIM(AC208))=0</formula>
    </cfRule>
  </conditionalFormatting>
  <conditionalFormatting sqref="AY208:BE208">
    <cfRule type="containsBlanks" dxfId="6446" priority="6976">
      <formula>LEN(TRIM(AY208))=0</formula>
    </cfRule>
  </conditionalFormatting>
  <conditionalFormatting sqref="K209">
    <cfRule type="containsBlanks" dxfId="6445" priority="6975">
      <formula>LEN(TRIM(K209))=0</formula>
    </cfRule>
  </conditionalFormatting>
  <conditionalFormatting sqref="M209:P209">
    <cfRule type="containsBlanks" dxfId="6444" priority="6974">
      <formula>LEN(TRIM(M209))=0</formula>
    </cfRule>
  </conditionalFormatting>
  <conditionalFormatting sqref="I209:J209">
    <cfRule type="containsBlanks" dxfId="6443" priority="6973">
      <formula>LEN(TRIM(I209))=0</formula>
    </cfRule>
  </conditionalFormatting>
  <conditionalFormatting sqref="BB209:BC209">
    <cfRule type="containsBlanks" dxfId="6442" priority="6972">
      <formula>LEN(TRIM(BB209))=0</formula>
    </cfRule>
  </conditionalFormatting>
  <conditionalFormatting sqref="I210:J210">
    <cfRule type="containsBlanks" dxfId="6441" priority="6971">
      <formula>LEN(TRIM(I210))=0</formula>
    </cfRule>
  </conditionalFormatting>
  <conditionalFormatting sqref="O210">
    <cfRule type="containsBlanks" dxfId="6440" priority="6970">
      <formula>LEN(TRIM(O210))=0</formula>
    </cfRule>
  </conditionalFormatting>
  <conditionalFormatting sqref="K210:M210">
    <cfRule type="containsBlanks" dxfId="6439" priority="6969">
      <formula>LEN(TRIM(K210))=0</formula>
    </cfRule>
  </conditionalFormatting>
  <conditionalFormatting sqref="AD210">
    <cfRule type="containsBlanks" dxfId="6438" priority="6968">
      <formula>LEN(TRIM(AD210))=0</formula>
    </cfRule>
  </conditionalFormatting>
  <conditionalFormatting sqref="AC210">
    <cfRule type="containsBlanks" dxfId="6437" priority="6967">
      <formula>LEN(TRIM(AC210))=0</formula>
    </cfRule>
  </conditionalFormatting>
  <conditionalFormatting sqref="AY210:BE210 BH210">
    <cfRule type="containsBlanks" dxfId="6436" priority="6966">
      <formula>LEN(TRIM(AY210))=0</formula>
    </cfRule>
  </conditionalFormatting>
  <conditionalFormatting sqref="L211">
    <cfRule type="containsBlanks" dxfId="6435" priority="6956">
      <formula>LEN(TRIM(L211))=0</formula>
    </cfRule>
  </conditionalFormatting>
  <conditionalFormatting sqref="N211:P211">
    <cfRule type="containsBlanks" dxfId="6434" priority="6955">
      <formula>LEN(TRIM(N211))=0</formula>
    </cfRule>
  </conditionalFormatting>
  <conditionalFormatting sqref="I211:J211">
    <cfRule type="containsBlanks" dxfId="6433" priority="6954">
      <formula>LEN(TRIM(I211))=0</formula>
    </cfRule>
  </conditionalFormatting>
  <conditionalFormatting sqref="AD211">
    <cfRule type="containsBlanks" dxfId="6432" priority="6953">
      <formula>LEN(TRIM(AD211))=0</formula>
    </cfRule>
  </conditionalFormatting>
  <conditionalFormatting sqref="AC211">
    <cfRule type="containsBlanks" dxfId="6431" priority="6952">
      <formula>LEN(TRIM(AC211))=0</formula>
    </cfRule>
  </conditionalFormatting>
  <conditionalFormatting sqref="AY211:BE211">
    <cfRule type="containsBlanks" dxfId="6430" priority="6950">
      <formula>LEN(TRIM(AY211))=0</formula>
    </cfRule>
  </conditionalFormatting>
  <conditionalFormatting sqref="G212:H212">
    <cfRule type="containsBlanks" dxfId="6429" priority="6949">
      <formula>LEN(TRIM(G212))=0</formula>
    </cfRule>
  </conditionalFormatting>
  <conditionalFormatting sqref="I212:J212">
    <cfRule type="containsBlanks" dxfId="6428" priority="6948">
      <formula>LEN(TRIM(I212))=0</formula>
    </cfRule>
  </conditionalFormatting>
  <conditionalFormatting sqref="K212:M212">
    <cfRule type="containsBlanks" dxfId="6427" priority="6947">
      <formula>LEN(TRIM(K212))=0</formula>
    </cfRule>
  </conditionalFormatting>
  <conditionalFormatting sqref="AY212:BE212">
    <cfRule type="containsBlanks" dxfId="6426" priority="6946">
      <formula>LEN(TRIM(AY212))=0</formula>
    </cfRule>
  </conditionalFormatting>
  <conditionalFormatting sqref="F213">
    <cfRule type="containsBlanks" dxfId="6425" priority="6942">
      <formula>LEN(TRIM(F213))=0</formula>
    </cfRule>
  </conditionalFormatting>
  <conditionalFormatting sqref="G213:H213">
    <cfRule type="containsBlanks" dxfId="6424" priority="6941">
      <formula>LEN(TRIM(G213))=0</formula>
    </cfRule>
  </conditionalFormatting>
  <conditionalFormatting sqref="I213:J213">
    <cfRule type="containsBlanks" dxfId="6423" priority="6940">
      <formula>LEN(TRIM(I213))=0</formula>
    </cfRule>
  </conditionalFormatting>
  <conditionalFormatting sqref="K213:M213">
    <cfRule type="containsBlanks" dxfId="6422" priority="6939">
      <formula>LEN(TRIM(K213))=0</formula>
    </cfRule>
  </conditionalFormatting>
  <conditionalFormatting sqref="O213">
    <cfRule type="containsBlanks" dxfId="6421" priority="6938">
      <formula>LEN(TRIM(O213))=0</formula>
    </cfRule>
  </conditionalFormatting>
  <conditionalFormatting sqref="AD213">
    <cfRule type="containsBlanks" dxfId="6420" priority="6937">
      <formula>LEN(TRIM(AD213))=0</formula>
    </cfRule>
  </conditionalFormatting>
  <conditionalFormatting sqref="AC213">
    <cfRule type="containsBlanks" dxfId="6419" priority="6936">
      <formula>LEN(TRIM(AC213))=0</formula>
    </cfRule>
  </conditionalFormatting>
  <conditionalFormatting sqref="AY213:BE213">
    <cfRule type="containsBlanks" dxfId="6418" priority="6935">
      <formula>LEN(TRIM(AY213))=0</formula>
    </cfRule>
  </conditionalFormatting>
  <conditionalFormatting sqref="O214">
    <cfRule type="containsBlanks" dxfId="6417" priority="6934">
      <formula>LEN(TRIM(O214))=0</formula>
    </cfRule>
  </conditionalFormatting>
  <conditionalFormatting sqref="I214:J214">
    <cfRule type="containsBlanks" dxfId="6416" priority="6933">
      <formula>LEN(TRIM(I214))=0</formula>
    </cfRule>
  </conditionalFormatting>
  <conditionalFormatting sqref="K214:M214">
    <cfRule type="containsBlanks" dxfId="6415" priority="6932">
      <formula>LEN(TRIM(K214))=0</formula>
    </cfRule>
  </conditionalFormatting>
  <conditionalFormatting sqref="AD214">
    <cfRule type="containsBlanks" dxfId="6414" priority="6931">
      <formula>LEN(TRIM(AD214))=0</formula>
    </cfRule>
  </conditionalFormatting>
  <conditionalFormatting sqref="AC214">
    <cfRule type="containsBlanks" dxfId="6413" priority="6930">
      <formula>LEN(TRIM(AC214))=0</formula>
    </cfRule>
  </conditionalFormatting>
  <conditionalFormatting sqref="F215:H215 N215 P215:T215">
    <cfRule type="containsBlanks" dxfId="6412" priority="6929">
      <formula>LEN(TRIM(F215))=0</formula>
    </cfRule>
  </conditionalFormatting>
  <conditionalFormatting sqref="O215">
    <cfRule type="containsBlanks" dxfId="6411" priority="6928">
      <formula>LEN(TRIM(O215))=0</formula>
    </cfRule>
  </conditionalFormatting>
  <conditionalFormatting sqref="I215:J215">
    <cfRule type="containsBlanks" dxfId="6410" priority="6927">
      <formula>LEN(TRIM(I215))=0</formula>
    </cfRule>
  </conditionalFormatting>
  <conditionalFormatting sqref="K215:M215">
    <cfRule type="containsBlanks" dxfId="6409" priority="6926">
      <formula>LEN(TRIM(K215))=0</formula>
    </cfRule>
  </conditionalFormatting>
  <conditionalFormatting sqref="W215:AB215 AE215:AK215 BG215 AY215 BE215 BB215:BC215 AS215:AT215 AM215:AP215">
    <cfRule type="containsBlanks" dxfId="6408" priority="6925">
      <formula>LEN(TRIM(W215))=0</formula>
    </cfRule>
  </conditionalFormatting>
  <conditionalFormatting sqref="AD215">
    <cfRule type="containsBlanks" dxfId="6407" priority="6924">
      <formula>LEN(TRIM(AD215))=0</formula>
    </cfRule>
  </conditionalFormatting>
  <conditionalFormatting sqref="AC215">
    <cfRule type="containsBlanks" dxfId="6406" priority="6923">
      <formula>LEN(TRIM(AC215))=0</formula>
    </cfRule>
  </conditionalFormatting>
  <conditionalFormatting sqref="BF214:BF215">
    <cfRule type="containsBlanks" dxfId="6405" priority="6922">
      <formula>LEN(TRIM(BF214))=0</formula>
    </cfRule>
  </conditionalFormatting>
  <conditionalFormatting sqref="AX214:AX215">
    <cfRule type="containsBlanks" dxfId="6404" priority="6921">
      <formula>LEN(TRIM(AX214))=0</formula>
    </cfRule>
  </conditionalFormatting>
  <conditionalFormatting sqref="BD215">
    <cfRule type="containsBlanks" dxfId="6403" priority="6919">
      <formula>LEN(TRIM(BD215))=0</formula>
    </cfRule>
  </conditionalFormatting>
  <conditionalFormatting sqref="AZ215:BA215">
    <cfRule type="containsBlanks" dxfId="6402" priority="6917">
      <formula>LEN(TRIM(AZ215))=0</formula>
    </cfRule>
  </conditionalFormatting>
  <conditionalFormatting sqref="AU214:AV215">
    <cfRule type="containsBlanks" dxfId="6401" priority="6916">
      <formula>LEN(TRIM(AU214))=0</formula>
    </cfRule>
  </conditionalFormatting>
  <conditionalFormatting sqref="AQ215:AR215">
    <cfRule type="containsBlanks" dxfId="6400" priority="6915">
      <formula>LEN(TRIM(AQ215))=0</formula>
    </cfRule>
  </conditionalFormatting>
  <conditionalFormatting sqref="O216">
    <cfRule type="containsBlanks" dxfId="6399" priority="6914">
      <formula>LEN(TRIM(O216))=0</formula>
    </cfRule>
  </conditionalFormatting>
  <conditionalFormatting sqref="K216:M216">
    <cfRule type="containsBlanks" dxfId="6398" priority="6913">
      <formula>LEN(TRIM(K216))=0</formula>
    </cfRule>
  </conditionalFormatting>
  <conditionalFormatting sqref="I216:J216">
    <cfRule type="containsBlanks" dxfId="6397" priority="6912">
      <formula>LEN(TRIM(I216))=0</formula>
    </cfRule>
  </conditionalFormatting>
  <conditionalFormatting sqref="AD216">
    <cfRule type="containsBlanks" dxfId="6396" priority="6911">
      <formula>LEN(TRIM(AD216))=0</formula>
    </cfRule>
  </conditionalFormatting>
  <conditionalFormatting sqref="AC216">
    <cfRule type="containsBlanks" dxfId="6395" priority="6910">
      <formula>LEN(TRIM(AC216))=0</formula>
    </cfRule>
  </conditionalFormatting>
  <conditionalFormatting sqref="AU216:AV216">
    <cfRule type="containsBlanks" dxfId="6394" priority="6909">
      <formula>LEN(TRIM(AU216))=0</formula>
    </cfRule>
  </conditionalFormatting>
  <conditionalFormatting sqref="O217">
    <cfRule type="containsBlanks" dxfId="6393" priority="6908">
      <formula>LEN(TRIM(O217))=0</formula>
    </cfRule>
  </conditionalFormatting>
  <conditionalFormatting sqref="K217:M217">
    <cfRule type="containsBlanks" dxfId="6392" priority="6907">
      <formula>LEN(TRIM(K217))=0</formula>
    </cfRule>
  </conditionalFormatting>
  <conditionalFormatting sqref="I217:J217">
    <cfRule type="containsBlanks" dxfId="6391" priority="6906">
      <formula>LEN(TRIM(I217))=0</formula>
    </cfRule>
  </conditionalFormatting>
  <conditionalFormatting sqref="AU234:AV235">
    <cfRule type="containsBlanks" dxfId="6390" priority="6786">
      <formula>LEN(TRIM(AU234))=0</formula>
    </cfRule>
  </conditionalFormatting>
  <conditionalFormatting sqref="BH231:BH232">
    <cfRule type="containsBlanks" dxfId="6389" priority="6787">
      <formula>LEN(TRIM(BH231))=0</formula>
    </cfRule>
  </conditionalFormatting>
  <conditionalFormatting sqref="AU217:AV217">
    <cfRule type="containsBlanks" dxfId="6388" priority="6902">
      <formula>LEN(TRIM(AU217))=0</formula>
    </cfRule>
  </conditionalFormatting>
  <conditionalFormatting sqref="AO217:AT217 AW217:AX217">
    <cfRule type="containsBlanks" dxfId="6387" priority="6903">
      <formula>LEN(TRIM(AO217))=0</formula>
    </cfRule>
  </conditionalFormatting>
  <conditionalFormatting sqref="I218:J218">
    <cfRule type="containsBlanks" dxfId="6386" priority="6900">
      <formula>LEN(TRIM(I218))=0</formula>
    </cfRule>
  </conditionalFormatting>
  <conditionalFormatting sqref="K218:M218">
    <cfRule type="containsBlanks" dxfId="6385" priority="6899">
      <formula>LEN(TRIM(K218))=0</formula>
    </cfRule>
  </conditionalFormatting>
  <conditionalFormatting sqref="N218:P218">
    <cfRule type="containsBlanks" dxfId="6384" priority="6897">
      <formula>LEN(TRIM(N218))=0</formula>
    </cfRule>
  </conditionalFormatting>
  <conditionalFormatting sqref="AU218:AV218">
    <cfRule type="containsBlanks" dxfId="6383" priority="6895">
      <formula>LEN(TRIM(AU218))=0</formula>
    </cfRule>
  </conditionalFormatting>
  <conditionalFormatting sqref="AS218:AT218">
    <cfRule type="containsBlanks" dxfId="6382" priority="6896">
      <formula>LEN(TRIM(AS218))=0</formula>
    </cfRule>
  </conditionalFormatting>
  <conditionalFormatting sqref="AY218:BE218">
    <cfRule type="containsBlanks" dxfId="6381" priority="6894">
      <formula>LEN(TRIM(AY218))=0</formula>
    </cfRule>
  </conditionalFormatting>
  <conditionalFormatting sqref="I219:J219">
    <cfRule type="containsBlanks" dxfId="6380" priority="6893">
      <formula>LEN(TRIM(I219))=0</formula>
    </cfRule>
  </conditionalFormatting>
  <conditionalFormatting sqref="K219:M219">
    <cfRule type="containsBlanks" dxfId="6379" priority="6892">
      <formula>LEN(TRIM(K219))=0</formula>
    </cfRule>
  </conditionalFormatting>
  <conditionalFormatting sqref="O219">
    <cfRule type="containsBlanks" dxfId="6378" priority="6891">
      <formula>LEN(TRIM(O219))=0</formula>
    </cfRule>
  </conditionalFormatting>
  <conditionalFormatting sqref="S219:T223">
    <cfRule type="containsBlanks" dxfId="6377" priority="6890">
      <formula>LEN(TRIM(S219))=0</formula>
    </cfRule>
  </conditionalFormatting>
  <conditionalFormatting sqref="F220:H223 N220:N223 P220:P223">
    <cfRule type="containsBlanks" dxfId="6376" priority="6889">
      <formula>LEN(TRIM(F220))=0</formula>
    </cfRule>
  </conditionalFormatting>
  <conditionalFormatting sqref="I220:J223">
    <cfRule type="containsBlanks" dxfId="6375" priority="6888">
      <formula>LEN(TRIM(I220))=0</formula>
    </cfRule>
  </conditionalFormatting>
  <conditionalFormatting sqref="K220:M223">
    <cfRule type="containsBlanks" dxfId="6374" priority="6887">
      <formula>LEN(TRIM(K220))=0</formula>
    </cfRule>
  </conditionalFormatting>
  <conditionalFormatting sqref="O220:O223">
    <cfRule type="containsBlanks" dxfId="6373" priority="6886">
      <formula>LEN(TRIM(O220))=0</formula>
    </cfRule>
  </conditionalFormatting>
  <conditionalFormatting sqref="AU219:AV223">
    <cfRule type="containsBlanks" dxfId="6372" priority="6882">
      <formula>LEN(TRIM(AU219))=0</formula>
    </cfRule>
  </conditionalFormatting>
  <conditionalFormatting sqref="AS219:AT223">
    <cfRule type="containsBlanks" dxfId="6371" priority="6883">
      <formula>LEN(TRIM(AS219))=0</formula>
    </cfRule>
  </conditionalFormatting>
  <conditionalFormatting sqref="AY219:BE223 BH219">
    <cfRule type="containsBlanks" dxfId="6370" priority="6881">
      <formula>LEN(TRIM(AY219))=0</formula>
    </cfRule>
  </conditionalFormatting>
  <conditionalFormatting sqref="BH220:BH223 BH226:BH229">
    <cfRule type="containsBlanks" dxfId="6369" priority="6879">
      <formula>LEN(TRIM(BH220))=0</formula>
    </cfRule>
  </conditionalFormatting>
  <conditionalFormatting sqref="H224">
    <cfRule type="containsBlanks" dxfId="6368" priority="6878">
      <formula>LEN(TRIM(H224))=0</formula>
    </cfRule>
  </conditionalFormatting>
  <conditionalFormatting sqref="I224">
    <cfRule type="containsBlanks" dxfId="6367" priority="6877">
      <formula>LEN(TRIM(I224))=0</formula>
    </cfRule>
  </conditionalFormatting>
  <conditionalFormatting sqref="J224">
    <cfRule type="containsBlanks" dxfId="6366" priority="6876">
      <formula>LEN(TRIM(J224))=0</formula>
    </cfRule>
  </conditionalFormatting>
  <conditionalFormatting sqref="K224">
    <cfRule type="containsBlanks" dxfId="6365" priority="6875">
      <formula>LEN(TRIM(K224))=0</formula>
    </cfRule>
  </conditionalFormatting>
  <conditionalFormatting sqref="L225">
    <cfRule type="containsBlanks" dxfId="6364" priority="6874">
      <formula>LEN(TRIM(L225))=0</formula>
    </cfRule>
  </conditionalFormatting>
  <conditionalFormatting sqref="M224">
    <cfRule type="containsBlanks" dxfId="6363" priority="6873">
      <formula>LEN(TRIM(M224))=0</formula>
    </cfRule>
  </conditionalFormatting>
  <conditionalFormatting sqref="N224:P225">
    <cfRule type="containsBlanks" dxfId="6362" priority="6872">
      <formula>LEN(TRIM(N224))=0</formula>
    </cfRule>
  </conditionalFormatting>
  <conditionalFormatting sqref="S224:T225">
    <cfRule type="containsBlanks" dxfId="6361" priority="6871">
      <formula>LEN(TRIM(S224))=0</formula>
    </cfRule>
  </conditionalFormatting>
  <conditionalFormatting sqref="AU224:AV225">
    <cfRule type="containsBlanks" dxfId="6360" priority="6869">
      <formula>LEN(TRIM(AU224))=0</formula>
    </cfRule>
  </conditionalFormatting>
  <conditionalFormatting sqref="AS224:AT225">
    <cfRule type="containsBlanks" dxfId="6359" priority="6870">
      <formula>LEN(TRIM(AS224))=0</formula>
    </cfRule>
  </conditionalFormatting>
  <conditionalFormatting sqref="AX225:AX227">
    <cfRule type="containsBlanks" dxfId="6358" priority="6867">
      <formula>LEN(TRIM(AX225))=0</formula>
    </cfRule>
  </conditionalFormatting>
  <conditionalFormatting sqref="AY224:BE227">
    <cfRule type="containsBlanks" dxfId="6357" priority="6866">
      <formula>LEN(TRIM(AY224))=0</formula>
    </cfRule>
  </conditionalFormatting>
  <conditionalFormatting sqref="F226:K227 M226:M227">
    <cfRule type="containsBlanks" dxfId="6356" priority="6865">
      <formula>LEN(TRIM(F226))=0</formula>
    </cfRule>
  </conditionalFormatting>
  <conditionalFormatting sqref="L226:L227">
    <cfRule type="containsBlanks" dxfId="6355" priority="6864">
      <formula>LEN(TRIM(L226))=0</formula>
    </cfRule>
  </conditionalFormatting>
  <conditionalFormatting sqref="N226:P227">
    <cfRule type="containsBlanks" dxfId="6354" priority="6863">
      <formula>LEN(TRIM(N226))=0</formula>
    </cfRule>
  </conditionalFormatting>
  <conditionalFormatting sqref="AU226:AV226">
    <cfRule type="containsBlanks" dxfId="6353" priority="6862">
      <formula>LEN(TRIM(AU226))=0</formula>
    </cfRule>
  </conditionalFormatting>
  <conditionalFormatting sqref="AU227:AV227">
    <cfRule type="containsBlanks" dxfId="6352" priority="6861">
      <formula>LEN(TRIM(AU227))=0</formula>
    </cfRule>
  </conditionalFormatting>
  <conditionalFormatting sqref="I228">
    <cfRule type="containsBlanks" dxfId="6351" priority="6860">
      <formula>LEN(TRIM(I228))=0</formula>
    </cfRule>
  </conditionalFormatting>
  <conditionalFormatting sqref="J228">
    <cfRule type="containsBlanks" dxfId="6350" priority="6859">
      <formula>LEN(TRIM(J228))=0</formula>
    </cfRule>
  </conditionalFormatting>
  <conditionalFormatting sqref="K228">
    <cfRule type="containsBlanks" dxfId="6349" priority="6858">
      <formula>LEN(TRIM(K228))=0</formula>
    </cfRule>
  </conditionalFormatting>
  <conditionalFormatting sqref="M228">
    <cfRule type="containsBlanks" dxfId="6348" priority="6857">
      <formula>LEN(TRIM(M228))=0</formula>
    </cfRule>
  </conditionalFormatting>
  <conditionalFormatting sqref="O228">
    <cfRule type="containsBlanks" dxfId="6347" priority="6856">
      <formula>LEN(TRIM(O228))=0</formula>
    </cfRule>
  </conditionalFormatting>
  <conditionalFormatting sqref="T228">
    <cfRule type="containsBlanks" dxfId="6346" priority="6855">
      <formula>LEN(TRIM(T228))=0</formula>
    </cfRule>
  </conditionalFormatting>
  <conditionalFormatting sqref="AU228:AV228">
    <cfRule type="containsBlanks" dxfId="6345" priority="6853">
      <formula>LEN(TRIM(AU228))=0</formula>
    </cfRule>
  </conditionalFormatting>
  <conditionalFormatting sqref="AS228:AT228">
    <cfRule type="containsBlanks" dxfId="6344" priority="6854">
      <formula>LEN(TRIM(AS228))=0</formula>
    </cfRule>
  </conditionalFormatting>
  <conditionalFormatting sqref="AY228:BE228">
    <cfRule type="containsBlanks" dxfId="6343" priority="6852">
      <formula>LEN(TRIM(AY228))=0</formula>
    </cfRule>
  </conditionalFormatting>
  <conditionalFormatting sqref="F230">
    <cfRule type="containsBlanks" dxfId="6342" priority="6851">
      <formula>LEN(TRIM(F230))=0</formula>
    </cfRule>
  </conditionalFormatting>
  <conditionalFormatting sqref="I229:I230">
    <cfRule type="containsBlanks" dxfId="6341" priority="6850">
      <formula>LEN(TRIM(I229))=0</formula>
    </cfRule>
  </conditionalFormatting>
  <conditionalFormatting sqref="J229:J230">
    <cfRule type="containsBlanks" dxfId="6340" priority="6849">
      <formula>LEN(TRIM(J229))=0</formula>
    </cfRule>
  </conditionalFormatting>
  <conditionalFormatting sqref="K229:K230">
    <cfRule type="containsBlanks" dxfId="6339" priority="6848">
      <formula>LEN(TRIM(K229))=0</formula>
    </cfRule>
  </conditionalFormatting>
  <conditionalFormatting sqref="M229:M230">
    <cfRule type="containsBlanks" dxfId="6338" priority="6847">
      <formula>LEN(TRIM(M229))=0</formula>
    </cfRule>
  </conditionalFormatting>
  <conditionalFormatting sqref="N229:P230">
    <cfRule type="containsBlanks" dxfId="6337" priority="6846">
      <formula>LEN(TRIM(N229))=0</formula>
    </cfRule>
  </conditionalFormatting>
  <conditionalFormatting sqref="S229:S230">
    <cfRule type="containsBlanks" dxfId="6336" priority="6845">
      <formula>LEN(TRIM(S229))=0</formula>
    </cfRule>
  </conditionalFormatting>
  <conditionalFormatting sqref="T229:T230">
    <cfRule type="containsBlanks" dxfId="6335" priority="6844">
      <formula>LEN(TRIM(T229))=0</formula>
    </cfRule>
  </conditionalFormatting>
  <conditionalFormatting sqref="BH230">
    <cfRule type="containsBlanks" dxfId="6334" priority="6843">
      <formula>LEN(TRIM(BH230))=0</formula>
    </cfRule>
  </conditionalFormatting>
  <conditionalFormatting sqref="AU229:AV230">
    <cfRule type="containsBlanks" dxfId="6333" priority="6841">
      <formula>LEN(TRIM(AU229))=0</formula>
    </cfRule>
  </conditionalFormatting>
  <conditionalFormatting sqref="AS229:AT230">
    <cfRule type="containsBlanks" dxfId="6332" priority="6842">
      <formula>LEN(TRIM(AS229))=0</formula>
    </cfRule>
  </conditionalFormatting>
  <conditionalFormatting sqref="AY229:BE230">
    <cfRule type="containsBlanks" dxfId="6331" priority="6840">
      <formula>LEN(TRIM(AY229))=0</formula>
    </cfRule>
  </conditionalFormatting>
  <conditionalFormatting sqref="H231">
    <cfRule type="containsBlanks" dxfId="6330" priority="6839">
      <formula>LEN(TRIM(H231))=0</formula>
    </cfRule>
  </conditionalFormatting>
  <conditionalFormatting sqref="I231">
    <cfRule type="containsBlanks" dxfId="6329" priority="6838">
      <formula>LEN(TRIM(I231))=0</formula>
    </cfRule>
  </conditionalFormatting>
  <conditionalFormatting sqref="J231">
    <cfRule type="containsBlanks" dxfId="6328" priority="6837">
      <formula>LEN(TRIM(J231))=0</formula>
    </cfRule>
  </conditionalFormatting>
  <conditionalFormatting sqref="O231">
    <cfRule type="containsBlanks" dxfId="6327" priority="6836">
      <formula>LEN(TRIM(O231))=0</formula>
    </cfRule>
  </conditionalFormatting>
  <conditionalFormatting sqref="L231">
    <cfRule type="containsBlanks" dxfId="6326" priority="6834">
      <formula>LEN(TRIM(L231))=0</formula>
    </cfRule>
  </conditionalFormatting>
  <conditionalFormatting sqref="F232:G232 K232 M232:N232 P232:AH232">
    <cfRule type="containsBlanks" dxfId="6325" priority="6833">
      <formula>LEN(TRIM(F232))=0</formula>
    </cfRule>
  </conditionalFormatting>
  <conditionalFormatting sqref="H232">
    <cfRule type="containsBlanks" dxfId="6324" priority="6832">
      <formula>LEN(TRIM(H232))=0</formula>
    </cfRule>
  </conditionalFormatting>
  <conditionalFormatting sqref="I232">
    <cfRule type="containsBlanks" dxfId="6323" priority="6831">
      <formula>LEN(TRIM(I232))=0</formula>
    </cfRule>
  </conditionalFormatting>
  <conditionalFormatting sqref="J232">
    <cfRule type="containsBlanks" dxfId="6322" priority="6830">
      <formula>LEN(TRIM(J232))=0</formula>
    </cfRule>
  </conditionalFormatting>
  <conditionalFormatting sqref="O232">
    <cfRule type="containsBlanks" dxfId="6321" priority="6829">
      <formula>LEN(TRIM(O232))=0</formula>
    </cfRule>
  </conditionalFormatting>
  <conditionalFormatting sqref="L232">
    <cfRule type="containsBlanks" dxfId="6320" priority="6828">
      <formula>LEN(TRIM(L232))=0</formula>
    </cfRule>
  </conditionalFormatting>
  <conditionalFormatting sqref="F233:G233 K233 M233:N233 P233">
    <cfRule type="containsBlanks" dxfId="6319" priority="6827">
      <formula>LEN(TRIM(F233))=0</formula>
    </cfRule>
  </conditionalFormatting>
  <conditionalFormatting sqref="H233">
    <cfRule type="containsBlanks" dxfId="6318" priority="6826">
      <formula>LEN(TRIM(H233))=0</formula>
    </cfRule>
  </conditionalFormatting>
  <conditionalFormatting sqref="I233">
    <cfRule type="containsBlanks" dxfId="6317" priority="6825">
      <formula>LEN(TRIM(I233))=0</formula>
    </cfRule>
  </conditionalFormatting>
  <conditionalFormatting sqref="J233">
    <cfRule type="containsBlanks" dxfId="6316" priority="6824">
      <formula>LEN(TRIM(J233))=0</formula>
    </cfRule>
  </conditionalFormatting>
  <conditionalFormatting sqref="O233">
    <cfRule type="containsBlanks" dxfId="6315" priority="6823">
      <formula>LEN(TRIM(O233))=0</formula>
    </cfRule>
  </conditionalFormatting>
  <conditionalFormatting sqref="L233">
    <cfRule type="containsBlanks" dxfId="6314" priority="6822">
      <formula>LEN(TRIM(L233))=0</formula>
    </cfRule>
  </conditionalFormatting>
  <conditionalFormatting sqref="AI233:AN233">
    <cfRule type="containsBlanks" dxfId="6313" priority="6821">
      <formula>LEN(TRIM(AI233))=0</formula>
    </cfRule>
  </conditionalFormatting>
  <conditionalFormatting sqref="W233:AH233">
    <cfRule type="containsBlanks" dxfId="6312" priority="6820">
      <formula>LEN(TRIM(W233))=0</formula>
    </cfRule>
  </conditionalFormatting>
  <conditionalFormatting sqref="AP232:AP233">
    <cfRule type="containsBlanks" dxfId="6311" priority="6819">
      <formula>LEN(TRIM(AP232))=0</formula>
    </cfRule>
  </conditionalFormatting>
  <conditionalFormatting sqref="BH233">
    <cfRule type="containsBlanks" dxfId="6310" priority="6817">
      <formula>LEN(TRIM(BH233))=0</formula>
    </cfRule>
  </conditionalFormatting>
  <conditionalFormatting sqref="AY231:BE233">
    <cfRule type="containsBlanks" dxfId="6309" priority="6816">
      <formula>LEN(TRIM(AY231))=0</formula>
    </cfRule>
  </conditionalFormatting>
  <conditionalFormatting sqref="AU231:AV233">
    <cfRule type="containsBlanks" dxfId="6308" priority="6815">
      <formula>LEN(TRIM(AU231))=0</formula>
    </cfRule>
  </conditionalFormatting>
  <conditionalFormatting sqref="F234:G234">
    <cfRule type="containsBlanks" dxfId="6307" priority="6814">
      <formula>LEN(TRIM(F234))=0</formula>
    </cfRule>
  </conditionalFormatting>
  <conditionalFormatting sqref="H234">
    <cfRule type="containsBlanks" dxfId="6306" priority="6813">
      <formula>LEN(TRIM(H234))=0</formula>
    </cfRule>
  </conditionalFormatting>
  <conditionalFormatting sqref="I234">
    <cfRule type="containsBlanks" dxfId="6305" priority="6812">
      <formula>LEN(TRIM(I234))=0</formula>
    </cfRule>
  </conditionalFormatting>
  <conditionalFormatting sqref="J234">
    <cfRule type="containsBlanks" dxfId="6304" priority="6811">
      <formula>LEN(TRIM(J234))=0</formula>
    </cfRule>
  </conditionalFormatting>
  <conditionalFormatting sqref="L234">
    <cfRule type="containsBlanks" dxfId="6303" priority="6809">
      <formula>LEN(TRIM(L234))=0</formula>
    </cfRule>
  </conditionalFormatting>
  <conditionalFormatting sqref="W234:X234">
    <cfRule type="containsBlanks" dxfId="6302" priority="6808">
      <formula>LEN(TRIM(W234))=0</formula>
    </cfRule>
  </conditionalFormatting>
  <conditionalFormatting sqref="Z234">
    <cfRule type="containsBlanks" dxfId="6301" priority="6807">
      <formula>LEN(TRIM(Z234))=0</formula>
    </cfRule>
  </conditionalFormatting>
  <conditionalFormatting sqref="AA234:AB234">
    <cfRule type="containsBlanks" dxfId="6300" priority="6806">
      <formula>LEN(TRIM(AA234))=0</formula>
    </cfRule>
  </conditionalFormatting>
  <conditionalFormatting sqref="AC234:AH234">
    <cfRule type="containsBlanks" dxfId="6299" priority="6805">
      <formula>LEN(TRIM(AC234))=0</formula>
    </cfRule>
  </conditionalFormatting>
  <conditionalFormatting sqref="AM234:AN234">
    <cfRule type="containsBlanks" dxfId="6298" priority="6804">
      <formula>LEN(TRIM(AM234))=0</formula>
    </cfRule>
  </conditionalFormatting>
  <conditionalFormatting sqref="AL234">
    <cfRule type="containsBlanks" dxfId="6297" priority="6803">
      <formula>LEN(TRIM(AL234))=0</formula>
    </cfRule>
  </conditionalFormatting>
  <conditionalFormatting sqref="AK235">
    <cfRule type="containsBlanks" dxfId="6296" priority="6802">
      <formula>LEN(TRIM(AK235))=0</formula>
    </cfRule>
  </conditionalFormatting>
  <conditionalFormatting sqref="AM235:AN235">
    <cfRule type="containsBlanks" dxfId="6295" priority="6801">
      <formula>LEN(TRIM(AM235))=0</formula>
    </cfRule>
  </conditionalFormatting>
  <conditionalFormatting sqref="AL235">
    <cfRule type="containsBlanks" dxfId="6294" priority="6800">
      <formula>LEN(TRIM(AL235))=0</formula>
    </cfRule>
  </conditionalFormatting>
  <conditionalFormatting sqref="Y235">
    <cfRule type="containsBlanks" dxfId="6293" priority="6799">
      <formula>LEN(TRIM(Y235))=0</formula>
    </cfRule>
  </conditionalFormatting>
  <conditionalFormatting sqref="W235:X235">
    <cfRule type="containsBlanks" dxfId="6292" priority="6798">
      <formula>LEN(TRIM(W235))=0</formula>
    </cfRule>
  </conditionalFormatting>
  <conditionalFormatting sqref="Z235">
    <cfRule type="containsBlanks" dxfId="6291" priority="6797">
      <formula>LEN(TRIM(Z235))=0</formula>
    </cfRule>
  </conditionalFormatting>
  <conditionalFormatting sqref="AA235:AB235">
    <cfRule type="containsBlanks" dxfId="6290" priority="6796">
      <formula>LEN(TRIM(AA235))=0</formula>
    </cfRule>
  </conditionalFormatting>
  <conditionalFormatting sqref="AC235:AH235">
    <cfRule type="containsBlanks" dxfId="6289" priority="6795">
      <formula>LEN(TRIM(AC235))=0</formula>
    </cfRule>
  </conditionalFormatting>
  <conditionalFormatting sqref="K235 M235:P235">
    <cfRule type="containsBlanks" dxfId="6288" priority="6794">
      <formula>LEN(TRIM(K235))=0</formula>
    </cfRule>
  </conditionalFormatting>
  <conditionalFormatting sqref="F235:G235">
    <cfRule type="containsBlanks" dxfId="6287" priority="6793">
      <formula>LEN(TRIM(F235))=0</formula>
    </cfRule>
  </conditionalFormatting>
  <conditionalFormatting sqref="H235">
    <cfRule type="containsBlanks" dxfId="6286" priority="6792">
      <formula>LEN(TRIM(H235))=0</formula>
    </cfRule>
  </conditionalFormatting>
  <conditionalFormatting sqref="I235">
    <cfRule type="containsBlanks" dxfId="6285" priority="6791">
      <formula>LEN(TRIM(I235))=0</formula>
    </cfRule>
  </conditionalFormatting>
  <conditionalFormatting sqref="J235">
    <cfRule type="containsBlanks" dxfId="6284" priority="6790">
      <formula>LEN(TRIM(J235))=0</formula>
    </cfRule>
  </conditionalFormatting>
  <conditionalFormatting sqref="L235">
    <cfRule type="containsBlanks" dxfId="6283" priority="6789">
      <formula>LEN(TRIM(L235))=0</formula>
    </cfRule>
  </conditionalFormatting>
  <conditionalFormatting sqref="AP234:AP235">
    <cfRule type="containsBlanks" dxfId="6282" priority="6788">
      <formula>LEN(TRIM(AP234))=0</formula>
    </cfRule>
  </conditionalFormatting>
  <conditionalFormatting sqref="I236">
    <cfRule type="containsBlanks" dxfId="6281" priority="6785">
      <formula>LEN(TRIM(I236))=0</formula>
    </cfRule>
  </conditionalFormatting>
  <conditionalFormatting sqref="J236">
    <cfRule type="containsBlanks" dxfId="6280" priority="6784">
      <formula>LEN(TRIM(J236))=0</formula>
    </cfRule>
  </conditionalFormatting>
  <conditionalFormatting sqref="K236:M236">
    <cfRule type="containsBlanks" dxfId="6279" priority="6783">
      <formula>LEN(TRIM(K236))=0</formula>
    </cfRule>
  </conditionalFormatting>
  <conditionalFormatting sqref="O236">
    <cfRule type="containsBlanks" dxfId="6278" priority="6782">
      <formula>LEN(TRIM(O236))=0</formula>
    </cfRule>
  </conditionalFormatting>
  <conditionalFormatting sqref="X236">
    <cfRule type="containsBlanks" dxfId="6277" priority="6780">
      <formula>LEN(TRIM(X236))=0</formula>
    </cfRule>
  </conditionalFormatting>
  <conditionalFormatting sqref="AE236">
    <cfRule type="containsBlanks" dxfId="6276" priority="6779">
      <formula>LEN(TRIM(AE236))=0</formula>
    </cfRule>
  </conditionalFormatting>
  <conditionalFormatting sqref="AU236:AV236">
    <cfRule type="containsBlanks" dxfId="6275" priority="6777">
      <formula>LEN(TRIM(AU236))=0</formula>
    </cfRule>
  </conditionalFormatting>
  <conditionalFormatting sqref="AS236:AT236">
    <cfRule type="containsBlanks" dxfId="6274" priority="6778">
      <formula>LEN(TRIM(AS236))=0</formula>
    </cfRule>
  </conditionalFormatting>
  <conditionalFormatting sqref="AY236:BE236">
    <cfRule type="containsBlanks" dxfId="6273" priority="6776">
      <formula>LEN(TRIM(AY236))=0</formula>
    </cfRule>
  </conditionalFormatting>
  <conditionalFormatting sqref="I237:I240">
    <cfRule type="containsBlanks" dxfId="6272" priority="6770">
      <formula>LEN(TRIM(I237))=0</formula>
    </cfRule>
  </conditionalFormatting>
  <conditionalFormatting sqref="J237:J240">
    <cfRule type="containsBlanks" dxfId="6271" priority="6769">
      <formula>LEN(TRIM(J237))=0</formula>
    </cfRule>
  </conditionalFormatting>
  <conditionalFormatting sqref="O237">
    <cfRule type="containsBlanks" dxfId="6270" priority="6768">
      <formula>LEN(TRIM(O237))=0</formula>
    </cfRule>
  </conditionalFormatting>
  <conditionalFormatting sqref="K237:M237">
    <cfRule type="containsBlanks" dxfId="6269" priority="6767">
      <formula>LEN(TRIM(K237))=0</formula>
    </cfRule>
  </conditionalFormatting>
  <conditionalFormatting sqref="N238:N240 P238:P240">
    <cfRule type="containsBlanks" dxfId="6268" priority="6766">
      <formula>LEN(TRIM(N238))=0</formula>
    </cfRule>
  </conditionalFormatting>
  <conditionalFormatting sqref="O238:O240">
    <cfRule type="containsBlanks" dxfId="6267" priority="6765">
      <formula>LEN(TRIM(O238))=0</formula>
    </cfRule>
  </conditionalFormatting>
  <conditionalFormatting sqref="K238:M240">
    <cfRule type="containsBlanks" dxfId="6266" priority="6764">
      <formula>LEN(TRIM(K238))=0</formula>
    </cfRule>
  </conditionalFormatting>
  <conditionalFormatting sqref="T237:T240">
    <cfRule type="containsBlanks" dxfId="6265" priority="6763">
      <formula>LEN(TRIM(T237))=0</formula>
    </cfRule>
  </conditionalFormatting>
  <conditionalFormatting sqref="AY237:BE240">
    <cfRule type="containsBlanks" dxfId="6264" priority="6755">
      <formula>LEN(TRIM(AY237))=0</formula>
    </cfRule>
  </conditionalFormatting>
  <conditionalFormatting sqref="AE237">
    <cfRule type="containsBlanks" dxfId="6263" priority="6761">
      <formula>LEN(TRIM(AE237))=0</formula>
    </cfRule>
  </conditionalFormatting>
  <conditionalFormatting sqref="AF238:AG240 W238:AD240">
    <cfRule type="containsBlanks" dxfId="6262" priority="6760">
      <formula>LEN(TRIM(W238))=0</formula>
    </cfRule>
  </conditionalFormatting>
  <conditionalFormatting sqref="AE238:AE240">
    <cfRule type="containsBlanks" dxfId="6261" priority="6759">
      <formula>LEN(TRIM(AE238))=0</formula>
    </cfRule>
  </conditionalFormatting>
  <conditionalFormatting sqref="AI237:AN240">
    <cfRule type="containsBlanks" dxfId="6260" priority="6758">
      <formula>LEN(TRIM(AI237))=0</formula>
    </cfRule>
  </conditionalFormatting>
  <conditionalFormatting sqref="AU237:AV240">
    <cfRule type="containsBlanks" dxfId="6259" priority="6756">
      <formula>LEN(TRIM(AU237))=0</formula>
    </cfRule>
  </conditionalFormatting>
  <conditionalFormatting sqref="AS237:AT240">
    <cfRule type="containsBlanks" dxfId="6258" priority="6757">
      <formula>LEN(TRIM(AS237))=0</formula>
    </cfRule>
  </conditionalFormatting>
  <conditionalFormatting sqref="F241:H243">
    <cfRule type="containsBlanks" dxfId="6257" priority="6754">
      <formula>LEN(TRIM(F241))=0</formula>
    </cfRule>
  </conditionalFormatting>
  <conditionalFormatting sqref="I241:I243">
    <cfRule type="containsBlanks" dxfId="6256" priority="6753">
      <formula>LEN(TRIM(I241))=0</formula>
    </cfRule>
  </conditionalFormatting>
  <conditionalFormatting sqref="J241:J243">
    <cfRule type="containsBlanks" dxfId="6255" priority="6752">
      <formula>LEN(TRIM(J241))=0</formula>
    </cfRule>
  </conditionalFormatting>
  <conditionalFormatting sqref="N241:N243 P241:P243">
    <cfRule type="containsBlanks" dxfId="6254" priority="6751">
      <formula>LEN(TRIM(N241))=0</formula>
    </cfRule>
  </conditionalFormatting>
  <conditionalFormatting sqref="O241:O243">
    <cfRule type="containsBlanks" dxfId="6253" priority="6750">
      <formula>LEN(TRIM(O241))=0</formula>
    </cfRule>
  </conditionalFormatting>
  <conditionalFormatting sqref="K241:M243">
    <cfRule type="containsBlanks" dxfId="6252" priority="6749">
      <formula>LEN(TRIM(K241))=0</formula>
    </cfRule>
  </conditionalFormatting>
  <conditionalFormatting sqref="W241:X243">
    <cfRule type="containsBlanks" dxfId="6251" priority="6748">
      <formula>LEN(TRIM(W241))=0</formula>
    </cfRule>
  </conditionalFormatting>
  <conditionalFormatting sqref="Y241:Y243">
    <cfRule type="containsBlanks" dxfId="6250" priority="6747">
      <formula>LEN(TRIM(Y241))=0</formula>
    </cfRule>
  </conditionalFormatting>
  <conditionalFormatting sqref="AF241:AF243">
    <cfRule type="containsBlanks" dxfId="6249" priority="6746">
      <formula>LEN(TRIM(AF241))=0</formula>
    </cfRule>
  </conditionalFormatting>
  <conditionalFormatting sqref="AE241:AE243">
    <cfRule type="containsBlanks" dxfId="6248" priority="6745">
      <formula>LEN(TRIM(AE241))=0</formula>
    </cfRule>
  </conditionalFormatting>
  <conditionalFormatting sqref="AG241:AG243">
    <cfRule type="containsBlanks" dxfId="6247" priority="6744">
      <formula>LEN(TRIM(AG241))=0</formula>
    </cfRule>
  </conditionalFormatting>
  <conditionalFormatting sqref="AC241:AD243">
    <cfRule type="containsBlanks" dxfId="6246" priority="6743">
      <formula>LEN(TRIM(AC241))=0</formula>
    </cfRule>
  </conditionalFormatting>
  <conditionalFormatting sqref="AA241:AB243">
    <cfRule type="containsBlanks" dxfId="6245" priority="6742">
      <formula>LEN(TRIM(AA241))=0</formula>
    </cfRule>
  </conditionalFormatting>
  <conditionalFormatting sqref="AU241:AV243">
    <cfRule type="containsBlanks" dxfId="6244" priority="6741">
      <formula>LEN(TRIM(AU241))=0</formula>
    </cfRule>
  </conditionalFormatting>
  <conditionalFormatting sqref="BD241">
    <cfRule type="containsBlanks" dxfId="6243" priority="6740">
      <formula>LEN(TRIM(BD241))=0</formula>
    </cfRule>
  </conditionalFormatting>
  <conditionalFormatting sqref="AY242:BC243 BE242:BE243">
    <cfRule type="containsBlanks" dxfId="6242" priority="6739">
      <formula>LEN(TRIM(AY242))=0</formula>
    </cfRule>
  </conditionalFormatting>
  <conditionalFormatting sqref="BD242:BD243">
    <cfRule type="containsBlanks" dxfId="6241" priority="6738">
      <formula>LEN(TRIM(BD242))=0</formula>
    </cfRule>
  </conditionalFormatting>
  <conditionalFormatting sqref="BH242:BH243">
    <cfRule type="containsBlanks" dxfId="6240" priority="6737">
      <formula>LEN(TRIM(BH242))=0</formula>
    </cfRule>
  </conditionalFormatting>
  <conditionalFormatting sqref="BH244:BH247">
    <cfRule type="containsBlanks" dxfId="6239" priority="6714">
      <formula>LEN(TRIM(BH244))=0</formula>
    </cfRule>
  </conditionalFormatting>
  <conditionalFormatting sqref="BF241:BF243">
    <cfRule type="containsBlanks" dxfId="6238" priority="6735">
      <formula>LEN(TRIM(BF241))=0</formula>
    </cfRule>
  </conditionalFormatting>
  <conditionalFormatting sqref="H244">
    <cfRule type="containsBlanks" dxfId="6237" priority="6734">
      <formula>LEN(TRIM(H244))=0</formula>
    </cfRule>
  </conditionalFormatting>
  <conditionalFormatting sqref="I244">
    <cfRule type="containsBlanks" dxfId="6236" priority="6733">
      <formula>LEN(TRIM(I244))=0</formula>
    </cfRule>
  </conditionalFormatting>
  <conditionalFormatting sqref="J244">
    <cfRule type="containsBlanks" dxfId="6235" priority="6732">
      <formula>LEN(TRIM(J244))=0</formula>
    </cfRule>
  </conditionalFormatting>
  <conditionalFormatting sqref="K244:M244">
    <cfRule type="containsBlanks" dxfId="6234" priority="6731">
      <formula>LEN(TRIM(K244))=0</formula>
    </cfRule>
  </conditionalFormatting>
  <conditionalFormatting sqref="O244">
    <cfRule type="containsBlanks" dxfId="6233" priority="6730">
      <formula>LEN(TRIM(O244))=0</formula>
    </cfRule>
  </conditionalFormatting>
  <conditionalFormatting sqref="F245:G246 N245:N246 P245:P246">
    <cfRule type="containsBlanks" dxfId="6232" priority="6729">
      <formula>LEN(TRIM(F245))=0</formula>
    </cfRule>
  </conditionalFormatting>
  <conditionalFormatting sqref="H245:H246">
    <cfRule type="containsBlanks" dxfId="6231" priority="6728">
      <formula>LEN(TRIM(H245))=0</formula>
    </cfRule>
  </conditionalFormatting>
  <conditionalFormatting sqref="I245:I246">
    <cfRule type="containsBlanks" dxfId="6230" priority="6727">
      <formula>LEN(TRIM(I245))=0</formula>
    </cfRule>
  </conditionalFormatting>
  <conditionalFormatting sqref="J245:J246">
    <cfRule type="containsBlanks" dxfId="6229" priority="6726">
      <formula>LEN(TRIM(J245))=0</formula>
    </cfRule>
  </conditionalFormatting>
  <conditionalFormatting sqref="K245:M246">
    <cfRule type="containsBlanks" dxfId="6228" priority="6725">
      <formula>LEN(TRIM(K245))=0</formula>
    </cfRule>
  </conditionalFormatting>
  <conditionalFormatting sqref="O245:O246">
    <cfRule type="containsBlanks" dxfId="6227" priority="6724">
      <formula>LEN(TRIM(O245))=0</formula>
    </cfRule>
  </conditionalFormatting>
  <conditionalFormatting sqref="W244:X246">
    <cfRule type="containsBlanks" dxfId="6226" priority="6723">
      <formula>LEN(TRIM(W244))=0</formula>
    </cfRule>
  </conditionalFormatting>
  <conditionalFormatting sqref="AF244:AF246">
    <cfRule type="containsBlanks" dxfId="6225" priority="6722">
      <formula>LEN(TRIM(AF244))=0</formula>
    </cfRule>
  </conditionalFormatting>
  <conditionalFormatting sqref="AE244:AE246">
    <cfRule type="containsBlanks" dxfId="6224" priority="6721">
      <formula>LEN(TRIM(AE244))=0</formula>
    </cfRule>
  </conditionalFormatting>
  <conditionalFormatting sqref="AG244:AG246">
    <cfRule type="containsBlanks" dxfId="6223" priority="6720">
      <formula>LEN(TRIM(AG244))=0</formula>
    </cfRule>
  </conditionalFormatting>
  <conditionalFormatting sqref="AA244:AB246">
    <cfRule type="containsBlanks" dxfId="6222" priority="6719">
      <formula>LEN(TRIM(AA244))=0</formula>
    </cfRule>
  </conditionalFormatting>
  <conditionalFormatting sqref="AU244:AV246">
    <cfRule type="containsBlanks" dxfId="6221" priority="6718">
      <formula>LEN(TRIM(AU244))=0</formula>
    </cfRule>
  </conditionalFormatting>
  <conditionalFormatting sqref="BE244:BE246 AY244:BC246">
    <cfRule type="containsBlanks" dxfId="6220" priority="6717">
      <formula>LEN(TRIM(AY244))=0</formula>
    </cfRule>
  </conditionalFormatting>
  <conditionalFormatting sqref="BD244:BD246">
    <cfRule type="containsBlanks" dxfId="6219" priority="6716">
      <formula>LEN(TRIM(BD244))=0</formula>
    </cfRule>
  </conditionalFormatting>
  <conditionalFormatting sqref="BF244:BF246">
    <cfRule type="containsBlanks" dxfId="6218" priority="6715">
      <formula>LEN(TRIM(BF244))=0</formula>
    </cfRule>
  </conditionalFormatting>
  <conditionalFormatting sqref="H247">
    <cfRule type="containsBlanks" dxfId="6217" priority="6713">
      <formula>LEN(TRIM(H247))=0</formula>
    </cfRule>
  </conditionalFormatting>
  <conditionalFormatting sqref="I247">
    <cfRule type="containsBlanks" dxfId="6216" priority="6712">
      <formula>LEN(TRIM(I247))=0</formula>
    </cfRule>
  </conditionalFormatting>
  <conditionalFormatting sqref="J247">
    <cfRule type="containsBlanks" dxfId="6215" priority="6711">
      <formula>LEN(TRIM(J247))=0</formula>
    </cfRule>
  </conditionalFormatting>
  <conditionalFormatting sqref="K247">
    <cfRule type="containsBlanks" dxfId="6214" priority="6710">
      <formula>LEN(TRIM(K247))=0</formula>
    </cfRule>
  </conditionalFormatting>
  <conditionalFormatting sqref="M247">
    <cfRule type="containsBlanks" dxfId="6213" priority="6709">
      <formula>LEN(TRIM(M247))=0</formula>
    </cfRule>
  </conditionalFormatting>
  <conditionalFormatting sqref="O247">
    <cfRule type="containsBlanks" dxfId="6212" priority="6708">
      <formula>LEN(TRIM(O247))=0</formula>
    </cfRule>
  </conditionalFormatting>
  <conditionalFormatting sqref="F248:G248 L248 N248 P248:R248">
    <cfRule type="containsBlanks" dxfId="6211" priority="6707">
      <formula>LEN(TRIM(F248))=0</formula>
    </cfRule>
  </conditionalFormatting>
  <conditionalFormatting sqref="H248">
    <cfRule type="containsBlanks" dxfId="6210" priority="6706">
      <formula>LEN(TRIM(H248))=0</formula>
    </cfRule>
  </conditionalFormatting>
  <conditionalFormatting sqref="I248">
    <cfRule type="containsBlanks" dxfId="6209" priority="6705">
      <formula>LEN(TRIM(I248))=0</formula>
    </cfRule>
  </conditionalFormatting>
  <conditionalFormatting sqref="J248">
    <cfRule type="containsBlanks" dxfId="6208" priority="6704">
      <formula>LEN(TRIM(J248))=0</formula>
    </cfRule>
  </conditionalFormatting>
  <conditionalFormatting sqref="K248">
    <cfRule type="containsBlanks" dxfId="6207" priority="6703">
      <formula>LEN(TRIM(K248))=0</formula>
    </cfRule>
  </conditionalFormatting>
  <conditionalFormatting sqref="M248">
    <cfRule type="containsBlanks" dxfId="6206" priority="6702">
      <formula>LEN(TRIM(M248))=0</formula>
    </cfRule>
  </conditionalFormatting>
  <conditionalFormatting sqref="O248">
    <cfRule type="containsBlanks" dxfId="6205" priority="6701">
      <formula>LEN(TRIM(O248))=0</formula>
    </cfRule>
  </conditionalFormatting>
  <conditionalFormatting sqref="AN247:AN248">
    <cfRule type="containsBlanks" dxfId="6204" priority="6700">
      <formula>LEN(TRIM(AN247))=0</formula>
    </cfRule>
  </conditionalFormatting>
  <conditionalFormatting sqref="BH248">
    <cfRule type="containsBlanks" dxfId="6203" priority="6697">
      <formula>LEN(TRIM(BH248))=0</formula>
    </cfRule>
  </conditionalFormatting>
  <conditionalFormatting sqref="AU247:AV248">
    <cfRule type="containsBlanks" dxfId="6202" priority="6696">
      <formula>LEN(TRIM(AU247))=0</formula>
    </cfRule>
  </conditionalFormatting>
  <conditionalFormatting sqref="AY247:BE247">
    <cfRule type="containsBlanks" dxfId="6201" priority="6695">
      <formula>LEN(TRIM(AY247))=0</formula>
    </cfRule>
  </conditionalFormatting>
  <conditionalFormatting sqref="AY248:BE248">
    <cfRule type="containsBlanks" dxfId="6200" priority="6694">
      <formula>LEN(TRIM(AY248))=0</formula>
    </cfRule>
  </conditionalFormatting>
  <conditionalFormatting sqref="F249:G249">
    <cfRule type="containsBlanks" dxfId="6199" priority="6693">
      <formula>LEN(TRIM(F249))=0</formula>
    </cfRule>
  </conditionalFormatting>
  <conditionalFormatting sqref="H249">
    <cfRule type="containsBlanks" dxfId="6198" priority="6692">
      <formula>LEN(TRIM(H249))=0</formula>
    </cfRule>
  </conditionalFormatting>
  <conditionalFormatting sqref="I249">
    <cfRule type="containsBlanks" dxfId="6197" priority="6691">
      <formula>LEN(TRIM(I249))=0</formula>
    </cfRule>
  </conditionalFormatting>
  <conditionalFormatting sqref="J249">
    <cfRule type="containsBlanks" dxfId="6196" priority="6690">
      <formula>LEN(TRIM(J249))=0</formula>
    </cfRule>
  </conditionalFormatting>
  <conditionalFormatting sqref="L249:L250">
    <cfRule type="containsBlanks" dxfId="6195" priority="6689">
      <formula>LEN(TRIM(L249))=0</formula>
    </cfRule>
  </conditionalFormatting>
  <conditionalFormatting sqref="O249">
    <cfRule type="containsBlanks" dxfId="6194" priority="6688">
      <formula>LEN(TRIM(O249))=0</formula>
    </cfRule>
  </conditionalFormatting>
  <conditionalFormatting sqref="W249:X249">
    <cfRule type="containsBlanks" dxfId="6193" priority="6687">
      <formula>LEN(TRIM(W249))=0</formula>
    </cfRule>
  </conditionalFormatting>
  <conditionalFormatting sqref="BH249:BH251">
    <cfRule type="containsBlanks" dxfId="6192" priority="6686">
      <formula>LEN(TRIM(BH249))=0</formula>
    </cfRule>
  </conditionalFormatting>
  <conditionalFormatting sqref="AU249:AV249">
    <cfRule type="containsBlanks" dxfId="6191" priority="6685">
      <formula>LEN(TRIM(AU249))=0</formula>
    </cfRule>
  </conditionalFormatting>
  <conditionalFormatting sqref="AY249:BE251">
    <cfRule type="containsBlanks" dxfId="6190" priority="6683">
      <formula>LEN(TRIM(AY249))=0</formula>
    </cfRule>
  </conditionalFormatting>
  <conditionalFormatting sqref="I252">
    <cfRule type="containsBlanks" dxfId="6189" priority="6665">
      <formula>LEN(TRIM(I252))=0</formula>
    </cfRule>
  </conditionalFormatting>
  <conditionalFormatting sqref="J252">
    <cfRule type="containsBlanks" dxfId="6188" priority="6664">
      <formula>LEN(TRIM(J252))=0</formula>
    </cfRule>
  </conditionalFormatting>
  <conditionalFormatting sqref="K252:M252">
    <cfRule type="containsBlanks" dxfId="6187" priority="6663">
      <formula>LEN(TRIM(K252))=0</formula>
    </cfRule>
  </conditionalFormatting>
  <conditionalFormatting sqref="O252">
    <cfRule type="containsBlanks" dxfId="6186" priority="6662">
      <formula>LEN(TRIM(O252))=0</formula>
    </cfRule>
  </conditionalFormatting>
  <conditionalFormatting sqref="AU252:AV252">
    <cfRule type="containsBlanks" dxfId="6185" priority="6661">
      <formula>LEN(TRIM(AU252))=0</formula>
    </cfRule>
  </conditionalFormatting>
  <conditionalFormatting sqref="AY252:BE252">
    <cfRule type="containsBlanks" dxfId="6184" priority="6660">
      <formula>LEN(TRIM(AY252))=0</formula>
    </cfRule>
  </conditionalFormatting>
  <conditionalFormatting sqref="J253">
    <cfRule type="containsBlanks" dxfId="6183" priority="6659">
      <formula>LEN(TRIM(J253))=0</formula>
    </cfRule>
  </conditionalFormatting>
  <conditionalFormatting sqref="F254:G255">
    <cfRule type="containsBlanks" dxfId="6182" priority="6658">
      <formula>LEN(TRIM(F254))=0</formula>
    </cfRule>
  </conditionalFormatting>
  <conditionalFormatting sqref="K253:K255">
    <cfRule type="containsBlanks" dxfId="6181" priority="6657">
      <formula>LEN(TRIM(K253))=0</formula>
    </cfRule>
  </conditionalFormatting>
  <conditionalFormatting sqref="M253:M255">
    <cfRule type="containsBlanks" dxfId="6180" priority="6656">
      <formula>LEN(TRIM(M253))=0</formula>
    </cfRule>
  </conditionalFormatting>
  <conditionalFormatting sqref="N253:P255">
    <cfRule type="containsBlanks" dxfId="6179" priority="6655">
      <formula>LEN(TRIM(N253))=0</formula>
    </cfRule>
  </conditionalFormatting>
  <conditionalFormatting sqref="AI253:AN255">
    <cfRule type="containsBlanks" dxfId="6178" priority="6654">
      <formula>LEN(TRIM(AI253))=0</formula>
    </cfRule>
  </conditionalFormatting>
  <conditionalFormatting sqref="AY253:BE255">
    <cfRule type="containsBlanks" dxfId="6177" priority="6653">
      <formula>LEN(TRIM(AY253))=0</formula>
    </cfRule>
  </conditionalFormatting>
  <conditionalFormatting sqref="AS253:AV255">
    <cfRule type="containsBlanks" dxfId="6176" priority="6652">
      <formula>LEN(TRIM(AS253))=0</formula>
    </cfRule>
  </conditionalFormatting>
  <conditionalFormatting sqref="F256">
    <cfRule type="containsBlanks" dxfId="6175" priority="6651">
      <formula>LEN(TRIM(F256))=0</formula>
    </cfRule>
  </conditionalFormatting>
  <conditionalFormatting sqref="I256">
    <cfRule type="containsBlanks" dxfId="6174" priority="6650">
      <formula>LEN(TRIM(I256))=0</formula>
    </cfRule>
  </conditionalFormatting>
  <conditionalFormatting sqref="J256">
    <cfRule type="containsBlanks" dxfId="6173" priority="6649">
      <formula>LEN(TRIM(J256))=0</formula>
    </cfRule>
  </conditionalFormatting>
  <conditionalFormatting sqref="K256:P256">
    <cfRule type="containsBlanks" dxfId="6172" priority="6648">
      <formula>LEN(TRIM(K256))=0</formula>
    </cfRule>
  </conditionalFormatting>
  <conditionalFormatting sqref="G257:H257">
    <cfRule type="containsBlanks" dxfId="6171" priority="6647">
      <formula>LEN(TRIM(G257))=0</formula>
    </cfRule>
  </conditionalFormatting>
  <conditionalFormatting sqref="F257">
    <cfRule type="containsBlanks" dxfId="6170" priority="6646">
      <formula>LEN(TRIM(F257))=0</formula>
    </cfRule>
  </conditionalFormatting>
  <conditionalFormatting sqref="I257">
    <cfRule type="containsBlanks" dxfId="6169" priority="6645">
      <formula>LEN(TRIM(I257))=0</formula>
    </cfRule>
  </conditionalFormatting>
  <conditionalFormatting sqref="J257">
    <cfRule type="containsBlanks" dxfId="6168" priority="6644">
      <formula>LEN(TRIM(J257))=0</formula>
    </cfRule>
  </conditionalFormatting>
  <conditionalFormatting sqref="K257:P257">
    <cfRule type="containsBlanks" dxfId="6167" priority="6643">
      <formula>LEN(TRIM(K257))=0</formula>
    </cfRule>
  </conditionalFormatting>
  <conditionalFormatting sqref="AY256:BE257">
    <cfRule type="containsBlanks" dxfId="6166" priority="6642">
      <formula>LEN(TRIM(AY256))=0</formula>
    </cfRule>
  </conditionalFormatting>
  <conditionalFormatting sqref="AU256:AV257">
    <cfRule type="containsBlanks" dxfId="6165" priority="6641">
      <formula>LEN(TRIM(AU256))=0</formula>
    </cfRule>
  </conditionalFormatting>
  <conditionalFormatting sqref="F250:H250">
    <cfRule type="containsBlanks" dxfId="6164" priority="6640">
      <formula>LEN(TRIM(F250))=0</formula>
    </cfRule>
  </conditionalFormatting>
  <conditionalFormatting sqref="I250">
    <cfRule type="containsBlanks" dxfId="6163" priority="6639">
      <formula>LEN(TRIM(I250))=0</formula>
    </cfRule>
  </conditionalFormatting>
  <conditionalFormatting sqref="J250">
    <cfRule type="containsBlanks" dxfId="6162" priority="6638">
      <formula>LEN(TRIM(J250))=0</formula>
    </cfRule>
  </conditionalFormatting>
  <conditionalFormatting sqref="N250:P250">
    <cfRule type="containsBlanks" dxfId="6161" priority="6637">
      <formula>LEN(TRIM(N250))=0</formula>
    </cfRule>
  </conditionalFormatting>
  <conditionalFormatting sqref="W250:AH250">
    <cfRule type="containsBlanks" dxfId="6160" priority="6636">
      <formula>LEN(TRIM(W250))=0</formula>
    </cfRule>
  </conditionalFormatting>
  <conditionalFormatting sqref="Q251:T251 AI251:AP251">
    <cfRule type="containsBlanks" dxfId="6159" priority="6635">
      <formula>LEN(TRIM(Q251))=0</formula>
    </cfRule>
  </conditionalFormatting>
  <conditionalFormatting sqref="F251:H251">
    <cfRule type="containsBlanks" dxfId="6158" priority="6633">
      <formula>LEN(TRIM(F251))=0</formula>
    </cfRule>
  </conditionalFormatting>
  <conditionalFormatting sqref="J251">
    <cfRule type="containsBlanks" dxfId="6157" priority="6631">
      <formula>LEN(TRIM(J251))=0</formula>
    </cfRule>
  </conditionalFormatting>
  <conditionalFormatting sqref="N251:P251">
    <cfRule type="containsBlanks" dxfId="6156" priority="6630">
      <formula>LEN(TRIM(N251))=0</formula>
    </cfRule>
  </conditionalFormatting>
  <conditionalFormatting sqref="W251:AH251">
    <cfRule type="containsBlanks" dxfId="6155" priority="6629">
      <formula>LEN(TRIM(W251))=0</formula>
    </cfRule>
  </conditionalFormatting>
  <conditionalFormatting sqref="AS250:AV250">
    <cfRule type="containsBlanks" dxfId="6154" priority="6628">
      <formula>LEN(TRIM(AS250))=0</formula>
    </cfRule>
  </conditionalFormatting>
  <conditionalFormatting sqref="AS251:AV251">
    <cfRule type="containsBlanks" dxfId="6153" priority="6627">
      <formula>LEN(TRIM(AS251))=0</formula>
    </cfRule>
  </conditionalFormatting>
  <conditionalFormatting sqref="K251">
    <cfRule type="containsBlanks" dxfId="6152" priority="6626">
      <formula>LEN(TRIM(K251))=0</formula>
    </cfRule>
  </conditionalFormatting>
  <conditionalFormatting sqref="M251">
    <cfRule type="containsBlanks" dxfId="6151" priority="6625">
      <formula>LEN(TRIM(M251))=0</formula>
    </cfRule>
  </conditionalFormatting>
  <conditionalFormatting sqref="L251">
    <cfRule type="containsBlanks" dxfId="6150" priority="6624">
      <formula>LEN(TRIM(L251))=0</formula>
    </cfRule>
  </conditionalFormatting>
  <conditionalFormatting sqref="I251">
    <cfRule type="containsBlanks" dxfId="6149" priority="6623">
      <formula>LEN(TRIM(I251))=0</formula>
    </cfRule>
  </conditionalFormatting>
  <conditionalFormatting sqref="M258">
    <cfRule type="containsBlanks" dxfId="6148" priority="6622">
      <formula>LEN(TRIM(M258))=0</formula>
    </cfRule>
  </conditionalFormatting>
  <conditionalFormatting sqref="K258">
    <cfRule type="containsBlanks" dxfId="6147" priority="6621">
      <formula>LEN(TRIM(K258))=0</formula>
    </cfRule>
  </conditionalFormatting>
  <conditionalFormatting sqref="I258">
    <cfRule type="containsBlanks" dxfId="6146" priority="6620">
      <formula>LEN(TRIM(I258))=0</formula>
    </cfRule>
  </conditionalFormatting>
  <conditionalFormatting sqref="J258">
    <cfRule type="containsBlanks" dxfId="6145" priority="6619">
      <formula>LEN(TRIM(J258))=0</formula>
    </cfRule>
  </conditionalFormatting>
  <conditionalFormatting sqref="N258:P258">
    <cfRule type="containsBlanks" dxfId="6144" priority="6618">
      <formula>LEN(TRIM(N258))=0</formula>
    </cfRule>
  </conditionalFormatting>
  <conditionalFormatting sqref="AI258:AN258">
    <cfRule type="containsBlanks" dxfId="6143" priority="6617">
      <formula>LEN(TRIM(AI258))=0</formula>
    </cfRule>
  </conditionalFormatting>
  <conditionalFormatting sqref="AS258:AV258">
    <cfRule type="containsBlanks" dxfId="6142" priority="6616">
      <formula>LEN(TRIM(AS258))=0</formula>
    </cfRule>
  </conditionalFormatting>
  <conditionalFormatting sqref="AY258:BE258">
    <cfRule type="containsBlanks" dxfId="6141" priority="6615">
      <formula>LEN(TRIM(AY258))=0</formula>
    </cfRule>
  </conditionalFormatting>
  <conditionalFormatting sqref="O259">
    <cfRule type="containsBlanks" dxfId="6140" priority="6614">
      <formula>LEN(TRIM(O259))=0</formula>
    </cfRule>
  </conditionalFormatting>
  <conditionalFormatting sqref="M259">
    <cfRule type="containsBlanks" dxfId="6139" priority="6613">
      <formula>LEN(TRIM(M259))=0</formula>
    </cfRule>
  </conditionalFormatting>
  <conditionalFormatting sqref="K259">
    <cfRule type="containsBlanks" dxfId="6138" priority="6612">
      <formula>LEN(TRIM(K259))=0</formula>
    </cfRule>
  </conditionalFormatting>
  <conditionalFormatting sqref="I259">
    <cfRule type="containsBlanks" dxfId="6137" priority="6611">
      <formula>LEN(TRIM(I259))=0</formula>
    </cfRule>
  </conditionalFormatting>
  <conditionalFormatting sqref="J259">
    <cfRule type="containsBlanks" dxfId="6136" priority="6610">
      <formula>LEN(TRIM(J259))=0</formula>
    </cfRule>
  </conditionalFormatting>
  <conditionalFormatting sqref="T259">
    <cfRule type="containsBlanks" dxfId="6135" priority="6603">
      <formula>LEN(TRIM(T259))=0</formula>
    </cfRule>
  </conditionalFormatting>
  <conditionalFormatting sqref="AP259">
    <cfRule type="containsBlanks" dxfId="6134" priority="6601">
      <formula>LEN(TRIM(AP259))=0</formula>
    </cfRule>
  </conditionalFormatting>
  <conditionalFormatting sqref="AU259:AV259">
    <cfRule type="containsBlanks" dxfId="6133" priority="6600">
      <formula>LEN(TRIM(AU259))=0</formula>
    </cfRule>
  </conditionalFormatting>
  <conditionalFormatting sqref="AY259:BE259">
    <cfRule type="containsBlanks" dxfId="6132" priority="6599">
      <formula>LEN(TRIM(AY259))=0</formula>
    </cfRule>
  </conditionalFormatting>
  <conditionalFormatting sqref="L260">
    <cfRule type="containsBlanks" dxfId="6131" priority="6598">
      <formula>LEN(TRIM(L260))=0</formula>
    </cfRule>
  </conditionalFormatting>
  <conditionalFormatting sqref="N260:P260">
    <cfRule type="containsBlanks" dxfId="6130" priority="6597">
      <formula>LEN(TRIM(N260))=0</formula>
    </cfRule>
  </conditionalFormatting>
  <conditionalFormatting sqref="I260">
    <cfRule type="containsBlanks" dxfId="6129" priority="6596">
      <formula>LEN(TRIM(I260))=0</formula>
    </cfRule>
  </conditionalFormatting>
  <conditionalFormatting sqref="J260">
    <cfRule type="containsBlanks" dxfId="6128" priority="6595">
      <formula>LEN(TRIM(J260))=0</formula>
    </cfRule>
  </conditionalFormatting>
  <conditionalFormatting sqref="AS260:AV260">
    <cfRule type="containsBlanks" dxfId="6127" priority="6594">
      <formula>LEN(TRIM(AS260))=0</formula>
    </cfRule>
  </conditionalFormatting>
  <conditionalFormatting sqref="AY260:BE260">
    <cfRule type="containsBlanks" dxfId="6126" priority="6593">
      <formula>LEN(TRIM(AY260))=0</formula>
    </cfRule>
  </conditionalFormatting>
  <conditionalFormatting sqref="AI260:AN260">
    <cfRule type="containsBlanks" dxfId="6125" priority="6592">
      <formula>LEN(TRIM(AI260))=0</formula>
    </cfRule>
  </conditionalFormatting>
  <conditionalFormatting sqref="K261:M261">
    <cfRule type="containsBlanks" dxfId="6124" priority="6591">
      <formula>LEN(TRIM(K261))=0</formula>
    </cfRule>
  </conditionalFormatting>
  <conditionalFormatting sqref="O261">
    <cfRule type="containsBlanks" dxfId="6123" priority="6590">
      <formula>LEN(TRIM(O261))=0</formula>
    </cfRule>
  </conditionalFormatting>
  <conditionalFormatting sqref="I261">
    <cfRule type="containsBlanks" dxfId="6122" priority="6589">
      <formula>LEN(TRIM(I261))=0</formula>
    </cfRule>
  </conditionalFormatting>
  <conditionalFormatting sqref="J261">
    <cfRule type="containsBlanks" dxfId="6121" priority="6588">
      <formula>LEN(TRIM(J261))=0</formula>
    </cfRule>
  </conditionalFormatting>
  <conditionalFormatting sqref="O262">
    <cfRule type="containsBlanks" dxfId="6120" priority="6587">
      <formula>LEN(TRIM(O262))=0</formula>
    </cfRule>
  </conditionalFormatting>
  <conditionalFormatting sqref="K262:M262">
    <cfRule type="containsBlanks" dxfId="6119" priority="6586">
      <formula>LEN(TRIM(K262))=0</formula>
    </cfRule>
  </conditionalFormatting>
  <conditionalFormatting sqref="I262">
    <cfRule type="containsBlanks" dxfId="6118" priority="6585">
      <formula>LEN(TRIM(I262))=0</formula>
    </cfRule>
  </conditionalFormatting>
  <conditionalFormatting sqref="J262">
    <cfRule type="containsBlanks" dxfId="6117" priority="6584">
      <formula>LEN(TRIM(J262))=0</formula>
    </cfRule>
  </conditionalFormatting>
  <conditionalFormatting sqref="F263:H263">
    <cfRule type="containsBlanks" dxfId="6116" priority="6583">
      <formula>LEN(TRIM(F263))=0</formula>
    </cfRule>
  </conditionalFormatting>
  <conditionalFormatting sqref="F276:G276">
    <cfRule type="containsBlanks" dxfId="6115" priority="6475">
      <formula>LEN(TRIM(F276))=0</formula>
    </cfRule>
  </conditionalFormatting>
  <conditionalFormatting sqref="J276">
    <cfRule type="containsBlanks" dxfId="6114" priority="6471">
      <formula>LEN(TRIM(J276))=0</formula>
    </cfRule>
  </conditionalFormatting>
  <conditionalFormatting sqref="K276:M276">
    <cfRule type="containsBlanks" dxfId="6113" priority="6470">
      <formula>LEN(TRIM(K276))=0</formula>
    </cfRule>
  </conditionalFormatting>
  <conditionalFormatting sqref="AE276">
    <cfRule type="containsBlanks" dxfId="6112" priority="6469">
      <formula>LEN(TRIM(AE276))=0</formula>
    </cfRule>
  </conditionalFormatting>
  <conditionalFormatting sqref="AF262:AF263">
    <cfRule type="containsBlanks" dxfId="6111" priority="6578">
      <formula>LEN(TRIM(AF262))=0</formula>
    </cfRule>
  </conditionalFormatting>
  <conditionalFormatting sqref="AC262:AD263">
    <cfRule type="containsBlanks" dxfId="6110" priority="6577">
      <formula>LEN(TRIM(AC262))=0</formula>
    </cfRule>
  </conditionalFormatting>
  <conditionalFormatting sqref="K263:M263">
    <cfRule type="containsBlanks" dxfId="6109" priority="6576">
      <formula>LEN(TRIM(K263))=0</formula>
    </cfRule>
  </conditionalFormatting>
  <conditionalFormatting sqref="I263">
    <cfRule type="containsBlanks" dxfId="6108" priority="6575">
      <formula>LEN(TRIM(I263))=0</formula>
    </cfRule>
  </conditionalFormatting>
  <conditionalFormatting sqref="J263">
    <cfRule type="containsBlanks" dxfId="6107" priority="6574">
      <formula>LEN(TRIM(J263))=0</formula>
    </cfRule>
  </conditionalFormatting>
  <conditionalFormatting sqref="N263:P263">
    <cfRule type="containsBlanks" dxfId="6106" priority="6573">
      <formula>LEN(TRIM(N263))=0</formula>
    </cfRule>
  </conditionalFormatting>
  <conditionalFormatting sqref="F264:H264">
    <cfRule type="containsBlanks" dxfId="6105" priority="6572">
      <formula>LEN(TRIM(F264))=0</formula>
    </cfRule>
  </conditionalFormatting>
  <conditionalFormatting sqref="K264:M264">
    <cfRule type="containsBlanks" dxfId="6104" priority="6571">
      <formula>LEN(TRIM(K264))=0</formula>
    </cfRule>
  </conditionalFormatting>
  <conditionalFormatting sqref="I264">
    <cfRule type="containsBlanks" dxfId="6103" priority="6570">
      <formula>LEN(TRIM(I264))=0</formula>
    </cfRule>
  </conditionalFormatting>
  <conditionalFormatting sqref="J264">
    <cfRule type="containsBlanks" dxfId="6102" priority="6569">
      <formula>LEN(TRIM(J264))=0</formula>
    </cfRule>
  </conditionalFormatting>
  <conditionalFormatting sqref="N264:P264">
    <cfRule type="containsBlanks" dxfId="6101" priority="6568">
      <formula>LEN(TRIM(N264))=0</formula>
    </cfRule>
  </conditionalFormatting>
  <conditionalFormatting sqref="BH264">
    <cfRule type="containsBlanks" dxfId="6100" priority="6567">
      <formula>LEN(TRIM(BH264))=0</formula>
    </cfRule>
  </conditionalFormatting>
  <conditionalFormatting sqref="AE264 W264:AB264 AG264:AH264">
    <cfRule type="containsBlanks" dxfId="6099" priority="6566">
      <formula>LEN(TRIM(W264))=0</formula>
    </cfRule>
  </conditionalFormatting>
  <conditionalFormatting sqref="AF264">
    <cfRule type="containsBlanks" dxfId="6098" priority="6565">
      <formula>LEN(TRIM(AF264))=0</formula>
    </cfRule>
  </conditionalFormatting>
  <conditionalFormatting sqref="AC264:AD264">
    <cfRule type="containsBlanks" dxfId="6097" priority="6564">
      <formula>LEN(TRIM(AC264))=0</formula>
    </cfRule>
  </conditionalFormatting>
  <conditionalFormatting sqref="AU263:AV264">
    <cfRule type="containsBlanks" dxfId="6096" priority="6563">
      <formula>LEN(TRIM(AU263))=0</formula>
    </cfRule>
  </conditionalFormatting>
  <conditionalFormatting sqref="BF263:BF264">
    <cfRule type="containsBlanks" dxfId="6095" priority="6562">
      <formula>LEN(TRIM(BF263))=0</formula>
    </cfRule>
  </conditionalFormatting>
  <conditionalFormatting sqref="BG263:BG264">
    <cfRule type="containsBlanks" dxfId="6094" priority="6561">
      <formula>LEN(TRIM(BG263))=0</formula>
    </cfRule>
  </conditionalFormatting>
  <conditionalFormatting sqref="O265">
    <cfRule type="containsBlanks" dxfId="6093" priority="6560">
      <formula>LEN(TRIM(O265))=0</formula>
    </cfRule>
  </conditionalFormatting>
  <conditionalFormatting sqref="K265:M265">
    <cfRule type="containsBlanks" dxfId="6092" priority="6559">
      <formula>LEN(TRIM(K265))=0</formula>
    </cfRule>
  </conditionalFormatting>
  <conditionalFormatting sqref="I265">
    <cfRule type="containsBlanks" dxfId="6091" priority="6558">
      <formula>LEN(TRIM(I265))=0</formula>
    </cfRule>
  </conditionalFormatting>
  <conditionalFormatting sqref="J265">
    <cfRule type="containsBlanks" dxfId="6090" priority="6557">
      <formula>LEN(TRIM(J265))=0</formula>
    </cfRule>
  </conditionalFormatting>
  <conditionalFormatting sqref="AU265:AV265">
    <cfRule type="containsBlanks" dxfId="6089" priority="6556">
      <formula>LEN(TRIM(AU265))=0</formula>
    </cfRule>
  </conditionalFormatting>
  <conditionalFormatting sqref="AY265:BE265">
    <cfRule type="containsBlanks" dxfId="6088" priority="6555">
      <formula>LEN(TRIM(AY265))=0</formula>
    </cfRule>
  </conditionalFormatting>
  <conditionalFormatting sqref="BF265">
    <cfRule type="containsBlanks" dxfId="6087" priority="6554">
      <formula>LEN(TRIM(BF265))=0</formula>
    </cfRule>
  </conditionalFormatting>
  <conditionalFormatting sqref="L266">
    <cfRule type="containsBlanks" dxfId="6086" priority="6553">
      <formula>LEN(TRIM(L266))=0</formula>
    </cfRule>
  </conditionalFormatting>
  <conditionalFormatting sqref="O266">
    <cfRule type="containsBlanks" dxfId="6085" priority="6552">
      <formula>LEN(TRIM(O266))=0</formula>
    </cfRule>
  </conditionalFormatting>
  <conditionalFormatting sqref="AG266">
    <cfRule type="containsBlanks" dxfId="6084" priority="6551">
      <formula>LEN(TRIM(AG266))=0</formula>
    </cfRule>
  </conditionalFormatting>
  <conditionalFormatting sqref="AU266:AV266">
    <cfRule type="containsBlanks" dxfId="6083" priority="6550">
      <formula>LEN(TRIM(AU266))=0</formula>
    </cfRule>
  </conditionalFormatting>
  <conditionalFormatting sqref="AY266:BE266">
    <cfRule type="containsBlanks" dxfId="6082" priority="6549">
      <formula>LEN(TRIM(AY266))=0</formula>
    </cfRule>
  </conditionalFormatting>
  <conditionalFormatting sqref="BG266">
    <cfRule type="containsBlanks" dxfId="6081" priority="6548">
      <formula>LEN(TRIM(BG266))=0</formula>
    </cfRule>
  </conditionalFormatting>
  <conditionalFormatting sqref="BF266">
    <cfRule type="containsBlanks" dxfId="6080" priority="6547">
      <formula>LEN(TRIM(BF266))=0</formula>
    </cfRule>
  </conditionalFormatting>
  <conditionalFormatting sqref="I267">
    <cfRule type="containsBlanks" dxfId="6079" priority="6546">
      <formula>LEN(TRIM(I267))=0</formula>
    </cfRule>
  </conditionalFormatting>
  <conditionalFormatting sqref="J267">
    <cfRule type="containsBlanks" dxfId="6078" priority="6545">
      <formula>LEN(TRIM(J267))=0</formula>
    </cfRule>
  </conditionalFormatting>
  <conditionalFormatting sqref="K267:M267">
    <cfRule type="containsBlanks" dxfId="6077" priority="6544">
      <formula>LEN(TRIM(K267))=0</formula>
    </cfRule>
  </conditionalFormatting>
  <conditionalFormatting sqref="O267">
    <cfRule type="containsBlanks" dxfId="6076" priority="6543">
      <formula>LEN(TRIM(O267))=0</formula>
    </cfRule>
  </conditionalFormatting>
  <conditionalFormatting sqref="AG267">
    <cfRule type="containsBlanks" dxfId="6075" priority="6542">
      <formula>LEN(TRIM(AG267))=0</formula>
    </cfRule>
  </conditionalFormatting>
  <conditionalFormatting sqref="AF267">
    <cfRule type="containsBlanks" dxfId="6074" priority="6541">
      <formula>LEN(TRIM(AF267))=0</formula>
    </cfRule>
  </conditionalFormatting>
  <conditionalFormatting sqref="AC267:AD267">
    <cfRule type="containsBlanks" dxfId="6073" priority="6540">
      <formula>LEN(TRIM(AC267))=0</formula>
    </cfRule>
  </conditionalFormatting>
  <conditionalFormatting sqref="AI267:AN267">
    <cfRule type="containsBlanks" dxfId="6072" priority="6539">
      <formula>LEN(TRIM(AI267))=0</formula>
    </cfRule>
  </conditionalFormatting>
  <conditionalFormatting sqref="AY267:BE267">
    <cfRule type="containsBlanks" dxfId="6071" priority="6538">
      <formula>LEN(TRIM(AY267))=0</formula>
    </cfRule>
  </conditionalFormatting>
  <conditionalFormatting sqref="I268">
    <cfRule type="containsBlanks" dxfId="6070" priority="6537">
      <formula>LEN(TRIM(I268))=0</formula>
    </cfRule>
  </conditionalFormatting>
  <conditionalFormatting sqref="J268">
    <cfRule type="containsBlanks" dxfId="6069" priority="6536">
      <formula>LEN(TRIM(J268))=0</formula>
    </cfRule>
  </conditionalFormatting>
  <conditionalFormatting sqref="O268">
    <cfRule type="containsBlanks" dxfId="6068" priority="6535">
      <formula>LEN(TRIM(O268))=0</formula>
    </cfRule>
  </conditionalFormatting>
  <conditionalFormatting sqref="K268:M268">
    <cfRule type="containsBlanks" dxfId="6067" priority="6534">
      <formula>LEN(TRIM(K268))=0</formula>
    </cfRule>
  </conditionalFormatting>
  <conditionalFormatting sqref="F269:F270 N269:N270 P269:P270 H269:H270">
    <cfRule type="containsBlanks" dxfId="6066" priority="6533">
      <formula>LEN(TRIM(F269))=0</formula>
    </cfRule>
  </conditionalFormatting>
  <conditionalFormatting sqref="I269:I270">
    <cfRule type="containsBlanks" dxfId="6065" priority="6532">
      <formula>LEN(TRIM(I269))=0</formula>
    </cfRule>
  </conditionalFormatting>
  <conditionalFormatting sqref="J269:J270">
    <cfRule type="containsBlanks" dxfId="6064" priority="6531">
      <formula>LEN(TRIM(J269))=0</formula>
    </cfRule>
  </conditionalFormatting>
  <conditionalFormatting sqref="O269:O270">
    <cfRule type="containsBlanks" dxfId="6063" priority="6530">
      <formula>LEN(TRIM(O269))=0</formula>
    </cfRule>
  </conditionalFormatting>
  <conditionalFormatting sqref="K269:M270">
    <cfRule type="containsBlanks" dxfId="6062" priority="6529">
      <formula>LEN(TRIM(K269))=0</formula>
    </cfRule>
  </conditionalFormatting>
  <conditionalFormatting sqref="AG268">
    <cfRule type="containsBlanks" dxfId="6061" priority="6528">
      <formula>LEN(TRIM(AG268))=0</formula>
    </cfRule>
  </conditionalFormatting>
  <conditionalFormatting sqref="AF268">
    <cfRule type="containsBlanks" dxfId="6060" priority="6527">
      <formula>LEN(TRIM(AF268))=0</formula>
    </cfRule>
  </conditionalFormatting>
  <conditionalFormatting sqref="AC276:AD276">
    <cfRule type="containsBlanks" dxfId="6059" priority="6467">
      <formula>LEN(TRIM(AC276))=0</formula>
    </cfRule>
  </conditionalFormatting>
  <conditionalFormatting sqref="AC268:AD268">
    <cfRule type="containsBlanks" dxfId="6058" priority="6525">
      <formula>LEN(TRIM(AC268))=0</formula>
    </cfRule>
  </conditionalFormatting>
  <conditionalFormatting sqref="W269:AB270 AH269:AH270 AE269:AE270">
    <cfRule type="containsBlanks" dxfId="6057" priority="6524">
      <formula>LEN(TRIM(W269))=0</formula>
    </cfRule>
  </conditionalFormatting>
  <conditionalFormatting sqref="AG269:AG270">
    <cfRule type="containsBlanks" dxfId="6056" priority="6523">
      <formula>LEN(TRIM(AG269))=0</formula>
    </cfRule>
  </conditionalFormatting>
  <conditionalFormatting sqref="AF269:AF270">
    <cfRule type="containsBlanks" dxfId="6055" priority="6522">
      <formula>LEN(TRIM(AF269))=0</formula>
    </cfRule>
  </conditionalFormatting>
  <conditionalFormatting sqref="AC269:AD270">
    <cfRule type="containsBlanks" dxfId="6054" priority="6521">
      <formula>LEN(TRIM(AC269))=0</formula>
    </cfRule>
  </conditionalFormatting>
  <conditionalFormatting sqref="AP268:AP270">
    <cfRule type="containsBlanks" dxfId="6053" priority="6520">
      <formula>LEN(TRIM(AP268))=0</formula>
    </cfRule>
  </conditionalFormatting>
  <conditionalFormatting sqref="AY268:BE270">
    <cfRule type="containsBlanks" dxfId="6052" priority="6519">
      <formula>LEN(TRIM(AY268))=0</formula>
    </cfRule>
  </conditionalFormatting>
  <conditionalFormatting sqref="H271">
    <cfRule type="containsBlanks" dxfId="6051" priority="6518">
      <formula>LEN(TRIM(H271))=0</formula>
    </cfRule>
  </conditionalFormatting>
  <conditionalFormatting sqref="G269:G270">
    <cfRule type="containsBlanks" dxfId="6050" priority="6517">
      <formula>LEN(TRIM(G269))=0</formula>
    </cfRule>
  </conditionalFormatting>
  <conditionalFormatting sqref="O271">
    <cfRule type="containsBlanks" dxfId="6049" priority="6516">
      <formula>LEN(TRIM(O271))=0</formula>
    </cfRule>
  </conditionalFormatting>
  <conditionalFormatting sqref="I271">
    <cfRule type="containsBlanks" dxfId="6048" priority="6515">
      <formula>LEN(TRIM(I271))=0</formula>
    </cfRule>
  </conditionalFormatting>
  <conditionalFormatting sqref="J271">
    <cfRule type="containsBlanks" dxfId="6047" priority="6514">
      <formula>LEN(TRIM(J271))=0</formula>
    </cfRule>
  </conditionalFormatting>
  <conditionalFormatting sqref="K271:M271">
    <cfRule type="containsBlanks" dxfId="6046" priority="6513">
      <formula>LEN(TRIM(K271))=0</formula>
    </cfRule>
  </conditionalFormatting>
  <conditionalFormatting sqref="Y271">
    <cfRule type="containsBlanks" dxfId="6045" priority="6512">
      <formula>LEN(TRIM(Y271))=0</formula>
    </cfRule>
  </conditionalFormatting>
  <conditionalFormatting sqref="AE271">
    <cfRule type="containsBlanks" dxfId="6044" priority="6511">
      <formula>LEN(TRIM(AE271))=0</formula>
    </cfRule>
  </conditionalFormatting>
  <conditionalFormatting sqref="AH271">
    <cfRule type="containsBlanks" dxfId="6043" priority="6509">
      <formula>LEN(TRIM(AH271))=0</formula>
    </cfRule>
  </conditionalFormatting>
  <conditionalFormatting sqref="Z271">
    <cfRule type="containsBlanks" dxfId="6042" priority="6508">
      <formula>LEN(TRIM(Z271))=0</formula>
    </cfRule>
  </conditionalFormatting>
  <conditionalFormatting sqref="AC271:AD271">
    <cfRule type="containsBlanks" dxfId="6041" priority="6507">
      <formula>LEN(TRIM(AC271))=0</formula>
    </cfRule>
  </conditionalFormatting>
  <conditionalFormatting sqref="AG271">
    <cfRule type="containsBlanks" dxfId="6040" priority="6506">
      <formula>LEN(TRIM(AG271))=0</formula>
    </cfRule>
  </conditionalFormatting>
  <conditionalFormatting sqref="AF271">
    <cfRule type="containsBlanks" dxfId="6039" priority="6505">
      <formula>LEN(TRIM(AF271))=0</formula>
    </cfRule>
  </conditionalFormatting>
  <conditionalFormatting sqref="AI271:AN271">
    <cfRule type="containsBlanks" dxfId="6038" priority="6504">
      <formula>LEN(TRIM(AI271))=0</formula>
    </cfRule>
  </conditionalFormatting>
  <conditionalFormatting sqref="AP271">
    <cfRule type="containsBlanks" dxfId="6037" priority="6503">
      <formula>LEN(TRIM(AP271))=0</formula>
    </cfRule>
  </conditionalFormatting>
  <conditionalFormatting sqref="AY271:BE271">
    <cfRule type="containsBlanks" dxfId="6036" priority="6502">
      <formula>LEN(TRIM(AY271))=0</formula>
    </cfRule>
  </conditionalFormatting>
  <conditionalFormatting sqref="F272:G272">
    <cfRule type="containsBlanks" dxfId="6035" priority="6501">
      <formula>LEN(TRIM(F272))=0</formula>
    </cfRule>
  </conditionalFormatting>
  <conditionalFormatting sqref="H272">
    <cfRule type="containsBlanks" dxfId="6034" priority="6500">
      <formula>LEN(TRIM(H272))=0</formula>
    </cfRule>
  </conditionalFormatting>
  <conditionalFormatting sqref="I272">
    <cfRule type="containsBlanks" dxfId="6033" priority="6499">
      <formula>LEN(TRIM(I272))=0</formula>
    </cfRule>
  </conditionalFormatting>
  <conditionalFormatting sqref="J272">
    <cfRule type="containsBlanks" dxfId="6032" priority="6498">
      <formula>LEN(TRIM(J272))=0</formula>
    </cfRule>
  </conditionalFormatting>
  <conditionalFormatting sqref="O272">
    <cfRule type="containsBlanks" dxfId="6031" priority="6497">
      <formula>LEN(TRIM(O272))=0</formula>
    </cfRule>
  </conditionalFormatting>
  <conditionalFormatting sqref="L272">
    <cfRule type="containsBlanks" dxfId="6030" priority="6496">
      <formula>LEN(TRIM(L272))=0</formula>
    </cfRule>
  </conditionalFormatting>
  <conditionalFormatting sqref="W272:X272">
    <cfRule type="containsBlanks" dxfId="6029" priority="6495">
      <formula>LEN(TRIM(W272))=0</formula>
    </cfRule>
  </conditionalFormatting>
  <conditionalFormatting sqref="AE272">
    <cfRule type="containsBlanks" dxfId="6028" priority="6494">
      <formula>LEN(TRIM(AE272))=0</formula>
    </cfRule>
  </conditionalFormatting>
  <conditionalFormatting sqref="AG272">
    <cfRule type="containsBlanks" dxfId="6027" priority="6493">
      <formula>LEN(TRIM(AG272))=0</formula>
    </cfRule>
  </conditionalFormatting>
  <conditionalFormatting sqref="AF272">
    <cfRule type="containsBlanks" dxfId="6026" priority="6492">
      <formula>LEN(TRIM(AF272))=0</formula>
    </cfRule>
  </conditionalFormatting>
  <conditionalFormatting sqref="AC272:AD272">
    <cfRule type="containsBlanks" dxfId="6025" priority="6491">
      <formula>LEN(TRIM(AC272))=0</formula>
    </cfRule>
  </conditionalFormatting>
  <conditionalFormatting sqref="K273 P273:V273 M273:N273 Y273:AB273 AH273 Q274:S275 U274:V275">
    <cfRule type="containsBlanks" dxfId="6024" priority="6490">
      <formula>LEN(TRIM(K273))=0</formula>
    </cfRule>
  </conditionalFormatting>
  <conditionalFormatting sqref="F273:G273">
    <cfRule type="containsBlanks" dxfId="6023" priority="6489">
      <formula>LEN(TRIM(F273))=0</formula>
    </cfRule>
  </conditionalFormatting>
  <conditionalFormatting sqref="H273">
    <cfRule type="containsBlanks" dxfId="6022" priority="6488">
      <formula>LEN(TRIM(H273))=0</formula>
    </cfRule>
  </conditionalFormatting>
  <conditionalFormatting sqref="I273">
    <cfRule type="containsBlanks" dxfId="6021" priority="6487">
      <formula>LEN(TRIM(I273))=0</formula>
    </cfRule>
  </conditionalFormatting>
  <conditionalFormatting sqref="J273">
    <cfRule type="containsBlanks" dxfId="6020" priority="6486">
      <formula>LEN(TRIM(J273))=0</formula>
    </cfRule>
  </conditionalFormatting>
  <conditionalFormatting sqref="O273">
    <cfRule type="containsBlanks" dxfId="6019" priority="6485">
      <formula>LEN(TRIM(O273))=0</formula>
    </cfRule>
  </conditionalFormatting>
  <conditionalFormatting sqref="L273">
    <cfRule type="containsBlanks" dxfId="6018" priority="6484">
      <formula>LEN(TRIM(L273))=0</formula>
    </cfRule>
  </conditionalFormatting>
  <conditionalFormatting sqref="W273:X273">
    <cfRule type="containsBlanks" dxfId="6017" priority="6483">
      <formula>LEN(TRIM(W273))=0</formula>
    </cfRule>
  </conditionalFormatting>
  <conditionalFormatting sqref="AE273">
    <cfRule type="containsBlanks" dxfId="6016" priority="6482">
      <formula>LEN(TRIM(AE273))=0</formula>
    </cfRule>
  </conditionalFormatting>
  <conditionalFormatting sqref="AG273">
    <cfRule type="containsBlanks" dxfId="6015" priority="6481">
      <formula>LEN(TRIM(AG273))=0</formula>
    </cfRule>
  </conditionalFormatting>
  <conditionalFormatting sqref="AF273">
    <cfRule type="containsBlanks" dxfId="6014" priority="6480">
      <formula>LEN(TRIM(AF273))=0</formula>
    </cfRule>
  </conditionalFormatting>
  <conditionalFormatting sqref="AC273:AD273">
    <cfRule type="containsBlanks" dxfId="6013" priority="6479">
      <formula>LEN(TRIM(AC273))=0</formula>
    </cfRule>
  </conditionalFormatting>
  <conditionalFormatting sqref="AY272:BE273 BH272 AZ275:BA275 AZ274 BE274:BE275">
    <cfRule type="containsBlanks" dxfId="6012" priority="6478">
      <formula>LEN(TRIM(AY272))=0</formula>
    </cfRule>
  </conditionalFormatting>
  <conditionalFormatting sqref="AN272:AN273">
    <cfRule type="containsBlanks" dxfId="6011" priority="6477">
      <formula>LEN(TRIM(AN272))=0</formula>
    </cfRule>
  </conditionalFormatting>
  <conditionalFormatting sqref="BH273">
    <cfRule type="containsBlanks" dxfId="6010" priority="6476">
      <formula>LEN(TRIM(BH273))=0</formula>
    </cfRule>
  </conditionalFormatting>
  <conditionalFormatting sqref="M280">
    <cfRule type="containsBlanks" dxfId="6009" priority="6427">
      <formula>LEN(TRIM(M280))=0</formula>
    </cfRule>
  </conditionalFormatting>
  <conditionalFormatting sqref="H276">
    <cfRule type="containsBlanks" dxfId="6008" priority="6474">
      <formula>LEN(TRIM(H276))=0</formula>
    </cfRule>
  </conditionalFormatting>
  <conditionalFormatting sqref="O276">
    <cfRule type="containsBlanks" dxfId="6007" priority="6473">
      <formula>LEN(TRIM(O276))=0</formula>
    </cfRule>
  </conditionalFormatting>
  <conditionalFormatting sqref="I276">
    <cfRule type="containsBlanks" dxfId="6006" priority="6472">
      <formula>LEN(TRIM(I276))=0</formula>
    </cfRule>
  </conditionalFormatting>
  <conditionalFormatting sqref="AI280:AN280">
    <cfRule type="containsBlanks" dxfId="6005" priority="6423">
      <formula>LEN(TRIM(AI280))=0</formula>
    </cfRule>
  </conditionalFormatting>
  <conditionalFormatting sqref="AY279:BE280">
    <cfRule type="containsBlanks" dxfId="6004" priority="6422">
      <formula>LEN(TRIM(AY279))=0</formula>
    </cfRule>
  </conditionalFormatting>
  <conditionalFormatting sqref="AF276">
    <cfRule type="containsBlanks" dxfId="6003" priority="6468">
      <formula>LEN(TRIM(AF276))=0</formula>
    </cfRule>
  </conditionalFormatting>
  <conditionalFormatting sqref="N274:N275 P274:P275">
    <cfRule type="containsBlanks" dxfId="6002" priority="6466">
      <formula>LEN(TRIM(N274))=0</formula>
    </cfRule>
  </conditionalFormatting>
  <conditionalFormatting sqref="F274:G275">
    <cfRule type="containsBlanks" dxfId="6001" priority="6465">
      <formula>LEN(TRIM(F274))=0</formula>
    </cfRule>
  </conditionalFormatting>
  <conditionalFormatting sqref="J274:J275">
    <cfRule type="containsBlanks" dxfId="6000" priority="6461">
      <formula>LEN(TRIM(J274))=0</formula>
    </cfRule>
  </conditionalFormatting>
  <conditionalFormatting sqref="K274:M275">
    <cfRule type="containsBlanks" dxfId="5999" priority="6460">
      <formula>LEN(TRIM(K274))=0</formula>
    </cfRule>
  </conditionalFormatting>
  <conditionalFormatting sqref="H274:H275">
    <cfRule type="containsBlanks" dxfId="5998" priority="6464">
      <formula>LEN(TRIM(H274))=0</formula>
    </cfRule>
  </conditionalFormatting>
  <conditionalFormatting sqref="O274:O275">
    <cfRule type="containsBlanks" dxfId="5997" priority="6463">
      <formula>LEN(TRIM(O274))=0</formula>
    </cfRule>
  </conditionalFormatting>
  <conditionalFormatting sqref="I274:I275">
    <cfRule type="containsBlanks" dxfId="5996" priority="6462">
      <formula>LEN(TRIM(I274))=0</formula>
    </cfRule>
  </conditionalFormatting>
  <conditionalFormatting sqref="T274:T275">
    <cfRule type="containsBlanks" dxfId="5995" priority="6459">
      <formula>LEN(TRIM(T274))=0</formula>
    </cfRule>
  </conditionalFormatting>
  <conditionalFormatting sqref="Y274:AB275 AG274:AH275">
    <cfRule type="containsBlanks" dxfId="5994" priority="6458">
      <formula>LEN(TRIM(Y274))=0</formula>
    </cfRule>
  </conditionalFormatting>
  <conditionalFormatting sqref="AE274:AE275">
    <cfRule type="containsBlanks" dxfId="5993" priority="6457">
      <formula>LEN(TRIM(AE274))=0</formula>
    </cfRule>
  </conditionalFormatting>
  <conditionalFormatting sqref="AC274:AD275">
    <cfRule type="containsBlanks" dxfId="5992" priority="6455">
      <formula>LEN(TRIM(AC274))=0</formula>
    </cfRule>
  </conditionalFormatting>
  <conditionalFormatting sqref="AF274:AF275">
    <cfRule type="containsBlanks" dxfId="5991" priority="6456">
      <formula>LEN(TRIM(AF274))=0</formula>
    </cfRule>
  </conditionalFormatting>
  <conditionalFormatting sqref="W274:X275">
    <cfRule type="containsBlanks" dxfId="5990" priority="6454">
      <formula>LEN(TRIM(W274))=0</formula>
    </cfRule>
  </conditionalFormatting>
  <conditionalFormatting sqref="AI274:AN275">
    <cfRule type="containsBlanks" dxfId="5989" priority="6453">
      <formula>LEN(TRIM(AI274))=0</formula>
    </cfRule>
  </conditionalFormatting>
  <conditionalFormatting sqref="AY274:AY275">
    <cfRule type="containsBlanks" dxfId="5988" priority="6452">
      <formula>LEN(TRIM(AY274))=0</formula>
    </cfRule>
  </conditionalFormatting>
  <conditionalFormatting sqref="BA274">
    <cfRule type="containsBlanks" dxfId="5987" priority="6451">
      <formula>LEN(TRIM(BA274))=0</formula>
    </cfRule>
  </conditionalFormatting>
  <conditionalFormatting sqref="BB274:BC275">
    <cfRule type="containsBlanks" dxfId="5986" priority="6450">
      <formula>LEN(TRIM(BB274))=0</formula>
    </cfRule>
  </conditionalFormatting>
  <conditionalFormatting sqref="BD274:BD275">
    <cfRule type="containsBlanks" dxfId="5985" priority="6449">
      <formula>LEN(TRIM(BD274))=0</formula>
    </cfRule>
  </conditionalFormatting>
  <conditionalFormatting sqref="F277:F278">
    <cfRule type="containsBlanks" dxfId="5984" priority="6448">
      <formula>LEN(TRIM(F277))=0</formula>
    </cfRule>
  </conditionalFormatting>
  <conditionalFormatting sqref="H277:H278">
    <cfRule type="containsBlanks" dxfId="5983" priority="6447">
      <formula>LEN(TRIM(H277))=0</formula>
    </cfRule>
  </conditionalFormatting>
  <conditionalFormatting sqref="J277:J278">
    <cfRule type="containsBlanks" dxfId="5982" priority="6445">
      <formula>LEN(TRIM(J277))=0</formula>
    </cfRule>
  </conditionalFormatting>
  <conditionalFormatting sqref="K277:K278">
    <cfRule type="containsBlanks" dxfId="5981" priority="6444">
      <formula>LEN(TRIM(K277))=0</formula>
    </cfRule>
  </conditionalFormatting>
  <conditionalFormatting sqref="I277:I278">
    <cfRule type="containsBlanks" dxfId="5980" priority="6446">
      <formula>LEN(TRIM(I277))=0</formula>
    </cfRule>
  </conditionalFormatting>
  <conditionalFormatting sqref="M277:P278">
    <cfRule type="containsBlanks" dxfId="5979" priority="6443">
      <formula>LEN(TRIM(M277))=0</formula>
    </cfRule>
  </conditionalFormatting>
  <conditionalFormatting sqref="AY277:BE278">
    <cfRule type="containsBlanks" dxfId="5978" priority="6442">
      <formula>LEN(TRIM(AY277))=0</formula>
    </cfRule>
  </conditionalFormatting>
  <conditionalFormatting sqref="F279:G279">
    <cfRule type="containsBlanks" dxfId="5977" priority="6441">
      <formula>LEN(TRIM(F279))=0</formula>
    </cfRule>
  </conditionalFormatting>
  <conditionalFormatting sqref="J279">
    <cfRule type="containsBlanks" dxfId="5976" priority="6438">
      <formula>LEN(TRIM(J279))=0</formula>
    </cfRule>
  </conditionalFormatting>
  <conditionalFormatting sqref="H279">
    <cfRule type="containsBlanks" dxfId="5975" priority="6440">
      <formula>LEN(TRIM(H279))=0</formula>
    </cfRule>
  </conditionalFormatting>
  <conditionalFormatting sqref="I279">
    <cfRule type="containsBlanks" dxfId="5974" priority="6439">
      <formula>LEN(TRIM(I279))=0</formula>
    </cfRule>
  </conditionalFormatting>
  <conditionalFormatting sqref="K279">
    <cfRule type="containsBlanks" dxfId="5973" priority="6437">
      <formula>LEN(TRIM(K279))=0</formula>
    </cfRule>
  </conditionalFormatting>
  <conditionalFormatting sqref="M279">
    <cfRule type="containsBlanks" dxfId="5972" priority="6436">
      <formula>LEN(TRIM(M279))=0</formula>
    </cfRule>
  </conditionalFormatting>
  <conditionalFormatting sqref="O279">
    <cfRule type="containsBlanks" dxfId="5971" priority="6435">
      <formula>LEN(TRIM(O279))=0</formula>
    </cfRule>
  </conditionalFormatting>
  <conditionalFormatting sqref="T279:T280">
    <cfRule type="containsBlanks" dxfId="5970" priority="6434">
      <formula>LEN(TRIM(T279))=0</formula>
    </cfRule>
  </conditionalFormatting>
  <conditionalFormatting sqref="L280 N280 P280">
    <cfRule type="containsBlanks" dxfId="5969" priority="6433">
      <formula>LEN(TRIM(L280))=0</formula>
    </cfRule>
  </conditionalFormatting>
  <conditionalFormatting sqref="F280:G280">
    <cfRule type="containsBlanks" dxfId="5968" priority="6432">
      <formula>LEN(TRIM(F280))=0</formula>
    </cfRule>
  </conditionalFormatting>
  <conditionalFormatting sqref="J280">
    <cfRule type="containsBlanks" dxfId="5967" priority="6429">
      <formula>LEN(TRIM(J280))=0</formula>
    </cfRule>
  </conditionalFormatting>
  <conditionalFormatting sqref="H280">
    <cfRule type="containsBlanks" dxfId="5966" priority="6431">
      <formula>LEN(TRIM(H280))=0</formula>
    </cfRule>
  </conditionalFormatting>
  <conditionalFormatting sqref="I280">
    <cfRule type="containsBlanks" dxfId="5965" priority="6430">
      <formula>LEN(TRIM(I280))=0</formula>
    </cfRule>
  </conditionalFormatting>
  <conditionalFormatting sqref="K280">
    <cfRule type="containsBlanks" dxfId="5964" priority="6428">
      <formula>LEN(TRIM(K280))=0</formula>
    </cfRule>
  </conditionalFormatting>
  <conditionalFormatting sqref="O280">
    <cfRule type="containsBlanks" dxfId="5963" priority="6426">
      <formula>LEN(TRIM(O280))=0</formula>
    </cfRule>
  </conditionalFormatting>
  <conditionalFormatting sqref="AI279:AN279">
    <cfRule type="containsBlanks" dxfId="5962" priority="6425">
      <formula>LEN(TRIM(AI279))=0</formula>
    </cfRule>
  </conditionalFormatting>
  <conditionalFormatting sqref="Y280:AH280">
    <cfRule type="containsBlanks" dxfId="5961" priority="6424">
      <formula>LEN(TRIM(Y280))=0</formula>
    </cfRule>
  </conditionalFormatting>
  <conditionalFormatting sqref="AF299:AF300">
    <cfRule type="containsBlanks" dxfId="5960" priority="6156">
      <formula>LEN(TRIM(AF299))=0</formula>
    </cfRule>
  </conditionalFormatting>
  <conditionalFormatting sqref="AP306:AP307">
    <cfRule type="containsBlanks" dxfId="5959" priority="6090">
      <formula>LEN(TRIM(AP306))=0</formula>
    </cfRule>
  </conditionalFormatting>
  <conditionalFormatting sqref="F281">
    <cfRule type="containsBlanks" dxfId="5958" priority="6393">
      <formula>LEN(TRIM(F281))=0</formula>
    </cfRule>
  </conditionalFormatting>
  <conditionalFormatting sqref="H281">
    <cfRule type="containsBlanks" dxfId="5957" priority="6391">
      <formula>LEN(TRIM(H281))=0</formula>
    </cfRule>
  </conditionalFormatting>
  <conditionalFormatting sqref="J281">
    <cfRule type="containsBlanks" dxfId="5956" priority="6389">
      <formula>LEN(TRIM(J281))=0</formula>
    </cfRule>
  </conditionalFormatting>
  <conditionalFormatting sqref="I281">
    <cfRule type="containsBlanks" dxfId="5955" priority="6390">
      <formula>LEN(TRIM(I281))=0</formula>
    </cfRule>
  </conditionalFormatting>
  <conditionalFormatting sqref="K281:P281">
    <cfRule type="containsBlanks" dxfId="5954" priority="6388">
      <formula>LEN(TRIM(K281))=0</formula>
    </cfRule>
  </conditionalFormatting>
  <conditionalFormatting sqref="S281">
    <cfRule type="containsBlanks" dxfId="5953" priority="6387">
      <formula>LEN(TRIM(S281))=0</formula>
    </cfRule>
  </conditionalFormatting>
  <conditionalFormatting sqref="T281">
    <cfRule type="containsBlanks" dxfId="5952" priority="6386">
      <formula>LEN(TRIM(T281))=0</formula>
    </cfRule>
  </conditionalFormatting>
  <conditionalFormatting sqref="AC281:AD281">
    <cfRule type="containsBlanks" dxfId="5951" priority="6385">
      <formula>LEN(TRIM(AC281))=0</formula>
    </cfRule>
  </conditionalFormatting>
  <conditionalFormatting sqref="AF281">
    <cfRule type="containsBlanks" dxfId="5950" priority="6384">
      <formula>LEN(TRIM(AF281))=0</formula>
    </cfRule>
  </conditionalFormatting>
  <conditionalFormatting sqref="AI281:AN281">
    <cfRule type="containsBlanks" dxfId="5949" priority="6383">
      <formula>LEN(TRIM(AI281))=0</formula>
    </cfRule>
  </conditionalFormatting>
  <conditionalFormatting sqref="AO282:AP283">
    <cfRule type="containsBlanks" dxfId="5948" priority="6382">
      <formula>LEN(TRIM(AO282))=0</formula>
    </cfRule>
  </conditionalFormatting>
  <conditionalFormatting sqref="AI282:AN283">
    <cfRule type="containsBlanks" dxfId="5947" priority="6381">
      <formula>LEN(TRIM(AI282))=0</formula>
    </cfRule>
  </conditionalFormatting>
  <conditionalFormatting sqref="W282:AB283 AE282:AE283">
    <cfRule type="containsBlanks" dxfId="5946" priority="6380">
      <formula>LEN(TRIM(W282))=0</formula>
    </cfRule>
  </conditionalFormatting>
  <conditionalFormatting sqref="AC282:AD283">
    <cfRule type="containsBlanks" dxfId="5945" priority="6379">
      <formula>LEN(TRIM(AC282))=0</formula>
    </cfRule>
  </conditionalFormatting>
  <conditionalFormatting sqref="AF282:AF283">
    <cfRule type="containsBlanks" dxfId="5944" priority="6378">
      <formula>LEN(TRIM(AF282))=0</formula>
    </cfRule>
  </conditionalFormatting>
  <conditionalFormatting sqref="G282:G283 Q282:Q283">
    <cfRule type="containsBlanks" dxfId="5943" priority="6377">
      <formula>LEN(TRIM(G282))=0</formula>
    </cfRule>
  </conditionalFormatting>
  <conditionalFormatting sqref="F282:F283">
    <cfRule type="containsBlanks" dxfId="5942" priority="6376">
      <formula>LEN(TRIM(F282))=0</formula>
    </cfRule>
  </conditionalFormatting>
  <conditionalFormatting sqref="H282:H283">
    <cfRule type="containsBlanks" dxfId="5941" priority="6375">
      <formula>LEN(TRIM(H282))=0</formula>
    </cfRule>
  </conditionalFormatting>
  <conditionalFormatting sqref="J282:J283">
    <cfRule type="containsBlanks" dxfId="5940" priority="6373">
      <formula>LEN(TRIM(J282))=0</formula>
    </cfRule>
  </conditionalFormatting>
  <conditionalFormatting sqref="I282:I283">
    <cfRule type="containsBlanks" dxfId="5939" priority="6374">
      <formula>LEN(TRIM(I282))=0</formula>
    </cfRule>
  </conditionalFormatting>
  <conditionalFormatting sqref="K282:P283">
    <cfRule type="containsBlanks" dxfId="5938" priority="6372">
      <formula>LEN(TRIM(K282))=0</formula>
    </cfRule>
  </conditionalFormatting>
  <conditionalFormatting sqref="S282:S283">
    <cfRule type="containsBlanks" dxfId="5937" priority="6371">
      <formula>LEN(TRIM(S282))=0</formula>
    </cfRule>
  </conditionalFormatting>
  <conditionalFormatting sqref="T282:T283">
    <cfRule type="containsBlanks" dxfId="5936" priority="6370">
      <formula>LEN(TRIM(T282))=0</formula>
    </cfRule>
  </conditionalFormatting>
  <conditionalFormatting sqref="R282:R283">
    <cfRule type="containsBlanks" dxfId="5935" priority="6368">
      <formula>LEN(TRIM(R282))=0</formula>
    </cfRule>
  </conditionalFormatting>
  <conditionalFormatting sqref="BF281:BF283">
    <cfRule type="containsBlanks" dxfId="5934" priority="6367">
      <formula>LEN(TRIM(BF281))=0</formula>
    </cfRule>
  </conditionalFormatting>
  <conditionalFormatting sqref="AY281:BD283">
    <cfRule type="containsBlanks" dxfId="5933" priority="6366">
      <formula>LEN(TRIM(AY281))=0</formula>
    </cfRule>
  </conditionalFormatting>
  <conditionalFormatting sqref="BE281:BE283">
    <cfRule type="containsBlanks" dxfId="5932" priority="6365">
      <formula>LEN(TRIM(BE281))=0</formula>
    </cfRule>
  </conditionalFormatting>
  <conditionalFormatting sqref="G284">
    <cfRule type="containsBlanks" dxfId="5931" priority="6364">
      <formula>LEN(TRIM(G284))=0</formula>
    </cfRule>
  </conditionalFormatting>
  <conditionalFormatting sqref="F284">
    <cfRule type="containsBlanks" dxfId="5930" priority="6363">
      <formula>LEN(TRIM(F284))=0</formula>
    </cfRule>
  </conditionalFormatting>
  <conditionalFormatting sqref="H284">
    <cfRule type="containsBlanks" dxfId="5929" priority="6362">
      <formula>LEN(TRIM(H284))=0</formula>
    </cfRule>
  </conditionalFormatting>
  <conditionalFormatting sqref="O284">
    <cfRule type="containsBlanks" dxfId="5928" priority="6361">
      <formula>LEN(TRIM(O284))=0</formula>
    </cfRule>
  </conditionalFormatting>
  <conditionalFormatting sqref="J284">
    <cfRule type="containsBlanks" dxfId="5927" priority="6359">
      <formula>LEN(TRIM(J284))=0</formula>
    </cfRule>
  </conditionalFormatting>
  <conditionalFormatting sqref="I284">
    <cfRule type="containsBlanks" dxfId="5926" priority="6360">
      <formula>LEN(TRIM(I284))=0</formula>
    </cfRule>
  </conditionalFormatting>
  <conditionalFormatting sqref="K284:M284">
    <cfRule type="containsBlanks" dxfId="5925" priority="6358">
      <formula>LEN(TRIM(K284))=0</formula>
    </cfRule>
  </conditionalFormatting>
  <conditionalFormatting sqref="W284:X284">
    <cfRule type="containsBlanks" dxfId="5924" priority="6357">
      <formula>LEN(TRIM(W284))=0</formula>
    </cfRule>
  </conditionalFormatting>
  <conditionalFormatting sqref="AC299:AD300">
    <cfRule type="containsBlanks" dxfId="5923" priority="6157">
      <formula>LEN(TRIM(AC299))=0</formula>
    </cfRule>
  </conditionalFormatting>
  <conditionalFormatting sqref="S284">
    <cfRule type="containsBlanks" dxfId="5922" priority="6354">
      <formula>LEN(TRIM(S284))=0</formula>
    </cfRule>
  </conditionalFormatting>
  <conditionalFormatting sqref="T284">
    <cfRule type="containsBlanks" dxfId="5921" priority="6353">
      <formula>LEN(TRIM(T284))=0</formula>
    </cfRule>
  </conditionalFormatting>
  <conditionalFormatting sqref="N285 P285">
    <cfRule type="containsBlanks" dxfId="5920" priority="6352">
      <formula>LEN(TRIM(N285))=0</formula>
    </cfRule>
  </conditionalFormatting>
  <conditionalFormatting sqref="G285">
    <cfRule type="containsBlanks" dxfId="5919" priority="6351">
      <formula>LEN(TRIM(G285))=0</formula>
    </cfRule>
  </conditionalFormatting>
  <conditionalFormatting sqref="F285">
    <cfRule type="containsBlanks" dxfId="5918" priority="6350">
      <formula>LEN(TRIM(F285))=0</formula>
    </cfRule>
  </conditionalFormatting>
  <conditionalFormatting sqref="H285">
    <cfRule type="containsBlanks" dxfId="5917" priority="6349">
      <formula>LEN(TRIM(H285))=0</formula>
    </cfRule>
  </conditionalFormatting>
  <conditionalFormatting sqref="O285">
    <cfRule type="containsBlanks" dxfId="5916" priority="6348">
      <formula>LEN(TRIM(O285))=0</formula>
    </cfRule>
  </conditionalFormatting>
  <conditionalFormatting sqref="J285">
    <cfRule type="containsBlanks" dxfId="5915" priority="6346">
      <formula>LEN(TRIM(J285))=0</formula>
    </cfRule>
  </conditionalFormatting>
  <conditionalFormatting sqref="I285">
    <cfRule type="containsBlanks" dxfId="5914" priority="6347">
      <formula>LEN(TRIM(I285))=0</formula>
    </cfRule>
  </conditionalFormatting>
  <conditionalFormatting sqref="K285:M285">
    <cfRule type="containsBlanks" dxfId="5913" priority="6345">
      <formula>LEN(TRIM(K285))=0</formula>
    </cfRule>
  </conditionalFormatting>
  <conditionalFormatting sqref="S285">
    <cfRule type="containsBlanks" dxfId="5912" priority="6344">
      <formula>LEN(TRIM(S285))=0</formula>
    </cfRule>
  </conditionalFormatting>
  <conditionalFormatting sqref="T285">
    <cfRule type="containsBlanks" dxfId="5911" priority="6343">
      <formula>LEN(TRIM(T285))=0</formula>
    </cfRule>
  </conditionalFormatting>
  <conditionalFormatting sqref="AC307:AD307">
    <cfRule type="containsBlanks" dxfId="5910" priority="6091">
      <formula>LEN(TRIM(AC307))=0</formula>
    </cfRule>
  </conditionalFormatting>
  <conditionalFormatting sqref="Y285:AB285">
    <cfRule type="containsBlanks" dxfId="5909" priority="6340">
      <formula>LEN(TRIM(Y285))=0</formula>
    </cfRule>
  </conditionalFormatting>
  <conditionalFormatting sqref="W285:X285">
    <cfRule type="containsBlanks" dxfId="5908" priority="6339">
      <formula>LEN(TRIM(W285))=0</formula>
    </cfRule>
  </conditionalFormatting>
  <conditionalFormatting sqref="Y286:AF286">
    <cfRule type="containsBlanks" dxfId="5907" priority="6338">
      <formula>LEN(TRIM(Y286))=0</formula>
    </cfRule>
  </conditionalFormatting>
  <conditionalFormatting sqref="W286:X286">
    <cfRule type="containsBlanks" dxfId="5906" priority="6337">
      <formula>LEN(TRIM(W286))=0</formula>
    </cfRule>
  </conditionalFormatting>
  <conditionalFormatting sqref="Q286:R286">
    <cfRule type="containsBlanks" dxfId="5905" priority="6336">
      <formula>LEN(TRIM(Q286))=0</formula>
    </cfRule>
  </conditionalFormatting>
  <conditionalFormatting sqref="N286 P286">
    <cfRule type="containsBlanks" dxfId="5904" priority="6335">
      <formula>LEN(TRIM(N286))=0</formula>
    </cfRule>
  </conditionalFormatting>
  <conditionalFormatting sqref="G286">
    <cfRule type="containsBlanks" dxfId="5903" priority="6334">
      <formula>LEN(TRIM(G286))=0</formula>
    </cfRule>
  </conditionalFormatting>
  <conditionalFormatting sqref="F286">
    <cfRule type="containsBlanks" dxfId="5902" priority="6333">
      <formula>LEN(TRIM(F286))=0</formula>
    </cfRule>
  </conditionalFormatting>
  <conditionalFormatting sqref="H286">
    <cfRule type="containsBlanks" dxfId="5901" priority="6332">
      <formula>LEN(TRIM(H286))=0</formula>
    </cfRule>
  </conditionalFormatting>
  <conditionalFormatting sqref="O286">
    <cfRule type="containsBlanks" dxfId="5900" priority="6331">
      <formula>LEN(TRIM(O286))=0</formula>
    </cfRule>
  </conditionalFormatting>
  <conditionalFormatting sqref="J286">
    <cfRule type="containsBlanks" dxfId="5899" priority="6329">
      <formula>LEN(TRIM(J286))=0</formula>
    </cfRule>
  </conditionalFormatting>
  <conditionalFormatting sqref="I286">
    <cfRule type="containsBlanks" dxfId="5898" priority="6330">
      <formula>LEN(TRIM(I286))=0</formula>
    </cfRule>
  </conditionalFormatting>
  <conditionalFormatting sqref="K286:M286">
    <cfRule type="containsBlanks" dxfId="5897" priority="6328">
      <formula>LEN(TRIM(K286))=0</formula>
    </cfRule>
  </conditionalFormatting>
  <conditionalFormatting sqref="S286">
    <cfRule type="containsBlanks" dxfId="5896" priority="6327">
      <formula>LEN(TRIM(S286))=0</formula>
    </cfRule>
  </conditionalFormatting>
  <conditionalFormatting sqref="T286">
    <cfRule type="containsBlanks" dxfId="5895" priority="6326">
      <formula>LEN(TRIM(T286))=0</formula>
    </cfRule>
  </conditionalFormatting>
  <conditionalFormatting sqref="BF285:BF286">
    <cfRule type="containsBlanks" dxfId="5894" priority="6325">
      <formula>LEN(TRIM(BF285))=0</formula>
    </cfRule>
  </conditionalFormatting>
  <conditionalFormatting sqref="AY284:BD286">
    <cfRule type="containsBlanks" dxfId="5893" priority="6324">
      <formula>LEN(TRIM(AY284))=0</formula>
    </cfRule>
  </conditionalFormatting>
  <conditionalFormatting sqref="BE284:BE286">
    <cfRule type="containsBlanks" dxfId="5892" priority="6323">
      <formula>LEN(TRIM(BE284))=0</formula>
    </cfRule>
  </conditionalFormatting>
  <conditionalFormatting sqref="AS284:AV286">
    <cfRule type="containsBlanks" dxfId="5891" priority="6322">
      <formula>LEN(TRIM(AS284))=0</formula>
    </cfRule>
  </conditionalFormatting>
  <conditionalFormatting sqref="AP284:AP286">
    <cfRule type="containsBlanks" dxfId="5890" priority="6321">
      <formula>LEN(TRIM(AP284))=0</formula>
    </cfRule>
  </conditionalFormatting>
  <conditionalFormatting sqref="AI284:AN286">
    <cfRule type="containsBlanks" dxfId="5889" priority="6320">
      <formula>LEN(TRIM(AI284))=0</formula>
    </cfRule>
  </conditionalFormatting>
  <conditionalFormatting sqref="Y287:AB288">
    <cfRule type="containsBlanks" dxfId="5888" priority="6319">
      <formula>LEN(TRIM(Y287))=0</formula>
    </cfRule>
  </conditionalFormatting>
  <conditionalFormatting sqref="W287:X288">
    <cfRule type="containsBlanks" dxfId="5887" priority="6318">
      <formula>LEN(TRIM(W287))=0</formula>
    </cfRule>
  </conditionalFormatting>
  <conditionalFormatting sqref="N287:N288 P287:P288">
    <cfRule type="containsBlanks" dxfId="5886" priority="6317">
      <formula>LEN(TRIM(N287))=0</formula>
    </cfRule>
  </conditionalFormatting>
  <conditionalFormatting sqref="G287:G288">
    <cfRule type="containsBlanks" dxfId="5885" priority="6316">
      <formula>LEN(TRIM(G287))=0</formula>
    </cfRule>
  </conditionalFormatting>
  <conditionalFormatting sqref="F287:F288">
    <cfRule type="containsBlanks" dxfId="5884" priority="6315">
      <formula>LEN(TRIM(F287))=0</formula>
    </cfRule>
  </conditionalFormatting>
  <conditionalFormatting sqref="H287:H288">
    <cfRule type="containsBlanks" dxfId="5883" priority="6314">
      <formula>LEN(TRIM(H287))=0</formula>
    </cfRule>
  </conditionalFormatting>
  <conditionalFormatting sqref="O287:O288">
    <cfRule type="containsBlanks" dxfId="5882" priority="6313">
      <formula>LEN(TRIM(O287))=0</formula>
    </cfRule>
  </conditionalFormatting>
  <conditionalFormatting sqref="J287:J288">
    <cfRule type="containsBlanks" dxfId="5881" priority="6311">
      <formula>LEN(TRIM(J287))=0</formula>
    </cfRule>
  </conditionalFormatting>
  <conditionalFormatting sqref="I287:I288">
    <cfRule type="containsBlanks" dxfId="5880" priority="6312">
      <formula>LEN(TRIM(I287))=0</formula>
    </cfRule>
  </conditionalFormatting>
  <conditionalFormatting sqref="K287:M288">
    <cfRule type="containsBlanks" dxfId="5879" priority="6310">
      <formula>LEN(TRIM(K287))=0</formula>
    </cfRule>
  </conditionalFormatting>
  <conditionalFormatting sqref="AP287:AP288">
    <cfRule type="containsBlanks" dxfId="5878" priority="6309">
      <formula>LEN(TRIM(AP287))=0</formula>
    </cfRule>
  </conditionalFormatting>
  <conditionalFormatting sqref="AY287:BD288">
    <cfRule type="containsBlanks" dxfId="5877" priority="6308">
      <formula>LEN(TRIM(AY287))=0</formula>
    </cfRule>
  </conditionalFormatting>
  <conditionalFormatting sqref="BE287:BE288">
    <cfRule type="containsBlanks" dxfId="5876" priority="6307">
      <formula>LEN(TRIM(BE287))=0</formula>
    </cfRule>
  </conditionalFormatting>
  <conditionalFormatting sqref="BF287:BF288">
    <cfRule type="containsBlanks" dxfId="5875" priority="6306">
      <formula>LEN(TRIM(BF287))=0</formula>
    </cfRule>
  </conditionalFormatting>
  <conditionalFormatting sqref="BG284:BG288">
    <cfRule type="containsBlanks" dxfId="5874" priority="6305">
      <formula>LEN(TRIM(BG284))=0</formula>
    </cfRule>
  </conditionalFormatting>
  <conditionalFormatting sqref="AU287:AV288">
    <cfRule type="containsBlanks" dxfId="5873" priority="6304">
      <formula>LEN(TRIM(AU287))=0</formula>
    </cfRule>
  </conditionalFormatting>
  <conditionalFormatting sqref="G289">
    <cfRule type="containsBlanks" dxfId="5872" priority="6303">
      <formula>LEN(TRIM(G289))=0</formula>
    </cfRule>
  </conditionalFormatting>
  <conditionalFormatting sqref="F289">
    <cfRule type="containsBlanks" dxfId="5871" priority="6302">
      <formula>LEN(TRIM(F289))=0</formula>
    </cfRule>
  </conditionalFormatting>
  <conditionalFormatting sqref="H289">
    <cfRule type="containsBlanks" dxfId="5870" priority="6301">
      <formula>LEN(TRIM(H289))=0</formula>
    </cfRule>
  </conditionalFormatting>
  <conditionalFormatting sqref="I289">
    <cfRule type="containsBlanks" dxfId="5869" priority="6300">
      <formula>LEN(TRIM(I289))=0</formula>
    </cfRule>
  </conditionalFormatting>
  <conditionalFormatting sqref="J289">
    <cfRule type="containsBlanks" dxfId="5868" priority="6299">
      <formula>LEN(TRIM(J289))=0</formula>
    </cfRule>
  </conditionalFormatting>
  <conditionalFormatting sqref="K289">
    <cfRule type="containsBlanks" dxfId="5867" priority="6298">
      <formula>LEN(TRIM(K289))=0</formula>
    </cfRule>
  </conditionalFormatting>
  <conditionalFormatting sqref="M289">
    <cfRule type="containsBlanks" dxfId="5866" priority="6297">
      <formula>LEN(TRIM(M289))=0</formula>
    </cfRule>
  </conditionalFormatting>
  <conditionalFormatting sqref="BF289">
    <cfRule type="containsBlanks" dxfId="5865" priority="6296">
      <formula>LEN(TRIM(BF289))=0</formula>
    </cfRule>
  </conditionalFormatting>
  <conditionalFormatting sqref="AP289">
    <cfRule type="containsBlanks" dxfId="5864" priority="6295">
      <formula>LEN(TRIM(AP289))=0</formula>
    </cfRule>
  </conditionalFormatting>
  <conditionalFormatting sqref="AU289:AV289">
    <cfRule type="containsBlanks" dxfId="5863" priority="6294">
      <formula>LEN(TRIM(AU289))=0</formula>
    </cfRule>
  </conditionalFormatting>
  <conditionalFormatting sqref="AK289:AL289">
    <cfRule type="containsBlanks" dxfId="5862" priority="6293">
      <formula>LEN(TRIM(AK289))=0</formula>
    </cfRule>
  </conditionalFormatting>
  <conditionalFormatting sqref="AY289:BD289">
    <cfRule type="containsBlanks" dxfId="5861" priority="6292">
      <formula>LEN(TRIM(AY289))=0</formula>
    </cfRule>
  </conditionalFormatting>
  <conditionalFormatting sqref="BE289">
    <cfRule type="containsBlanks" dxfId="5860" priority="6291">
      <formula>LEN(TRIM(BE289))=0</formula>
    </cfRule>
  </conditionalFormatting>
  <conditionalFormatting sqref="F290:G290">
    <cfRule type="containsBlanks" dxfId="5859" priority="6290">
      <formula>LEN(TRIM(F290))=0</formula>
    </cfRule>
  </conditionalFormatting>
  <conditionalFormatting sqref="J290">
    <cfRule type="containsBlanks" dxfId="5858" priority="6287">
      <formula>LEN(TRIM(J290))=0</formula>
    </cfRule>
  </conditionalFormatting>
  <conditionalFormatting sqref="H290">
    <cfRule type="containsBlanks" dxfId="5857" priority="6289">
      <formula>LEN(TRIM(H290))=0</formula>
    </cfRule>
  </conditionalFormatting>
  <conditionalFormatting sqref="I290">
    <cfRule type="containsBlanks" dxfId="5856" priority="6288">
      <formula>LEN(TRIM(I290))=0</formula>
    </cfRule>
  </conditionalFormatting>
  <conditionalFormatting sqref="K290:M290">
    <cfRule type="containsBlanks" dxfId="5855" priority="6286">
      <formula>LEN(TRIM(K290))=0</formula>
    </cfRule>
  </conditionalFormatting>
  <conditionalFormatting sqref="O290">
    <cfRule type="containsBlanks" dxfId="5854" priority="6285">
      <formula>LEN(TRIM(O290))=0</formula>
    </cfRule>
  </conditionalFormatting>
  <conditionalFormatting sqref="AF290">
    <cfRule type="containsBlanks" dxfId="5853" priority="6284">
      <formula>LEN(TRIM(AF290))=0</formula>
    </cfRule>
  </conditionalFormatting>
  <conditionalFormatting sqref="AU290:AV290">
    <cfRule type="containsBlanks" dxfId="5852" priority="6283">
      <formula>LEN(TRIM(AU290))=0</formula>
    </cfRule>
  </conditionalFormatting>
  <conditionalFormatting sqref="AY290:BD290">
    <cfRule type="containsBlanks" dxfId="5851" priority="6282">
      <formula>LEN(TRIM(AY290))=0</formula>
    </cfRule>
  </conditionalFormatting>
  <conditionalFormatting sqref="BE290">
    <cfRule type="containsBlanks" dxfId="5850" priority="6281">
      <formula>LEN(TRIM(BE290))=0</formula>
    </cfRule>
  </conditionalFormatting>
  <conditionalFormatting sqref="BF290">
    <cfRule type="containsBlanks" dxfId="5849" priority="6280">
      <formula>LEN(TRIM(BF290))=0</formula>
    </cfRule>
  </conditionalFormatting>
  <conditionalFormatting sqref="BG290">
    <cfRule type="containsBlanks" dxfId="5848" priority="6279">
      <formula>LEN(TRIM(BG290))=0</formula>
    </cfRule>
  </conditionalFormatting>
  <conditionalFormatting sqref="F291">
    <cfRule type="containsBlanks" dxfId="5847" priority="6278">
      <formula>LEN(TRIM(F291))=0</formula>
    </cfRule>
  </conditionalFormatting>
  <conditionalFormatting sqref="J291">
    <cfRule type="containsBlanks" dxfId="5846" priority="6275">
      <formula>LEN(TRIM(J291))=0</formula>
    </cfRule>
  </conditionalFormatting>
  <conditionalFormatting sqref="H291">
    <cfRule type="containsBlanks" dxfId="5845" priority="6277">
      <formula>LEN(TRIM(H291))=0</formula>
    </cfRule>
  </conditionalFormatting>
  <conditionalFormatting sqref="I291">
    <cfRule type="containsBlanks" dxfId="5844" priority="6276">
      <formula>LEN(TRIM(I291))=0</formula>
    </cfRule>
  </conditionalFormatting>
  <conditionalFormatting sqref="K291:M291">
    <cfRule type="containsBlanks" dxfId="5843" priority="6274">
      <formula>LEN(TRIM(K291))=0</formula>
    </cfRule>
  </conditionalFormatting>
  <conditionalFormatting sqref="O291">
    <cfRule type="containsBlanks" dxfId="5842" priority="6273">
      <formula>LEN(TRIM(O291))=0</formula>
    </cfRule>
  </conditionalFormatting>
  <conditionalFormatting sqref="AF291">
    <cfRule type="containsBlanks" dxfId="5841" priority="6272">
      <formula>LEN(TRIM(AF291))=0</formula>
    </cfRule>
  </conditionalFormatting>
  <conditionalFormatting sqref="AU291:AV291">
    <cfRule type="containsBlanks" dxfId="5840" priority="6271">
      <formula>LEN(TRIM(AU291))=0</formula>
    </cfRule>
  </conditionalFormatting>
  <conditionalFormatting sqref="AY291:BD291">
    <cfRule type="containsBlanks" dxfId="5839" priority="6270">
      <formula>LEN(TRIM(AY291))=0</formula>
    </cfRule>
  </conditionalFormatting>
  <conditionalFormatting sqref="BE291">
    <cfRule type="containsBlanks" dxfId="5838" priority="6269">
      <formula>LEN(TRIM(BE291))=0</formula>
    </cfRule>
  </conditionalFormatting>
  <conditionalFormatting sqref="BF291">
    <cfRule type="containsBlanks" dxfId="5837" priority="6268">
      <formula>LEN(TRIM(BF291))=0</formula>
    </cfRule>
  </conditionalFormatting>
  <conditionalFormatting sqref="BG291">
    <cfRule type="containsBlanks" dxfId="5836" priority="6267">
      <formula>LEN(TRIM(BG291))=0</formula>
    </cfRule>
  </conditionalFormatting>
  <conditionalFormatting sqref="J292">
    <cfRule type="containsBlanks" dxfId="5835" priority="6264">
      <formula>LEN(TRIM(J292))=0</formula>
    </cfRule>
  </conditionalFormatting>
  <conditionalFormatting sqref="H292">
    <cfRule type="containsBlanks" dxfId="5834" priority="6266">
      <formula>LEN(TRIM(H292))=0</formula>
    </cfRule>
  </conditionalFormatting>
  <conditionalFormatting sqref="I292">
    <cfRule type="containsBlanks" dxfId="5833" priority="6265">
      <formula>LEN(TRIM(I292))=0</formula>
    </cfRule>
  </conditionalFormatting>
  <conditionalFormatting sqref="O292">
    <cfRule type="containsBlanks" dxfId="5832" priority="6263">
      <formula>LEN(TRIM(O292))=0</formula>
    </cfRule>
  </conditionalFormatting>
  <conditionalFormatting sqref="L292">
    <cfRule type="containsBlanks" dxfId="5831" priority="6262">
      <formula>LEN(TRIM(L292))=0</formula>
    </cfRule>
  </conditionalFormatting>
  <conditionalFormatting sqref="T292">
    <cfRule type="containsBlanks" dxfId="5830" priority="6261">
      <formula>LEN(TRIM(T292))=0</formula>
    </cfRule>
  </conditionalFormatting>
  <conditionalFormatting sqref="Y292">
    <cfRule type="containsBlanks" dxfId="5829" priority="6259">
      <formula>LEN(TRIM(Y292))=0</formula>
    </cfRule>
  </conditionalFormatting>
  <conditionalFormatting sqref="AC292:AD292">
    <cfRule type="containsBlanks" dxfId="5828" priority="6257">
      <formula>LEN(TRIM(AC292))=0</formula>
    </cfRule>
  </conditionalFormatting>
  <conditionalFormatting sqref="AF292">
    <cfRule type="containsBlanks" dxfId="5827" priority="6256">
      <formula>LEN(TRIM(AF292))=0</formula>
    </cfRule>
  </conditionalFormatting>
  <conditionalFormatting sqref="AI292:AN292">
    <cfRule type="containsBlanks" dxfId="5826" priority="6255">
      <formula>LEN(TRIM(AI292))=0</formula>
    </cfRule>
  </conditionalFormatting>
  <conditionalFormatting sqref="AU292:AV292">
    <cfRule type="containsBlanks" dxfId="5825" priority="6254">
      <formula>LEN(TRIM(AU292))=0</formula>
    </cfRule>
  </conditionalFormatting>
  <conditionalFormatting sqref="AS292:AT292">
    <cfRule type="containsBlanks" dxfId="5824" priority="6253">
      <formula>LEN(TRIM(AS292))=0</formula>
    </cfRule>
  </conditionalFormatting>
  <conditionalFormatting sqref="AY292:BD292">
    <cfRule type="containsBlanks" dxfId="5823" priority="6252">
      <formula>LEN(TRIM(AY292))=0</formula>
    </cfRule>
  </conditionalFormatting>
  <conditionalFormatting sqref="BE292">
    <cfRule type="containsBlanks" dxfId="5822" priority="6251">
      <formula>LEN(TRIM(BE292))=0</formula>
    </cfRule>
  </conditionalFormatting>
  <conditionalFormatting sqref="BF292">
    <cfRule type="containsBlanks" dxfId="5821" priority="6250">
      <formula>LEN(TRIM(BF292))=0</formula>
    </cfRule>
  </conditionalFormatting>
  <conditionalFormatting sqref="BG292">
    <cfRule type="containsBlanks" dxfId="5820" priority="6249">
      <formula>LEN(TRIM(BG292))=0</formula>
    </cfRule>
  </conditionalFormatting>
  <conditionalFormatting sqref="F293:G293">
    <cfRule type="containsBlanks" dxfId="5819" priority="6248">
      <formula>LEN(TRIM(F293))=0</formula>
    </cfRule>
  </conditionalFormatting>
  <conditionalFormatting sqref="J293">
    <cfRule type="containsBlanks" dxfId="5818" priority="6246">
      <formula>LEN(TRIM(J293))=0</formula>
    </cfRule>
  </conditionalFormatting>
  <conditionalFormatting sqref="I293">
    <cfRule type="containsBlanks" dxfId="5817" priority="6247">
      <formula>LEN(TRIM(I293))=0</formula>
    </cfRule>
  </conditionalFormatting>
  <conditionalFormatting sqref="K293:M293">
    <cfRule type="containsBlanks" dxfId="5816" priority="6245">
      <formula>LEN(TRIM(K293))=0</formula>
    </cfRule>
  </conditionalFormatting>
  <conditionalFormatting sqref="O293">
    <cfRule type="containsBlanks" dxfId="5815" priority="6244">
      <formula>LEN(TRIM(O293))=0</formula>
    </cfRule>
  </conditionalFormatting>
  <conditionalFormatting sqref="S293">
    <cfRule type="containsBlanks" dxfId="5814" priority="6243">
      <formula>LEN(TRIM(S293))=0</formula>
    </cfRule>
  </conditionalFormatting>
  <conditionalFormatting sqref="T293">
    <cfRule type="containsBlanks" dxfId="5813" priority="6242">
      <formula>LEN(TRIM(T293))=0</formula>
    </cfRule>
  </conditionalFormatting>
  <conditionalFormatting sqref="Y293">
    <cfRule type="containsBlanks" dxfId="5812" priority="6241">
      <formula>LEN(TRIM(Y293))=0</formula>
    </cfRule>
  </conditionalFormatting>
  <conditionalFormatting sqref="AF293">
    <cfRule type="containsBlanks" dxfId="5811" priority="6240">
      <formula>LEN(TRIM(AF293))=0</formula>
    </cfRule>
  </conditionalFormatting>
  <conditionalFormatting sqref="AI293:AN293">
    <cfRule type="containsBlanks" dxfId="5810" priority="6239">
      <formula>LEN(TRIM(AI293))=0</formula>
    </cfRule>
  </conditionalFormatting>
  <conditionalFormatting sqref="AU293:AV293">
    <cfRule type="containsBlanks" dxfId="5809" priority="6238">
      <formula>LEN(TRIM(AU293))=0</formula>
    </cfRule>
  </conditionalFormatting>
  <conditionalFormatting sqref="AS293:AT293">
    <cfRule type="containsBlanks" dxfId="5808" priority="6237">
      <formula>LEN(TRIM(AS293))=0</formula>
    </cfRule>
  </conditionalFormatting>
  <conditionalFormatting sqref="AY293:BD293">
    <cfRule type="containsBlanks" dxfId="5807" priority="6236">
      <formula>LEN(TRIM(AY293))=0</formula>
    </cfRule>
  </conditionalFormatting>
  <conditionalFormatting sqref="BE293">
    <cfRule type="containsBlanks" dxfId="5806" priority="6235">
      <formula>LEN(TRIM(BE293))=0</formula>
    </cfRule>
  </conditionalFormatting>
  <conditionalFormatting sqref="BG293">
    <cfRule type="containsBlanks" dxfId="5805" priority="6234">
      <formula>LEN(TRIM(BG293))=0</formula>
    </cfRule>
  </conditionalFormatting>
  <conditionalFormatting sqref="F294:G294">
    <cfRule type="containsBlanks" dxfId="5804" priority="6233">
      <formula>LEN(TRIM(F294))=0</formula>
    </cfRule>
  </conditionalFormatting>
  <conditionalFormatting sqref="J294">
    <cfRule type="containsBlanks" dxfId="5803" priority="6230">
      <formula>LEN(TRIM(J294))=0</formula>
    </cfRule>
  </conditionalFormatting>
  <conditionalFormatting sqref="H294">
    <cfRule type="containsBlanks" dxfId="5802" priority="6232">
      <formula>LEN(TRIM(H294))=0</formula>
    </cfRule>
  </conditionalFormatting>
  <conditionalFormatting sqref="I294">
    <cfRule type="containsBlanks" dxfId="5801" priority="6231">
      <formula>LEN(TRIM(I294))=0</formula>
    </cfRule>
  </conditionalFormatting>
  <conditionalFormatting sqref="K294">
    <cfRule type="containsBlanks" dxfId="5800" priority="6229">
      <formula>LEN(TRIM(K294))=0</formula>
    </cfRule>
  </conditionalFormatting>
  <conditionalFormatting sqref="M294">
    <cfRule type="containsBlanks" dxfId="5799" priority="6228">
      <formula>LEN(TRIM(M294))=0</formula>
    </cfRule>
  </conditionalFormatting>
  <conditionalFormatting sqref="N294:P294">
    <cfRule type="containsBlanks" dxfId="5798" priority="6226">
      <formula>LEN(TRIM(N294))=0</formula>
    </cfRule>
  </conditionalFormatting>
  <conditionalFormatting sqref="S294">
    <cfRule type="containsBlanks" dxfId="5797" priority="6225">
      <formula>LEN(TRIM(S294))=0</formula>
    </cfRule>
  </conditionalFormatting>
  <conditionalFormatting sqref="T294">
    <cfRule type="containsBlanks" dxfId="5796" priority="6224">
      <formula>LEN(TRIM(T294))=0</formula>
    </cfRule>
  </conditionalFormatting>
  <conditionalFormatting sqref="AF294">
    <cfRule type="containsBlanks" dxfId="5795" priority="6223">
      <formula>LEN(TRIM(AF294))=0</formula>
    </cfRule>
  </conditionalFormatting>
  <conditionalFormatting sqref="AI294:AN294">
    <cfRule type="containsBlanks" dxfId="5794" priority="6222">
      <formula>LEN(TRIM(AI294))=0</formula>
    </cfRule>
  </conditionalFormatting>
  <conditionalFormatting sqref="AU294:AV294">
    <cfRule type="containsBlanks" dxfId="5793" priority="6221">
      <formula>LEN(TRIM(AU294))=0</formula>
    </cfRule>
  </conditionalFormatting>
  <conditionalFormatting sqref="AS294:AT294">
    <cfRule type="containsBlanks" dxfId="5792" priority="6220">
      <formula>LEN(TRIM(AS294))=0</formula>
    </cfRule>
  </conditionalFormatting>
  <conditionalFormatting sqref="AY294:BD294">
    <cfRule type="containsBlanks" dxfId="5791" priority="6219">
      <formula>LEN(TRIM(AY294))=0</formula>
    </cfRule>
  </conditionalFormatting>
  <conditionalFormatting sqref="BE294">
    <cfRule type="containsBlanks" dxfId="5790" priority="6218">
      <formula>LEN(TRIM(BE294))=0</formula>
    </cfRule>
  </conditionalFormatting>
  <conditionalFormatting sqref="BF294:BG294">
    <cfRule type="containsBlanks" dxfId="5789" priority="6217">
      <formula>LEN(TRIM(BF294))=0</formula>
    </cfRule>
  </conditionalFormatting>
  <conditionalFormatting sqref="F295:G295">
    <cfRule type="containsBlanks" dxfId="5788" priority="6216">
      <formula>LEN(TRIM(F295))=0</formula>
    </cfRule>
  </conditionalFormatting>
  <conditionalFormatting sqref="H295">
    <cfRule type="containsBlanks" dxfId="5787" priority="6215">
      <formula>LEN(TRIM(H295))=0</formula>
    </cfRule>
  </conditionalFormatting>
  <conditionalFormatting sqref="I295">
    <cfRule type="containsBlanks" dxfId="5786" priority="6214">
      <formula>LEN(TRIM(I295))=0</formula>
    </cfRule>
  </conditionalFormatting>
  <conditionalFormatting sqref="J295">
    <cfRule type="containsBlanks" dxfId="5785" priority="6213">
      <formula>LEN(TRIM(J295))=0</formula>
    </cfRule>
  </conditionalFormatting>
  <conditionalFormatting sqref="K295:M295">
    <cfRule type="containsBlanks" dxfId="5784" priority="6212">
      <formula>LEN(TRIM(K295))=0</formula>
    </cfRule>
  </conditionalFormatting>
  <conditionalFormatting sqref="O295">
    <cfRule type="containsBlanks" dxfId="5783" priority="6211">
      <formula>LEN(TRIM(O295))=0</formula>
    </cfRule>
  </conditionalFormatting>
  <conditionalFormatting sqref="AC295:AD295">
    <cfRule type="containsBlanks" dxfId="5782" priority="6210">
      <formula>LEN(TRIM(AC295))=0</formula>
    </cfRule>
  </conditionalFormatting>
  <conditionalFormatting sqref="AF295">
    <cfRule type="containsBlanks" dxfId="5781" priority="6209">
      <formula>LEN(TRIM(AF295))=0</formula>
    </cfRule>
  </conditionalFormatting>
  <conditionalFormatting sqref="AU295:AV295">
    <cfRule type="containsBlanks" dxfId="5780" priority="6208">
      <formula>LEN(TRIM(AU295))=0</formula>
    </cfRule>
  </conditionalFormatting>
  <conditionalFormatting sqref="BF295:BG295">
    <cfRule type="containsBlanks" dxfId="5779" priority="6207">
      <formula>LEN(TRIM(BF295))=0</formula>
    </cfRule>
  </conditionalFormatting>
  <conditionalFormatting sqref="F296:G296">
    <cfRule type="containsBlanks" dxfId="5778" priority="6206">
      <formula>LEN(TRIM(F296))=0</formula>
    </cfRule>
  </conditionalFormatting>
  <conditionalFormatting sqref="H296">
    <cfRule type="containsBlanks" dxfId="5777" priority="6205">
      <formula>LEN(TRIM(H296))=0</formula>
    </cfRule>
  </conditionalFormatting>
  <conditionalFormatting sqref="I296">
    <cfRule type="containsBlanks" dxfId="5776" priority="6204">
      <formula>LEN(TRIM(I296))=0</formula>
    </cfRule>
  </conditionalFormatting>
  <conditionalFormatting sqref="J296">
    <cfRule type="containsBlanks" dxfId="5775" priority="6203">
      <formula>LEN(TRIM(J296))=0</formula>
    </cfRule>
  </conditionalFormatting>
  <conditionalFormatting sqref="L296">
    <cfRule type="containsBlanks" dxfId="5774" priority="6202">
      <formula>LEN(TRIM(L296))=0</formula>
    </cfRule>
  </conditionalFormatting>
  <conditionalFormatting sqref="O296">
    <cfRule type="containsBlanks" dxfId="5773" priority="6201">
      <formula>LEN(TRIM(O296))=0</formula>
    </cfRule>
  </conditionalFormatting>
  <conditionalFormatting sqref="AC296:AD296">
    <cfRule type="containsBlanks" dxfId="5772" priority="6200">
      <formula>LEN(TRIM(AC296))=0</formula>
    </cfRule>
  </conditionalFormatting>
  <conditionalFormatting sqref="AF296">
    <cfRule type="containsBlanks" dxfId="5771" priority="6199">
      <formula>LEN(TRIM(AF296))=0</formula>
    </cfRule>
  </conditionalFormatting>
  <conditionalFormatting sqref="AI296:AN296">
    <cfRule type="containsBlanks" dxfId="5770" priority="6198">
      <formula>LEN(TRIM(AI296))=0</formula>
    </cfRule>
  </conditionalFormatting>
  <conditionalFormatting sqref="S296">
    <cfRule type="containsBlanks" dxfId="5769" priority="6197">
      <formula>LEN(TRIM(S296))=0</formula>
    </cfRule>
  </conditionalFormatting>
  <conditionalFormatting sqref="T296">
    <cfRule type="containsBlanks" dxfId="5768" priority="6196">
      <formula>LEN(TRIM(T296))=0</formula>
    </cfRule>
  </conditionalFormatting>
  <conditionalFormatting sqref="AU296:AV296">
    <cfRule type="containsBlanks" dxfId="5767" priority="6195">
      <formula>LEN(TRIM(AU296))=0</formula>
    </cfRule>
  </conditionalFormatting>
  <conditionalFormatting sqref="AS296:AT296">
    <cfRule type="containsBlanks" dxfId="5766" priority="6194">
      <formula>LEN(TRIM(AS296))=0</formula>
    </cfRule>
  </conditionalFormatting>
  <conditionalFormatting sqref="AY296:BD296">
    <cfRule type="containsBlanks" dxfId="5765" priority="6193">
      <formula>LEN(TRIM(AY296))=0</formula>
    </cfRule>
  </conditionalFormatting>
  <conditionalFormatting sqref="BE296">
    <cfRule type="containsBlanks" dxfId="5764" priority="6192">
      <formula>LEN(TRIM(BE296))=0</formula>
    </cfRule>
  </conditionalFormatting>
  <conditionalFormatting sqref="BF296:BG296">
    <cfRule type="containsBlanks" dxfId="5763" priority="6191">
      <formula>LEN(TRIM(BF296))=0</formula>
    </cfRule>
  </conditionalFormatting>
  <conditionalFormatting sqref="H297">
    <cfRule type="containsBlanks" dxfId="5762" priority="6190">
      <formula>LEN(TRIM(H297))=0</formula>
    </cfRule>
  </conditionalFormatting>
  <conditionalFormatting sqref="I297">
    <cfRule type="containsBlanks" dxfId="5761" priority="6189">
      <formula>LEN(TRIM(I297))=0</formula>
    </cfRule>
  </conditionalFormatting>
  <conditionalFormatting sqref="J297">
    <cfRule type="containsBlanks" dxfId="5760" priority="6188">
      <formula>LEN(TRIM(J297))=0</formula>
    </cfRule>
  </conditionalFormatting>
  <conditionalFormatting sqref="K297:M297">
    <cfRule type="containsBlanks" dxfId="5759" priority="6187">
      <formula>LEN(TRIM(K297))=0</formula>
    </cfRule>
  </conditionalFormatting>
  <conditionalFormatting sqref="O297">
    <cfRule type="containsBlanks" dxfId="5758" priority="6186">
      <formula>LEN(TRIM(O297))=0</formula>
    </cfRule>
  </conditionalFormatting>
  <conditionalFormatting sqref="S297">
    <cfRule type="containsBlanks" dxfId="5757" priority="6185">
      <formula>LEN(TRIM(S297))=0</formula>
    </cfRule>
  </conditionalFormatting>
  <conditionalFormatting sqref="T297">
    <cfRule type="containsBlanks" dxfId="5756" priority="6184">
      <formula>LEN(TRIM(T297))=0</formula>
    </cfRule>
  </conditionalFormatting>
  <conditionalFormatting sqref="AF297">
    <cfRule type="containsBlanks" dxfId="5755" priority="6183">
      <formula>LEN(TRIM(AF297))=0</formula>
    </cfRule>
  </conditionalFormatting>
  <conditionalFormatting sqref="AC297:AD297">
    <cfRule type="containsBlanks" dxfId="5754" priority="6182">
      <formula>LEN(TRIM(AC297))=0</formula>
    </cfRule>
  </conditionalFormatting>
  <conditionalFormatting sqref="AI297:AN297">
    <cfRule type="containsBlanks" dxfId="5753" priority="6181">
      <formula>LEN(TRIM(AI297))=0</formula>
    </cfRule>
  </conditionalFormatting>
  <conditionalFormatting sqref="AU297:AV297">
    <cfRule type="containsBlanks" dxfId="5752" priority="6180">
      <formula>LEN(TRIM(AU297))=0</formula>
    </cfRule>
  </conditionalFormatting>
  <conditionalFormatting sqref="AS297:AT297">
    <cfRule type="containsBlanks" dxfId="5751" priority="6179">
      <formula>LEN(TRIM(AS297))=0</formula>
    </cfRule>
  </conditionalFormatting>
  <conditionalFormatting sqref="BG297">
    <cfRule type="containsBlanks" dxfId="5750" priority="6178">
      <formula>LEN(TRIM(BG297))=0</formula>
    </cfRule>
  </conditionalFormatting>
  <conditionalFormatting sqref="AY297:BD297">
    <cfRule type="containsBlanks" dxfId="5749" priority="6177">
      <formula>LEN(TRIM(AY297))=0</formula>
    </cfRule>
  </conditionalFormatting>
  <conditionalFormatting sqref="BE297">
    <cfRule type="containsBlanks" dxfId="5748" priority="6176">
      <formula>LEN(TRIM(BE297))=0</formula>
    </cfRule>
  </conditionalFormatting>
  <conditionalFormatting sqref="N298 P298">
    <cfRule type="containsBlanks" dxfId="5747" priority="6175">
      <formula>LEN(TRIM(N298))=0</formula>
    </cfRule>
  </conditionalFormatting>
  <conditionalFormatting sqref="F298:G298">
    <cfRule type="containsBlanks" dxfId="5746" priority="6174">
      <formula>LEN(TRIM(F298))=0</formula>
    </cfRule>
  </conditionalFormatting>
  <conditionalFormatting sqref="H298">
    <cfRule type="containsBlanks" dxfId="5745" priority="6173">
      <formula>LEN(TRIM(H298))=0</formula>
    </cfRule>
  </conditionalFormatting>
  <conditionalFormatting sqref="I298">
    <cfRule type="containsBlanks" dxfId="5744" priority="6172">
      <formula>LEN(TRIM(I298))=0</formula>
    </cfRule>
  </conditionalFormatting>
  <conditionalFormatting sqref="J298">
    <cfRule type="containsBlanks" dxfId="5743" priority="6171">
      <formula>LEN(TRIM(J298))=0</formula>
    </cfRule>
  </conditionalFormatting>
  <conditionalFormatting sqref="K298:M298">
    <cfRule type="containsBlanks" dxfId="5742" priority="6170">
      <formula>LEN(TRIM(K298))=0</formula>
    </cfRule>
  </conditionalFormatting>
  <conditionalFormatting sqref="O298">
    <cfRule type="containsBlanks" dxfId="5741" priority="6169">
      <formula>LEN(TRIM(O298))=0</formula>
    </cfRule>
  </conditionalFormatting>
  <conditionalFormatting sqref="AC298:AD298">
    <cfRule type="containsBlanks" dxfId="5740" priority="6168">
      <formula>LEN(TRIM(AC298))=0</formula>
    </cfRule>
  </conditionalFormatting>
  <conditionalFormatting sqref="AF298">
    <cfRule type="containsBlanks" dxfId="5739" priority="6167">
      <formula>LEN(TRIM(AF298))=0</formula>
    </cfRule>
  </conditionalFormatting>
  <conditionalFormatting sqref="AU298:AV298">
    <cfRule type="containsBlanks" dxfId="5738" priority="6166">
      <formula>LEN(TRIM(AU298))=0</formula>
    </cfRule>
  </conditionalFormatting>
  <conditionalFormatting sqref="N299:N300 P299:P300">
    <cfRule type="containsBlanks" dxfId="5737" priority="6165">
      <formula>LEN(TRIM(N299))=0</formula>
    </cfRule>
  </conditionalFormatting>
  <conditionalFormatting sqref="F299:G300">
    <cfRule type="containsBlanks" dxfId="5736" priority="6164">
      <formula>LEN(TRIM(F299))=0</formula>
    </cfRule>
  </conditionalFormatting>
  <conditionalFormatting sqref="H299:H300">
    <cfRule type="containsBlanks" dxfId="5735" priority="6163">
      <formula>LEN(TRIM(H299))=0</formula>
    </cfRule>
  </conditionalFormatting>
  <conditionalFormatting sqref="I299:I300">
    <cfRule type="containsBlanks" dxfId="5734" priority="6162">
      <formula>LEN(TRIM(I299))=0</formula>
    </cfRule>
  </conditionalFormatting>
  <conditionalFormatting sqref="J299:J300">
    <cfRule type="containsBlanks" dxfId="5733" priority="6161">
      <formula>LEN(TRIM(J299))=0</formula>
    </cfRule>
  </conditionalFormatting>
  <conditionalFormatting sqref="K299:M300">
    <cfRule type="containsBlanks" dxfId="5732" priority="6160">
      <formula>LEN(TRIM(K299))=0</formula>
    </cfRule>
  </conditionalFormatting>
  <conditionalFormatting sqref="O299:O300">
    <cfRule type="containsBlanks" dxfId="5731" priority="6159">
      <formula>LEN(TRIM(O299))=0</formula>
    </cfRule>
  </conditionalFormatting>
  <conditionalFormatting sqref="W299:AB300 AE299:AE300 AG299:AH300">
    <cfRule type="containsBlanks" dxfId="5730" priority="6158">
      <formula>LEN(TRIM(W299))=0</formula>
    </cfRule>
  </conditionalFormatting>
  <conditionalFormatting sqref="AU299:AV300">
    <cfRule type="containsBlanks" dxfId="5729" priority="6155">
      <formula>LEN(TRIM(AU299))=0</formula>
    </cfRule>
  </conditionalFormatting>
  <conditionalFormatting sqref="H301">
    <cfRule type="containsBlanks" dxfId="5728" priority="6154">
      <formula>LEN(TRIM(H301))=0</formula>
    </cfRule>
  </conditionalFormatting>
  <conditionalFormatting sqref="I301">
    <cfRule type="containsBlanks" dxfId="5727" priority="6153">
      <formula>LEN(TRIM(I301))=0</formula>
    </cfRule>
  </conditionalFormatting>
  <conditionalFormatting sqref="J301">
    <cfRule type="containsBlanks" dxfId="5726" priority="6152">
      <formula>LEN(TRIM(J301))=0</formula>
    </cfRule>
  </conditionalFormatting>
  <conditionalFormatting sqref="K301:M301">
    <cfRule type="containsBlanks" dxfId="5725" priority="6151">
      <formula>LEN(TRIM(K301))=0</formula>
    </cfRule>
  </conditionalFormatting>
  <conditionalFormatting sqref="O301">
    <cfRule type="containsBlanks" dxfId="5724" priority="6150">
      <formula>LEN(TRIM(O301))=0</formula>
    </cfRule>
  </conditionalFormatting>
  <conditionalFormatting sqref="W301">
    <cfRule type="containsBlanks" dxfId="5723" priority="6149">
      <formula>LEN(TRIM(W301))=0</formula>
    </cfRule>
  </conditionalFormatting>
  <conditionalFormatting sqref="Y301">
    <cfRule type="containsBlanks" dxfId="5722" priority="6148">
      <formula>LEN(TRIM(Y301))=0</formula>
    </cfRule>
  </conditionalFormatting>
  <conditionalFormatting sqref="AB301">
    <cfRule type="containsBlanks" dxfId="5721" priority="6147">
      <formula>LEN(TRIM(AB301))=0</formula>
    </cfRule>
  </conditionalFormatting>
  <conditionalFormatting sqref="AC301:AD301">
    <cfRule type="containsBlanks" dxfId="5720" priority="6146">
      <formula>LEN(TRIM(AC301))=0</formula>
    </cfRule>
  </conditionalFormatting>
  <conditionalFormatting sqref="AW301">
    <cfRule type="containsBlanks" dxfId="5719" priority="6145">
      <formula>LEN(TRIM(AW301))=0</formula>
    </cfRule>
  </conditionalFormatting>
  <conditionalFormatting sqref="AU301:AV301">
    <cfRule type="containsBlanks" dxfId="5718" priority="6144">
      <formula>LEN(TRIM(AU301))=0</formula>
    </cfRule>
  </conditionalFormatting>
  <conditionalFormatting sqref="AY301:BD301">
    <cfRule type="containsBlanks" dxfId="5717" priority="6143">
      <formula>LEN(TRIM(AY301))=0</formula>
    </cfRule>
  </conditionalFormatting>
  <conditionalFormatting sqref="BE301">
    <cfRule type="containsBlanks" dxfId="5716" priority="6142">
      <formula>LEN(TRIM(BE301))=0</formula>
    </cfRule>
  </conditionalFormatting>
  <conditionalFormatting sqref="W302:X302">
    <cfRule type="containsBlanks" dxfId="5715" priority="6141">
      <formula>LEN(TRIM(W302))=0</formula>
    </cfRule>
  </conditionalFormatting>
  <conditionalFormatting sqref="Y302">
    <cfRule type="containsBlanks" dxfId="5714" priority="6140">
      <formula>LEN(TRIM(Y302))=0</formula>
    </cfRule>
  </conditionalFormatting>
  <conditionalFormatting sqref="AB302">
    <cfRule type="containsBlanks" dxfId="5713" priority="6139">
      <formula>LEN(TRIM(AB302))=0</formula>
    </cfRule>
  </conditionalFormatting>
  <conditionalFormatting sqref="AF302">
    <cfRule type="containsBlanks" dxfId="5712" priority="6138">
      <formula>LEN(TRIM(AF302))=0</formula>
    </cfRule>
  </conditionalFormatting>
  <conditionalFormatting sqref="AI302:AN302">
    <cfRule type="containsBlanks" dxfId="5711" priority="6137">
      <formula>LEN(TRIM(AI302))=0</formula>
    </cfRule>
  </conditionalFormatting>
  <conditionalFormatting sqref="AY302:BD302">
    <cfRule type="containsBlanks" dxfId="5710" priority="6136">
      <formula>LEN(TRIM(AY302))=0</formula>
    </cfRule>
  </conditionalFormatting>
  <conditionalFormatting sqref="BE302">
    <cfRule type="containsBlanks" dxfId="5709" priority="6135">
      <formula>LEN(TRIM(BE302))=0</formula>
    </cfRule>
  </conditionalFormatting>
  <conditionalFormatting sqref="AU302:AV302">
    <cfRule type="containsBlanks" dxfId="5708" priority="6134">
      <formula>LEN(TRIM(AU302))=0</formula>
    </cfRule>
  </conditionalFormatting>
  <conditionalFormatting sqref="AS302:AT302">
    <cfRule type="containsBlanks" dxfId="5707" priority="6133">
      <formula>LEN(TRIM(AS302))=0</formula>
    </cfRule>
  </conditionalFormatting>
  <conditionalFormatting sqref="I302">
    <cfRule type="containsBlanks" dxfId="5706" priority="6132">
      <formula>LEN(TRIM(I302))=0</formula>
    </cfRule>
  </conditionalFormatting>
  <conditionalFormatting sqref="J302">
    <cfRule type="containsBlanks" dxfId="5705" priority="6131">
      <formula>LEN(TRIM(J302))=0</formula>
    </cfRule>
  </conditionalFormatting>
  <conditionalFormatting sqref="L302">
    <cfRule type="containsBlanks" dxfId="5704" priority="6130">
      <formula>LEN(TRIM(L302))=0</formula>
    </cfRule>
  </conditionalFormatting>
  <conditionalFormatting sqref="N302:P302">
    <cfRule type="containsBlanks" dxfId="5703" priority="6129">
      <formula>LEN(TRIM(N302))=0</formula>
    </cfRule>
  </conditionalFormatting>
  <conditionalFormatting sqref="F303:G303">
    <cfRule type="containsBlanks" dxfId="5702" priority="6128">
      <formula>LEN(TRIM(F303))=0</formula>
    </cfRule>
  </conditionalFormatting>
  <conditionalFormatting sqref="F304">
    <cfRule type="containsBlanks" dxfId="5701" priority="6127">
      <formula>LEN(TRIM(F304))=0</formula>
    </cfRule>
  </conditionalFormatting>
  <conditionalFormatting sqref="F305">
    <cfRule type="containsBlanks" dxfId="5700" priority="6126">
      <formula>LEN(TRIM(F305))=0</formula>
    </cfRule>
  </conditionalFormatting>
  <conditionalFormatting sqref="H304:H305">
    <cfRule type="containsBlanks" dxfId="5699" priority="6125">
      <formula>LEN(TRIM(H304))=0</formula>
    </cfRule>
  </conditionalFormatting>
  <conditionalFormatting sqref="K303:K305 M303:M305">
    <cfRule type="containsBlanks" dxfId="5698" priority="6124">
      <formula>LEN(TRIM(K303))=0</formula>
    </cfRule>
  </conditionalFormatting>
  <conditionalFormatting sqref="I303:I305">
    <cfRule type="containsBlanks" dxfId="5697" priority="6123">
      <formula>LEN(TRIM(I303))=0</formula>
    </cfRule>
  </conditionalFormatting>
  <conditionalFormatting sqref="J303:J305">
    <cfRule type="containsBlanks" dxfId="5696" priority="6122">
      <formula>LEN(TRIM(J303))=0</formula>
    </cfRule>
  </conditionalFormatting>
  <conditionalFormatting sqref="L303:L305">
    <cfRule type="containsBlanks" dxfId="5695" priority="6121">
      <formula>LEN(TRIM(L303))=0</formula>
    </cfRule>
  </conditionalFormatting>
  <conditionalFormatting sqref="N303:P305">
    <cfRule type="containsBlanks" dxfId="5694" priority="6120">
      <formula>LEN(TRIM(N303))=0</formula>
    </cfRule>
  </conditionalFormatting>
  <conditionalFormatting sqref="S302:S305">
    <cfRule type="containsBlanks" dxfId="5693" priority="6119">
      <formula>LEN(TRIM(S302))=0</formula>
    </cfRule>
  </conditionalFormatting>
  <conditionalFormatting sqref="T302:T305">
    <cfRule type="containsBlanks" dxfId="5692" priority="6118">
      <formula>LEN(TRIM(T302))=0</formula>
    </cfRule>
  </conditionalFormatting>
  <conditionalFormatting sqref="Z303:AA305 AC303:AE305 AG303:AH305">
    <cfRule type="containsBlanks" dxfId="5691" priority="6117">
      <formula>LEN(TRIM(Z303))=0</formula>
    </cfRule>
  </conditionalFormatting>
  <conditionalFormatting sqref="W303:X305">
    <cfRule type="containsBlanks" dxfId="5690" priority="6116">
      <formula>LEN(TRIM(W303))=0</formula>
    </cfRule>
  </conditionalFormatting>
  <conditionalFormatting sqref="Y303:Y305">
    <cfRule type="containsBlanks" dxfId="5689" priority="6115">
      <formula>LEN(TRIM(Y303))=0</formula>
    </cfRule>
  </conditionalFormatting>
  <conditionalFormatting sqref="AB303:AB305">
    <cfRule type="containsBlanks" dxfId="5688" priority="6114">
      <formula>LEN(TRIM(AB303))=0</formula>
    </cfRule>
  </conditionalFormatting>
  <conditionalFormatting sqref="AF303:AF305">
    <cfRule type="containsBlanks" dxfId="5687" priority="6113">
      <formula>LEN(TRIM(AF303))=0</formula>
    </cfRule>
  </conditionalFormatting>
  <conditionalFormatting sqref="AI303:AN305">
    <cfRule type="containsBlanks" dxfId="5686" priority="6112">
      <formula>LEN(TRIM(AI303))=0</formula>
    </cfRule>
  </conditionalFormatting>
  <conditionalFormatting sqref="AU303:AV305">
    <cfRule type="containsBlanks" dxfId="5685" priority="6111">
      <formula>LEN(TRIM(AU303))=0</formula>
    </cfRule>
  </conditionalFormatting>
  <conditionalFormatting sqref="AS303:AT305">
    <cfRule type="containsBlanks" dxfId="5684" priority="6110">
      <formula>LEN(TRIM(AS303))=0</formula>
    </cfRule>
  </conditionalFormatting>
  <conditionalFormatting sqref="BF303:BG305">
    <cfRule type="containsBlanks" dxfId="5683" priority="6109">
      <formula>LEN(TRIM(BF303))=0</formula>
    </cfRule>
  </conditionalFormatting>
  <conditionalFormatting sqref="AY303:BD305">
    <cfRule type="containsBlanks" dxfId="5682" priority="6108">
      <formula>LEN(TRIM(AY303))=0</formula>
    </cfRule>
  </conditionalFormatting>
  <conditionalFormatting sqref="BE303:BE305">
    <cfRule type="containsBlanks" dxfId="5681" priority="6107">
      <formula>LEN(TRIM(BE303))=0</formula>
    </cfRule>
  </conditionalFormatting>
  <conditionalFormatting sqref="AW302:AW305">
    <cfRule type="containsBlanks" dxfId="5680" priority="6106">
      <formula>LEN(TRIM(AW302))=0</formula>
    </cfRule>
  </conditionalFormatting>
  <conditionalFormatting sqref="F306">
    <cfRule type="containsBlanks" dxfId="5679" priority="6105">
      <formula>LEN(TRIM(F306))=0</formula>
    </cfRule>
  </conditionalFormatting>
  <conditionalFormatting sqref="I306">
    <cfRule type="containsBlanks" dxfId="5678" priority="6104">
      <formula>LEN(TRIM(I306))=0</formula>
    </cfRule>
  </conditionalFormatting>
  <conditionalFormatting sqref="J306">
    <cfRule type="containsBlanks" dxfId="5677" priority="6103">
      <formula>LEN(TRIM(J306))=0</formula>
    </cfRule>
  </conditionalFormatting>
  <conditionalFormatting sqref="L306">
    <cfRule type="containsBlanks" dxfId="5676" priority="6102">
      <formula>LEN(TRIM(L306))=0</formula>
    </cfRule>
  </conditionalFormatting>
  <conditionalFormatting sqref="N306:P306">
    <cfRule type="containsBlanks" dxfId="5675" priority="6101">
      <formula>LEN(TRIM(N306))=0</formula>
    </cfRule>
  </conditionalFormatting>
  <conditionalFormatting sqref="Y306">
    <cfRule type="containsBlanks" dxfId="5674" priority="6100">
      <formula>LEN(TRIM(Y306))=0</formula>
    </cfRule>
  </conditionalFormatting>
  <conditionalFormatting sqref="AC306:AD306">
    <cfRule type="containsBlanks" dxfId="5673" priority="6099">
      <formula>LEN(TRIM(AC306))=0</formula>
    </cfRule>
  </conditionalFormatting>
  <conditionalFormatting sqref="G307:H307 K307 M307 Q307:X307 Z307:AB307 AE307:AH307">
    <cfRule type="containsBlanks" dxfId="5672" priority="6098">
      <formula>LEN(TRIM(G307))=0</formula>
    </cfRule>
  </conditionalFormatting>
  <conditionalFormatting sqref="F307">
    <cfRule type="containsBlanks" dxfId="5671" priority="6097">
      <formula>LEN(TRIM(F307))=0</formula>
    </cfRule>
  </conditionalFormatting>
  <conditionalFormatting sqref="I307">
    <cfRule type="containsBlanks" dxfId="5670" priority="6096">
      <formula>LEN(TRIM(I307))=0</formula>
    </cfRule>
  </conditionalFormatting>
  <conditionalFormatting sqref="J307">
    <cfRule type="containsBlanks" dxfId="5669" priority="6095">
      <formula>LEN(TRIM(J307))=0</formula>
    </cfRule>
  </conditionalFormatting>
  <conditionalFormatting sqref="L307">
    <cfRule type="containsBlanks" dxfId="5668" priority="6094">
      <formula>LEN(TRIM(L307))=0</formula>
    </cfRule>
  </conditionalFormatting>
  <conditionalFormatting sqref="N307:P307">
    <cfRule type="containsBlanks" dxfId="5667" priority="6093">
      <formula>LEN(TRIM(N307))=0</formula>
    </cfRule>
  </conditionalFormatting>
  <conditionalFormatting sqref="Y307">
    <cfRule type="containsBlanks" dxfId="5666" priority="6092">
      <formula>LEN(TRIM(Y307))=0</formula>
    </cfRule>
  </conditionalFormatting>
  <conditionalFormatting sqref="AU307:AV307">
    <cfRule type="containsBlanks" dxfId="5665" priority="6089">
      <formula>LEN(TRIM(AU307))=0</formula>
    </cfRule>
  </conditionalFormatting>
  <conditionalFormatting sqref="AU306:AV306">
    <cfRule type="containsBlanks" dxfId="5664" priority="6088">
      <formula>LEN(TRIM(AU306))=0</formula>
    </cfRule>
  </conditionalFormatting>
  <conditionalFormatting sqref="AY306:BD307">
    <cfRule type="containsBlanks" dxfId="5663" priority="6087">
      <formula>LEN(TRIM(AY306))=0</formula>
    </cfRule>
  </conditionalFormatting>
  <conditionalFormatting sqref="BE306:BE307">
    <cfRule type="containsBlanks" dxfId="5662" priority="6086">
      <formula>LEN(TRIM(BE306))=0</formula>
    </cfRule>
  </conditionalFormatting>
  <conditionalFormatting sqref="BF306:BG307">
    <cfRule type="containsBlanks" dxfId="5661" priority="6085">
      <formula>LEN(TRIM(BF306))=0</formula>
    </cfRule>
  </conditionalFormatting>
  <conditionalFormatting sqref="BI303:BI305">
    <cfRule type="notContainsBlanks" dxfId="5660" priority="6084">
      <formula>LEN(TRIM(BI303))&gt;0</formula>
    </cfRule>
  </conditionalFormatting>
  <conditionalFormatting sqref="H308">
    <cfRule type="containsBlanks" dxfId="5659" priority="6083">
      <formula>LEN(TRIM(H308))=0</formula>
    </cfRule>
  </conditionalFormatting>
  <conditionalFormatting sqref="I308">
    <cfRule type="containsBlanks" dxfId="5658" priority="6082">
      <formula>LEN(TRIM(I308))=0</formula>
    </cfRule>
  </conditionalFormatting>
  <conditionalFormatting sqref="J308">
    <cfRule type="containsBlanks" dxfId="5657" priority="6081">
      <formula>LEN(TRIM(J308))=0</formula>
    </cfRule>
  </conditionalFormatting>
  <conditionalFormatting sqref="K308:M308">
    <cfRule type="containsBlanks" dxfId="5656" priority="6080">
      <formula>LEN(TRIM(K308))=0</formula>
    </cfRule>
  </conditionalFormatting>
  <conditionalFormatting sqref="O308">
    <cfRule type="containsBlanks" dxfId="5655" priority="6079">
      <formula>LEN(TRIM(O308))=0</formula>
    </cfRule>
  </conditionalFormatting>
  <conditionalFormatting sqref="AY308:BD308">
    <cfRule type="containsBlanks" dxfId="5654" priority="6077">
      <formula>LEN(TRIM(AY308))=0</formula>
    </cfRule>
  </conditionalFormatting>
  <conditionalFormatting sqref="BE308">
    <cfRule type="containsBlanks" dxfId="5653" priority="6076">
      <formula>LEN(TRIM(BE308))=0</formula>
    </cfRule>
  </conditionalFormatting>
  <conditionalFormatting sqref="AU308:AV308">
    <cfRule type="containsBlanks" dxfId="5652" priority="6075">
      <formula>LEN(TRIM(AU308))=0</formula>
    </cfRule>
  </conditionalFormatting>
  <conditionalFormatting sqref="W308:X308">
    <cfRule type="containsBlanks" dxfId="5651" priority="6074">
      <formula>LEN(TRIM(W308))=0</formula>
    </cfRule>
  </conditionalFormatting>
  <conditionalFormatting sqref="AC308:AD308">
    <cfRule type="containsBlanks" dxfId="5650" priority="6073">
      <formula>LEN(TRIM(AC308))=0</formula>
    </cfRule>
  </conditionalFormatting>
  <conditionalFormatting sqref="F309:G309">
    <cfRule type="containsBlanks" dxfId="5649" priority="6072">
      <formula>LEN(TRIM(F309))=0</formula>
    </cfRule>
  </conditionalFormatting>
  <conditionalFormatting sqref="H309">
    <cfRule type="containsBlanks" dxfId="5648" priority="6071">
      <formula>LEN(TRIM(H309))=0</formula>
    </cfRule>
  </conditionalFormatting>
  <conditionalFormatting sqref="I309">
    <cfRule type="containsBlanks" dxfId="5647" priority="6070">
      <formula>LEN(TRIM(I309))=0</formula>
    </cfRule>
  </conditionalFormatting>
  <conditionalFormatting sqref="J309">
    <cfRule type="containsBlanks" dxfId="5646" priority="6069">
      <formula>LEN(TRIM(J309))=0</formula>
    </cfRule>
  </conditionalFormatting>
  <conditionalFormatting sqref="K309:M309">
    <cfRule type="containsBlanks" dxfId="5645" priority="6068">
      <formula>LEN(TRIM(K309))=0</formula>
    </cfRule>
  </conditionalFormatting>
  <conditionalFormatting sqref="AC309:AD309">
    <cfRule type="containsBlanks" dxfId="5644" priority="6067">
      <formula>LEN(TRIM(AC309))=0</formula>
    </cfRule>
  </conditionalFormatting>
  <conditionalFormatting sqref="AE309">
    <cfRule type="containsBlanks" dxfId="5643" priority="6066">
      <formula>LEN(TRIM(AE309))=0</formula>
    </cfRule>
  </conditionalFormatting>
  <conditionalFormatting sqref="AU309:AV309">
    <cfRule type="containsBlanks" dxfId="5642" priority="6065">
      <formula>LEN(TRIM(AU309))=0</formula>
    </cfRule>
  </conditionalFormatting>
  <conditionalFormatting sqref="AY309:BD309">
    <cfRule type="containsBlanks" dxfId="5641" priority="6064">
      <formula>LEN(TRIM(AY309))=0</formula>
    </cfRule>
  </conditionalFormatting>
  <conditionalFormatting sqref="BE309">
    <cfRule type="containsBlanks" dxfId="5640" priority="6063">
      <formula>LEN(TRIM(BE309))=0</formula>
    </cfRule>
  </conditionalFormatting>
  <conditionalFormatting sqref="BF309:BG309">
    <cfRule type="containsBlanks" dxfId="5639" priority="6062">
      <formula>LEN(TRIM(BF309))=0</formula>
    </cfRule>
  </conditionalFormatting>
  <conditionalFormatting sqref="F311">
    <cfRule type="containsBlanks" dxfId="5638" priority="6061">
      <formula>LEN(TRIM(F311))=0</formula>
    </cfRule>
  </conditionalFormatting>
  <conditionalFormatting sqref="I310">
    <cfRule type="containsBlanks" dxfId="5637" priority="6060">
      <formula>LEN(TRIM(I310))=0</formula>
    </cfRule>
  </conditionalFormatting>
  <conditionalFormatting sqref="J310">
    <cfRule type="containsBlanks" dxfId="5636" priority="6059">
      <formula>LEN(TRIM(J310))=0</formula>
    </cfRule>
  </conditionalFormatting>
  <conditionalFormatting sqref="L310">
    <cfRule type="containsBlanks" dxfId="5635" priority="6058">
      <formula>LEN(TRIM(L310))=0</formula>
    </cfRule>
  </conditionalFormatting>
  <conditionalFormatting sqref="N310:P310">
    <cfRule type="containsBlanks" dxfId="5634" priority="6057">
      <formula>LEN(TRIM(N310))=0</formula>
    </cfRule>
  </conditionalFormatting>
  <conditionalFormatting sqref="H311 K311 M311">
    <cfRule type="containsBlanks" dxfId="5633" priority="6056">
      <formula>LEN(TRIM(H311))=0</formula>
    </cfRule>
  </conditionalFormatting>
  <conditionalFormatting sqref="I311">
    <cfRule type="containsBlanks" dxfId="5632" priority="6055">
      <formula>LEN(TRIM(I311))=0</formula>
    </cfRule>
  </conditionalFormatting>
  <conditionalFormatting sqref="J311">
    <cfRule type="containsBlanks" dxfId="5631" priority="6054">
      <formula>LEN(TRIM(J311))=0</formula>
    </cfRule>
  </conditionalFormatting>
  <conditionalFormatting sqref="L311">
    <cfRule type="containsBlanks" dxfId="5630" priority="6053">
      <formula>LEN(TRIM(L311))=0</formula>
    </cfRule>
  </conditionalFormatting>
  <conditionalFormatting sqref="N311:P311">
    <cfRule type="containsBlanks" dxfId="5629" priority="6052">
      <formula>LEN(TRIM(N311))=0</formula>
    </cfRule>
  </conditionalFormatting>
  <conditionalFormatting sqref="T310:T311">
    <cfRule type="containsBlanks" dxfId="5628" priority="6051">
      <formula>LEN(TRIM(T310))=0</formula>
    </cfRule>
  </conditionalFormatting>
  <conditionalFormatting sqref="W310:X310">
    <cfRule type="containsBlanks" dxfId="5627" priority="6050">
      <formula>LEN(TRIM(W310))=0</formula>
    </cfRule>
  </conditionalFormatting>
  <conditionalFormatting sqref="AI310:AN310">
    <cfRule type="containsBlanks" dxfId="5626" priority="6049">
      <formula>LEN(TRIM(AI310))=0</formula>
    </cfRule>
  </conditionalFormatting>
  <conditionalFormatting sqref="AI311:AN311">
    <cfRule type="containsBlanks" dxfId="5625" priority="6048">
      <formula>LEN(TRIM(AI311))=0</formula>
    </cfRule>
  </conditionalFormatting>
  <conditionalFormatting sqref="Y311:AH311">
    <cfRule type="containsBlanks" dxfId="5624" priority="6047">
      <formula>LEN(TRIM(Y311))=0</formula>
    </cfRule>
  </conditionalFormatting>
  <conditionalFormatting sqref="W311:X311">
    <cfRule type="containsBlanks" dxfId="5623" priority="6046">
      <formula>LEN(TRIM(W311))=0</formula>
    </cfRule>
  </conditionalFormatting>
  <conditionalFormatting sqref="BG310:BG311">
    <cfRule type="containsBlanks" dxfId="5622" priority="6045">
      <formula>LEN(TRIM(BG310))=0</formula>
    </cfRule>
  </conditionalFormatting>
  <conditionalFormatting sqref="AY310:BD311">
    <cfRule type="containsBlanks" dxfId="5621" priority="6044">
      <formula>LEN(TRIM(AY310))=0</formula>
    </cfRule>
  </conditionalFormatting>
  <conditionalFormatting sqref="BE310:BE311">
    <cfRule type="containsBlanks" dxfId="5620" priority="6043">
      <formula>LEN(TRIM(BE310))=0</formula>
    </cfRule>
  </conditionalFormatting>
  <conditionalFormatting sqref="AU310:AV311">
    <cfRule type="containsBlanks" dxfId="5619" priority="6042">
      <formula>LEN(TRIM(AU310))=0</formula>
    </cfRule>
  </conditionalFormatting>
  <conditionalFormatting sqref="AS310:AT311">
    <cfRule type="containsBlanks" dxfId="5618" priority="6041">
      <formula>LEN(TRIM(AS310))=0</formula>
    </cfRule>
  </conditionalFormatting>
  <conditionalFormatting sqref="K312 M312">
    <cfRule type="containsBlanks" dxfId="5617" priority="6040">
      <formula>LEN(TRIM(K312))=0</formula>
    </cfRule>
  </conditionalFormatting>
  <conditionalFormatting sqref="I312">
    <cfRule type="containsBlanks" dxfId="5616" priority="6039">
      <formula>LEN(TRIM(I312))=0</formula>
    </cfRule>
  </conditionalFormatting>
  <conditionalFormatting sqref="J312">
    <cfRule type="containsBlanks" dxfId="5615" priority="6038">
      <formula>LEN(TRIM(J312))=0</formula>
    </cfRule>
  </conditionalFormatting>
  <conditionalFormatting sqref="L312">
    <cfRule type="containsBlanks" dxfId="5614" priority="6037">
      <formula>LEN(TRIM(L312))=0</formula>
    </cfRule>
  </conditionalFormatting>
  <conditionalFormatting sqref="N312:P312">
    <cfRule type="containsBlanks" dxfId="5613" priority="6036">
      <formula>LEN(TRIM(N312))=0</formula>
    </cfRule>
  </conditionalFormatting>
  <conditionalFormatting sqref="W312:X312">
    <cfRule type="containsBlanks" dxfId="5612" priority="6035">
      <formula>LEN(TRIM(W312))=0</formula>
    </cfRule>
  </conditionalFormatting>
  <conditionalFormatting sqref="AA312:AB312">
    <cfRule type="containsBlanks" dxfId="5611" priority="6034">
      <formula>LEN(TRIM(AA312))=0</formula>
    </cfRule>
  </conditionalFormatting>
  <conditionalFormatting sqref="AG312:AH312">
    <cfRule type="containsBlanks" dxfId="5610" priority="6033">
      <formula>LEN(TRIM(AG312))=0</formula>
    </cfRule>
  </conditionalFormatting>
  <conditionalFormatting sqref="AF312">
    <cfRule type="containsBlanks" dxfId="5609" priority="6032">
      <formula>LEN(TRIM(AF312))=0</formula>
    </cfRule>
  </conditionalFormatting>
  <conditionalFormatting sqref="Y312">
    <cfRule type="containsBlanks" dxfId="5608" priority="6031">
      <formula>LEN(TRIM(Y312))=0</formula>
    </cfRule>
  </conditionalFormatting>
  <conditionalFormatting sqref="AE312">
    <cfRule type="containsBlanks" dxfId="5607" priority="6030">
      <formula>LEN(TRIM(AE312))=0</formula>
    </cfRule>
  </conditionalFormatting>
  <conditionalFormatting sqref="AC312:AD312">
    <cfRule type="containsBlanks" dxfId="5606" priority="6029">
      <formula>LEN(TRIM(AC312))=0</formula>
    </cfRule>
  </conditionalFormatting>
  <conditionalFormatting sqref="AN312:AN314">
    <cfRule type="containsBlanks" dxfId="5605" priority="6028">
      <formula>LEN(TRIM(AN312))=0</formula>
    </cfRule>
  </conditionalFormatting>
  <conditionalFormatting sqref="F313:H314 Q313:Q314 Z313:Z314 S313:V314">
    <cfRule type="containsBlanks" dxfId="5604" priority="6027">
      <formula>LEN(TRIM(F313))=0</formula>
    </cfRule>
  </conditionalFormatting>
  <conditionalFormatting sqref="K313:K314 M313:M314">
    <cfRule type="containsBlanks" dxfId="5603" priority="6026">
      <formula>LEN(TRIM(K313))=0</formula>
    </cfRule>
  </conditionalFormatting>
  <conditionalFormatting sqref="I313:I314">
    <cfRule type="containsBlanks" dxfId="5602" priority="6025">
      <formula>LEN(TRIM(I313))=0</formula>
    </cfRule>
  </conditionalFormatting>
  <conditionalFormatting sqref="J313:J314">
    <cfRule type="containsBlanks" dxfId="5601" priority="6024">
      <formula>LEN(TRIM(J313))=0</formula>
    </cfRule>
  </conditionalFormatting>
  <conditionalFormatting sqref="L313:L314">
    <cfRule type="containsBlanks" dxfId="5600" priority="6023">
      <formula>LEN(TRIM(L313))=0</formula>
    </cfRule>
  </conditionalFormatting>
  <conditionalFormatting sqref="N313:P314">
    <cfRule type="containsBlanks" dxfId="5599" priority="6022">
      <formula>LEN(TRIM(N313))=0</formula>
    </cfRule>
  </conditionalFormatting>
  <conditionalFormatting sqref="W313:X314">
    <cfRule type="containsBlanks" dxfId="5598" priority="6021">
      <formula>LEN(TRIM(W313))=0</formula>
    </cfRule>
  </conditionalFormatting>
  <conditionalFormatting sqref="AA313:AB314">
    <cfRule type="containsBlanks" dxfId="5597" priority="6020">
      <formula>LEN(TRIM(AA313))=0</formula>
    </cfRule>
  </conditionalFormatting>
  <conditionalFormatting sqref="AG313:AH314">
    <cfRule type="containsBlanks" dxfId="5596" priority="6019">
      <formula>LEN(TRIM(AG313))=0</formula>
    </cfRule>
  </conditionalFormatting>
  <conditionalFormatting sqref="AF313:AF314">
    <cfRule type="containsBlanks" dxfId="5595" priority="6018">
      <formula>LEN(TRIM(AF313))=0</formula>
    </cfRule>
  </conditionalFormatting>
  <conditionalFormatting sqref="Y313:Y314">
    <cfRule type="containsBlanks" dxfId="5594" priority="6017">
      <formula>LEN(TRIM(Y313))=0</formula>
    </cfRule>
  </conditionalFormatting>
  <conditionalFormatting sqref="AE313:AE314">
    <cfRule type="containsBlanks" dxfId="5593" priority="6016">
      <formula>LEN(TRIM(AE313))=0</formula>
    </cfRule>
  </conditionalFormatting>
  <conditionalFormatting sqref="AC313:AD314">
    <cfRule type="containsBlanks" dxfId="5592" priority="6015">
      <formula>LEN(TRIM(AC313))=0</formula>
    </cfRule>
  </conditionalFormatting>
  <conditionalFormatting sqref="AU312:AV313">
    <cfRule type="containsBlanks" dxfId="5591" priority="6014">
      <formula>LEN(TRIM(AU312))=0</formula>
    </cfRule>
  </conditionalFormatting>
  <conditionalFormatting sqref="AY312:BD314">
    <cfRule type="containsBlanks" dxfId="5590" priority="6013">
      <formula>LEN(TRIM(AY312))=0</formula>
    </cfRule>
  </conditionalFormatting>
  <conditionalFormatting sqref="BE312:BE314">
    <cfRule type="containsBlanks" dxfId="5589" priority="6012">
      <formula>LEN(TRIM(BE312))=0</formula>
    </cfRule>
  </conditionalFormatting>
  <conditionalFormatting sqref="AW314">
    <cfRule type="containsBlanks" dxfId="5588" priority="6011">
      <formula>LEN(TRIM(AW314))=0</formula>
    </cfRule>
  </conditionalFormatting>
  <conditionalFormatting sqref="AU314:AV314">
    <cfRule type="containsBlanks" dxfId="5587" priority="6010">
      <formula>LEN(TRIM(AU314))=0</formula>
    </cfRule>
  </conditionalFormatting>
  <conditionalFormatting sqref="R313:R314">
    <cfRule type="containsBlanks" dxfId="5586" priority="6009">
      <formula>LEN(TRIM(R313))=0</formula>
    </cfRule>
  </conditionalFormatting>
  <conditionalFormatting sqref="F315:H315">
    <cfRule type="containsBlanks" dxfId="5585" priority="6008">
      <formula>LEN(TRIM(F315))=0</formula>
    </cfRule>
  </conditionalFormatting>
  <conditionalFormatting sqref="I315">
    <cfRule type="containsBlanks" dxfId="5584" priority="6007">
      <formula>LEN(TRIM(I315))=0</formula>
    </cfRule>
  </conditionalFormatting>
  <conditionalFormatting sqref="J315">
    <cfRule type="containsBlanks" dxfId="5583" priority="6006">
      <formula>LEN(TRIM(J315))=0</formula>
    </cfRule>
  </conditionalFormatting>
  <conditionalFormatting sqref="K315">
    <cfRule type="containsBlanks" dxfId="5582" priority="6005">
      <formula>LEN(TRIM(K315))=0</formula>
    </cfRule>
  </conditionalFormatting>
  <conditionalFormatting sqref="M315:P315">
    <cfRule type="containsBlanks" dxfId="5581" priority="6004">
      <formula>LEN(TRIM(M315))=0</formula>
    </cfRule>
  </conditionalFormatting>
  <conditionalFormatting sqref="W315:X315">
    <cfRule type="containsBlanks" dxfId="5580" priority="6003">
      <formula>LEN(TRIM(W315))=0</formula>
    </cfRule>
  </conditionalFormatting>
  <conditionalFormatting sqref="AA315:AB315">
    <cfRule type="containsBlanks" dxfId="5579" priority="6002">
      <formula>LEN(TRIM(AA315))=0</formula>
    </cfRule>
  </conditionalFormatting>
  <conditionalFormatting sqref="AG315:AH315">
    <cfRule type="containsBlanks" dxfId="5578" priority="6001">
      <formula>LEN(TRIM(AG315))=0</formula>
    </cfRule>
  </conditionalFormatting>
  <conditionalFormatting sqref="AF315">
    <cfRule type="containsBlanks" dxfId="5577" priority="6000">
      <formula>LEN(TRIM(AF315))=0</formula>
    </cfRule>
  </conditionalFormatting>
  <conditionalFormatting sqref="AE315">
    <cfRule type="containsBlanks" dxfId="5576" priority="5999">
      <formula>LEN(TRIM(AE315))=0</formula>
    </cfRule>
  </conditionalFormatting>
  <conditionalFormatting sqref="AC315:AD315">
    <cfRule type="containsBlanks" dxfId="5575" priority="5998">
      <formula>LEN(TRIM(AC315))=0</formula>
    </cfRule>
  </conditionalFormatting>
  <conditionalFormatting sqref="Z315">
    <cfRule type="containsBlanks" dxfId="5574" priority="5997">
      <formula>LEN(TRIM(Z315))=0</formula>
    </cfRule>
  </conditionalFormatting>
  <conditionalFormatting sqref="Y315">
    <cfRule type="containsBlanks" dxfId="5573" priority="5996">
      <formula>LEN(TRIM(Y315))=0</formula>
    </cfRule>
  </conditionalFormatting>
  <conditionalFormatting sqref="AI315:AN315">
    <cfRule type="containsBlanks" dxfId="5572" priority="5995">
      <formula>LEN(TRIM(AI315))=0</formula>
    </cfRule>
  </conditionalFormatting>
  <conditionalFormatting sqref="S315">
    <cfRule type="containsBlanks" dxfId="5571" priority="5994">
      <formula>LEN(TRIM(S315))=0</formula>
    </cfRule>
  </conditionalFormatting>
  <conditionalFormatting sqref="T315">
    <cfRule type="containsBlanks" dxfId="5570" priority="5993">
      <formula>LEN(TRIM(T315))=0</formula>
    </cfRule>
  </conditionalFormatting>
  <conditionalFormatting sqref="BG315">
    <cfRule type="containsBlanks" dxfId="5569" priority="5992">
      <formula>LEN(TRIM(BG315))=0</formula>
    </cfRule>
  </conditionalFormatting>
  <conditionalFormatting sqref="AY315:BD315">
    <cfRule type="containsBlanks" dxfId="5568" priority="5991">
      <formula>LEN(TRIM(AY315))=0</formula>
    </cfRule>
  </conditionalFormatting>
  <conditionalFormatting sqref="BE315">
    <cfRule type="containsBlanks" dxfId="5567" priority="5990">
      <formula>LEN(TRIM(BE315))=0</formula>
    </cfRule>
  </conditionalFormatting>
  <conditionalFormatting sqref="AU315:AV315">
    <cfRule type="containsBlanks" dxfId="5566" priority="5989">
      <formula>LEN(TRIM(AU315))=0</formula>
    </cfRule>
  </conditionalFormatting>
  <conditionalFormatting sqref="AS315:AT315">
    <cfRule type="containsBlanks" dxfId="5565" priority="5988">
      <formula>LEN(TRIM(AS315))=0</formula>
    </cfRule>
  </conditionalFormatting>
  <conditionalFormatting sqref="AW315">
    <cfRule type="containsBlanks" dxfId="5564" priority="5987">
      <formula>LEN(TRIM(AW315))=0</formula>
    </cfRule>
  </conditionalFormatting>
  <conditionalFormatting sqref="O316">
    <cfRule type="containsBlanks" dxfId="5563" priority="5986">
      <formula>LEN(TRIM(O316))=0</formula>
    </cfRule>
  </conditionalFormatting>
  <conditionalFormatting sqref="BE333">
    <cfRule type="containsBlanks" dxfId="5562" priority="5785">
      <formula>LEN(TRIM(BE333))=0</formula>
    </cfRule>
  </conditionalFormatting>
  <conditionalFormatting sqref="L316">
    <cfRule type="containsBlanks" dxfId="5561" priority="5984">
      <formula>LEN(TRIM(L316))=0</formula>
    </cfRule>
  </conditionalFormatting>
  <conditionalFormatting sqref="I316">
    <cfRule type="containsBlanks" dxfId="5560" priority="5983">
      <formula>LEN(TRIM(I316))=0</formula>
    </cfRule>
  </conditionalFormatting>
  <conditionalFormatting sqref="J316">
    <cfRule type="containsBlanks" dxfId="5559" priority="5982">
      <formula>LEN(TRIM(J316))=0</formula>
    </cfRule>
  </conditionalFormatting>
  <conditionalFormatting sqref="W316">
    <cfRule type="containsBlanks" dxfId="5558" priority="5981">
      <formula>LEN(TRIM(W316))=0</formula>
    </cfRule>
  </conditionalFormatting>
  <conditionalFormatting sqref="AB316">
    <cfRule type="containsBlanks" dxfId="5557" priority="5980">
      <formula>LEN(TRIM(AB316))=0</formula>
    </cfRule>
  </conditionalFormatting>
  <conditionalFormatting sqref="AC316:AD316">
    <cfRule type="containsBlanks" dxfId="5556" priority="5979">
      <formula>LEN(TRIM(AC316))=0</formula>
    </cfRule>
  </conditionalFormatting>
  <conditionalFormatting sqref="AF316">
    <cfRule type="containsBlanks" dxfId="5555" priority="5978">
      <formula>LEN(TRIM(AF316))=0</formula>
    </cfRule>
  </conditionalFormatting>
  <conditionalFormatting sqref="AU316:AV316">
    <cfRule type="containsBlanks" dxfId="5554" priority="5977">
      <formula>LEN(TRIM(AU316))=0</formula>
    </cfRule>
  </conditionalFormatting>
  <conditionalFormatting sqref="BD316">
    <cfRule type="containsBlanks" dxfId="5553" priority="5976">
      <formula>LEN(TRIM(BD316))=0</formula>
    </cfRule>
  </conditionalFormatting>
  <conditionalFormatting sqref="F317:H317">
    <cfRule type="containsBlanks" dxfId="5552" priority="5975">
      <formula>LEN(TRIM(F317))=0</formula>
    </cfRule>
  </conditionalFormatting>
  <conditionalFormatting sqref="I317">
    <cfRule type="containsBlanks" dxfId="5551" priority="5974">
      <formula>LEN(TRIM(I317))=0</formula>
    </cfRule>
  </conditionalFormatting>
  <conditionalFormatting sqref="J317">
    <cfRule type="containsBlanks" dxfId="5550" priority="5973">
      <formula>LEN(TRIM(J317))=0</formula>
    </cfRule>
  </conditionalFormatting>
  <conditionalFormatting sqref="O317">
    <cfRule type="containsBlanks" dxfId="5549" priority="5972">
      <formula>LEN(TRIM(O317))=0</formula>
    </cfRule>
  </conditionalFormatting>
  <conditionalFormatting sqref="AP334:AP335">
    <cfRule type="containsBlanks" dxfId="5548" priority="5771">
      <formula>LEN(TRIM(AP334))=0</formula>
    </cfRule>
  </conditionalFormatting>
  <conditionalFormatting sqref="K317:M317">
    <cfRule type="containsBlanks" dxfId="5547" priority="5971">
      <formula>LEN(TRIM(K317))=0</formula>
    </cfRule>
  </conditionalFormatting>
  <conditionalFormatting sqref="AC317:AD317">
    <cfRule type="containsBlanks" dxfId="5546" priority="5970">
      <formula>LEN(TRIM(AC317))=0</formula>
    </cfRule>
  </conditionalFormatting>
  <conditionalFormatting sqref="AF317">
    <cfRule type="containsBlanks" dxfId="5545" priority="5969">
      <formula>LEN(TRIM(AF317))=0</formula>
    </cfRule>
  </conditionalFormatting>
  <conditionalFormatting sqref="N318 P318:AB318 AE318 AG318:AH318">
    <cfRule type="containsBlanks" dxfId="5544" priority="5968">
      <formula>LEN(TRIM(N318))=0</formula>
    </cfRule>
  </conditionalFormatting>
  <conditionalFormatting sqref="F318:H318">
    <cfRule type="containsBlanks" dxfId="5543" priority="5967">
      <formula>LEN(TRIM(F318))=0</formula>
    </cfRule>
  </conditionalFormatting>
  <conditionalFormatting sqref="I318">
    <cfRule type="containsBlanks" dxfId="5542" priority="5966">
      <formula>LEN(TRIM(I318))=0</formula>
    </cfRule>
  </conditionalFormatting>
  <conditionalFormatting sqref="J318">
    <cfRule type="containsBlanks" dxfId="5541" priority="5965">
      <formula>LEN(TRIM(J318))=0</formula>
    </cfRule>
  </conditionalFormatting>
  <conditionalFormatting sqref="O318">
    <cfRule type="containsBlanks" dxfId="5540" priority="5964">
      <formula>LEN(TRIM(O318))=0</formula>
    </cfRule>
  </conditionalFormatting>
  <conditionalFormatting sqref="K318:M318">
    <cfRule type="containsBlanks" dxfId="5539" priority="5963">
      <formula>LEN(TRIM(K318))=0</formula>
    </cfRule>
  </conditionalFormatting>
  <conditionalFormatting sqref="AC318:AD318">
    <cfRule type="containsBlanks" dxfId="5538" priority="5962">
      <formula>LEN(TRIM(AC318))=0</formula>
    </cfRule>
  </conditionalFormatting>
  <conditionalFormatting sqref="AF318">
    <cfRule type="containsBlanks" dxfId="5537" priority="5961">
      <formula>LEN(TRIM(AF318))=0</formula>
    </cfRule>
  </conditionalFormatting>
  <conditionalFormatting sqref="AM317:AN318">
    <cfRule type="containsBlanks" dxfId="5536" priority="5960">
      <formula>LEN(TRIM(AM317))=0</formula>
    </cfRule>
  </conditionalFormatting>
  <conditionalFormatting sqref="AU317:AV318">
    <cfRule type="containsBlanks" dxfId="5535" priority="5959">
      <formula>LEN(TRIM(AU317))=0</formula>
    </cfRule>
  </conditionalFormatting>
  <conditionalFormatting sqref="AY317:BD318">
    <cfRule type="containsBlanks" dxfId="5534" priority="5958">
      <formula>LEN(TRIM(AY317))=0</formula>
    </cfRule>
  </conditionalFormatting>
  <conditionalFormatting sqref="BE317:BE318">
    <cfRule type="containsBlanks" dxfId="5533" priority="5957">
      <formula>LEN(TRIM(BE317))=0</formula>
    </cfRule>
  </conditionalFormatting>
  <conditionalFormatting sqref="BG317">
    <cfRule type="containsBlanks" dxfId="5532" priority="5956">
      <formula>LEN(TRIM(BG317))=0</formula>
    </cfRule>
  </conditionalFormatting>
  <conditionalFormatting sqref="BF318">
    <cfRule type="containsBlanks" dxfId="5531" priority="5955">
      <formula>LEN(TRIM(BF318))=0</formula>
    </cfRule>
  </conditionalFormatting>
  <conditionalFormatting sqref="BG318">
    <cfRule type="containsBlanks" dxfId="5530" priority="5954">
      <formula>LEN(TRIM(BG318))=0</formula>
    </cfRule>
  </conditionalFormatting>
  <conditionalFormatting sqref="F319:H319">
    <cfRule type="containsBlanks" dxfId="5529" priority="5953">
      <formula>LEN(TRIM(F319))=0</formula>
    </cfRule>
  </conditionalFormatting>
  <conditionalFormatting sqref="I319">
    <cfRule type="containsBlanks" dxfId="5528" priority="5952">
      <formula>LEN(TRIM(I319))=0</formula>
    </cfRule>
  </conditionalFormatting>
  <conditionalFormatting sqref="J319">
    <cfRule type="containsBlanks" dxfId="5527" priority="5951">
      <formula>LEN(TRIM(J319))=0</formula>
    </cfRule>
  </conditionalFormatting>
  <conditionalFormatting sqref="O319">
    <cfRule type="containsBlanks" dxfId="5526" priority="5950">
      <formula>LEN(TRIM(O319))=0</formula>
    </cfRule>
  </conditionalFormatting>
  <conditionalFormatting sqref="L319">
    <cfRule type="containsBlanks" dxfId="5525" priority="5949">
      <formula>LEN(TRIM(L319))=0</formula>
    </cfRule>
  </conditionalFormatting>
  <conditionalFormatting sqref="W319:X319">
    <cfRule type="containsBlanks" dxfId="5524" priority="5948">
      <formula>LEN(TRIM(W319))=0</formula>
    </cfRule>
  </conditionalFormatting>
  <conditionalFormatting sqref="Y319">
    <cfRule type="containsBlanks" dxfId="5523" priority="5947">
      <formula>LEN(TRIM(Y319))=0</formula>
    </cfRule>
  </conditionalFormatting>
  <conditionalFormatting sqref="AC319:AD319">
    <cfRule type="containsBlanks" dxfId="5522" priority="5946">
      <formula>LEN(TRIM(AC319))=0</formula>
    </cfRule>
  </conditionalFormatting>
  <conditionalFormatting sqref="AF319">
    <cfRule type="containsBlanks" dxfId="5521" priority="5945">
      <formula>LEN(TRIM(AF319))=0</formula>
    </cfRule>
  </conditionalFormatting>
  <conditionalFormatting sqref="AN319">
    <cfRule type="containsBlanks" dxfId="5520" priority="5944">
      <formula>LEN(TRIM(AN319))=0</formula>
    </cfRule>
  </conditionalFormatting>
  <conditionalFormatting sqref="BF319">
    <cfRule type="containsBlanks" dxfId="5519" priority="5943">
      <formula>LEN(TRIM(BF319))=0</formula>
    </cfRule>
  </conditionalFormatting>
  <conditionalFormatting sqref="AU319:AV319">
    <cfRule type="containsBlanks" dxfId="5518" priority="5942">
      <formula>LEN(TRIM(AU319))=0</formula>
    </cfRule>
  </conditionalFormatting>
  <conditionalFormatting sqref="AY319:BD319">
    <cfRule type="containsBlanks" dxfId="5517" priority="5941">
      <formula>LEN(TRIM(AY319))=0</formula>
    </cfRule>
  </conditionalFormatting>
  <conditionalFormatting sqref="BE319">
    <cfRule type="containsBlanks" dxfId="5516" priority="5940">
      <formula>LEN(TRIM(BE319))=0</formula>
    </cfRule>
  </conditionalFormatting>
  <conditionalFormatting sqref="F320">
    <cfRule type="containsBlanks" dxfId="5515" priority="5939">
      <formula>LEN(TRIM(F320))=0</formula>
    </cfRule>
  </conditionalFormatting>
  <conditionalFormatting sqref="I320">
    <cfRule type="containsBlanks" dxfId="5514" priority="5938">
      <formula>LEN(TRIM(I320))=0</formula>
    </cfRule>
  </conditionalFormatting>
  <conditionalFormatting sqref="J320">
    <cfRule type="containsBlanks" dxfId="5513" priority="5937">
      <formula>LEN(TRIM(J320))=0</formula>
    </cfRule>
  </conditionalFormatting>
  <conditionalFormatting sqref="L320">
    <cfRule type="containsBlanks" dxfId="5512" priority="5936">
      <formula>LEN(TRIM(L320))=0</formula>
    </cfRule>
  </conditionalFormatting>
  <conditionalFormatting sqref="O320">
    <cfRule type="containsBlanks" dxfId="5511" priority="5935">
      <formula>LEN(TRIM(O320))=0</formula>
    </cfRule>
  </conditionalFormatting>
  <conditionalFormatting sqref="X320">
    <cfRule type="containsBlanks" dxfId="5510" priority="5934">
      <formula>LEN(TRIM(X320))=0</formula>
    </cfRule>
  </conditionalFormatting>
  <conditionalFormatting sqref="Y320">
    <cfRule type="containsBlanks" dxfId="5509" priority="5933">
      <formula>LEN(TRIM(Y320))=0</formula>
    </cfRule>
  </conditionalFormatting>
  <conditionalFormatting sqref="AU320:AV320">
    <cfRule type="containsBlanks" dxfId="5508" priority="5932">
      <formula>LEN(TRIM(AU320))=0</formula>
    </cfRule>
  </conditionalFormatting>
  <conditionalFormatting sqref="I321">
    <cfRule type="containsBlanks" dxfId="5507" priority="5931">
      <formula>LEN(TRIM(I321))=0</formula>
    </cfRule>
  </conditionalFormatting>
  <conditionalFormatting sqref="J321">
    <cfRule type="containsBlanks" dxfId="5506" priority="5930">
      <formula>LEN(TRIM(J321))=0</formula>
    </cfRule>
  </conditionalFormatting>
  <conditionalFormatting sqref="K321:M321">
    <cfRule type="containsBlanks" dxfId="5505" priority="5929">
      <formula>LEN(TRIM(K321))=0</formula>
    </cfRule>
  </conditionalFormatting>
  <conditionalFormatting sqref="O321">
    <cfRule type="containsBlanks" dxfId="5504" priority="5928">
      <formula>LEN(TRIM(O321))=0</formula>
    </cfRule>
  </conditionalFormatting>
  <conditionalFormatting sqref="Y321">
    <cfRule type="containsBlanks" dxfId="5503" priority="5927">
      <formula>LEN(TRIM(Y321))=0</formula>
    </cfRule>
  </conditionalFormatting>
  <conditionalFormatting sqref="X321">
    <cfRule type="containsBlanks" dxfId="5502" priority="5926">
      <formula>LEN(TRIM(X321))=0</formula>
    </cfRule>
  </conditionalFormatting>
  <conditionalFormatting sqref="AU321:AV321">
    <cfRule type="containsBlanks" dxfId="5501" priority="5925">
      <formula>LEN(TRIM(AU321))=0</formula>
    </cfRule>
  </conditionalFormatting>
  <conditionalFormatting sqref="AY321:BD321">
    <cfRule type="containsBlanks" dxfId="5500" priority="5924">
      <formula>LEN(TRIM(AY321))=0</formula>
    </cfRule>
  </conditionalFormatting>
  <conditionalFormatting sqref="BE321">
    <cfRule type="containsBlanks" dxfId="5499" priority="5923">
      <formula>LEN(TRIM(BE321))=0</formula>
    </cfRule>
  </conditionalFormatting>
  <conditionalFormatting sqref="F322:H322">
    <cfRule type="containsBlanks" dxfId="5498" priority="5922">
      <formula>LEN(TRIM(F322))=0</formula>
    </cfRule>
  </conditionalFormatting>
  <conditionalFormatting sqref="I322">
    <cfRule type="containsBlanks" dxfId="5497" priority="5921">
      <formula>LEN(TRIM(I322))=0</formula>
    </cfRule>
  </conditionalFormatting>
  <conditionalFormatting sqref="J322">
    <cfRule type="containsBlanks" dxfId="5496" priority="5920">
      <formula>LEN(TRIM(J322))=0</formula>
    </cfRule>
  </conditionalFormatting>
  <conditionalFormatting sqref="K322:L322">
    <cfRule type="containsBlanks" dxfId="5495" priority="5919">
      <formula>LEN(TRIM(K322))=0</formula>
    </cfRule>
  </conditionalFormatting>
  <conditionalFormatting sqref="M322">
    <cfRule type="containsBlanks" dxfId="5494" priority="5918">
      <formula>LEN(TRIM(M322))=0</formula>
    </cfRule>
  </conditionalFormatting>
  <conditionalFormatting sqref="O322">
    <cfRule type="containsBlanks" dxfId="5493" priority="5917">
      <formula>LEN(TRIM(O322))=0</formula>
    </cfRule>
  </conditionalFormatting>
  <conditionalFormatting sqref="X322">
    <cfRule type="containsBlanks" dxfId="5492" priority="5916">
      <formula>LEN(TRIM(X322))=0</formula>
    </cfRule>
  </conditionalFormatting>
  <conditionalFormatting sqref="AU322:AV322">
    <cfRule type="containsBlanks" dxfId="5491" priority="5915">
      <formula>LEN(TRIM(AU322))=0</formula>
    </cfRule>
  </conditionalFormatting>
  <conditionalFormatting sqref="AY322:BD322">
    <cfRule type="containsBlanks" dxfId="5490" priority="5914">
      <formula>LEN(TRIM(AY322))=0</formula>
    </cfRule>
  </conditionalFormatting>
  <conditionalFormatting sqref="BE322">
    <cfRule type="containsBlanks" dxfId="5489" priority="5913">
      <formula>LEN(TRIM(BE322))=0</formula>
    </cfRule>
  </conditionalFormatting>
  <conditionalFormatting sqref="F323:H323">
    <cfRule type="containsBlanks" dxfId="5488" priority="5912">
      <formula>LEN(TRIM(F323))=0</formula>
    </cfRule>
  </conditionalFormatting>
  <conditionalFormatting sqref="I323">
    <cfRule type="containsBlanks" dxfId="5487" priority="5911">
      <formula>LEN(TRIM(I323))=0</formula>
    </cfRule>
  </conditionalFormatting>
  <conditionalFormatting sqref="J323">
    <cfRule type="containsBlanks" dxfId="5486" priority="5910">
      <formula>LEN(TRIM(J323))=0</formula>
    </cfRule>
  </conditionalFormatting>
  <conditionalFormatting sqref="M323">
    <cfRule type="containsBlanks" dxfId="5485" priority="5909">
      <formula>LEN(TRIM(M323))=0</formula>
    </cfRule>
  </conditionalFormatting>
  <conditionalFormatting sqref="L323">
    <cfRule type="containsBlanks" dxfId="5484" priority="5908">
      <formula>LEN(TRIM(L323))=0</formula>
    </cfRule>
  </conditionalFormatting>
  <conditionalFormatting sqref="O323">
    <cfRule type="containsBlanks" dxfId="5483" priority="5907">
      <formula>LEN(TRIM(O323))=0</formula>
    </cfRule>
  </conditionalFormatting>
  <conditionalFormatting sqref="W323:X323">
    <cfRule type="containsBlanks" dxfId="5482" priority="5906">
      <formula>LEN(TRIM(W323))=0</formula>
    </cfRule>
  </conditionalFormatting>
  <conditionalFormatting sqref="AC323:AD323">
    <cfRule type="containsBlanks" dxfId="5481" priority="5905">
      <formula>LEN(TRIM(AC323))=0</formula>
    </cfRule>
  </conditionalFormatting>
  <conditionalFormatting sqref="AF323">
    <cfRule type="containsBlanks" dxfId="5480" priority="5904">
      <formula>LEN(TRIM(AF323))=0</formula>
    </cfRule>
  </conditionalFormatting>
  <conditionalFormatting sqref="AY323:BD323">
    <cfRule type="containsBlanks" dxfId="5479" priority="5903">
      <formula>LEN(TRIM(AY323))=0</formula>
    </cfRule>
  </conditionalFormatting>
  <conditionalFormatting sqref="BE323">
    <cfRule type="containsBlanks" dxfId="5478" priority="5902">
      <formula>LEN(TRIM(BE323))=0</formula>
    </cfRule>
  </conditionalFormatting>
  <conditionalFormatting sqref="AU323:AV323">
    <cfRule type="containsBlanks" dxfId="5477" priority="5901">
      <formula>LEN(TRIM(AU323))=0</formula>
    </cfRule>
  </conditionalFormatting>
  <conditionalFormatting sqref="K324">
    <cfRule type="containsBlanks" dxfId="5476" priority="5900">
      <formula>LEN(TRIM(K324))=0</formula>
    </cfRule>
  </conditionalFormatting>
  <conditionalFormatting sqref="F324:H324">
    <cfRule type="containsBlanks" dxfId="5475" priority="5899">
      <formula>LEN(TRIM(F324))=0</formula>
    </cfRule>
  </conditionalFormatting>
  <conditionalFormatting sqref="I324">
    <cfRule type="containsBlanks" dxfId="5474" priority="5898">
      <formula>LEN(TRIM(I324))=0</formula>
    </cfRule>
  </conditionalFormatting>
  <conditionalFormatting sqref="J324">
    <cfRule type="containsBlanks" dxfId="5473" priority="5897">
      <formula>LEN(TRIM(J324))=0</formula>
    </cfRule>
  </conditionalFormatting>
  <conditionalFormatting sqref="M324">
    <cfRule type="containsBlanks" dxfId="5472" priority="5896">
      <formula>LEN(TRIM(M324))=0</formula>
    </cfRule>
  </conditionalFormatting>
  <conditionalFormatting sqref="L324">
    <cfRule type="containsBlanks" dxfId="5471" priority="5895">
      <formula>LEN(TRIM(L324))=0</formula>
    </cfRule>
  </conditionalFormatting>
  <conditionalFormatting sqref="O324">
    <cfRule type="containsBlanks" dxfId="5470" priority="5894">
      <formula>LEN(TRIM(O324))=0</formula>
    </cfRule>
  </conditionalFormatting>
  <conditionalFormatting sqref="W324:X324">
    <cfRule type="containsBlanks" dxfId="5469" priority="5893">
      <formula>LEN(TRIM(W324))=0</formula>
    </cfRule>
  </conditionalFormatting>
  <conditionalFormatting sqref="AC324:AD324">
    <cfRule type="containsBlanks" dxfId="5468" priority="5892">
      <formula>LEN(TRIM(AC324))=0</formula>
    </cfRule>
  </conditionalFormatting>
  <conditionalFormatting sqref="AF324">
    <cfRule type="containsBlanks" dxfId="5467" priority="5891">
      <formula>LEN(TRIM(AF324))=0</formula>
    </cfRule>
  </conditionalFormatting>
  <conditionalFormatting sqref="N325:N326 P325:V326 AE325:AE326 AG325:AH326 Y325:AB326">
    <cfRule type="containsBlanks" dxfId="5466" priority="5890">
      <formula>LEN(TRIM(N325))=0</formula>
    </cfRule>
  </conditionalFormatting>
  <conditionalFormatting sqref="K325:K326">
    <cfRule type="containsBlanks" dxfId="5465" priority="5889">
      <formula>LEN(TRIM(K325))=0</formula>
    </cfRule>
  </conditionalFormatting>
  <conditionalFormatting sqref="F325:H326">
    <cfRule type="containsBlanks" dxfId="5464" priority="5888">
      <formula>LEN(TRIM(F325))=0</formula>
    </cfRule>
  </conditionalFormatting>
  <conditionalFormatting sqref="I325:I326">
    <cfRule type="containsBlanks" dxfId="5463" priority="5887">
      <formula>LEN(TRIM(I325))=0</formula>
    </cfRule>
  </conditionalFormatting>
  <conditionalFormatting sqref="J325:J326">
    <cfRule type="containsBlanks" dxfId="5462" priority="5886">
      <formula>LEN(TRIM(J325))=0</formula>
    </cfRule>
  </conditionalFormatting>
  <conditionalFormatting sqref="M325:M326">
    <cfRule type="containsBlanks" dxfId="5461" priority="5885">
      <formula>LEN(TRIM(M325))=0</formula>
    </cfRule>
  </conditionalFormatting>
  <conditionalFormatting sqref="L325:L326">
    <cfRule type="containsBlanks" dxfId="5460" priority="5884">
      <formula>LEN(TRIM(L325))=0</formula>
    </cfRule>
  </conditionalFormatting>
  <conditionalFormatting sqref="O325:O326">
    <cfRule type="containsBlanks" dxfId="5459" priority="5883">
      <formula>LEN(TRIM(O325))=0</formula>
    </cfRule>
  </conditionalFormatting>
  <conditionalFormatting sqref="W325:X326">
    <cfRule type="containsBlanks" dxfId="5458" priority="5882">
      <formula>LEN(TRIM(W325))=0</formula>
    </cfRule>
  </conditionalFormatting>
  <conditionalFormatting sqref="AC325:AD326">
    <cfRule type="containsBlanks" dxfId="5457" priority="5881">
      <formula>LEN(TRIM(AC325))=0</formula>
    </cfRule>
  </conditionalFormatting>
  <conditionalFormatting sqref="AF325:AF326">
    <cfRule type="containsBlanks" dxfId="5456" priority="5880">
      <formula>LEN(TRIM(AF325))=0</formula>
    </cfRule>
  </conditionalFormatting>
  <conditionalFormatting sqref="AN324:AN326">
    <cfRule type="containsBlanks" dxfId="5455" priority="5879">
      <formula>LEN(TRIM(AN324))=0</formula>
    </cfRule>
  </conditionalFormatting>
  <conditionalFormatting sqref="AW324">
    <cfRule type="containsBlanks" dxfId="5454" priority="5878">
      <formula>LEN(TRIM(AW324))=0</formula>
    </cfRule>
  </conditionalFormatting>
  <conditionalFormatting sqref="AU324:AV324">
    <cfRule type="containsBlanks" dxfId="5453" priority="5877">
      <formula>LEN(TRIM(AU324))=0</formula>
    </cfRule>
  </conditionalFormatting>
  <conditionalFormatting sqref="AX325:AX326">
    <cfRule type="containsBlanks" dxfId="5452" priority="5876">
      <formula>LEN(TRIM(AX325))=0</formula>
    </cfRule>
  </conditionalFormatting>
  <conditionalFormatting sqref="AW325:AW326">
    <cfRule type="containsBlanks" dxfId="5451" priority="5875">
      <formula>LEN(TRIM(AW325))=0</formula>
    </cfRule>
  </conditionalFormatting>
  <conditionalFormatting sqref="AU325:AV326">
    <cfRule type="containsBlanks" dxfId="5450" priority="5874">
      <formula>LEN(TRIM(AU325))=0</formula>
    </cfRule>
  </conditionalFormatting>
  <conditionalFormatting sqref="AY324:BD326">
    <cfRule type="containsBlanks" dxfId="5449" priority="5873">
      <formula>LEN(TRIM(AY324))=0</formula>
    </cfRule>
  </conditionalFormatting>
  <conditionalFormatting sqref="BE324:BE326">
    <cfRule type="containsBlanks" dxfId="5448" priority="5872">
      <formula>LEN(TRIM(BE324))=0</formula>
    </cfRule>
  </conditionalFormatting>
  <conditionalFormatting sqref="F327:H327">
    <cfRule type="containsBlanks" dxfId="5447" priority="5871">
      <formula>LEN(TRIM(F327))=0</formula>
    </cfRule>
  </conditionalFormatting>
  <conditionalFormatting sqref="I327">
    <cfRule type="containsBlanks" dxfId="5446" priority="5870">
      <formula>LEN(TRIM(I327))=0</formula>
    </cfRule>
  </conditionalFormatting>
  <conditionalFormatting sqref="J327">
    <cfRule type="containsBlanks" dxfId="5445" priority="5869">
      <formula>LEN(TRIM(J327))=0</formula>
    </cfRule>
  </conditionalFormatting>
  <conditionalFormatting sqref="L327">
    <cfRule type="containsBlanks" dxfId="5444" priority="5868">
      <formula>LEN(TRIM(L327))=0</formula>
    </cfRule>
  </conditionalFormatting>
  <conditionalFormatting sqref="K327">
    <cfRule type="containsBlanks" dxfId="5443" priority="5867">
      <formula>LEN(TRIM(K327))=0</formula>
    </cfRule>
  </conditionalFormatting>
  <conditionalFormatting sqref="M327">
    <cfRule type="containsBlanks" dxfId="5442" priority="5866">
      <formula>LEN(TRIM(M327))=0</formula>
    </cfRule>
  </conditionalFormatting>
  <conditionalFormatting sqref="O327">
    <cfRule type="containsBlanks" dxfId="5441" priority="5864">
      <formula>LEN(TRIM(O327))=0</formula>
    </cfRule>
  </conditionalFormatting>
  <conditionalFormatting sqref="AC327:AD327">
    <cfRule type="containsBlanks" dxfId="5440" priority="5863">
      <formula>LEN(TRIM(AC327))=0</formula>
    </cfRule>
  </conditionalFormatting>
  <conditionalFormatting sqref="AF327">
    <cfRule type="containsBlanks" dxfId="5439" priority="5862">
      <formula>LEN(TRIM(AF327))=0</formula>
    </cfRule>
  </conditionalFormatting>
  <conditionalFormatting sqref="AY327:BD328">
    <cfRule type="containsBlanks" dxfId="5438" priority="5861">
      <formula>LEN(TRIM(AY327))=0</formula>
    </cfRule>
  </conditionalFormatting>
  <conditionalFormatting sqref="BE327:BE328">
    <cfRule type="containsBlanks" dxfId="5437" priority="5860">
      <formula>LEN(TRIM(BE327))=0</formula>
    </cfRule>
  </conditionalFormatting>
  <conditionalFormatting sqref="N328 P328:AB328 AE328 AG328:AH328">
    <cfRule type="containsBlanks" dxfId="5436" priority="5859">
      <formula>LEN(TRIM(N328))=0</formula>
    </cfRule>
  </conditionalFormatting>
  <conditionalFormatting sqref="F328:H328">
    <cfRule type="containsBlanks" dxfId="5435" priority="5858">
      <formula>LEN(TRIM(F328))=0</formula>
    </cfRule>
  </conditionalFormatting>
  <conditionalFormatting sqref="I328">
    <cfRule type="containsBlanks" dxfId="5434" priority="5857">
      <formula>LEN(TRIM(I328))=0</formula>
    </cfRule>
  </conditionalFormatting>
  <conditionalFormatting sqref="J328">
    <cfRule type="containsBlanks" dxfId="5433" priority="5856">
      <formula>LEN(TRIM(J328))=0</formula>
    </cfRule>
  </conditionalFormatting>
  <conditionalFormatting sqref="L328">
    <cfRule type="containsBlanks" dxfId="5432" priority="5855">
      <formula>LEN(TRIM(L328))=0</formula>
    </cfRule>
  </conditionalFormatting>
  <conditionalFormatting sqref="K328">
    <cfRule type="containsBlanks" dxfId="5431" priority="5854">
      <formula>LEN(TRIM(K328))=0</formula>
    </cfRule>
  </conditionalFormatting>
  <conditionalFormatting sqref="M328">
    <cfRule type="containsBlanks" dxfId="5430" priority="5853">
      <formula>LEN(TRIM(M328))=0</formula>
    </cfRule>
  </conditionalFormatting>
  <conditionalFormatting sqref="O328">
    <cfRule type="containsBlanks" dxfId="5429" priority="5852">
      <formula>LEN(TRIM(O328))=0</formula>
    </cfRule>
  </conditionalFormatting>
  <conditionalFormatting sqref="AC328:AD328">
    <cfRule type="containsBlanks" dxfId="5428" priority="5851">
      <formula>LEN(TRIM(AC328))=0</formula>
    </cfRule>
  </conditionalFormatting>
  <conditionalFormatting sqref="AF328">
    <cfRule type="containsBlanks" dxfId="5427" priority="5850">
      <formula>LEN(TRIM(AF328))=0</formula>
    </cfRule>
  </conditionalFormatting>
  <conditionalFormatting sqref="AL327:AL328">
    <cfRule type="containsBlanks" dxfId="5426" priority="5849">
      <formula>LEN(TRIM(AL327))=0</formula>
    </cfRule>
  </conditionalFormatting>
  <conditionalFormatting sqref="AU327:AV328">
    <cfRule type="containsBlanks" dxfId="5425" priority="5848">
      <formula>LEN(TRIM(AU327))=0</formula>
    </cfRule>
  </conditionalFormatting>
  <conditionalFormatting sqref="AX327:AX328">
    <cfRule type="containsBlanks" dxfId="5424" priority="5847">
      <formula>LEN(TRIM(AX327))=0</formula>
    </cfRule>
  </conditionalFormatting>
  <conditionalFormatting sqref="AW327:AW328">
    <cfRule type="containsBlanks" dxfId="5423" priority="5846">
      <formula>LEN(TRIM(AW327))=0</formula>
    </cfRule>
  </conditionalFormatting>
  <conditionalFormatting sqref="F329:G329">
    <cfRule type="containsBlanks" dxfId="5422" priority="5845">
      <formula>LEN(TRIM(F329))=0</formula>
    </cfRule>
  </conditionalFormatting>
  <conditionalFormatting sqref="I329">
    <cfRule type="containsBlanks" dxfId="5421" priority="5844">
      <formula>LEN(TRIM(I329))=0</formula>
    </cfRule>
  </conditionalFormatting>
  <conditionalFormatting sqref="J329">
    <cfRule type="containsBlanks" dxfId="5420" priority="5843">
      <formula>LEN(TRIM(J329))=0</formula>
    </cfRule>
  </conditionalFormatting>
  <conditionalFormatting sqref="L329">
    <cfRule type="containsBlanks" dxfId="5419" priority="5842">
      <formula>LEN(TRIM(L329))=0</formula>
    </cfRule>
  </conditionalFormatting>
  <conditionalFormatting sqref="N329:P329">
    <cfRule type="containsBlanks" dxfId="5418" priority="5841">
      <formula>LEN(TRIM(N329))=0</formula>
    </cfRule>
  </conditionalFormatting>
  <conditionalFormatting sqref="W329:X329">
    <cfRule type="containsBlanks" dxfId="5417" priority="5840">
      <formula>LEN(TRIM(W329))=0</formula>
    </cfRule>
  </conditionalFormatting>
  <conditionalFormatting sqref="AE329">
    <cfRule type="containsBlanks" dxfId="5416" priority="5839">
      <formula>LEN(TRIM(AE329))=0</formula>
    </cfRule>
  </conditionalFormatting>
  <conditionalFormatting sqref="AB329">
    <cfRule type="containsBlanks" dxfId="5415" priority="5838">
      <formula>LEN(TRIM(AB329))=0</formula>
    </cfRule>
  </conditionalFormatting>
  <conditionalFormatting sqref="AJ329:AN329">
    <cfRule type="containsBlanks" dxfId="5414" priority="5837">
      <formula>LEN(TRIM(AJ329))=0</formula>
    </cfRule>
  </conditionalFormatting>
  <conditionalFormatting sqref="AU329:AV329">
    <cfRule type="containsBlanks" dxfId="5413" priority="5836">
      <formula>LEN(TRIM(AU329))=0</formula>
    </cfRule>
  </conditionalFormatting>
  <conditionalFormatting sqref="AS329:AT329">
    <cfRule type="containsBlanks" dxfId="5412" priority="5835">
      <formula>LEN(TRIM(AS329))=0</formula>
    </cfRule>
  </conditionalFormatting>
  <conditionalFormatting sqref="AY329:BD329">
    <cfRule type="containsBlanks" dxfId="5411" priority="5834">
      <formula>LEN(TRIM(AY329))=0</formula>
    </cfRule>
  </conditionalFormatting>
  <conditionalFormatting sqref="BE329">
    <cfRule type="containsBlanks" dxfId="5410" priority="5833">
      <formula>LEN(TRIM(BE329))=0</formula>
    </cfRule>
  </conditionalFormatting>
  <conditionalFormatting sqref="F330:G330">
    <cfRule type="containsBlanks" dxfId="5409" priority="5832">
      <formula>LEN(TRIM(F330))=0</formula>
    </cfRule>
  </conditionalFormatting>
  <conditionalFormatting sqref="K330">
    <cfRule type="containsBlanks" dxfId="5408" priority="5831">
      <formula>LEN(TRIM(K330))=0</formula>
    </cfRule>
  </conditionalFormatting>
  <conditionalFormatting sqref="M330">
    <cfRule type="containsBlanks" dxfId="5407" priority="5830">
      <formula>LEN(TRIM(M330))=0</formula>
    </cfRule>
  </conditionalFormatting>
  <conditionalFormatting sqref="N330:P330">
    <cfRule type="containsBlanks" dxfId="5406" priority="5829">
      <formula>LEN(TRIM(N330))=0</formula>
    </cfRule>
  </conditionalFormatting>
  <conditionalFormatting sqref="W330:X330">
    <cfRule type="containsBlanks" dxfId="5405" priority="5828">
      <formula>LEN(TRIM(W330))=0</formula>
    </cfRule>
  </conditionalFormatting>
  <conditionalFormatting sqref="AE330">
    <cfRule type="containsBlanks" dxfId="5404" priority="5827">
      <formula>LEN(TRIM(AE330))=0</formula>
    </cfRule>
  </conditionalFormatting>
  <conditionalFormatting sqref="AA330">
    <cfRule type="containsBlanks" dxfId="5403" priority="5826">
      <formula>LEN(TRIM(AA330))=0</formula>
    </cfRule>
  </conditionalFormatting>
  <conditionalFormatting sqref="AB330">
    <cfRule type="containsBlanks" dxfId="5402" priority="5825">
      <formula>LEN(TRIM(AB330))=0</formula>
    </cfRule>
  </conditionalFormatting>
  <conditionalFormatting sqref="AU330:AV330">
    <cfRule type="containsBlanks" dxfId="5401" priority="5824">
      <formula>LEN(TRIM(AU330))=0</formula>
    </cfRule>
  </conditionalFormatting>
  <conditionalFormatting sqref="AY330:BD330">
    <cfRule type="containsBlanks" dxfId="5400" priority="5823">
      <formula>LEN(TRIM(AY330))=0</formula>
    </cfRule>
  </conditionalFormatting>
  <conditionalFormatting sqref="BE330">
    <cfRule type="containsBlanks" dxfId="5399" priority="5822">
      <formula>LEN(TRIM(BE330))=0</formula>
    </cfRule>
  </conditionalFormatting>
  <conditionalFormatting sqref="F331:H331">
    <cfRule type="containsBlanks" dxfId="5398" priority="5821">
      <formula>LEN(TRIM(F331))=0</formula>
    </cfRule>
  </conditionalFormatting>
  <conditionalFormatting sqref="I331">
    <cfRule type="containsBlanks" dxfId="5397" priority="5820">
      <formula>LEN(TRIM(I331))=0</formula>
    </cfRule>
  </conditionalFormatting>
  <conditionalFormatting sqref="J331">
    <cfRule type="containsBlanks" dxfId="5396" priority="5819">
      <formula>LEN(TRIM(J331))=0</formula>
    </cfRule>
  </conditionalFormatting>
  <conditionalFormatting sqref="L331">
    <cfRule type="containsBlanks" dxfId="5395" priority="5818">
      <formula>LEN(TRIM(L331))=0</formula>
    </cfRule>
  </conditionalFormatting>
  <conditionalFormatting sqref="N331:P331">
    <cfRule type="containsBlanks" dxfId="5394" priority="5817">
      <formula>LEN(TRIM(N331))=0</formula>
    </cfRule>
  </conditionalFormatting>
  <conditionalFormatting sqref="W331:X331">
    <cfRule type="containsBlanks" dxfId="5393" priority="5816">
      <formula>LEN(TRIM(W331))=0</formula>
    </cfRule>
  </conditionalFormatting>
  <conditionalFormatting sqref="AF331">
    <cfRule type="containsBlanks" dxfId="5392" priority="5815">
      <formula>LEN(TRIM(AF331))=0</formula>
    </cfRule>
  </conditionalFormatting>
  <conditionalFormatting sqref="AU331:AV331">
    <cfRule type="containsBlanks" dxfId="5391" priority="5814">
      <formula>LEN(TRIM(AU331))=0</formula>
    </cfRule>
  </conditionalFormatting>
  <conditionalFormatting sqref="AX331">
    <cfRule type="containsBlanks" dxfId="5390" priority="5812">
      <formula>LEN(TRIM(AX331))=0</formula>
    </cfRule>
  </conditionalFormatting>
  <conditionalFormatting sqref="AY331:BD331">
    <cfRule type="containsBlanks" dxfId="5389" priority="5811">
      <formula>LEN(TRIM(AY331))=0</formula>
    </cfRule>
  </conditionalFormatting>
  <conditionalFormatting sqref="BE331">
    <cfRule type="containsBlanks" dxfId="5388" priority="5810">
      <formula>LEN(TRIM(BE331))=0</formula>
    </cfRule>
  </conditionalFormatting>
  <conditionalFormatting sqref="K332">
    <cfRule type="containsBlanks" dxfId="5387" priority="5809">
      <formula>LEN(TRIM(K332))=0</formula>
    </cfRule>
  </conditionalFormatting>
  <conditionalFormatting sqref="L332">
    <cfRule type="containsBlanks" dxfId="5386" priority="5808">
      <formula>LEN(TRIM(L332))=0</formula>
    </cfRule>
  </conditionalFormatting>
  <conditionalFormatting sqref="I332">
    <cfRule type="containsBlanks" dxfId="5385" priority="5807">
      <formula>LEN(TRIM(I332))=0</formula>
    </cfRule>
  </conditionalFormatting>
  <conditionalFormatting sqref="J332">
    <cfRule type="containsBlanks" dxfId="5384" priority="5806">
      <formula>LEN(TRIM(J332))=0</formula>
    </cfRule>
  </conditionalFormatting>
  <conditionalFormatting sqref="O332">
    <cfRule type="containsBlanks" dxfId="5383" priority="5805">
      <formula>LEN(TRIM(O332))=0</formula>
    </cfRule>
  </conditionalFormatting>
  <conditionalFormatting sqref="AF332">
    <cfRule type="containsBlanks" dxfId="5382" priority="5804">
      <formula>LEN(TRIM(AF332))=0</formula>
    </cfRule>
  </conditionalFormatting>
  <conditionalFormatting sqref="AX332">
    <cfRule type="containsBlanks" dxfId="5381" priority="5803">
      <formula>LEN(TRIM(AX332))=0</formula>
    </cfRule>
  </conditionalFormatting>
  <conditionalFormatting sqref="AU332:AV332">
    <cfRule type="containsBlanks" dxfId="5380" priority="5802">
      <formula>LEN(TRIM(AU332))=0</formula>
    </cfRule>
  </conditionalFormatting>
  <conditionalFormatting sqref="AY332:BD332">
    <cfRule type="containsBlanks" dxfId="5379" priority="5801">
      <formula>LEN(TRIM(AY332))=0</formula>
    </cfRule>
  </conditionalFormatting>
  <conditionalFormatting sqref="BE332">
    <cfRule type="containsBlanks" dxfId="5378" priority="5800">
      <formula>LEN(TRIM(BE332))=0</formula>
    </cfRule>
  </conditionalFormatting>
  <conditionalFormatting sqref="I333">
    <cfRule type="containsBlanks" dxfId="5377" priority="5799">
      <formula>LEN(TRIM(I333))=0</formula>
    </cfRule>
  </conditionalFormatting>
  <conditionalFormatting sqref="J333">
    <cfRule type="containsBlanks" dxfId="5376" priority="5798">
      <formula>LEN(TRIM(J333))=0</formula>
    </cfRule>
  </conditionalFormatting>
  <conditionalFormatting sqref="N333">
    <cfRule type="containsBlanks" dxfId="5375" priority="5797">
      <formula>LEN(TRIM(N333))=0</formula>
    </cfRule>
  </conditionalFormatting>
  <conditionalFormatting sqref="P333">
    <cfRule type="containsBlanks" dxfId="5374" priority="5796">
      <formula>LEN(TRIM(P333))=0</formula>
    </cfRule>
  </conditionalFormatting>
  <conditionalFormatting sqref="K333:M333">
    <cfRule type="containsBlanks" dxfId="5373" priority="5795">
      <formula>LEN(TRIM(K333))=0</formula>
    </cfRule>
  </conditionalFormatting>
  <conditionalFormatting sqref="X333">
    <cfRule type="containsBlanks" dxfId="5372" priority="5794">
      <formula>LEN(TRIM(X333))=0</formula>
    </cfRule>
  </conditionalFormatting>
  <conditionalFormatting sqref="AF333">
    <cfRule type="containsBlanks" dxfId="5371" priority="5793">
      <formula>LEN(TRIM(AF333))=0</formula>
    </cfRule>
  </conditionalFormatting>
  <conditionalFormatting sqref="AI333">
    <cfRule type="containsBlanks" dxfId="5370" priority="5792">
      <formula>LEN(TRIM(AI333))=0</formula>
    </cfRule>
  </conditionalFormatting>
  <conditionalFormatting sqref="AJ333:AN333">
    <cfRule type="containsBlanks" dxfId="5369" priority="5791">
      <formula>LEN(TRIM(AJ333))=0</formula>
    </cfRule>
  </conditionalFormatting>
  <conditionalFormatting sqref="AU333:AV333">
    <cfRule type="containsBlanks" dxfId="5368" priority="5790">
      <formula>LEN(TRIM(AU333))=0</formula>
    </cfRule>
  </conditionalFormatting>
  <conditionalFormatting sqref="AS333:AT333">
    <cfRule type="containsBlanks" dxfId="5367" priority="5789">
      <formula>LEN(TRIM(AS333))=0</formula>
    </cfRule>
  </conditionalFormatting>
  <conditionalFormatting sqref="AW333">
    <cfRule type="containsBlanks" dxfId="5366" priority="5788">
      <formula>LEN(TRIM(AW333))=0</formula>
    </cfRule>
  </conditionalFormatting>
  <conditionalFormatting sqref="AX333">
    <cfRule type="containsBlanks" dxfId="5365" priority="5787">
      <formula>LEN(TRIM(AX333))=0</formula>
    </cfRule>
  </conditionalFormatting>
  <conditionalFormatting sqref="AY333:BD333">
    <cfRule type="containsBlanks" dxfId="5364" priority="5786">
      <formula>LEN(TRIM(AY333))=0</formula>
    </cfRule>
  </conditionalFormatting>
  <conditionalFormatting sqref="K334">
    <cfRule type="containsBlanks" dxfId="5363" priority="5784">
      <formula>LEN(TRIM(K334))=0</formula>
    </cfRule>
  </conditionalFormatting>
  <conditionalFormatting sqref="L334">
    <cfRule type="containsBlanks" dxfId="5362" priority="5783">
      <formula>LEN(TRIM(L334))=0</formula>
    </cfRule>
  </conditionalFormatting>
  <conditionalFormatting sqref="O334">
    <cfRule type="containsBlanks" dxfId="5361" priority="5782">
      <formula>LEN(TRIM(O334))=0</formula>
    </cfRule>
  </conditionalFormatting>
  <conditionalFormatting sqref="AF334">
    <cfRule type="containsBlanks" dxfId="5360" priority="5781">
      <formula>LEN(TRIM(AF334))=0</formula>
    </cfRule>
  </conditionalFormatting>
  <conditionalFormatting sqref="AC334:AD334">
    <cfRule type="containsBlanks" dxfId="5359" priority="5780">
      <formula>LEN(TRIM(AC334))=0</formula>
    </cfRule>
  </conditionalFormatting>
  <conditionalFormatting sqref="AL334">
    <cfRule type="containsBlanks" dxfId="5358" priority="5779">
      <formula>LEN(TRIM(AL334))=0</formula>
    </cfRule>
  </conditionalFormatting>
  <conditionalFormatting sqref="F335:J335 M335:N335 P335:AB335 AG335:AK335 AE335 AM335:AN335">
    <cfRule type="containsBlanks" dxfId="5357" priority="5778">
      <formula>LEN(TRIM(F335))=0</formula>
    </cfRule>
  </conditionalFormatting>
  <conditionalFormatting sqref="K335">
    <cfRule type="containsBlanks" dxfId="5356" priority="5777">
      <formula>LEN(TRIM(K335))=0</formula>
    </cfRule>
  </conditionalFormatting>
  <conditionalFormatting sqref="L335">
    <cfRule type="containsBlanks" dxfId="5355" priority="5776">
      <formula>LEN(TRIM(L335))=0</formula>
    </cfRule>
  </conditionalFormatting>
  <conditionalFormatting sqref="O335">
    <cfRule type="containsBlanks" dxfId="5354" priority="5775">
      <formula>LEN(TRIM(O335))=0</formula>
    </cfRule>
  </conditionalFormatting>
  <conditionalFormatting sqref="AF335">
    <cfRule type="containsBlanks" dxfId="5353" priority="5774">
      <formula>LEN(TRIM(AF335))=0</formula>
    </cfRule>
  </conditionalFormatting>
  <conditionalFormatting sqref="AC335:AD335">
    <cfRule type="containsBlanks" dxfId="5352" priority="5773">
      <formula>LEN(TRIM(AC335))=0</formula>
    </cfRule>
  </conditionalFormatting>
  <conditionalFormatting sqref="AL335">
    <cfRule type="containsBlanks" dxfId="5351" priority="5772">
      <formula>LEN(TRIM(AL335))=0</formula>
    </cfRule>
  </conditionalFormatting>
  <conditionalFormatting sqref="AU334:AV334">
    <cfRule type="containsBlanks" dxfId="5350" priority="5770">
      <formula>LEN(TRIM(AU334))=0</formula>
    </cfRule>
  </conditionalFormatting>
  <conditionalFormatting sqref="AU335:AV335">
    <cfRule type="containsBlanks" dxfId="5349" priority="5769">
      <formula>LEN(TRIM(AU335))=0</formula>
    </cfRule>
  </conditionalFormatting>
  <conditionalFormatting sqref="AW334:AW335">
    <cfRule type="containsBlanks" dxfId="5348" priority="5768">
      <formula>LEN(TRIM(AW334))=0</formula>
    </cfRule>
  </conditionalFormatting>
  <conditionalFormatting sqref="AX334:AX335">
    <cfRule type="containsBlanks" dxfId="5347" priority="5767">
      <formula>LEN(TRIM(AX334))=0</formula>
    </cfRule>
  </conditionalFormatting>
  <conditionalFormatting sqref="BE334:BE335">
    <cfRule type="containsBlanks" dxfId="5346" priority="5765">
      <formula>LEN(TRIM(BE334))=0</formula>
    </cfRule>
  </conditionalFormatting>
  <conditionalFormatting sqref="AY334:BD335">
    <cfRule type="containsBlanks" dxfId="5345" priority="5766">
      <formula>LEN(TRIM(AY334))=0</formula>
    </cfRule>
  </conditionalFormatting>
  <conditionalFormatting sqref="I336">
    <cfRule type="containsBlanks" dxfId="5344" priority="5764">
      <formula>LEN(TRIM(I336))=0</formula>
    </cfRule>
  </conditionalFormatting>
  <conditionalFormatting sqref="J336">
    <cfRule type="containsBlanks" dxfId="5343" priority="5763">
      <formula>LEN(TRIM(J336))=0</formula>
    </cfRule>
  </conditionalFormatting>
  <conditionalFormatting sqref="K336">
    <cfRule type="containsBlanks" dxfId="5342" priority="5762">
      <formula>LEN(TRIM(K336))=0</formula>
    </cfRule>
  </conditionalFormatting>
  <conditionalFormatting sqref="M336:P336">
    <cfRule type="containsBlanks" dxfId="5341" priority="5761">
      <formula>LEN(TRIM(M336))=0</formula>
    </cfRule>
  </conditionalFormatting>
  <conditionalFormatting sqref="AC336:AD336">
    <cfRule type="containsBlanks" dxfId="5340" priority="5760">
      <formula>LEN(TRIM(AC336))=0</formula>
    </cfRule>
  </conditionalFormatting>
  <conditionalFormatting sqref="AX336">
    <cfRule type="containsBlanks" dxfId="5339" priority="5759">
      <formula>LEN(TRIM(AX336))=0</formula>
    </cfRule>
  </conditionalFormatting>
  <conditionalFormatting sqref="AI336">
    <cfRule type="containsBlanks" dxfId="5338" priority="5758">
      <formula>LEN(TRIM(AI336))=0</formula>
    </cfRule>
  </conditionalFormatting>
  <conditionalFormatting sqref="AJ336:AN336">
    <cfRule type="containsBlanks" dxfId="5337" priority="5757">
      <formula>LEN(TRIM(AJ336))=0</formula>
    </cfRule>
  </conditionalFormatting>
  <conditionalFormatting sqref="AU336:AV336">
    <cfRule type="containsBlanks" dxfId="5336" priority="5756">
      <formula>LEN(TRIM(AU336))=0</formula>
    </cfRule>
  </conditionalFormatting>
  <conditionalFormatting sqref="AS336:AT336">
    <cfRule type="containsBlanks" dxfId="5335" priority="5755">
      <formula>LEN(TRIM(AS336))=0</formula>
    </cfRule>
  </conditionalFormatting>
  <conditionalFormatting sqref="BE336">
    <cfRule type="containsBlanks" dxfId="5334" priority="5753">
      <formula>LEN(TRIM(BE336))=0</formula>
    </cfRule>
  </conditionalFormatting>
  <conditionalFormatting sqref="AY336:BD336">
    <cfRule type="containsBlanks" dxfId="5333" priority="5754">
      <formula>LEN(TRIM(AY336))=0</formula>
    </cfRule>
  </conditionalFormatting>
  <conditionalFormatting sqref="F337:H337">
    <cfRule type="containsBlanks" dxfId="5332" priority="5752">
      <formula>LEN(TRIM(F337))=0</formula>
    </cfRule>
  </conditionalFormatting>
  <conditionalFormatting sqref="I337">
    <cfRule type="containsBlanks" dxfId="5331" priority="5751">
      <formula>LEN(TRIM(I337))=0</formula>
    </cfRule>
  </conditionalFormatting>
  <conditionalFormatting sqref="J337">
    <cfRule type="containsBlanks" dxfId="5330" priority="5750">
      <formula>LEN(TRIM(J337))=0</formula>
    </cfRule>
  </conditionalFormatting>
  <conditionalFormatting sqref="K337:M337">
    <cfRule type="containsBlanks" dxfId="5329" priority="5749">
      <formula>LEN(TRIM(K337))=0</formula>
    </cfRule>
  </conditionalFormatting>
  <conditionalFormatting sqref="O337">
    <cfRule type="containsBlanks" dxfId="5328" priority="5748">
      <formula>LEN(TRIM(O337))=0</formula>
    </cfRule>
  </conditionalFormatting>
  <conditionalFormatting sqref="AE337">
    <cfRule type="containsBlanks" dxfId="5327" priority="5747">
      <formula>LEN(TRIM(AE337))=0</formula>
    </cfRule>
  </conditionalFormatting>
  <conditionalFormatting sqref="Y337">
    <cfRule type="containsBlanks" dxfId="5326" priority="5746">
      <formula>LEN(TRIM(Y337))=0</formula>
    </cfRule>
  </conditionalFormatting>
  <conditionalFormatting sqref="AF337">
    <cfRule type="containsBlanks" dxfId="5325" priority="5745">
      <formula>LEN(TRIM(AF337))=0</formula>
    </cfRule>
  </conditionalFormatting>
  <conditionalFormatting sqref="AL337">
    <cfRule type="containsBlanks" dxfId="5324" priority="5744">
      <formula>LEN(TRIM(AL337))=0</formula>
    </cfRule>
  </conditionalFormatting>
  <conditionalFormatting sqref="AU337:AV337">
    <cfRule type="containsBlanks" dxfId="5323" priority="5743">
      <formula>LEN(TRIM(AU337))=0</formula>
    </cfRule>
  </conditionalFormatting>
  <conditionalFormatting sqref="BE337">
    <cfRule type="containsBlanks" dxfId="5322" priority="5741">
      <formula>LEN(TRIM(BE337))=0</formula>
    </cfRule>
  </conditionalFormatting>
  <conditionalFormatting sqref="AY337:BD337">
    <cfRule type="containsBlanks" dxfId="5321" priority="5742">
      <formula>LEN(TRIM(AY337))=0</formula>
    </cfRule>
  </conditionalFormatting>
  <conditionalFormatting sqref="F338:H338">
    <cfRule type="containsBlanks" dxfId="5320" priority="5740">
      <formula>LEN(TRIM(F338))=0</formula>
    </cfRule>
  </conditionalFormatting>
  <conditionalFormatting sqref="I338">
    <cfRule type="containsBlanks" dxfId="5319" priority="5739">
      <formula>LEN(TRIM(I338))=0</formula>
    </cfRule>
  </conditionalFormatting>
  <conditionalFormatting sqref="J338">
    <cfRule type="containsBlanks" dxfId="5318" priority="5738">
      <formula>LEN(TRIM(J338))=0</formula>
    </cfRule>
  </conditionalFormatting>
  <conditionalFormatting sqref="N338 P338">
    <cfRule type="containsBlanks" dxfId="5317" priority="5737">
      <formula>LEN(TRIM(N338))=0</formula>
    </cfRule>
  </conditionalFormatting>
  <conditionalFormatting sqref="O338">
    <cfRule type="containsBlanks" dxfId="5316" priority="5736">
      <formula>LEN(TRIM(O338))=0</formula>
    </cfRule>
  </conditionalFormatting>
  <conditionalFormatting sqref="K338:M338">
    <cfRule type="containsBlanks" dxfId="5315" priority="5735">
      <formula>LEN(TRIM(K338))=0</formula>
    </cfRule>
  </conditionalFormatting>
  <conditionalFormatting sqref="AE338">
    <cfRule type="containsBlanks" dxfId="5314" priority="5734">
      <formula>LEN(TRIM(AE338))=0</formula>
    </cfRule>
  </conditionalFormatting>
  <conditionalFormatting sqref="AF338">
    <cfRule type="containsBlanks" dxfId="5313" priority="5733">
      <formula>LEN(TRIM(AF338))=0</formula>
    </cfRule>
  </conditionalFormatting>
  <conditionalFormatting sqref="Y338">
    <cfRule type="containsBlanks" dxfId="5312" priority="5732">
      <formula>LEN(TRIM(Y338))=0</formula>
    </cfRule>
  </conditionalFormatting>
  <conditionalFormatting sqref="AU338:AV338">
    <cfRule type="containsBlanks" dxfId="5311" priority="5731">
      <formula>LEN(TRIM(AU338))=0</formula>
    </cfRule>
  </conditionalFormatting>
  <conditionalFormatting sqref="AL338">
    <cfRule type="containsBlanks" dxfId="5310" priority="5730">
      <formula>LEN(TRIM(AL338))=0</formula>
    </cfRule>
  </conditionalFormatting>
  <conditionalFormatting sqref="BE338">
    <cfRule type="containsBlanks" dxfId="5309" priority="5728">
      <formula>LEN(TRIM(BE338))=0</formula>
    </cfRule>
  </conditionalFormatting>
  <conditionalFormatting sqref="AY338:BD338">
    <cfRule type="containsBlanks" dxfId="5308" priority="5729">
      <formula>LEN(TRIM(AY338))=0</formula>
    </cfRule>
  </conditionalFormatting>
  <conditionalFormatting sqref="F339:H339">
    <cfRule type="containsBlanks" dxfId="5307" priority="5727">
      <formula>LEN(TRIM(F339))=0</formula>
    </cfRule>
  </conditionalFormatting>
  <conditionalFormatting sqref="I339">
    <cfRule type="containsBlanks" dxfId="5306" priority="5726">
      <formula>LEN(TRIM(I339))=0</formula>
    </cfRule>
  </conditionalFormatting>
  <conditionalFormatting sqref="J339">
    <cfRule type="containsBlanks" dxfId="5305" priority="5725">
      <formula>LEN(TRIM(J339))=0</formula>
    </cfRule>
  </conditionalFormatting>
  <conditionalFormatting sqref="O339">
    <cfRule type="containsBlanks" dxfId="5304" priority="5724">
      <formula>LEN(TRIM(O339))=0</formula>
    </cfRule>
  </conditionalFormatting>
  <conditionalFormatting sqref="K339:M339">
    <cfRule type="containsBlanks" dxfId="5303" priority="5723">
      <formula>LEN(TRIM(K339))=0</formula>
    </cfRule>
  </conditionalFormatting>
  <conditionalFormatting sqref="AX339">
    <cfRule type="containsBlanks" dxfId="5302" priority="5722">
      <formula>LEN(TRIM(AX339))=0</formula>
    </cfRule>
  </conditionalFormatting>
  <conditionalFormatting sqref="BE339">
    <cfRule type="containsBlanks" dxfId="5301" priority="5720">
      <formula>LEN(TRIM(BE339))=0</formula>
    </cfRule>
  </conditionalFormatting>
  <conditionalFormatting sqref="AY339:BD339">
    <cfRule type="containsBlanks" dxfId="5300" priority="5721">
      <formula>LEN(TRIM(AY339))=0</formula>
    </cfRule>
  </conditionalFormatting>
  <conditionalFormatting sqref="AU339:AV339">
    <cfRule type="containsBlanks" dxfId="5299" priority="5719">
      <formula>LEN(TRIM(AU339))=0</formula>
    </cfRule>
  </conditionalFormatting>
  <conditionalFormatting sqref="F340:H340">
    <cfRule type="containsBlanks" dxfId="5298" priority="5718">
      <formula>LEN(TRIM(F340))=0</formula>
    </cfRule>
  </conditionalFormatting>
  <conditionalFormatting sqref="I340">
    <cfRule type="containsBlanks" dxfId="5297" priority="5717">
      <formula>LEN(TRIM(I340))=0</formula>
    </cfRule>
  </conditionalFormatting>
  <conditionalFormatting sqref="J340">
    <cfRule type="containsBlanks" dxfId="5296" priority="5716">
      <formula>LEN(TRIM(J340))=0</formula>
    </cfRule>
  </conditionalFormatting>
  <conditionalFormatting sqref="K340:M340">
    <cfRule type="containsBlanks" dxfId="5295" priority="5715">
      <formula>LEN(TRIM(K340))=0</formula>
    </cfRule>
  </conditionalFormatting>
  <conditionalFormatting sqref="O340">
    <cfRule type="containsBlanks" dxfId="5294" priority="5714">
      <formula>LEN(TRIM(O340))=0</formula>
    </cfRule>
  </conditionalFormatting>
  <conditionalFormatting sqref="AC340:AD340">
    <cfRule type="containsBlanks" dxfId="5293" priority="5711">
      <formula>LEN(TRIM(AC340))=0</formula>
    </cfRule>
  </conditionalFormatting>
  <conditionalFormatting sqref="AF340">
    <cfRule type="containsBlanks" dxfId="5292" priority="5710">
      <formula>LEN(TRIM(AF340))=0</formula>
    </cfRule>
  </conditionalFormatting>
  <conditionalFormatting sqref="AI340">
    <cfRule type="containsBlanks" dxfId="5291" priority="5709">
      <formula>LEN(TRIM(AI340))=0</formula>
    </cfRule>
  </conditionalFormatting>
  <conditionalFormatting sqref="AJ340:AN340">
    <cfRule type="containsBlanks" dxfId="5290" priority="5708">
      <formula>LEN(TRIM(AJ340))=0</formula>
    </cfRule>
  </conditionalFormatting>
  <conditionalFormatting sqref="AU340:AV340">
    <cfRule type="containsBlanks" dxfId="5289" priority="5707">
      <formula>LEN(TRIM(AU340))=0</formula>
    </cfRule>
  </conditionalFormatting>
  <conditionalFormatting sqref="AX340">
    <cfRule type="containsBlanks" dxfId="5288" priority="5706">
      <formula>LEN(TRIM(AX340))=0</formula>
    </cfRule>
  </conditionalFormatting>
  <conditionalFormatting sqref="BE340">
    <cfRule type="containsBlanks" dxfId="5287" priority="5704">
      <formula>LEN(TRIM(BE340))=0</formula>
    </cfRule>
  </conditionalFormatting>
  <conditionalFormatting sqref="AY340:BD340">
    <cfRule type="containsBlanks" dxfId="5286" priority="5705">
      <formula>LEN(TRIM(AY340))=0</formula>
    </cfRule>
  </conditionalFormatting>
  <conditionalFormatting sqref="AS340:AT340">
    <cfRule type="containsBlanks" dxfId="5285" priority="5703">
      <formula>LEN(TRIM(AS340))=0</formula>
    </cfRule>
  </conditionalFormatting>
  <conditionalFormatting sqref="F341:H341">
    <cfRule type="containsBlanks" dxfId="5284" priority="5702">
      <formula>LEN(TRIM(F341))=0</formula>
    </cfRule>
  </conditionalFormatting>
  <conditionalFormatting sqref="I341">
    <cfRule type="containsBlanks" dxfId="5283" priority="5701">
      <formula>LEN(TRIM(I341))=0</formula>
    </cfRule>
  </conditionalFormatting>
  <conditionalFormatting sqref="J341">
    <cfRule type="containsBlanks" dxfId="5282" priority="5700">
      <formula>LEN(TRIM(J341))=0</formula>
    </cfRule>
  </conditionalFormatting>
  <conditionalFormatting sqref="O341">
    <cfRule type="containsBlanks" dxfId="5281" priority="5699">
      <formula>LEN(TRIM(O341))=0</formula>
    </cfRule>
  </conditionalFormatting>
  <conditionalFormatting sqref="K341:M341">
    <cfRule type="containsBlanks" dxfId="5280" priority="5698">
      <formula>LEN(TRIM(K341))=0</formula>
    </cfRule>
  </conditionalFormatting>
  <conditionalFormatting sqref="F342:F343">
    <cfRule type="containsBlanks" dxfId="5279" priority="5695">
      <formula>LEN(TRIM(F342))=0</formula>
    </cfRule>
  </conditionalFormatting>
  <conditionalFormatting sqref="O342">
    <cfRule type="containsBlanks" dxfId="5278" priority="5694">
      <formula>LEN(TRIM(O342))=0</formula>
    </cfRule>
  </conditionalFormatting>
  <conditionalFormatting sqref="L342">
    <cfRule type="containsBlanks" dxfId="5277" priority="5693">
      <formula>LEN(TRIM(L342))=0</formula>
    </cfRule>
  </conditionalFormatting>
  <conditionalFormatting sqref="H342">
    <cfRule type="containsBlanks" dxfId="5276" priority="5692">
      <formula>LEN(TRIM(H342))=0</formula>
    </cfRule>
  </conditionalFormatting>
  <conditionalFormatting sqref="I342">
    <cfRule type="containsBlanks" dxfId="5275" priority="5691">
      <formula>LEN(TRIM(I342))=0</formula>
    </cfRule>
  </conditionalFormatting>
  <conditionalFormatting sqref="J342">
    <cfRule type="containsBlanks" dxfId="5274" priority="5690">
      <formula>LEN(TRIM(J342))=0</formula>
    </cfRule>
  </conditionalFormatting>
  <conditionalFormatting sqref="P343 M343:N343 K343">
    <cfRule type="containsBlanks" dxfId="5273" priority="5689">
      <formula>LEN(TRIM(K343))=0</formula>
    </cfRule>
  </conditionalFormatting>
  <conditionalFormatting sqref="O343">
    <cfRule type="containsBlanks" dxfId="5272" priority="5688">
      <formula>LEN(TRIM(O343))=0</formula>
    </cfRule>
  </conditionalFormatting>
  <conditionalFormatting sqref="L343">
    <cfRule type="containsBlanks" dxfId="5271" priority="5687">
      <formula>LEN(TRIM(L343))=0</formula>
    </cfRule>
  </conditionalFormatting>
  <conditionalFormatting sqref="H343">
    <cfRule type="containsBlanks" dxfId="5270" priority="5686">
      <formula>LEN(TRIM(H343))=0</formula>
    </cfRule>
  </conditionalFormatting>
  <conditionalFormatting sqref="I343">
    <cfRule type="containsBlanks" dxfId="5269" priority="5685">
      <formula>LEN(TRIM(I343))=0</formula>
    </cfRule>
  </conditionalFormatting>
  <conditionalFormatting sqref="J343">
    <cfRule type="containsBlanks" dxfId="5268" priority="5684">
      <formula>LEN(TRIM(J343))=0</formula>
    </cfRule>
  </conditionalFormatting>
  <conditionalFormatting sqref="Q342:Q343">
    <cfRule type="containsBlanks" dxfId="5267" priority="5683">
      <formula>LEN(TRIM(Q342))=0</formula>
    </cfRule>
  </conditionalFormatting>
  <conditionalFormatting sqref="AC342:AD342">
    <cfRule type="containsBlanks" dxfId="5266" priority="5682">
      <formula>LEN(TRIM(AC342))=0</formula>
    </cfRule>
  </conditionalFormatting>
  <conditionalFormatting sqref="AF342">
    <cfRule type="containsBlanks" dxfId="5265" priority="5681">
      <formula>LEN(TRIM(AF342))=0</formula>
    </cfRule>
  </conditionalFormatting>
  <conditionalFormatting sqref="AI342">
    <cfRule type="containsBlanks" dxfId="5264" priority="5680">
      <formula>LEN(TRIM(AI342))=0</formula>
    </cfRule>
  </conditionalFormatting>
  <conditionalFormatting sqref="AJ342:AN342">
    <cfRule type="containsBlanks" dxfId="5263" priority="5679">
      <formula>LEN(TRIM(AJ342))=0</formula>
    </cfRule>
  </conditionalFormatting>
  <conditionalFormatting sqref="W343:AB343 AE343 AG343:AH343">
    <cfRule type="containsBlanks" dxfId="5262" priority="5678">
      <formula>LEN(TRIM(W343))=0</formula>
    </cfRule>
  </conditionalFormatting>
  <conditionalFormatting sqref="AC343:AD343">
    <cfRule type="containsBlanks" dxfId="5261" priority="5677">
      <formula>LEN(TRIM(AC343))=0</formula>
    </cfRule>
  </conditionalFormatting>
  <conditionalFormatting sqref="AF343">
    <cfRule type="containsBlanks" dxfId="5260" priority="5676">
      <formula>LEN(TRIM(AF343))=0</formula>
    </cfRule>
  </conditionalFormatting>
  <conditionalFormatting sqref="AI343">
    <cfRule type="containsBlanks" dxfId="5259" priority="5675">
      <formula>LEN(TRIM(AI343))=0</formula>
    </cfRule>
  </conditionalFormatting>
  <conditionalFormatting sqref="AJ343:AN343">
    <cfRule type="containsBlanks" dxfId="5258" priority="5674">
      <formula>LEN(TRIM(AJ343))=0</formula>
    </cfRule>
  </conditionalFormatting>
  <conditionalFormatting sqref="AX342:AX343">
    <cfRule type="containsBlanks" dxfId="5257" priority="5673">
      <formula>LEN(TRIM(AX342))=0</formula>
    </cfRule>
  </conditionalFormatting>
  <conditionalFormatting sqref="BE342:BE343">
    <cfRule type="containsBlanks" dxfId="5256" priority="5671">
      <formula>LEN(TRIM(BE342))=0</formula>
    </cfRule>
  </conditionalFormatting>
  <conditionalFormatting sqref="AY342:BD343">
    <cfRule type="containsBlanks" dxfId="5255" priority="5672">
      <formula>LEN(TRIM(AY342))=0</formula>
    </cfRule>
  </conditionalFormatting>
  <conditionalFormatting sqref="AE344">
    <cfRule type="containsBlanks" dxfId="5254" priority="5662">
      <formula>LEN(TRIM(AE344))=0</formula>
    </cfRule>
  </conditionalFormatting>
  <conditionalFormatting sqref="AC344:AD344">
    <cfRule type="containsBlanks" dxfId="5253" priority="5661">
      <formula>LEN(TRIM(AC344))=0</formula>
    </cfRule>
  </conditionalFormatting>
  <conditionalFormatting sqref="Y344">
    <cfRule type="containsBlanks" dxfId="5252" priority="5660">
      <formula>LEN(TRIM(Y344))=0</formula>
    </cfRule>
  </conditionalFormatting>
  <conditionalFormatting sqref="W344">
    <cfRule type="containsBlanks" dxfId="5251" priority="5659">
      <formula>LEN(TRIM(W344))=0</formula>
    </cfRule>
  </conditionalFormatting>
  <conditionalFormatting sqref="X344">
    <cfRule type="containsBlanks" dxfId="5250" priority="5658">
      <formula>LEN(TRIM(X344))=0</formula>
    </cfRule>
  </conditionalFormatting>
  <conditionalFormatting sqref="F344:G344 K344 M344">
    <cfRule type="containsBlanks" dxfId="5249" priority="5657">
      <formula>LEN(TRIM(F344))=0</formula>
    </cfRule>
  </conditionalFormatting>
  <conditionalFormatting sqref="H344">
    <cfRule type="containsBlanks" dxfId="5248" priority="5656">
      <formula>LEN(TRIM(H344))=0</formula>
    </cfRule>
  </conditionalFormatting>
  <conditionalFormatting sqref="I344">
    <cfRule type="containsBlanks" dxfId="5247" priority="5655">
      <formula>LEN(TRIM(I344))=0</formula>
    </cfRule>
  </conditionalFormatting>
  <conditionalFormatting sqref="J344">
    <cfRule type="containsBlanks" dxfId="5246" priority="5654">
      <formula>LEN(TRIM(J344))=0</formula>
    </cfRule>
  </conditionalFormatting>
  <conditionalFormatting sqref="L344">
    <cfRule type="containsBlanks" dxfId="5245" priority="5653">
      <formula>LEN(TRIM(L344))=0</formula>
    </cfRule>
  </conditionalFormatting>
  <conditionalFormatting sqref="N344:P344">
    <cfRule type="containsBlanks" dxfId="5244" priority="5652">
      <formula>LEN(TRIM(N344))=0</formula>
    </cfRule>
  </conditionalFormatting>
  <conditionalFormatting sqref="AX344">
    <cfRule type="containsBlanks" dxfId="5243" priority="5647">
      <formula>LEN(TRIM(AX344))=0</formula>
    </cfRule>
  </conditionalFormatting>
  <conditionalFormatting sqref="F345">
    <cfRule type="containsBlanks" dxfId="5242" priority="5646">
      <formula>LEN(TRIM(F345))=0</formula>
    </cfRule>
  </conditionalFormatting>
  <conditionalFormatting sqref="I345">
    <cfRule type="containsBlanks" dxfId="5241" priority="5645">
      <formula>LEN(TRIM(I345))=0</formula>
    </cfRule>
  </conditionalFormatting>
  <conditionalFormatting sqref="J345">
    <cfRule type="containsBlanks" dxfId="5240" priority="5644">
      <formula>LEN(TRIM(J345))=0</formula>
    </cfRule>
  </conditionalFormatting>
  <conditionalFormatting sqref="K345:P345">
    <cfRule type="containsBlanks" dxfId="5239" priority="5643">
      <formula>LEN(TRIM(K345))=0</formula>
    </cfRule>
  </conditionalFormatting>
  <conditionalFormatting sqref="W345:X345">
    <cfRule type="containsBlanks" dxfId="5238" priority="5642">
      <formula>LEN(TRIM(W345))=0</formula>
    </cfRule>
  </conditionalFormatting>
  <conditionalFormatting sqref="AG345">
    <cfRule type="containsBlanks" dxfId="5237" priority="5641">
      <formula>LEN(TRIM(AG345))=0</formula>
    </cfRule>
  </conditionalFormatting>
  <conditionalFormatting sqref="AS345:AV346">
    <cfRule type="containsBlanks" dxfId="5236" priority="5640">
      <formula>LEN(TRIM(AS345))=0</formula>
    </cfRule>
  </conditionalFormatting>
  <conditionalFormatting sqref="AI345:AN346">
    <cfRule type="containsBlanks" dxfId="5235" priority="5639">
      <formula>LEN(TRIM(AI345))=0</formula>
    </cfRule>
  </conditionalFormatting>
  <conditionalFormatting sqref="G346:H346 Q346:S346 Y346:AF346 AH346 U346:V346">
    <cfRule type="containsBlanks" dxfId="5234" priority="5638">
      <formula>LEN(TRIM(G346))=0</formula>
    </cfRule>
  </conditionalFormatting>
  <conditionalFormatting sqref="F346">
    <cfRule type="containsBlanks" dxfId="5233" priority="5637">
      <formula>LEN(TRIM(F346))=0</formula>
    </cfRule>
  </conditionalFormatting>
  <conditionalFormatting sqref="I346">
    <cfRule type="containsBlanks" dxfId="5232" priority="5636">
      <formula>LEN(TRIM(I346))=0</formula>
    </cfRule>
  </conditionalFormatting>
  <conditionalFormatting sqref="J346">
    <cfRule type="containsBlanks" dxfId="5231" priority="5635">
      <formula>LEN(TRIM(J346))=0</formula>
    </cfRule>
  </conditionalFormatting>
  <conditionalFormatting sqref="K346:P346">
    <cfRule type="containsBlanks" dxfId="5230" priority="5634">
      <formula>LEN(TRIM(K346))=0</formula>
    </cfRule>
  </conditionalFormatting>
  <conditionalFormatting sqref="W346:X346">
    <cfRule type="containsBlanks" dxfId="5229" priority="5633">
      <formula>LEN(TRIM(W346))=0</formula>
    </cfRule>
  </conditionalFormatting>
  <conditionalFormatting sqref="AG346">
    <cfRule type="containsBlanks" dxfId="5228" priority="5632">
      <formula>LEN(TRIM(AG346))=0</formula>
    </cfRule>
  </conditionalFormatting>
  <conditionalFormatting sqref="T345:T346">
    <cfRule type="containsBlanks" dxfId="5227" priority="5631">
      <formula>LEN(TRIM(T345))=0</formula>
    </cfRule>
  </conditionalFormatting>
  <conditionalFormatting sqref="BH346">
    <cfRule type="containsBlanks" dxfId="5226" priority="5630">
      <formula>LEN(TRIM(BH346))=0</formula>
    </cfRule>
  </conditionalFormatting>
  <conditionalFormatting sqref="F347">
    <cfRule type="containsBlanks" dxfId="5225" priority="5629">
      <formula>LEN(TRIM(F347))=0</formula>
    </cfRule>
  </conditionalFormatting>
  <conditionalFormatting sqref="I347">
    <cfRule type="containsBlanks" dxfId="5224" priority="5628">
      <formula>LEN(TRIM(I347))=0</formula>
    </cfRule>
  </conditionalFormatting>
  <conditionalFormatting sqref="J347">
    <cfRule type="containsBlanks" dxfId="5223" priority="5627">
      <formula>LEN(TRIM(J347))=0</formula>
    </cfRule>
  </conditionalFormatting>
  <conditionalFormatting sqref="K347:M347">
    <cfRule type="containsBlanks" dxfId="5222" priority="5626">
      <formula>LEN(TRIM(K347))=0</formula>
    </cfRule>
  </conditionalFormatting>
  <conditionalFormatting sqref="O347">
    <cfRule type="containsBlanks" dxfId="5221" priority="5625">
      <formula>LEN(TRIM(O347))=0</formula>
    </cfRule>
  </conditionalFormatting>
  <conditionalFormatting sqref="AB347">
    <cfRule type="containsBlanks" dxfId="5220" priority="5624">
      <formula>LEN(TRIM(AB347))=0</formula>
    </cfRule>
  </conditionalFormatting>
  <conditionalFormatting sqref="AF347">
    <cfRule type="containsBlanks" dxfId="5219" priority="5623">
      <formula>LEN(TRIM(AF347))=0</formula>
    </cfRule>
  </conditionalFormatting>
  <conditionalFormatting sqref="AC347:AD347">
    <cfRule type="containsBlanks" dxfId="5218" priority="5622">
      <formula>LEN(TRIM(AC347))=0</formula>
    </cfRule>
  </conditionalFormatting>
  <conditionalFormatting sqref="Z347">
    <cfRule type="containsBlanks" dxfId="5217" priority="5621">
      <formula>LEN(TRIM(Z347))=0</formula>
    </cfRule>
  </conditionalFormatting>
  <conditionalFormatting sqref="AU347:AV347">
    <cfRule type="containsBlanks" dxfId="5216" priority="5620">
      <formula>LEN(TRIM(AU347))=0</formula>
    </cfRule>
  </conditionalFormatting>
  <conditionalFormatting sqref="X347">
    <cfRule type="containsBlanks" dxfId="5215" priority="5619">
      <formula>LEN(TRIM(X347))=0</formula>
    </cfRule>
  </conditionalFormatting>
  <conditionalFormatting sqref="F348">
    <cfRule type="containsBlanks" dxfId="5214" priority="5618">
      <formula>LEN(TRIM(F348))=0</formula>
    </cfRule>
  </conditionalFormatting>
  <conditionalFormatting sqref="I348">
    <cfRule type="containsBlanks" dxfId="5213" priority="5617">
      <formula>LEN(TRIM(I348))=0</formula>
    </cfRule>
  </conditionalFormatting>
  <conditionalFormatting sqref="J348">
    <cfRule type="containsBlanks" dxfId="5212" priority="5616">
      <formula>LEN(TRIM(J348))=0</formula>
    </cfRule>
  </conditionalFormatting>
  <conditionalFormatting sqref="O348">
    <cfRule type="containsBlanks" dxfId="5211" priority="5615">
      <formula>LEN(TRIM(O348))=0</formula>
    </cfRule>
  </conditionalFormatting>
  <conditionalFormatting sqref="K348:M348">
    <cfRule type="containsBlanks" dxfId="5210" priority="5614">
      <formula>LEN(TRIM(K348))=0</formula>
    </cfRule>
  </conditionalFormatting>
  <conditionalFormatting sqref="W348:X348">
    <cfRule type="containsBlanks" dxfId="5209" priority="5613">
      <formula>LEN(TRIM(W348))=0</formula>
    </cfRule>
  </conditionalFormatting>
  <conditionalFormatting sqref="AC348:AD348">
    <cfRule type="containsBlanks" dxfId="5208" priority="5612">
      <formula>LEN(TRIM(AC348))=0</formula>
    </cfRule>
  </conditionalFormatting>
  <conditionalFormatting sqref="AF348">
    <cfRule type="containsBlanks" dxfId="5207" priority="5611">
      <formula>LEN(TRIM(AF348))=0</formula>
    </cfRule>
  </conditionalFormatting>
  <conditionalFormatting sqref="Z348">
    <cfRule type="containsBlanks" dxfId="5206" priority="5610">
      <formula>LEN(TRIM(Z348))=0</formula>
    </cfRule>
  </conditionalFormatting>
  <conditionalFormatting sqref="G349:H349 N349 P349:V349 Y349 AE349 AG349:AH349 AA349:AB349">
    <cfRule type="containsBlanks" dxfId="5205" priority="5609">
      <formula>LEN(TRIM(G349))=0</formula>
    </cfRule>
  </conditionalFormatting>
  <conditionalFormatting sqref="F349">
    <cfRule type="containsBlanks" dxfId="5204" priority="5608">
      <formula>LEN(TRIM(F349))=0</formula>
    </cfRule>
  </conditionalFormatting>
  <conditionalFormatting sqref="I349">
    <cfRule type="containsBlanks" dxfId="5203" priority="5607">
      <formula>LEN(TRIM(I349))=0</formula>
    </cfRule>
  </conditionalFormatting>
  <conditionalFormatting sqref="J349">
    <cfRule type="containsBlanks" dxfId="5202" priority="5606">
      <formula>LEN(TRIM(J349))=0</formula>
    </cfRule>
  </conditionalFormatting>
  <conditionalFormatting sqref="O349">
    <cfRule type="containsBlanks" dxfId="5201" priority="5605">
      <formula>LEN(TRIM(O349))=0</formula>
    </cfRule>
  </conditionalFormatting>
  <conditionalFormatting sqref="K349:M349">
    <cfRule type="containsBlanks" dxfId="5200" priority="5604">
      <formula>LEN(TRIM(K349))=0</formula>
    </cfRule>
  </conditionalFormatting>
  <conditionalFormatting sqref="W349:X349">
    <cfRule type="containsBlanks" dxfId="5199" priority="5603">
      <formula>LEN(TRIM(W349))=0</formula>
    </cfRule>
  </conditionalFormatting>
  <conditionalFormatting sqref="AC349:AD349">
    <cfRule type="containsBlanks" dxfId="5198" priority="5602">
      <formula>LEN(TRIM(AC349))=0</formula>
    </cfRule>
  </conditionalFormatting>
  <conditionalFormatting sqref="AF349">
    <cfRule type="containsBlanks" dxfId="5197" priority="5601">
      <formula>LEN(TRIM(AF349))=0</formula>
    </cfRule>
  </conditionalFormatting>
  <conditionalFormatting sqref="Z349">
    <cfRule type="containsBlanks" dxfId="5196" priority="5600">
      <formula>LEN(TRIM(Z349))=0</formula>
    </cfRule>
  </conditionalFormatting>
  <conditionalFormatting sqref="G350:H350 N350 P350:V350 Y350 AE350 AG350:AH350 AA350:AB350">
    <cfRule type="containsBlanks" dxfId="5195" priority="5599">
      <formula>LEN(TRIM(G350))=0</formula>
    </cfRule>
  </conditionalFormatting>
  <conditionalFormatting sqref="F350">
    <cfRule type="containsBlanks" dxfId="5194" priority="5598">
      <formula>LEN(TRIM(F350))=0</formula>
    </cfRule>
  </conditionalFormatting>
  <conditionalFormatting sqref="I350">
    <cfRule type="containsBlanks" dxfId="5193" priority="5597">
      <formula>LEN(TRIM(I350))=0</formula>
    </cfRule>
  </conditionalFormatting>
  <conditionalFormatting sqref="J350">
    <cfRule type="containsBlanks" dxfId="5192" priority="5596">
      <formula>LEN(TRIM(J350))=0</formula>
    </cfRule>
  </conditionalFormatting>
  <conditionalFormatting sqref="O350">
    <cfRule type="containsBlanks" dxfId="5191" priority="5595">
      <formula>LEN(TRIM(O350))=0</formula>
    </cfRule>
  </conditionalFormatting>
  <conditionalFormatting sqref="K350:M350">
    <cfRule type="containsBlanks" dxfId="5190" priority="5594">
      <formula>LEN(TRIM(K350))=0</formula>
    </cfRule>
  </conditionalFormatting>
  <conditionalFormatting sqref="W350:X350">
    <cfRule type="containsBlanks" dxfId="5189" priority="5593">
      <formula>LEN(TRIM(W350))=0</formula>
    </cfRule>
  </conditionalFormatting>
  <conditionalFormatting sqref="AC350:AD350">
    <cfRule type="containsBlanks" dxfId="5188" priority="5592">
      <formula>LEN(TRIM(AC350))=0</formula>
    </cfRule>
  </conditionalFormatting>
  <conditionalFormatting sqref="AF350">
    <cfRule type="containsBlanks" dxfId="5187" priority="5591">
      <formula>LEN(TRIM(AF350))=0</formula>
    </cfRule>
  </conditionalFormatting>
  <conditionalFormatting sqref="Z350">
    <cfRule type="containsBlanks" dxfId="5186" priority="5590">
      <formula>LEN(TRIM(Z350))=0</formula>
    </cfRule>
  </conditionalFormatting>
  <conditionalFormatting sqref="BF348:BF350">
    <cfRule type="containsBlanks" dxfId="5185" priority="5589">
      <formula>LEN(TRIM(BF348))=0</formula>
    </cfRule>
  </conditionalFormatting>
  <conditionalFormatting sqref="R363">
    <cfRule type="containsBlanks" dxfId="5184" priority="5410">
      <formula>LEN(TRIM(R363))=0</formula>
    </cfRule>
  </conditionalFormatting>
  <conditionalFormatting sqref="AU348:AV350">
    <cfRule type="containsBlanks" dxfId="5183" priority="5587">
      <formula>LEN(TRIM(AU348))=0</formula>
    </cfRule>
  </conditionalFormatting>
  <conditionalFormatting sqref="AX348:AX350">
    <cfRule type="containsBlanks" dxfId="5182" priority="5586">
      <formula>LEN(TRIM(AX348))=0</formula>
    </cfRule>
  </conditionalFormatting>
  <conditionalFormatting sqref="H351">
    <cfRule type="containsBlanks" dxfId="5181" priority="5585">
      <formula>LEN(TRIM(H351))=0</formula>
    </cfRule>
  </conditionalFormatting>
  <conditionalFormatting sqref="I351">
    <cfRule type="containsBlanks" dxfId="5180" priority="5584">
      <formula>LEN(TRIM(I351))=0</formula>
    </cfRule>
  </conditionalFormatting>
  <conditionalFormatting sqref="J351">
    <cfRule type="containsBlanks" dxfId="5179" priority="5583">
      <formula>LEN(TRIM(J351))=0</formula>
    </cfRule>
  </conditionalFormatting>
  <conditionalFormatting sqref="K351:M351">
    <cfRule type="containsBlanks" dxfId="5178" priority="5582">
      <formula>LEN(TRIM(K351))=0</formula>
    </cfRule>
  </conditionalFormatting>
  <conditionalFormatting sqref="O351">
    <cfRule type="containsBlanks" dxfId="5177" priority="5581">
      <formula>LEN(TRIM(O351))=0</formula>
    </cfRule>
  </conditionalFormatting>
  <conditionalFormatting sqref="Y351">
    <cfRule type="containsBlanks" dxfId="5176" priority="5580">
      <formula>LEN(TRIM(Y351))=0</formula>
    </cfRule>
  </conditionalFormatting>
  <conditionalFormatting sqref="AF351">
    <cfRule type="containsBlanks" dxfId="5175" priority="5579">
      <formula>LEN(TRIM(AF351))=0</formula>
    </cfRule>
  </conditionalFormatting>
  <conditionalFormatting sqref="T362:T363">
    <cfRule type="containsBlanks" dxfId="5174" priority="5409">
      <formula>LEN(TRIM(T362))=0</formula>
    </cfRule>
  </conditionalFormatting>
  <conditionalFormatting sqref="AI351:AN351">
    <cfRule type="containsBlanks" dxfId="5173" priority="5578">
      <formula>LEN(TRIM(AI351))=0</formula>
    </cfRule>
  </conditionalFormatting>
  <conditionalFormatting sqref="AS351:AV351">
    <cfRule type="containsBlanks" dxfId="5172" priority="5577">
      <formula>LEN(TRIM(AS351))=0</formula>
    </cfRule>
  </conditionalFormatting>
  <conditionalFormatting sqref="AD381">
    <cfRule type="containsBlanks" dxfId="5171" priority="5258">
      <formula>LEN(TRIM(AD381))=0</formula>
    </cfRule>
  </conditionalFormatting>
  <conditionalFormatting sqref="AX351">
    <cfRule type="containsBlanks" dxfId="5170" priority="5575">
      <formula>LEN(TRIM(AX351))=0</formula>
    </cfRule>
  </conditionalFormatting>
  <conditionalFormatting sqref="S351">
    <cfRule type="containsBlanks" dxfId="5169" priority="5574">
      <formula>LEN(TRIM(S351))=0</formula>
    </cfRule>
  </conditionalFormatting>
  <conditionalFormatting sqref="T351">
    <cfRule type="containsBlanks" dxfId="5168" priority="5573">
      <formula>LEN(TRIM(T351))=0</formula>
    </cfRule>
  </conditionalFormatting>
  <conditionalFormatting sqref="H352">
    <cfRule type="containsBlanks" dxfId="5167" priority="5572">
      <formula>LEN(TRIM(H352))=0</formula>
    </cfRule>
  </conditionalFormatting>
  <conditionalFormatting sqref="I352">
    <cfRule type="containsBlanks" dxfId="5166" priority="5571">
      <formula>LEN(TRIM(I352))=0</formula>
    </cfRule>
  </conditionalFormatting>
  <conditionalFormatting sqref="J352">
    <cfRule type="containsBlanks" dxfId="5165" priority="5570">
      <formula>LEN(TRIM(J352))=0</formula>
    </cfRule>
  </conditionalFormatting>
  <conditionalFormatting sqref="K352">
    <cfRule type="containsBlanks" dxfId="5164" priority="5569">
      <formula>LEN(TRIM(K352))=0</formula>
    </cfRule>
  </conditionalFormatting>
  <conditionalFormatting sqref="M352">
    <cfRule type="containsBlanks" dxfId="5163" priority="5568">
      <formula>LEN(TRIM(M352))=0</formula>
    </cfRule>
  </conditionalFormatting>
  <conditionalFormatting sqref="T352">
    <cfRule type="containsBlanks" dxfId="5162" priority="5567">
      <formula>LEN(TRIM(T352))=0</formula>
    </cfRule>
  </conditionalFormatting>
  <conditionalFormatting sqref="X352">
    <cfRule type="containsBlanks" dxfId="5161" priority="5566">
      <formula>LEN(TRIM(X352))=0</formula>
    </cfRule>
  </conditionalFormatting>
  <conditionalFormatting sqref="AI352:AN352">
    <cfRule type="containsBlanks" dxfId="5160" priority="5565">
      <formula>LEN(TRIM(AI352))=0</formula>
    </cfRule>
  </conditionalFormatting>
  <conditionalFormatting sqref="AS352:AV352">
    <cfRule type="containsBlanks" dxfId="5159" priority="5564">
      <formula>LEN(TRIM(AS352))=0</formula>
    </cfRule>
  </conditionalFormatting>
  <conditionalFormatting sqref="AX352">
    <cfRule type="containsBlanks" dxfId="5158" priority="5563">
      <formula>LEN(TRIM(AX352))=0</formula>
    </cfRule>
  </conditionalFormatting>
  <conditionalFormatting sqref="BF352">
    <cfRule type="containsBlanks" dxfId="5157" priority="5562">
      <formula>LEN(TRIM(BF352))=0</formula>
    </cfRule>
  </conditionalFormatting>
  <conditionalFormatting sqref="F353:G354">
    <cfRule type="containsBlanks" dxfId="5156" priority="5561">
      <formula>LEN(TRIM(F353))=0</formula>
    </cfRule>
  </conditionalFormatting>
  <conditionalFormatting sqref="H353:H354">
    <cfRule type="containsBlanks" dxfId="5155" priority="5560">
      <formula>LEN(TRIM(H353))=0</formula>
    </cfRule>
  </conditionalFormatting>
  <conditionalFormatting sqref="I353:I354">
    <cfRule type="containsBlanks" dxfId="5154" priority="5559">
      <formula>LEN(TRIM(I353))=0</formula>
    </cfRule>
  </conditionalFormatting>
  <conditionalFormatting sqref="J353:J354">
    <cfRule type="containsBlanks" dxfId="5153" priority="5558">
      <formula>LEN(TRIM(J353))=0</formula>
    </cfRule>
  </conditionalFormatting>
  <conditionalFormatting sqref="L353:L354">
    <cfRule type="containsBlanks" dxfId="5152" priority="5557">
      <formula>LEN(TRIM(L353))=0</formula>
    </cfRule>
  </conditionalFormatting>
  <conditionalFormatting sqref="K353:K354">
    <cfRule type="containsBlanks" dxfId="5151" priority="5556">
      <formula>LEN(TRIM(K353))=0</formula>
    </cfRule>
  </conditionalFormatting>
  <conditionalFormatting sqref="M353:M354">
    <cfRule type="containsBlanks" dxfId="5150" priority="5555">
      <formula>LEN(TRIM(M353))=0</formula>
    </cfRule>
  </conditionalFormatting>
  <conditionalFormatting sqref="S353:S354">
    <cfRule type="containsBlanks" dxfId="5149" priority="5554">
      <formula>LEN(TRIM(S353))=0</formula>
    </cfRule>
  </conditionalFormatting>
  <conditionalFormatting sqref="T353:T354">
    <cfRule type="containsBlanks" dxfId="5148" priority="5553">
      <formula>LEN(TRIM(T353))=0</formula>
    </cfRule>
  </conditionalFormatting>
  <conditionalFormatting sqref="X353">
    <cfRule type="containsBlanks" dxfId="5147" priority="5552">
      <formula>LEN(TRIM(X353))=0</formula>
    </cfRule>
  </conditionalFormatting>
  <conditionalFormatting sqref="AA353:AB354">
    <cfRule type="containsBlanks" dxfId="5146" priority="5551">
      <formula>LEN(TRIM(AA353))=0</formula>
    </cfRule>
  </conditionalFormatting>
  <conditionalFormatting sqref="Z353:Z354">
    <cfRule type="containsBlanks" dxfId="5145" priority="5550">
      <formula>LEN(TRIM(Z353))=0</formula>
    </cfRule>
  </conditionalFormatting>
  <conditionalFormatting sqref="X354">
    <cfRule type="containsBlanks" dxfId="5144" priority="5549">
      <formula>LEN(TRIM(X354))=0</formula>
    </cfRule>
  </conditionalFormatting>
  <conditionalFormatting sqref="AI353:AN354">
    <cfRule type="containsBlanks" dxfId="5143" priority="5548">
      <formula>LEN(TRIM(AI353))=0</formula>
    </cfRule>
  </conditionalFormatting>
  <conditionalFormatting sqref="AS353:AV354">
    <cfRule type="containsBlanks" dxfId="5142" priority="5547">
      <formula>LEN(TRIM(AS353))=0</formula>
    </cfRule>
  </conditionalFormatting>
  <conditionalFormatting sqref="AX353">
    <cfRule type="containsBlanks" dxfId="5141" priority="5546">
      <formula>LEN(TRIM(AX353))=0</formula>
    </cfRule>
  </conditionalFormatting>
  <conditionalFormatting sqref="AX354">
    <cfRule type="containsBlanks" dxfId="5140" priority="5545">
      <formula>LEN(TRIM(AX354))=0</formula>
    </cfRule>
  </conditionalFormatting>
  <conditionalFormatting sqref="BH354:BH358 BH360 BH362">
    <cfRule type="containsBlanks" dxfId="5139" priority="5544">
      <formula>LEN(TRIM(BH354))=0</formula>
    </cfRule>
  </conditionalFormatting>
  <conditionalFormatting sqref="F355">
    <cfRule type="containsBlanks" dxfId="5138" priority="5543">
      <formula>LEN(TRIM(F355))=0</formula>
    </cfRule>
  </conditionalFormatting>
  <conditionalFormatting sqref="H355">
    <cfRule type="containsBlanks" dxfId="5137" priority="5542">
      <formula>LEN(TRIM(H355))=0</formula>
    </cfRule>
  </conditionalFormatting>
  <conditionalFormatting sqref="O355">
    <cfRule type="containsBlanks" dxfId="5136" priority="5541">
      <formula>LEN(TRIM(O355))=0</formula>
    </cfRule>
  </conditionalFormatting>
  <conditionalFormatting sqref="L355">
    <cfRule type="containsBlanks" dxfId="5135" priority="5540">
      <formula>LEN(TRIM(L355))=0</formula>
    </cfRule>
  </conditionalFormatting>
  <conditionalFormatting sqref="I355">
    <cfRule type="containsBlanks" dxfId="5134" priority="5539">
      <formula>LEN(TRIM(I355))=0</formula>
    </cfRule>
  </conditionalFormatting>
  <conditionalFormatting sqref="J355">
    <cfRule type="containsBlanks" dxfId="5133" priority="5538">
      <formula>LEN(TRIM(J355))=0</formula>
    </cfRule>
  </conditionalFormatting>
  <conditionalFormatting sqref="AB355">
    <cfRule type="containsBlanks" dxfId="5132" priority="5537">
      <formula>LEN(TRIM(AB355))=0</formula>
    </cfRule>
  </conditionalFormatting>
  <conditionalFormatting sqref="AC355:AD355">
    <cfRule type="containsBlanks" dxfId="5131" priority="5536">
      <formula>LEN(TRIM(AC355))=0</formula>
    </cfRule>
  </conditionalFormatting>
  <conditionalFormatting sqref="AF355">
    <cfRule type="containsBlanks" dxfId="5130" priority="5535">
      <formula>LEN(TRIM(AF355))=0</formula>
    </cfRule>
  </conditionalFormatting>
  <conditionalFormatting sqref="AG355">
    <cfRule type="containsBlanks" dxfId="5129" priority="5534">
      <formula>LEN(TRIM(AG355))=0</formula>
    </cfRule>
  </conditionalFormatting>
  <conditionalFormatting sqref="S355">
    <cfRule type="containsBlanks" dxfId="5128" priority="5533">
      <formula>LEN(TRIM(S355))=0</formula>
    </cfRule>
  </conditionalFormatting>
  <conditionalFormatting sqref="T355">
    <cfRule type="containsBlanks" dxfId="5127" priority="5532">
      <formula>LEN(TRIM(T355))=0</formula>
    </cfRule>
  </conditionalFormatting>
  <conditionalFormatting sqref="AS355:AV355">
    <cfRule type="containsBlanks" dxfId="5126" priority="5531">
      <formula>LEN(TRIM(AS355))=0</formula>
    </cfRule>
  </conditionalFormatting>
  <conditionalFormatting sqref="AI355:AN355">
    <cfRule type="containsBlanks" dxfId="5125" priority="5530">
      <formula>LEN(TRIM(AI355))=0</formula>
    </cfRule>
  </conditionalFormatting>
  <conditionalFormatting sqref="G356">
    <cfRule type="containsBlanks" dxfId="5124" priority="5529">
      <formula>LEN(TRIM(G356))=0</formula>
    </cfRule>
  </conditionalFormatting>
  <conditionalFormatting sqref="F356">
    <cfRule type="containsBlanks" dxfId="5123" priority="5528">
      <formula>LEN(TRIM(F356))=0</formula>
    </cfRule>
  </conditionalFormatting>
  <conditionalFormatting sqref="H356">
    <cfRule type="containsBlanks" dxfId="5122" priority="5527">
      <formula>LEN(TRIM(H356))=0</formula>
    </cfRule>
  </conditionalFormatting>
  <conditionalFormatting sqref="I356">
    <cfRule type="containsBlanks" dxfId="5121" priority="5526">
      <formula>LEN(TRIM(I356))=0</formula>
    </cfRule>
  </conditionalFormatting>
  <conditionalFormatting sqref="J356">
    <cfRule type="containsBlanks" dxfId="5120" priority="5525">
      <formula>LEN(TRIM(J356))=0</formula>
    </cfRule>
  </conditionalFormatting>
  <conditionalFormatting sqref="O356">
    <cfRule type="containsBlanks" dxfId="5119" priority="5524">
      <formula>LEN(TRIM(O356))=0</formula>
    </cfRule>
  </conditionalFormatting>
  <conditionalFormatting sqref="K356:L356">
    <cfRule type="containsBlanks" dxfId="5118" priority="5523">
      <formula>LEN(TRIM(K356))=0</formula>
    </cfRule>
  </conditionalFormatting>
  <conditionalFormatting sqref="M356">
    <cfRule type="containsBlanks" dxfId="5117" priority="5522">
      <formula>LEN(TRIM(M356))=0</formula>
    </cfRule>
  </conditionalFormatting>
  <conditionalFormatting sqref="AB356">
    <cfRule type="containsBlanks" dxfId="5116" priority="5521">
      <formula>LEN(TRIM(AB356))=0</formula>
    </cfRule>
  </conditionalFormatting>
  <conditionalFormatting sqref="AF356">
    <cfRule type="containsBlanks" dxfId="5115" priority="5520">
      <formula>LEN(TRIM(AF356))=0</formula>
    </cfRule>
  </conditionalFormatting>
  <conditionalFormatting sqref="AG356">
    <cfRule type="containsBlanks" dxfId="5114" priority="5519">
      <formula>LEN(TRIM(AG356))=0</formula>
    </cfRule>
  </conditionalFormatting>
  <conditionalFormatting sqref="AC356:AD356">
    <cfRule type="containsBlanks" dxfId="5113" priority="5518">
      <formula>LEN(TRIM(AC356))=0</formula>
    </cfRule>
  </conditionalFormatting>
  <conditionalFormatting sqref="AX356">
    <cfRule type="containsBlanks" dxfId="5112" priority="5517">
      <formula>LEN(TRIM(AX356))=0</formula>
    </cfRule>
  </conditionalFormatting>
  <conditionalFormatting sqref="AU356:AV356">
    <cfRule type="containsBlanks" dxfId="5111" priority="5516">
      <formula>LEN(TRIM(AU356))=0</formula>
    </cfRule>
  </conditionalFormatting>
  <conditionalFormatting sqref="F357:G357">
    <cfRule type="containsBlanks" dxfId="5110" priority="5515">
      <formula>LEN(TRIM(F357))=0</formula>
    </cfRule>
  </conditionalFormatting>
  <conditionalFormatting sqref="H357">
    <cfRule type="containsBlanks" dxfId="5109" priority="5514">
      <formula>LEN(TRIM(H357))=0</formula>
    </cfRule>
  </conditionalFormatting>
  <conditionalFormatting sqref="I357">
    <cfRule type="containsBlanks" dxfId="5108" priority="5513">
      <formula>LEN(TRIM(I357))=0</formula>
    </cfRule>
  </conditionalFormatting>
  <conditionalFormatting sqref="J357">
    <cfRule type="containsBlanks" dxfId="5107" priority="5512">
      <formula>LEN(TRIM(J357))=0</formula>
    </cfRule>
  </conditionalFormatting>
  <conditionalFormatting sqref="O357">
    <cfRule type="containsBlanks" dxfId="5106" priority="5511">
      <formula>LEN(TRIM(O357))=0</formula>
    </cfRule>
  </conditionalFormatting>
  <conditionalFormatting sqref="K357:L357">
    <cfRule type="containsBlanks" dxfId="5105" priority="5510">
      <formula>LEN(TRIM(K357))=0</formula>
    </cfRule>
  </conditionalFormatting>
  <conditionalFormatting sqref="M357">
    <cfRule type="containsBlanks" dxfId="5104" priority="5509">
      <formula>LEN(TRIM(M357))=0</formula>
    </cfRule>
  </conditionalFormatting>
  <conditionalFormatting sqref="AB357">
    <cfRule type="containsBlanks" dxfId="5103" priority="5508">
      <formula>LEN(TRIM(AB357))=0</formula>
    </cfRule>
  </conditionalFormatting>
  <conditionalFormatting sqref="X357">
    <cfRule type="containsBlanks" dxfId="5102" priority="5507">
      <formula>LEN(TRIM(X357))=0</formula>
    </cfRule>
  </conditionalFormatting>
  <conditionalFormatting sqref="AX357">
    <cfRule type="containsBlanks" dxfId="5101" priority="5506">
      <formula>LEN(TRIM(AX357))=0</formula>
    </cfRule>
  </conditionalFormatting>
  <conditionalFormatting sqref="AU357:AV357">
    <cfRule type="containsBlanks" dxfId="5100" priority="5505">
      <formula>LEN(TRIM(AU357))=0</formula>
    </cfRule>
  </conditionalFormatting>
  <conditionalFormatting sqref="F358">
    <cfRule type="containsBlanks" dxfId="5099" priority="5504">
      <formula>LEN(TRIM(F358))=0</formula>
    </cfRule>
  </conditionalFormatting>
  <conditionalFormatting sqref="H358">
    <cfRule type="containsBlanks" dxfId="5098" priority="5503">
      <formula>LEN(TRIM(H358))=0</formula>
    </cfRule>
  </conditionalFormatting>
  <conditionalFormatting sqref="I358">
    <cfRule type="containsBlanks" dxfId="5097" priority="5502">
      <formula>LEN(TRIM(I358))=0</formula>
    </cfRule>
  </conditionalFormatting>
  <conditionalFormatting sqref="J358">
    <cfRule type="containsBlanks" dxfId="5096" priority="5501">
      <formula>LEN(TRIM(J358))=0</formula>
    </cfRule>
  </conditionalFormatting>
  <conditionalFormatting sqref="K358">
    <cfRule type="containsBlanks" dxfId="5095" priority="5500">
      <formula>LEN(TRIM(K358))=0</formula>
    </cfRule>
  </conditionalFormatting>
  <conditionalFormatting sqref="M358">
    <cfRule type="containsBlanks" dxfId="5094" priority="5499">
      <formula>LEN(TRIM(M358))=0</formula>
    </cfRule>
  </conditionalFormatting>
  <conditionalFormatting sqref="N358:P358">
    <cfRule type="containsBlanks" dxfId="5093" priority="5498">
      <formula>LEN(TRIM(N358))=0</formula>
    </cfRule>
  </conditionalFormatting>
  <conditionalFormatting sqref="X358">
    <cfRule type="containsBlanks" dxfId="5092" priority="5497">
      <formula>LEN(TRIM(X358))=0</formula>
    </cfRule>
  </conditionalFormatting>
  <conditionalFormatting sqref="AC358:AD358">
    <cfRule type="containsBlanks" dxfId="5091" priority="5496">
      <formula>LEN(TRIM(AC358))=0</formula>
    </cfRule>
  </conditionalFormatting>
  <conditionalFormatting sqref="AF358">
    <cfRule type="containsBlanks" dxfId="5090" priority="5495">
      <formula>LEN(TRIM(AF358))=0</formula>
    </cfRule>
  </conditionalFormatting>
  <conditionalFormatting sqref="AU358:AV358">
    <cfRule type="containsBlanks" dxfId="5089" priority="5494">
      <formula>LEN(TRIM(AU358))=0</formula>
    </cfRule>
  </conditionalFormatting>
  <conditionalFormatting sqref="AX358">
    <cfRule type="containsBlanks" dxfId="5088" priority="5493">
      <formula>LEN(TRIM(AX358))=0</formula>
    </cfRule>
  </conditionalFormatting>
  <conditionalFormatting sqref="AK358:AL358">
    <cfRule type="containsBlanks" dxfId="5087" priority="5492">
      <formula>LEN(TRIM(AK358))=0</formula>
    </cfRule>
  </conditionalFormatting>
  <conditionalFormatting sqref="G359">
    <cfRule type="containsBlanks" dxfId="5086" priority="5491">
      <formula>LEN(TRIM(G359))=0</formula>
    </cfRule>
  </conditionalFormatting>
  <conditionalFormatting sqref="F359">
    <cfRule type="containsBlanks" dxfId="5085" priority="5490">
      <formula>LEN(TRIM(F359))=0</formula>
    </cfRule>
  </conditionalFormatting>
  <conditionalFormatting sqref="H359">
    <cfRule type="containsBlanks" dxfId="5084" priority="5489">
      <formula>LEN(TRIM(H359))=0</formula>
    </cfRule>
  </conditionalFormatting>
  <conditionalFormatting sqref="I359">
    <cfRule type="containsBlanks" dxfId="5083" priority="5488">
      <formula>LEN(TRIM(I359))=0</formula>
    </cfRule>
  </conditionalFormatting>
  <conditionalFormatting sqref="J359">
    <cfRule type="containsBlanks" dxfId="5082" priority="5487">
      <formula>LEN(TRIM(J359))=0</formula>
    </cfRule>
  </conditionalFormatting>
  <conditionalFormatting sqref="L359">
    <cfRule type="containsBlanks" dxfId="5081" priority="5486">
      <formula>LEN(TRIM(L359))=0</formula>
    </cfRule>
  </conditionalFormatting>
  <conditionalFormatting sqref="K359">
    <cfRule type="containsBlanks" dxfId="5080" priority="5485">
      <formula>LEN(TRIM(K359))=0</formula>
    </cfRule>
  </conditionalFormatting>
  <conditionalFormatting sqref="M359">
    <cfRule type="containsBlanks" dxfId="5079" priority="5484">
      <formula>LEN(TRIM(M359))=0</formula>
    </cfRule>
  </conditionalFormatting>
  <conditionalFormatting sqref="N359:P359">
    <cfRule type="containsBlanks" dxfId="5078" priority="5483">
      <formula>LEN(TRIM(N359))=0</formula>
    </cfRule>
  </conditionalFormatting>
  <conditionalFormatting sqref="W359">
    <cfRule type="containsBlanks" dxfId="5077" priority="5482">
      <formula>LEN(TRIM(W359))=0</formula>
    </cfRule>
  </conditionalFormatting>
  <conditionalFormatting sqref="X359">
    <cfRule type="containsBlanks" dxfId="5076" priority="5481">
      <formula>LEN(TRIM(X359))=0</formula>
    </cfRule>
  </conditionalFormatting>
  <conditionalFormatting sqref="AC359:AD359">
    <cfRule type="containsBlanks" dxfId="5075" priority="5480">
      <formula>LEN(TRIM(AC359))=0</formula>
    </cfRule>
  </conditionalFormatting>
  <conditionalFormatting sqref="AF359">
    <cfRule type="containsBlanks" dxfId="5074" priority="5479">
      <formula>LEN(TRIM(AF359))=0</formula>
    </cfRule>
  </conditionalFormatting>
  <conditionalFormatting sqref="AX359">
    <cfRule type="containsBlanks" dxfId="5073" priority="5478">
      <formula>LEN(TRIM(AX359))=0</formula>
    </cfRule>
  </conditionalFormatting>
  <conditionalFormatting sqref="AW359">
    <cfRule type="containsBlanks" dxfId="5072" priority="5477">
      <formula>LEN(TRIM(AW359))=0</formula>
    </cfRule>
  </conditionalFormatting>
  <conditionalFormatting sqref="AU359:AV359">
    <cfRule type="containsBlanks" dxfId="5071" priority="5476">
      <formula>LEN(TRIM(AU359))=0</formula>
    </cfRule>
  </conditionalFormatting>
  <conditionalFormatting sqref="G360">
    <cfRule type="containsBlanks" dxfId="5070" priority="5475">
      <formula>LEN(TRIM(G360))=0</formula>
    </cfRule>
  </conditionalFormatting>
  <conditionalFormatting sqref="F360">
    <cfRule type="containsBlanks" dxfId="5069" priority="5474">
      <formula>LEN(TRIM(F360))=0</formula>
    </cfRule>
  </conditionalFormatting>
  <conditionalFormatting sqref="H360">
    <cfRule type="containsBlanks" dxfId="5068" priority="5473">
      <formula>LEN(TRIM(H360))=0</formula>
    </cfRule>
  </conditionalFormatting>
  <conditionalFormatting sqref="I360">
    <cfRule type="containsBlanks" dxfId="5067" priority="5472">
      <formula>LEN(TRIM(I360))=0</formula>
    </cfRule>
  </conditionalFormatting>
  <conditionalFormatting sqref="J360">
    <cfRule type="containsBlanks" dxfId="5066" priority="5471">
      <formula>LEN(TRIM(J360))=0</formula>
    </cfRule>
  </conditionalFormatting>
  <conditionalFormatting sqref="L360">
    <cfRule type="containsBlanks" dxfId="5065" priority="5470">
      <formula>LEN(TRIM(L360))=0</formula>
    </cfRule>
  </conditionalFormatting>
  <conditionalFormatting sqref="N360:P360">
    <cfRule type="containsBlanks" dxfId="5064" priority="5469">
      <formula>LEN(TRIM(N360))=0</formula>
    </cfRule>
  </conditionalFormatting>
  <conditionalFormatting sqref="X360">
    <cfRule type="containsBlanks" dxfId="5063" priority="5468">
      <formula>LEN(TRIM(X360))=0</formula>
    </cfRule>
  </conditionalFormatting>
  <conditionalFormatting sqref="AB360">
    <cfRule type="containsBlanks" dxfId="5062" priority="5467">
      <formula>LEN(TRIM(AB360))=0</formula>
    </cfRule>
  </conditionalFormatting>
  <conditionalFormatting sqref="AC360:AD360">
    <cfRule type="containsBlanks" dxfId="5061" priority="5466">
      <formula>LEN(TRIM(AC360))=0</formula>
    </cfRule>
  </conditionalFormatting>
  <conditionalFormatting sqref="K361 M361 Q361:W361 Y361:AA361 AE361:AH361">
    <cfRule type="containsBlanks" dxfId="5060" priority="5465">
      <formula>LEN(TRIM(K361))=0</formula>
    </cfRule>
  </conditionalFormatting>
  <conditionalFormatting sqref="G361">
    <cfRule type="containsBlanks" dxfId="5059" priority="5464">
      <formula>LEN(TRIM(G361))=0</formula>
    </cfRule>
  </conditionalFormatting>
  <conditionalFormatting sqref="F361">
    <cfRule type="containsBlanks" dxfId="5058" priority="5463">
      <formula>LEN(TRIM(F361))=0</formula>
    </cfRule>
  </conditionalFormatting>
  <conditionalFormatting sqref="H361">
    <cfRule type="containsBlanks" dxfId="5057" priority="5462">
      <formula>LEN(TRIM(H361))=0</formula>
    </cfRule>
  </conditionalFormatting>
  <conditionalFormatting sqref="I361">
    <cfRule type="containsBlanks" dxfId="5056" priority="5461">
      <formula>LEN(TRIM(I361))=0</formula>
    </cfRule>
  </conditionalFormatting>
  <conditionalFormatting sqref="J361">
    <cfRule type="containsBlanks" dxfId="5055" priority="5460">
      <formula>LEN(TRIM(J361))=0</formula>
    </cfRule>
  </conditionalFormatting>
  <conditionalFormatting sqref="L361">
    <cfRule type="containsBlanks" dxfId="5054" priority="5459">
      <formula>LEN(TRIM(L361))=0</formula>
    </cfRule>
  </conditionalFormatting>
  <conditionalFormatting sqref="N361:P361">
    <cfRule type="containsBlanks" dxfId="5053" priority="5458">
      <formula>LEN(TRIM(N361))=0</formula>
    </cfRule>
  </conditionalFormatting>
  <conditionalFormatting sqref="X361">
    <cfRule type="containsBlanks" dxfId="5052" priority="5457">
      <formula>LEN(TRIM(X361))=0</formula>
    </cfRule>
  </conditionalFormatting>
  <conditionalFormatting sqref="AB361">
    <cfRule type="containsBlanks" dxfId="5051" priority="5456">
      <formula>LEN(TRIM(AB361))=0</formula>
    </cfRule>
  </conditionalFormatting>
  <conditionalFormatting sqref="AC361:AD361">
    <cfRule type="containsBlanks" dxfId="5050" priority="5455">
      <formula>LEN(TRIM(AC361))=0</formula>
    </cfRule>
  </conditionalFormatting>
  <conditionalFormatting sqref="AW360">
    <cfRule type="containsBlanks" dxfId="5049" priority="5454">
      <formula>LEN(TRIM(AW360))=0</formula>
    </cfRule>
  </conditionalFormatting>
  <conditionalFormatting sqref="AU360:AV360">
    <cfRule type="containsBlanks" dxfId="5048" priority="5453">
      <formula>LEN(TRIM(AU360))=0</formula>
    </cfRule>
  </conditionalFormatting>
  <conditionalFormatting sqref="AX360:AX361">
    <cfRule type="containsBlanks" dxfId="5047" priority="5452">
      <formula>LEN(TRIM(AX360))=0</formula>
    </cfRule>
  </conditionalFormatting>
  <conditionalFormatting sqref="AU361:AV361">
    <cfRule type="containsBlanks" dxfId="5046" priority="5451">
      <formula>LEN(TRIM(AU361))=0</formula>
    </cfRule>
  </conditionalFormatting>
  <conditionalFormatting sqref="BH361">
    <cfRule type="containsBlanks" dxfId="5045" priority="5450">
      <formula>LEN(TRIM(BH361))=0</formula>
    </cfRule>
  </conditionalFormatting>
  <conditionalFormatting sqref="F362">
    <cfRule type="containsBlanks" dxfId="5044" priority="5449">
      <formula>LEN(TRIM(F362))=0</formula>
    </cfRule>
  </conditionalFormatting>
  <conditionalFormatting sqref="H362">
    <cfRule type="containsBlanks" dxfId="5043" priority="5448">
      <formula>LEN(TRIM(H362))=0</formula>
    </cfRule>
  </conditionalFormatting>
  <conditionalFormatting sqref="L362">
    <cfRule type="containsBlanks" dxfId="5042" priority="5447">
      <formula>LEN(TRIM(L362))=0</formula>
    </cfRule>
  </conditionalFormatting>
  <conditionalFormatting sqref="N362:P362">
    <cfRule type="containsBlanks" dxfId="5041" priority="5446">
      <formula>LEN(TRIM(N362))=0</formula>
    </cfRule>
  </conditionalFormatting>
  <conditionalFormatting sqref="AN362:AN363">
    <cfRule type="containsBlanks" dxfId="5040" priority="5445">
      <formula>LEN(TRIM(AN362))=0</formula>
    </cfRule>
  </conditionalFormatting>
  <conditionalFormatting sqref="AL362:AL363">
    <cfRule type="containsBlanks" dxfId="5039" priority="5444">
      <formula>LEN(TRIM(AL362))=0</formula>
    </cfRule>
  </conditionalFormatting>
  <conditionalFormatting sqref="W362">
    <cfRule type="containsBlanks" dxfId="5038" priority="5443">
      <formula>LEN(TRIM(W362))=0</formula>
    </cfRule>
  </conditionalFormatting>
  <conditionalFormatting sqref="X362">
    <cfRule type="containsBlanks" dxfId="5037" priority="5442">
      <formula>LEN(TRIM(X362))=0</formula>
    </cfRule>
  </conditionalFormatting>
  <conditionalFormatting sqref="Y362">
    <cfRule type="containsBlanks" dxfId="5036" priority="5441">
      <formula>LEN(TRIM(Y362))=0</formula>
    </cfRule>
  </conditionalFormatting>
  <conditionalFormatting sqref="Z362">
    <cfRule type="containsBlanks" dxfId="5035" priority="5440">
      <formula>LEN(TRIM(Z362))=0</formula>
    </cfRule>
  </conditionalFormatting>
  <conditionalFormatting sqref="AE362">
    <cfRule type="containsBlanks" dxfId="5034" priority="5439">
      <formula>LEN(TRIM(AE362))=0</formula>
    </cfRule>
  </conditionalFormatting>
  <conditionalFormatting sqref="AF362">
    <cfRule type="containsBlanks" dxfId="5033" priority="5438">
      <formula>LEN(TRIM(AF362))=0</formula>
    </cfRule>
  </conditionalFormatting>
  <conditionalFormatting sqref="AA362">
    <cfRule type="containsBlanks" dxfId="5032" priority="5437">
      <formula>LEN(TRIM(AA362))=0</formula>
    </cfRule>
  </conditionalFormatting>
  <conditionalFormatting sqref="AB362">
    <cfRule type="containsBlanks" dxfId="5031" priority="5436">
      <formula>LEN(TRIM(AB362))=0</formula>
    </cfRule>
  </conditionalFormatting>
  <conditionalFormatting sqref="AG362">
    <cfRule type="containsBlanks" dxfId="5030" priority="5435">
      <formula>LEN(TRIM(AG362))=0</formula>
    </cfRule>
  </conditionalFormatting>
  <conditionalFormatting sqref="AH362">
    <cfRule type="containsBlanks" dxfId="5029" priority="5434">
      <formula>LEN(TRIM(AH362))=0</formula>
    </cfRule>
  </conditionalFormatting>
  <conditionalFormatting sqref="AC362:AD362">
    <cfRule type="containsBlanks" dxfId="5028" priority="5433">
      <formula>LEN(TRIM(AC362))=0</formula>
    </cfRule>
  </conditionalFormatting>
  <conditionalFormatting sqref="G363 I363:K363 M363 Q363 S363 U363:V363">
    <cfRule type="containsBlanks" dxfId="5027" priority="5432">
      <formula>LEN(TRIM(G363))=0</formula>
    </cfRule>
  </conditionalFormatting>
  <conditionalFormatting sqref="F363">
    <cfRule type="containsBlanks" dxfId="5026" priority="5431">
      <formula>LEN(TRIM(F363))=0</formula>
    </cfRule>
  </conditionalFormatting>
  <conditionalFormatting sqref="H363">
    <cfRule type="containsBlanks" dxfId="5025" priority="5430">
      <formula>LEN(TRIM(H363))=0</formula>
    </cfRule>
  </conditionalFormatting>
  <conditionalFormatting sqref="L363">
    <cfRule type="containsBlanks" dxfId="5024" priority="5429">
      <formula>LEN(TRIM(L363))=0</formula>
    </cfRule>
  </conditionalFormatting>
  <conditionalFormatting sqref="N363:P363">
    <cfRule type="containsBlanks" dxfId="5023" priority="5428">
      <formula>LEN(TRIM(N363))=0</formula>
    </cfRule>
  </conditionalFormatting>
  <conditionalFormatting sqref="W363">
    <cfRule type="containsBlanks" dxfId="5022" priority="5427">
      <formula>LEN(TRIM(W363))=0</formula>
    </cfRule>
  </conditionalFormatting>
  <conditionalFormatting sqref="X363">
    <cfRule type="containsBlanks" dxfId="5021" priority="5426">
      <formula>LEN(TRIM(X363))=0</formula>
    </cfRule>
  </conditionalFormatting>
  <conditionalFormatting sqref="Y363">
    <cfRule type="containsBlanks" dxfId="5020" priority="5425">
      <formula>LEN(TRIM(Y363))=0</formula>
    </cfRule>
  </conditionalFormatting>
  <conditionalFormatting sqref="Z363">
    <cfRule type="containsBlanks" dxfId="5019" priority="5424">
      <formula>LEN(TRIM(Z363))=0</formula>
    </cfRule>
  </conditionalFormatting>
  <conditionalFormatting sqref="AE363">
    <cfRule type="containsBlanks" dxfId="5018" priority="5423">
      <formula>LEN(TRIM(AE363))=0</formula>
    </cfRule>
  </conditionalFormatting>
  <conditionalFormatting sqref="AF363">
    <cfRule type="containsBlanks" dxfId="5017" priority="5422">
      <formula>LEN(TRIM(AF363))=0</formula>
    </cfRule>
  </conditionalFormatting>
  <conditionalFormatting sqref="AA363">
    <cfRule type="containsBlanks" dxfId="5016" priority="5421">
      <formula>LEN(TRIM(AA363))=0</formula>
    </cfRule>
  </conditionalFormatting>
  <conditionalFormatting sqref="AB363">
    <cfRule type="containsBlanks" dxfId="5015" priority="5420">
      <formula>LEN(TRIM(AB363))=0</formula>
    </cfRule>
  </conditionalFormatting>
  <conditionalFormatting sqref="AG363">
    <cfRule type="containsBlanks" dxfId="5014" priority="5419">
      <formula>LEN(TRIM(AG363))=0</formula>
    </cfRule>
  </conditionalFormatting>
  <conditionalFormatting sqref="AH363">
    <cfRule type="containsBlanks" dxfId="5013" priority="5418">
      <formula>LEN(TRIM(AH363))=0</formula>
    </cfRule>
  </conditionalFormatting>
  <conditionalFormatting sqref="AC363:AD363">
    <cfRule type="containsBlanks" dxfId="5012" priority="5417">
      <formula>LEN(TRIM(AC363))=0</formula>
    </cfRule>
  </conditionalFormatting>
  <conditionalFormatting sqref="AX362:AX363">
    <cfRule type="containsBlanks" dxfId="5011" priority="5416">
      <formula>LEN(TRIM(AX362))=0</formula>
    </cfRule>
  </conditionalFormatting>
  <conditionalFormatting sqref="BH363">
    <cfRule type="containsBlanks" dxfId="5010" priority="5411">
      <formula>LEN(TRIM(BH363))=0</formula>
    </cfRule>
  </conditionalFormatting>
  <conditionalFormatting sqref="AU362:AV362">
    <cfRule type="containsBlanks" dxfId="5009" priority="5414">
      <formula>LEN(TRIM(AU362))=0</formula>
    </cfRule>
  </conditionalFormatting>
  <conditionalFormatting sqref="AU363:AV363">
    <cfRule type="containsBlanks" dxfId="5008" priority="5413">
      <formula>LEN(TRIM(AU363))=0</formula>
    </cfRule>
  </conditionalFormatting>
  <conditionalFormatting sqref="AW362:AW363">
    <cfRule type="containsBlanks" dxfId="5007" priority="5412">
      <formula>LEN(TRIM(AW362))=0</formula>
    </cfRule>
  </conditionalFormatting>
  <conditionalFormatting sqref="AD380">
    <cfRule type="containsBlanks" dxfId="5006" priority="5260">
      <formula>LEN(TRIM(AD380))=0</formula>
    </cfRule>
  </conditionalFormatting>
  <conditionalFormatting sqref="AC381">
    <cfRule type="containsBlanks" dxfId="5005" priority="5259">
      <formula>LEN(TRIM(AC381))=0</formula>
    </cfRule>
  </conditionalFormatting>
  <conditionalFormatting sqref="H364">
    <cfRule type="containsBlanks" dxfId="5004" priority="5408">
      <formula>LEN(TRIM(H364))=0</formula>
    </cfRule>
  </conditionalFormatting>
  <conditionalFormatting sqref="I364">
    <cfRule type="containsBlanks" dxfId="5003" priority="5407">
      <formula>LEN(TRIM(I364))=0</formula>
    </cfRule>
  </conditionalFormatting>
  <conditionalFormatting sqref="J364">
    <cfRule type="containsBlanks" dxfId="5002" priority="5406">
      <formula>LEN(TRIM(J364))=0</formula>
    </cfRule>
  </conditionalFormatting>
  <conditionalFormatting sqref="L364">
    <cfRule type="containsBlanks" dxfId="5001" priority="5405">
      <formula>LEN(TRIM(L364))=0</formula>
    </cfRule>
  </conditionalFormatting>
  <conditionalFormatting sqref="O364">
    <cfRule type="containsBlanks" dxfId="5000" priority="5404">
      <formula>LEN(TRIM(O364))=0</formula>
    </cfRule>
  </conditionalFormatting>
  <conditionalFormatting sqref="X364">
    <cfRule type="containsBlanks" dxfId="4999" priority="5403">
      <formula>LEN(TRIM(X364))=0</formula>
    </cfRule>
  </conditionalFormatting>
  <conditionalFormatting sqref="Z364">
    <cfRule type="containsBlanks" dxfId="4998" priority="5402">
      <formula>LEN(TRIM(Z364))=0</formula>
    </cfRule>
  </conditionalFormatting>
  <conditionalFormatting sqref="AE364">
    <cfRule type="containsBlanks" dxfId="4997" priority="5401">
      <formula>LEN(TRIM(AE364))=0</formula>
    </cfRule>
  </conditionalFormatting>
  <conditionalFormatting sqref="AB364">
    <cfRule type="containsBlanks" dxfId="4996" priority="5400">
      <formula>LEN(TRIM(AB364))=0</formula>
    </cfRule>
  </conditionalFormatting>
  <conditionalFormatting sqref="AG364">
    <cfRule type="containsBlanks" dxfId="4995" priority="5399">
      <formula>LEN(TRIM(AG364))=0</formula>
    </cfRule>
  </conditionalFormatting>
  <conditionalFormatting sqref="AI364:AN364">
    <cfRule type="containsBlanks" dxfId="4994" priority="5398">
      <formula>LEN(TRIM(AI364))=0</formula>
    </cfRule>
  </conditionalFormatting>
  <conditionalFormatting sqref="AS364:AV364">
    <cfRule type="containsBlanks" dxfId="4993" priority="5397">
      <formula>LEN(TRIM(AS364))=0</formula>
    </cfRule>
  </conditionalFormatting>
  <conditionalFormatting sqref="AX364">
    <cfRule type="containsBlanks" dxfId="4992" priority="5396">
      <formula>LEN(TRIM(AX364))=0</formula>
    </cfRule>
  </conditionalFormatting>
  <conditionalFormatting sqref="AW364">
    <cfRule type="containsBlanks" dxfId="4991" priority="5395">
      <formula>LEN(TRIM(AW364))=0</formula>
    </cfRule>
  </conditionalFormatting>
  <conditionalFormatting sqref="S364">
    <cfRule type="containsBlanks" dxfId="4990" priority="5394">
      <formula>LEN(TRIM(S364))=0</formula>
    </cfRule>
  </conditionalFormatting>
  <conditionalFormatting sqref="T364">
    <cfRule type="containsBlanks" dxfId="4989" priority="5393">
      <formula>LEN(TRIM(T364))=0</formula>
    </cfRule>
  </conditionalFormatting>
  <conditionalFormatting sqref="H365">
    <cfRule type="containsBlanks" dxfId="4988" priority="5392">
      <formula>LEN(TRIM(H365))=0</formula>
    </cfRule>
  </conditionalFormatting>
  <conditionalFormatting sqref="I365">
    <cfRule type="containsBlanks" dxfId="4987" priority="5391">
      <formula>LEN(TRIM(I365))=0</formula>
    </cfRule>
  </conditionalFormatting>
  <conditionalFormatting sqref="J365">
    <cfRule type="containsBlanks" dxfId="4986" priority="5390">
      <formula>LEN(TRIM(J365))=0</formula>
    </cfRule>
  </conditionalFormatting>
  <conditionalFormatting sqref="O365">
    <cfRule type="containsBlanks" dxfId="4985" priority="5389">
      <formula>LEN(TRIM(O365))=0</formula>
    </cfRule>
  </conditionalFormatting>
  <conditionalFormatting sqref="M365">
    <cfRule type="containsBlanks" dxfId="4984" priority="5388">
      <formula>LEN(TRIM(M365))=0</formula>
    </cfRule>
  </conditionalFormatting>
  <conditionalFormatting sqref="K365">
    <cfRule type="containsBlanks" dxfId="4983" priority="5387">
      <formula>LEN(TRIM(K365))=0</formula>
    </cfRule>
  </conditionalFormatting>
  <conditionalFormatting sqref="X365">
    <cfRule type="containsBlanks" dxfId="4982" priority="5386">
      <formula>LEN(TRIM(X365))=0</formula>
    </cfRule>
  </conditionalFormatting>
  <conditionalFormatting sqref="Z365">
    <cfRule type="containsBlanks" dxfId="4981" priority="5385">
      <formula>LEN(TRIM(Z365))=0</formula>
    </cfRule>
  </conditionalFormatting>
  <conditionalFormatting sqref="AA365">
    <cfRule type="containsBlanks" dxfId="4980" priority="5384">
      <formula>LEN(TRIM(AA365))=0</formula>
    </cfRule>
  </conditionalFormatting>
  <conditionalFormatting sqref="AB365">
    <cfRule type="containsBlanks" dxfId="4979" priority="5383">
      <formula>LEN(TRIM(AB365))=0</formula>
    </cfRule>
  </conditionalFormatting>
  <conditionalFormatting sqref="AG365">
    <cfRule type="containsBlanks" dxfId="4978" priority="5382">
      <formula>LEN(TRIM(AG365))=0</formula>
    </cfRule>
  </conditionalFormatting>
  <conditionalFormatting sqref="AL365">
    <cfRule type="containsBlanks" dxfId="4977" priority="5381">
      <formula>LEN(TRIM(AL365))=0</formula>
    </cfRule>
  </conditionalFormatting>
  <conditionalFormatting sqref="AU365:AV365">
    <cfRule type="containsBlanks" dxfId="4976" priority="5380">
      <formula>LEN(TRIM(AU365))=0</formula>
    </cfRule>
  </conditionalFormatting>
  <conditionalFormatting sqref="AX365">
    <cfRule type="containsBlanks" dxfId="4975" priority="5379">
      <formula>LEN(TRIM(AX365))=0</formula>
    </cfRule>
  </conditionalFormatting>
  <conditionalFormatting sqref="AW365">
    <cfRule type="containsBlanks" dxfId="4974" priority="5378">
      <formula>LEN(TRIM(AW365))=0</formula>
    </cfRule>
  </conditionalFormatting>
  <conditionalFormatting sqref="I366">
    <cfRule type="containsBlanks" dxfId="4973" priority="5377">
      <formula>LEN(TRIM(I366))=0</formula>
    </cfRule>
  </conditionalFormatting>
  <conditionalFormatting sqref="J366">
    <cfRule type="containsBlanks" dxfId="4972" priority="5376">
      <formula>LEN(TRIM(J366))=0</formula>
    </cfRule>
  </conditionalFormatting>
  <conditionalFormatting sqref="O366">
    <cfRule type="containsBlanks" dxfId="4971" priority="5375">
      <formula>LEN(TRIM(O366))=0</formula>
    </cfRule>
  </conditionalFormatting>
  <conditionalFormatting sqref="K366:M366">
    <cfRule type="containsBlanks" dxfId="4970" priority="5374">
      <formula>LEN(TRIM(K366))=0</formula>
    </cfRule>
  </conditionalFormatting>
  <conditionalFormatting sqref="X366">
    <cfRule type="containsBlanks" dxfId="4969" priority="5373">
      <formula>LEN(TRIM(X366))=0</formula>
    </cfRule>
  </conditionalFormatting>
  <conditionalFormatting sqref="AF366:AG366">
    <cfRule type="containsBlanks" dxfId="4968" priority="5372">
      <formula>LEN(TRIM(AF366))=0</formula>
    </cfRule>
  </conditionalFormatting>
  <conditionalFormatting sqref="AX366">
    <cfRule type="containsBlanks" dxfId="4967" priority="5371">
      <formula>LEN(TRIM(AX366))=0</formula>
    </cfRule>
  </conditionalFormatting>
  <conditionalFormatting sqref="AU366:AV366">
    <cfRule type="containsBlanks" dxfId="4966" priority="5370">
      <formula>LEN(TRIM(AU366))=0</formula>
    </cfRule>
  </conditionalFormatting>
  <conditionalFormatting sqref="I367">
    <cfRule type="containsBlanks" dxfId="4965" priority="5369">
      <formula>LEN(TRIM(I367))=0</formula>
    </cfRule>
  </conditionalFormatting>
  <conditionalFormatting sqref="J367">
    <cfRule type="containsBlanks" dxfId="4964" priority="5368">
      <formula>LEN(TRIM(J367))=0</formula>
    </cfRule>
  </conditionalFormatting>
  <conditionalFormatting sqref="O367">
    <cfRule type="containsBlanks" dxfId="4963" priority="5367">
      <formula>LEN(TRIM(O367))=0</formula>
    </cfRule>
  </conditionalFormatting>
  <conditionalFormatting sqref="K367:M367">
    <cfRule type="containsBlanks" dxfId="4962" priority="5366">
      <formula>LEN(TRIM(K367))=0</formula>
    </cfRule>
  </conditionalFormatting>
  <conditionalFormatting sqref="W367">
    <cfRule type="containsBlanks" dxfId="4961" priority="5365">
      <formula>LEN(TRIM(W367))=0</formula>
    </cfRule>
  </conditionalFormatting>
  <conditionalFormatting sqref="X367">
    <cfRule type="containsBlanks" dxfId="4960" priority="5364">
      <formula>LEN(TRIM(X367))=0</formula>
    </cfRule>
  </conditionalFormatting>
  <conditionalFormatting sqref="Z367">
    <cfRule type="containsBlanks" dxfId="4959" priority="5363">
      <formula>LEN(TRIM(Z367))=0</formula>
    </cfRule>
  </conditionalFormatting>
  <conditionalFormatting sqref="AB367">
    <cfRule type="containsBlanks" dxfId="4958" priority="5362">
      <formula>LEN(TRIM(AB367))=0</formula>
    </cfRule>
  </conditionalFormatting>
  <conditionalFormatting sqref="AE367">
    <cfRule type="containsBlanks" dxfId="4957" priority="5361">
      <formula>LEN(TRIM(AE367))=0</formula>
    </cfRule>
  </conditionalFormatting>
  <conditionalFormatting sqref="AG367">
    <cfRule type="containsBlanks" dxfId="4956" priority="5360">
      <formula>LEN(TRIM(AG367))=0</formula>
    </cfRule>
  </conditionalFormatting>
  <conditionalFormatting sqref="AC367:AD367">
    <cfRule type="containsBlanks" dxfId="4955" priority="5359">
      <formula>LEN(TRIM(AC367))=0</formula>
    </cfRule>
  </conditionalFormatting>
  <conditionalFormatting sqref="AL367:AL369">
    <cfRule type="containsBlanks" dxfId="4954" priority="5358">
      <formula>LEN(TRIM(AL367))=0</formula>
    </cfRule>
  </conditionalFormatting>
  <conditionalFormatting sqref="AN367:AN369">
    <cfRule type="containsBlanks" dxfId="4953" priority="5357">
      <formula>LEN(TRIM(AN367))=0</formula>
    </cfRule>
  </conditionalFormatting>
  <conditionalFormatting sqref="AL370:AL371">
    <cfRule type="containsBlanks" dxfId="4952" priority="5356">
      <formula>LEN(TRIM(AL370))=0</formula>
    </cfRule>
  </conditionalFormatting>
  <conditionalFormatting sqref="AN370:AN371">
    <cfRule type="containsBlanks" dxfId="4951" priority="5355">
      <formula>LEN(TRIM(AN370))=0</formula>
    </cfRule>
  </conditionalFormatting>
  <conditionalFormatting sqref="AL372">
    <cfRule type="containsBlanks" dxfId="4950" priority="5354">
      <formula>LEN(TRIM(AL372))=0</formula>
    </cfRule>
  </conditionalFormatting>
  <conditionalFormatting sqref="AM372">
    <cfRule type="containsBlanks" dxfId="4949" priority="5353">
      <formula>LEN(TRIM(AM372))=0</formula>
    </cfRule>
  </conditionalFormatting>
  <conditionalFormatting sqref="AN372">
    <cfRule type="containsBlanks" dxfId="4948" priority="5352">
      <formula>LEN(TRIM(AN372))=0</formula>
    </cfRule>
  </conditionalFormatting>
  <conditionalFormatting sqref="F368:H372 N368:N372 P368:Q372 Y368:Y372 AA368:AA372 AF368:AF372 AH368:AH372 U368:V372">
    <cfRule type="containsBlanks" dxfId="4947" priority="5351">
      <formula>LEN(TRIM(F368))=0</formula>
    </cfRule>
  </conditionalFormatting>
  <conditionalFormatting sqref="I368:I372">
    <cfRule type="containsBlanks" dxfId="4946" priority="5350">
      <formula>LEN(TRIM(I368))=0</formula>
    </cfRule>
  </conditionalFormatting>
  <conditionalFormatting sqref="J368:J372">
    <cfRule type="containsBlanks" dxfId="4945" priority="5349">
      <formula>LEN(TRIM(J368))=0</formula>
    </cfRule>
  </conditionalFormatting>
  <conditionalFormatting sqref="O368:O372">
    <cfRule type="containsBlanks" dxfId="4944" priority="5348">
      <formula>LEN(TRIM(O368))=0</formula>
    </cfRule>
  </conditionalFormatting>
  <conditionalFormatting sqref="K368:M372">
    <cfRule type="containsBlanks" dxfId="4943" priority="5347">
      <formula>LEN(TRIM(K368))=0</formula>
    </cfRule>
  </conditionalFormatting>
  <conditionalFormatting sqref="W368:W372">
    <cfRule type="containsBlanks" dxfId="4942" priority="5346">
      <formula>LEN(TRIM(W368))=0</formula>
    </cfRule>
  </conditionalFormatting>
  <conditionalFormatting sqref="X368:X372">
    <cfRule type="containsBlanks" dxfId="4941" priority="5345">
      <formula>LEN(TRIM(X368))=0</formula>
    </cfRule>
  </conditionalFormatting>
  <conditionalFormatting sqref="Z368:Z372">
    <cfRule type="containsBlanks" dxfId="4940" priority="5344">
      <formula>LEN(TRIM(Z368))=0</formula>
    </cfRule>
  </conditionalFormatting>
  <conditionalFormatting sqref="AB368:AB372">
    <cfRule type="containsBlanks" dxfId="4939" priority="5343">
      <formula>LEN(TRIM(AB368))=0</formula>
    </cfRule>
  </conditionalFormatting>
  <conditionalFormatting sqref="AE368:AE372">
    <cfRule type="containsBlanks" dxfId="4938" priority="5342">
      <formula>LEN(TRIM(AE368))=0</formula>
    </cfRule>
  </conditionalFormatting>
  <conditionalFormatting sqref="AG368:AG372">
    <cfRule type="containsBlanks" dxfId="4937" priority="5341">
      <formula>LEN(TRIM(AG368))=0</formula>
    </cfRule>
  </conditionalFormatting>
  <conditionalFormatting sqref="AC368:AD372">
    <cfRule type="containsBlanks" dxfId="4936" priority="5340">
      <formula>LEN(TRIM(AC368))=0</formula>
    </cfRule>
  </conditionalFormatting>
  <conditionalFormatting sqref="S368:S372">
    <cfRule type="containsBlanks" dxfId="4935" priority="5339">
      <formula>LEN(TRIM(S368))=0</formula>
    </cfRule>
  </conditionalFormatting>
  <conditionalFormatting sqref="R368:R372">
    <cfRule type="containsBlanks" dxfId="4934" priority="5338">
      <formula>LEN(TRIM(R368))=0</formula>
    </cfRule>
  </conditionalFormatting>
  <conditionalFormatting sqref="T367:T372">
    <cfRule type="containsBlanks" dxfId="4933" priority="5337">
      <formula>LEN(TRIM(T367))=0</formula>
    </cfRule>
  </conditionalFormatting>
  <conditionalFormatting sqref="AU367:AV372">
    <cfRule type="containsBlanks" dxfId="4932" priority="5336">
      <formula>LEN(TRIM(AU367))=0</formula>
    </cfRule>
  </conditionalFormatting>
  <conditionalFormatting sqref="AW367:AW372">
    <cfRule type="containsBlanks" dxfId="4931" priority="5335">
      <formula>LEN(TRIM(AW367))=0</formula>
    </cfRule>
  </conditionalFormatting>
  <conditionalFormatting sqref="H373">
    <cfRule type="containsBlanks" dxfId="4930" priority="5334">
      <formula>LEN(TRIM(H373))=0</formula>
    </cfRule>
  </conditionalFormatting>
  <conditionalFormatting sqref="I373">
    <cfRule type="containsBlanks" dxfId="4929" priority="5333">
      <formula>LEN(TRIM(I373))=0</formula>
    </cfRule>
  </conditionalFormatting>
  <conditionalFormatting sqref="J373">
    <cfRule type="containsBlanks" dxfId="4928" priority="5332">
      <formula>LEN(TRIM(J373))=0</formula>
    </cfRule>
  </conditionalFormatting>
  <conditionalFormatting sqref="O373">
    <cfRule type="containsBlanks" dxfId="4927" priority="5331">
      <formula>LEN(TRIM(O373))=0</formula>
    </cfRule>
  </conditionalFormatting>
  <conditionalFormatting sqref="K373:M373">
    <cfRule type="containsBlanks" dxfId="4926" priority="5330">
      <formula>LEN(TRIM(K373))=0</formula>
    </cfRule>
  </conditionalFormatting>
  <conditionalFormatting sqref="X373">
    <cfRule type="containsBlanks" dxfId="4925" priority="5329">
      <formula>LEN(TRIM(X373))=0</formula>
    </cfRule>
  </conditionalFormatting>
  <conditionalFormatting sqref="Z373">
    <cfRule type="containsBlanks" dxfId="4924" priority="5328">
      <formula>LEN(TRIM(Z373))=0</formula>
    </cfRule>
  </conditionalFormatting>
  <conditionalFormatting sqref="AA373">
    <cfRule type="containsBlanks" dxfId="4923" priority="5327">
      <formula>LEN(TRIM(AA373))=0</formula>
    </cfRule>
  </conditionalFormatting>
  <conditionalFormatting sqref="AB373">
    <cfRule type="containsBlanks" dxfId="4922" priority="5326">
      <formula>LEN(TRIM(AB373))=0</formula>
    </cfRule>
  </conditionalFormatting>
  <conditionalFormatting sqref="AE373">
    <cfRule type="containsBlanks" dxfId="4921" priority="5325">
      <formula>LEN(TRIM(AE373))=0</formula>
    </cfRule>
  </conditionalFormatting>
  <conditionalFormatting sqref="AC373:AD373">
    <cfRule type="containsBlanks" dxfId="4920" priority="5324">
      <formula>LEN(TRIM(AC373))=0</formula>
    </cfRule>
  </conditionalFormatting>
  <conditionalFormatting sqref="AX373">
    <cfRule type="containsBlanks" dxfId="4919" priority="5323">
      <formula>LEN(TRIM(AX373))=0</formula>
    </cfRule>
  </conditionalFormatting>
  <conditionalFormatting sqref="AN373">
    <cfRule type="containsBlanks" dxfId="4918" priority="5322">
      <formula>LEN(TRIM(AN373))=0</formula>
    </cfRule>
  </conditionalFormatting>
  <conditionalFormatting sqref="AL373">
    <cfRule type="containsBlanks" dxfId="4917" priority="5321">
      <formula>LEN(TRIM(AL373))=0</formula>
    </cfRule>
  </conditionalFormatting>
  <conditionalFormatting sqref="AU373:AV373">
    <cfRule type="containsBlanks" dxfId="4916" priority="5320">
      <formula>LEN(TRIM(AU373))=0</formula>
    </cfRule>
  </conditionalFormatting>
  <conditionalFormatting sqref="I374">
    <cfRule type="containsBlanks" dxfId="4915" priority="5319">
      <formula>LEN(TRIM(I374))=0</formula>
    </cfRule>
  </conditionalFormatting>
  <conditionalFormatting sqref="J374">
    <cfRule type="containsBlanks" dxfId="4914" priority="5318">
      <formula>LEN(TRIM(J374))=0</formula>
    </cfRule>
  </conditionalFormatting>
  <conditionalFormatting sqref="K374">
    <cfRule type="containsBlanks" dxfId="4913" priority="5317">
      <formula>LEN(TRIM(K374))=0</formula>
    </cfRule>
  </conditionalFormatting>
  <conditionalFormatting sqref="M374">
    <cfRule type="containsBlanks" dxfId="4912" priority="5316">
      <formula>LEN(TRIM(M374))=0</formula>
    </cfRule>
  </conditionalFormatting>
  <conditionalFormatting sqref="N374:P374">
    <cfRule type="containsBlanks" dxfId="4911" priority="5315">
      <formula>LEN(TRIM(N374))=0</formula>
    </cfRule>
  </conditionalFormatting>
  <conditionalFormatting sqref="S374">
    <cfRule type="containsBlanks" dxfId="4910" priority="5314">
      <formula>LEN(TRIM(S374))=0</formula>
    </cfRule>
  </conditionalFormatting>
  <conditionalFormatting sqref="T374">
    <cfRule type="containsBlanks" dxfId="4909" priority="5313">
      <formula>LEN(TRIM(T374))=0</formula>
    </cfRule>
  </conditionalFormatting>
  <conditionalFormatting sqref="W374">
    <cfRule type="containsBlanks" dxfId="4908" priority="5312">
      <formula>LEN(TRIM(W374))=0</formula>
    </cfRule>
  </conditionalFormatting>
  <conditionalFormatting sqref="X374">
    <cfRule type="containsBlanks" dxfId="4907" priority="5311">
      <formula>LEN(TRIM(X374))=0</formula>
    </cfRule>
  </conditionalFormatting>
  <conditionalFormatting sqref="F375:H376 L375:L376 Q375:R376 U375:V376 Y375:Y376 AA376:AF376 AA375:AD375 AF375">
    <cfRule type="containsBlanks" dxfId="4906" priority="5310">
      <formula>LEN(TRIM(F375))=0</formula>
    </cfRule>
  </conditionalFormatting>
  <conditionalFormatting sqref="I375:I376">
    <cfRule type="containsBlanks" dxfId="4905" priority="5309">
      <formula>LEN(TRIM(I375))=0</formula>
    </cfRule>
  </conditionalFormatting>
  <conditionalFormatting sqref="J375:J376">
    <cfRule type="containsBlanks" dxfId="4904" priority="5308">
      <formula>LEN(TRIM(J375))=0</formula>
    </cfRule>
  </conditionalFormatting>
  <conditionalFormatting sqref="K375:K376">
    <cfRule type="containsBlanks" dxfId="4903" priority="5307">
      <formula>LEN(TRIM(K375))=0</formula>
    </cfRule>
  </conditionalFormatting>
  <conditionalFormatting sqref="M375:M376">
    <cfRule type="containsBlanks" dxfId="4902" priority="5306">
      <formula>LEN(TRIM(M375))=0</formula>
    </cfRule>
  </conditionalFormatting>
  <conditionalFormatting sqref="N375:P376">
    <cfRule type="containsBlanks" dxfId="4901" priority="5305">
      <formula>LEN(TRIM(N375))=0</formula>
    </cfRule>
  </conditionalFormatting>
  <conditionalFormatting sqref="S375:S376">
    <cfRule type="containsBlanks" dxfId="4900" priority="5304">
      <formula>LEN(TRIM(S375))=0</formula>
    </cfRule>
  </conditionalFormatting>
  <conditionalFormatting sqref="T375:T376">
    <cfRule type="containsBlanks" dxfId="4899" priority="5303">
      <formula>LEN(TRIM(T375))=0</formula>
    </cfRule>
  </conditionalFormatting>
  <conditionalFormatting sqref="W375:W376">
    <cfRule type="containsBlanks" dxfId="4898" priority="5302">
      <formula>LEN(TRIM(W375))=0</formula>
    </cfRule>
  </conditionalFormatting>
  <conditionalFormatting sqref="X375:X376">
    <cfRule type="containsBlanks" dxfId="4897" priority="5301">
      <formula>LEN(TRIM(X375))=0</formula>
    </cfRule>
  </conditionalFormatting>
  <conditionalFormatting sqref="Z375:Z376">
    <cfRule type="containsBlanks" dxfId="4896" priority="5300">
      <formula>LEN(TRIM(Z375))=0</formula>
    </cfRule>
  </conditionalFormatting>
  <conditionalFormatting sqref="AG375:AG376">
    <cfRule type="containsBlanks" dxfId="4895" priority="5299">
      <formula>LEN(TRIM(AG375))=0</formula>
    </cfRule>
  </conditionalFormatting>
  <conditionalFormatting sqref="AI374:AN376">
    <cfRule type="containsBlanks" dxfId="4894" priority="5298">
      <formula>LEN(TRIM(AI374))=0</formula>
    </cfRule>
  </conditionalFormatting>
  <conditionalFormatting sqref="AS374:AV376">
    <cfRule type="containsBlanks" dxfId="4893" priority="5297">
      <formula>LEN(TRIM(AS374))=0</formula>
    </cfRule>
  </conditionalFormatting>
  <conditionalFormatting sqref="AW374:AW376">
    <cfRule type="containsBlanks" dxfId="4892" priority="5296">
      <formula>LEN(TRIM(AW374))=0</formula>
    </cfRule>
  </conditionalFormatting>
  <conditionalFormatting sqref="I377">
    <cfRule type="containsBlanks" dxfId="4891" priority="5295">
      <formula>LEN(TRIM(I377))=0</formula>
    </cfRule>
  </conditionalFormatting>
  <conditionalFormatting sqref="J377">
    <cfRule type="containsBlanks" dxfId="4890" priority="5294">
      <formula>LEN(TRIM(J377))=0</formula>
    </cfRule>
  </conditionalFormatting>
  <conditionalFormatting sqref="K377">
    <cfRule type="containsBlanks" dxfId="4889" priority="5293">
      <formula>LEN(TRIM(K377))=0</formula>
    </cfRule>
  </conditionalFormatting>
  <conditionalFormatting sqref="M377">
    <cfRule type="containsBlanks" dxfId="4888" priority="5292">
      <formula>LEN(TRIM(M377))=0</formula>
    </cfRule>
  </conditionalFormatting>
  <conditionalFormatting sqref="O377">
    <cfRule type="containsBlanks" dxfId="4887" priority="5291">
      <formula>LEN(TRIM(O377))=0</formula>
    </cfRule>
  </conditionalFormatting>
  <conditionalFormatting sqref="X377">
    <cfRule type="containsBlanks" dxfId="4886" priority="5290">
      <formula>LEN(TRIM(X377))=0</formula>
    </cfRule>
  </conditionalFormatting>
  <conditionalFormatting sqref="AC377:AD377">
    <cfRule type="containsBlanks" dxfId="4885" priority="5289">
      <formula>LEN(TRIM(AC377))=0</formula>
    </cfRule>
  </conditionalFormatting>
  <conditionalFormatting sqref="AI377:AN377">
    <cfRule type="containsBlanks" dxfId="4884" priority="5288">
      <formula>LEN(TRIM(AI377))=0</formula>
    </cfRule>
  </conditionalFormatting>
  <conditionalFormatting sqref="AS377:AV377">
    <cfRule type="containsBlanks" dxfId="4883" priority="5287">
      <formula>LEN(TRIM(AS377))=0</formula>
    </cfRule>
  </conditionalFormatting>
  <conditionalFormatting sqref="AW377">
    <cfRule type="containsBlanks" dxfId="4882" priority="5286">
      <formula>LEN(TRIM(AW377))=0</formula>
    </cfRule>
  </conditionalFormatting>
  <conditionalFormatting sqref="S377">
    <cfRule type="containsBlanks" dxfId="4881" priority="5285">
      <formula>LEN(TRIM(S377))=0</formula>
    </cfRule>
  </conditionalFormatting>
  <conditionalFormatting sqref="T377">
    <cfRule type="containsBlanks" dxfId="4880" priority="5284">
      <formula>LEN(TRIM(T377))=0</formula>
    </cfRule>
  </conditionalFormatting>
  <conditionalFormatting sqref="O378">
    <cfRule type="containsBlanks" dxfId="4879" priority="5283">
      <formula>LEN(TRIM(O378))=0</formula>
    </cfRule>
  </conditionalFormatting>
  <conditionalFormatting sqref="K378:M378">
    <cfRule type="containsBlanks" dxfId="4878" priority="5282">
      <formula>LEN(TRIM(K378))=0</formula>
    </cfRule>
  </conditionalFormatting>
  <conditionalFormatting sqref="F379:J379 P379:S379 N379">
    <cfRule type="containsBlanks" dxfId="4877" priority="5281">
      <formula>LEN(TRIM(F379))=0</formula>
    </cfRule>
  </conditionalFormatting>
  <conditionalFormatting sqref="O379">
    <cfRule type="containsBlanks" dxfId="4876" priority="5280">
      <formula>LEN(TRIM(O379))=0</formula>
    </cfRule>
  </conditionalFormatting>
  <conditionalFormatting sqref="K379:M379">
    <cfRule type="containsBlanks" dxfId="4875" priority="5279">
      <formula>LEN(TRIM(K379))=0</formula>
    </cfRule>
  </conditionalFormatting>
  <conditionalFormatting sqref="W378:W379">
    <cfRule type="containsBlanks" dxfId="4874" priority="5278">
      <formula>LEN(TRIM(W378))=0</formula>
    </cfRule>
  </conditionalFormatting>
  <conditionalFormatting sqref="X378:X379">
    <cfRule type="containsBlanks" dxfId="4873" priority="5277">
      <formula>LEN(TRIM(X378))=0</formula>
    </cfRule>
  </conditionalFormatting>
  <conditionalFormatting sqref="AL378">
    <cfRule type="containsBlanks" dxfId="4872" priority="5276">
      <formula>LEN(TRIM(AL378))=0</formula>
    </cfRule>
  </conditionalFormatting>
  <conditionalFormatting sqref="AL379">
    <cfRule type="containsBlanks" dxfId="4871" priority="5275">
      <formula>LEN(TRIM(AL379))=0</formula>
    </cfRule>
  </conditionalFormatting>
  <conditionalFormatting sqref="AN378:AN379">
    <cfRule type="containsBlanks" dxfId="4870" priority="5273">
      <formula>LEN(TRIM(AN378))=0</formula>
    </cfRule>
  </conditionalFormatting>
  <conditionalFormatting sqref="AB378:AB379">
    <cfRule type="containsBlanks" dxfId="4869" priority="5272">
      <formula>LEN(TRIM(AB378))=0</formula>
    </cfRule>
  </conditionalFormatting>
  <conditionalFormatting sqref="AU378:AV379">
    <cfRule type="containsBlanks" dxfId="4868" priority="5271">
      <formula>LEN(TRIM(AU378))=0</formula>
    </cfRule>
  </conditionalFormatting>
  <conditionalFormatting sqref="AW378:AW379">
    <cfRule type="containsBlanks" dxfId="4867" priority="5270">
      <formula>LEN(TRIM(AW378))=0</formula>
    </cfRule>
  </conditionalFormatting>
  <conditionalFormatting sqref="F380:F381">
    <cfRule type="containsBlanks" dxfId="4866" priority="5269">
      <formula>LEN(TRIM(F380))=0</formula>
    </cfRule>
  </conditionalFormatting>
  <conditionalFormatting sqref="H380:H381">
    <cfRule type="containsBlanks" dxfId="4865" priority="5268">
      <formula>LEN(TRIM(H380))=0</formula>
    </cfRule>
  </conditionalFormatting>
  <conditionalFormatting sqref="I380:I381">
    <cfRule type="containsBlanks" dxfId="4864" priority="5267">
      <formula>LEN(TRIM(I380))=0</formula>
    </cfRule>
  </conditionalFormatting>
  <conditionalFormatting sqref="J380:J381">
    <cfRule type="containsBlanks" dxfId="4863" priority="5266">
      <formula>LEN(TRIM(J380))=0</formula>
    </cfRule>
  </conditionalFormatting>
  <conditionalFormatting sqref="X380:X381">
    <cfRule type="containsBlanks" dxfId="4862" priority="5265">
      <formula>LEN(TRIM(X380))=0</formula>
    </cfRule>
  </conditionalFormatting>
  <conditionalFormatting sqref="K380:P381">
    <cfRule type="containsBlanks" dxfId="4861" priority="5264">
      <formula>LEN(TRIM(K380))=0</formula>
    </cfRule>
  </conditionalFormatting>
  <conditionalFormatting sqref="AA380:AA381">
    <cfRule type="containsBlanks" dxfId="4860" priority="5263">
      <formula>LEN(TRIM(AA380))=0</formula>
    </cfRule>
  </conditionalFormatting>
  <conditionalFormatting sqref="AB380:AB381">
    <cfRule type="containsBlanks" dxfId="4859" priority="5262">
      <formula>LEN(TRIM(AB380))=0</formula>
    </cfRule>
  </conditionalFormatting>
  <conditionalFormatting sqref="AE374:AE375">
    <cfRule type="containsBlanks" dxfId="4858" priority="5261">
      <formula>LEN(TRIM(AE374))=0</formula>
    </cfRule>
  </conditionalFormatting>
  <conditionalFormatting sqref="AL380">
    <cfRule type="containsBlanks" dxfId="4857" priority="5257">
      <formula>LEN(TRIM(AL380))=0</formula>
    </cfRule>
  </conditionalFormatting>
  <conditionalFormatting sqref="AN380">
    <cfRule type="containsBlanks" dxfId="4856" priority="5256">
      <formula>LEN(TRIM(AN380))=0</formula>
    </cfRule>
  </conditionalFormatting>
  <conditionalFormatting sqref="AM381">
    <cfRule type="containsBlanks" dxfId="4855" priority="5255">
      <formula>LEN(TRIM(AM381))=0</formula>
    </cfRule>
  </conditionalFormatting>
  <conditionalFormatting sqref="AN381">
    <cfRule type="containsBlanks" dxfId="4854" priority="5254">
      <formula>LEN(TRIM(AN381))=0</formula>
    </cfRule>
  </conditionalFormatting>
  <conditionalFormatting sqref="AU380:AV381">
    <cfRule type="containsBlanks" dxfId="4853" priority="5253">
      <formula>LEN(TRIM(AU380))=0</formula>
    </cfRule>
  </conditionalFormatting>
  <conditionalFormatting sqref="AW380:AW381">
    <cfRule type="containsBlanks" dxfId="4852" priority="5252">
      <formula>LEN(TRIM(AW380))=0</formula>
    </cfRule>
  </conditionalFormatting>
  <conditionalFormatting sqref="AG380:AH381">
    <cfRule type="containsBlanks" dxfId="4851" priority="5251">
      <formula>LEN(TRIM(AG380))=0</formula>
    </cfRule>
  </conditionalFormatting>
  <conditionalFormatting sqref="G382">
    <cfRule type="containsBlanks" dxfId="4850" priority="5250">
      <formula>LEN(TRIM(G382))=0</formula>
    </cfRule>
  </conditionalFormatting>
  <conditionalFormatting sqref="F382">
    <cfRule type="containsBlanks" dxfId="4849" priority="5249">
      <formula>LEN(TRIM(F382))=0</formula>
    </cfRule>
  </conditionalFormatting>
  <conditionalFormatting sqref="H382">
    <cfRule type="containsBlanks" dxfId="4848" priority="5248">
      <formula>LEN(TRIM(H382))=0</formula>
    </cfRule>
  </conditionalFormatting>
  <conditionalFormatting sqref="I382">
    <cfRule type="containsBlanks" dxfId="4847" priority="5247">
      <formula>LEN(TRIM(I382))=0</formula>
    </cfRule>
  </conditionalFormatting>
  <conditionalFormatting sqref="J382">
    <cfRule type="containsBlanks" dxfId="4846" priority="5246">
      <formula>LEN(TRIM(J382))=0</formula>
    </cfRule>
  </conditionalFormatting>
  <conditionalFormatting sqref="O382">
    <cfRule type="containsBlanks" dxfId="4845" priority="5245">
      <formula>LEN(TRIM(O382))=0</formula>
    </cfRule>
  </conditionalFormatting>
  <conditionalFormatting sqref="K382:M382">
    <cfRule type="containsBlanks" dxfId="4844" priority="5244">
      <formula>LEN(TRIM(K382))=0</formula>
    </cfRule>
  </conditionalFormatting>
  <conditionalFormatting sqref="X382">
    <cfRule type="containsBlanks" dxfId="4843" priority="5243">
      <formula>LEN(TRIM(X382))=0</formula>
    </cfRule>
  </conditionalFormatting>
  <conditionalFormatting sqref="AA382">
    <cfRule type="containsBlanks" dxfId="4842" priority="5242">
      <formula>LEN(TRIM(AA382))=0</formula>
    </cfRule>
  </conditionalFormatting>
  <conditionalFormatting sqref="AB382">
    <cfRule type="containsBlanks" dxfId="4841" priority="5241">
      <formula>LEN(TRIM(AB382))=0</formula>
    </cfRule>
  </conditionalFormatting>
  <conditionalFormatting sqref="AD382">
    <cfRule type="containsBlanks" dxfId="4840" priority="5240">
      <formula>LEN(TRIM(AD382))=0</formula>
    </cfRule>
  </conditionalFormatting>
  <conditionalFormatting sqref="AL382">
    <cfRule type="containsBlanks" dxfId="4839" priority="5239">
      <formula>LEN(TRIM(AL382))=0</formula>
    </cfRule>
  </conditionalFormatting>
  <conditionalFormatting sqref="AN382">
    <cfRule type="containsBlanks" dxfId="4838" priority="5238">
      <formula>LEN(TRIM(AN382))=0</formula>
    </cfRule>
  </conditionalFormatting>
  <conditionalFormatting sqref="AX382">
    <cfRule type="containsBlanks" dxfId="4837" priority="5223">
      <formula>LEN(TRIM(AX382))=0</formula>
    </cfRule>
  </conditionalFormatting>
  <conditionalFormatting sqref="AW382">
    <cfRule type="containsBlanks" dxfId="4836" priority="5222">
      <formula>LEN(TRIM(AW382))=0</formula>
    </cfRule>
  </conditionalFormatting>
  <conditionalFormatting sqref="AU382:AV382">
    <cfRule type="containsBlanks" dxfId="4835" priority="5221">
      <formula>LEN(TRIM(AU382))=0</formula>
    </cfRule>
  </conditionalFormatting>
  <conditionalFormatting sqref="G383">
    <cfRule type="containsBlanks" dxfId="4834" priority="5220">
      <formula>LEN(TRIM(G383))=0</formula>
    </cfRule>
  </conditionalFormatting>
  <conditionalFormatting sqref="I383">
    <cfRule type="containsBlanks" dxfId="4833" priority="5219">
      <formula>LEN(TRIM(I383))=0</formula>
    </cfRule>
  </conditionalFormatting>
  <conditionalFormatting sqref="J383">
    <cfRule type="containsBlanks" dxfId="4832" priority="5218">
      <formula>LEN(TRIM(J383))=0</formula>
    </cfRule>
  </conditionalFormatting>
  <conditionalFormatting sqref="F383">
    <cfRule type="containsBlanks" dxfId="4831" priority="5217">
      <formula>LEN(TRIM(F383))=0</formula>
    </cfRule>
  </conditionalFormatting>
  <conditionalFormatting sqref="H383">
    <cfRule type="containsBlanks" dxfId="4830" priority="5216">
      <formula>LEN(TRIM(H383))=0</formula>
    </cfRule>
  </conditionalFormatting>
  <conditionalFormatting sqref="O383">
    <cfRule type="containsBlanks" dxfId="4829" priority="5215">
      <formula>LEN(TRIM(O383))=0</formula>
    </cfRule>
  </conditionalFormatting>
  <conditionalFormatting sqref="K383:M383">
    <cfRule type="containsBlanks" dxfId="4828" priority="5214">
      <formula>LEN(TRIM(K383))=0</formula>
    </cfRule>
  </conditionalFormatting>
  <conditionalFormatting sqref="W383">
    <cfRule type="containsBlanks" dxfId="4827" priority="5213">
      <formula>LEN(TRIM(W383))=0</formula>
    </cfRule>
  </conditionalFormatting>
  <conditionalFormatting sqref="X383">
    <cfRule type="containsBlanks" dxfId="4826" priority="5212">
      <formula>LEN(TRIM(X383))=0</formula>
    </cfRule>
  </conditionalFormatting>
  <conditionalFormatting sqref="AD383">
    <cfRule type="containsBlanks" dxfId="4825" priority="5211">
      <formula>LEN(TRIM(AD383))=0</formula>
    </cfRule>
  </conditionalFormatting>
  <conditionalFormatting sqref="AB383">
    <cfRule type="containsBlanks" dxfId="4824" priority="5210">
      <formula>LEN(TRIM(AB383))=0</formula>
    </cfRule>
  </conditionalFormatting>
  <conditionalFormatting sqref="AL383">
    <cfRule type="containsBlanks" dxfId="4823" priority="5209">
      <formula>LEN(TRIM(AL383))=0</formula>
    </cfRule>
  </conditionalFormatting>
  <conditionalFormatting sqref="AK384">
    <cfRule type="containsBlanks" dxfId="4822" priority="5208">
      <formula>LEN(TRIM(AK384))=0</formula>
    </cfRule>
  </conditionalFormatting>
  <conditionalFormatting sqref="AL384">
    <cfRule type="containsBlanks" dxfId="4821" priority="5207">
      <formula>LEN(TRIM(AL384))=0</formula>
    </cfRule>
  </conditionalFormatting>
  <conditionalFormatting sqref="AN383:AN384">
    <cfRule type="containsBlanks" dxfId="4820" priority="5206">
      <formula>LEN(TRIM(AN383))=0</formula>
    </cfRule>
  </conditionalFormatting>
  <conditionalFormatting sqref="N384 P384:V384 Y384:AA384 AE384:AH384 AC384">
    <cfRule type="containsBlanks" dxfId="4819" priority="5205">
      <formula>LEN(TRIM(N384))=0</formula>
    </cfRule>
  </conditionalFormatting>
  <conditionalFormatting sqref="G384">
    <cfRule type="containsBlanks" dxfId="4818" priority="5204">
      <formula>LEN(TRIM(G384))=0</formula>
    </cfRule>
  </conditionalFormatting>
  <conditionalFormatting sqref="I384">
    <cfRule type="containsBlanks" dxfId="4817" priority="5203">
      <formula>LEN(TRIM(I384))=0</formula>
    </cfRule>
  </conditionalFormatting>
  <conditionalFormatting sqref="J384">
    <cfRule type="containsBlanks" dxfId="4816" priority="5202">
      <formula>LEN(TRIM(J384))=0</formula>
    </cfRule>
  </conditionalFormatting>
  <conditionalFormatting sqref="F384">
    <cfRule type="containsBlanks" dxfId="4815" priority="5201">
      <formula>LEN(TRIM(F384))=0</formula>
    </cfRule>
  </conditionalFormatting>
  <conditionalFormatting sqref="H384">
    <cfRule type="containsBlanks" dxfId="4814" priority="5200">
      <formula>LEN(TRIM(H384))=0</formula>
    </cfRule>
  </conditionalFormatting>
  <conditionalFormatting sqref="O384">
    <cfRule type="containsBlanks" dxfId="4813" priority="5199">
      <formula>LEN(TRIM(O384))=0</formula>
    </cfRule>
  </conditionalFormatting>
  <conditionalFormatting sqref="K384:M384">
    <cfRule type="containsBlanks" dxfId="4812" priority="5198">
      <formula>LEN(TRIM(K384))=0</formula>
    </cfRule>
  </conditionalFormatting>
  <conditionalFormatting sqref="W384">
    <cfRule type="containsBlanks" dxfId="4811" priority="5197">
      <formula>LEN(TRIM(W384))=0</formula>
    </cfRule>
  </conditionalFormatting>
  <conditionalFormatting sqref="X384">
    <cfRule type="containsBlanks" dxfId="4810" priority="5196">
      <formula>LEN(TRIM(X384))=0</formula>
    </cfRule>
  </conditionalFormatting>
  <conditionalFormatting sqref="AD384">
    <cfRule type="containsBlanks" dxfId="4809" priority="5195">
      <formula>LEN(TRIM(AD384))=0</formula>
    </cfRule>
  </conditionalFormatting>
  <conditionalFormatting sqref="AB384">
    <cfRule type="containsBlanks" dxfId="4808" priority="5194">
      <formula>LEN(TRIM(AB384))=0</formula>
    </cfRule>
  </conditionalFormatting>
  <conditionalFormatting sqref="AX383:AX384">
    <cfRule type="containsBlanks" dxfId="4807" priority="5193">
      <formula>LEN(TRIM(AX383))=0</formula>
    </cfRule>
  </conditionalFormatting>
  <conditionalFormatting sqref="AU383:AV384">
    <cfRule type="containsBlanks" dxfId="4806" priority="5192">
      <formula>LEN(TRIM(AU383))=0</formula>
    </cfRule>
  </conditionalFormatting>
  <conditionalFormatting sqref="AW383:AW384">
    <cfRule type="containsBlanks" dxfId="4805" priority="5191">
      <formula>LEN(TRIM(AW383))=0</formula>
    </cfRule>
  </conditionalFormatting>
  <conditionalFormatting sqref="G385">
    <cfRule type="containsBlanks" dxfId="4804" priority="5190">
      <formula>LEN(TRIM(G385))=0</formula>
    </cfRule>
  </conditionalFormatting>
  <conditionalFormatting sqref="F385">
    <cfRule type="containsBlanks" dxfId="4803" priority="5189">
      <formula>LEN(TRIM(F385))=0</formula>
    </cfRule>
  </conditionalFormatting>
  <conditionalFormatting sqref="H385">
    <cfRule type="containsBlanks" dxfId="4802" priority="5188">
      <formula>LEN(TRIM(H385))=0</formula>
    </cfRule>
  </conditionalFormatting>
  <conditionalFormatting sqref="I385">
    <cfRule type="containsBlanks" dxfId="4801" priority="5187">
      <formula>LEN(TRIM(I385))=0</formula>
    </cfRule>
  </conditionalFormatting>
  <conditionalFormatting sqref="J385">
    <cfRule type="containsBlanks" dxfId="4800" priority="5186">
      <formula>LEN(TRIM(J385))=0</formula>
    </cfRule>
  </conditionalFormatting>
  <conditionalFormatting sqref="K385:M385">
    <cfRule type="containsBlanks" dxfId="4799" priority="5185">
      <formula>LEN(TRIM(K385))=0</formula>
    </cfRule>
  </conditionalFormatting>
  <conditionalFormatting sqref="O385">
    <cfRule type="containsBlanks" dxfId="4798" priority="5184">
      <formula>LEN(TRIM(O385))=0</formula>
    </cfRule>
  </conditionalFormatting>
  <conditionalFormatting sqref="S385">
    <cfRule type="containsBlanks" dxfId="4797" priority="5183">
      <formula>LEN(TRIM(S385))=0</formula>
    </cfRule>
  </conditionalFormatting>
  <conditionalFormatting sqref="T385">
    <cfRule type="containsBlanks" dxfId="4796" priority="5182">
      <formula>LEN(TRIM(T385))=0</formula>
    </cfRule>
  </conditionalFormatting>
  <conditionalFormatting sqref="X385">
    <cfRule type="containsBlanks" dxfId="4795" priority="5181">
      <formula>LEN(TRIM(X385))=0</formula>
    </cfRule>
  </conditionalFormatting>
  <conditionalFormatting sqref="Z385">
    <cfRule type="containsBlanks" dxfId="4794" priority="5180">
      <formula>LEN(TRIM(Z385))=0</formula>
    </cfRule>
  </conditionalFormatting>
  <conditionalFormatting sqref="Y385">
    <cfRule type="containsBlanks" dxfId="4793" priority="5179">
      <formula>LEN(TRIM(Y385))=0</formula>
    </cfRule>
  </conditionalFormatting>
  <conditionalFormatting sqref="AE385">
    <cfRule type="containsBlanks" dxfId="4792" priority="5178">
      <formula>LEN(TRIM(AE385))=0</formula>
    </cfRule>
  </conditionalFormatting>
  <conditionalFormatting sqref="AB385">
    <cfRule type="containsBlanks" dxfId="4791" priority="5177">
      <formula>LEN(TRIM(AB385))=0</formula>
    </cfRule>
  </conditionalFormatting>
  <conditionalFormatting sqref="AC385:AD385">
    <cfRule type="containsBlanks" dxfId="4790" priority="5176">
      <formula>LEN(TRIM(AC385))=0</formula>
    </cfRule>
  </conditionalFormatting>
  <conditionalFormatting sqref="AL385">
    <cfRule type="containsBlanks" dxfId="4789" priority="5175">
      <formula>LEN(TRIM(AL385))=0</formula>
    </cfRule>
  </conditionalFormatting>
  <conditionalFormatting sqref="AN385">
    <cfRule type="containsBlanks" dxfId="4788" priority="5174">
      <formula>LEN(TRIM(AN385))=0</formula>
    </cfRule>
  </conditionalFormatting>
  <conditionalFormatting sqref="AU385:AV385">
    <cfRule type="containsBlanks" dxfId="4787" priority="5173">
      <formula>LEN(TRIM(AU385))=0</formula>
    </cfRule>
  </conditionalFormatting>
  <conditionalFormatting sqref="F386">
    <cfRule type="containsBlanks" dxfId="4786" priority="5172">
      <formula>LEN(TRIM(F386))=0</formula>
    </cfRule>
  </conditionalFormatting>
  <conditionalFormatting sqref="H386">
    <cfRule type="containsBlanks" dxfId="4785" priority="5171">
      <formula>LEN(TRIM(H386))=0</formula>
    </cfRule>
  </conditionalFormatting>
  <conditionalFormatting sqref="I386">
    <cfRule type="containsBlanks" dxfId="4784" priority="5170">
      <formula>LEN(TRIM(I386))=0</formula>
    </cfRule>
  </conditionalFormatting>
  <conditionalFormatting sqref="J386">
    <cfRule type="containsBlanks" dxfId="4783" priority="5169">
      <formula>LEN(TRIM(J386))=0</formula>
    </cfRule>
  </conditionalFormatting>
  <conditionalFormatting sqref="O386">
    <cfRule type="containsBlanks" dxfId="4782" priority="5168">
      <formula>LEN(TRIM(O386))=0</formula>
    </cfRule>
  </conditionalFormatting>
  <conditionalFormatting sqref="K386:M386">
    <cfRule type="containsBlanks" dxfId="4781" priority="5167">
      <formula>LEN(TRIM(K386))=0</formula>
    </cfRule>
  </conditionalFormatting>
  <conditionalFormatting sqref="BG386:BG387">
    <cfRule type="containsBlanks" dxfId="4780" priority="5166">
      <formula>LEN(TRIM(BG386))=0</formula>
    </cfRule>
  </conditionalFormatting>
  <conditionalFormatting sqref="G387 N387 P387">
    <cfRule type="containsBlanks" dxfId="4779" priority="5165">
      <formula>LEN(TRIM(G387))=0</formula>
    </cfRule>
  </conditionalFormatting>
  <conditionalFormatting sqref="F387">
    <cfRule type="containsBlanks" dxfId="4778" priority="5164">
      <formula>LEN(TRIM(F387))=0</formula>
    </cfRule>
  </conditionalFormatting>
  <conditionalFormatting sqref="H387">
    <cfRule type="containsBlanks" dxfId="4777" priority="5163">
      <formula>LEN(TRIM(H387))=0</formula>
    </cfRule>
  </conditionalFormatting>
  <conditionalFormatting sqref="I387">
    <cfRule type="containsBlanks" dxfId="4776" priority="5162">
      <formula>LEN(TRIM(I387))=0</formula>
    </cfRule>
  </conditionalFormatting>
  <conditionalFormatting sqref="J387">
    <cfRule type="containsBlanks" dxfId="4775" priority="5161">
      <formula>LEN(TRIM(J387))=0</formula>
    </cfRule>
  </conditionalFormatting>
  <conditionalFormatting sqref="O387">
    <cfRule type="containsBlanks" dxfId="4774" priority="5160">
      <formula>LEN(TRIM(O387))=0</formula>
    </cfRule>
  </conditionalFormatting>
  <conditionalFormatting sqref="K387:M387">
    <cfRule type="containsBlanks" dxfId="4773" priority="5159">
      <formula>LEN(TRIM(K387))=0</formula>
    </cfRule>
  </conditionalFormatting>
  <conditionalFormatting sqref="W386:W387">
    <cfRule type="containsBlanks" dxfId="4772" priority="5158">
      <formula>LEN(TRIM(W386))=0</formula>
    </cfRule>
  </conditionalFormatting>
  <conditionalFormatting sqref="X386:X387">
    <cfRule type="containsBlanks" dxfId="4771" priority="5157">
      <formula>LEN(TRIM(X386))=0</formula>
    </cfRule>
  </conditionalFormatting>
  <conditionalFormatting sqref="AB386">
    <cfRule type="containsBlanks" dxfId="4770" priority="5156">
      <formula>LEN(TRIM(AB386))=0</formula>
    </cfRule>
  </conditionalFormatting>
  <conditionalFormatting sqref="AA387">
    <cfRule type="containsBlanks" dxfId="4769" priority="5155">
      <formula>LEN(TRIM(AA387))=0</formula>
    </cfRule>
  </conditionalFormatting>
  <conditionalFormatting sqref="AB387">
    <cfRule type="containsBlanks" dxfId="4768" priority="5154">
      <formula>LEN(TRIM(AB387))=0</formula>
    </cfRule>
  </conditionalFormatting>
  <conditionalFormatting sqref="AC386:AD387">
    <cfRule type="containsBlanks" dxfId="4767" priority="5153">
      <formula>LEN(TRIM(AC386))=0</formula>
    </cfRule>
  </conditionalFormatting>
  <conditionalFormatting sqref="AN386:AN387">
    <cfRule type="containsBlanks" dxfId="4766" priority="5152">
      <formula>LEN(TRIM(AN386))=0</formula>
    </cfRule>
  </conditionalFormatting>
  <conditionalFormatting sqref="AU386:AV387">
    <cfRule type="containsBlanks" dxfId="4765" priority="5151">
      <formula>LEN(TRIM(AU386))=0</formula>
    </cfRule>
  </conditionalFormatting>
  <conditionalFormatting sqref="F388">
    <cfRule type="containsBlanks" dxfId="4764" priority="5150">
      <formula>LEN(TRIM(F388))=0</formula>
    </cfRule>
  </conditionalFormatting>
  <conditionalFormatting sqref="F389">
    <cfRule type="containsBlanks" dxfId="4763" priority="5149">
      <formula>LEN(TRIM(F389))=0</formula>
    </cfRule>
  </conditionalFormatting>
  <conditionalFormatting sqref="Z413:Z415">
    <cfRule type="containsBlanks" dxfId="4762" priority="4899">
      <formula>LEN(TRIM(Z413))=0</formula>
    </cfRule>
  </conditionalFormatting>
  <conditionalFormatting sqref="AE413:AE415">
    <cfRule type="containsBlanks" dxfId="4761" priority="4896">
      <formula>LEN(TRIM(AE413))=0</formula>
    </cfRule>
  </conditionalFormatting>
  <conditionalFormatting sqref="AG413:AG415">
    <cfRule type="containsBlanks" dxfId="4760" priority="4895">
      <formula>LEN(TRIM(AG413))=0</formula>
    </cfRule>
  </conditionalFormatting>
  <conditionalFormatting sqref="L388">
    <cfRule type="containsBlanks" dxfId="4759" priority="5145">
      <formula>LEN(TRIM(L388))=0</formula>
    </cfRule>
  </conditionalFormatting>
  <conditionalFormatting sqref="K389 M389">
    <cfRule type="containsBlanks" dxfId="4758" priority="5144">
      <formula>LEN(TRIM(K389))=0</formula>
    </cfRule>
  </conditionalFormatting>
  <conditionalFormatting sqref="L389">
    <cfRule type="containsBlanks" dxfId="4757" priority="5143">
      <formula>LEN(TRIM(L389))=0</formula>
    </cfRule>
  </conditionalFormatting>
  <conditionalFormatting sqref="G389">
    <cfRule type="containsBlanks" dxfId="4756" priority="5142">
      <formula>LEN(TRIM(G389))=0</formula>
    </cfRule>
  </conditionalFormatting>
  <conditionalFormatting sqref="I389:J389">
    <cfRule type="containsBlanks" dxfId="4755" priority="5141">
      <formula>LEN(TRIM(I389))=0</formula>
    </cfRule>
  </conditionalFormatting>
  <conditionalFormatting sqref="I388">
    <cfRule type="containsBlanks" dxfId="4754" priority="5140">
      <formula>LEN(TRIM(I388))=0</formula>
    </cfRule>
  </conditionalFormatting>
  <conditionalFormatting sqref="J388">
    <cfRule type="containsBlanks" dxfId="4753" priority="5139">
      <formula>LEN(TRIM(J388))=0</formula>
    </cfRule>
  </conditionalFormatting>
  <conditionalFormatting sqref="N388:P389">
    <cfRule type="containsBlanks" dxfId="4752" priority="5138">
      <formula>LEN(TRIM(N388))=0</formula>
    </cfRule>
  </conditionalFormatting>
  <conditionalFormatting sqref="H389">
    <cfRule type="containsBlanks" dxfId="4751" priority="5137">
      <formula>LEN(TRIM(H389))=0</formula>
    </cfRule>
  </conditionalFormatting>
  <conditionalFormatting sqref="S388:S389">
    <cfRule type="containsBlanks" dxfId="4750" priority="5136">
      <formula>LEN(TRIM(S388))=0</formula>
    </cfRule>
  </conditionalFormatting>
  <conditionalFormatting sqref="T388:T389">
    <cfRule type="containsBlanks" dxfId="4749" priority="5135">
      <formula>LEN(TRIM(T388))=0</formula>
    </cfRule>
  </conditionalFormatting>
  <conditionalFormatting sqref="W388:W389">
    <cfRule type="containsBlanks" dxfId="4748" priority="5134">
      <formula>LEN(TRIM(W388))=0</formula>
    </cfRule>
  </conditionalFormatting>
  <conditionalFormatting sqref="X388:X389">
    <cfRule type="containsBlanks" dxfId="4747" priority="5133">
      <formula>LEN(TRIM(X388))=0</formula>
    </cfRule>
  </conditionalFormatting>
  <conditionalFormatting sqref="AC388:AD389">
    <cfRule type="containsBlanks" dxfId="4746" priority="5132">
      <formula>LEN(TRIM(AC388))=0</formula>
    </cfRule>
  </conditionalFormatting>
  <conditionalFormatting sqref="AI388:AN389">
    <cfRule type="containsBlanks" dxfId="4745" priority="5131">
      <formula>LEN(TRIM(AI388))=0</formula>
    </cfRule>
  </conditionalFormatting>
  <conditionalFormatting sqref="AS388:AV389">
    <cfRule type="containsBlanks" dxfId="4744" priority="5130">
      <formula>LEN(TRIM(AS388))=0</formula>
    </cfRule>
  </conditionalFormatting>
  <conditionalFormatting sqref="F390">
    <cfRule type="containsBlanks" dxfId="4743" priority="5129">
      <formula>LEN(TRIM(F390))=0</formula>
    </cfRule>
  </conditionalFormatting>
  <conditionalFormatting sqref="G390">
    <cfRule type="containsBlanks" dxfId="4742" priority="5128">
      <formula>LEN(TRIM(G390))=0</formula>
    </cfRule>
  </conditionalFormatting>
  <conditionalFormatting sqref="H390">
    <cfRule type="containsBlanks" dxfId="4741" priority="5127">
      <formula>LEN(TRIM(H390))=0</formula>
    </cfRule>
  </conditionalFormatting>
  <conditionalFormatting sqref="I390">
    <cfRule type="containsBlanks" dxfId="4740" priority="5126">
      <formula>LEN(TRIM(I390))=0</formula>
    </cfRule>
  </conditionalFormatting>
  <conditionalFormatting sqref="J390">
    <cfRule type="containsBlanks" dxfId="4739" priority="5125">
      <formula>LEN(TRIM(J390))=0</formula>
    </cfRule>
  </conditionalFormatting>
  <conditionalFormatting sqref="O390">
    <cfRule type="containsBlanks" dxfId="4738" priority="5124">
      <formula>LEN(TRIM(O390))=0</formula>
    </cfRule>
  </conditionalFormatting>
  <conditionalFormatting sqref="K390">
    <cfRule type="containsBlanks" dxfId="4737" priority="5123">
      <formula>LEN(TRIM(K390))=0</formula>
    </cfRule>
  </conditionalFormatting>
  <conditionalFormatting sqref="M390">
    <cfRule type="containsBlanks" dxfId="4736" priority="5122">
      <formula>LEN(TRIM(M390))=0</formula>
    </cfRule>
  </conditionalFormatting>
  <conditionalFormatting sqref="W390">
    <cfRule type="containsBlanks" dxfId="4735" priority="5121">
      <formula>LEN(TRIM(W390))=0</formula>
    </cfRule>
  </conditionalFormatting>
  <conditionalFormatting sqref="X390">
    <cfRule type="containsBlanks" dxfId="4734" priority="5120">
      <formula>LEN(TRIM(X390))=0</formula>
    </cfRule>
  </conditionalFormatting>
  <conditionalFormatting sqref="AB390">
    <cfRule type="containsBlanks" dxfId="4733" priority="5119">
      <formula>LEN(TRIM(AB390))=0</formula>
    </cfRule>
  </conditionalFormatting>
  <conditionalFormatting sqref="AC390:AD390">
    <cfRule type="containsBlanks" dxfId="4732" priority="5118">
      <formula>LEN(TRIM(AC390))=0</formula>
    </cfRule>
  </conditionalFormatting>
  <conditionalFormatting sqref="AU390:AV390">
    <cfRule type="containsBlanks" dxfId="4731" priority="5117">
      <formula>LEN(TRIM(AU390))=0</formula>
    </cfRule>
  </conditionalFormatting>
  <conditionalFormatting sqref="F391">
    <cfRule type="containsBlanks" dxfId="4730" priority="5116">
      <formula>LEN(TRIM(F391))=0</formula>
    </cfRule>
  </conditionalFormatting>
  <conditionalFormatting sqref="I391">
    <cfRule type="containsBlanks" dxfId="4729" priority="5115">
      <formula>LEN(TRIM(I391))=0</formula>
    </cfRule>
  </conditionalFormatting>
  <conditionalFormatting sqref="J391">
    <cfRule type="containsBlanks" dxfId="4728" priority="5114">
      <formula>LEN(TRIM(J391))=0</formula>
    </cfRule>
  </conditionalFormatting>
  <conditionalFormatting sqref="L391">
    <cfRule type="containsBlanks" dxfId="4727" priority="5113">
      <formula>LEN(TRIM(L391))=0</formula>
    </cfRule>
  </conditionalFormatting>
  <conditionalFormatting sqref="N391:P391">
    <cfRule type="containsBlanks" dxfId="4726" priority="5112">
      <formula>LEN(TRIM(N391))=0</formula>
    </cfRule>
  </conditionalFormatting>
  <conditionalFormatting sqref="X391">
    <cfRule type="containsBlanks" dxfId="4725" priority="5111">
      <formula>LEN(TRIM(X391))=0</formula>
    </cfRule>
  </conditionalFormatting>
  <conditionalFormatting sqref="AB391">
    <cfRule type="containsBlanks" dxfId="4724" priority="5110">
      <formula>LEN(TRIM(AB391))=0</formula>
    </cfRule>
  </conditionalFormatting>
  <conditionalFormatting sqref="T391">
    <cfRule type="containsBlanks" dxfId="4723" priority="5109">
      <formula>LEN(TRIM(T391))=0</formula>
    </cfRule>
  </conditionalFormatting>
  <conditionalFormatting sqref="AI391:AN391">
    <cfRule type="containsBlanks" dxfId="4722" priority="5108">
      <formula>LEN(TRIM(AI391))=0</formula>
    </cfRule>
  </conditionalFormatting>
  <conditionalFormatting sqref="AS391:AV391">
    <cfRule type="containsBlanks" dxfId="4721" priority="5107">
      <formula>LEN(TRIM(AS391))=0</formula>
    </cfRule>
  </conditionalFormatting>
  <conditionalFormatting sqref="F392">
    <cfRule type="containsBlanks" dxfId="4720" priority="5106">
      <formula>LEN(TRIM(F392))=0</formula>
    </cfRule>
  </conditionalFormatting>
  <conditionalFormatting sqref="G392">
    <cfRule type="containsBlanks" dxfId="4719" priority="5105">
      <formula>LEN(TRIM(G392))=0</formula>
    </cfRule>
  </conditionalFormatting>
  <conditionalFormatting sqref="H392">
    <cfRule type="containsBlanks" dxfId="4718" priority="5104">
      <formula>LEN(TRIM(H392))=0</formula>
    </cfRule>
  </conditionalFormatting>
  <conditionalFormatting sqref="I392">
    <cfRule type="containsBlanks" dxfId="4717" priority="5103">
      <formula>LEN(TRIM(I392))=0</formula>
    </cfRule>
  </conditionalFormatting>
  <conditionalFormatting sqref="J392">
    <cfRule type="containsBlanks" dxfId="4716" priority="5102">
      <formula>LEN(TRIM(J392))=0</formula>
    </cfRule>
  </conditionalFormatting>
  <conditionalFormatting sqref="K392:M392">
    <cfRule type="containsBlanks" dxfId="4715" priority="5101">
      <formula>LEN(TRIM(K392))=0</formula>
    </cfRule>
  </conditionalFormatting>
  <conditionalFormatting sqref="O392">
    <cfRule type="containsBlanks" dxfId="4714" priority="5100">
      <formula>LEN(TRIM(O392))=0</formula>
    </cfRule>
  </conditionalFormatting>
  <conditionalFormatting sqref="H413">
    <cfRule type="containsBlanks" dxfId="4713" priority="4910">
      <formula>LEN(TRIM(H413))=0</formula>
    </cfRule>
  </conditionalFormatting>
  <conditionalFormatting sqref="I413">
    <cfRule type="containsBlanks" dxfId="4712" priority="4909">
      <formula>LEN(TRIM(I413))=0</formula>
    </cfRule>
  </conditionalFormatting>
  <conditionalFormatting sqref="N393 P393">
    <cfRule type="containsBlanks" dxfId="4711" priority="5097">
      <formula>LEN(TRIM(N393))=0</formula>
    </cfRule>
  </conditionalFormatting>
  <conditionalFormatting sqref="F393">
    <cfRule type="containsBlanks" dxfId="4710" priority="5096">
      <formula>LEN(TRIM(F393))=0</formula>
    </cfRule>
  </conditionalFormatting>
  <conditionalFormatting sqref="G393">
    <cfRule type="containsBlanks" dxfId="4709" priority="5095">
      <formula>LEN(TRIM(G393))=0</formula>
    </cfRule>
  </conditionalFormatting>
  <conditionalFormatting sqref="H393">
    <cfRule type="containsBlanks" dxfId="4708" priority="5094">
      <formula>LEN(TRIM(H393))=0</formula>
    </cfRule>
  </conditionalFormatting>
  <conditionalFormatting sqref="I393">
    <cfRule type="containsBlanks" dxfId="4707" priority="5093">
      <formula>LEN(TRIM(I393))=0</formula>
    </cfRule>
  </conditionalFormatting>
  <conditionalFormatting sqref="J393">
    <cfRule type="containsBlanks" dxfId="4706" priority="5092">
      <formula>LEN(TRIM(J393))=0</formula>
    </cfRule>
  </conditionalFormatting>
  <conditionalFormatting sqref="K393:M393">
    <cfRule type="containsBlanks" dxfId="4705" priority="5091">
      <formula>LEN(TRIM(K393))=0</formula>
    </cfRule>
  </conditionalFormatting>
  <conditionalFormatting sqref="O393">
    <cfRule type="containsBlanks" dxfId="4704" priority="5090">
      <formula>LEN(TRIM(O393))=0</formula>
    </cfRule>
  </conditionalFormatting>
  <conditionalFormatting sqref="BG392:BG393">
    <cfRule type="containsBlanks" dxfId="4703" priority="5089">
      <formula>LEN(TRIM(BG392))=0</formula>
    </cfRule>
  </conditionalFormatting>
  <conditionalFormatting sqref="AB392">
    <cfRule type="containsBlanks" dxfId="4702" priority="5088">
      <formula>LEN(TRIM(AB392))=0</formula>
    </cfRule>
  </conditionalFormatting>
  <conditionalFormatting sqref="AA393">
    <cfRule type="containsBlanks" dxfId="4701" priority="5087">
      <formula>LEN(TRIM(AA393))=0</formula>
    </cfRule>
  </conditionalFormatting>
  <conditionalFormatting sqref="AB393">
    <cfRule type="containsBlanks" dxfId="4700" priority="5086">
      <formula>LEN(TRIM(AB393))=0</formula>
    </cfRule>
  </conditionalFormatting>
  <conditionalFormatting sqref="AC392:AD393">
    <cfRule type="containsBlanks" dxfId="4699" priority="5085">
      <formula>LEN(TRIM(AC392))=0</formula>
    </cfRule>
  </conditionalFormatting>
  <conditionalFormatting sqref="AB413:AB415">
    <cfRule type="containsBlanks" dxfId="4698" priority="4894">
      <formula>LEN(TRIM(AB413))=0</formula>
    </cfRule>
  </conditionalFormatting>
  <conditionalFormatting sqref="AS392:AV393">
    <cfRule type="containsBlanks" dxfId="4697" priority="5083">
      <formula>LEN(TRIM(AS392))=0</formula>
    </cfRule>
  </conditionalFormatting>
  <conditionalFormatting sqref="BH393:BH394">
    <cfRule type="containsBlanks" dxfId="4696" priority="5082">
      <formula>LEN(TRIM(BH393))=0</formula>
    </cfRule>
  </conditionalFormatting>
  <conditionalFormatting sqref="AI392:AN393">
    <cfRule type="containsBlanks" dxfId="4695" priority="5081">
      <formula>LEN(TRIM(AI392))=0</formula>
    </cfRule>
  </conditionalFormatting>
  <conditionalFormatting sqref="S392:S393">
    <cfRule type="containsBlanks" dxfId="4694" priority="5080">
      <formula>LEN(TRIM(S392))=0</formula>
    </cfRule>
  </conditionalFormatting>
  <conditionalFormatting sqref="T392:T393">
    <cfRule type="containsBlanks" dxfId="4693" priority="5079">
      <formula>LEN(TRIM(T392))=0</formula>
    </cfRule>
  </conditionalFormatting>
  <conditionalFormatting sqref="H394:H396">
    <cfRule type="containsBlanks" dxfId="4692" priority="5078">
      <formula>LEN(TRIM(H394))=0</formula>
    </cfRule>
  </conditionalFormatting>
  <conditionalFormatting sqref="I394:I396">
    <cfRule type="containsBlanks" dxfId="4691" priority="5077">
      <formula>LEN(TRIM(I394))=0</formula>
    </cfRule>
  </conditionalFormatting>
  <conditionalFormatting sqref="J394:J396">
    <cfRule type="containsBlanks" dxfId="4690" priority="5076">
      <formula>LEN(TRIM(J394))=0</formula>
    </cfRule>
  </conditionalFormatting>
  <conditionalFormatting sqref="O394">
    <cfRule type="containsBlanks" dxfId="4689" priority="5075">
      <formula>LEN(TRIM(O394))=0</formula>
    </cfRule>
  </conditionalFormatting>
  <conditionalFormatting sqref="N395:N396 P395:P396">
    <cfRule type="containsBlanks" dxfId="4688" priority="5074">
      <formula>LEN(TRIM(N395))=0</formula>
    </cfRule>
  </conditionalFormatting>
  <conditionalFormatting sqref="O395:O396">
    <cfRule type="containsBlanks" dxfId="4687" priority="5073">
      <formula>LEN(TRIM(O395))=0</formula>
    </cfRule>
  </conditionalFormatting>
  <conditionalFormatting sqref="K394:M396">
    <cfRule type="containsBlanks" dxfId="4686" priority="5072">
      <formula>LEN(TRIM(K394))=0</formula>
    </cfRule>
  </conditionalFormatting>
  <conditionalFormatting sqref="Z394:Z396">
    <cfRule type="containsBlanks" dxfId="4685" priority="5071">
      <formula>LEN(TRIM(Z394))=0</formula>
    </cfRule>
  </conditionalFormatting>
  <conditionalFormatting sqref="W394:W396">
    <cfRule type="containsBlanks" dxfId="4684" priority="5070">
      <formula>LEN(TRIM(W394))=0</formula>
    </cfRule>
  </conditionalFormatting>
  <conditionalFormatting sqref="X394:X396">
    <cfRule type="containsBlanks" dxfId="4683" priority="5069">
      <formula>LEN(TRIM(X394))=0</formula>
    </cfRule>
  </conditionalFormatting>
  <conditionalFormatting sqref="Y394:Y396">
    <cfRule type="containsBlanks" dxfId="4682" priority="5068">
      <formula>LEN(TRIM(Y394))=0</formula>
    </cfRule>
  </conditionalFormatting>
  <conditionalFormatting sqref="AE394:AE396">
    <cfRule type="containsBlanks" dxfId="4681" priority="5067">
      <formula>LEN(TRIM(AE394))=0</formula>
    </cfRule>
  </conditionalFormatting>
  <conditionalFormatting sqref="AA394:AA396">
    <cfRule type="containsBlanks" dxfId="4680" priority="5066">
      <formula>LEN(TRIM(AA394))=0</formula>
    </cfRule>
  </conditionalFormatting>
  <conditionalFormatting sqref="AB394:AB396">
    <cfRule type="containsBlanks" dxfId="4679" priority="5065">
      <formula>LEN(TRIM(AB394))=0</formula>
    </cfRule>
  </conditionalFormatting>
  <conditionalFormatting sqref="BG394:BG395">
    <cfRule type="containsBlanks" dxfId="4678" priority="5064">
      <formula>LEN(TRIM(BG394))=0</formula>
    </cfRule>
  </conditionalFormatting>
  <conditionalFormatting sqref="AU394:AV396">
    <cfRule type="containsBlanks" dxfId="4677" priority="5063">
      <formula>LEN(TRIM(AU394))=0</formula>
    </cfRule>
  </conditionalFormatting>
  <conditionalFormatting sqref="BG396">
    <cfRule type="containsBlanks" dxfId="4676" priority="5062">
      <formula>LEN(TRIM(BG396))=0</formula>
    </cfRule>
  </conditionalFormatting>
  <conditionalFormatting sqref="T394:T396">
    <cfRule type="containsBlanks" dxfId="4675" priority="5061">
      <formula>LEN(TRIM(T394))=0</formula>
    </cfRule>
  </conditionalFormatting>
  <conditionalFormatting sqref="F397:G397">
    <cfRule type="containsBlanks" dxfId="4674" priority="5060">
      <formula>LEN(TRIM(F397))=0</formula>
    </cfRule>
  </conditionalFormatting>
  <conditionalFormatting sqref="H397">
    <cfRule type="containsBlanks" dxfId="4673" priority="5059">
      <formula>LEN(TRIM(H397))=0</formula>
    </cfRule>
  </conditionalFormatting>
  <conditionalFormatting sqref="I397">
    <cfRule type="containsBlanks" dxfId="4672" priority="5058">
      <formula>LEN(TRIM(I397))=0</formula>
    </cfRule>
  </conditionalFormatting>
  <conditionalFormatting sqref="J397">
    <cfRule type="containsBlanks" dxfId="4671" priority="5057">
      <formula>LEN(TRIM(J397))=0</formula>
    </cfRule>
  </conditionalFormatting>
  <conditionalFormatting sqref="F398:G402">
    <cfRule type="containsBlanks" dxfId="4670" priority="5056">
      <formula>LEN(TRIM(F398))=0</formula>
    </cfRule>
  </conditionalFormatting>
  <conditionalFormatting sqref="H398:H402">
    <cfRule type="containsBlanks" dxfId="4669" priority="5055">
      <formula>LEN(TRIM(H398))=0</formula>
    </cfRule>
  </conditionalFormatting>
  <conditionalFormatting sqref="I398:I402">
    <cfRule type="containsBlanks" dxfId="4668" priority="5054">
      <formula>LEN(TRIM(I398))=0</formula>
    </cfRule>
  </conditionalFormatting>
  <conditionalFormatting sqref="J398:J402">
    <cfRule type="containsBlanks" dxfId="4667" priority="5053">
      <formula>LEN(TRIM(J398))=0</formula>
    </cfRule>
  </conditionalFormatting>
  <conditionalFormatting sqref="K397:M397">
    <cfRule type="containsBlanks" dxfId="4666" priority="5052">
      <formula>LEN(TRIM(K397))=0</formula>
    </cfRule>
  </conditionalFormatting>
  <conditionalFormatting sqref="O397">
    <cfRule type="containsBlanks" dxfId="4665" priority="5051">
      <formula>LEN(TRIM(O397))=0</formula>
    </cfRule>
  </conditionalFormatting>
  <conditionalFormatting sqref="N398:N402 P398:P402">
    <cfRule type="containsBlanks" dxfId="4664" priority="5050">
      <formula>LEN(TRIM(N398))=0</formula>
    </cfRule>
  </conditionalFormatting>
  <conditionalFormatting sqref="K398:M402">
    <cfRule type="containsBlanks" dxfId="4663" priority="5049">
      <formula>LEN(TRIM(K398))=0</formula>
    </cfRule>
  </conditionalFormatting>
  <conditionalFormatting sqref="O398:O402">
    <cfRule type="containsBlanks" dxfId="4662" priority="5048">
      <formula>LEN(TRIM(O398))=0</formula>
    </cfRule>
  </conditionalFormatting>
  <conditionalFormatting sqref="Z397:Z402">
    <cfRule type="containsBlanks" dxfId="4661" priority="5047">
      <formula>LEN(TRIM(Z397))=0</formula>
    </cfRule>
  </conditionalFormatting>
  <conditionalFormatting sqref="W397:W402">
    <cfRule type="containsBlanks" dxfId="4660" priority="5046">
      <formula>LEN(TRIM(W397))=0</formula>
    </cfRule>
  </conditionalFormatting>
  <conditionalFormatting sqref="X397:X402">
    <cfRule type="containsBlanks" dxfId="4659" priority="5045">
      <formula>LEN(TRIM(X397))=0</formula>
    </cfRule>
  </conditionalFormatting>
  <conditionalFormatting sqref="Y397:Y402">
    <cfRule type="containsBlanks" dxfId="4658" priority="5044">
      <formula>LEN(TRIM(Y397))=0</formula>
    </cfRule>
  </conditionalFormatting>
  <conditionalFormatting sqref="AE397:AE402">
    <cfRule type="containsBlanks" dxfId="4657" priority="5043">
      <formula>LEN(TRIM(AE397))=0</formula>
    </cfRule>
  </conditionalFormatting>
  <conditionalFormatting sqref="AA397:AA402">
    <cfRule type="containsBlanks" dxfId="4656" priority="5042">
      <formula>LEN(TRIM(AA397))=0</formula>
    </cfRule>
  </conditionalFormatting>
  <conditionalFormatting sqref="AB397:AB402">
    <cfRule type="containsBlanks" dxfId="4655" priority="5041">
      <formula>LEN(TRIM(AB397))=0</formula>
    </cfRule>
  </conditionalFormatting>
  <conditionalFormatting sqref="AU397:AV402">
    <cfRule type="containsBlanks" dxfId="4654" priority="5040">
      <formula>LEN(TRIM(AU397))=0</formula>
    </cfRule>
  </conditionalFormatting>
  <conditionalFormatting sqref="T397:T402">
    <cfRule type="containsBlanks" dxfId="4653" priority="5039">
      <formula>LEN(TRIM(T397))=0</formula>
    </cfRule>
  </conditionalFormatting>
  <conditionalFormatting sqref="BG397:BG398">
    <cfRule type="containsBlanks" dxfId="4652" priority="5038">
      <formula>LEN(TRIM(BG397))=0</formula>
    </cfRule>
  </conditionalFormatting>
  <conditionalFormatting sqref="BG399:BG402">
    <cfRule type="containsBlanks" dxfId="4651" priority="5037">
      <formula>LEN(TRIM(BG399))=0</formula>
    </cfRule>
  </conditionalFormatting>
  <conditionalFormatting sqref="F403:G403">
    <cfRule type="containsBlanks" dxfId="4650" priority="5036">
      <formula>LEN(TRIM(F403))=0</formula>
    </cfRule>
  </conditionalFormatting>
  <conditionalFormatting sqref="H403">
    <cfRule type="containsBlanks" dxfId="4649" priority="5035">
      <formula>LEN(TRIM(H403))=0</formula>
    </cfRule>
  </conditionalFormatting>
  <conditionalFormatting sqref="I403">
    <cfRule type="containsBlanks" dxfId="4648" priority="5034">
      <formula>LEN(TRIM(I403))=0</formula>
    </cfRule>
  </conditionalFormatting>
  <conditionalFormatting sqref="J403">
    <cfRule type="containsBlanks" dxfId="4647" priority="5033">
      <formula>LEN(TRIM(J403))=0</formula>
    </cfRule>
  </conditionalFormatting>
  <conditionalFormatting sqref="F404:G404">
    <cfRule type="containsBlanks" dxfId="4646" priority="5032">
      <formula>LEN(TRIM(F404))=0</formula>
    </cfRule>
  </conditionalFormatting>
  <conditionalFormatting sqref="H404">
    <cfRule type="containsBlanks" dxfId="4645" priority="5031">
      <formula>LEN(TRIM(H404))=0</formula>
    </cfRule>
  </conditionalFormatting>
  <conditionalFormatting sqref="I404">
    <cfRule type="containsBlanks" dxfId="4644" priority="5030">
      <formula>LEN(TRIM(I404))=0</formula>
    </cfRule>
  </conditionalFormatting>
  <conditionalFormatting sqref="J404">
    <cfRule type="containsBlanks" dxfId="4643" priority="5029">
      <formula>LEN(TRIM(J404))=0</formula>
    </cfRule>
  </conditionalFormatting>
  <conditionalFormatting sqref="O403">
    <cfRule type="containsBlanks" dxfId="4642" priority="5028">
      <formula>LEN(TRIM(O403))=0</formula>
    </cfRule>
  </conditionalFormatting>
  <conditionalFormatting sqref="K403:M403">
    <cfRule type="containsBlanks" dxfId="4641" priority="5027">
      <formula>LEN(TRIM(K403))=0</formula>
    </cfRule>
  </conditionalFormatting>
  <conditionalFormatting sqref="N404 P404">
    <cfRule type="containsBlanks" dxfId="4640" priority="5026">
      <formula>LEN(TRIM(N404))=0</formula>
    </cfRule>
  </conditionalFormatting>
  <conditionalFormatting sqref="O404">
    <cfRule type="containsBlanks" dxfId="4639" priority="5025">
      <formula>LEN(TRIM(O404))=0</formula>
    </cfRule>
  </conditionalFormatting>
  <conditionalFormatting sqref="K404:M404">
    <cfRule type="containsBlanks" dxfId="4638" priority="5024">
      <formula>LEN(TRIM(K404))=0</formula>
    </cfRule>
  </conditionalFormatting>
  <conditionalFormatting sqref="W403:W404">
    <cfRule type="containsBlanks" dxfId="4637" priority="5023">
      <formula>LEN(TRIM(W403))=0</formula>
    </cfRule>
  </conditionalFormatting>
  <conditionalFormatting sqref="X403:X404">
    <cfRule type="containsBlanks" dxfId="4636" priority="5022">
      <formula>LEN(TRIM(X403))=0</formula>
    </cfRule>
  </conditionalFormatting>
  <conditionalFormatting sqref="Z403:Z404">
    <cfRule type="containsBlanks" dxfId="4635" priority="5021">
      <formula>LEN(TRIM(Z403))=0</formula>
    </cfRule>
  </conditionalFormatting>
  <conditionalFormatting sqref="Y403">
    <cfRule type="containsBlanks" dxfId="4634" priority="5020">
      <formula>LEN(TRIM(Y403))=0</formula>
    </cfRule>
  </conditionalFormatting>
  <conditionalFormatting sqref="Y404">
    <cfRule type="containsBlanks" dxfId="4633" priority="5019">
      <formula>LEN(TRIM(Y404))=0</formula>
    </cfRule>
  </conditionalFormatting>
  <conditionalFormatting sqref="AE403:AE404">
    <cfRule type="containsBlanks" dxfId="4632" priority="5018">
      <formula>LEN(TRIM(AE403))=0</formula>
    </cfRule>
  </conditionalFormatting>
  <conditionalFormatting sqref="AA403:AA404">
    <cfRule type="containsBlanks" dxfId="4631" priority="5017">
      <formula>LEN(TRIM(AA403))=0</formula>
    </cfRule>
  </conditionalFormatting>
  <conditionalFormatting sqref="AB403:AB404">
    <cfRule type="containsBlanks" dxfId="4630" priority="5016">
      <formula>LEN(TRIM(AB403))=0</formula>
    </cfRule>
  </conditionalFormatting>
  <conditionalFormatting sqref="BG403:BG404">
    <cfRule type="containsBlanks" dxfId="4629" priority="5015">
      <formula>LEN(TRIM(BG403))=0</formula>
    </cfRule>
  </conditionalFormatting>
  <conditionalFormatting sqref="AU403:AV404">
    <cfRule type="containsBlanks" dxfId="4628" priority="5014">
      <formula>LEN(TRIM(AU403))=0</formula>
    </cfRule>
  </conditionalFormatting>
  <conditionalFormatting sqref="T403:T404">
    <cfRule type="containsBlanks" dxfId="4627" priority="5013">
      <formula>LEN(TRIM(T403))=0</formula>
    </cfRule>
  </conditionalFormatting>
  <conditionalFormatting sqref="I405">
    <cfRule type="containsBlanks" dxfId="4626" priority="5012">
      <formula>LEN(TRIM(I405))=0</formula>
    </cfRule>
  </conditionalFormatting>
  <conditionalFormatting sqref="J405">
    <cfRule type="containsBlanks" dxfId="4625" priority="5011">
      <formula>LEN(TRIM(J405))=0</formula>
    </cfRule>
  </conditionalFormatting>
  <conditionalFormatting sqref="O405">
    <cfRule type="containsBlanks" dxfId="4624" priority="5010">
      <formula>LEN(TRIM(O405))=0</formula>
    </cfRule>
  </conditionalFormatting>
  <conditionalFormatting sqref="K405:M405">
    <cfRule type="containsBlanks" dxfId="4623" priority="5009">
      <formula>LEN(TRIM(K405))=0</formula>
    </cfRule>
  </conditionalFormatting>
  <conditionalFormatting sqref="F406:H406 N406 P406:V406 AG406:AH406">
    <cfRule type="containsBlanks" dxfId="4622" priority="5008">
      <formula>LEN(TRIM(F406))=0</formula>
    </cfRule>
  </conditionalFormatting>
  <conditionalFormatting sqref="I406">
    <cfRule type="containsBlanks" dxfId="4621" priority="5007">
      <formula>LEN(TRIM(I406))=0</formula>
    </cfRule>
  </conditionalFormatting>
  <conditionalFormatting sqref="J406">
    <cfRule type="containsBlanks" dxfId="4620" priority="5006">
      <formula>LEN(TRIM(J406))=0</formula>
    </cfRule>
  </conditionalFormatting>
  <conditionalFormatting sqref="O406">
    <cfRule type="containsBlanks" dxfId="4619" priority="5005">
      <formula>LEN(TRIM(O406))=0</formula>
    </cfRule>
  </conditionalFormatting>
  <conditionalFormatting sqref="K406:M406">
    <cfRule type="containsBlanks" dxfId="4618" priority="5004">
      <formula>LEN(TRIM(K406))=0</formula>
    </cfRule>
  </conditionalFormatting>
  <conditionalFormatting sqref="BG405:BG406">
    <cfRule type="containsBlanks" dxfId="4617" priority="5003">
      <formula>LEN(TRIM(BG405))=0</formula>
    </cfRule>
  </conditionalFormatting>
  <conditionalFormatting sqref="W406:X406">
    <cfRule type="containsBlanks" dxfId="4616" priority="5002">
      <formula>LEN(TRIM(W406))=0</formula>
    </cfRule>
  </conditionalFormatting>
  <conditionalFormatting sqref="Z406">
    <cfRule type="containsBlanks" dxfId="4615" priority="5001">
      <formula>LEN(TRIM(Z406))=0</formula>
    </cfRule>
  </conditionalFormatting>
  <conditionalFormatting sqref="Y406">
    <cfRule type="containsBlanks" dxfId="4614" priority="5000">
      <formula>LEN(TRIM(Y406))=0</formula>
    </cfRule>
  </conditionalFormatting>
  <conditionalFormatting sqref="AC406:AD406">
    <cfRule type="containsBlanks" dxfId="4613" priority="4999">
      <formula>LEN(TRIM(AC406))=0</formula>
    </cfRule>
  </conditionalFormatting>
  <conditionalFormatting sqref="AE406">
    <cfRule type="containsBlanks" dxfId="4612" priority="4998">
      <formula>LEN(TRIM(AE406))=0</formula>
    </cfRule>
  </conditionalFormatting>
  <conditionalFormatting sqref="AB406">
    <cfRule type="containsBlanks" dxfId="4611" priority="4997">
      <formula>LEN(TRIM(AB406))=0</formula>
    </cfRule>
  </conditionalFormatting>
  <conditionalFormatting sqref="AA406">
    <cfRule type="containsBlanks" dxfId="4610" priority="4996">
      <formula>LEN(TRIM(AA406))=0</formula>
    </cfRule>
  </conditionalFormatting>
  <conditionalFormatting sqref="AF406">
    <cfRule type="containsBlanks" dxfId="4609" priority="4995">
      <formula>LEN(TRIM(AF406))=0</formula>
    </cfRule>
  </conditionalFormatting>
  <conditionalFormatting sqref="BD405:BD406">
    <cfRule type="containsBlanks" dxfId="4608" priority="4994">
      <formula>LEN(TRIM(BD405))=0</formula>
    </cfRule>
  </conditionalFormatting>
  <conditionalFormatting sqref="AU405:AV406">
    <cfRule type="containsBlanks" dxfId="4607" priority="4993">
      <formula>LEN(TRIM(AU405))=0</formula>
    </cfRule>
  </conditionalFormatting>
  <conditionalFormatting sqref="F407">
    <cfRule type="containsBlanks" dxfId="4606" priority="4992">
      <formula>LEN(TRIM(F407))=0</formula>
    </cfRule>
  </conditionalFormatting>
  <conditionalFormatting sqref="H407">
    <cfRule type="containsBlanks" dxfId="4605" priority="4991">
      <formula>LEN(TRIM(H407))=0</formula>
    </cfRule>
  </conditionalFormatting>
  <conditionalFormatting sqref="I407">
    <cfRule type="containsBlanks" dxfId="4604" priority="4989">
      <formula>LEN(TRIM(I407))=0</formula>
    </cfRule>
  </conditionalFormatting>
  <conditionalFormatting sqref="J407">
    <cfRule type="containsBlanks" dxfId="4603" priority="4988">
      <formula>LEN(TRIM(J407))=0</formula>
    </cfRule>
  </conditionalFormatting>
  <conditionalFormatting sqref="I414">
    <cfRule type="containsBlanks" dxfId="4602" priority="4906">
      <formula>LEN(TRIM(I414))=0</formula>
    </cfRule>
  </conditionalFormatting>
  <conditionalFormatting sqref="F408">
    <cfRule type="containsBlanks" dxfId="4601" priority="4986">
      <formula>LEN(TRIM(F408))=0</formula>
    </cfRule>
  </conditionalFormatting>
  <conditionalFormatting sqref="K407:K408">
    <cfRule type="containsBlanks" dxfId="4600" priority="4985">
      <formula>LEN(TRIM(K407))=0</formula>
    </cfRule>
  </conditionalFormatting>
  <conditionalFormatting sqref="M407:M408">
    <cfRule type="containsBlanks" dxfId="4599" priority="4984">
      <formula>LEN(TRIM(M407))=0</formula>
    </cfRule>
  </conditionalFormatting>
  <conditionalFormatting sqref="N407:P408">
    <cfRule type="containsBlanks" dxfId="4598" priority="4983">
      <formula>LEN(TRIM(N407))=0</formula>
    </cfRule>
  </conditionalFormatting>
  <conditionalFormatting sqref="X407">
    <cfRule type="containsBlanks" dxfId="4597" priority="4982">
      <formula>LEN(TRIM(X407))=0</formula>
    </cfRule>
  </conditionalFormatting>
  <conditionalFormatting sqref="W408">
    <cfRule type="containsBlanks" dxfId="4596" priority="4981">
      <formula>LEN(TRIM(W408))=0</formula>
    </cfRule>
  </conditionalFormatting>
  <conditionalFormatting sqref="X408">
    <cfRule type="containsBlanks" dxfId="4595" priority="4980">
      <formula>LEN(TRIM(X408))=0</formula>
    </cfRule>
  </conditionalFormatting>
  <conditionalFormatting sqref="Y407:Y408">
    <cfRule type="containsBlanks" dxfId="4594" priority="4979">
      <formula>LEN(TRIM(Y407))=0</formula>
    </cfRule>
  </conditionalFormatting>
  <conditionalFormatting sqref="Z407:Z408">
    <cfRule type="containsBlanks" dxfId="4593" priority="4978">
      <formula>LEN(TRIM(Z407))=0</formula>
    </cfRule>
  </conditionalFormatting>
  <conditionalFormatting sqref="AE407:AE408">
    <cfRule type="containsBlanks" dxfId="4592" priority="4977">
      <formula>LEN(TRIM(AE407))=0</formula>
    </cfRule>
  </conditionalFormatting>
  <conditionalFormatting sqref="AA407:AA408">
    <cfRule type="containsBlanks" dxfId="4591" priority="4976">
      <formula>LEN(TRIM(AA407))=0</formula>
    </cfRule>
  </conditionalFormatting>
  <conditionalFormatting sqref="AB407:AB408">
    <cfRule type="containsBlanks" dxfId="4590" priority="4975">
      <formula>LEN(TRIM(AB407))=0</formula>
    </cfRule>
  </conditionalFormatting>
  <conditionalFormatting sqref="AC407:AD408">
    <cfRule type="containsBlanks" dxfId="4589" priority="4974">
      <formula>LEN(TRIM(AC407))=0</formula>
    </cfRule>
  </conditionalFormatting>
  <conditionalFormatting sqref="BG407">
    <cfRule type="containsBlanks" dxfId="4588" priority="4973">
      <formula>LEN(TRIM(BG407))=0</formula>
    </cfRule>
  </conditionalFormatting>
  <conditionalFormatting sqref="G408">
    <cfRule type="containsBlanks" dxfId="4587" priority="4972">
      <formula>LEN(TRIM(G408))=0</formula>
    </cfRule>
  </conditionalFormatting>
  <conditionalFormatting sqref="H408">
    <cfRule type="containsBlanks" dxfId="4586" priority="4971">
      <formula>LEN(TRIM(H408))=0</formula>
    </cfRule>
  </conditionalFormatting>
  <conditionalFormatting sqref="I408">
    <cfRule type="containsBlanks" dxfId="4585" priority="4970">
      <formula>LEN(TRIM(I408))=0</formula>
    </cfRule>
  </conditionalFormatting>
  <conditionalFormatting sqref="J408">
    <cfRule type="containsBlanks" dxfId="4584" priority="4969">
      <formula>LEN(TRIM(J408))=0</formula>
    </cfRule>
  </conditionalFormatting>
  <conditionalFormatting sqref="AY408:BF408">
    <cfRule type="containsBlanks" dxfId="4583" priority="4968">
      <formula>LEN(TRIM(AY408))=0</formula>
    </cfRule>
  </conditionalFormatting>
  <conditionalFormatting sqref="BG408">
    <cfRule type="containsBlanks" dxfId="4582" priority="4967">
      <formula>LEN(TRIM(BG408))=0</formula>
    </cfRule>
  </conditionalFormatting>
  <conditionalFormatting sqref="H409">
    <cfRule type="containsBlanks" dxfId="4581" priority="4966">
      <formula>LEN(TRIM(H409))=0</formula>
    </cfRule>
  </conditionalFormatting>
  <conditionalFormatting sqref="I409">
    <cfRule type="containsBlanks" dxfId="4580" priority="4965">
      <formula>LEN(TRIM(I409))=0</formula>
    </cfRule>
  </conditionalFormatting>
  <conditionalFormatting sqref="J409">
    <cfRule type="containsBlanks" dxfId="4579" priority="4964">
      <formula>LEN(TRIM(J409))=0</formula>
    </cfRule>
  </conditionalFormatting>
  <conditionalFormatting sqref="F410:G410">
    <cfRule type="containsBlanks" dxfId="4578" priority="4963">
      <formula>LEN(TRIM(F410))=0</formula>
    </cfRule>
  </conditionalFormatting>
  <conditionalFormatting sqref="H410">
    <cfRule type="containsBlanks" dxfId="4577" priority="4962">
      <formula>LEN(TRIM(H410))=0</formula>
    </cfRule>
  </conditionalFormatting>
  <conditionalFormatting sqref="I410">
    <cfRule type="containsBlanks" dxfId="4576" priority="4961">
      <formula>LEN(TRIM(I410))=0</formula>
    </cfRule>
  </conditionalFormatting>
  <conditionalFormatting sqref="J410">
    <cfRule type="containsBlanks" dxfId="4575" priority="4960">
      <formula>LEN(TRIM(J410))=0</formula>
    </cfRule>
  </conditionalFormatting>
  <conditionalFormatting sqref="O409">
    <cfRule type="containsBlanks" dxfId="4574" priority="4959">
      <formula>LEN(TRIM(O409))=0</formula>
    </cfRule>
  </conditionalFormatting>
  <conditionalFormatting sqref="K409:M410">
    <cfRule type="containsBlanks" dxfId="4573" priority="4958">
      <formula>LEN(TRIM(K409))=0</formula>
    </cfRule>
  </conditionalFormatting>
  <conditionalFormatting sqref="N410 P410">
    <cfRule type="containsBlanks" dxfId="4572" priority="4957">
      <formula>LEN(TRIM(N410))=0</formula>
    </cfRule>
  </conditionalFormatting>
  <conditionalFormatting sqref="O410">
    <cfRule type="containsBlanks" dxfId="4571" priority="4956">
      <formula>LEN(TRIM(O410))=0</formula>
    </cfRule>
  </conditionalFormatting>
  <conditionalFormatting sqref="W409:W410">
    <cfRule type="containsBlanks" dxfId="4570" priority="4955">
      <formula>LEN(TRIM(W409))=0</formula>
    </cfRule>
  </conditionalFormatting>
  <conditionalFormatting sqref="X409:X410">
    <cfRule type="containsBlanks" dxfId="4569" priority="4954">
      <formula>LEN(TRIM(X409))=0</formula>
    </cfRule>
  </conditionalFormatting>
  <conditionalFormatting sqref="AA409:AA410">
    <cfRule type="containsBlanks" dxfId="4568" priority="4953">
      <formula>LEN(TRIM(AA409))=0</formula>
    </cfRule>
  </conditionalFormatting>
  <conditionalFormatting sqref="AB409:AB410">
    <cfRule type="containsBlanks" dxfId="4567" priority="4952">
      <formula>LEN(TRIM(AB409))=0</formula>
    </cfRule>
  </conditionalFormatting>
  <conditionalFormatting sqref="Y409:Y410">
    <cfRule type="containsBlanks" dxfId="4566" priority="4951">
      <formula>LEN(TRIM(Y409))=0</formula>
    </cfRule>
  </conditionalFormatting>
  <conditionalFormatting sqref="AI409:AN410">
    <cfRule type="containsBlanks" dxfId="4565" priority="4950">
      <formula>LEN(TRIM(AI409))=0</formula>
    </cfRule>
  </conditionalFormatting>
  <conditionalFormatting sqref="AS409:AV410">
    <cfRule type="containsBlanks" dxfId="4564" priority="4949">
      <formula>LEN(TRIM(AS409))=0</formula>
    </cfRule>
  </conditionalFormatting>
  <conditionalFormatting sqref="Q411 AC411:AH411 AO411:AP411 Z411 U411:V411">
    <cfRule type="containsBlanks" dxfId="4563" priority="4948">
      <formula>LEN(TRIM(Q411))=0</formula>
    </cfRule>
  </conditionalFormatting>
  <conditionalFormatting sqref="F411:G411">
    <cfRule type="containsBlanks" dxfId="4562" priority="4947">
      <formula>LEN(TRIM(F411))=0</formula>
    </cfRule>
  </conditionalFormatting>
  <conditionalFormatting sqref="H411">
    <cfRule type="containsBlanks" dxfId="4561" priority="4946">
      <formula>LEN(TRIM(H411))=0</formula>
    </cfRule>
  </conditionalFormatting>
  <conditionalFormatting sqref="I411">
    <cfRule type="containsBlanks" dxfId="4560" priority="4945">
      <formula>LEN(TRIM(I411))=0</formula>
    </cfRule>
  </conditionalFormatting>
  <conditionalFormatting sqref="J411">
    <cfRule type="containsBlanks" dxfId="4559" priority="4944">
      <formula>LEN(TRIM(J411))=0</formula>
    </cfRule>
  </conditionalFormatting>
  <conditionalFormatting sqref="K411:M411">
    <cfRule type="containsBlanks" dxfId="4558" priority="4943">
      <formula>LEN(TRIM(K411))=0</formula>
    </cfRule>
  </conditionalFormatting>
  <conditionalFormatting sqref="N411 P411">
    <cfRule type="containsBlanks" dxfId="4557" priority="4942">
      <formula>LEN(TRIM(N411))=0</formula>
    </cfRule>
  </conditionalFormatting>
  <conditionalFormatting sqref="O411">
    <cfRule type="containsBlanks" dxfId="4556" priority="4941">
      <formula>LEN(TRIM(O411))=0</formula>
    </cfRule>
  </conditionalFormatting>
  <conditionalFormatting sqref="W411">
    <cfRule type="containsBlanks" dxfId="4555" priority="4940">
      <formula>LEN(TRIM(W411))=0</formula>
    </cfRule>
  </conditionalFormatting>
  <conditionalFormatting sqref="X411">
    <cfRule type="containsBlanks" dxfId="4554" priority="4939">
      <formula>LEN(TRIM(X411))=0</formula>
    </cfRule>
  </conditionalFormatting>
  <conditionalFormatting sqref="AA411">
    <cfRule type="containsBlanks" dxfId="4553" priority="4938">
      <formula>LEN(TRIM(AA411))=0</formula>
    </cfRule>
  </conditionalFormatting>
  <conditionalFormatting sqref="AB411">
    <cfRule type="containsBlanks" dxfId="4552" priority="4937">
      <formula>LEN(TRIM(AB411))=0</formula>
    </cfRule>
  </conditionalFormatting>
  <conditionalFormatting sqref="Y411">
    <cfRule type="containsBlanks" dxfId="4551" priority="4936">
      <formula>LEN(TRIM(Y411))=0</formula>
    </cfRule>
  </conditionalFormatting>
  <conditionalFormatting sqref="AI411:AN411">
    <cfRule type="containsBlanks" dxfId="4550" priority="4935">
      <formula>LEN(TRIM(AI411))=0</formula>
    </cfRule>
  </conditionalFormatting>
  <conditionalFormatting sqref="S409:S411">
    <cfRule type="containsBlanks" dxfId="4549" priority="4934">
      <formula>LEN(TRIM(S409))=0</formula>
    </cfRule>
  </conditionalFormatting>
  <conditionalFormatting sqref="T409:T411">
    <cfRule type="containsBlanks" dxfId="4548" priority="4933">
      <formula>LEN(TRIM(T409))=0</formula>
    </cfRule>
  </conditionalFormatting>
  <conditionalFormatting sqref="R410:R411">
    <cfRule type="containsBlanks" dxfId="4547" priority="4932">
      <formula>LEN(TRIM(R410))=0</formula>
    </cfRule>
  </conditionalFormatting>
  <conditionalFormatting sqref="AS411:AV411">
    <cfRule type="containsBlanks" dxfId="4546" priority="4931">
      <formula>LEN(TRIM(AS411))=0</formula>
    </cfRule>
  </conditionalFormatting>
  <conditionalFormatting sqref="AY409:BE411">
    <cfRule type="containsBlanks" dxfId="4545" priority="4930">
      <formula>LEN(TRIM(AY409))=0</formula>
    </cfRule>
  </conditionalFormatting>
  <conditionalFormatting sqref="BG409:BG411">
    <cfRule type="containsBlanks" dxfId="4544" priority="4929">
      <formula>LEN(TRIM(BG409))=0</formula>
    </cfRule>
  </conditionalFormatting>
  <conditionalFormatting sqref="F412:G412">
    <cfRule type="containsBlanks" dxfId="4543" priority="4928">
      <formula>LEN(TRIM(F412))=0</formula>
    </cfRule>
  </conditionalFormatting>
  <conditionalFormatting sqref="H412">
    <cfRule type="containsBlanks" dxfId="4542" priority="4927">
      <formula>LEN(TRIM(H412))=0</formula>
    </cfRule>
  </conditionalFormatting>
  <conditionalFormatting sqref="I412">
    <cfRule type="containsBlanks" dxfId="4541" priority="4926">
      <formula>LEN(TRIM(I412))=0</formula>
    </cfRule>
  </conditionalFormatting>
  <conditionalFormatting sqref="J412">
    <cfRule type="containsBlanks" dxfId="4540" priority="4925">
      <formula>LEN(TRIM(J412))=0</formula>
    </cfRule>
  </conditionalFormatting>
  <conditionalFormatting sqref="N412 P412">
    <cfRule type="containsBlanks" dxfId="4539" priority="4924">
      <formula>LEN(TRIM(N412))=0</formula>
    </cfRule>
  </conditionalFormatting>
  <conditionalFormatting sqref="O412">
    <cfRule type="containsBlanks" dxfId="4538" priority="4923">
      <formula>LEN(TRIM(O412))=0</formula>
    </cfRule>
  </conditionalFormatting>
  <conditionalFormatting sqref="K412:M412">
    <cfRule type="containsBlanks" dxfId="4537" priority="4922">
      <formula>LEN(TRIM(K412))=0</formula>
    </cfRule>
  </conditionalFormatting>
  <conditionalFormatting sqref="AC412:AH412 Z412">
    <cfRule type="containsBlanks" dxfId="4536" priority="4921">
      <formula>LEN(TRIM(Z412))=0</formula>
    </cfRule>
  </conditionalFormatting>
  <conditionalFormatting sqref="W412">
    <cfRule type="containsBlanks" dxfId="4535" priority="4920">
      <formula>LEN(TRIM(W412))=0</formula>
    </cfRule>
  </conditionalFormatting>
  <conditionalFormatting sqref="X412">
    <cfRule type="containsBlanks" dxfId="4534" priority="4919">
      <formula>LEN(TRIM(X412))=0</formula>
    </cfRule>
  </conditionalFormatting>
  <conditionalFormatting sqref="AA412">
    <cfRule type="containsBlanks" dxfId="4533" priority="4918">
      <formula>LEN(TRIM(AA412))=0</formula>
    </cfRule>
  </conditionalFormatting>
  <conditionalFormatting sqref="AB412">
    <cfRule type="containsBlanks" dxfId="4532" priority="4917">
      <formula>LEN(TRIM(AB412))=0</formula>
    </cfRule>
  </conditionalFormatting>
  <conditionalFormatting sqref="Y412">
    <cfRule type="containsBlanks" dxfId="4531" priority="4916">
      <formula>LEN(TRIM(Y412))=0</formula>
    </cfRule>
  </conditionalFormatting>
  <conditionalFormatting sqref="BF412">
    <cfRule type="containsBlanks" dxfId="4530" priority="4915">
      <formula>LEN(TRIM(BF412))=0</formula>
    </cfRule>
  </conditionalFormatting>
  <conditionalFormatting sqref="BG412">
    <cfRule type="containsBlanks" dxfId="4529" priority="4914">
      <formula>LEN(TRIM(BG412))=0</formula>
    </cfRule>
  </conditionalFormatting>
  <conditionalFormatting sqref="AU412:AV412">
    <cfRule type="containsBlanks" dxfId="4528" priority="4913">
      <formula>LEN(TRIM(AU412))=0</formula>
    </cfRule>
  </conditionalFormatting>
  <conditionalFormatting sqref="AY412:BE412">
    <cfRule type="containsBlanks" dxfId="4527" priority="4912">
      <formula>LEN(TRIM(AY412))=0</formula>
    </cfRule>
  </conditionalFormatting>
  <conditionalFormatting sqref="F413:G413">
    <cfRule type="containsBlanks" dxfId="4526" priority="4911">
      <formula>LEN(TRIM(F413))=0</formula>
    </cfRule>
  </conditionalFormatting>
  <conditionalFormatting sqref="J413">
    <cfRule type="containsBlanks" dxfId="4525" priority="4908">
      <formula>LEN(TRIM(J413))=0</formula>
    </cfRule>
  </conditionalFormatting>
  <conditionalFormatting sqref="H414">
    <cfRule type="containsBlanks" dxfId="4524" priority="4907">
      <formula>LEN(TRIM(H414))=0</formula>
    </cfRule>
  </conditionalFormatting>
  <conditionalFormatting sqref="J414">
    <cfRule type="containsBlanks" dxfId="4523" priority="4905">
      <formula>LEN(TRIM(J414))=0</formula>
    </cfRule>
  </conditionalFormatting>
  <conditionalFormatting sqref="F414">
    <cfRule type="containsBlanks" dxfId="4522" priority="4904">
      <formula>LEN(TRIM(F414))=0</formula>
    </cfRule>
  </conditionalFormatting>
  <conditionalFormatting sqref="H415">
    <cfRule type="containsBlanks" dxfId="4521" priority="4903">
      <formula>LEN(TRIM(H415))=0</formula>
    </cfRule>
  </conditionalFormatting>
  <conditionalFormatting sqref="F415">
    <cfRule type="containsBlanks" dxfId="4520" priority="4902">
      <formula>LEN(TRIM(F415))=0</formula>
    </cfRule>
  </conditionalFormatting>
  <conditionalFormatting sqref="W413:W415">
    <cfRule type="containsBlanks" dxfId="4519" priority="4901">
      <formula>LEN(TRIM(W413))=0</formula>
    </cfRule>
  </conditionalFormatting>
  <conditionalFormatting sqref="X413:X415">
    <cfRule type="containsBlanks" dxfId="4518" priority="4900">
      <formula>LEN(TRIM(X413))=0</formula>
    </cfRule>
  </conditionalFormatting>
  <conditionalFormatting sqref="Y413:Y415">
    <cfRule type="containsBlanks" dxfId="4517" priority="4898">
      <formula>LEN(TRIM(Y413))=0</formula>
    </cfRule>
  </conditionalFormatting>
  <conditionalFormatting sqref="AF413:AF415">
    <cfRule type="containsBlanks" dxfId="4516" priority="4897">
      <formula>LEN(TRIM(AF413))=0</formula>
    </cfRule>
  </conditionalFormatting>
  <conditionalFormatting sqref="AH413:AH415">
    <cfRule type="containsBlanks" dxfId="4515" priority="4893">
      <formula>LEN(TRIM(AH413))=0</formula>
    </cfRule>
  </conditionalFormatting>
  <conditionalFormatting sqref="AC413:AD415">
    <cfRule type="containsBlanks" dxfId="4514" priority="4892">
      <formula>LEN(TRIM(AC413))=0</formula>
    </cfRule>
  </conditionalFormatting>
  <conditionalFormatting sqref="AM413:AM414">
    <cfRule type="containsBlanks" dxfId="4513" priority="4891">
      <formula>LEN(TRIM(AM413))=0</formula>
    </cfRule>
  </conditionalFormatting>
  <conditionalFormatting sqref="AU413:AV415">
    <cfRule type="containsBlanks" dxfId="4512" priority="4890">
      <formula>LEN(TRIM(AU413))=0</formula>
    </cfRule>
  </conditionalFormatting>
  <conditionalFormatting sqref="AI415:AN415">
    <cfRule type="containsBlanks" dxfId="4511" priority="4889">
      <formula>LEN(TRIM(AI415))=0</formula>
    </cfRule>
  </conditionalFormatting>
  <conditionalFormatting sqref="AS415:AT415">
    <cfRule type="containsBlanks" dxfId="4510" priority="4888">
      <formula>LEN(TRIM(AS415))=0</formula>
    </cfRule>
  </conditionalFormatting>
  <conditionalFormatting sqref="K413:K415">
    <cfRule type="containsBlanks" dxfId="4509" priority="4887">
      <formula>LEN(TRIM(K413))=0</formula>
    </cfRule>
  </conditionalFormatting>
  <conditionalFormatting sqref="M413:M415">
    <cfRule type="containsBlanks" dxfId="4508" priority="4886">
      <formula>LEN(TRIM(M413))=0</formula>
    </cfRule>
  </conditionalFormatting>
  <conditionalFormatting sqref="S415">
    <cfRule type="containsBlanks" dxfId="4507" priority="4885">
      <formula>LEN(TRIM(S415))=0</formula>
    </cfRule>
  </conditionalFormatting>
  <conditionalFormatting sqref="T415">
    <cfRule type="containsBlanks" dxfId="4506" priority="4884">
      <formula>LEN(TRIM(T415))=0</formula>
    </cfRule>
  </conditionalFormatting>
  <conditionalFormatting sqref="O413:O414">
    <cfRule type="containsBlanks" dxfId="4505" priority="4883">
      <formula>LEN(TRIM(O413))=0</formula>
    </cfRule>
  </conditionalFormatting>
  <conditionalFormatting sqref="N415">
    <cfRule type="containsBlanks" dxfId="4504" priority="4882">
      <formula>LEN(TRIM(N415))=0</formula>
    </cfRule>
  </conditionalFormatting>
  <conditionalFormatting sqref="P415">
    <cfRule type="containsBlanks" dxfId="4503" priority="4881">
      <formula>LEN(TRIM(P415))=0</formula>
    </cfRule>
  </conditionalFormatting>
  <conditionalFormatting sqref="AY413:BE415">
    <cfRule type="containsBlanks" dxfId="4502" priority="4880">
      <formula>LEN(TRIM(AY413))=0</formula>
    </cfRule>
  </conditionalFormatting>
  <conditionalFormatting sqref="BF413:BF415">
    <cfRule type="containsBlanks" dxfId="4501" priority="4879">
      <formula>LEN(TRIM(BF413))=0</formula>
    </cfRule>
  </conditionalFormatting>
  <conditionalFormatting sqref="BG413:BG415">
    <cfRule type="containsBlanks" dxfId="4500" priority="4878">
      <formula>LEN(TRIM(BG413))=0</formula>
    </cfRule>
  </conditionalFormatting>
  <conditionalFormatting sqref="O416">
    <cfRule type="containsBlanks" dxfId="4499" priority="4877">
      <formula>LEN(TRIM(O416))=0</formula>
    </cfRule>
  </conditionalFormatting>
  <conditionalFormatting sqref="F416:F421">
    <cfRule type="containsBlanks" dxfId="4498" priority="4876">
      <formula>LEN(TRIM(F416))=0</formula>
    </cfRule>
  </conditionalFormatting>
  <conditionalFormatting sqref="I416">
    <cfRule type="containsBlanks" dxfId="4497" priority="4875">
      <formula>LEN(TRIM(I416))=0</formula>
    </cfRule>
  </conditionalFormatting>
  <conditionalFormatting sqref="J416">
    <cfRule type="containsBlanks" dxfId="4496" priority="4874">
      <formula>LEN(TRIM(J416))=0</formula>
    </cfRule>
  </conditionalFormatting>
  <conditionalFormatting sqref="K416">
    <cfRule type="containsBlanks" dxfId="4495" priority="4873">
      <formula>LEN(TRIM(K416))=0</formula>
    </cfRule>
  </conditionalFormatting>
  <conditionalFormatting sqref="L416:M416">
    <cfRule type="containsBlanks" dxfId="4494" priority="4871">
      <formula>LEN(TRIM(L416))=0</formula>
    </cfRule>
  </conditionalFormatting>
  <conditionalFormatting sqref="Y416">
    <cfRule type="containsBlanks" dxfId="4493" priority="4870">
      <formula>LEN(TRIM(Y416))=0</formula>
    </cfRule>
  </conditionalFormatting>
  <conditionalFormatting sqref="X416">
    <cfRule type="containsBlanks" dxfId="4492" priority="4869">
      <formula>LEN(TRIM(X416))=0</formula>
    </cfRule>
  </conditionalFormatting>
  <conditionalFormatting sqref="Z416">
    <cfRule type="containsBlanks" dxfId="4491" priority="4868">
      <formula>LEN(TRIM(Z416))=0</formula>
    </cfRule>
  </conditionalFormatting>
  <conditionalFormatting sqref="AF416">
    <cfRule type="containsBlanks" dxfId="4490" priority="4867">
      <formula>LEN(TRIM(AF416))=0</formula>
    </cfRule>
  </conditionalFormatting>
  <conditionalFormatting sqref="AA416">
    <cfRule type="containsBlanks" dxfId="4489" priority="4866">
      <formula>LEN(TRIM(AA416))=0</formula>
    </cfRule>
  </conditionalFormatting>
  <conditionalFormatting sqref="AB416">
    <cfRule type="containsBlanks" dxfId="4488" priority="4865">
      <formula>LEN(TRIM(AB416))=0</formula>
    </cfRule>
  </conditionalFormatting>
  <conditionalFormatting sqref="AD416">
    <cfRule type="containsBlanks" dxfId="4487" priority="4864">
      <formula>LEN(TRIM(AD416))=0</formula>
    </cfRule>
  </conditionalFormatting>
  <conditionalFormatting sqref="AC417">
    <cfRule type="containsBlanks" dxfId="4486" priority="4862">
      <formula>LEN(TRIM(AC417))=0</formula>
    </cfRule>
  </conditionalFormatting>
  <conditionalFormatting sqref="AA417">
    <cfRule type="containsBlanks" dxfId="4485" priority="4861">
      <formula>LEN(TRIM(AA417))=0</formula>
    </cfRule>
  </conditionalFormatting>
  <conditionalFormatting sqref="AB417">
    <cfRule type="containsBlanks" dxfId="4484" priority="4860">
      <formula>LEN(TRIM(AB417))=0</formula>
    </cfRule>
  </conditionalFormatting>
  <conditionalFormatting sqref="AD417">
    <cfRule type="containsBlanks" dxfId="4483" priority="4859">
      <formula>LEN(TRIM(AD417))=0</formula>
    </cfRule>
  </conditionalFormatting>
  <conditionalFormatting sqref="AB418">
    <cfRule type="containsBlanks" dxfId="4482" priority="4858">
      <formula>LEN(TRIM(AB418))=0</formula>
    </cfRule>
  </conditionalFormatting>
  <conditionalFormatting sqref="AD418">
    <cfRule type="containsBlanks" dxfId="4481" priority="4857">
      <formula>LEN(TRIM(AD418))=0</formula>
    </cfRule>
  </conditionalFormatting>
  <conditionalFormatting sqref="AA419 AC419">
    <cfRule type="containsBlanks" dxfId="4480" priority="4856">
      <formula>LEN(TRIM(AA419))=0</formula>
    </cfRule>
  </conditionalFormatting>
  <conditionalFormatting sqref="AB419">
    <cfRule type="containsBlanks" dxfId="4479" priority="4855">
      <formula>LEN(TRIM(AB419))=0</formula>
    </cfRule>
  </conditionalFormatting>
  <conditionalFormatting sqref="AD419">
    <cfRule type="containsBlanks" dxfId="4478" priority="4854">
      <formula>LEN(TRIM(AD419))=0</formula>
    </cfRule>
  </conditionalFormatting>
  <conditionalFormatting sqref="AB420">
    <cfRule type="containsBlanks" dxfId="4477" priority="4853">
      <formula>LEN(TRIM(AB420))=0</formula>
    </cfRule>
  </conditionalFormatting>
  <conditionalFormatting sqref="AD420">
    <cfRule type="containsBlanks" dxfId="4476" priority="4852">
      <formula>LEN(TRIM(AD420))=0</formula>
    </cfRule>
  </conditionalFormatting>
  <conditionalFormatting sqref="AA421 AC421">
    <cfRule type="containsBlanks" dxfId="4475" priority="4851">
      <formula>LEN(TRIM(AA421))=0</formula>
    </cfRule>
  </conditionalFormatting>
  <conditionalFormatting sqref="AB421">
    <cfRule type="containsBlanks" dxfId="4474" priority="4850">
      <formula>LEN(TRIM(AB421))=0</formula>
    </cfRule>
  </conditionalFormatting>
  <conditionalFormatting sqref="AD421">
    <cfRule type="containsBlanks" dxfId="4473" priority="4849">
      <formula>LEN(TRIM(AD421))=0</formula>
    </cfRule>
  </conditionalFormatting>
  <conditionalFormatting sqref="W417:W421">
    <cfRule type="containsBlanks" dxfId="4472" priority="4848">
      <formula>LEN(TRIM(W417))=0</formula>
    </cfRule>
  </conditionalFormatting>
  <conditionalFormatting sqref="Y417:Y421">
    <cfRule type="containsBlanks" dxfId="4471" priority="4847">
      <formula>LEN(TRIM(Y417))=0</formula>
    </cfRule>
  </conditionalFormatting>
  <conditionalFormatting sqref="X417:X421">
    <cfRule type="containsBlanks" dxfId="4470" priority="4846">
      <formula>LEN(TRIM(X417))=0</formula>
    </cfRule>
  </conditionalFormatting>
  <conditionalFormatting sqref="Z417:Z421">
    <cfRule type="containsBlanks" dxfId="4469" priority="4845">
      <formula>LEN(TRIM(Z417))=0</formula>
    </cfRule>
  </conditionalFormatting>
  <conditionalFormatting sqref="AG417:AH421 AE417:AE421">
    <cfRule type="containsBlanks" dxfId="4468" priority="4844">
      <formula>LEN(TRIM(AE417))=0</formula>
    </cfRule>
  </conditionalFormatting>
  <conditionalFormatting sqref="AF417:AF421">
    <cfRule type="containsBlanks" dxfId="4467" priority="4843">
      <formula>LEN(TRIM(AF417))=0</formula>
    </cfRule>
  </conditionalFormatting>
  <conditionalFormatting sqref="H417 P417 N417">
    <cfRule type="containsBlanks" dxfId="4466" priority="4842">
      <formula>LEN(TRIM(H417))=0</formula>
    </cfRule>
  </conditionalFormatting>
  <conditionalFormatting sqref="O417">
    <cfRule type="containsBlanks" dxfId="4465" priority="4841">
      <formula>LEN(TRIM(O417))=0</formula>
    </cfRule>
  </conditionalFormatting>
  <conditionalFormatting sqref="I417">
    <cfRule type="containsBlanks" dxfId="4464" priority="4840">
      <formula>LEN(TRIM(I417))=0</formula>
    </cfRule>
  </conditionalFormatting>
  <conditionalFormatting sqref="J417">
    <cfRule type="containsBlanks" dxfId="4463" priority="4839">
      <formula>LEN(TRIM(J417))=0</formula>
    </cfRule>
  </conditionalFormatting>
  <conditionalFormatting sqref="K417">
    <cfRule type="containsBlanks" dxfId="4462" priority="4838">
      <formula>LEN(TRIM(K417))=0</formula>
    </cfRule>
  </conditionalFormatting>
  <conditionalFormatting sqref="L417:M417">
    <cfRule type="containsBlanks" dxfId="4461" priority="4837">
      <formula>LEN(TRIM(L417))=0</formula>
    </cfRule>
  </conditionalFormatting>
  <conditionalFormatting sqref="G418:H418 P418 N418 G419">
    <cfRule type="containsBlanks" dxfId="4460" priority="4836">
      <formula>LEN(TRIM(G418))=0</formula>
    </cfRule>
  </conditionalFormatting>
  <conditionalFormatting sqref="O418">
    <cfRule type="containsBlanks" dxfId="4459" priority="4835">
      <formula>LEN(TRIM(O418))=0</formula>
    </cfRule>
  </conditionalFormatting>
  <conditionalFormatting sqref="I418">
    <cfRule type="containsBlanks" dxfId="4458" priority="4834">
      <formula>LEN(TRIM(I418))=0</formula>
    </cfRule>
  </conditionalFormatting>
  <conditionalFormatting sqref="J418">
    <cfRule type="containsBlanks" dxfId="4457" priority="4833">
      <formula>LEN(TRIM(J418))=0</formula>
    </cfRule>
  </conditionalFormatting>
  <conditionalFormatting sqref="K418">
    <cfRule type="containsBlanks" dxfId="4456" priority="4832">
      <formula>LEN(TRIM(K418))=0</formula>
    </cfRule>
  </conditionalFormatting>
  <conditionalFormatting sqref="L418:M418">
    <cfRule type="containsBlanks" dxfId="4455" priority="4831">
      <formula>LEN(TRIM(L418))=0</formula>
    </cfRule>
  </conditionalFormatting>
  <conditionalFormatting sqref="H419 P419 N419">
    <cfRule type="containsBlanks" dxfId="4454" priority="4830">
      <formula>LEN(TRIM(H419))=0</formula>
    </cfRule>
  </conditionalFormatting>
  <conditionalFormatting sqref="O419">
    <cfRule type="containsBlanks" dxfId="4453" priority="4829">
      <formula>LEN(TRIM(O419))=0</formula>
    </cfRule>
  </conditionalFormatting>
  <conditionalFormatting sqref="I419">
    <cfRule type="containsBlanks" dxfId="4452" priority="4828">
      <formula>LEN(TRIM(I419))=0</formula>
    </cfRule>
  </conditionalFormatting>
  <conditionalFormatting sqref="J419">
    <cfRule type="containsBlanks" dxfId="4451" priority="4827">
      <formula>LEN(TRIM(J419))=0</formula>
    </cfRule>
  </conditionalFormatting>
  <conditionalFormatting sqref="K419">
    <cfRule type="containsBlanks" dxfId="4450" priority="4826">
      <formula>LEN(TRIM(K419))=0</formula>
    </cfRule>
  </conditionalFormatting>
  <conditionalFormatting sqref="L419:M419">
    <cfRule type="containsBlanks" dxfId="4449" priority="4825">
      <formula>LEN(TRIM(L419))=0</formula>
    </cfRule>
  </conditionalFormatting>
  <conditionalFormatting sqref="G420:H420 P420 N420 G421">
    <cfRule type="containsBlanks" dxfId="4448" priority="4824">
      <formula>LEN(TRIM(G420))=0</formula>
    </cfRule>
  </conditionalFormatting>
  <conditionalFormatting sqref="O420">
    <cfRule type="containsBlanks" dxfId="4447" priority="4823">
      <formula>LEN(TRIM(O420))=0</formula>
    </cfRule>
  </conditionalFormatting>
  <conditionalFormatting sqref="I420">
    <cfRule type="containsBlanks" dxfId="4446" priority="4822">
      <formula>LEN(TRIM(I420))=0</formula>
    </cfRule>
  </conditionalFormatting>
  <conditionalFormatting sqref="J420">
    <cfRule type="containsBlanks" dxfId="4445" priority="4821">
      <formula>LEN(TRIM(J420))=0</formula>
    </cfRule>
  </conditionalFormatting>
  <conditionalFormatting sqref="K420">
    <cfRule type="containsBlanks" dxfId="4444" priority="4820">
      <formula>LEN(TRIM(K420))=0</formula>
    </cfRule>
  </conditionalFormatting>
  <conditionalFormatting sqref="L420:M420">
    <cfRule type="containsBlanks" dxfId="4443" priority="4819">
      <formula>LEN(TRIM(L420))=0</formula>
    </cfRule>
  </conditionalFormatting>
  <conditionalFormatting sqref="H421 P421 N421">
    <cfRule type="containsBlanks" dxfId="4442" priority="4818">
      <formula>LEN(TRIM(H421))=0</formula>
    </cfRule>
  </conditionalFormatting>
  <conditionalFormatting sqref="O421">
    <cfRule type="containsBlanks" dxfId="4441" priority="4817">
      <formula>LEN(TRIM(O421))=0</formula>
    </cfRule>
  </conditionalFormatting>
  <conditionalFormatting sqref="I421">
    <cfRule type="containsBlanks" dxfId="4440" priority="4816">
      <formula>LEN(TRIM(I421))=0</formula>
    </cfRule>
  </conditionalFormatting>
  <conditionalFormatting sqref="J421">
    <cfRule type="containsBlanks" dxfId="4439" priority="4815">
      <formula>LEN(TRIM(J421))=0</formula>
    </cfRule>
  </conditionalFormatting>
  <conditionalFormatting sqref="K421">
    <cfRule type="containsBlanks" dxfId="4438" priority="4814">
      <formula>LEN(TRIM(K421))=0</formula>
    </cfRule>
  </conditionalFormatting>
  <conditionalFormatting sqref="L421:M421">
    <cfRule type="containsBlanks" dxfId="4437" priority="4813">
      <formula>LEN(TRIM(L421))=0</formula>
    </cfRule>
  </conditionalFormatting>
  <conditionalFormatting sqref="S416:S421">
    <cfRule type="containsBlanks" dxfId="4436" priority="4812">
      <formula>LEN(TRIM(S416))=0</formula>
    </cfRule>
  </conditionalFormatting>
  <conditionalFormatting sqref="T416:T421">
    <cfRule type="containsBlanks" dxfId="4435" priority="4811">
      <formula>LEN(TRIM(T416))=0</formula>
    </cfRule>
  </conditionalFormatting>
  <conditionalFormatting sqref="AI416:AN421">
    <cfRule type="containsBlanks" dxfId="4434" priority="4810">
      <formula>LEN(TRIM(AI416))=0</formula>
    </cfRule>
  </conditionalFormatting>
  <conditionalFormatting sqref="AU416:AV421">
    <cfRule type="containsBlanks" dxfId="4433" priority="4809">
      <formula>LEN(TRIM(AU416))=0</formula>
    </cfRule>
  </conditionalFormatting>
  <conditionalFormatting sqref="AS416:AT421">
    <cfRule type="containsBlanks" dxfId="4432" priority="4808">
      <formula>LEN(TRIM(AS416))=0</formula>
    </cfRule>
  </conditionalFormatting>
  <conditionalFormatting sqref="AY416:BE421">
    <cfRule type="containsBlanks" dxfId="4431" priority="4807">
      <formula>LEN(TRIM(AY416))=0</formula>
    </cfRule>
  </conditionalFormatting>
  <conditionalFormatting sqref="BF416:BF421">
    <cfRule type="containsBlanks" dxfId="4430" priority="4806">
      <formula>LEN(TRIM(BF416))=0</formula>
    </cfRule>
  </conditionalFormatting>
  <conditionalFormatting sqref="BG416:BG421">
    <cfRule type="containsBlanks" dxfId="4429" priority="4805">
      <formula>LEN(TRIM(BG416))=0</formula>
    </cfRule>
  </conditionalFormatting>
  <conditionalFormatting sqref="I422">
    <cfRule type="containsBlanks" dxfId="4428" priority="4798">
      <formula>LEN(TRIM(I422))=0</formula>
    </cfRule>
  </conditionalFormatting>
  <conditionalFormatting sqref="J422">
    <cfRule type="containsBlanks" dxfId="4427" priority="4797">
      <formula>LEN(TRIM(J422))=0</formula>
    </cfRule>
  </conditionalFormatting>
  <conditionalFormatting sqref="K422">
    <cfRule type="containsBlanks" dxfId="4426" priority="4796">
      <formula>LEN(TRIM(K422))=0</formula>
    </cfRule>
  </conditionalFormatting>
  <conditionalFormatting sqref="L422:M422">
    <cfRule type="containsBlanks" dxfId="4425" priority="4795">
      <formula>LEN(TRIM(L422))=0</formula>
    </cfRule>
  </conditionalFormatting>
  <conditionalFormatting sqref="O422">
    <cfRule type="containsBlanks" dxfId="4424" priority="4794">
      <formula>LEN(TRIM(O422))=0</formula>
    </cfRule>
  </conditionalFormatting>
  <conditionalFormatting sqref="X422">
    <cfRule type="containsBlanks" dxfId="4423" priority="4793">
      <formula>LEN(TRIM(X422))=0</formula>
    </cfRule>
  </conditionalFormatting>
  <conditionalFormatting sqref="AU422:AV422">
    <cfRule type="containsBlanks" dxfId="4422" priority="4792">
      <formula>LEN(TRIM(AU422))=0</formula>
    </cfRule>
  </conditionalFormatting>
  <conditionalFormatting sqref="AY422:BE422">
    <cfRule type="containsBlanks" dxfId="4421" priority="4791">
      <formula>LEN(TRIM(AY422))=0</formula>
    </cfRule>
  </conditionalFormatting>
  <conditionalFormatting sqref="BF422">
    <cfRule type="containsBlanks" dxfId="4420" priority="4790">
      <formula>LEN(TRIM(BF422))=0</formula>
    </cfRule>
  </conditionalFormatting>
  <conditionalFormatting sqref="BG422">
    <cfRule type="containsBlanks" dxfId="4419" priority="4789">
      <formula>LEN(TRIM(BG422))=0</formula>
    </cfRule>
  </conditionalFormatting>
  <conditionalFormatting sqref="I423">
    <cfRule type="containsBlanks" dxfId="4418" priority="4788">
      <formula>LEN(TRIM(I423))=0</formula>
    </cfRule>
  </conditionalFormatting>
  <conditionalFormatting sqref="J423">
    <cfRule type="containsBlanks" dxfId="4417" priority="4787">
      <formula>LEN(TRIM(J423))=0</formula>
    </cfRule>
  </conditionalFormatting>
  <conditionalFormatting sqref="L423">
    <cfRule type="containsBlanks" dxfId="4416" priority="4786">
      <formula>LEN(TRIM(L423))=0</formula>
    </cfRule>
  </conditionalFormatting>
  <conditionalFormatting sqref="M424">
    <cfRule type="containsBlanks" dxfId="4415" priority="4785">
      <formula>LEN(TRIM(M424))=0</formula>
    </cfRule>
  </conditionalFormatting>
  <conditionalFormatting sqref="K424">
    <cfRule type="containsBlanks" dxfId="4414" priority="4784">
      <formula>LEN(TRIM(K424))=0</formula>
    </cfRule>
  </conditionalFormatting>
  <conditionalFormatting sqref="J424">
    <cfRule type="containsBlanks" dxfId="4413" priority="4783">
      <formula>LEN(TRIM(J424))=0</formula>
    </cfRule>
  </conditionalFormatting>
  <conditionalFormatting sqref="F424:H424">
    <cfRule type="containsBlanks" dxfId="4412" priority="4782">
      <formula>LEN(TRIM(F424))=0</formula>
    </cfRule>
  </conditionalFormatting>
  <conditionalFormatting sqref="N423:P424">
    <cfRule type="containsBlanks" dxfId="4411" priority="4781">
      <formula>LEN(TRIM(N423))=0</formula>
    </cfRule>
  </conditionalFormatting>
  <conditionalFormatting sqref="W423">
    <cfRule type="containsBlanks" dxfId="4410" priority="4780">
      <formula>LEN(TRIM(W423))=0</formula>
    </cfRule>
  </conditionalFormatting>
  <conditionalFormatting sqref="X423">
    <cfRule type="containsBlanks" dxfId="4409" priority="4779">
      <formula>LEN(TRIM(X423))=0</formula>
    </cfRule>
  </conditionalFormatting>
  <conditionalFormatting sqref="AU432:AV432">
    <cfRule type="containsBlanks" dxfId="4408" priority="4638">
      <formula>LEN(TRIM(AU432))=0</formula>
    </cfRule>
  </conditionalFormatting>
  <conditionalFormatting sqref="AL432">
    <cfRule type="containsBlanks" dxfId="4407" priority="4637">
      <formula>LEN(TRIM(AL432))=0</formula>
    </cfRule>
  </conditionalFormatting>
  <conditionalFormatting sqref="AN432">
    <cfRule type="containsBlanks" dxfId="4406" priority="4636">
      <formula>LEN(TRIM(AN432))=0</formula>
    </cfRule>
  </conditionalFormatting>
  <conditionalFormatting sqref="Y424:AH424">
    <cfRule type="containsBlanks" dxfId="4405" priority="4775">
      <formula>LEN(TRIM(Y424))=0</formula>
    </cfRule>
  </conditionalFormatting>
  <conditionalFormatting sqref="W424">
    <cfRule type="containsBlanks" dxfId="4404" priority="4774">
      <formula>LEN(TRIM(W424))=0</formula>
    </cfRule>
  </conditionalFormatting>
  <conditionalFormatting sqref="X424">
    <cfRule type="containsBlanks" dxfId="4403" priority="4773">
      <formula>LEN(TRIM(X424))=0</formula>
    </cfRule>
  </conditionalFormatting>
  <conditionalFormatting sqref="BG423">
    <cfRule type="containsBlanks" dxfId="4402" priority="4772">
      <formula>LEN(TRIM(BG423))=0</formula>
    </cfRule>
  </conditionalFormatting>
  <conditionalFormatting sqref="AI423:AN423">
    <cfRule type="containsBlanks" dxfId="4401" priority="4771">
      <formula>LEN(TRIM(AI423))=0</formula>
    </cfRule>
  </conditionalFormatting>
  <conditionalFormatting sqref="AI424:AN424">
    <cfRule type="containsBlanks" dxfId="4400" priority="4770">
      <formula>LEN(TRIM(AI424))=0</formula>
    </cfRule>
  </conditionalFormatting>
  <conditionalFormatting sqref="S423:S424">
    <cfRule type="containsBlanks" dxfId="4399" priority="4769">
      <formula>LEN(TRIM(S423))=0</formula>
    </cfRule>
  </conditionalFormatting>
  <conditionalFormatting sqref="T423:T424">
    <cfRule type="containsBlanks" dxfId="4398" priority="4768">
      <formula>LEN(TRIM(T423))=0</formula>
    </cfRule>
  </conditionalFormatting>
  <conditionalFormatting sqref="AU423:AV424">
    <cfRule type="containsBlanks" dxfId="4397" priority="4767">
      <formula>LEN(TRIM(AU423))=0</formula>
    </cfRule>
  </conditionalFormatting>
  <conditionalFormatting sqref="AS423:AT424">
    <cfRule type="containsBlanks" dxfId="4396" priority="4766">
      <formula>LEN(TRIM(AS423))=0</formula>
    </cfRule>
  </conditionalFormatting>
  <conditionalFormatting sqref="AX423:AX424">
    <cfRule type="containsBlanks" dxfId="4395" priority="4765">
      <formula>LEN(TRIM(AX423))=0</formula>
    </cfRule>
  </conditionalFormatting>
  <conditionalFormatting sqref="AY423:BE424 BH423">
    <cfRule type="containsBlanks" dxfId="4394" priority="4764">
      <formula>LEN(TRIM(AY423))=0</formula>
    </cfRule>
  </conditionalFormatting>
  <conditionalFormatting sqref="BF424">
    <cfRule type="containsBlanks" dxfId="4393" priority="4763">
      <formula>LEN(TRIM(BF424))=0</formula>
    </cfRule>
  </conditionalFormatting>
  <conditionalFormatting sqref="BG424">
    <cfRule type="containsBlanks" dxfId="4392" priority="4762">
      <formula>LEN(TRIM(BG424))=0</formula>
    </cfRule>
  </conditionalFormatting>
  <conditionalFormatting sqref="BH424">
    <cfRule type="containsBlanks" dxfId="4391" priority="4761">
      <formula>LEN(TRIM(BH424))=0</formula>
    </cfRule>
  </conditionalFormatting>
  <conditionalFormatting sqref="F425:H425">
    <cfRule type="containsBlanks" dxfId="4390" priority="4760">
      <formula>LEN(TRIM(F425))=0</formula>
    </cfRule>
  </conditionalFormatting>
  <conditionalFormatting sqref="I425">
    <cfRule type="containsBlanks" dxfId="4389" priority="4759">
      <formula>LEN(TRIM(I425))=0</formula>
    </cfRule>
  </conditionalFormatting>
  <conditionalFormatting sqref="J425">
    <cfRule type="containsBlanks" dxfId="4388" priority="4758">
      <formula>LEN(TRIM(J425))=0</formula>
    </cfRule>
  </conditionalFormatting>
  <conditionalFormatting sqref="F426:H426">
    <cfRule type="containsBlanks" dxfId="4387" priority="4757">
      <formula>LEN(TRIM(F426))=0</formula>
    </cfRule>
  </conditionalFormatting>
  <conditionalFormatting sqref="I426">
    <cfRule type="containsBlanks" dxfId="4386" priority="4756">
      <formula>LEN(TRIM(I426))=0</formula>
    </cfRule>
  </conditionalFormatting>
  <conditionalFormatting sqref="J426">
    <cfRule type="containsBlanks" dxfId="4385" priority="4755">
      <formula>LEN(TRIM(J426))=0</formula>
    </cfRule>
  </conditionalFormatting>
  <conditionalFormatting sqref="K425:M426">
    <cfRule type="containsBlanks" dxfId="4384" priority="4754">
      <formula>LEN(TRIM(K425))=0</formula>
    </cfRule>
  </conditionalFormatting>
  <conditionalFormatting sqref="BG425:BG426">
    <cfRule type="containsBlanks" dxfId="4383" priority="4753">
      <formula>LEN(TRIM(BG425))=0</formula>
    </cfRule>
  </conditionalFormatting>
  <conditionalFormatting sqref="X425">
    <cfRule type="containsBlanks" dxfId="4382" priority="4752">
      <formula>LEN(TRIM(X425))=0</formula>
    </cfRule>
  </conditionalFormatting>
  <conditionalFormatting sqref="AB425">
    <cfRule type="containsBlanks" dxfId="4381" priority="4750">
      <formula>LEN(TRIM(AB425))=0</formula>
    </cfRule>
  </conditionalFormatting>
  <conditionalFormatting sqref="Y426:AA426 AC426:AG426">
    <cfRule type="containsBlanks" dxfId="4380" priority="4749">
      <formula>LEN(TRIM(Y426))=0</formula>
    </cfRule>
  </conditionalFormatting>
  <conditionalFormatting sqref="AB426">
    <cfRule type="containsBlanks" dxfId="4379" priority="4748">
      <formula>LEN(TRIM(AB426))=0</formula>
    </cfRule>
  </conditionalFormatting>
  <conditionalFormatting sqref="W426">
    <cfRule type="containsBlanks" dxfId="4378" priority="4747">
      <formula>LEN(TRIM(W426))=0</formula>
    </cfRule>
  </conditionalFormatting>
  <conditionalFormatting sqref="X426">
    <cfRule type="containsBlanks" dxfId="4377" priority="4746">
      <formula>LEN(TRIM(X426))=0</formula>
    </cfRule>
  </conditionalFormatting>
  <conditionalFormatting sqref="AN425:AN426">
    <cfRule type="containsBlanks" dxfId="4376" priority="4745">
      <formula>LEN(TRIM(AN425))=0</formula>
    </cfRule>
  </conditionalFormatting>
  <conditionalFormatting sqref="AX425:AX426">
    <cfRule type="containsBlanks" dxfId="4375" priority="4744">
      <formula>LEN(TRIM(AX425))=0</formula>
    </cfRule>
  </conditionalFormatting>
  <conditionalFormatting sqref="AU425:AV426">
    <cfRule type="containsBlanks" dxfId="4374" priority="4743">
      <formula>LEN(TRIM(AU425))=0</formula>
    </cfRule>
  </conditionalFormatting>
  <conditionalFormatting sqref="AY425:BE426">
    <cfRule type="containsBlanks" dxfId="4373" priority="4742">
      <formula>LEN(TRIM(AY425))=0</formula>
    </cfRule>
  </conditionalFormatting>
  <conditionalFormatting sqref="BF425:BF426">
    <cfRule type="containsBlanks" dxfId="4372" priority="4741">
      <formula>LEN(TRIM(BF425))=0</formula>
    </cfRule>
  </conditionalFormatting>
  <conditionalFormatting sqref="F427:H427">
    <cfRule type="containsBlanks" dxfId="4371" priority="4740">
      <formula>LEN(TRIM(F427))=0</formula>
    </cfRule>
  </conditionalFormatting>
  <conditionalFormatting sqref="I427">
    <cfRule type="containsBlanks" dxfId="4370" priority="4739">
      <formula>LEN(TRIM(I427))=0</formula>
    </cfRule>
  </conditionalFormatting>
  <conditionalFormatting sqref="J427">
    <cfRule type="containsBlanks" dxfId="4369" priority="4738">
      <formula>LEN(TRIM(J427))=0</formula>
    </cfRule>
  </conditionalFormatting>
  <conditionalFormatting sqref="K427">
    <cfRule type="containsBlanks" dxfId="4368" priority="4737">
      <formula>LEN(TRIM(K427))=0</formula>
    </cfRule>
  </conditionalFormatting>
  <conditionalFormatting sqref="M427">
    <cfRule type="containsBlanks" dxfId="4367" priority="4734">
      <formula>LEN(TRIM(M427))=0</formula>
    </cfRule>
  </conditionalFormatting>
  <conditionalFormatting sqref="O427">
    <cfRule type="containsBlanks" dxfId="4366" priority="4733">
      <formula>LEN(TRIM(O427))=0</formula>
    </cfRule>
  </conditionalFormatting>
  <conditionalFormatting sqref="AB427:AB428">
    <cfRule type="containsBlanks" dxfId="4365" priority="4732">
      <formula>LEN(TRIM(AB427))=0</formula>
    </cfRule>
  </conditionalFormatting>
  <conditionalFormatting sqref="AE427">
    <cfRule type="containsBlanks" dxfId="4364" priority="4731">
      <formula>LEN(TRIM(AE427))=0</formula>
    </cfRule>
  </conditionalFormatting>
  <conditionalFormatting sqref="AF427">
    <cfRule type="containsBlanks" dxfId="4363" priority="4730">
      <formula>LEN(TRIM(AF427))=0</formula>
    </cfRule>
  </conditionalFormatting>
  <conditionalFormatting sqref="Z427">
    <cfRule type="containsBlanks" dxfId="4362" priority="4729">
      <formula>LEN(TRIM(Z427))=0</formula>
    </cfRule>
  </conditionalFormatting>
  <conditionalFormatting sqref="X427">
    <cfRule type="containsBlanks" dxfId="4361" priority="4728">
      <formula>LEN(TRIM(X427))=0</formula>
    </cfRule>
  </conditionalFormatting>
  <conditionalFormatting sqref="AG427">
    <cfRule type="containsBlanks" dxfId="4360" priority="4727">
      <formula>LEN(TRIM(AG427))=0</formula>
    </cfRule>
  </conditionalFormatting>
  <conditionalFormatting sqref="AU427:AV427">
    <cfRule type="containsBlanks" dxfId="4359" priority="4726">
      <formula>LEN(TRIM(AU427))=0</formula>
    </cfRule>
  </conditionalFormatting>
  <conditionalFormatting sqref="BG427">
    <cfRule type="containsBlanks" dxfId="4358" priority="4725">
      <formula>LEN(TRIM(BG427))=0</formula>
    </cfRule>
  </conditionalFormatting>
  <conditionalFormatting sqref="BF427">
    <cfRule type="containsBlanks" dxfId="4357" priority="4724">
      <formula>LEN(TRIM(BF427))=0</formula>
    </cfRule>
  </conditionalFormatting>
  <conditionalFormatting sqref="AY427:BE427">
    <cfRule type="containsBlanks" dxfId="4356" priority="4723">
      <formula>LEN(TRIM(AY427))=0</formula>
    </cfRule>
  </conditionalFormatting>
  <conditionalFormatting sqref="F428:H428">
    <cfRule type="containsBlanks" dxfId="4355" priority="4722">
      <formula>LEN(TRIM(F428))=0</formula>
    </cfRule>
  </conditionalFormatting>
  <conditionalFormatting sqref="I428">
    <cfRule type="containsBlanks" dxfId="4354" priority="4721">
      <formula>LEN(TRIM(I428))=0</formula>
    </cfRule>
  </conditionalFormatting>
  <conditionalFormatting sqref="J428">
    <cfRule type="containsBlanks" dxfId="4353" priority="4720">
      <formula>LEN(TRIM(J428))=0</formula>
    </cfRule>
  </conditionalFormatting>
  <conditionalFormatting sqref="O428">
    <cfRule type="containsBlanks" dxfId="4352" priority="4719">
      <formula>LEN(TRIM(O428))=0</formula>
    </cfRule>
  </conditionalFormatting>
  <conditionalFormatting sqref="K428:M428">
    <cfRule type="containsBlanks" dxfId="4351" priority="4718">
      <formula>LEN(TRIM(K428))=0</formula>
    </cfRule>
  </conditionalFormatting>
  <conditionalFormatting sqref="S428">
    <cfRule type="containsBlanks" dxfId="4350" priority="4717">
      <formula>LEN(TRIM(S428))=0</formula>
    </cfRule>
  </conditionalFormatting>
  <conditionalFormatting sqref="T428">
    <cfRule type="containsBlanks" dxfId="4349" priority="4716">
      <formula>LEN(TRIM(T428))=0</formula>
    </cfRule>
  </conditionalFormatting>
  <conditionalFormatting sqref="AI428:AN428">
    <cfRule type="containsBlanks" dxfId="4348" priority="4715">
      <formula>LEN(TRIM(AI428))=0</formula>
    </cfRule>
  </conditionalFormatting>
  <conditionalFormatting sqref="Y428">
    <cfRule type="containsBlanks" dxfId="4347" priority="4714">
      <formula>LEN(TRIM(Y428))=0</formula>
    </cfRule>
  </conditionalFormatting>
  <conditionalFormatting sqref="Z428">
    <cfRule type="containsBlanks" dxfId="4346" priority="4713">
      <formula>LEN(TRIM(Z428))=0</formula>
    </cfRule>
  </conditionalFormatting>
  <conditionalFormatting sqref="AG428">
    <cfRule type="containsBlanks" dxfId="4345" priority="4712">
      <formula>LEN(TRIM(AG428))=0</formula>
    </cfRule>
  </conditionalFormatting>
  <conditionalFormatting sqref="AH426">
    <cfRule type="containsBlanks" dxfId="4344" priority="4711">
      <formula>LEN(TRIM(AH426))=0</formula>
    </cfRule>
  </conditionalFormatting>
  <conditionalFormatting sqref="AU428:AV428">
    <cfRule type="containsBlanks" dxfId="4343" priority="4710">
      <formula>LEN(TRIM(AU428))=0</formula>
    </cfRule>
  </conditionalFormatting>
  <conditionalFormatting sqref="AY428:BE428">
    <cfRule type="containsBlanks" dxfId="4342" priority="4709">
      <formula>LEN(TRIM(AY428))=0</formula>
    </cfRule>
  </conditionalFormatting>
  <conditionalFormatting sqref="BF428:BG428">
    <cfRule type="containsBlanks" dxfId="4341" priority="4708">
      <formula>LEN(TRIM(BF428))=0</formula>
    </cfRule>
  </conditionalFormatting>
  <conditionalFormatting sqref="AS428:AT428">
    <cfRule type="containsBlanks" dxfId="4340" priority="4707">
      <formula>LEN(TRIM(AS428))=0</formula>
    </cfRule>
  </conditionalFormatting>
  <conditionalFormatting sqref="F429:H429">
    <cfRule type="containsBlanks" dxfId="4339" priority="4706">
      <formula>LEN(TRIM(F429))=0</formula>
    </cfRule>
  </conditionalFormatting>
  <conditionalFormatting sqref="I429">
    <cfRule type="containsBlanks" dxfId="4338" priority="4705">
      <formula>LEN(TRIM(I429))=0</formula>
    </cfRule>
  </conditionalFormatting>
  <conditionalFormatting sqref="J429">
    <cfRule type="containsBlanks" dxfId="4337" priority="4704">
      <formula>LEN(TRIM(J429))=0</formula>
    </cfRule>
  </conditionalFormatting>
  <conditionalFormatting sqref="O429">
    <cfRule type="containsBlanks" dxfId="4336" priority="4703">
      <formula>LEN(TRIM(O429))=0</formula>
    </cfRule>
  </conditionalFormatting>
  <conditionalFormatting sqref="K429:M429">
    <cfRule type="containsBlanks" dxfId="4335" priority="4702">
      <formula>LEN(TRIM(K429))=0</formula>
    </cfRule>
  </conditionalFormatting>
  <conditionalFormatting sqref="W429">
    <cfRule type="containsBlanks" dxfId="4334" priority="4701">
      <formula>LEN(TRIM(W429))=0</formula>
    </cfRule>
  </conditionalFormatting>
  <conditionalFormatting sqref="X429">
    <cfRule type="containsBlanks" dxfId="4333" priority="4700">
      <formula>LEN(TRIM(X429))=0</formula>
    </cfRule>
  </conditionalFormatting>
  <conditionalFormatting sqref="Y429">
    <cfRule type="containsBlanks" dxfId="4332" priority="4699">
      <formula>LEN(TRIM(Y429))=0</formula>
    </cfRule>
  </conditionalFormatting>
  <conditionalFormatting sqref="AG429">
    <cfRule type="containsBlanks" dxfId="4331" priority="4698">
      <formula>LEN(TRIM(AG429))=0</formula>
    </cfRule>
  </conditionalFormatting>
  <conditionalFormatting sqref="AB429">
    <cfRule type="containsBlanks" dxfId="4330" priority="4697">
      <formula>LEN(TRIM(AB429))=0</formula>
    </cfRule>
  </conditionalFormatting>
  <conditionalFormatting sqref="S429">
    <cfRule type="containsBlanks" dxfId="4329" priority="4696">
      <formula>LEN(TRIM(S429))=0</formula>
    </cfRule>
  </conditionalFormatting>
  <conditionalFormatting sqref="T429">
    <cfRule type="containsBlanks" dxfId="4328" priority="4695">
      <formula>LEN(TRIM(T429))=0</formula>
    </cfRule>
  </conditionalFormatting>
  <conditionalFormatting sqref="AI429:AN429">
    <cfRule type="containsBlanks" dxfId="4327" priority="4694">
      <formula>LEN(TRIM(AI429))=0</formula>
    </cfRule>
  </conditionalFormatting>
  <conditionalFormatting sqref="AU429:AV429">
    <cfRule type="containsBlanks" dxfId="4326" priority="4693">
      <formula>LEN(TRIM(AU429))=0</formula>
    </cfRule>
  </conditionalFormatting>
  <conditionalFormatting sqref="AS429:AT429">
    <cfRule type="containsBlanks" dxfId="4325" priority="4692">
      <formula>LEN(TRIM(AS429))=0</formula>
    </cfRule>
  </conditionalFormatting>
  <conditionalFormatting sqref="AY429:BE429">
    <cfRule type="containsBlanks" dxfId="4324" priority="4691">
      <formula>LEN(TRIM(AY429))=0</formula>
    </cfRule>
  </conditionalFormatting>
  <conditionalFormatting sqref="BF429">
    <cfRule type="containsBlanks" dxfId="4323" priority="4689">
      <formula>LEN(TRIM(BF429))=0</formula>
    </cfRule>
  </conditionalFormatting>
  <conditionalFormatting sqref="BG429">
    <cfRule type="containsBlanks" dxfId="4322" priority="4688">
      <formula>LEN(TRIM(BG429))=0</formula>
    </cfRule>
  </conditionalFormatting>
  <conditionalFormatting sqref="F430">
    <cfRule type="containsBlanks" dxfId="4321" priority="4687">
      <formula>LEN(TRIM(F430))=0</formula>
    </cfRule>
  </conditionalFormatting>
  <conditionalFormatting sqref="H430">
    <cfRule type="containsBlanks" dxfId="4320" priority="4686">
      <formula>LEN(TRIM(H430))=0</formula>
    </cfRule>
  </conditionalFormatting>
  <conditionalFormatting sqref="I430">
    <cfRule type="containsBlanks" dxfId="4319" priority="4685">
      <formula>LEN(TRIM(I430))=0</formula>
    </cfRule>
  </conditionalFormatting>
  <conditionalFormatting sqref="J430">
    <cfRule type="containsBlanks" dxfId="4318" priority="4684">
      <formula>LEN(TRIM(J430))=0</formula>
    </cfRule>
  </conditionalFormatting>
  <conditionalFormatting sqref="O430">
    <cfRule type="containsBlanks" dxfId="4317" priority="4683">
      <formula>LEN(TRIM(O430))=0</formula>
    </cfRule>
  </conditionalFormatting>
  <conditionalFormatting sqref="K430:M430">
    <cfRule type="containsBlanks" dxfId="4316" priority="4682">
      <formula>LEN(TRIM(K430))=0</formula>
    </cfRule>
  </conditionalFormatting>
  <conditionalFormatting sqref="Y430">
    <cfRule type="containsBlanks" dxfId="4315" priority="4681">
      <formula>LEN(TRIM(Y430))=0</formula>
    </cfRule>
  </conditionalFormatting>
  <conditionalFormatting sqref="Z430">
    <cfRule type="containsBlanks" dxfId="4314" priority="4680">
      <formula>LEN(TRIM(Z430))=0</formula>
    </cfRule>
  </conditionalFormatting>
  <conditionalFormatting sqref="AB430">
    <cfRule type="containsBlanks" dxfId="4313" priority="4679">
      <formula>LEN(TRIM(AB430))=0</formula>
    </cfRule>
  </conditionalFormatting>
  <conditionalFormatting sqref="BG430">
    <cfRule type="containsBlanks" dxfId="4312" priority="4678">
      <formula>LEN(TRIM(BG430))=0</formula>
    </cfRule>
  </conditionalFormatting>
  <conditionalFormatting sqref="BF430">
    <cfRule type="containsBlanks" dxfId="4311" priority="4677">
      <formula>LEN(TRIM(BF430))=0</formula>
    </cfRule>
  </conditionalFormatting>
  <conditionalFormatting sqref="AY430:BE430">
    <cfRule type="containsBlanks" dxfId="4310" priority="4676">
      <formula>LEN(TRIM(AY430))=0</formula>
    </cfRule>
  </conditionalFormatting>
  <conditionalFormatting sqref="AU430:AV430">
    <cfRule type="containsBlanks" dxfId="4309" priority="4675">
      <formula>LEN(TRIM(AU430))=0</formula>
    </cfRule>
  </conditionalFormatting>
  <conditionalFormatting sqref="H431">
    <cfRule type="containsBlanks" dxfId="4308" priority="4674">
      <formula>LEN(TRIM(H431))=0</formula>
    </cfRule>
  </conditionalFormatting>
  <conditionalFormatting sqref="I431">
    <cfRule type="containsBlanks" dxfId="4307" priority="4673">
      <formula>LEN(TRIM(I431))=0</formula>
    </cfRule>
  </conditionalFormatting>
  <conditionalFormatting sqref="J431">
    <cfRule type="containsBlanks" dxfId="4306" priority="4672">
      <formula>LEN(TRIM(J431))=0</formula>
    </cfRule>
  </conditionalFormatting>
  <conditionalFormatting sqref="G431">
    <cfRule type="containsBlanks" dxfId="4305" priority="4671">
      <formula>LEN(TRIM(G431))=0</formula>
    </cfRule>
  </conditionalFormatting>
  <conditionalFormatting sqref="O431">
    <cfRule type="containsBlanks" dxfId="4304" priority="4670">
      <formula>LEN(TRIM(O431))=0</formula>
    </cfRule>
  </conditionalFormatting>
  <conditionalFormatting sqref="K431:M431">
    <cfRule type="containsBlanks" dxfId="4303" priority="4669">
      <formula>LEN(TRIM(K431))=0</formula>
    </cfRule>
  </conditionalFormatting>
  <conditionalFormatting sqref="AI431:AN431">
    <cfRule type="containsBlanks" dxfId="4302" priority="4668">
      <formula>LEN(TRIM(AI431))=0</formula>
    </cfRule>
  </conditionalFormatting>
  <conditionalFormatting sqref="S431">
    <cfRule type="containsBlanks" dxfId="4301" priority="4667">
      <formula>LEN(TRIM(S431))=0</formula>
    </cfRule>
  </conditionalFormatting>
  <conditionalFormatting sqref="T431">
    <cfRule type="containsBlanks" dxfId="4300" priority="4666">
      <formula>LEN(TRIM(T431))=0</formula>
    </cfRule>
  </conditionalFormatting>
  <conditionalFormatting sqref="AU431:AV431">
    <cfRule type="containsBlanks" dxfId="4299" priority="4665">
      <formula>LEN(TRIM(AU431))=0</formula>
    </cfRule>
  </conditionalFormatting>
  <conditionalFormatting sqref="AS431:AT431">
    <cfRule type="containsBlanks" dxfId="4298" priority="4664">
      <formula>LEN(TRIM(AS431))=0</formula>
    </cfRule>
  </conditionalFormatting>
  <conditionalFormatting sqref="AY431:BE431">
    <cfRule type="containsBlanks" dxfId="4297" priority="4663">
      <formula>LEN(TRIM(AY431))=0</formula>
    </cfRule>
  </conditionalFormatting>
  <conditionalFormatting sqref="BF431:BG431">
    <cfRule type="containsBlanks" dxfId="4296" priority="4662">
      <formula>LEN(TRIM(BF431))=0</formula>
    </cfRule>
  </conditionalFormatting>
  <conditionalFormatting sqref="G432">
    <cfRule type="containsBlanks" dxfId="4295" priority="4661">
      <formula>LEN(TRIM(G432))=0</formula>
    </cfRule>
  </conditionalFormatting>
  <conditionalFormatting sqref="F432">
    <cfRule type="containsBlanks" dxfId="4294" priority="4660">
      <formula>LEN(TRIM(F432))=0</formula>
    </cfRule>
  </conditionalFormatting>
  <conditionalFormatting sqref="H432">
    <cfRule type="containsBlanks" dxfId="4293" priority="4659">
      <formula>LEN(TRIM(H432))=0</formula>
    </cfRule>
  </conditionalFormatting>
  <conditionalFormatting sqref="I432">
    <cfRule type="containsBlanks" dxfId="4292" priority="4658">
      <formula>LEN(TRIM(I432))=0</formula>
    </cfRule>
  </conditionalFormatting>
  <conditionalFormatting sqref="J432">
    <cfRule type="containsBlanks" dxfId="4291" priority="4657">
      <formula>LEN(TRIM(J432))=0</formula>
    </cfRule>
  </conditionalFormatting>
  <conditionalFormatting sqref="O432">
    <cfRule type="containsBlanks" dxfId="4290" priority="4656">
      <formula>LEN(TRIM(O432))=0</formula>
    </cfRule>
  </conditionalFormatting>
  <conditionalFormatting sqref="K432:M432">
    <cfRule type="containsBlanks" dxfId="4289" priority="4655">
      <formula>LEN(TRIM(K432))=0</formula>
    </cfRule>
  </conditionalFormatting>
  <conditionalFormatting sqref="BG432">
    <cfRule type="containsBlanks" dxfId="4288" priority="4654">
      <formula>LEN(TRIM(BG432))=0</formula>
    </cfRule>
  </conditionalFormatting>
  <conditionalFormatting sqref="W432">
    <cfRule type="containsBlanks" dxfId="4287" priority="4653">
      <formula>LEN(TRIM(W432))=0</formula>
    </cfRule>
  </conditionalFormatting>
  <conditionalFormatting sqref="X432">
    <cfRule type="containsBlanks" dxfId="4286" priority="4652">
      <formula>LEN(TRIM(X432))=0</formula>
    </cfRule>
  </conditionalFormatting>
  <conditionalFormatting sqref="AB432">
    <cfRule type="containsBlanks" dxfId="4285" priority="4651">
      <formula>LEN(TRIM(AB432))=0</formula>
    </cfRule>
  </conditionalFormatting>
  <conditionalFormatting sqref="AX432">
    <cfRule type="containsBlanks" dxfId="4284" priority="4650">
      <formula>LEN(TRIM(AX432))=0</formula>
    </cfRule>
  </conditionalFormatting>
  <conditionalFormatting sqref="F433">
    <cfRule type="containsBlanks" dxfId="4283" priority="4635">
      <formula>LEN(TRIM(F433))=0</formula>
    </cfRule>
  </conditionalFormatting>
  <conditionalFormatting sqref="H433">
    <cfRule type="containsBlanks" dxfId="4282" priority="4634">
      <formula>LEN(TRIM(H433))=0</formula>
    </cfRule>
  </conditionalFormatting>
  <conditionalFormatting sqref="I433">
    <cfRule type="containsBlanks" dxfId="4281" priority="4633">
      <formula>LEN(TRIM(I433))=0</formula>
    </cfRule>
  </conditionalFormatting>
  <conditionalFormatting sqref="J433">
    <cfRule type="containsBlanks" dxfId="4280" priority="4632">
      <formula>LEN(TRIM(J433))=0</formula>
    </cfRule>
  </conditionalFormatting>
  <conditionalFormatting sqref="G433">
    <cfRule type="containsBlanks" dxfId="4279" priority="4631">
      <formula>LEN(TRIM(G433))=0</formula>
    </cfRule>
  </conditionalFormatting>
  <conditionalFormatting sqref="K433:M433">
    <cfRule type="containsBlanks" dxfId="4278" priority="4630">
      <formula>LEN(TRIM(K433))=0</formula>
    </cfRule>
  </conditionalFormatting>
  <conditionalFormatting sqref="N433:P433">
    <cfRule type="containsBlanks" dxfId="4277" priority="4629">
      <formula>LEN(TRIM(N433))=0</formula>
    </cfRule>
  </conditionalFormatting>
  <conditionalFormatting sqref="S433">
    <cfRule type="containsBlanks" dxfId="4276" priority="4628">
      <formula>LEN(TRIM(S433))=0</formula>
    </cfRule>
  </conditionalFormatting>
  <conditionalFormatting sqref="T433">
    <cfRule type="containsBlanks" dxfId="4275" priority="4627">
      <formula>LEN(TRIM(T433))=0</formula>
    </cfRule>
  </conditionalFormatting>
  <conditionalFormatting sqref="AX433">
    <cfRule type="containsBlanks" dxfId="4274" priority="4626">
      <formula>LEN(TRIM(AX433))=0</formula>
    </cfRule>
  </conditionalFormatting>
  <conditionalFormatting sqref="AU433:AV433">
    <cfRule type="containsBlanks" dxfId="4273" priority="4625">
      <formula>LEN(TRIM(AU433))=0</formula>
    </cfRule>
  </conditionalFormatting>
  <conditionalFormatting sqref="AS433:AT433">
    <cfRule type="containsBlanks" dxfId="4272" priority="4624">
      <formula>LEN(TRIM(AS433))=0</formula>
    </cfRule>
  </conditionalFormatting>
  <conditionalFormatting sqref="AI433:AN433">
    <cfRule type="containsBlanks" dxfId="4271" priority="4623">
      <formula>LEN(TRIM(AI433))=0</formula>
    </cfRule>
  </conditionalFormatting>
  <conditionalFormatting sqref="G434">
    <cfRule type="containsBlanks" dxfId="4270" priority="4622">
      <formula>LEN(TRIM(G434))=0</formula>
    </cfRule>
  </conditionalFormatting>
  <conditionalFormatting sqref="F434">
    <cfRule type="containsBlanks" dxfId="4269" priority="4621">
      <formula>LEN(TRIM(F434))=0</formula>
    </cfRule>
  </conditionalFormatting>
  <conditionalFormatting sqref="H434">
    <cfRule type="containsBlanks" dxfId="4268" priority="4620">
      <formula>LEN(TRIM(H434))=0</formula>
    </cfRule>
  </conditionalFormatting>
  <conditionalFormatting sqref="I434">
    <cfRule type="containsBlanks" dxfId="4267" priority="4619">
      <formula>LEN(TRIM(I434))=0</formula>
    </cfRule>
  </conditionalFormatting>
  <conditionalFormatting sqref="J434">
    <cfRule type="containsBlanks" dxfId="4266" priority="4618">
      <formula>LEN(TRIM(J434))=0</formula>
    </cfRule>
  </conditionalFormatting>
  <conditionalFormatting sqref="O434">
    <cfRule type="containsBlanks" dxfId="4265" priority="4617">
      <formula>LEN(TRIM(O434))=0</formula>
    </cfRule>
  </conditionalFormatting>
  <conditionalFormatting sqref="K434:M434">
    <cfRule type="containsBlanks" dxfId="4264" priority="4616">
      <formula>LEN(TRIM(K434))=0</formula>
    </cfRule>
  </conditionalFormatting>
  <conditionalFormatting sqref="X434">
    <cfRule type="containsBlanks" dxfId="4263" priority="4615">
      <formula>LEN(TRIM(X434))=0</formula>
    </cfRule>
  </conditionalFormatting>
  <conditionalFormatting sqref="Z434">
    <cfRule type="containsBlanks" dxfId="4262" priority="4614">
      <formula>LEN(TRIM(Z434))=0</formula>
    </cfRule>
  </conditionalFormatting>
  <conditionalFormatting sqref="AE434">
    <cfRule type="containsBlanks" dxfId="4261" priority="4613">
      <formula>LEN(TRIM(AE434))=0</formula>
    </cfRule>
  </conditionalFormatting>
  <conditionalFormatting sqref="AB434">
    <cfRule type="containsBlanks" dxfId="4260" priority="4612">
      <formula>LEN(TRIM(AB434))=0</formula>
    </cfRule>
  </conditionalFormatting>
  <conditionalFormatting sqref="AX434">
    <cfRule type="containsBlanks" dxfId="4259" priority="4611">
      <formula>LEN(TRIM(AX434))=0</formula>
    </cfRule>
  </conditionalFormatting>
  <conditionalFormatting sqref="AU434:AV434">
    <cfRule type="containsBlanks" dxfId="4258" priority="4610">
      <formula>LEN(TRIM(AU434))=0</formula>
    </cfRule>
  </conditionalFormatting>
  <conditionalFormatting sqref="N435 P435:W435 Y435 AA435:AD435 AF435:AK435 AO435:AP435 AM435">
    <cfRule type="containsBlanks" dxfId="4257" priority="4609">
      <formula>LEN(TRIM(N435))=0</formula>
    </cfRule>
  </conditionalFormatting>
  <conditionalFormatting sqref="G435">
    <cfRule type="containsBlanks" dxfId="4256" priority="4608">
      <formula>LEN(TRIM(G435))=0</formula>
    </cfRule>
  </conditionalFormatting>
  <conditionalFormatting sqref="F435">
    <cfRule type="containsBlanks" dxfId="4255" priority="4607">
      <formula>LEN(TRIM(F435))=0</formula>
    </cfRule>
  </conditionalFormatting>
  <conditionalFormatting sqref="H435">
    <cfRule type="containsBlanks" dxfId="4254" priority="4606">
      <formula>LEN(TRIM(H435))=0</formula>
    </cfRule>
  </conditionalFormatting>
  <conditionalFormatting sqref="I435">
    <cfRule type="containsBlanks" dxfId="4253" priority="4605">
      <formula>LEN(TRIM(I435))=0</formula>
    </cfRule>
  </conditionalFormatting>
  <conditionalFormatting sqref="J435">
    <cfRule type="containsBlanks" dxfId="4252" priority="4604">
      <formula>LEN(TRIM(J435))=0</formula>
    </cfRule>
  </conditionalFormatting>
  <conditionalFormatting sqref="O435">
    <cfRule type="containsBlanks" dxfId="4251" priority="4603">
      <formula>LEN(TRIM(O435))=0</formula>
    </cfRule>
  </conditionalFormatting>
  <conditionalFormatting sqref="K435:M435">
    <cfRule type="containsBlanks" dxfId="4250" priority="4602">
      <formula>LEN(TRIM(K435))=0</formula>
    </cfRule>
  </conditionalFormatting>
  <conditionalFormatting sqref="X435">
    <cfRule type="containsBlanks" dxfId="4249" priority="4601">
      <formula>LEN(TRIM(X435))=0</formula>
    </cfRule>
  </conditionalFormatting>
  <conditionalFormatting sqref="Z435">
    <cfRule type="containsBlanks" dxfId="4248" priority="4600">
      <formula>LEN(TRIM(Z435))=0</formula>
    </cfRule>
  </conditionalFormatting>
  <conditionalFormatting sqref="AE435">
    <cfRule type="containsBlanks" dxfId="4247" priority="4599">
      <formula>LEN(TRIM(AE435))=0</formula>
    </cfRule>
  </conditionalFormatting>
  <conditionalFormatting sqref="AB435">
    <cfRule type="containsBlanks" dxfId="4246" priority="4598">
      <formula>LEN(TRIM(AB435))=0</formula>
    </cfRule>
  </conditionalFormatting>
  <conditionalFormatting sqref="BG434">
    <cfRule type="containsBlanks" dxfId="4245" priority="4596">
      <formula>LEN(TRIM(BG434))=0</formula>
    </cfRule>
  </conditionalFormatting>
  <conditionalFormatting sqref="BF434:BF435">
    <cfRule type="containsBlanks" dxfId="4244" priority="4595">
      <formula>LEN(TRIM(BF434))=0</formula>
    </cfRule>
  </conditionalFormatting>
  <conditionalFormatting sqref="AN434:AN435">
    <cfRule type="containsBlanks" dxfId="4243" priority="4594">
      <formula>LEN(TRIM(AN434))=0</formula>
    </cfRule>
  </conditionalFormatting>
  <conditionalFormatting sqref="AL435">
    <cfRule type="containsBlanks" dxfId="4242" priority="4593">
      <formula>LEN(TRIM(AL435))=0</formula>
    </cfRule>
  </conditionalFormatting>
  <conditionalFormatting sqref="AW435">
    <cfRule type="containsBlanks" dxfId="4241" priority="4592">
      <formula>LEN(TRIM(AW435))=0</formula>
    </cfRule>
  </conditionalFormatting>
  <conditionalFormatting sqref="AX435">
    <cfRule type="containsBlanks" dxfId="4240" priority="4591">
      <formula>LEN(TRIM(AX435))=0</formula>
    </cfRule>
  </conditionalFormatting>
  <conditionalFormatting sqref="AU435:AV435">
    <cfRule type="containsBlanks" dxfId="4239" priority="4590">
      <formula>LEN(TRIM(AU435))=0</formula>
    </cfRule>
  </conditionalFormatting>
  <conditionalFormatting sqref="AY433:BE435">
    <cfRule type="containsBlanks" dxfId="4238" priority="4589">
      <formula>LEN(TRIM(AY433))=0</formula>
    </cfRule>
  </conditionalFormatting>
  <conditionalFormatting sqref="BG434">
    <cfRule type="containsBlanks" dxfId="4237" priority="4588">
      <formula>LEN(TRIM(BG434))=0</formula>
    </cfRule>
  </conditionalFormatting>
  <conditionalFormatting sqref="BG435">
    <cfRule type="containsBlanks" dxfId="4236" priority="4587">
      <formula>LEN(TRIM(BG435))=0</formula>
    </cfRule>
  </conditionalFormatting>
  <conditionalFormatting sqref="BF433:BG433">
    <cfRule type="containsBlanks" dxfId="4235" priority="4586">
      <formula>LEN(TRIM(BF433))=0</formula>
    </cfRule>
  </conditionalFormatting>
  <conditionalFormatting sqref="H436">
    <cfRule type="containsBlanks" dxfId="4234" priority="4585">
      <formula>LEN(TRIM(H436))=0</formula>
    </cfRule>
  </conditionalFormatting>
  <conditionalFormatting sqref="I436">
    <cfRule type="containsBlanks" dxfId="4233" priority="4584">
      <formula>LEN(TRIM(I436))=0</formula>
    </cfRule>
  </conditionalFormatting>
  <conditionalFormatting sqref="J436">
    <cfRule type="containsBlanks" dxfId="4232" priority="4583">
      <formula>LEN(TRIM(J436))=0</formula>
    </cfRule>
  </conditionalFormatting>
  <conditionalFormatting sqref="O436">
    <cfRule type="containsBlanks" dxfId="4231" priority="4582">
      <formula>LEN(TRIM(O436))=0</formula>
    </cfRule>
  </conditionalFormatting>
  <conditionalFormatting sqref="K436:M436">
    <cfRule type="containsBlanks" dxfId="4230" priority="4581">
      <formula>LEN(TRIM(K436))=0</formula>
    </cfRule>
  </conditionalFormatting>
  <conditionalFormatting sqref="AB436">
    <cfRule type="containsBlanks" dxfId="4229" priority="4580">
      <formula>LEN(TRIM(AB436))=0</formula>
    </cfRule>
  </conditionalFormatting>
  <conditionalFormatting sqref="AB436">
    <cfRule type="containsBlanks" dxfId="4228" priority="4579">
      <formula>LEN(TRIM(AB436))=0</formula>
    </cfRule>
  </conditionalFormatting>
  <conditionalFormatting sqref="AI436:AN436">
    <cfRule type="containsBlanks" dxfId="4227" priority="4578">
      <formula>LEN(TRIM(AI436))=0</formula>
    </cfRule>
  </conditionalFormatting>
  <conditionalFormatting sqref="BG436">
    <cfRule type="containsBlanks" dxfId="4226" priority="4577">
      <formula>LEN(TRIM(BG436))=0</formula>
    </cfRule>
  </conditionalFormatting>
  <conditionalFormatting sqref="AY436:BE436">
    <cfRule type="containsBlanks" dxfId="4225" priority="4576">
      <formula>LEN(TRIM(AY436))=0</formula>
    </cfRule>
  </conditionalFormatting>
  <conditionalFormatting sqref="AU436:AV436">
    <cfRule type="containsBlanks" dxfId="4224" priority="4575">
      <formula>LEN(TRIM(AU436))=0</formula>
    </cfRule>
  </conditionalFormatting>
  <conditionalFormatting sqref="AS436:AT436">
    <cfRule type="containsBlanks" dxfId="4223" priority="4574">
      <formula>LEN(TRIM(AS436))=0</formula>
    </cfRule>
  </conditionalFormatting>
  <conditionalFormatting sqref="S436">
    <cfRule type="containsBlanks" dxfId="4222" priority="4573">
      <formula>LEN(TRIM(S436))=0</formula>
    </cfRule>
  </conditionalFormatting>
  <conditionalFormatting sqref="T436">
    <cfRule type="containsBlanks" dxfId="4221" priority="4572">
      <formula>LEN(TRIM(T436))=0</formula>
    </cfRule>
  </conditionalFormatting>
  <conditionalFormatting sqref="F437">
    <cfRule type="containsBlanks" dxfId="4220" priority="4571">
      <formula>LEN(TRIM(F437))=0</formula>
    </cfRule>
  </conditionalFormatting>
  <conditionalFormatting sqref="H437">
    <cfRule type="containsBlanks" dxfId="4219" priority="4570">
      <formula>LEN(TRIM(H437))=0</formula>
    </cfRule>
  </conditionalFormatting>
  <conditionalFormatting sqref="I437">
    <cfRule type="containsBlanks" dxfId="4218" priority="4569">
      <formula>LEN(TRIM(I437))=0</formula>
    </cfRule>
  </conditionalFormatting>
  <conditionalFormatting sqref="J437">
    <cfRule type="containsBlanks" dxfId="4217" priority="4568">
      <formula>LEN(TRIM(J437))=0</formula>
    </cfRule>
  </conditionalFormatting>
  <conditionalFormatting sqref="K437">
    <cfRule type="containsBlanks" dxfId="4216" priority="4567">
      <formula>LEN(TRIM(K437))=0</formula>
    </cfRule>
  </conditionalFormatting>
  <conditionalFormatting sqref="M437">
    <cfRule type="containsBlanks" dxfId="4215" priority="4566">
      <formula>LEN(TRIM(M437))=0</formula>
    </cfRule>
  </conditionalFormatting>
  <conditionalFormatting sqref="AY438:BE438">
    <cfRule type="containsBlanks" dxfId="4214" priority="4524">
      <formula>LEN(TRIM(AY438))=0</formula>
    </cfRule>
  </conditionalFormatting>
  <conditionalFormatting sqref="O437">
    <cfRule type="containsBlanks" dxfId="4213" priority="4564">
      <formula>LEN(TRIM(O437))=0</formula>
    </cfRule>
  </conditionalFormatting>
  <conditionalFormatting sqref="AB437">
    <cfRule type="containsBlanks" dxfId="4212" priority="4563">
      <formula>LEN(TRIM(AB437))=0</formula>
    </cfRule>
  </conditionalFormatting>
  <conditionalFormatting sqref="AB437">
    <cfRule type="containsBlanks" dxfId="4211" priority="4562">
      <formula>LEN(TRIM(AB437))=0</formula>
    </cfRule>
  </conditionalFormatting>
  <conditionalFormatting sqref="AX437">
    <cfRule type="containsBlanks" dxfId="4210" priority="4561">
      <formula>LEN(TRIM(AX437))=0</formula>
    </cfRule>
  </conditionalFormatting>
  <conditionalFormatting sqref="AU437:AV437">
    <cfRule type="containsBlanks" dxfId="4209" priority="4560">
      <formula>LEN(TRIM(AU437))=0</formula>
    </cfRule>
  </conditionalFormatting>
  <conditionalFormatting sqref="AY437:BE437">
    <cfRule type="containsBlanks" dxfId="4208" priority="4559">
      <formula>LEN(TRIM(AY437))=0</formula>
    </cfRule>
  </conditionalFormatting>
  <conditionalFormatting sqref="BF437">
    <cfRule type="containsBlanks" dxfId="4207" priority="4558">
      <formula>LEN(TRIM(BF437))=0</formula>
    </cfRule>
  </conditionalFormatting>
  <conditionalFormatting sqref="G438">
    <cfRule type="containsBlanks" dxfId="4206" priority="4557">
      <formula>LEN(TRIM(G438))=0</formula>
    </cfRule>
  </conditionalFormatting>
  <conditionalFormatting sqref="F438">
    <cfRule type="containsBlanks" dxfId="4205" priority="4556">
      <formula>LEN(TRIM(F438))=0</formula>
    </cfRule>
  </conditionalFormatting>
  <conditionalFormatting sqref="H438">
    <cfRule type="containsBlanks" dxfId="4204" priority="4555">
      <formula>LEN(TRIM(H438))=0</formula>
    </cfRule>
  </conditionalFormatting>
  <conditionalFormatting sqref="I438">
    <cfRule type="containsBlanks" dxfId="4203" priority="4554">
      <formula>LEN(TRIM(I438))=0</formula>
    </cfRule>
  </conditionalFormatting>
  <conditionalFormatting sqref="J438">
    <cfRule type="containsBlanks" dxfId="4202" priority="4553">
      <formula>LEN(TRIM(J438))=0</formula>
    </cfRule>
  </conditionalFormatting>
  <conditionalFormatting sqref="L438 N438 P438">
    <cfRule type="containsBlanks" dxfId="4201" priority="4552">
      <formula>LEN(TRIM(L438))=0</formula>
    </cfRule>
  </conditionalFormatting>
  <conditionalFormatting sqref="K438">
    <cfRule type="containsBlanks" dxfId="4200" priority="4551">
      <formula>LEN(TRIM(K438))=0</formula>
    </cfRule>
  </conditionalFormatting>
  <conditionalFormatting sqref="M438">
    <cfRule type="containsBlanks" dxfId="4199" priority="4550">
      <formula>LEN(TRIM(M438))=0</formula>
    </cfRule>
  </conditionalFormatting>
  <conditionalFormatting sqref="O438">
    <cfRule type="containsBlanks" dxfId="4198" priority="4549">
      <formula>LEN(TRIM(O438))=0</formula>
    </cfRule>
  </conditionalFormatting>
  <conditionalFormatting sqref="AB438">
    <cfRule type="containsBlanks" dxfId="4197" priority="4533">
      <formula>LEN(TRIM(AB438))=0</formula>
    </cfRule>
  </conditionalFormatting>
  <conditionalFormatting sqref="W438:X438">
    <cfRule type="containsBlanks" dxfId="4196" priority="4538">
      <formula>LEN(TRIM(W438))=0</formula>
    </cfRule>
  </conditionalFormatting>
  <conditionalFormatting sqref="Y438">
    <cfRule type="containsBlanks" dxfId="4195" priority="4537">
      <formula>LEN(TRIM(Y438))=0</formula>
    </cfRule>
  </conditionalFormatting>
  <conditionalFormatting sqref="AE438">
    <cfRule type="containsBlanks" dxfId="4194" priority="4536">
      <formula>LEN(TRIM(AE438))=0</formula>
    </cfRule>
  </conditionalFormatting>
  <conditionalFormatting sqref="AA438">
    <cfRule type="containsBlanks" dxfId="4193" priority="4535">
      <formula>LEN(TRIM(AA438))=0</formula>
    </cfRule>
  </conditionalFormatting>
  <conditionalFormatting sqref="AB438">
    <cfRule type="containsBlanks" dxfId="4192" priority="4534">
      <formula>LEN(TRIM(AB438))=0</formula>
    </cfRule>
  </conditionalFormatting>
  <conditionalFormatting sqref="M439:P439">
    <cfRule type="containsBlanks" dxfId="4191" priority="4517">
      <formula>LEN(TRIM(M439))=0</formula>
    </cfRule>
  </conditionalFormatting>
  <conditionalFormatting sqref="AP438">
    <cfRule type="containsBlanks" dxfId="4190" priority="4528">
      <formula>LEN(TRIM(AP438))=0</formula>
    </cfRule>
  </conditionalFormatting>
  <conditionalFormatting sqref="AU438:AV438">
    <cfRule type="containsBlanks" dxfId="4189" priority="4527">
      <formula>LEN(TRIM(AU438))=0</formula>
    </cfRule>
  </conditionalFormatting>
  <conditionalFormatting sqref="AS438:AT438">
    <cfRule type="containsBlanks" dxfId="4188" priority="4526">
      <formula>LEN(TRIM(AS438))=0</formula>
    </cfRule>
  </conditionalFormatting>
  <conditionalFormatting sqref="AX438">
    <cfRule type="containsBlanks" dxfId="4187" priority="4525">
      <formula>LEN(TRIM(AX438))=0</formula>
    </cfRule>
  </conditionalFormatting>
  <conditionalFormatting sqref="AI438:AN438">
    <cfRule type="containsBlanks" dxfId="4186" priority="4523">
      <formula>LEN(TRIM(AI438))=0</formula>
    </cfRule>
  </conditionalFormatting>
  <conditionalFormatting sqref="F439:G439">
    <cfRule type="containsBlanks" dxfId="4185" priority="4522">
      <formula>LEN(TRIM(F439))=0</formula>
    </cfRule>
  </conditionalFormatting>
  <conditionalFormatting sqref="H439">
    <cfRule type="containsBlanks" dxfId="4184" priority="4521">
      <formula>LEN(TRIM(H439))=0</formula>
    </cfRule>
  </conditionalFormatting>
  <conditionalFormatting sqref="I439">
    <cfRule type="containsBlanks" dxfId="4183" priority="4520">
      <formula>LEN(TRIM(I439))=0</formula>
    </cfRule>
  </conditionalFormatting>
  <conditionalFormatting sqref="J439">
    <cfRule type="containsBlanks" dxfId="4182" priority="4519">
      <formula>LEN(TRIM(J439))=0</formula>
    </cfRule>
  </conditionalFormatting>
  <conditionalFormatting sqref="K439">
    <cfRule type="containsBlanks" dxfId="4181" priority="4518">
      <formula>LEN(TRIM(K439))=0</formula>
    </cfRule>
  </conditionalFormatting>
  <conditionalFormatting sqref="W439">
    <cfRule type="containsBlanks" dxfId="4180" priority="4516">
      <formula>LEN(TRIM(W439))=0</formula>
    </cfRule>
  </conditionalFormatting>
  <conditionalFormatting sqref="X439">
    <cfRule type="containsBlanks" dxfId="4179" priority="4515">
      <formula>LEN(TRIM(X439))=0</formula>
    </cfRule>
  </conditionalFormatting>
  <conditionalFormatting sqref="AP439">
    <cfRule type="containsBlanks" dxfId="4178" priority="4514">
      <formula>LEN(TRIM(AP439))=0</formula>
    </cfRule>
  </conditionalFormatting>
  <conditionalFormatting sqref="AX439">
    <cfRule type="containsBlanks" dxfId="4177" priority="4513">
      <formula>LEN(TRIM(AX439))=0</formula>
    </cfRule>
  </conditionalFormatting>
  <conditionalFormatting sqref="AU439:AV439">
    <cfRule type="containsBlanks" dxfId="4176" priority="4512">
      <formula>LEN(TRIM(AU439))=0</formula>
    </cfRule>
  </conditionalFormatting>
  <conditionalFormatting sqref="AY439:BE439">
    <cfRule type="containsBlanks" dxfId="4175" priority="4511">
      <formula>LEN(TRIM(AY439))=0</formula>
    </cfRule>
  </conditionalFormatting>
  <conditionalFormatting sqref="BF439">
    <cfRule type="containsBlanks" dxfId="4174" priority="4510">
      <formula>LEN(TRIM(BF439))=0</formula>
    </cfRule>
  </conditionalFormatting>
  <conditionalFormatting sqref="BG439">
    <cfRule type="containsBlanks" dxfId="4173" priority="4509">
      <formula>LEN(TRIM(BG439))=0</formula>
    </cfRule>
  </conditionalFormatting>
  <conditionalFormatting sqref="F440:H440">
    <cfRule type="containsBlanks" dxfId="4172" priority="4505">
      <formula>LEN(TRIM(F440))=0</formula>
    </cfRule>
  </conditionalFormatting>
  <conditionalFormatting sqref="I440">
    <cfRule type="containsBlanks" dxfId="4171" priority="4504">
      <formula>LEN(TRIM(I440))=0</formula>
    </cfRule>
  </conditionalFormatting>
  <conditionalFormatting sqref="J440">
    <cfRule type="containsBlanks" dxfId="4170" priority="4503">
      <formula>LEN(TRIM(J440))=0</formula>
    </cfRule>
  </conditionalFormatting>
  <conditionalFormatting sqref="O440">
    <cfRule type="containsBlanks" dxfId="4169" priority="4502">
      <formula>LEN(TRIM(O440))=0</formula>
    </cfRule>
  </conditionalFormatting>
  <conditionalFormatting sqref="K440:M440">
    <cfRule type="containsBlanks" dxfId="4168" priority="4501">
      <formula>LEN(TRIM(K440))=0</formula>
    </cfRule>
  </conditionalFormatting>
  <conditionalFormatting sqref="AL440">
    <cfRule type="containsBlanks" dxfId="4167" priority="4500">
      <formula>LEN(TRIM(AL440))=0</formula>
    </cfRule>
  </conditionalFormatting>
  <conditionalFormatting sqref="BF440:BG440">
    <cfRule type="containsBlanks" dxfId="4166" priority="4499">
      <formula>LEN(TRIM(BF440))=0</formula>
    </cfRule>
  </conditionalFormatting>
  <conditionalFormatting sqref="W440">
    <cfRule type="containsBlanks" dxfId="4165" priority="4498">
      <formula>LEN(TRIM(W440))=0</formula>
    </cfRule>
  </conditionalFormatting>
  <conditionalFormatting sqref="X440">
    <cfRule type="containsBlanks" dxfId="4164" priority="4497">
      <formula>LEN(TRIM(X440))=0</formula>
    </cfRule>
  </conditionalFormatting>
  <conditionalFormatting sqref="AB440">
    <cfRule type="containsBlanks" dxfId="4163" priority="4495">
      <formula>LEN(TRIM(AB440))=0</formula>
    </cfRule>
  </conditionalFormatting>
  <conditionalFormatting sqref="AB440">
    <cfRule type="containsBlanks" dxfId="4162" priority="4496">
      <formula>LEN(TRIM(AB440))=0</formula>
    </cfRule>
  </conditionalFormatting>
  <conditionalFormatting sqref="AP440">
    <cfRule type="containsBlanks" dxfId="4161" priority="4494">
      <formula>LEN(TRIM(AP440))=0</formula>
    </cfRule>
  </conditionalFormatting>
  <conditionalFormatting sqref="AX440">
    <cfRule type="containsBlanks" dxfId="4160" priority="4493">
      <formula>LEN(TRIM(AX440))=0</formula>
    </cfRule>
  </conditionalFormatting>
  <conditionalFormatting sqref="AU440:AV440">
    <cfRule type="containsBlanks" dxfId="4159" priority="4492">
      <formula>LEN(TRIM(AU440))=0</formula>
    </cfRule>
  </conditionalFormatting>
  <conditionalFormatting sqref="AY440:BE440">
    <cfRule type="containsBlanks" dxfId="4158" priority="4491">
      <formula>LEN(TRIM(AY440))=0</formula>
    </cfRule>
  </conditionalFormatting>
  <conditionalFormatting sqref="F441:H441">
    <cfRule type="containsBlanks" dxfId="4157" priority="4490">
      <formula>LEN(TRIM(F441))=0</formula>
    </cfRule>
  </conditionalFormatting>
  <conditionalFormatting sqref="I441">
    <cfRule type="containsBlanks" dxfId="4156" priority="4489">
      <formula>LEN(TRIM(I441))=0</formula>
    </cfRule>
  </conditionalFormatting>
  <conditionalFormatting sqref="J441">
    <cfRule type="containsBlanks" dxfId="4155" priority="4488">
      <formula>LEN(TRIM(J441))=0</formula>
    </cfRule>
  </conditionalFormatting>
  <conditionalFormatting sqref="F442:H442">
    <cfRule type="containsBlanks" dxfId="4154" priority="4487">
      <formula>LEN(TRIM(F442))=0</formula>
    </cfRule>
  </conditionalFormatting>
  <conditionalFormatting sqref="L441:L442">
    <cfRule type="containsBlanks" dxfId="4153" priority="4486">
      <formula>LEN(TRIM(L441))=0</formula>
    </cfRule>
  </conditionalFormatting>
  <conditionalFormatting sqref="O441:O442">
    <cfRule type="containsBlanks" dxfId="4152" priority="4485">
      <formula>LEN(TRIM(O441))=0</formula>
    </cfRule>
  </conditionalFormatting>
  <conditionalFormatting sqref="S441:S442">
    <cfRule type="containsBlanks" dxfId="4151" priority="4484">
      <formula>LEN(TRIM(S441))=0</formula>
    </cfRule>
  </conditionalFormatting>
  <conditionalFormatting sqref="T441:T442">
    <cfRule type="containsBlanks" dxfId="4150" priority="4483">
      <formula>LEN(TRIM(T441))=0</formula>
    </cfRule>
  </conditionalFormatting>
  <conditionalFormatting sqref="W441:W442">
    <cfRule type="containsBlanks" dxfId="4149" priority="4482">
      <formula>LEN(TRIM(W441))=0</formula>
    </cfRule>
  </conditionalFormatting>
  <conditionalFormatting sqref="X441:X442">
    <cfRule type="containsBlanks" dxfId="4148" priority="4481">
      <formula>LEN(TRIM(X441))=0</formula>
    </cfRule>
  </conditionalFormatting>
  <conditionalFormatting sqref="Y441:Y442">
    <cfRule type="containsBlanks" dxfId="4147" priority="4480">
      <formula>LEN(TRIM(Y441))=0</formula>
    </cfRule>
  </conditionalFormatting>
  <conditionalFormatting sqref="AB441:AB442">
    <cfRule type="containsBlanks" dxfId="4146" priority="4478">
      <formula>LEN(TRIM(AB441))=0</formula>
    </cfRule>
  </conditionalFormatting>
  <conditionalFormatting sqref="AB441:AB442">
    <cfRule type="containsBlanks" dxfId="4145" priority="4479">
      <formula>LEN(TRIM(AB441))=0</formula>
    </cfRule>
  </conditionalFormatting>
  <conditionalFormatting sqref="AI441:AN442">
    <cfRule type="containsBlanks" dxfId="4144" priority="4477">
      <formula>LEN(TRIM(AI441))=0</formula>
    </cfRule>
  </conditionalFormatting>
  <conditionalFormatting sqref="AP441:AP442">
    <cfRule type="containsBlanks" dxfId="4143" priority="4476">
      <formula>LEN(TRIM(AP441))=0</formula>
    </cfRule>
  </conditionalFormatting>
  <conditionalFormatting sqref="AU441:AV442">
    <cfRule type="containsBlanks" dxfId="4142" priority="4475">
      <formula>LEN(TRIM(AU441))=0</formula>
    </cfRule>
  </conditionalFormatting>
  <conditionalFormatting sqref="AS441:AT442">
    <cfRule type="containsBlanks" dxfId="4141" priority="4474">
      <formula>LEN(TRIM(AS441))=0</formula>
    </cfRule>
  </conditionalFormatting>
  <conditionalFormatting sqref="AY441:BE442">
    <cfRule type="containsBlanks" dxfId="4140" priority="4473">
      <formula>LEN(TRIM(AY441))=0</formula>
    </cfRule>
  </conditionalFormatting>
  <conditionalFormatting sqref="BF441:BG442">
    <cfRule type="containsBlanks" dxfId="4139" priority="4472">
      <formula>LEN(TRIM(BF441))=0</formula>
    </cfRule>
  </conditionalFormatting>
  <conditionalFormatting sqref="F443:H443">
    <cfRule type="containsBlanks" dxfId="4138" priority="4471">
      <formula>LEN(TRIM(F443))=0</formula>
    </cfRule>
  </conditionalFormatting>
  <conditionalFormatting sqref="I443">
    <cfRule type="containsBlanks" dxfId="4137" priority="4470">
      <formula>LEN(TRIM(I443))=0</formula>
    </cfRule>
  </conditionalFormatting>
  <conditionalFormatting sqref="J443">
    <cfRule type="containsBlanks" dxfId="4136" priority="4469">
      <formula>LEN(TRIM(J443))=0</formula>
    </cfRule>
  </conditionalFormatting>
  <conditionalFormatting sqref="K443:M443">
    <cfRule type="containsBlanks" dxfId="4135" priority="4468">
      <formula>LEN(TRIM(K443))=0</formula>
    </cfRule>
  </conditionalFormatting>
  <conditionalFormatting sqref="W443">
    <cfRule type="containsBlanks" dxfId="4134" priority="4467">
      <formula>LEN(TRIM(W443))=0</formula>
    </cfRule>
  </conditionalFormatting>
  <conditionalFormatting sqref="AA443">
    <cfRule type="containsBlanks" dxfId="4133" priority="4466">
      <formula>LEN(TRIM(AA443))=0</formula>
    </cfRule>
  </conditionalFormatting>
  <conditionalFormatting sqref="AB443">
    <cfRule type="containsBlanks" dxfId="4132" priority="4464">
      <formula>LEN(TRIM(AB443))=0</formula>
    </cfRule>
  </conditionalFormatting>
  <conditionalFormatting sqref="AB443">
    <cfRule type="containsBlanks" dxfId="4131" priority="4465">
      <formula>LEN(TRIM(AB443))=0</formula>
    </cfRule>
  </conditionalFormatting>
  <conditionalFormatting sqref="AL443">
    <cfRule type="containsBlanks" dxfId="4130" priority="4463">
      <formula>LEN(TRIM(AL443))=0</formula>
    </cfRule>
  </conditionalFormatting>
  <conditionalFormatting sqref="AP443">
    <cfRule type="containsBlanks" dxfId="4129" priority="4462">
      <formula>LEN(TRIM(AP443))=0</formula>
    </cfRule>
  </conditionalFormatting>
  <conditionalFormatting sqref="AU443:AV443">
    <cfRule type="containsBlanks" dxfId="4128" priority="4461">
      <formula>LEN(TRIM(AU443))=0</formula>
    </cfRule>
  </conditionalFormatting>
  <conditionalFormatting sqref="AY443:BE443">
    <cfRule type="containsBlanks" dxfId="4127" priority="4460">
      <formula>LEN(TRIM(AY443))=0</formula>
    </cfRule>
  </conditionalFormatting>
  <conditionalFormatting sqref="BF443">
    <cfRule type="containsBlanks" dxfId="4126" priority="4459">
      <formula>LEN(TRIM(BF443))=0</formula>
    </cfRule>
  </conditionalFormatting>
  <conditionalFormatting sqref="F444">
    <cfRule type="containsBlanks" dxfId="4125" priority="4458">
      <formula>LEN(TRIM(F444))=0</formula>
    </cfRule>
  </conditionalFormatting>
  <conditionalFormatting sqref="H444">
    <cfRule type="containsBlanks" dxfId="4124" priority="4457">
      <formula>LEN(TRIM(H444))=0</formula>
    </cfRule>
  </conditionalFormatting>
  <conditionalFormatting sqref="I444">
    <cfRule type="containsBlanks" dxfId="4123" priority="4456">
      <formula>LEN(TRIM(I444))=0</formula>
    </cfRule>
  </conditionalFormatting>
  <conditionalFormatting sqref="J444">
    <cfRule type="containsBlanks" dxfId="4122" priority="4455">
      <formula>LEN(TRIM(J444))=0</formula>
    </cfRule>
  </conditionalFormatting>
  <conditionalFormatting sqref="O444">
    <cfRule type="containsBlanks" dxfId="4121" priority="4454">
      <formula>LEN(TRIM(O444))=0</formula>
    </cfRule>
  </conditionalFormatting>
  <conditionalFormatting sqref="K444:M444">
    <cfRule type="containsBlanks" dxfId="4120" priority="4453">
      <formula>LEN(TRIM(K444))=0</formula>
    </cfRule>
  </conditionalFormatting>
  <conditionalFormatting sqref="X444">
    <cfRule type="containsBlanks" dxfId="4119" priority="4452">
      <formula>LEN(TRIM(X444))=0</formula>
    </cfRule>
  </conditionalFormatting>
  <conditionalFormatting sqref="AB444">
    <cfRule type="containsBlanks" dxfId="4118" priority="4450">
      <formula>LEN(TRIM(AB444))=0</formula>
    </cfRule>
  </conditionalFormatting>
  <conditionalFormatting sqref="AB444">
    <cfRule type="containsBlanks" dxfId="4117" priority="4451">
      <formula>LEN(TRIM(AB444))=0</formula>
    </cfRule>
  </conditionalFormatting>
  <conditionalFormatting sqref="AP444">
    <cfRule type="containsBlanks" dxfId="4116" priority="4449">
      <formula>LEN(TRIM(AP444))=0</formula>
    </cfRule>
  </conditionalFormatting>
  <conditionalFormatting sqref="AU444:AV444">
    <cfRule type="containsBlanks" dxfId="4115" priority="4448">
      <formula>LEN(TRIM(AU444))=0</formula>
    </cfRule>
  </conditionalFormatting>
  <conditionalFormatting sqref="AX444">
    <cfRule type="containsBlanks" dxfId="4114" priority="4447">
      <formula>LEN(TRIM(AX444))=0</formula>
    </cfRule>
  </conditionalFormatting>
  <conditionalFormatting sqref="AY444:BE444">
    <cfRule type="containsBlanks" dxfId="4113" priority="4446">
      <formula>LEN(TRIM(AY444))=0</formula>
    </cfRule>
  </conditionalFormatting>
  <conditionalFormatting sqref="BF444">
    <cfRule type="containsBlanks" dxfId="4112" priority="4445">
      <formula>LEN(TRIM(BF444))=0</formula>
    </cfRule>
  </conditionalFormatting>
  <conditionalFormatting sqref="F445:G445">
    <cfRule type="containsBlanks" dxfId="4111" priority="4444">
      <formula>LEN(TRIM(F445))=0</formula>
    </cfRule>
  </conditionalFormatting>
  <conditionalFormatting sqref="H445">
    <cfRule type="containsBlanks" dxfId="4110" priority="4443">
      <formula>LEN(TRIM(H445))=0</formula>
    </cfRule>
  </conditionalFormatting>
  <conditionalFormatting sqref="I445">
    <cfRule type="containsBlanks" dxfId="4109" priority="4442">
      <formula>LEN(TRIM(I445))=0</formula>
    </cfRule>
  </conditionalFormatting>
  <conditionalFormatting sqref="J445">
    <cfRule type="containsBlanks" dxfId="4108" priority="4441">
      <formula>LEN(TRIM(J445))=0</formula>
    </cfRule>
  </conditionalFormatting>
  <conditionalFormatting sqref="K445:P445">
    <cfRule type="containsBlanks" dxfId="4107" priority="4440">
      <formula>LEN(TRIM(K445))=0</formula>
    </cfRule>
  </conditionalFormatting>
  <conditionalFormatting sqref="X445">
    <cfRule type="containsBlanks" dxfId="4106" priority="4438">
      <formula>LEN(TRIM(X445))=0</formula>
    </cfRule>
  </conditionalFormatting>
  <conditionalFormatting sqref="AL445">
    <cfRule type="containsBlanks" dxfId="4105" priority="4437">
      <formula>LEN(TRIM(AL445))=0</formula>
    </cfRule>
  </conditionalFormatting>
  <conditionalFormatting sqref="AU445:AV445">
    <cfRule type="containsBlanks" dxfId="4104" priority="4436">
      <formula>LEN(TRIM(AU445))=0</formula>
    </cfRule>
  </conditionalFormatting>
  <conditionalFormatting sqref="AX445">
    <cfRule type="containsBlanks" dxfId="4103" priority="4435">
      <formula>LEN(TRIM(AX445))=0</formula>
    </cfRule>
  </conditionalFormatting>
  <conditionalFormatting sqref="J446:J447">
    <cfRule type="containsBlanks" dxfId="4102" priority="4411">
      <formula>LEN(TRIM(J446))=0</formula>
    </cfRule>
  </conditionalFormatting>
  <conditionalFormatting sqref="AY445:BE445">
    <cfRule type="containsBlanks" dxfId="4101" priority="4433">
      <formula>LEN(TRIM(AY445))=0</formula>
    </cfRule>
  </conditionalFormatting>
  <conditionalFormatting sqref="BF445:BF447">
    <cfRule type="containsBlanks" dxfId="4100" priority="4432">
      <formula>LEN(TRIM(BF445))=0</formula>
    </cfRule>
  </conditionalFormatting>
  <conditionalFormatting sqref="F446">
    <cfRule type="containsBlanks" dxfId="4099" priority="4431">
      <formula>LEN(TRIM(F446))=0</formula>
    </cfRule>
  </conditionalFormatting>
  <conditionalFormatting sqref="W446">
    <cfRule type="containsBlanks" dxfId="4098" priority="4430">
      <formula>LEN(TRIM(W446))=0</formula>
    </cfRule>
  </conditionalFormatting>
  <conditionalFormatting sqref="X446">
    <cfRule type="containsBlanks" dxfId="4097" priority="4429">
      <formula>LEN(TRIM(X446))=0</formula>
    </cfRule>
  </conditionalFormatting>
  <conditionalFormatting sqref="AL446">
    <cfRule type="containsBlanks" dxfId="4096" priority="4428">
      <formula>LEN(TRIM(AL446))=0</formula>
    </cfRule>
  </conditionalFormatting>
  <conditionalFormatting sqref="AK447">
    <cfRule type="containsBlanks" dxfId="4095" priority="4427">
      <formula>LEN(TRIM(AK447))=0</formula>
    </cfRule>
  </conditionalFormatting>
  <conditionalFormatting sqref="AL447">
    <cfRule type="containsBlanks" dxfId="4094" priority="4426">
      <formula>LEN(TRIM(AL447))=0</formula>
    </cfRule>
  </conditionalFormatting>
  <conditionalFormatting sqref="AX446:AX447">
    <cfRule type="containsBlanks" dxfId="4093" priority="4425">
      <formula>LEN(TRIM(AX446))=0</formula>
    </cfRule>
  </conditionalFormatting>
  <conditionalFormatting sqref="AU446:AV447">
    <cfRule type="containsBlanks" dxfId="4092" priority="4424">
      <formula>LEN(TRIM(AU446))=0</formula>
    </cfRule>
  </conditionalFormatting>
  <conditionalFormatting sqref="AY446:BE447">
    <cfRule type="containsBlanks" dxfId="4091" priority="4423">
      <formula>LEN(TRIM(AY446))=0</formula>
    </cfRule>
  </conditionalFormatting>
  <conditionalFormatting sqref="Y447:AH447">
    <cfRule type="containsBlanks" dxfId="4090" priority="4422">
      <formula>LEN(TRIM(Y447))=0</formula>
    </cfRule>
  </conditionalFormatting>
  <conditionalFormatting sqref="W447">
    <cfRule type="containsBlanks" dxfId="4089" priority="4421">
      <formula>LEN(TRIM(W447))=0</formula>
    </cfRule>
  </conditionalFormatting>
  <conditionalFormatting sqref="X447">
    <cfRule type="containsBlanks" dxfId="4088" priority="4420">
      <formula>LEN(TRIM(X447))=0</formula>
    </cfRule>
  </conditionalFormatting>
  <conditionalFormatting sqref="F447">
    <cfRule type="containsBlanks" dxfId="4087" priority="4419">
      <formula>LEN(TRIM(F447))=0</formula>
    </cfRule>
  </conditionalFormatting>
  <conditionalFormatting sqref="L446">
    <cfRule type="containsBlanks" dxfId="4086" priority="4418">
      <formula>LEN(TRIM(L446))=0</formula>
    </cfRule>
  </conditionalFormatting>
  <conditionalFormatting sqref="N446:P446">
    <cfRule type="containsBlanks" dxfId="4085" priority="4417">
      <formula>LEN(TRIM(N446))=0</formula>
    </cfRule>
  </conditionalFormatting>
  <conditionalFormatting sqref="K447 M447">
    <cfRule type="containsBlanks" dxfId="4084" priority="4416">
      <formula>LEN(TRIM(K447))=0</formula>
    </cfRule>
  </conditionalFormatting>
  <conditionalFormatting sqref="L447">
    <cfRule type="containsBlanks" dxfId="4083" priority="4415">
      <formula>LEN(TRIM(L447))=0</formula>
    </cfRule>
  </conditionalFormatting>
  <conditionalFormatting sqref="N447:P447">
    <cfRule type="containsBlanks" dxfId="4082" priority="4414">
      <formula>LEN(TRIM(N447))=0</formula>
    </cfRule>
  </conditionalFormatting>
  <conditionalFormatting sqref="H446:H447">
    <cfRule type="containsBlanks" dxfId="4081" priority="4413">
      <formula>LEN(TRIM(H446))=0</formula>
    </cfRule>
  </conditionalFormatting>
  <conditionalFormatting sqref="I446:I447">
    <cfRule type="containsBlanks" dxfId="4080" priority="4412">
      <formula>LEN(TRIM(I446))=0</formula>
    </cfRule>
  </conditionalFormatting>
  <conditionalFormatting sqref="F448:F449">
    <cfRule type="containsBlanks" dxfId="4079" priority="4410">
      <formula>LEN(TRIM(F448))=0</formula>
    </cfRule>
  </conditionalFormatting>
  <conditionalFormatting sqref="G448:G449">
    <cfRule type="containsBlanks" dxfId="4078" priority="4409">
      <formula>LEN(TRIM(G448))=0</formula>
    </cfRule>
  </conditionalFormatting>
  <conditionalFormatting sqref="H448:H449">
    <cfRule type="containsBlanks" dxfId="4077" priority="4408">
      <formula>LEN(TRIM(H448))=0</formula>
    </cfRule>
  </conditionalFormatting>
  <conditionalFormatting sqref="I448:I449">
    <cfRule type="containsBlanks" dxfId="4076" priority="4407">
      <formula>LEN(TRIM(I448))=0</formula>
    </cfRule>
  </conditionalFormatting>
  <conditionalFormatting sqref="J448:J449">
    <cfRule type="containsBlanks" dxfId="4075" priority="4406">
      <formula>LEN(TRIM(J448))=0</formula>
    </cfRule>
  </conditionalFormatting>
  <conditionalFormatting sqref="O448">
    <cfRule type="containsBlanks" dxfId="4074" priority="4405">
      <formula>LEN(TRIM(O448))=0</formula>
    </cfRule>
  </conditionalFormatting>
  <conditionalFormatting sqref="K448:M448">
    <cfRule type="containsBlanks" dxfId="4073" priority="4404">
      <formula>LEN(TRIM(K448))=0</formula>
    </cfRule>
  </conditionalFormatting>
  <conditionalFormatting sqref="N449 P449">
    <cfRule type="containsBlanks" dxfId="4072" priority="4403">
      <formula>LEN(TRIM(N449))=0</formula>
    </cfRule>
  </conditionalFormatting>
  <conditionalFormatting sqref="O449">
    <cfRule type="containsBlanks" dxfId="4071" priority="4402">
      <formula>LEN(TRIM(O449))=0</formula>
    </cfRule>
  </conditionalFormatting>
  <conditionalFormatting sqref="K449:M449">
    <cfRule type="containsBlanks" dxfId="4070" priority="4401">
      <formula>LEN(TRIM(K449))=0</formula>
    </cfRule>
  </conditionalFormatting>
  <conditionalFormatting sqref="W448:W449">
    <cfRule type="containsBlanks" dxfId="4069" priority="4400">
      <formula>LEN(TRIM(W448))=0</formula>
    </cfRule>
  </conditionalFormatting>
  <conditionalFormatting sqref="X448:X449">
    <cfRule type="containsBlanks" dxfId="4068" priority="4399">
      <formula>LEN(TRIM(X448))=0</formula>
    </cfRule>
  </conditionalFormatting>
  <conditionalFormatting sqref="Y448:Y449">
    <cfRule type="containsBlanks" dxfId="4067" priority="4398">
      <formula>LEN(TRIM(Y448))=0</formula>
    </cfRule>
  </conditionalFormatting>
  <conditionalFormatting sqref="AE448:AE449">
    <cfRule type="containsBlanks" dxfId="4066" priority="4397">
      <formula>LEN(TRIM(AE448))=0</formula>
    </cfRule>
  </conditionalFormatting>
  <conditionalFormatting sqref="AF448:AF449">
    <cfRule type="containsBlanks" dxfId="4065" priority="4396">
      <formula>LEN(TRIM(AF448))=0</formula>
    </cfRule>
  </conditionalFormatting>
  <conditionalFormatting sqref="AC448:AD449">
    <cfRule type="containsBlanks" dxfId="4064" priority="4395">
      <formula>LEN(TRIM(AC448))=0</formula>
    </cfRule>
  </conditionalFormatting>
  <conditionalFormatting sqref="AY448:BE449 BH448">
    <cfRule type="containsBlanks" dxfId="4063" priority="4394">
      <formula>LEN(TRIM(AY448))=0</formula>
    </cfRule>
  </conditionalFormatting>
  <conditionalFormatting sqref="AX448:AX449">
    <cfRule type="containsBlanks" dxfId="4062" priority="4393">
      <formula>LEN(TRIM(AX448))=0</formula>
    </cfRule>
  </conditionalFormatting>
  <conditionalFormatting sqref="BG448:BG449">
    <cfRule type="containsBlanks" dxfId="4061" priority="4392">
      <formula>LEN(TRIM(BG448))=0</formula>
    </cfRule>
  </conditionalFormatting>
  <conditionalFormatting sqref="BF448:BF449">
    <cfRule type="containsBlanks" dxfId="4060" priority="4391">
      <formula>LEN(TRIM(BF448))=0</formula>
    </cfRule>
  </conditionalFormatting>
  <conditionalFormatting sqref="AL448:AL449">
    <cfRule type="containsBlanks" dxfId="4059" priority="4390">
      <formula>LEN(TRIM(AL448))=0</formula>
    </cfRule>
  </conditionalFormatting>
  <conditionalFormatting sqref="AO448:AO449">
    <cfRule type="containsBlanks" dxfId="4058" priority="4389">
      <formula>LEN(TRIM(AO448))=0</formula>
    </cfRule>
  </conditionalFormatting>
  <conditionalFormatting sqref="AU448:AV449">
    <cfRule type="containsBlanks" dxfId="4057" priority="4388">
      <formula>LEN(TRIM(AU448))=0</formula>
    </cfRule>
  </conditionalFormatting>
  <conditionalFormatting sqref="BH449">
    <cfRule type="containsBlanks" dxfId="4056" priority="4387">
      <formula>LEN(TRIM(BH449))=0</formula>
    </cfRule>
  </conditionalFormatting>
  <conditionalFormatting sqref="F450">
    <cfRule type="containsBlanks" dxfId="4055" priority="4386">
      <formula>LEN(TRIM(F450))=0</formula>
    </cfRule>
  </conditionalFormatting>
  <conditionalFormatting sqref="G450">
    <cfRule type="containsBlanks" dxfId="4054" priority="4385">
      <formula>LEN(TRIM(G450))=0</formula>
    </cfRule>
  </conditionalFormatting>
  <conditionalFormatting sqref="H450">
    <cfRule type="containsBlanks" dxfId="4053" priority="4384">
      <formula>LEN(TRIM(H450))=0</formula>
    </cfRule>
  </conditionalFormatting>
  <conditionalFormatting sqref="I450">
    <cfRule type="containsBlanks" dxfId="4052" priority="4383">
      <formula>LEN(TRIM(I450))=0</formula>
    </cfRule>
  </conditionalFormatting>
  <conditionalFormatting sqref="J450">
    <cfRule type="containsBlanks" dxfId="4051" priority="4382">
      <formula>LEN(TRIM(J450))=0</formula>
    </cfRule>
  </conditionalFormatting>
  <conditionalFormatting sqref="F451:F452">
    <cfRule type="containsBlanks" dxfId="4050" priority="4381">
      <formula>LEN(TRIM(F451))=0</formula>
    </cfRule>
  </conditionalFormatting>
  <conditionalFormatting sqref="G451:G452">
    <cfRule type="containsBlanks" dxfId="4049" priority="4380">
      <formula>LEN(TRIM(G451))=0</formula>
    </cfRule>
  </conditionalFormatting>
  <conditionalFormatting sqref="H451:H452">
    <cfRule type="containsBlanks" dxfId="4048" priority="4379">
      <formula>LEN(TRIM(H451))=0</formula>
    </cfRule>
  </conditionalFormatting>
  <conditionalFormatting sqref="I451:I452">
    <cfRule type="containsBlanks" dxfId="4047" priority="4378">
      <formula>LEN(TRIM(I451))=0</formula>
    </cfRule>
  </conditionalFormatting>
  <conditionalFormatting sqref="J451:J452">
    <cfRule type="containsBlanks" dxfId="4046" priority="4377">
      <formula>LEN(TRIM(J451))=0</formula>
    </cfRule>
  </conditionalFormatting>
  <conditionalFormatting sqref="O450">
    <cfRule type="containsBlanks" dxfId="4045" priority="4376">
      <formula>LEN(TRIM(O450))=0</formula>
    </cfRule>
  </conditionalFormatting>
  <conditionalFormatting sqref="K450:M450">
    <cfRule type="containsBlanks" dxfId="4044" priority="4375">
      <formula>LEN(TRIM(K450))=0</formula>
    </cfRule>
  </conditionalFormatting>
  <conditionalFormatting sqref="N451:N452 P451:P452">
    <cfRule type="containsBlanks" dxfId="4043" priority="4374">
      <formula>LEN(TRIM(N451))=0</formula>
    </cfRule>
  </conditionalFormatting>
  <conditionalFormatting sqref="O451:O452">
    <cfRule type="containsBlanks" dxfId="4042" priority="4373">
      <formula>LEN(TRIM(O451))=0</formula>
    </cfRule>
  </conditionalFormatting>
  <conditionalFormatting sqref="K451:M452">
    <cfRule type="containsBlanks" dxfId="4041" priority="4372">
      <formula>LEN(TRIM(K451))=0</formula>
    </cfRule>
  </conditionalFormatting>
  <conditionalFormatting sqref="AM450:AN451">
    <cfRule type="containsBlanks" dxfId="4040" priority="4371">
      <formula>LEN(TRIM(AM450))=0</formula>
    </cfRule>
  </conditionalFormatting>
  <conditionalFormatting sqref="AM452:AN452">
    <cfRule type="containsBlanks" dxfId="4039" priority="4370">
      <formula>LEN(TRIM(AM452))=0</formula>
    </cfRule>
  </conditionalFormatting>
  <conditionalFormatting sqref="AL450">
    <cfRule type="containsBlanks" dxfId="4038" priority="4369">
      <formula>LEN(TRIM(AL450))=0</formula>
    </cfRule>
  </conditionalFormatting>
  <conditionalFormatting sqref="AK451:AK452">
    <cfRule type="containsBlanks" dxfId="4037" priority="4368">
      <formula>LEN(TRIM(AK451))=0</formula>
    </cfRule>
  </conditionalFormatting>
  <conditionalFormatting sqref="AL451:AL452">
    <cfRule type="containsBlanks" dxfId="4036" priority="4367">
      <formula>LEN(TRIM(AL451))=0</formula>
    </cfRule>
  </conditionalFormatting>
  <conditionalFormatting sqref="AA450:AB452">
    <cfRule type="containsBlanks" dxfId="4035" priority="4366">
      <formula>LEN(TRIM(AA450))=0</formula>
    </cfRule>
  </conditionalFormatting>
  <conditionalFormatting sqref="Y450:Y452">
    <cfRule type="containsBlanks" dxfId="4034" priority="4365">
      <formula>LEN(TRIM(Y450))=0</formula>
    </cfRule>
  </conditionalFormatting>
  <conditionalFormatting sqref="AG450:AG452">
    <cfRule type="containsBlanks" dxfId="4033" priority="4364">
      <formula>LEN(TRIM(AG450))=0</formula>
    </cfRule>
  </conditionalFormatting>
  <conditionalFormatting sqref="AE450:AE452">
    <cfRule type="containsBlanks" dxfId="4032" priority="4363">
      <formula>LEN(TRIM(AE450))=0</formula>
    </cfRule>
  </conditionalFormatting>
  <conditionalFormatting sqref="AH450:AH452">
    <cfRule type="containsBlanks" dxfId="4031" priority="4362">
      <formula>LEN(TRIM(AH450))=0</formula>
    </cfRule>
  </conditionalFormatting>
  <conditionalFormatting sqref="AF450:AF452">
    <cfRule type="containsBlanks" dxfId="4030" priority="4361">
      <formula>LEN(TRIM(AF450))=0</formula>
    </cfRule>
  </conditionalFormatting>
  <conditionalFormatting sqref="AC450:AD452">
    <cfRule type="containsBlanks" dxfId="4029" priority="4360">
      <formula>LEN(TRIM(AC450))=0</formula>
    </cfRule>
  </conditionalFormatting>
  <conditionalFormatting sqref="AO450:AO452">
    <cfRule type="containsBlanks" dxfId="4028" priority="4359">
      <formula>LEN(TRIM(AO450))=0</formula>
    </cfRule>
  </conditionalFormatting>
  <conditionalFormatting sqref="AX450:AX452">
    <cfRule type="containsBlanks" dxfId="4027" priority="4358">
      <formula>LEN(TRIM(AX450))=0</formula>
    </cfRule>
  </conditionalFormatting>
  <conditionalFormatting sqref="AU450:AV452">
    <cfRule type="containsBlanks" dxfId="4026" priority="4357">
      <formula>LEN(TRIM(AU450))=0</formula>
    </cfRule>
  </conditionalFormatting>
  <conditionalFormatting sqref="BG451:BG452">
    <cfRule type="containsBlanks" dxfId="4025" priority="4356">
      <formula>LEN(TRIM(BG451))=0</formula>
    </cfRule>
  </conditionalFormatting>
  <conditionalFormatting sqref="BF450:BF452">
    <cfRule type="containsBlanks" dxfId="4024" priority="4355">
      <formula>LEN(TRIM(BF450))=0</formula>
    </cfRule>
  </conditionalFormatting>
  <conditionalFormatting sqref="F453">
    <cfRule type="containsBlanks" dxfId="4023" priority="4354">
      <formula>LEN(TRIM(F453))=0</formula>
    </cfRule>
  </conditionalFormatting>
  <conditionalFormatting sqref="G453">
    <cfRule type="containsBlanks" dxfId="4022" priority="4353">
      <formula>LEN(TRIM(G453))=0</formula>
    </cfRule>
  </conditionalFormatting>
  <conditionalFormatting sqref="J453:J454">
    <cfRule type="containsBlanks" dxfId="4021" priority="4352">
      <formula>LEN(TRIM(J453))=0</formula>
    </cfRule>
  </conditionalFormatting>
  <conditionalFormatting sqref="H453">
    <cfRule type="containsBlanks" dxfId="4020" priority="4351">
      <formula>LEN(TRIM(H453))=0</formula>
    </cfRule>
  </conditionalFormatting>
  <conditionalFormatting sqref="I453">
    <cfRule type="containsBlanks" dxfId="4019" priority="4350">
      <formula>LEN(TRIM(I453))=0</formula>
    </cfRule>
  </conditionalFormatting>
  <conditionalFormatting sqref="F454">
    <cfRule type="containsBlanks" dxfId="4018" priority="4349">
      <formula>LEN(TRIM(F454))=0</formula>
    </cfRule>
  </conditionalFormatting>
  <conditionalFormatting sqref="G454">
    <cfRule type="containsBlanks" dxfId="4017" priority="4348">
      <formula>LEN(TRIM(G454))=0</formula>
    </cfRule>
  </conditionalFormatting>
  <conditionalFormatting sqref="H454">
    <cfRule type="containsBlanks" dxfId="4016" priority="4347">
      <formula>LEN(TRIM(H454))=0</formula>
    </cfRule>
  </conditionalFormatting>
  <conditionalFormatting sqref="L453:L454">
    <cfRule type="containsBlanks" dxfId="4015" priority="4346">
      <formula>LEN(TRIM(L453))=0</formula>
    </cfRule>
  </conditionalFormatting>
  <conditionalFormatting sqref="N453:P454">
    <cfRule type="containsBlanks" dxfId="4014" priority="4345">
      <formula>LEN(TRIM(N453))=0</formula>
    </cfRule>
  </conditionalFormatting>
  <conditionalFormatting sqref="W453:W454">
    <cfRule type="containsBlanks" dxfId="4013" priority="4344">
      <formula>LEN(TRIM(W453))=0</formula>
    </cfRule>
  </conditionalFormatting>
  <conditionalFormatting sqref="X453:X454">
    <cfRule type="containsBlanks" dxfId="4012" priority="4343">
      <formula>LEN(TRIM(X453))=0</formula>
    </cfRule>
  </conditionalFormatting>
  <conditionalFormatting sqref="Y453:Y454">
    <cfRule type="containsBlanks" dxfId="4011" priority="4342">
      <formula>LEN(TRIM(Y453))=0</formula>
    </cfRule>
  </conditionalFormatting>
  <conditionalFormatting sqref="AE453:AE454">
    <cfRule type="containsBlanks" dxfId="4010" priority="4341">
      <formula>LEN(TRIM(AE453))=0</formula>
    </cfRule>
  </conditionalFormatting>
  <conditionalFormatting sqref="AF453:AF454">
    <cfRule type="containsBlanks" dxfId="4009" priority="4340">
      <formula>LEN(TRIM(AF453))=0</formula>
    </cfRule>
  </conditionalFormatting>
  <conditionalFormatting sqref="AC453:AD454">
    <cfRule type="containsBlanks" dxfId="4008" priority="4339">
      <formula>LEN(TRIM(AC453))=0</formula>
    </cfRule>
  </conditionalFormatting>
  <conditionalFormatting sqref="AL453:AL454">
    <cfRule type="containsBlanks" dxfId="4007" priority="4338">
      <formula>LEN(TRIM(AL453))=0</formula>
    </cfRule>
  </conditionalFormatting>
  <conditionalFormatting sqref="AP453:AP454">
    <cfRule type="containsBlanks" dxfId="4006" priority="4337">
      <formula>LEN(TRIM(AP453))=0</formula>
    </cfRule>
  </conditionalFormatting>
  <conditionalFormatting sqref="AX453:AX454">
    <cfRule type="containsBlanks" dxfId="4005" priority="4336">
      <formula>LEN(TRIM(AX453))=0</formula>
    </cfRule>
  </conditionalFormatting>
  <conditionalFormatting sqref="AW453:AW454">
    <cfRule type="containsBlanks" dxfId="4004" priority="4335">
      <formula>LEN(TRIM(AW453))=0</formula>
    </cfRule>
  </conditionalFormatting>
  <conditionalFormatting sqref="AU453:AV454">
    <cfRule type="containsBlanks" dxfId="4003" priority="4334">
      <formula>LEN(TRIM(AU453))=0</formula>
    </cfRule>
  </conditionalFormatting>
  <conditionalFormatting sqref="AY453:BE454">
    <cfRule type="containsBlanks" dxfId="4002" priority="4333">
      <formula>LEN(TRIM(AY453))=0</formula>
    </cfRule>
  </conditionalFormatting>
  <conditionalFormatting sqref="BF453:BF454">
    <cfRule type="containsBlanks" dxfId="4001" priority="4332">
      <formula>LEN(TRIM(BF453))=0</formula>
    </cfRule>
  </conditionalFormatting>
  <conditionalFormatting sqref="G455">
    <cfRule type="containsBlanks" dxfId="4000" priority="4331">
      <formula>LEN(TRIM(G455))=0</formula>
    </cfRule>
  </conditionalFormatting>
  <conditionalFormatting sqref="F455">
    <cfRule type="containsBlanks" dxfId="3999" priority="4330">
      <formula>LEN(TRIM(F455))=0</formula>
    </cfRule>
  </conditionalFormatting>
  <conditionalFormatting sqref="J455">
    <cfRule type="containsBlanks" dxfId="3998" priority="4329">
      <formula>LEN(TRIM(J455))=0</formula>
    </cfRule>
  </conditionalFormatting>
  <conditionalFormatting sqref="I455">
    <cfRule type="containsBlanks" dxfId="3997" priority="4328">
      <formula>LEN(TRIM(I455))=0</formula>
    </cfRule>
  </conditionalFormatting>
  <conditionalFormatting sqref="K455">
    <cfRule type="containsBlanks" dxfId="3996" priority="4327">
      <formula>LEN(TRIM(K455))=0</formula>
    </cfRule>
  </conditionalFormatting>
  <conditionalFormatting sqref="M455:O455">
    <cfRule type="containsBlanks" dxfId="3995" priority="4326">
      <formula>LEN(TRIM(M455))=0</formula>
    </cfRule>
  </conditionalFormatting>
  <conditionalFormatting sqref="H455">
    <cfRule type="containsBlanks" dxfId="3994" priority="4325">
      <formula>LEN(TRIM(H455))=0</formula>
    </cfRule>
  </conditionalFormatting>
  <conditionalFormatting sqref="L456">
    <cfRule type="containsBlanks" dxfId="3993" priority="4324">
      <formula>LEN(TRIM(L456))=0</formula>
    </cfRule>
  </conditionalFormatting>
  <conditionalFormatting sqref="G456">
    <cfRule type="containsBlanks" dxfId="3992" priority="4323">
      <formula>LEN(TRIM(G456))=0</formula>
    </cfRule>
  </conditionalFormatting>
  <conditionalFormatting sqref="F456">
    <cfRule type="containsBlanks" dxfId="3991" priority="4322">
      <formula>LEN(TRIM(F456))=0</formula>
    </cfRule>
  </conditionalFormatting>
  <conditionalFormatting sqref="J456">
    <cfRule type="containsBlanks" dxfId="3990" priority="4321">
      <formula>LEN(TRIM(J456))=0</formula>
    </cfRule>
  </conditionalFormatting>
  <conditionalFormatting sqref="I456">
    <cfRule type="containsBlanks" dxfId="3989" priority="4320">
      <formula>LEN(TRIM(I456))=0</formula>
    </cfRule>
  </conditionalFormatting>
  <conditionalFormatting sqref="K456">
    <cfRule type="containsBlanks" dxfId="3988" priority="4319">
      <formula>LEN(TRIM(K456))=0</formula>
    </cfRule>
  </conditionalFormatting>
  <conditionalFormatting sqref="M456:O456">
    <cfRule type="containsBlanks" dxfId="3987" priority="4318">
      <formula>LEN(TRIM(M456))=0</formula>
    </cfRule>
  </conditionalFormatting>
  <conditionalFormatting sqref="H456">
    <cfRule type="containsBlanks" dxfId="3986" priority="4317">
      <formula>LEN(TRIM(H456))=0</formula>
    </cfRule>
  </conditionalFormatting>
  <conditionalFormatting sqref="P455">
    <cfRule type="containsBlanks" dxfId="3985" priority="4316">
      <formula>LEN(TRIM(P455))=0</formula>
    </cfRule>
  </conditionalFormatting>
  <conditionalFormatting sqref="P456">
    <cfRule type="containsBlanks" dxfId="3984" priority="4315">
      <formula>LEN(TRIM(P456))=0</formula>
    </cfRule>
  </conditionalFormatting>
  <conditionalFormatting sqref="AB455">
    <cfRule type="containsBlanks" dxfId="3983" priority="4313">
      <formula>LEN(TRIM(AB455))=0</formula>
    </cfRule>
  </conditionalFormatting>
  <conditionalFormatting sqref="AB455">
    <cfRule type="containsBlanks" dxfId="3982" priority="4314">
      <formula>LEN(TRIM(AB455))=0</formula>
    </cfRule>
  </conditionalFormatting>
  <conditionalFormatting sqref="AA456">
    <cfRule type="containsBlanks" dxfId="3981" priority="4312">
      <formula>LEN(TRIM(AA456))=0</formula>
    </cfRule>
  </conditionalFormatting>
  <conditionalFormatting sqref="AB456">
    <cfRule type="containsBlanks" dxfId="3980" priority="4310">
      <formula>LEN(TRIM(AB456))=0</formula>
    </cfRule>
  </conditionalFormatting>
  <conditionalFormatting sqref="AB456">
    <cfRule type="containsBlanks" dxfId="3979" priority="4311">
      <formula>LEN(TRIM(AB456))=0</formula>
    </cfRule>
  </conditionalFormatting>
  <conditionalFormatting sqref="AN455:AN456">
    <cfRule type="containsBlanks" dxfId="3978" priority="4309">
      <formula>LEN(TRIM(AN455))=0</formula>
    </cfRule>
  </conditionalFormatting>
  <conditionalFormatting sqref="AX455:AX456">
    <cfRule type="containsBlanks" dxfId="3977" priority="4308">
      <formula>LEN(TRIM(AX455))=0</formula>
    </cfRule>
  </conditionalFormatting>
  <conditionalFormatting sqref="AW455:AW456">
    <cfRule type="containsBlanks" dxfId="3976" priority="4307">
      <formula>LEN(TRIM(AW455))=0</formula>
    </cfRule>
  </conditionalFormatting>
  <conditionalFormatting sqref="AU455:AV456">
    <cfRule type="containsBlanks" dxfId="3975" priority="4306">
      <formula>LEN(TRIM(AU455))=0</formula>
    </cfRule>
  </conditionalFormatting>
  <conditionalFormatting sqref="BF455:BF456">
    <cfRule type="containsBlanks" dxfId="3974" priority="4305">
      <formula>LEN(TRIM(BF455))=0</formula>
    </cfRule>
  </conditionalFormatting>
  <conditionalFormatting sqref="G457">
    <cfRule type="containsBlanks" dxfId="3973" priority="4304">
      <formula>LEN(TRIM(G457))=0</formula>
    </cfRule>
  </conditionalFormatting>
  <conditionalFormatting sqref="F457">
    <cfRule type="containsBlanks" dxfId="3972" priority="4303">
      <formula>LEN(TRIM(F457))=0</formula>
    </cfRule>
  </conditionalFormatting>
  <conditionalFormatting sqref="H457">
    <cfRule type="containsBlanks" dxfId="3971" priority="4302">
      <formula>LEN(TRIM(H457))=0</formula>
    </cfRule>
  </conditionalFormatting>
  <conditionalFormatting sqref="J457">
    <cfRule type="containsBlanks" dxfId="3970" priority="4301">
      <formula>LEN(TRIM(J457))=0</formula>
    </cfRule>
  </conditionalFormatting>
  <conditionalFormatting sqref="I457">
    <cfRule type="containsBlanks" dxfId="3969" priority="4300">
      <formula>LEN(TRIM(I457))=0</formula>
    </cfRule>
  </conditionalFormatting>
  <conditionalFormatting sqref="K457:P457">
    <cfRule type="containsBlanks" dxfId="3968" priority="4299">
      <formula>LEN(TRIM(K457))=0</formula>
    </cfRule>
  </conditionalFormatting>
  <conditionalFormatting sqref="W457">
    <cfRule type="containsBlanks" dxfId="3967" priority="4298">
      <formula>LEN(TRIM(W457))=0</formula>
    </cfRule>
  </conditionalFormatting>
  <conditionalFormatting sqref="X457">
    <cfRule type="containsBlanks" dxfId="3966" priority="4297">
      <formula>LEN(TRIM(X457))=0</formula>
    </cfRule>
  </conditionalFormatting>
  <conditionalFormatting sqref="Y457">
    <cfRule type="containsBlanks" dxfId="3965" priority="4296">
      <formula>LEN(TRIM(Y457))=0</formula>
    </cfRule>
  </conditionalFormatting>
  <conditionalFormatting sqref="AB457">
    <cfRule type="containsBlanks" dxfId="3964" priority="4295">
      <formula>LEN(TRIM(AB457))=0</formula>
    </cfRule>
  </conditionalFormatting>
  <conditionalFormatting sqref="AF457">
    <cfRule type="containsBlanks" dxfId="3963" priority="4294">
      <formula>LEN(TRIM(AF457))=0</formula>
    </cfRule>
  </conditionalFormatting>
  <conditionalFormatting sqref="AC457:AD457">
    <cfRule type="containsBlanks" dxfId="3962" priority="4293">
      <formula>LEN(TRIM(AC457))=0</formula>
    </cfRule>
  </conditionalFormatting>
  <conditionalFormatting sqref="AP457">
    <cfRule type="containsBlanks" dxfId="3961" priority="4292">
      <formula>LEN(TRIM(AP457))=0</formula>
    </cfRule>
  </conditionalFormatting>
  <conditionalFormatting sqref="AX457">
    <cfRule type="containsBlanks" dxfId="3960" priority="4291">
      <formula>LEN(TRIM(AX457))=0</formula>
    </cfRule>
  </conditionalFormatting>
  <conditionalFormatting sqref="AI457:AN457">
    <cfRule type="containsBlanks" dxfId="3959" priority="4290">
      <formula>LEN(TRIM(AI457))=0</formula>
    </cfRule>
  </conditionalFormatting>
  <conditionalFormatting sqref="BF457:BG457">
    <cfRule type="containsBlanks" dxfId="3958" priority="4289">
      <formula>LEN(TRIM(BF457))=0</formula>
    </cfRule>
  </conditionalFormatting>
  <conditionalFormatting sqref="AY457:BE457">
    <cfRule type="containsBlanks" dxfId="3957" priority="4288">
      <formula>LEN(TRIM(AY457))=0</formula>
    </cfRule>
  </conditionalFormatting>
  <conditionalFormatting sqref="AW457">
    <cfRule type="containsBlanks" dxfId="3956" priority="4287">
      <formula>LEN(TRIM(AW457))=0</formula>
    </cfRule>
  </conditionalFormatting>
  <conditionalFormatting sqref="AS457:AV457">
    <cfRule type="containsBlanks" dxfId="3955" priority="4286">
      <formula>LEN(TRIM(AS457))=0</formula>
    </cfRule>
  </conditionalFormatting>
  <conditionalFormatting sqref="G458">
    <cfRule type="containsBlanks" dxfId="3954" priority="4285">
      <formula>LEN(TRIM(G458))=0</formula>
    </cfRule>
  </conditionalFormatting>
  <conditionalFormatting sqref="F458">
    <cfRule type="containsBlanks" dxfId="3953" priority="4284">
      <formula>LEN(TRIM(F458))=0</formula>
    </cfRule>
  </conditionalFormatting>
  <conditionalFormatting sqref="J458">
    <cfRule type="containsBlanks" dxfId="3952" priority="4283">
      <formula>LEN(TRIM(J458))=0</formula>
    </cfRule>
  </conditionalFormatting>
  <conditionalFormatting sqref="I458">
    <cfRule type="containsBlanks" dxfId="3951" priority="4282">
      <formula>LEN(TRIM(I458))=0</formula>
    </cfRule>
  </conditionalFormatting>
  <conditionalFormatting sqref="H458">
    <cfRule type="containsBlanks" dxfId="3950" priority="4281">
      <formula>LEN(TRIM(H458))=0</formula>
    </cfRule>
  </conditionalFormatting>
  <conditionalFormatting sqref="K458:M458">
    <cfRule type="containsBlanks" dxfId="3949" priority="4280">
      <formula>LEN(TRIM(K458))=0</formula>
    </cfRule>
  </conditionalFormatting>
  <conditionalFormatting sqref="BE458">
    <cfRule type="containsBlanks" dxfId="3948" priority="4265">
      <formula>LEN(TRIM(BE458))=0</formula>
    </cfRule>
  </conditionalFormatting>
  <conditionalFormatting sqref="N458">
    <cfRule type="containsBlanks" dxfId="3947" priority="4278">
      <formula>LEN(TRIM(N458))=0</formula>
    </cfRule>
  </conditionalFormatting>
  <conditionalFormatting sqref="AW468">
    <cfRule type="containsBlanks" dxfId="3946" priority="4103">
      <formula>LEN(TRIM(AW468))=0</formula>
    </cfRule>
  </conditionalFormatting>
  <conditionalFormatting sqref="P458">
    <cfRule type="containsBlanks" dxfId="3945" priority="4276">
      <formula>LEN(TRIM(P458))=0</formula>
    </cfRule>
  </conditionalFormatting>
  <conditionalFormatting sqref="W458">
    <cfRule type="containsBlanks" dxfId="3944" priority="4275">
      <formula>LEN(TRIM(W458))=0</formula>
    </cfRule>
  </conditionalFormatting>
  <conditionalFormatting sqref="X458">
    <cfRule type="containsBlanks" dxfId="3943" priority="4274">
      <formula>LEN(TRIM(X458))=0</formula>
    </cfRule>
  </conditionalFormatting>
  <conditionalFormatting sqref="Y458">
    <cfRule type="containsBlanks" dxfId="3942" priority="4273">
      <formula>LEN(TRIM(Y458))=0</formula>
    </cfRule>
  </conditionalFormatting>
  <conditionalFormatting sqref="AA458">
    <cfRule type="containsBlanks" dxfId="3941" priority="4272">
      <formula>LEN(TRIM(AA458))=0</formula>
    </cfRule>
  </conditionalFormatting>
  <conditionalFormatting sqref="AB458">
    <cfRule type="containsBlanks" dxfId="3940" priority="4271">
      <formula>LEN(TRIM(AB458))=0</formula>
    </cfRule>
  </conditionalFormatting>
  <conditionalFormatting sqref="AL458">
    <cfRule type="containsBlanks" dxfId="3939" priority="4270">
      <formula>LEN(TRIM(AL458))=0</formula>
    </cfRule>
  </conditionalFormatting>
  <conditionalFormatting sqref="AP458">
    <cfRule type="containsBlanks" dxfId="3938" priority="4269">
      <formula>LEN(TRIM(AP458))=0</formula>
    </cfRule>
  </conditionalFormatting>
  <conditionalFormatting sqref="AU458:AV458">
    <cfRule type="containsBlanks" dxfId="3937" priority="4268">
      <formula>LEN(TRIM(AU458))=0</formula>
    </cfRule>
  </conditionalFormatting>
  <conditionalFormatting sqref="AW458">
    <cfRule type="containsBlanks" dxfId="3936" priority="4267">
      <formula>LEN(TRIM(AW458))=0</formula>
    </cfRule>
  </conditionalFormatting>
  <conditionalFormatting sqref="AY458:BD458">
    <cfRule type="containsBlanks" dxfId="3935" priority="4266">
      <formula>LEN(TRIM(AY458))=0</formula>
    </cfRule>
  </conditionalFormatting>
  <conditionalFormatting sqref="H459">
    <cfRule type="containsBlanks" dxfId="3934" priority="4264">
      <formula>LEN(TRIM(H459))=0</formula>
    </cfRule>
  </conditionalFormatting>
  <conditionalFormatting sqref="K459:M459">
    <cfRule type="containsBlanks" dxfId="3933" priority="4263">
      <formula>LEN(TRIM(K459))=0</formula>
    </cfRule>
  </conditionalFormatting>
  <conditionalFormatting sqref="O459:O460">
    <cfRule type="containsBlanks" dxfId="3932" priority="4262">
      <formula>LEN(TRIM(O459))=0</formula>
    </cfRule>
  </conditionalFormatting>
  <conditionalFormatting sqref="AL459">
    <cfRule type="containsBlanks" dxfId="3931" priority="4261">
      <formula>LEN(TRIM(AL459))=0</formula>
    </cfRule>
  </conditionalFormatting>
  <conditionalFormatting sqref="AN459">
    <cfRule type="containsBlanks" dxfId="3930" priority="4260">
      <formula>LEN(TRIM(AN459))=0</formula>
    </cfRule>
  </conditionalFormatting>
  <conditionalFormatting sqref="AL468">
    <cfRule type="containsBlanks" dxfId="3929" priority="4119">
      <formula>LEN(TRIM(AL468))=0</formula>
    </cfRule>
  </conditionalFormatting>
  <conditionalFormatting sqref="AP459">
    <cfRule type="containsBlanks" dxfId="3928" priority="4258">
      <formula>LEN(TRIM(AP459))=0</formula>
    </cfRule>
  </conditionalFormatting>
  <conditionalFormatting sqref="AU459:AV459">
    <cfRule type="containsBlanks" dxfId="3927" priority="4257">
      <formula>LEN(TRIM(AU459))=0</formula>
    </cfRule>
  </conditionalFormatting>
  <conditionalFormatting sqref="AX459">
    <cfRule type="containsBlanks" dxfId="3926" priority="4256">
      <formula>LEN(TRIM(AX459))=0</formula>
    </cfRule>
  </conditionalFormatting>
  <conditionalFormatting sqref="AW459">
    <cfRule type="containsBlanks" dxfId="3925" priority="4255">
      <formula>LEN(TRIM(AW459))=0</formula>
    </cfRule>
  </conditionalFormatting>
  <conditionalFormatting sqref="BE459">
    <cfRule type="containsBlanks" dxfId="3924" priority="4253">
      <formula>LEN(TRIM(BE459))=0</formula>
    </cfRule>
  </conditionalFormatting>
  <conditionalFormatting sqref="AY459:BD459">
    <cfRule type="containsBlanks" dxfId="3923" priority="4254">
      <formula>LEN(TRIM(AY459))=0</formula>
    </cfRule>
  </conditionalFormatting>
  <conditionalFormatting sqref="BF459:BG459">
    <cfRule type="containsBlanks" dxfId="3922" priority="4252">
      <formula>LEN(TRIM(BF459))=0</formula>
    </cfRule>
  </conditionalFormatting>
  <conditionalFormatting sqref="G460">
    <cfRule type="containsBlanks" dxfId="3921" priority="4251">
      <formula>LEN(TRIM(G460))=0</formula>
    </cfRule>
  </conditionalFormatting>
  <conditionalFormatting sqref="F460">
    <cfRule type="containsBlanks" dxfId="3920" priority="4250">
      <formula>LEN(TRIM(F460))=0</formula>
    </cfRule>
  </conditionalFormatting>
  <conditionalFormatting sqref="J460">
    <cfRule type="containsBlanks" dxfId="3919" priority="4249">
      <formula>LEN(TRIM(J460))=0</formula>
    </cfRule>
  </conditionalFormatting>
  <conditionalFormatting sqref="I460">
    <cfRule type="containsBlanks" dxfId="3918" priority="4248">
      <formula>LEN(TRIM(I460))=0</formula>
    </cfRule>
  </conditionalFormatting>
  <conditionalFormatting sqref="H460">
    <cfRule type="containsBlanks" dxfId="3917" priority="4247">
      <formula>LEN(TRIM(H460))=0</formula>
    </cfRule>
  </conditionalFormatting>
  <conditionalFormatting sqref="K460:M460">
    <cfRule type="containsBlanks" dxfId="3916" priority="4246">
      <formula>LEN(TRIM(K460))=0</formula>
    </cfRule>
  </conditionalFormatting>
  <conditionalFormatting sqref="X460">
    <cfRule type="containsBlanks" dxfId="3915" priority="4245">
      <formula>LEN(TRIM(X460))=0</formula>
    </cfRule>
  </conditionalFormatting>
  <conditionalFormatting sqref="AB460">
    <cfRule type="containsBlanks" dxfId="3914" priority="4243">
      <formula>LEN(TRIM(AB460))=0</formula>
    </cfRule>
  </conditionalFormatting>
  <conditionalFormatting sqref="AB460">
    <cfRule type="containsBlanks" dxfId="3913" priority="4244">
      <formula>LEN(TRIM(AB460))=0</formula>
    </cfRule>
  </conditionalFormatting>
  <conditionalFormatting sqref="AB459">
    <cfRule type="containsBlanks" dxfId="3912" priority="4241">
      <formula>LEN(TRIM(AB459))=0</formula>
    </cfRule>
  </conditionalFormatting>
  <conditionalFormatting sqref="AB459">
    <cfRule type="containsBlanks" dxfId="3911" priority="4242">
      <formula>LEN(TRIM(AB459))=0</formula>
    </cfRule>
  </conditionalFormatting>
  <conditionalFormatting sqref="AI460:AN460">
    <cfRule type="containsBlanks" dxfId="3910" priority="4240">
      <formula>LEN(TRIM(AI460))=0</formula>
    </cfRule>
  </conditionalFormatting>
  <conditionalFormatting sqref="AX460">
    <cfRule type="containsBlanks" dxfId="3909" priority="4239">
      <formula>LEN(TRIM(AX460))=0</formula>
    </cfRule>
  </conditionalFormatting>
  <conditionalFormatting sqref="AS460:AV460">
    <cfRule type="containsBlanks" dxfId="3908" priority="4238">
      <formula>LEN(TRIM(AS460))=0</formula>
    </cfRule>
  </conditionalFormatting>
  <conditionalFormatting sqref="BG460">
    <cfRule type="containsBlanks" dxfId="3907" priority="4237">
      <formula>LEN(TRIM(BG460))=0</formula>
    </cfRule>
  </conditionalFormatting>
  <conditionalFormatting sqref="BB460:BC460">
    <cfRule type="containsBlanks" dxfId="3906" priority="4236">
      <formula>LEN(TRIM(BB460))=0</formula>
    </cfRule>
  </conditionalFormatting>
  <conditionalFormatting sqref="G461">
    <cfRule type="containsBlanks" dxfId="3905" priority="4235">
      <formula>LEN(TRIM(G461))=0</formula>
    </cfRule>
  </conditionalFormatting>
  <conditionalFormatting sqref="F461">
    <cfRule type="containsBlanks" dxfId="3904" priority="4234">
      <formula>LEN(TRIM(F461))=0</formula>
    </cfRule>
  </conditionalFormatting>
  <conditionalFormatting sqref="J461">
    <cfRule type="containsBlanks" dxfId="3903" priority="4233">
      <formula>LEN(TRIM(J461))=0</formula>
    </cfRule>
  </conditionalFormatting>
  <conditionalFormatting sqref="I461">
    <cfRule type="containsBlanks" dxfId="3902" priority="4232">
      <formula>LEN(TRIM(I461))=0</formula>
    </cfRule>
  </conditionalFormatting>
  <conditionalFormatting sqref="H461">
    <cfRule type="containsBlanks" dxfId="3901" priority="4231">
      <formula>LEN(TRIM(H461))=0</formula>
    </cfRule>
  </conditionalFormatting>
  <conditionalFormatting sqref="O461">
    <cfRule type="containsBlanks" dxfId="3900" priority="4230">
      <formula>LEN(TRIM(O461))=0</formula>
    </cfRule>
  </conditionalFormatting>
  <conditionalFormatting sqref="L461">
    <cfRule type="containsBlanks" dxfId="3899" priority="4229">
      <formula>LEN(TRIM(L461))=0</formula>
    </cfRule>
  </conditionalFormatting>
  <conditionalFormatting sqref="X461">
    <cfRule type="containsBlanks" dxfId="3898" priority="4228">
      <formula>LEN(TRIM(X461))=0</formula>
    </cfRule>
  </conditionalFormatting>
  <conditionalFormatting sqref="Y461">
    <cfRule type="containsBlanks" dxfId="3897" priority="4227">
      <formula>LEN(TRIM(Y461))=0</formula>
    </cfRule>
  </conditionalFormatting>
  <conditionalFormatting sqref="AB461">
    <cfRule type="containsBlanks" dxfId="3896" priority="4225">
      <formula>LEN(TRIM(AB461))=0</formula>
    </cfRule>
  </conditionalFormatting>
  <conditionalFormatting sqref="AB461">
    <cfRule type="containsBlanks" dxfId="3895" priority="4226">
      <formula>LEN(TRIM(AB461))=0</formula>
    </cfRule>
  </conditionalFormatting>
  <conditionalFormatting sqref="BG461">
    <cfRule type="containsBlanks" dxfId="3894" priority="4224">
      <formula>LEN(TRIM(BG461))=0</formula>
    </cfRule>
  </conditionalFormatting>
  <conditionalFormatting sqref="BE461">
    <cfRule type="containsBlanks" dxfId="3893" priority="4222">
      <formula>LEN(TRIM(BE461))=0</formula>
    </cfRule>
  </conditionalFormatting>
  <conditionalFormatting sqref="AY461:BD461">
    <cfRule type="containsBlanks" dxfId="3892" priority="4223">
      <formula>LEN(TRIM(AY461))=0</formula>
    </cfRule>
  </conditionalFormatting>
  <conditionalFormatting sqref="AS461:AV461">
    <cfRule type="containsBlanks" dxfId="3891" priority="4221">
      <formula>LEN(TRIM(AS461))=0</formula>
    </cfRule>
  </conditionalFormatting>
  <conditionalFormatting sqref="AI461:AN461">
    <cfRule type="containsBlanks" dxfId="3890" priority="4220">
      <formula>LEN(TRIM(AI461))=0</formula>
    </cfRule>
  </conditionalFormatting>
  <conditionalFormatting sqref="AP461">
    <cfRule type="containsBlanks" dxfId="3889" priority="4219">
      <formula>LEN(TRIM(AP461))=0</formula>
    </cfRule>
  </conditionalFormatting>
  <conditionalFormatting sqref="AW461">
    <cfRule type="containsBlanks" dxfId="3888" priority="4218">
      <formula>LEN(TRIM(AW461))=0</formula>
    </cfRule>
  </conditionalFormatting>
  <conditionalFormatting sqref="J462">
    <cfRule type="containsBlanks" dxfId="3887" priority="4217">
      <formula>LEN(TRIM(J462))=0</formula>
    </cfRule>
  </conditionalFormatting>
  <conditionalFormatting sqref="I462">
    <cfRule type="containsBlanks" dxfId="3886" priority="4216">
      <formula>LEN(TRIM(I462))=0</formula>
    </cfRule>
  </conditionalFormatting>
  <conditionalFormatting sqref="H462">
    <cfRule type="containsBlanks" dxfId="3885" priority="4215">
      <formula>LEN(TRIM(H462))=0</formula>
    </cfRule>
  </conditionalFormatting>
  <conditionalFormatting sqref="O462">
    <cfRule type="containsBlanks" dxfId="3884" priority="4214">
      <formula>LEN(TRIM(O462))=0</formula>
    </cfRule>
  </conditionalFormatting>
  <conditionalFormatting sqref="K462:M462">
    <cfRule type="containsBlanks" dxfId="3883" priority="4213">
      <formula>LEN(TRIM(K462))=0</formula>
    </cfRule>
  </conditionalFormatting>
  <conditionalFormatting sqref="Y462">
    <cfRule type="containsBlanks" dxfId="3882" priority="4212">
      <formula>LEN(TRIM(Y462))=0</formula>
    </cfRule>
  </conditionalFormatting>
  <conditionalFormatting sqref="AB462">
    <cfRule type="containsBlanks" dxfId="3881" priority="4210">
      <formula>LEN(TRIM(AB462))=0</formula>
    </cfRule>
  </conditionalFormatting>
  <conditionalFormatting sqref="AB462">
    <cfRule type="containsBlanks" dxfId="3880" priority="4211">
      <formula>LEN(TRIM(AB462))=0</formula>
    </cfRule>
  </conditionalFormatting>
  <conditionalFormatting sqref="BG462">
    <cfRule type="containsBlanks" dxfId="3879" priority="4209">
      <formula>LEN(TRIM(BG462))=0</formula>
    </cfRule>
  </conditionalFormatting>
  <conditionalFormatting sqref="F463">
    <cfRule type="containsBlanks" dxfId="3878" priority="4208">
      <formula>LEN(TRIM(F463))=0</formula>
    </cfRule>
  </conditionalFormatting>
  <conditionalFormatting sqref="H463">
    <cfRule type="containsBlanks" dxfId="3877" priority="4207">
      <formula>LEN(TRIM(H463))=0</formula>
    </cfRule>
  </conditionalFormatting>
  <conditionalFormatting sqref="J463">
    <cfRule type="containsBlanks" dxfId="3876" priority="4206">
      <formula>LEN(TRIM(J463))=0</formula>
    </cfRule>
  </conditionalFormatting>
  <conditionalFormatting sqref="I463">
    <cfRule type="containsBlanks" dxfId="3875" priority="4205">
      <formula>LEN(TRIM(I463))=0</formula>
    </cfRule>
  </conditionalFormatting>
  <conditionalFormatting sqref="O463">
    <cfRule type="containsBlanks" dxfId="3874" priority="4204">
      <formula>LEN(TRIM(O463))=0</formula>
    </cfRule>
  </conditionalFormatting>
  <conditionalFormatting sqref="L463">
    <cfRule type="containsBlanks" dxfId="3873" priority="4203">
      <formula>LEN(TRIM(L463))=0</formula>
    </cfRule>
  </conditionalFormatting>
  <conditionalFormatting sqref="W463">
    <cfRule type="containsBlanks" dxfId="3872" priority="4202">
      <formula>LEN(TRIM(W463))=0</formula>
    </cfRule>
  </conditionalFormatting>
  <conditionalFormatting sqref="X463">
    <cfRule type="containsBlanks" dxfId="3871" priority="4201">
      <formula>LEN(TRIM(X463))=0</formula>
    </cfRule>
  </conditionalFormatting>
  <conditionalFormatting sqref="Y463">
    <cfRule type="containsBlanks" dxfId="3870" priority="4200">
      <formula>LEN(TRIM(Y463))=0</formula>
    </cfRule>
  </conditionalFormatting>
  <conditionalFormatting sqref="AF463">
    <cfRule type="containsBlanks" dxfId="3869" priority="4199">
      <formula>LEN(TRIM(AF463))=0</formula>
    </cfRule>
  </conditionalFormatting>
  <conditionalFormatting sqref="AC463:AD463">
    <cfRule type="containsBlanks" dxfId="3868" priority="4198">
      <formula>LEN(TRIM(AC463))=0</formula>
    </cfRule>
  </conditionalFormatting>
  <conditionalFormatting sqref="AP463">
    <cfRule type="containsBlanks" dxfId="3867" priority="4197">
      <formula>LEN(TRIM(AP463))=0</formula>
    </cfRule>
  </conditionalFormatting>
  <conditionalFormatting sqref="AX463">
    <cfRule type="containsBlanks" dxfId="3866" priority="4196">
      <formula>LEN(TRIM(AX463))=0</formula>
    </cfRule>
  </conditionalFormatting>
  <conditionalFormatting sqref="AW463">
    <cfRule type="containsBlanks" dxfId="3865" priority="4195">
      <formula>LEN(TRIM(AW463))=0</formula>
    </cfRule>
  </conditionalFormatting>
  <conditionalFormatting sqref="AU468:AV468">
    <cfRule type="containsBlanks" dxfId="3864" priority="4104">
      <formula>LEN(TRIM(AU468))=0</formula>
    </cfRule>
  </conditionalFormatting>
  <conditionalFormatting sqref="AY463:BD463">
    <cfRule type="containsBlanks" dxfId="3863" priority="4194">
      <formula>LEN(TRIM(AY463))=0</formula>
    </cfRule>
  </conditionalFormatting>
  <conditionalFormatting sqref="BF463:BG463">
    <cfRule type="containsBlanks" dxfId="3862" priority="4192">
      <formula>LEN(TRIM(BF463))=0</formula>
    </cfRule>
  </conditionalFormatting>
  <conditionalFormatting sqref="BE463">
    <cfRule type="containsBlanks" dxfId="3861" priority="4191">
      <formula>LEN(TRIM(BE463))=0</formula>
    </cfRule>
  </conditionalFormatting>
  <conditionalFormatting sqref="F464:F465">
    <cfRule type="containsBlanks" dxfId="3860" priority="4190">
      <formula>LEN(TRIM(F464))=0</formula>
    </cfRule>
  </conditionalFormatting>
  <conditionalFormatting sqref="J464:J465">
    <cfRule type="containsBlanks" dxfId="3859" priority="4189">
      <formula>LEN(TRIM(J464))=0</formula>
    </cfRule>
  </conditionalFormatting>
  <conditionalFormatting sqref="I464:I465">
    <cfRule type="containsBlanks" dxfId="3858" priority="4188">
      <formula>LEN(TRIM(I464))=0</formula>
    </cfRule>
  </conditionalFormatting>
  <conditionalFormatting sqref="L464:L465">
    <cfRule type="containsBlanks" dxfId="3857" priority="4187">
      <formula>LEN(TRIM(L464))=0</formula>
    </cfRule>
  </conditionalFormatting>
  <conditionalFormatting sqref="O464:O465">
    <cfRule type="containsBlanks" dxfId="3856" priority="4186">
      <formula>LEN(TRIM(O464))=0</formula>
    </cfRule>
  </conditionalFormatting>
  <conditionalFormatting sqref="W464">
    <cfRule type="containsBlanks" dxfId="3855" priority="4185">
      <formula>LEN(TRIM(W464))=0</formula>
    </cfRule>
  </conditionalFormatting>
  <conditionalFormatting sqref="X464">
    <cfRule type="containsBlanks" dxfId="3854" priority="4184">
      <formula>LEN(TRIM(X464))=0</formula>
    </cfRule>
  </conditionalFormatting>
  <conditionalFormatting sqref="W465">
    <cfRule type="containsBlanks" dxfId="3853" priority="4183">
      <formula>LEN(TRIM(W465))=0</formula>
    </cfRule>
  </conditionalFormatting>
  <conditionalFormatting sqref="X465">
    <cfRule type="containsBlanks" dxfId="3852" priority="4182">
      <formula>LEN(TRIM(X465))=0</formula>
    </cfRule>
  </conditionalFormatting>
  <conditionalFormatting sqref="AF464:AF465">
    <cfRule type="containsBlanks" dxfId="3851" priority="4181">
      <formula>LEN(TRIM(AF464))=0</formula>
    </cfRule>
  </conditionalFormatting>
  <conditionalFormatting sqref="Y464:Y465">
    <cfRule type="containsBlanks" dxfId="3850" priority="4180">
      <formula>LEN(TRIM(Y464))=0</formula>
    </cfRule>
  </conditionalFormatting>
  <conditionalFormatting sqref="AY464:AY465">
    <cfRule type="containsBlanks" dxfId="3849" priority="4179">
      <formula>LEN(TRIM(AY464))=0</formula>
    </cfRule>
  </conditionalFormatting>
  <conditionalFormatting sqref="AI464:AN465">
    <cfRule type="containsBlanks" dxfId="3848" priority="4178">
      <formula>LEN(TRIM(AI464))=0</formula>
    </cfRule>
  </conditionalFormatting>
  <conditionalFormatting sqref="BG464:BG465">
    <cfRule type="containsBlanks" dxfId="3847" priority="4177">
      <formula>LEN(TRIM(BG464))=0</formula>
    </cfRule>
  </conditionalFormatting>
  <conditionalFormatting sqref="AS464:AV465">
    <cfRule type="containsBlanks" dxfId="3846" priority="4176">
      <formula>LEN(TRIM(AS464))=0</formula>
    </cfRule>
  </conditionalFormatting>
  <conditionalFormatting sqref="AP464:AP465">
    <cfRule type="containsBlanks" dxfId="3845" priority="4175">
      <formula>LEN(TRIM(AP464))=0</formula>
    </cfRule>
  </conditionalFormatting>
  <conditionalFormatting sqref="AX464:AX465">
    <cfRule type="containsBlanks" dxfId="3844" priority="4174">
      <formula>LEN(TRIM(AX464))=0</formula>
    </cfRule>
  </conditionalFormatting>
  <conditionalFormatting sqref="AW464:AW465">
    <cfRule type="containsBlanks" dxfId="3843" priority="4173">
      <formula>LEN(TRIM(AW464))=0</formula>
    </cfRule>
  </conditionalFormatting>
  <conditionalFormatting sqref="BD464:BD465">
    <cfRule type="containsBlanks" dxfId="3842" priority="4172">
      <formula>LEN(TRIM(BD464))=0</formula>
    </cfRule>
  </conditionalFormatting>
  <conditionalFormatting sqref="BB464:BC465">
    <cfRule type="containsBlanks" dxfId="3841" priority="4171">
      <formula>LEN(TRIM(BB464))=0</formula>
    </cfRule>
  </conditionalFormatting>
  <conditionalFormatting sqref="J466">
    <cfRule type="containsBlanks" dxfId="3840" priority="4170">
      <formula>LEN(TRIM(J466))=0</formula>
    </cfRule>
  </conditionalFormatting>
  <conditionalFormatting sqref="I466">
    <cfRule type="containsBlanks" dxfId="3839" priority="4169">
      <formula>LEN(TRIM(I466))=0</formula>
    </cfRule>
  </conditionalFormatting>
  <conditionalFormatting sqref="H466">
    <cfRule type="containsBlanks" dxfId="3838" priority="4168">
      <formula>LEN(TRIM(H466))=0</formula>
    </cfRule>
  </conditionalFormatting>
  <conditionalFormatting sqref="L466">
    <cfRule type="containsBlanks" dxfId="3837" priority="4167">
      <formula>LEN(TRIM(L466))=0</formula>
    </cfRule>
  </conditionalFormatting>
  <conditionalFormatting sqref="N466:P466">
    <cfRule type="containsBlanks" dxfId="3836" priority="4166">
      <formula>LEN(TRIM(N466))=0</formula>
    </cfRule>
  </conditionalFormatting>
  <conditionalFormatting sqref="W466">
    <cfRule type="containsBlanks" dxfId="3835" priority="4165">
      <formula>LEN(TRIM(W466))=0</formula>
    </cfRule>
  </conditionalFormatting>
  <conditionalFormatting sqref="X466">
    <cfRule type="containsBlanks" dxfId="3834" priority="4164">
      <formula>LEN(TRIM(X466))=0</formula>
    </cfRule>
  </conditionalFormatting>
  <conditionalFormatting sqref="AA465:AB466">
    <cfRule type="containsBlanks" dxfId="3833" priority="4162">
      <formula>LEN(TRIM(AA465))=0</formula>
    </cfRule>
  </conditionalFormatting>
  <conditionalFormatting sqref="Y466">
    <cfRule type="containsBlanks" dxfId="3832" priority="4161">
      <formula>LEN(TRIM(Y466))=0</formula>
    </cfRule>
  </conditionalFormatting>
  <conditionalFormatting sqref="AF466">
    <cfRule type="containsBlanks" dxfId="3831" priority="4160">
      <formula>LEN(TRIM(AF466))=0</formula>
    </cfRule>
  </conditionalFormatting>
  <conditionalFormatting sqref="AC466:AD466">
    <cfRule type="containsBlanks" dxfId="3830" priority="4159">
      <formula>LEN(TRIM(AC466))=0</formula>
    </cfRule>
  </conditionalFormatting>
  <conditionalFormatting sqref="AP466">
    <cfRule type="containsBlanks" dxfId="3829" priority="4158">
      <formula>LEN(TRIM(AP466))=0</formula>
    </cfRule>
  </conditionalFormatting>
  <conditionalFormatting sqref="AU466:AV466">
    <cfRule type="containsBlanks" dxfId="3828" priority="4157">
      <formula>LEN(TRIM(AU466))=0</formula>
    </cfRule>
  </conditionalFormatting>
  <conditionalFormatting sqref="AX466">
    <cfRule type="containsBlanks" dxfId="3827" priority="4156">
      <formula>LEN(TRIM(AX466))=0</formula>
    </cfRule>
  </conditionalFormatting>
  <conditionalFormatting sqref="AW466">
    <cfRule type="containsBlanks" dxfId="3826" priority="4155">
      <formula>LEN(TRIM(AW466))=0</formula>
    </cfRule>
  </conditionalFormatting>
  <conditionalFormatting sqref="AY466">
    <cfRule type="containsBlanks" dxfId="3825" priority="4154">
      <formula>LEN(TRIM(AY466))=0</formula>
    </cfRule>
  </conditionalFormatting>
  <conditionalFormatting sqref="BD466">
    <cfRule type="containsBlanks" dxfId="3824" priority="4153">
      <formula>LEN(TRIM(BD466))=0</formula>
    </cfRule>
  </conditionalFormatting>
  <conditionalFormatting sqref="BF466:BG466">
    <cfRule type="containsBlanks" dxfId="3823" priority="4152">
      <formula>LEN(TRIM(BF466))=0</formula>
    </cfRule>
  </conditionalFormatting>
  <conditionalFormatting sqref="L467">
    <cfRule type="containsBlanks" dxfId="3822" priority="4151">
      <formula>LEN(TRIM(L467))=0</formula>
    </cfRule>
  </conditionalFormatting>
  <conditionalFormatting sqref="O467">
    <cfRule type="containsBlanks" dxfId="3821" priority="4150">
      <formula>LEN(TRIM(O467))=0</formula>
    </cfRule>
  </conditionalFormatting>
  <conditionalFormatting sqref="J467">
    <cfRule type="containsBlanks" dxfId="3820" priority="4149">
      <formula>LEN(TRIM(J467))=0</formula>
    </cfRule>
  </conditionalFormatting>
  <conditionalFormatting sqref="I467">
    <cfRule type="containsBlanks" dxfId="3819" priority="4148">
      <formula>LEN(TRIM(I467))=0</formula>
    </cfRule>
  </conditionalFormatting>
  <conditionalFormatting sqref="BG467">
    <cfRule type="containsBlanks" dxfId="3818" priority="4147">
      <formula>LEN(TRIM(BG467))=0</formula>
    </cfRule>
  </conditionalFormatting>
  <conditionalFormatting sqref="W467">
    <cfRule type="containsBlanks" dxfId="3817" priority="4146">
      <formula>LEN(TRIM(W467))=0</formula>
    </cfRule>
  </conditionalFormatting>
  <conditionalFormatting sqref="X467">
    <cfRule type="containsBlanks" dxfId="3816" priority="4145">
      <formula>LEN(TRIM(X467))=0</formula>
    </cfRule>
  </conditionalFormatting>
  <conditionalFormatting sqref="AB467">
    <cfRule type="containsBlanks" dxfId="3815" priority="4143">
      <formula>LEN(TRIM(AB467))=0</formula>
    </cfRule>
  </conditionalFormatting>
  <conditionalFormatting sqref="AB467">
    <cfRule type="containsBlanks" dxfId="3814" priority="4144">
      <formula>LEN(TRIM(AB467))=0</formula>
    </cfRule>
  </conditionalFormatting>
  <conditionalFormatting sqref="Y467">
    <cfRule type="containsBlanks" dxfId="3813" priority="4142">
      <formula>LEN(TRIM(Y467))=0</formula>
    </cfRule>
  </conditionalFormatting>
  <conditionalFormatting sqref="AF467">
    <cfRule type="containsBlanks" dxfId="3812" priority="4141">
      <formula>LEN(TRIM(AF467))=0</formula>
    </cfRule>
  </conditionalFormatting>
  <conditionalFormatting sqref="AI467:AN467">
    <cfRule type="containsBlanks" dxfId="3811" priority="4140">
      <formula>LEN(TRIM(AI467))=0</formula>
    </cfRule>
  </conditionalFormatting>
  <conditionalFormatting sqref="AS467:AV467">
    <cfRule type="containsBlanks" dxfId="3810" priority="4139">
      <formula>LEN(TRIM(AS467))=0</formula>
    </cfRule>
  </conditionalFormatting>
  <conditionalFormatting sqref="AX467">
    <cfRule type="containsBlanks" dxfId="3809" priority="4138">
      <formula>LEN(TRIM(AX467))=0</formula>
    </cfRule>
  </conditionalFormatting>
  <conditionalFormatting sqref="AW467">
    <cfRule type="containsBlanks" dxfId="3808" priority="4137">
      <formula>LEN(TRIM(AW467))=0</formula>
    </cfRule>
  </conditionalFormatting>
  <conditionalFormatting sqref="BE467">
    <cfRule type="containsBlanks" dxfId="3807" priority="4135">
      <formula>LEN(TRIM(BE467))=0</formula>
    </cfRule>
  </conditionalFormatting>
  <conditionalFormatting sqref="AY467:BD467">
    <cfRule type="containsBlanks" dxfId="3806" priority="4136">
      <formula>LEN(TRIM(AY467))=0</formula>
    </cfRule>
  </conditionalFormatting>
  <conditionalFormatting sqref="H468">
    <cfRule type="containsBlanks" dxfId="3805" priority="4134">
      <formula>LEN(TRIM(H468))=0</formula>
    </cfRule>
  </conditionalFormatting>
  <conditionalFormatting sqref="G468">
    <cfRule type="containsBlanks" dxfId="3804" priority="4133">
      <formula>LEN(TRIM(G468))=0</formula>
    </cfRule>
  </conditionalFormatting>
  <conditionalFormatting sqref="F468">
    <cfRule type="containsBlanks" dxfId="3803" priority="4132">
      <formula>LEN(TRIM(F468))=0</formula>
    </cfRule>
  </conditionalFormatting>
  <conditionalFormatting sqref="J468">
    <cfRule type="containsBlanks" dxfId="3802" priority="4131">
      <formula>LEN(TRIM(J468))=0</formula>
    </cfRule>
  </conditionalFormatting>
  <conditionalFormatting sqref="I468">
    <cfRule type="containsBlanks" dxfId="3801" priority="4130">
      <formula>LEN(TRIM(I468))=0</formula>
    </cfRule>
  </conditionalFormatting>
  <conditionalFormatting sqref="L468">
    <cfRule type="containsBlanks" dxfId="3800" priority="4129">
      <formula>LEN(TRIM(L468))=0</formula>
    </cfRule>
  </conditionalFormatting>
  <conditionalFormatting sqref="O468">
    <cfRule type="containsBlanks" dxfId="3799" priority="4128">
      <formula>LEN(TRIM(O468))=0</formula>
    </cfRule>
  </conditionalFormatting>
  <conditionalFormatting sqref="AB468">
    <cfRule type="containsBlanks" dxfId="3798" priority="4117">
      <formula>LEN(TRIM(AB468))=0</formula>
    </cfRule>
  </conditionalFormatting>
  <conditionalFormatting sqref="Y468">
    <cfRule type="containsBlanks" dxfId="3797" priority="4114">
      <formula>LEN(TRIM(Y468))=0</formula>
    </cfRule>
  </conditionalFormatting>
  <conditionalFormatting sqref="AG468">
    <cfRule type="containsBlanks" dxfId="3796" priority="4113">
      <formula>LEN(TRIM(AG468))=0</formula>
    </cfRule>
  </conditionalFormatting>
  <conditionalFormatting sqref="AF468">
    <cfRule type="containsBlanks" dxfId="3795" priority="4112">
      <formula>LEN(TRIM(AF468))=0</formula>
    </cfRule>
  </conditionalFormatting>
  <conditionalFormatting sqref="AC468:AD468">
    <cfRule type="containsBlanks" dxfId="3794" priority="4110">
      <formula>LEN(TRIM(AC468))=0</formula>
    </cfRule>
  </conditionalFormatting>
  <conditionalFormatting sqref="Z468">
    <cfRule type="containsBlanks" dxfId="3793" priority="4109">
      <formula>LEN(TRIM(Z468))=0</formula>
    </cfRule>
  </conditionalFormatting>
  <conditionalFormatting sqref="AP468">
    <cfRule type="containsBlanks" dxfId="3792" priority="4108">
      <formula>LEN(TRIM(AP468))=0</formula>
    </cfRule>
  </conditionalFormatting>
  <conditionalFormatting sqref="AX468">
    <cfRule type="containsBlanks" dxfId="3791" priority="4107">
      <formula>LEN(TRIM(AX468))=0</formula>
    </cfRule>
  </conditionalFormatting>
  <conditionalFormatting sqref="BD468">
    <cfRule type="containsBlanks" dxfId="3790" priority="4106">
      <formula>LEN(TRIM(BD468))=0</formula>
    </cfRule>
  </conditionalFormatting>
  <conditionalFormatting sqref="AN468">
    <cfRule type="containsBlanks" dxfId="3789" priority="4105">
      <formula>LEN(TRIM(AN468))=0</formula>
    </cfRule>
  </conditionalFormatting>
  <conditionalFormatting sqref="BF468">
    <cfRule type="containsBlanks" dxfId="3788" priority="4102">
      <formula>LEN(TRIM(BF468))=0</formula>
    </cfRule>
  </conditionalFormatting>
  <conditionalFormatting sqref="H469">
    <cfRule type="containsBlanks" dxfId="3787" priority="4101">
      <formula>LEN(TRIM(H469))=0</formula>
    </cfRule>
  </conditionalFormatting>
  <conditionalFormatting sqref="J469">
    <cfRule type="containsBlanks" dxfId="3786" priority="4100">
      <formula>LEN(TRIM(J469))=0</formula>
    </cfRule>
  </conditionalFormatting>
  <conditionalFormatting sqref="I469">
    <cfRule type="containsBlanks" dxfId="3785" priority="4099">
      <formula>LEN(TRIM(I469))=0</formula>
    </cfRule>
  </conditionalFormatting>
  <conditionalFormatting sqref="O469">
    <cfRule type="containsBlanks" dxfId="3784" priority="4098">
      <formula>LEN(TRIM(O469))=0</formula>
    </cfRule>
  </conditionalFormatting>
  <conditionalFormatting sqref="K469:M469">
    <cfRule type="containsBlanks" dxfId="3783" priority="4097">
      <formula>LEN(TRIM(K469))=0</formula>
    </cfRule>
  </conditionalFormatting>
  <conditionalFormatting sqref="X469">
    <cfRule type="containsBlanks" dxfId="3782" priority="4096">
      <formula>LEN(TRIM(X469))=0</formula>
    </cfRule>
  </conditionalFormatting>
  <conditionalFormatting sqref="AB469">
    <cfRule type="containsBlanks" dxfId="3781" priority="4095">
      <formula>LEN(TRIM(AB469))=0</formula>
    </cfRule>
  </conditionalFormatting>
  <conditionalFormatting sqref="Y469">
    <cfRule type="containsBlanks" dxfId="3780" priority="4094">
      <formula>LEN(TRIM(Y469))=0</formula>
    </cfRule>
  </conditionalFormatting>
  <conditionalFormatting sqref="AF469">
    <cfRule type="containsBlanks" dxfId="3779" priority="4093">
      <formula>LEN(TRIM(AF469))=0</formula>
    </cfRule>
  </conditionalFormatting>
  <conditionalFormatting sqref="Z469">
    <cfRule type="containsBlanks" dxfId="3778" priority="4092">
      <formula>LEN(TRIM(Z469))=0</formula>
    </cfRule>
  </conditionalFormatting>
  <conditionalFormatting sqref="AI469:AK469 AM469">
    <cfRule type="containsBlanks" dxfId="3777" priority="4091">
      <formula>LEN(TRIM(AI469))=0</formula>
    </cfRule>
  </conditionalFormatting>
  <conditionalFormatting sqref="AP469">
    <cfRule type="containsBlanks" dxfId="3776" priority="4090">
      <formula>LEN(TRIM(AP469))=0</formula>
    </cfRule>
  </conditionalFormatting>
  <conditionalFormatting sqref="AS469:AV469">
    <cfRule type="containsBlanks" dxfId="3775" priority="4089">
      <formula>LEN(TRIM(AS469))=0</formula>
    </cfRule>
  </conditionalFormatting>
  <conditionalFormatting sqref="AW469">
    <cfRule type="containsBlanks" dxfId="3774" priority="4088">
      <formula>LEN(TRIM(AW469))=0</formula>
    </cfRule>
  </conditionalFormatting>
  <conditionalFormatting sqref="AQ469:AR469">
    <cfRule type="containsBlanks" dxfId="3773" priority="4087">
      <formula>LEN(TRIM(AQ469))=0</formula>
    </cfRule>
  </conditionalFormatting>
  <conditionalFormatting sqref="AL469">
    <cfRule type="containsBlanks" dxfId="3772" priority="4086">
      <formula>LEN(TRIM(AL469))=0</formula>
    </cfRule>
  </conditionalFormatting>
  <conditionalFormatting sqref="AN469">
    <cfRule type="containsBlanks" dxfId="3771" priority="4085">
      <formula>LEN(TRIM(AN469))=0</formula>
    </cfRule>
  </conditionalFormatting>
  <conditionalFormatting sqref="AX469">
    <cfRule type="containsBlanks" dxfId="3770" priority="4084">
      <formula>LEN(TRIM(AX469))=0</formula>
    </cfRule>
  </conditionalFormatting>
  <conditionalFormatting sqref="BE469">
    <cfRule type="containsBlanks" dxfId="3769" priority="4082">
      <formula>LEN(TRIM(BE469))=0</formula>
    </cfRule>
  </conditionalFormatting>
  <conditionalFormatting sqref="AY469:BD469">
    <cfRule type="containsBlanks" dxfId="3768" priority="4083">
      <formula>LEN(TRIM(AY469))=0</formula>
    </cfRule>
  </conditionalFormatting>
  <conditionalFormatting sqref="BF469">
    <cfRule type="containsBlanks" dxfId="3767" priority="4081">
      <formula>LEN(TRIM(BF469))=0</formula>
    </cfRule>
  </conditionalFormatting>
  <conditionalFormatting sqref="H470">
    <cfRule type="containsBlanks" dxfId="3766" priority="4080">
      <formula>LEN(TRIM(H470))=0</formula>
    </cfRule>
  </conditionalFormatting>
  <conditionalFormatting sqref="J470">
    <cfRule type="containsBlanks" dxfId="3765" priority="4079">
      <formula>LEN(TRIM(J470))=0</formula>
    </cfRule>
  </conditionalFormatting>
  <conditionalFormatting sqref="I470">
    <cfRule type="containsBlanks" dxfId="3764" priority="4078">
      <formula>LEN(TRIM(I470))=0</formula>
    </cfRule>
  </conditionalFormatting>
  <conditionalFormatting sqref="K470:M470">
    <cfRule type="containsBlanks" dxfId="3763" priority="4077">
      <formula>LEN(TRIM(K470))=0</formula>
    </cfRule>
  </conditionalFormatting>
  <conditionalFormatting sqref="O470">
    <cfRule type="containsBlanks" dxfId="3762" priority="4076">
      <formula>LEN(TRIM(O470))=0</formula>
    </cfRule>
  </conditionalFormatting>
  <conditionalFormatting sqref="X470">
    <cfRule type="containsBlanks" dxfId="3761" priority="4075">
      <formula>LEN(TRIM(X470))=0</formula>
    </cfRule>
  </conditionalFormatting>
  <conditionalFormatting sqref="AB470">
    <cfRule type="containsBlanks" dxfId="3760" priority="4073">
      <formula>LEN(TRIM(AB470))=0</formula>
    </cfRule>
  </conditionalFormatting>
  <conditionalFormatting sqref="AB470">
    <cfRule type="containsBlanks" dxfId="3759" priority="4074">
      <formula>LEN(TRIM(AB470))=0</formula>
    </cfRule>
  </conditionalFormatting>
  <conditionalFormatting sqref="F471:G472 N471:N472 P471:W472 Y471:AA472 AC471:AH472">
    <cfRule type="containsBlanks" dxfId="3758" priority="4072">
      <formula>LEN(TRIM(F471))=0</formula>
    </cfRule>
  </conditionalFormatting>
  <conditionalFormatting sqref="H471:H472">
    <cfRule type="containsBlanks" dxfId="3757" priority="4071">
      <formula>LEN(TRIM(H471))=0</formula>
    </cfRule>
  </conditionalFormatting>
  <conditionalFormatting sqref="J471:J472">
    <cfRule type="containsBlanks" dxfId="3756" priority="4070">
      <formula>LEN(TRIM(J471))=0</formula>
    </cfRule>
  </conditionalFormatting>
  <conditionalFormatting sqref="I471:I472">
    <cfRule type="containsBlanks" dxfId="3755" priority="4069">
      <formula>LEN(TRIM(I471))=0</formula>
    </cfRule>
  </conditionalFormatting>
  <conditionalFormatting sqref="K471:M472">
    <cfRule type="containsBlanks" dxfId="3754" priority="4068">
      <formula>LEN(TRIM(K471))=0</formula>
    </cfRule>
  </conditionalFormatting>
  <conditionalFormatting sqref="O471:O472">
    <cfRule type="containsBlanks" dxfId="3753" priority="4067">
      <formula>LEN(TRIM(O471))=0</formula>
    </cfRule>
  </conditionalFormatting>
  <conditionalFormatting sqref="X471:X472">
    <cfRule type="containsBlanks" dxfId="3752" priority="4066">
      <formula>LEN(TRIM(X471))=0</formula>
    </cfRule>
  </conditionalFormatting>
  <conditionalFormatting sqref="AB471:AB472">
    <cfRule type="containsBlanks" dxfId="3751" priority="4064">
      <formula>LEN(TRIM(AB471))=0</formula>
    </cfRule>
  </conditionalFormatting>
  <conditionalFormatting sqref="AB471:AB472">
    <cfRule type="containsBlanks" dxfId="3750" priority="4065">
      <formula>LEN(TRIM(AB471))=0</formula>
    </cfRule>
  </conditionalFormatting>
  <conditionalFormatting sqref="AN470:AN472">
    <cfRule type="containsBlanks" dxfId="3749" priority="4063">
      <formula>LEN(TRIM(AN470))=0</formula>
    </cfRule>
  </conditionalFormatting>
  <conditionalFormatting sqref="AP470:AP472">
    <cfRule type="containsBlanks" dxfId="3748" priority="4062">
      <formula>LEN(TRIM(AP470))=0</formula>
    </cfRule>
  </conditionalFormatting>
  <conditionalFormatting sqref="AU470:AV472">
    <cfRule type="containsBlanks" dxfId="3747" priority="4061">
      <formula>LEN(TRIM(AU470))=0</formula>
    </cfRule>
  </conditionalFormatting>
  <conditionalFormatting sqref="BI471:BI472">
    <cfRule type="notContainsBlanks" dxfId="3746" priority="4060">
      <formula>LEN(TRIM(BI471))&gt;0</formula>
    </cfRule>
  </conditionalFormatting>
  <conditionalFormatting sqref="AW470:AW472">
    <cfRule type="containsBlanks" dxfId="3745" priority="4059">
      <formula>LEN(TRIM(AW470))=0</formula>
    </cfRule>
  </conditionalFormatting>
  <conditionalFormatting sqref="BE470:BE472">
    <cfRule type="containsBlanks" dxfId="3744" priority="4057">
      <formula>LEN(TRIM(BE470))=0</formula>
    </cfRule>
  </conditionalFormatting>
  <conditionalFormatting sqref="AY470:BD472">
    <cfRule type="containsBlanks" dxfId="3743" priority="4058">
      <formula>LEN(TRIM(AY470))=0</formula>
    </cfRule>
  </conditionalFormatting>
  <conditionalFormatting sqref="BF470:BG472">
    <cfRule type="containsBlanks" dxfId="3742" priority="4056">
      <formula>LEN(TRIM(BF470))=0</formula>
    </cfRule>
  </conditionalFormatting>
  <conditionalFormatting sqref="H473">
    <cfRule type="containsBlanks" dxfId="3741" priority="4055">
      <formula>LEN(TRIM(H473))=0</formula>
    </cfRule>
  </conditionalFormatting>
  <conditionalFormatting sqref="F473">
    <cfRule type="containsBlanks" dxfId="3740" priority="4054">
      <formula>LEN(TRIM(F473))=0</formula>
    </cfRule>
  </conditionalFormatting>
  <conditionalFormatting sqref="L473">
    <cfRule type="containsBlanks" dxfId="3739" priority="4053">
      <formula>LEN(TRIM(L473))=0</formula>
    </cfRule>
  </conditionalFormatting>
  <conditionalFormatting sqref="O473">
    <cfRule type="containsBlanks" dxfId="3738" priority="4052">
      <formula>LEN(TRIM(O473))=0</formula>
    </cfRule>
  </conditionalFormatting>
  <conditionalFormatting sqref="AG479 AG481">
    <cfRule type="containsBlanks" dxfId="3737" priority="3921">
      <formula>LEN(TRIM(AG479))=0</formula>
    </cfRule>
  </conditionalFormatting>
  <conditionalFormatting sqref="AP478:AP479 AP481">
    <cfRule type="containsBlanks" dxfId="3736" priority="3892">
      <formula>LEN(TRIM(AP478))=0</formula>
    </cfRule>
  </conditionalFormatting>
  <conditionalFormatting sqref="AB473">
    <cfRule type="containsBlanks" dxfId="3735" priority="4050">
      <formula>LEN(TRIM(AB473))=0</formula>
    </cfRule>
  </conditionalFormatting>
  <conditionalFormatting sqref="AB473">
    <cfRule type="containsBlanks" dxfId="3734" priority="4051">
      <formula>LEN(TRIM(AB473))=0</formula>
    </cfRule>
  </conditionalFormatting>
  <conditionalFormatting sqref="AG473">
    <cfRule type="containsBlanks" dxfId="3733" priority="4049">
      <formula>LEN(TRIM(AG473))=0</formula>
    </cfRule>
  </conditionalFormatting>
  <conditionalFormatting sqref="AL473">
    <cfRule type="containsBlanks" dxfId="3732" priority="4048">
      <formula>LEN(TRIM(AL473))=0</formula>
    </cfRule>
  </conditionalFormatting>
  <conditionalFormatting sqref="AN473">
    <cfRule type="containsBlanks" dxfId="3731" priority="4047">
      <formula>LEN(TRIM(AN473))=0</formula>
    </cfRule>
  </conditionalFormatting>
  <conditionalFormatting sqref="AP473">
    <cfRule type="containsBlanks" dxfId="3730" priority="4046">
      <formula>LEN(TRIM(AP473))=0</formula>
    </cfRule>
  </conditionalFormatting>
  <conditionalFormatting sqref="AU473:AV473">
    <cfRule type="containsBlanks" dxfId="3729" priority="4045">
      <formula>LEN(TRIM(AU473))=0</formula>
    </cfRule>
  </conditionalFormatting>
  <conditionalFormatting sqref="AX473">
    <cfRule type="containsBlanks" dxfId="3728" priority="4044">
      <formula>LEN(TRIM(AX473))=0</formula>
    </cfRule>
  </conditionalFormatting>
  <conditionalFormatting sqref="AW473">
    <cfRule type="containsBlanks" dxfId="3727" priority="4043">
      <formula>LEN(TRIM(AW473))=0</formula>
    </cfRule>
  </conditionalFormatting>
  <conditionalFormatting sqref="BE473">
    <cfRule type="containsBlanks" dxfId="3726" priority="4041">
      <formula>LEN(TRIM(BE473))=0</formula>
    </cfRule>
  </conditionalFormatting>
  <conditionalFormatting sqref="AY473:BD473">
    <cfRule type="containsBlanks" dxfId="3725" priority="4042">
      <formula>LEN(TRIM(AY473))=0</formula>
    </cfRule>
  </conditionalFormatting>
  <conditionalFormatting sqref="BF473">
    <cfRule type="containsBlanks" dxfId="3724" priority="4040">
      <formula>LEN(TRIM(BF473))=0</formula>
    </cfRule>
  </conditionalFormatting>
  <conditionalFormatting sqref="F474">
    <cfRule type="containsBlanks" dxfId="3723" priority="4039">
      <formula>LEN(TRIM(F474))=0</formula>
    </cfRule>
  </conditionalFormatting>
  <conditionalFormatting sqref="G474">
    <cfRule type="containsBlanks" dxfId="3722" priority="4038">
      <formula>LEN(TRIM(G474))=0</formula>
    </cfRule>
  </conditionalFormatting>
  <conditionalFormatting sqref="H474">
    <cfRule type="containsBlanks" dxfId="3721" priority="4037">
      <formula>LEN(TRIM(H474))=0</formula>
    </cfRule>
  </conditionalFormatting>
  <conditionalFormatting sqref="J474">
    <cfRule type="containsBlanks" dxfId="3720" priority="4036">
      <formula>LEN(TRIM(J474))=0</formula>
    </cfRule>
  </conditionalFormatting>
  <conditionalFormatting sqref="I474">
    <cfRule type="containsBlanks" dxfId="3719" priority="4035">
      <formula>LEN(TRIM(I474))=0</formula>
    </cfRule>
  </conditionalFormatting>
  <conditionalFormatting sqref="K474">
    <cfRule type="containsBlanks" dxfId="3718" priority="4034">
      <formula>LEN(TRIM(K474))=0</formula>
    </cfRule>
  </conditionalFormatting>
  <conditionalFormatting sqref="M474">
    <cfRule type="containsBlanks" dxfId="3717" priority="4033">
      <formula>LEN(TRIM(M474))=0</formula>
    </cfRule>
  </conditionalFormatting>
  <conditionalFormatting sqref="O474">
    <cfRule type="containsBlanks" dxfId="3716" priority="4032">
      <formula>LEN(TRIM(O474))=0</formula>
    </cfRule>
  </conditionalFormatting>
  <conditionalFormatting sqref="AA474">
    <cfRule type="containsBlanks" dxfId="3715" priority="4031">
      <formula>LEN(TRIM(AA474))=0</formula>
    </cfRule>
  </conditionalFormatting>
  <conditionalFormatting sqref="AB474">
    <cfRule type="containsBlanks" dxfId="3714" priority="4029">
      <formula>LEN(TRIM(AB474))=0</formula>
    </cfRule>
  </conditionalFormatting>
  <conditionalFormatting sqref="AB474">
    <cfRule type="containsBlanks" dxfId="3713" priority="4030">
      <formula>LEN(TRIM(AB474))=0</formula>
    </cfRule>
  </conditionalFormatting>
  <conditionalFormatting sqref="AC474:AD474">
    <cfRule type="containsBlanks" dxfId="3712" priority="4028">
      <formula>LEN(TRIM(AC474))=0</formula>
    </cfRule>
  </conditionalFormatting>
  <conditionalFormatting sqref="AG474">
    <cfRule type="containsBlanks" dxfId="3711" priority="4027">
      <formula>LEN(TRIM(AG474))=0</formula>
    </cfRule>
  </conditionalFormatting>
  <conditionalFormatting sqref="X474">
    <cfRule type="containsBlanks" dxfId="3710" priority="4026">
      <formula>LEN(TRIM(X474))=0</formula>
    </cfRule>
  </conditionalFormatting>
  <conditionalFormatting sqref="Y474">
    <cfRule type="containsBlanks" dxfId="3709" priority="4025">
      <formula>LEN(TRIM(Y474))=0</formula>
    </cfRule>
  </conditionalFormatting>
  <conditionalFormatting sqref="AP474">
    <cfRule type="containsBlanks" dxfId="3708" priority="4024">
      <formula>LEN(TRIM(AP474))=0</formula>
    </cfRule>
  </conditionalFormatting>
  <conditionalFormatting sqref="AI474:AN474">
    <cfRule type="containsBlanks" dxfId="3707" priority="4023">
      <formula>LEN(TRIM(AI474))=0</formula>
    </cfRule>
  </conditionalFormatting>
  <conditionalFormatting sqref="AS474:AV474">
    <cfRule type="containsBlanks" dxfId="3706" priority="4022">
      <formula>LEN(TRIM(AS474))=0</formula>
    </cfRule>
  </conditionalFormatting>
  <conditionalFormatting sqref="BG474">
    <cfRule type="containsBlanks" dxfId="3705" priority="4021">
      <formula>LEN(TRIM(BG474))=0</formula>
    </cfRule>
  </conditionalFormatting>
  <conditionalFormatting sqref="AW474">
    <cfRule type="containsBlanks" dxfId="3704" priority="4020">
      <formula>LEN(TRIM(AW474))=0</formula>
    </cfRule>
  </conditionalFormatting>
  <conditionalFormatting sqref="BE474">
    <cfRule type="containsBlanks" dxfId="3703" priority="4018">
      <formula>LEN(TRIM(BE474))=0</formula>
    </cfRule>
  </conditionalFormatting>
  <conditionalFormatting sqref="AY474:BD474">
    <cfRule type="containsBlanks" dxfId="3702" priority="4019">
      <formula>LEN(TRIM(AY474))=0</formula>
    </cfRule>
  </conditionalFormatting>
  <conditionalFormatting sqref="F475">
    <cfRule type="containsBlanks" dxfId="3701" priority="4017">
      <formula>LEN(TRIM(F475))=0</formula>
    </cfRule>
  </conditionalFormatting>
  <conditionalFormatting sqref="G475">
    <cfRule type="containsBlanks" dxfId="3700" priority="4016">
      <formula>LEN(TRIM(G475))=0</formula>
    </cfRule>
  </conditionalFormatting>
  <conditionalFormatting sqref="H475">
    <cfRule type="containsBlanks" dxfId="3699" priority="4015">
      <formula>LEN(TRIM(H475))=0</formula>
    </cfRule>
  </conditionalFormatting>
  <conditionalFormatting sqref="J475">
    <cfRule type="containsBlanks" dxfId="3698" priority="4014">
      <formula>LEN(TRIM(J475))=0</formula>
    </cfRule>
  </conditionalFormatting>
  <conditionalFormatting sqref="I475">
    <cfRule type="containsBlanks" dxfId="3697" priority="4013">
      <formula>LEN(TRIM(I475))=0</formula>
    </cfRule>
  </conditionalFormatting>
  <conditionalFormatting sqref="L475 N475 P475">
    <cfRule type="containsBlanks" dxfId="3696" priority="4012">
      <formula>LEN(TRIM(L475))=0</formula>
    </cfRule>
  </conditionalFormatting>
  <conditionalFormatting sqref="K475">
    <cfRule type="containsBlanks" dxfId="3695" priority="4011">
      <formula>LEN(TRIM(K475))=0</formula>
    </cfRule>
  </conditionalFormatting>
  <conditionalFormatting sqref="M475">
    <cfRule type="containsBlanks" dxfId="3694" priority="4010">
      <formula>LEN(TRIM(M475))=0</formula>
    </cfRule>
  </conditionalFormatting>
  <conditionalFormatting sqref="O475">
    <cfRule type="containsBlanks" dxfId="3693" priority="4009">
      <formula>LEN(TRIM(O475))=0</formula>
    </cfRule>
  </conditionalFormatting>
  <conditionalFormatting sqref="W475">
    <cfRule type="containsBlanks" dxfId="3692" priority="4008">
      <formula>LEN(TRIM(W475))=0</formula>
    </cfRule>
  </conditionalFormatting>
  <conditionalFormatting sqref="X475">
    <cfRule type="containsBlanks" dxfId="3691" priority="4007">
      <formula>LEN(TRIM(X475))=0</formula>
    </cfRule>
  </conditionalFormatting>
  <conditionalFormatting sqref="AA475">
    <cfRule type="containsBlanks" dxfId="3690" priority="4006">
      <formula>LEN(TRIM(AA475))=0</formula>
    </cfRule>
  </conditionalFormatting>
  <conditionalFormatting sqref="AB475">
    <cfRule type="containsBlanks" dxfId="3689" priority="4004">
      <formula>LEN(TRIM(AB475))=0</formula>
    </cfRule>
  </conditionalFormatting>
  <conditionalFormatting sqref="AB475">
    <cfRule type="containsBlanks" dxfId="3688" priority="4005">
      <formula>LEN(TRIM(AB475))=0</formula>
    </cfRule>
  </conditionalFormatting>
  <conditionalFormatting sqref="AG475">
    <cfRule type="containsBlanks" dxfId="3687" priority="4003">
      <formula>LEN(TRIM(AG475))=0</formula>
    </cfRule>
  </conditionalFormatting>
  <conditionalFormatting sqref="AC475:AD475">
    <cfRule type="containsBlanks" dxfId="3686" priority="4002">
      <formula>LEN(TRIM(AC475))=0</formula>
    </cfRule>
  </conditionalFormatting>
  <conditionalFormatting sqref="AP475">
    <cfRule type="containsBlanks" dxfId="3685" priority="4001">
      <formula>LEN(TRIM(AP475))=0</formula>
    </cfRule>
  </conditionalFormatting>
  <conditionalFormatting sqref="AL475">
    <cfRule type="containsBlanks" dxfId="3684" priority="4000">
      <formula>LEN(TRIM(AL475))=0</formula>
    </cfRule>
  </conditionalFormatting>
  <conditionalFormatting sqref="AS475:AV475">
    <cfRule type="containsBlanks" dxfId="3683" priority="3999">
      <formula>LEN(TRIM(AS475))=0</formula>
    </cfRule>
  </conditionalFormatting>
  <conditionalFormatting sqref="AW475">
    <cfRule type="containsBlanks" dxfId="3682" priority="3998">
      <formula>LEN(TRIM(AW475))=0</formula>
    </cfRule>
  </conditionalFormatting>
  <conditionalFormatting sqref="BE475">
    <cfRule type="containsBlanks" dxfId="3681" priority="3996">
      <formula>LEN(TRIM(BE475))=0</formula>
    </cfRule>
  </conditionalFormatting>
  <conditionalFormatting sqref="AY475:BD475">
    <cfRule type="containsBlanks" dxfId="3680" priority="3997">
      <formula>LEN(TRIM(AY475))=0</formula>
    </cfRule>
  </conditionalFormatting>
  <conditionalFormatting sqref="BF475:BG475">
    <cfRule type="containsBlanks" dxfId="3679" priority="3995">
      <formula>LEN(TRIM(BF475))=0</formula>
    </cfRule>
  </conditionalFormatting>
  <conditionalFormatting sqref="F476">
    <cfRule type="containsBlanks" dxfId="3678" priority="3994">
      <formula>LEN(TRIM(F476))=0</formula>
    </cfRule>
  </conditionalFormatting>
  <conditionalFormatting sqref="G476">
    <cfRule type="containsBlanks" dxfId="3677" priority="3993">
      <formula>LEN(TRIM(G476))=0</formula>
    </cfRule>
  </conditionalFormatting>
  <conditionalFormatting sqref="H476">
    <cfRule type="containsBlanks" dxfId="3676" priority="3992">
      <formula>LEN(TRIM(H476))=0</formula>
    </cfRule>
  </conditionalFormatting>
  <conditionalFormatting sqref="J476">
    <cfRule type="containsBlanks" dxfId="3675" priority="3991">
      <formula>LEN(TRIM(J476))=0</formula>
    </cfRule>
  </conditionalFormatting>
  <conditionalFormatting sqref="I476">
    <cfRule type="containsBlanks" dxfId="3674" priority="3990">
      <formula>LEN(TRIM(I476))=0</formula>
    </cfRule>
  </conditionalFormatting>
  <conditionalFormatting sqref="L476">
    <cfRule type="containsBlanks" dxfId="3673" priority="3989">
      <formula>LEN(TRIM(L476))=0</formula>
    </cfRule>
  </conditionalFormatting>
  <conditionalFormatting sqref="K476">
    <cfRule type="containsBlanks" dxfId="3672" priority="3988">
      <formula>LEN(TRIM(K476))=0</formula>
    </cfRule>
  </conditionalFormatting>
  <conditionalFormatting sqref="M476">
    <cfRule type="containsBlanks" dxfId="3671" priority="3987">
      <formula>LEN(TRIM(M476))=0</formula>
    </cfRule>
  </conditionalFormatting>
  <conditionalFormatting sqref="N476 P476">
    <cfRule type="containsBlanks" dxfId="3670" priority="3986">
      <formula>LEN(TRIM(N476))=0</formula>
    </cfRule>
  </conditionalFormatting>
  <conditionalFormatting sqref="O476">
    <cfRule type="containsBlanks" dxfId="3669" priority="3985">
      <formula>LEN(TRIM(O476))=0</formula>
    </cfRule>
  </conditionalFormatting>
  <conditionalFormatting sqref="AA476">
    <cfRule type="containsBlanks" dxfId="3668" priority="3984">
      <formula>LEN(TRIM(AA476))=0</formula>
    </cfRule>
  </conditionalFormatting>
  <conditionalFormatting sqref="AB476">
    <cfRule type="containsBlanks" dxfId="3667" priority="3982">
      <formula>LEN(TRIM(AB476))=0</formula>
    </cfRule>
  </conditionalFormatting>
  <conditionalFormatting sqref="AB476">
    <cfRule type="containsBlanks" dxfId="3666" priority="3983">
      <formula>LEN(TRIM(AB476))=0</formula>
    </cfRule>
  </conditionalFormatting>
  <conditionalFormatting sqref="W476">
    <cfRule type="containsBlanks" dxfId="3665" priority="3981">
      <formula>LEN(TRIM(W476))=0</formula>
    </cfRule>
  </conditionalFormatting>
  <conditionalFormatting sqref="X476">
    <cfRule type="containsBlanks" dxfId="3664" priority="3980">
      <formula>LEN(TRIM(X476))=0</formula>
    </cfRule>
  </conditionalFormatting>
  <conditionalFormatting sqref="Y476">
    <cfRule type="containsBlanks" dxfId="3663" priority="3979">
      <formula>LEN(TRIM(Y476))=0</formula>
    </cfRule>
  </conditionalFormatting>
  <conditionalFormatting sqref="AC476:AD476">
    <cfRule type="containsBlanks" dxfId="3662" priority="3978">
      <formula>LEN(TRIM(AC476))=0</formula>
    </cfRule>
  </conditionalFormatting>
  <conditionalFormatting sqref="AG476">
    <cfRule type="containsBlanks" dxfId="3661" priority="3977">
      <formula>LEN(TRIM(AG476))=0</formula>
    </cfRule>
  </conditionalFormatting>
  <conditionalFormatting sqref="AO476">
    <cfRule type="containsBlanks" dxfId="3660" priority="3976">
      <formula>LEN(TRIM(AO476))=0</formula>
    </cfRule>
  </conditionalFormatting>
  <conditionalFormatting sqref="AP476">
    <cfRule type="containsBlanks" dxfId="3659" priority="3975">
      <formula>LEN(TRIM(AP476))=0</formula>
    </cfRule>
  </conditionalFormatting>
  <conditionalFormatting sqref="AL476">
    <cfRule type="containsBlanks" dxfId="3658" priority="3974">
      <formula>LEN(TRIM(AL476))=0</formula>
    </cfRule>
  </conditionalFormatting>
  <conditionalFormatting sqref="AQ477:AR477">
    <cfRule type="containsBlanks" dxfId="3657" priority="3946">
      <formula>LEN(TRIM(AQ477))=0</formula>
    </cfRule>
  </conditionalFormatting>
  <conditionalFormatting sqref="BG476:BG477">
    <cfRule type="containsBlanks" dxfId="3656" priority="3972">
      <formula>LEN(TRIM(BG476))=0</formula>
    </cfRule>
  </conditionalFormatting>
  <conditionalFormatting sqref="AS477:AT477 AX477">
    <cfRule type="containsBlanks" dxfId="3655" priority="3971">
      <formula>LEN(TRIM(AS477))=0</formula>
    </cfRule>
  </conditionalFormatting>
  <conditionalFormatting sqref="AO477">
    <cfRule type="containsBlanks" dxfId="3654" priority="3970">
      <formula>LEN(TRIM(AO477))=0</formula>
    </cfRule>
  </conditionalFormatting>
  <conditionalFormatting sqref="AP477">
    <cfRule type="containsBlanks" dxfId="3653" priority="3969">
      <formula>LEN(TRIM(AP477))=0</formula>
    </cfRule>
  </conditionalFormatting>
  <conditionalFormatting sqref="AE477:AF477 Q477:V477 Z477 AH477">
    <cfRule type="containsBlanks" dxfId="3652" priority="3968">
      <formula>LEN(TRIM(Q477))=0</formula>
    </cfRule>
  </conditionalFormatting>
  <conditionalFormatting sqref="F477">
    <cfRule type="containsBlanks" dxfId="3651" priority="3967">
      <formula>LEN(TRIM(F477))=0</formula>
    </cfRule>
  </conditionalFormatting>
  <conditionalFormatting sqref="G477">
    <cfRule type="containsBlanks" dxfId="3650" priority="3966">
      <formula>LEN(TRIM(G477))=0</formula>
    </cfRule>
  </conditionalFormatting>
  <conditionalFormatting sqref="H477">
    <cfRule type="containsBlanks" dxfId="3649" priority="3965">
      <formula>LEN(TRIM(H477))=0</formula>
    </cfRule>
  </conditionalFormatting>
  <conditionalFormatting sqref="J477">
    <cfRule type="containsBlanks" dxfId="3648" priority="3964">
      <formula>LEN(TRIM(J477))=0</formula>
    </cfRule>
  </conditionalFormatting>
  <conditionalFormatting sqref="I477">
    <cfRule type="containsBlanks" dxfId="3647" priority="3963">
      <formula>LEN(TRIM(I477))=0</formula>
    </cfRule>
  </conditionalFormatting>
  <conditionalFormatting sqref="L477">
    <cfRule type="containsBlanks" dxfId="3646" priority="3962">
      <formula>LEN(TRIM(L477))=0</formula>
    </cfRule>
  </conditionalFormatting>
  <conditionalFormatting sqref="K477">
    <cfRule type="containsBlanks" dxfId="3645" priority="3961">
      <formula>LEN(TRIM(K477))=0</formula>
    </cfRule>
  </conditionalFormatting>
  <conditionalFormatting sqref="M477">
    <cfRule type="containsBlanks" dxfId="3644" priority="3960">
      <formula>LEN(TRIM(M477))=0</formula>
    </cfRule>
  </conditionalFormatting>
  <conditionalFormatting sqref="N477 P477">
    <cfRule type="containsBlanks" dxfId="3643" priority="3959">
      <formula>LEN(TRIM(N477))=0</formula>
    </cfRule>
  </conditionalFormatting>
  <conditionalFormatting sqref="O477">
    <cfRule type="containsBlanks" dxfId="3642" priority="3958">
      <formula>LEN(TRIM(O477))=0</formula>
    </cfRule>
  </conditionalFormatting>
  <conditionalFormatting sqref="AA477">
    <cfRule type="containsBlanks" dxfId="3641" priority="3957">
      <formula>LEN(TRIM(AA477))=0</formula>
    </cfRule>
  </conditionalFormatting>
  <conditionalFormatting sqref="AB477">
    <cfRule type="containsBlanks" dxfId="3640" priority="3955">
      <formula>LEN(TRIM(AB477))=0</formula>
    </cfRule>
  </conditionalFormatting>
  <conditionalFormatting sqref="AB477">
    <cfRule type="containsBlanks" dxfId="3639" priority="3956">
      <formula>LEN(TRIM(AB477))=0</formula>
    </cfRule>
  </conditionalFormatting>
  <conditionalFormatting sqref="W477">
    <cfRule type="containsBlanks" dxfId="3638" priority="3954">
      <formula>LEN(TRIM(W477))=0</formula>
    </cfRule>
  </conditionalFormatting>
  <conditionalFormatting sqref="X477">
    <cfRule type="containsBlanks" dxfId="3637" priority="3953">
      <formula>LEN(TRIM(X477))=0</formula>
    </cfRule>
  </conditionalFormatting>
  <conditionalFormatting sqref="Y477">
    <cfRule type="containsBlanks" dxfId="3636" priority="3952">
      <formula>LEN(TRIM(Y477))=0</formula>
    </cfRule>
  </conditionalFormatting>
  <conditionalFormatting sqref="AC477:AD477">
    <cfRule type="containsBlanks" dxfId="3635" priority="3951">
      <formula>LEN(TRIM(AC477))=0</formula>
    </cfRule>
  </conditionalFormatting>
  <conditionalFormatting sqref="AG477">
    <cfRule type="containsBlanks" dxfId="3634" priority="3950">
      <formula>LEN(TRIM(AG477))=0</formula>
    </cfRule>
  </conditionalFormatting>
  <conditionalFormatting sqref="AL477">
    <cfRule type="containsBlanks" dxfId="3633" priority="3949">
      <formula>LEN(TRIM(AL477))=0</formula>
    </cfRule>
  </conditionalFormatting>
  <conditionalFormatting sqref="AM476:AM477">
    <cfRule type="containsBlanks" dxfId="3632" priority="3948">
      <formula>LEN(TRIM(AM476))=0</formula>
    </cfRule>
  </conditionalFormatting>
  <conditionalFormatting sqref="AN476:AN477">
    <cfRule type="containsBlanks" dxfId="3631" priority="3947">
      <formula>LEN(TRIM(AN476))=0</formula>
    </cfRule>
  </conditionalFormatting>
  <conditionalFormatting sqref="F478">
    <cfRule type="containsBlanks" dxfId="3630" priority="3917">
      <formula>LEN(TRIM(F478))=0</formula>
    </cfRule>
  </conditionalFormatting>
  <conditionalFormatting sqref="AU476:AV477">
    <cfRule type="containsBlanks" dxfId="3629" priority="3945">
      <formula>LEN(TRIM(AU476))=0</formula>
    </cfRule>
  </conditionalFormatting>
  <conditionalFormatting sqref="AW476:AW477">
    <cfRule type="containsBlanks" dxfId="3628" priority="3944">
      <formula>LEN(TRIM(AW476))=0</formula>
    </cfRule>
  </conditionalFormatting>
  <conditionalFormatting sqref="BE476:BE477">
    <cfRule type="containsBlanks" dxfId="3627" priority="3942">
      <formula>LEN(TRIM(BE476))=0</formula>
    </cfRule>
  </conditionalFormatting>
  <conditionalFormatting sqref="AY476:BD477">
    <cfRule type="containsBlanks" dxfId="3626" priority="3943">
      <formula>LEN(TRIM(AY476))=0</formula>
    </cfRule>
  </conditionalFormatting>
  <conditionalFormatting sqref="BF476:BF477">
    <cfRule type="containsBlanks" dxfId="3625" priority="3941">
      <formula>LEN(TRIM(BF476))=0</formula>
    </cfRule>
  </conditionalFormatting>
  <conditionalFormatting sqref="AF489">
    <cfRule type="containsBlanks" dxfId="3624" priority="3683">
      <formula>LEN(TRIM(AF489))=0</formula>
    </cfRule>
  </conditionalFormatting>
  <conditionalFormatting sqref="AE479:AF479 U481:V481 Z479 AH479 Q479 U479:V479 AH481 Z481 AE481:AF481">
    <cfRule type="containsBlanks" dxfId="3623" priority="3939">
      <formula>LEN(TRIM(Q479))=0</formula>
    </cfRule>
  </conditionalFormatting>
  <conditionalFormatting sqref="F479 F481">
    <cfRule type="containsBlanks" dxfId="3622" priority="3938">
      <formula>LEN(TRIM(F479))=0</formula>
    </cfRule>
  </conditionalFormatting>
  <conditionalFormatting sqref="G479 G481">
    <cfRule type="containsBlanks" dxfId="3621" priority="3937">
      <formula>LEN(TRIM(G479))=0</formula>
    </cfRule>
  </conditionalFormatting>
  <conditionalFormatting sqref="H479 H481">
    <cfRule type="containsBlanks" dxfId="3620" priority="3936">
      <formula>LEN(TRIM(H479))=0</formula>
    </cfRule>
  </conditionalFormatting>
  <conditionalFormatting sqref="J479 J481">
    <cfRule type="containsBlanks" dxfId="3619" priority="3935">
      <formula>LEN(TRIM(J479))=0</formula>
    </cfRule>
  </conditionalFormatting>
  <conditionalFormatting sqref="I479 I481">
    <cfRule type="containsBlanks" dxfId="3618" priority="3934">
      <formula>LEN(TRIM(I479))=0</formula>
    </cfRule>
  </conditionalFormatting>
  <conditionalFormatting sqref="L479 L481">
    <cfRule type="containsBlanks" dxfId="3617" priority="3933">
      <formula>LEN(TRIM(L479))=0</formula>
    </cfRule>
  </conditionalFormatting>
  <conditionalFormatting sqref="K479 K481">
    <cfRule type="containsBlanks" dxfId="3616" priority="3932">
      <formula>LEN(TRIM(K479))=0</formula>
    </cfRule>
  </conditionalFormatting>
  <conditionalFormatting sqref="M479 M481">
    <cfRule type="containsBlanks" dxfId="3615" priority="3931">
      <formula>LEN(TRIM(M479))=0</formula>
    </cfRule>
  </conditionalFormatting>
  <conditionalFormatting sqref="N479 P479 P481 N481">
    <cfRule type="containsBlanks" dxfId="3614" priority="3930">
      <formula>LEN(TRIM(N479))=0</formula>
    </cfRule>
  </conditionalFormatting>
  <conditionalFormatting sqref="O479 O481">
    <cfRule type="containsBlanks" dxfId="3613" priority="3929">
      <formula>LEN(TRIM(O479))=0</formula>
    </cfRule>
  </conditionalFormatting>
  <conditionalFormatting sqref="AA479 AA481">
    <cfRule type="containsBlanks" dxfId="3612" priority="3928">
      <formula>LEN(TRIM(AA479))=0</formula>
    </cfRule>
  </conditionalFormatting>
  <conditionalFormatting sqref="AB479 AB481">
    <cfRule type="containsBlanks" dxfId="3611" priority="3926">
      <formula>LEN(TRIM(AB479))=0</formula>
    </cfRule>
  </conditionalFormatting>
  <conditionalFormatting sqref="AB479 AB481">
    <cfRule type="containsBlanks" dxfId="3610" priority="3927">
      <formula>LEN(TRIM(AB479))=0</formula>
    </cfRule>
  </conditionalFormatting>
  <conditionalFormatting sqref="W479 W481">
    <cfRule type="containsBlanks" dxfId="3609" priority="3925">
      <formula>LEN(TRIM(W479))=0</formula>
    </cfRule>
  </conditionalFormatting>
  <conditionalFormatting sqref="X479 X481">
    <cfRule type="containsBlanks" dxfId="3608" priority="3924">
      <formula>LEN(TRIM(X479))=0</formula>
    </cfRule>
  </conditionalFormatting>
  <conditionalFormatting sqref="Y479 Y481">
    <cfRule type="containsBlanks" dxfId="3607" priority="3923">
      <formula>LEN(TRIM(Y479))=0</formula>
    </cfRule>
  </conditionalFormatting>
  <conditionalFormatting sqref="AC479:AD479 AC481:AD481">
    <cfRule type="containsBlanks" dxfId="3606" priority="3922">
      <formula>LEN(TRIM(AC479))=0</formula>
    </cfRule>
  </conditionalFormatting>
  <conditionalFormatting sqref="AQ478:AR478">
    <cfRule type="containsBlanks" dxfId="3605" priority="3920">
      <formula>LEN(TRIM(AQ478))=0</formula>
    </cfRule>
  </conditionalFormatting>
  <conditionalFormatting sqref="BI484">
    <cfRule type="notContainsBlanks" dxfId="3604" priority="3787">
      <formula>LEN(TRIM(BI484))&gt;0</formula>
    </cfRule>
  </conditionalFormatting>
  <conditionalFormatting sqref="AG478">
    <cfRule type="containsBlanks" dxfId="3603" priority="3900">
      <formula>LEN(TRIM(AG478))=0</formula>
    </cfRule>
  </conditionalFormatting>
  <conditionalFormatting sqref="AE478:AF478 Q478 Z478 AH478 U478:V478">
    <cfRule type="containsBlanks" dxfId="3602" priority="3918">
      <formula>LEN(TRIM(Q478))=0</formula>
    </cfRule>
  </conditionalFormatting>
  <conditionalFormatting sqref="AY487:BD487">
    <cfRule type="containsBlanks" dxfId="3601" priority="3708">
      <formula>LEN(TRIM(AY487))=0</formula>
    </cfRule>
  </conditionalFormatting>
  <conditionalFormatting sqref="G478">
    <cfRule type="containsBlanks" dxfId="3600" priority="3916">
      <formula>LEN(TRIM(G478))=0</formula>
    </cfRule>
  </conditionalFormatting>
  <conditionalFormatting sqref="H478">
    <cfRule type="containsBlanks" dxfId="3599" priority="3915">
      <formula>LEN(TRIM(H478))=0</formula>
    </cfRule>
  </conditionalFormatting>
  <conditionalFormatting sqref="J478">
    <cfRule type="containsBlanks" dxfId="3598" priority="3914">
      <formula>LEN(TRIM(J478))=0</formula>
    </cfRule>
  </conditionalFormatting>
  <conditionalFormatting sqref="I478">
    <cfRule type="containsBlanks" dxfId="3597" priority="3913">
      <formula>LEN(TRIM(I478))=0</formula>
    </cfRule>
  </conditionalFormatting>
  <conditionalFormatting sqref="L478">
    <cfRule type="containsBlanks" dxfId="3596" priority="3912">
      <formula>LEN(TRIM(L478))=0</formula>
    </cfRule>
  </conditionalFormatting>
  <conditionalFormatting sqref="K478">
    <cfRule type="containsBlanks" dxfId="3595" priority="3911">
      <formula>LEN(TRIM(K478))=0</formula>
    </cfRule>
  </conditionalFormatting>
  <conditionalFormatting sqref="M478">
    <cfRule type="containsBlanks" dxfId="3594" priority="3910">
      <formula>LEN(TRIM(M478))=0</formula>
    </cfRule>
  </conditionalFormatting>
  <conditionalFormatting sqref="N478 P478">
    <cfRule type="containsBlanks" dxfId="3593" priority="3909">
      <formula>LEN(TRIM(N478))=0</formula>
    </cfRule>
  </conditionalFormatting>
  <conditionalFormatting sqref="O478">
    <cfRule type="containsBlanks" dxfId="3592" priority="3908">
      <formula>LEN(TRIM(O478))=0</formula>
    </cfRule>
  </conditionalFormatting>
  <conditionalFormatting sqref="AA478">
    <cfRule type="containsBlanks" dxfId="3591" priority="3907">
      <formula>LEN(TRIM(AA478))=0</formula>
    </cfRule>
  </conditionalFormatting>
  <conditionalFormatting sqref="AB478">
    <cfRule type="containsBlanks" dxfId="3590" priority="3905">
      <formula>LEN(TRIM(AB478))=0</formula>
    </cfRule>
  </conditionalFormatting>
  <conditionalFormatting sqref="AB478">
    <cfRule type="containsBlanks" dxfId="3589" priority="3906">
      <formula>LEN(TRIM(AB478))=0</formula>
    </cfRule>
  </conditionalFormatting>
  <conditionalFormatting sqref="W478">
    <cfRule type="containsBlanks" dxfId="3588" priority="3904">
      <formula>LEN(TRIM(W478))=0</formula>
    </cfRule>
  </conditionalFormatting>
  <conditionalFormatting sqref="X478">
    <cfRule type="containsBlanks" dxfId="3587" priority="3903">
      <formula>LEN(TRIM(X478))=0</formula>
    </cfRule>
  </conditionalFormatting>
  <conditionalFormatting sqref="Y478">
    <cfRule type="containsBlanks" dxfId="3586" priority="3902">
      <formula>LEN(TRIM(Y478))=0</formula>
    </cfRule>
  </conditionalFormatting>
  <conditionalFormatting sqref="AC478:AD478">
    <cfRule type="containsBlanks" dxfId="3585" priority="3901">
      <formula>LEN(TRIM(AC478))=0</formula>
    </cfRule>
  </conditionalFormatting>
  <conditionalFormatting sqref="BF486:BG486">
    <cfRule type="containsBlanks" dxfId="3584" priority="3723">
      <formula>LEN(TRIM(BF486))=0</formula>
    </cfRule>
  </conditionalFormatting>
  <conditionalFormatting sqref="BF486:BG486">
    <cfRule type="containsBlanks" dxfId="3583" priority="3722">
      <formula>LEN(TRIM(BF486))=0</formula>
    </cfRule>
  </conditionalFormatting>
  <conditionalFormatting sqref="R478:R479">
    <cfRule type="containsBlanks" dxfId="3582" priority="3897">
      <formula>LEN(TRIM(R478))=0</formula>
    </cfRule>
  </conditionalFormatting>
  <conditionalFormatting sqref="AS485:AT485">
    <cfRule type="containsBlanks" dxfId="3581" priority="3745">
      <formula>LEN(TRIM(AS485))=0</formula>
    </cfRule>
  </conditionalFormatting>
  <conditionalFormatting sqref="O487">
    <cfRule type="containsBlanks" dxfId="3580" priority="3718">
      <formula>LEN(TRIM(O487))=0</formula>
    </cfRule>
  </conditionalFormatting>
  <conditionalFormatting sqref="AO478:AO479 AO481">
    <cfRule type="containsBlanks" dxfId="3579" priority="3893">
      <formula>LEN(TRIM(AO478))=0</formula>
    </cfRule>
  </conditionalFormatting>
  <conditionalFormatting sqref="AI480:AJ480 AM480 AQ480:AT480">
    <cfRule type="containsBlanks" dxfId="3578" priority="3891">
      <formula>LEN(TRIM(AI480))=0</formula>
    </cfRule>
  </conditionalFormatting>
  <conditionalFormatting sqref="AG480">
    <cfRule type="containsBlanks" dxfId="3577" priority="3871">
      <formula>LEN(TRIM(AG480))=0</formula>
    </cfRule>
  </conditionalFormatting>
  <conditionalFormatting sqref="AP480">
    <cfRule type="containsBlanks" dxfId="3576" priority="3864">
      <formula>LEN(TRIM(AP480))=0</formula>
    </cfRule>
  </conditionalFormatting>
  <conditionalFormatting sqref="AE480:AF480 Z480 AH480 Q480 S480 U480:V480">
    <cfRule type="containsBlanks" dxfId="3575" priority="3889">
      <formula>LEN(TRIM(Q480))=0</formula>
    </cfRule>
  </conditionalFormatting>
  <conditionalFormatting sqref="F480">
    <cfRule type="containsBlanks" dxfId="3574" priority="3888">
      <formula>LEN(TRIM(F480))=0</formula>
    </cfRule>
  </conditionalFormatting>
  <conditionalFormatting sqref="AF487">
    <cfRule type="containsBlanks" dxfId="3573" priority="3712">
      <formula>LEN(TRIM(AF487))=0</formula>
    </cfRule>
  </conditionalFormatting>
  <conditionalFormatting sqref="H480">
    <cfRule type="containsBlanks" dxfId="3572" priority="3886">
      <formula>LEN(TRIM(H480))=0</formula>
    </cfRule>
  </conditionalFormatting>
  <conditionalFormatting sqref="J480">
    <cfRule type="containsBlanks" dxfId="3571" priority="3885">
      <formula>LEN(TRIM(J480))=0</formula>
    </cfRule>
  </conditionalFormatting>
  <conditionalFormatting sqref="I480">
    <cfRule type="containsBlanks" dxfId="3570" priority="3884">
      <formula>LEN(TRIM(I480))=0</formula>
    </cfRule>
  </conditionalFormatting>
  <conditionalFormatting sqref="L480">
    <cfRule type="containsBlanks" dxfId="3569" priority="3883">
      <formula>LEN(TRIM(L480))=0</formula>
    </cfRule>
  </conditionalFormatting>
  <conditionalFormatting sqref="K480">
    <cfRule type="containsBlanks" dxfId="3568" priority="3882">
      <formula>LEN(TRIM(K480))=0</formula>
    </cfRule>
  </conditionalFormatting>
  <conditionalFormatting sqref="M480">
    <cfRule type="containsBlanks" dxfId="3567" priority="3881">
      <formula>LEN(TRIM(M480))=0</formula>
    </cfRule>
  </conditionalFormatting>
  <conditionalFormatting sqref="N480 P480">
    <cfRule type="containsBlanks" dxfId="3566" priority="3880">
      <formula>LEN(TRIM(N480))=0</formula>
    </cfRule>
  </conditionalFormatting>
  <conditionalFormatting sqref="O480">
    <cfRule type="containsBlanks" dxfId="3565" priority="3879">
      <formula>LEN(TRIM(O480))=0</formula>
    </cfRule>
  </conditionalFormatting>
  <conditionalFormatting sqref="AA480">
    <cfRule type="containsBlanks" dxfId="3564" priority="3878">
      <formula>LEN(TRIM(AA480))=0</formula>
    </cfRule>
  </conditionalFormatting>
  <conditionalFormatting sqref="AB480">
    <cfRule type="containsBlanks" dxfId="3563" priority="3876">
      <formula>LEN(TRIM(AB480))=0</formula>
    </cfRule>
  </conditionalFormatting>
  <conditionalFormatting sqref="AB480">
    <cfRule type="containsBlanks" dxfId="3562" priority="3877">
      <formula>LEN(TRIM(AB480))=0</formula>
    </cfRule>
  </conditionalFormatting>
  <conditionalFormatting sqref="W480">
    <cfRule type="containsBlanks" dxfId="3561" priority="3875">
      <formula>LEN(TRIM(W480))=0</formula>
    </cfRule>
  </conditionalFormatting>
  <conditionalFormatting sqref="X480">
    <cfRule type="containsBlanks" dxfId="3560" priority="3874">
      <formula>LEN(TRIM(X480))=0</formula>
    </cfRule>
  </conditionalFormatting>
  <conditionalFormatting sqref="Y480">
    <cfRule type="containsBlanks" dxfId="3559" priority="3873">
      <formula>LEN(TRIM(Y480))=0</formula>
    </cfRule>
  </conditionalFormatting>
  <conditionalFormatting sqref="AC480:AD480">
    <cfRule type="containsBlanks" dxfId="3558" priority="3872">
      <formula>LEN(TRIM(AC480))=0</formula>
    </cfRule>
  </conditionalFormatting>
  <conditionalFormatting sqref="AL480">
    <cfRule type="containsBlanks" dxfId="3557" priority="3870">
      <formula>LEN(TRIM(AL480))=0</formula>
    </cfRule>
  </conditionalFormatting>
  <conditionalFormatting sqref="AK480">
    <cfRule type="containsBlanks" dxfId="3556" priority="3869">
      <formula>LEN(TRIM(AK480))=0</formula>
    </cfRule>
  </conditionalFormatting>
  <conditionalFormatting sqref="R480">
    <cfRule type="containsBlanks" dxfId="3555" priority="3868">
      <formula>LEN(TRIM(R480))=0</formula>
    </cfRule>
  </conditionalFormatting>
  <conditionalFormatting sqref="T480">
    <cfRule type="containsBlanks" dxfId="3554" priority="3867">
      <formula>LEN(TRIM(T480))=0</formula>
    </cfRule>
  </conditionalFormatting>
  <conditionalFormatting sqref="AN480">
    <cfRule type="containsBlanks" dxfId="3553" priority="3866">
      <formula>LEN(TRIM(AN480))=0</formula>
    </cfRule>
  </conditionalFormatting>
  <conditionalFormatting sqref="AO480">
    <cfRule type="containsBlanks" dxfId="3552" priority="3865">
      <formula>LEN(TRIM(AO480))=0</formula>
    </cfRule>
  </conditionalFormatting>
  <conditionalFormatting sqref="AS478:AV478">
    <cfRule type="containsBlanks" dxfId="3551" priority="3863">
      <formula>LEN(TRIM(AS478))=0</formula>
    </cfRule>
  </conditionalFormatting>
  <conditionalFormatting sqref="AS479:AV479">
    <cfRule type="containsBlanks" dxfId="3550" priority="3862">
      <formula>LEN(TRIM(AS479))=0</formula>
    </cfRule>
  </conditionalFormatting>
  <conditionalFormatting sqref="AX478:AX480">
    <cfRule type="containsBlanks" dxfId="3549" priority="3861">
      <formula>LEN(TRIM(AX478))=0</formula>
    </cfRule>
  </conditionalFormatting>
  <conditionalFormatting sqref="AW478:AW480">
    <cfRule type="containsBlanks" dxfId="3548" priority="3860">
      <formula>LEN(TRIM(AW478))=0</formula>
    </cfRule>
  </conditionalFormatting>
  <conditionalFormatting sqref="AU480:AV480">
    <cfRule type="containsBlanks" dxfId="3547" priority="3859">
      <formula>LEN(TRIM(AU480))=0</formula>
    </cfRule>
  </conditionalFormatting>
  <conditionalFormatting sqref="AI478:AN479">
    <cfRule type="containsBlanks" dxfId="3546" priority="3858">
      <formula>LEN(TRIM(AI478))=0</formula>
    </cfRule>
  </conditionalFormatting>
  <conditionalFormatting sqref="G480">
    <cfRule type="containsBlanks" dxfId="3545" priority="3857">
      <formula>LEN(TRIM(G480))=0</formula>
    </cfRule>
  </conditionalFormatting>
  <conditionalFormatting sqref="AI482:AK482 AQ482:AT482">
    <cfRule type="containsBlanks" dxfId="3544" priority="3856">
      <formula>LEN(TRIM(AI482))=0</formula>
    </cfRule>
  </conditionalFormatting>
  <conditionalFormatting sqref="AG482">
    <cfRule type="containsBlanks" dxfId="3543" priority="3836">
      <formula>LEN(TRIM(AG482))=0</formula>
    </cfRule>
  </conditionalFormatting>
  <conditionalFormatting sqref="AP482">
    <cfRule type="containsBlanks" dxfId="3542" priority="3834">
      <formula>LEN(TRIM(AP482))=0</formula>
    </cfRule>
  </conditionalFormatting>
  <conditionalFormatting sqref="U482:V482 AH482 Z482 AE482:AF482">
    <cfRule type="containsBlanks" dxfId="3541" priority="3854">
      <formula>LEN(TRIM(U482))=0</formula>
    </cfRule>
  </conditionalFormatting>
  <conditionalFormatting sqref="F482">
    <cfRule type="containsBlanks" dxfId="3540" priority="3853">
      <formula>LEN(TRIM(F482))=0</formula>
    </cfRule>
  </conditionalFormatting>
  <conditionalFormatting sqref="I488">
    <cfRule type="containsBlanks" dxfId="3539" priority="3701">
      <formula>LEN(TRIM(I488))=0</formula>
    </cfRule>
  </conditionalFormatting>
  <conditionalFormatting sqref="H482">
    <cfRule type="containsBlanks" dxfId="3538" priority="3851">
      <formula>LEN(TRIM(H482))=0</formula>
    </cfRule>
  </conditionalFormatting>
  <conditionalFormatting sqref="J482">
    <cfRule type="containsBlanks" dxfId="3537" priority="3850">
      <formula>LEN(TRIM(J482))=0</formula>
    </cfRule>
  </conditionalFormatting>
  <conditionalFormatting sqref="I482">
    <cfRule type="containsBlanks" dxfId="3536" priority="3849">
      <formula>LEN(TRIM(I482))=0</formula>
    </cfRule>
  </conditionalFormatting>
  <conditionalFormatting sqref="L482">
    <cfRule type="containsBlanks" dxfId="3535" priority="3848">
      <formula>LEN(TRIM(L482))=0</formula>
    </cfRule>
  </conditionalFormatting>
  <conditionalFormatting sqref="K482">
    <cfRule type="containsBlanks" dxfId="3534" priority="3847">
      <formula>LEN(TRIM(K482))=0</formula>
    </cfRule>
  </conditionalFormatting>
  <conditionalFormatting sqref="M482">
    <cfRule type="containsBlanks" dxfId="3533" priority="3846">
      <formula>LEN(TRIM(M482))=0</formula>
    </cfRule>
  </conditionalFormatting>
  <conditionalFormatting sqref="P482 N482">
    <cfRule type="containsBlanks" dxfId="3532" priority="3845">
      <formula>LEN(TRIM(N482))=0</formula>
    </cfRule>
  </conditionalFormatting>
  <conditionalFormatting sqref="O482">
    <cfRule type="containsBlanks" dxfId="3531" priority="3844">
      <formula>LEN(TRIM(O482))=0</formula>
    </cfRule>
  </conditionalFormatting>
  <conditionalFormatting sqref="AA482">
    <cfRule type="containsBlanks" dxfId="3530" priority="3843">
      <formula>LEN(TRIM(AA482))=0</formula>
    </cfRule>
  </conditionalFormatting>
  <conditionalFormatting sqref="AB482">
    <cfRule type="containsBlanks" dxfId="3529" priority="3841">
      <formula>LEN(TRIM(AB482))=0</formula>
    </cfRule>
  </conditionalFormatting>
  <conditionalFormatting sqref="AB482">
    <cfRule type="containsBlanks" dxfId="3528" priority="3842">
      <formula>LEN(TRIM(AB482))=0</formula>
    </cfRule>
  </conditionalFormatting>
  <conditionalFormatting sqref="W482">
    <cfRule type="containsBlanks" dxfId="3527" priority="3840">
      <formula>LEN(TRIM(W482))=0</formula>
    </cfRule>
  </conditionalFormatting>
  <conditionalFormatting sqref="X482">
    <cfRule type="containsBlanks" dxfId="3526" priority="3839">
      <formula>LEN(TRIM(X482))=0</formula>
    </cfRule>
  </conditionalFormatting>
  <conditionalFormatting sqref="Y482">
    <cfRule type="containsBlanks" dxfId="3525" priority="3838">
      <formula>LEN(TRIM(Y482))=0</formula>
    </cfRule>
  </conditionalFormatting>
  <conditionalFormatting sqref="AC482:AD482">
    <cfRule type="containsBlanks" dxfId="3524" priority="3837">
      <formula>LEN(TRIM(AC482))=0</formula>
    </cfRule>
  </conditionalFormatting>
  <conditionalFormatting sqref="AO482">
    <cfRule type="containsBlanks" dxfId="3523" priority="3835">
      <formula>LEN(TRIM(AO482))=0</formula>
    </cfRule>
  </conditionalFormatting>
  <conditionalFormatting sqref="G482">
    <cfRule type="containsBlanks" dxfId="3522" priority="3833">
      <formula>LEN(TRIM(G482))=0</formula>
    </cfRule>
  </conditionalFormatting>
  <conditionalFormatting sqref="S478:T479">
    <cfRule type="containsBlanks" dxfId="3521" priority="3832">
      <formula>LEN(TRIM(S478))=0</formula>
    </cfRule>
  </conditionalFormatting>
  <conditionalFormatting sqref="Q481">
    <cfRule type="containsBlanks" dxfId="3520" priority="3831">
      <formula>LEN(TRIM(Q481))=0</formula>
    </cfRule>
  </conditionalFormatting>
  <conditionalFormatting sqref="R481">
    <cfRule type="containsBlanks" dxfId="3519" priority="3830">
      <formula>LEN(TRIM(R481))=0</formula>
    </cfRule>
  </conditionalFormatting>
  <conditionalFormatting sqref="S481:T481">
    <cfRule type="containsBlanks" dxfId="3518" priority="3829">
      <formula>LEN(TRIM(S481))=0</formula>
    </cfRule>
  </conditionalFormatting>
  <conditionalFormatting sqref="Q482 S482">
    <cfRule type="containsBlanks" dxfId="3517" priority="3828">
      <formula>LEN(TRIM(Q482))=0</formula>
    </cfRule>
  </conditionalFormatting>
  <conditionalFormatting sqref="R482">
    <cfRule type="containsBlanks" dxfId="3516" priority="3827">
      <formula>LEN(TRIM(R482))=0</formula>
    </cfRule>
  </conditionalFormatting>
  <conditionalFormatting sqref="T482">
    <cfRule type="containsBlanks" dxfId="3515" priority="3826">
      <formula>LEN(TRIM(T482))=0</formula>
    </cfRule>
  </conditionalFormatting>
  <conditionalFormatting sqref="AI481:AN481">
    <cfRule type="containsBlanks" dxfId="3514" priority="3825">
      <formula>LEN(TRIM(AI481))=0</formula>
    </cfRule>
  </conditionalFormatting>
  <conditionalFormatting sqref="AL482">
    <cfRule type="containsBlanks" dxfId="3513" priority="3824">
      <formula>LEN(TRIM(AL482))=0</formula>
    </cfRule>
  </conditionalFormatting>
  <conditionalFormatting sqref="BG478:BG479">
    <cfRule type="containsBlanks" dxfId="3512" priority="3823">
      <formula>LEN(TRIM(BG478))=0</formula>
    </cfRule>
  </conditionalFormatting>
  <conditionalFormatting sqref="BG478:BG479">
    <cfRule type="containsBlanks" dxfId="3511" priority="3822">
      <formula>LEN(TRIM(BG478))=0</formula>
    </cfRule>
  </conditionalFormatting>
  <conditionalFormatting sqref="BG481">
    <cfRule type="containsBlanks" dxfId="3510" priority="3821">
      <formula>LEN(TRIM(BG481))=0</formula>
    </cfRule>
  </conditionalFormatting>
  <conditionalFormatting sqref="BG480">
    <cfRule type="containsBlanks" dxfId="3509" priority="3820">
      <formula>LEN(TRIM(BG480))=0</formula>
    </cfRule>
  </conditionalFormatting>
  <conditionalFormatting sqref="BG482">
    <cfRule type="containsBlanks" dxfId="3508" priority="3819">
      <formula>LEN(TRIM(BG482))=0</formula>
    </cfRule>
  </conditionalFormatting>
  <conditionalFormatting sqref="BF478:BF482">
    <cfRule type="containsBlanks" dxfId="3507" priority="3818">
      <formula>LEN(TRIM(BF478))=0</formula>
    </cfRule>
  </conditionalFormatting>
  <conditionalFormatting sqref="BF478:BF482">
    <cfRule type="containsBlanks" dxfId="3506" priority="3817">
      <formula>LEN(TRIM(BF478))=0</formula>
    </cfRule>
  </conditionalFormatting>
  <conditionalFormatting sqref="BI480">
    <cfRule type="notContainsBlanks" dxfId="3505" priority="3816">
      <formula>LEN(TRIM(BI480))&gt;0</formula>
    </cfRule>
  </conditionalFormatting>
  <conditionalFormatting sqref="BI482">
    <cfRule type="notContainsBlanks" dxfId="3504" priority="3815">
      <formula>LEN(TRIM(BI482))&gt;0</formula>
    </cfRule>
  </conditionalFormatting>
  <conditionalFormatting sqref="BI478:BI479">
    <cfRule type="notContainsBlanks" dxfId="3503" priority="3814">
      <formula>LEN(TRIM(BI478))&gt;0</formula>
    </cfRule>
  </conditionalFormatting>
  <conditionalFormatting sqref="BE478:BE482">
    <cfRule type="containsBlanks" dxfId="3502" priority="3812">
      <formula>LEN(TRIM(BE478))=0</formula>
    </cfRule>
  </conditionalFormatting>
  <conditionalFormatting sqref="AY478:BD482">
    <cfRule type="containsBlanks" dxfId="3501" priority="3813">
      <formula>LEN(TRIM(AY478))=0</formula>
    </cfRule>
  </conditionalFormatting>
  <conditionalFormatting sqref="AX481:AX482">
    <cfRule type="containsBlanks" dxfId="3500" priority="3811">
      <formula>LEN(TRIM(AX481))=0</formula>
    </cfRule>
  </conditionalFormatting>
  <conditionalFormatting sqref="AW481:AW482">
    <cfRule type="containsBlanks" dxfId="3499" priority="3810">
      <formula>LEN(TRIM(AW481))=0</formula>
    </cfRule>
  </conditionalFormatting>
  <conditionalFormatting sqref="AU481:AV482">
    <cfRule type="containsBlanks" dxfId="3498" priority="3809">
      <formula>LEN(TRIM(AU481))=0</formula>
    </cfRule>
  </conditionalFormatting>
  <conditionalFormatting sqref="AS481:AT481">
    <cfRule type="containsBlanks" dxfId="3497" priority="3808">
      <formula>LEN(TRIM(AS481))=0</formula>
    </cfRule>
  </conditionalFormatting>
  <conditionalFormatting sqref="AM482">
    <cfRule type="containsBlanks" dxfId="3496" priority="3807">
      <formula>LEN(TRIM(AM482))=0</formula>
    </cfRule>
  </conditionalFormatting>
  <conditionalFormatting sqref="AN482">
    <cfRule type="containsBlanks" dxfId="3495" priority="3806">
      <formula>LEN(TRIM(AN482))=0</formula>
    </cfRule>
  </conditionalFormatting>
  <conditionalFormatting sqref="F483">
    <cfRule type="containsBlanks" dxfId="3494" priority="3805">
      <formula>LEN(TRIM(F483))=0</formula>
    </cfRule>
  </conditionalFormatting>
  <conditionalFormatting sqref="BF483">
    <cfRule type="containsBlanks" dxfId="3493" priority="3804">
      <formula>LEN(TRIM(BF483))=0</formula>
    </cfRule>
  </conditionalFormatting>
  <conditionalFormatting sqref="BG483">
    <cfRule type="containsBlanks" dxfId="3492" priority="3803">
      <formula>LEN(TRIM(BG483))=0</formula>
    </cfRule>
  </conditionalFormatting>
  <conditionalFormatting sqref="BE483">
    <cfRule type="containsBlanks" dxfId="3491" priority="3801">
      <formula>LEN(TRIM(BE483))=0</formula>
    </cfRule>
  </conditionalFormatting>
  <conditionalFormatting sqref="AY483:BD483">
    <cfRule type="containsBlanks" dxfId="3490" priority="3802">
      <formula>LEN(TRIM(AY483))=0</formula>
    </cfRule>
  </conditionalFormatting>
  <conditionalFormatting sqref="AX483">
    <cfRule type="containsBlanks" dxfId="3489" priority="3800">
      <formula>LEN(TRIM(AX483))=0</formula>
    </cfRule>
  </conditionalFormatting>
  <conditionalFormatting sqref="Y483:Z483 AE483:AF483 AH483">
    <cfRule type="containsBlanks" dxfId="3488" priority="3799">
      <formula>LEN(TRIM(Y483))=0</formula>
    </cfRule>
  </conditionalFormatting>
  <conditionalFormatting sqref="W483">
    <cfRule type="containsBlanks" dxfId="3487" priority="3798">
      <formula>LEN(TRIM(W483))=0</formula>
    </cfRule>
  </conditionalFormatting>
  <conditionalFormatting sqref="X483">
    <cfRule type="containsBlanks" dxfId="3486" priority="3797">
      <formula>LEN(TRIM(X483))=0</formula>
    </cfRule>
  </conditionalFormatting>
  <conditionalFormatting sqref="AA483">
    <cfRule type="containsBlanks" dxfId="3485" priority="3796">
      <formula>LEN(TRIM(AA483))=0</formula>
    </cfRule>
  </conditionalFormatting>
  <conditionalFormatting sqref="AB483">
    <cfRule type="containsBlanks" dxfId="3484" priority="3794">
      <formula>LEN(TRIM(AB483))=0</formula>
    </cfRule>
  </conditionalFormatting>
  <conditionalFormatting sqref="AB483">
    <cfRule type="containsBlanks" dxfId="3483" priority="3795">
      <formula>LEN(TRIM(AB483))=0</formula>
    </cfRule>
  </conditionalFormatting>
  <conditionalFormatting sqref="AG483">
    <cfRule type="containsBlanks" dxfId="3482" priority="3793">
      <formula>LEN(TRIM(AG483))=0</formula>
    </cfRule>
  </conditionalFormatting>
  <conditionalFormatting sqref="AC483:AD483">
    <cfRule type="containsBlanks" dxfId="3481" priority="3792">
      <formula>LEN(TRIM(AC483))=0</formula>
    </cfRule>
  </conditionalFormatting>
  <conditionalFormatting sqref="K483:P483">
    <cfRule type="containsBlanks" dxfId="3480" priority="3791">
      <formula>LEN(TRIM(K483))=0</formula>
    </cfRule>
  </conditionalFormatting>
  <conditionalFormatting sqref="J483">
    <cfRule type="containsBlanks" dxfId="3479" priority="3790">
      <formula>LEN(TRIM(J483))=0</formula>
    </cfRule>
  </conditionalFormatting>
  <conditionalFormatting sqref="I483">
    <cfRule type="containsBlanks" dxfId="3478" priority="3789">
      <formula>LEN(TRIM(I483))=0</formula>
    </cfRule>
  </conditionalFormatting>
  <conditionalFormatting sqref="G484:H484 BF484 AI484:AK484 Q484:V484 AQ484:AT484">
    <cfRule type="containsBlanks" dxfId="3477" priority="3788">
      <formula>LEN(TRIM(G484))=0</formula>
    </cfRule>
  </conditionalFormatting>
  <conditionalFormatting sqref="F484">
    <cfRule type="containsBlanks" dxfId="3476" priority="3786">
      <formula>LEN(TRIM(F484))=0</formula>
    </cfRule>
  </conditionalFormatting>
  <conditionalFormatting sqref="BF484">
    <cfRule type="containsBlanks" dxfId="3475" priority="3785">
      <formula>LEN(TRIM(BF484))=0</formula>
    </cfRule>
  </conditionalFormatting>
  <conditionalFormatting sqref="BG484">
    <cfRule type="containsBlanks" dxfId="3474" priority="3784">
      <formula>LEN(TRIM(BG484))=0</formula>
    </cfRule>
  </conditionalFormatting>
  <conditionalFormatting sqref="BE484">
    <cfRule type="containsBlanks" dxfId="3473" priority="3782">
      <formula>LEN(TRIM(BE484))=0</formula>
    </cfRule>
  </conditionalFormatting>
  <conditionalFormatting sqref="AY484:BD484">
    <cfRule type="containsBlanks" dxfId="3472" priority="3783">
      <formula>LEN(TRIM(AY484))=0</formula>
    </cfRule>
  </conditionalFormatting>
  <conditionalFormatting sqref="AX484">
    <cfRule type="containsBlanks" dxfId="3471" priority="3781">
      <formula>LEN(TRIM(AX484))=0</formula>
    </cfRule>
  </conditionalFormatting>
  <conditionalFormatting sqref="Y484:Z484 AE484:AF484 AH484">
    <cfRule type="containsBlanks" dxfId="3470" priority="3780">
      <formula>LEN(TRIM(Y484))=0</formula>
    </cfRule>
  </conditionalFormatting>
  <conditionalFormatting sqref="W484">
    <cfRule type="containsBlanks" dxfId="3469" priority="3779">
      <formula>LEN(TRIM(W484))=0</formula>
    </cfRule>
  </conditionalFormatting>
  <conditionalFormatting sqref="X484">
    <cfRule type="containsBlanks" dxfId="3468" priority="3778">
      <formula>LEN(TRIM(X484))=0</formula>
    </cfRule>
  </conditionalFormatting>
  <conditionalFormatting sqref="AA484">
    <cfRule type="containsBlanks" dxfId="3467" priority="3777">
      <formula>LEN(TRIM(AA484))=0</formula>
    </cfRule>
  </conditionalFormatting>
  <conditionalFormatting sqref="AB484">
    <cfRule type="containsBlanks" dxfId="3466" priority="3775">
      <formula>LEN(TRIM(AB484))=0</formula>
    </cfRule>
  </conditionalFormatting>
  <conditionalFormatting sqref="AB484">
    <cfRule type="containsBlanks" dxfId="3465" priority="3776">
      <formula>LEN(TRIM(AB484))=0</formula>
    </cfRule>
  </conditionalFormatting>
  <conditionalFormatting sqref="AG484">
    <cfRule type="containsBlanks" dxfId="3464" priority="3774">
      <formula>LEN(TRIM(AG484))=0</formula>
    </cfRule>
  </conditionalFormatting>
  <conditionalFormatting sqref="AC484:AD484">
    <cfRule type="containsBlanks" dxfId="3463" priority="3773">
      <formula>LEN(TRIM(AC484))=0</formula>
    </cfRule>
  </conditionalFormatting>
  <conditionalFormatting sqref="K484:P484">
    <cfRule type="containsBlanks" dxfId="3462" priority="3772">
      <formula>LEN(TRIM(K484))=0</formula>
    </cfRule>
  </conditionalFormatting>
  <conditionalFormatting sqref="J484">
    <cfRule type="containsBlanks" dxfId="3461" priority="3771">
      <formula>LEN(TRIM(J484))=0</formula>
    </cfRule>
  </conditionalFormatting>
  <conditionalFormatting sqref="I484">
    <cfRule type="containsBlanks" dxfId="3460" priority="3770">
      <formula>LEN(TRIM(I484))=0</formula>
    </cfRule>
  </conditionalFormatting>
  <conditionalFormatting sqref="AL483:AL484">
    <cfRule type="containsBlanks" dxfId="3459" priority="3769">
      <formula>LEN(TRIM(AL483))=0</formula>
    </cfRule>
  </conditionalFormatting>
  <conditionalFormatting sqref="AM483:AM484">
    <cfRule type="containsBlanks" dxfId="3458" priority="3768">
      <formula>LEN(TRIM(AM483))=0</formula>
    </cfRule>
  </conditionalFormatting>
  <conditionalFormatting sqref="AN483:AN484">
    <cfRule type="containsBlanks" dxfId="3457" priority="3767">
      <formula>LEN(TRIM(AN483))=0</formula>
    </cfRule>
  </conditionalFormatting>
  <conditionalFormatting sqref="AI483">
    <cfRule type="containsBlanks" dxfId="3456" priority="3766">
      <formula>LEN(TRIM(AI483))=0</formula>
    </cfRule>
  </conditionalFormatting>
  <conditionalFormatting sqref="AP484">
    <cfRule type="containsBlanks" dxfId="3455" priority="3765">
      <formula>LEN(TRIM(AP484))=0</formula>
    </cfRule>
  </conditionalFormatting>
  <conditionalFormatting sqref="AO484">
    <cfRule type="containsBlanks" dxfId="3454" priority="3764">
      <formula>LEN(TRIM(AO484))=0</formula>
    </cfRule>
  </conditionalFormatting>
  <conditionalFormatting sqref="AW484">
    <cfRule type="containsBlanks" dxfId="3453" priority="3763">
      <formula>LEN(TRIM(AW484))=0</formula>
    </cfRule>
  </conditionalFormatting>
  <conditionalFormatting sqref="AU483:AV484">
    <cfRule type="containsBlanks" dxfId="3452" priority="3762">
      <formula>LEN(TRIM(AU483))=0</formula>
    </cfRule>
  </conditionalFormatting>
  <conditionalFormatting sqref="H485">
    <cfRule type="containsBlanks" dxfId="3451" priority="3761">
      <formula>LEN(TRIM(H485))=0</formula>
    </cfRule>
  </conditionalFormatting>
  <conditionalFormatting sqref="J485">
    <cfRule type="containsBlanks" dxfId="3450" priority="3760">
      <formula>LEN(TRIM(J485))=0</formula>
    </cfRule>
  </conditionalFormatting>
  <conditionalFormatting sqref="I485">
    <cfRule type="containsBlanks" dxfId="3449" priority="3759">
      <formula>LEN(TRIM(I485))=0</formula>
    </cfRule>
  </conditionalFormatting>
  <conditionalFormatting sqref="L485">
    <cfRule type="containsBlanks" dxfId="3448" priority="3758">
      <formula>LEN(TRIM(L485))=0</formula>
    </cfRule>
  </conditionalFormatting>
  <conditionalFormatting sqref="O485">
    <cfRule type="containsBlanks" dxfId="3447" priority="3757">
      <formula>LEN(TRIM(O485))=0</formula>
    </cfRule>
  </conditionalFormatting>
  <conditionalFormatting sqref="W485:X485">
    <cfRule type="containsBlanks" dxfId="3446" priority="3755">
      <formula>LEN(TRIM(W485))=0</formula>
    </cfRule>
  </conditionalFormatting>
  <conditionalFormatting sqref="AC485:AD485">
    <cfRule type="containsBlanks" dxfId="3445" priority="3754">
      <formula>LEN(TRIM(AC485))=0</formula>
    </cfRule>
  </conditionalFormatting>
  <conditionalFormatting sqref="AF485">
    <cfRule type="containsBlanks" dxfId="3444" priority="3753">
      <formula>LEN(TRIM(AF485))=0</formula>
    </cfRule>
  </conditionalFormatting>
  <conditionalFormatting sqref="AG485">
    <cfRule type="containsBlanks" dxfId="3443" priority="3752">
      <formula>LEN(TRIM(AG485))=0</formula>
    </cfRule>
  </conditionalFormatting>
  <conditionalFormatting sqref="AX485">
    <cfRule type="containsBlanks" dxfId="3442" priority="3751">
      <formula>LEN(TRIM(AX485))=0</formula>
    </cfRule>
  </conditionalFormatting>
  <conditionalFormatting sqref="AU485:AV485">
    <cfRule type="containsBlanks" dxfId="3441" priority="3750">
      <formula>LEN(TRIM(AU485))=0</formula>
    </cfRule>
  </conditionalFormatting>
  <conditionalFormatting sqref="BE485">
    <cfRule type="containsBlanks" dxfId="3440" priority="3748">
      <formula>LEN(TRIM(BE485))=0</formula>
    </cfRule>
  </conditionalFormatting>
  <conditionalFormatting sqref="AY485:BD485">
    <cfRule type="containsBlanks" dxfId="3439" priority="3749">
      <formula>LEN(TRIM(AY485))=0</formula>
    </cfRule>
  </conditionalFormatting>
  <conditionalFormatting sqref="BF485:BG485">
    <cfRule type="containsBlanks" dxfId="3438" priority="3747">
      <formula>LEN(TRIM(BF485))=0</formula>
    </cfRule>
  </conditionalFormatting>
  <conditionalFormatting sqref="BF485:BG485">
    <cfRule type="containsBlanks" dxfId="3437" priority="3746">
      <formula>LEN(TRIM(BF485))=0</formula>
    </cfRule>
  </conditionalFormatting>
  <conditionalFormatting sqref="AI485:AN485">
    <cfRule type="containsBlanks" dxfId="3436" priority="3744">
      <formula>LEN(TRIM(AI485))=0</formula>
    </cfRule>
  </conditionalFormatting>
  <conditionalFormatting sqref="S485:T485">
    <cfRule type="containsBlanks" dxfId="3435" priority="3743">
      <formula>LEN(TRIM(S485))=0</formula>
    </cfRule>
  </conditionalFormatting>
  <conditionalFormatting sqref="AP485">
    <cfRule type="containsBlanks" dxfId="3434" priority="3742">
      <formula>LEN(TRIM(AP485))=0</formula>
    </cfRule>
  </conditionalFormatting>
  <conditionalFormatting sqref="AO485">
    <cfRule type="containsBlanks" dxfId="3433" priority="3741">
      <formula>LEN(TRIM(AO485))=0</formula>
    </cfRule>
  </conditionalFormatting>
  <conditionalFormatting sqref="H486">
    <cfRule type="containsBlanks" dxfId="3432" priority="3740">
      <formula>LEN(TRIM(H486))=0</formula>
    </cfRule>
  </conditionalFormatting>
  <conditionalFormatting sqref="J486">
    <cfRule type="containsBlanks" dxfId="3431" priority="3739">
      <formula>LEN(TRIM(J486))=0</formula>
    </cfRule>
  </conditionalFormatting>
  <conditionalFormatting sqref="I486">
    <cfRule type="containsBlanks" dxfId="3430" priority="3738">
      <formula>LEN(TRIM(I486))=0</formula>
    </cfRule>
  </conditionalFormatting>
  <conditionalFormatting sqref="O486">
    <cfRule type="containsBlanks" dxfId="3429" priority="3737">
      <formula>LEN(TRIM(O486))=0</formula>
    </cfRule>
  </conditionalFormatting>
  <conditionalFormatting sqref="K486:M486">
    <cfRule type="containsBlanks" dxfId="3428" priority="3736">
      <formula>LEN(TRIM(K486))=0</formula>
    </cfRule>
  </conditionalFormatting>
  <conditionalFormatting sqref="S486:T486">
    <cfRule type="containsBlanks" dxfId="3427" priority="3735">
      <formula>LEN(TRIM(S486))=0</formula>
    </cfRule>
  </conditionalFormatting>
  <conditionalFormatting sqref="X486">
    <cfRule type="containsBlanks" dxfId="3426" priority="3734">
      <formula>LEN(TRIM(X486))=0</formula>
    </cfRule>
  </conditionalFormatting>
  <conditionalFormatting sqref="AB486">
    <cfRule type="containsBlanks" dxfId="3425" priority="3732">
      <formula>LEN(TRIM(AB486))=0</formula>
    </cfRule>
  </conditionalFormatting>
  <conditionalFormatting sqref="AB486">
    <cfRule type="containsBlanks" dxfId="3424" priority="3733">
      <formula>LEN(TRIM(AB486))=0</formula>
    </cfRule>
  </conditionalFormatting>
  <conditionalFormatting sqref="AC486:AD486">
    <cfRule type="containsBlanks" dxfId="3423" priority="3731">
      <formula>LEN(TRIM(AC486))=0</formula>
    </cfRule>
  </conditionalFormatting>
  <conditionalFormatting sqref="AF486">
    <cfRule type="containsBlanks" dxfId="3422" priority="3730">
      <formula>LEN(TRIM(AF486))=0</formula>
    </cfRule>
  </conditionalFormatting>
  <conditionalFormatting sqref="AG486">
    <cfRule type="containsBlanks" dxfId="3421" priority="3729">
      <formula>LEN(TRIM(AG486))=0</formula>
    </cfRule>
  </conditionalFormatting>
  <conditionalFormatting sqref="AI486:AM486">
    <cfRule type="containsBlanks" dxfId="3420" priority="3728">
      <formula>LEN(TRIM(AI486))=0</formula>
    </cfRule>
  </conditionalFormatting>
  <conditionalFormatting sqref="AU486:AV486">
    <cfRule type="containsBlanks" dxfId="3419" priority="3727">
      <formula>LEN(TRIM(AU486))=0</formula>
    </cfRule>
  </conditionalFormatting>
  <conditionalFormatting sqref="BE486">
    <cfRule type="containsBlanks" dxfId="3418" priority="3725">
      <formula>LEN(TRIM(BE486))=0</formula>
    </cfRule>
  </conditionalFormatting>
  <conditionalFormatting sqref="AY486:BD486">
    <cfRule type="containsBlanks" dxfId="3417" priority="3726">
      <formula>LEN(TRIM(AY486))=0</formula>
    </cfRule>
  </conditionalFormatting>
  <conditionalFormatting sqref="AN486">
    <cfRule type="containsBlanks" dxfId="3416" priority="3724">
      <formula>LEN(TRIM(AN486))=0</formula>
    </cfRule>
  </conditionalFormatting>
  <conditionalFormatting sqref="H487">
    <cfRule type="containsBlanks" dxfId="3415" priority="3721">
      <formula>LEN(TRIM(H487))=0</formula>
    </cfRule>
  </conditionalFormatting>
  <conditionalFormatting sqref="J487">
    <cfRule type="containsBlanks" dxfId="3414" priority="3720">
      <formula>LEN(TRIM(J487))=0</formula>
    </cfRule>
  </conditionalFormatting>
  <conditionalFormatting sqref="I487">
    <cfRule type="containsBlanks" dxfId="3413" priority="3719">
      <formula>LEN(TRIM(I487))=0</formula>
    </cfRule>
  </conditionalFormatting>
  <conditionalFormatting sqref="K487:M487">
    <cfRule type="containsBlanks" dxfId="3412" priority="3717">
      <formula>LEN(TRIM(K487))=0</formula>
    </cfRule>
  </conditionalFormatting>
  <conditionalFormatting sqref="AL487">
    <cfRule type="containsBlanks" dxfId="3411" priority="3716">
      <formula>LEN(TRIM(AL487))=0</formula>
    </cfRule>
  </conditionalFormatting>
  <conditionalFormatting sqref="W487">
    <cfRule type="containsBlanks" dxfId="3410" priority="3715">
      <formula>LEN(TRIM(W487))=0</formula>
    </cfRule>
  </conditionalFormatting>
  <conditionalFormatting sqref="X487">
    <cfRule type="containsBlanks" dxfId="3409" priority="3714">
      <formula>LEN(TRIM(X487))=0</formula>
    </cfRule>
  </conditionalFormatting>
  <conditionalFormatting sqref="AC487:AD487">
    <cfRule type="containsBlanks" dxfId="3408" priority="3713">
      <formula>LEN(TRIM(AC487))=0</formula>
    </cfRule>
  </conditionalFormatting>
  <conditionalFormatting sqref="AG487">
    <cfRule type="containsBlanks" dxfId="3407" priority="3711">
      <formula>LEN(TRIM(AG487))=0</formula>
    </cfRule>
  </conditionalFormatting>
  <conditionalFormatting sqref="AX487">
    <cfRule type="containsBlanks" dxfId="3406" priority="3710">
      <formula>LEN(TRIM(AX487))=0</formula>
    </cfRule>
  </conditionalFormatting>
  <conditionalFormatting sqref="AU487:AV487">
    <cfRule type="containsBlanks" dxfId="3405" priority="3709">
      <formula>LEN(TRIM(AU487))=0</formula>
    </cfRule>
  </conditionalFormatting>
  <conditionalFormatting sqref="BF487:BG487">
    <cfRule type="containsBlanks" dxfId="3404" priority="3707">
      <formula>LEN(TRIM(BF487))=0</formula>
    </cfRule>
  </conditionalFormatting>
  <conditionalFormatting sqref="BF487:BG487">
    <cfRule type="containsBlanks" dxfId="3403" priority="3706">
      <formula>LEN(TRIM(BF487))=0</formula>
    </cfRule>
  </conditionalFormatting>
  <conditionalFormatting sqref="BE487">
    <cfRule type="containsBlanks" dxfId="3402" priority="3705">
      <formula>LEN(TRIM(BE487))=0</formula>
    </cfRule>
  </conditionalFormatting>
  <conditionalFormatting sqref="F488">
    <cfRule type="containsBlanks" dxfId="3401" priority="3704">
      <formula>LEN(TRIM(F488))=0</formula>
    </cfRule>
  </conditionalFormatting>
  <conditionalFormatting sqref="H488">
    <cfRule type="containsBlanks" dxfId="3400" priority="3703">
      <formula>LEN(TRIM(H488))=0</formula>
    </cfRule>
  </conditionalFormatting>
  <conditionalFormatting sqref="J488">
    <cfRule type="containsBlanks" dxfId="3399" priority="3702">
      <formula>LEN(TRIM(J488))=0</formula>
    </cfRule>
  </conditionalFormatting>
  <conditionalFormatting sqref="G488">
    <cfRule type="containsBlanks" dxfId="3398" priority="3700">
      <formula>LEN(TRIM(G488))=0</formula>
    </cfRule>
  </conditionalFormatting>
  <conditionalFormatting sqref="K488">
    <cfRule type="containsBlanks" dxfId="3397" priority="3699">
      <formula>LEN(TRIM(K488))=0</formula>
    </cfRule>
  </conditionalFormatting>
  <conditionalFormatting sqref="M488:P488">
    <cfRule type="containsBlanks" dxfId="3396" priority="3698">
      <formula>LEN(TRIM(M488))=0</formula>
    </cfRule>
  </conditionalFormatting>
  <conditionalFormatting sqref="W488">
    <cfRule type="containsBlanks" dxfId="3395" priority="3697">
      <formula>LEN(TRIM(W488))=0</formula>
    </cfRule>
  </conditionalFormatting>
  <conditionalFormatting sqref="X488">
    <cfRule type="containsBlanks" dxfId="3394" priority="3696">
      <formula>LEN(TRIM(X488))=0</formula>
    </cfRule>
  </conditionalFormatting>
  <conditionalFormatting sqref="AF488">
    <cfRule type="containsBlanks" dxfId="3393" priority="3695">
      <formula>LEN(TRIM(AF488))=0</formula>
    </cfRule>
  </conditionalFormatting>
  <conditionalFormatting sqref="L489 Q489:R489">
    <cfRule type="containsBlanks" dxfId="3392" priority="3694">
      <formula>LEN(TRIM(L489))=0</formula>
    </cfRule>
  </conditionalFormatting>
  <conditionalFormatting sqref="F489">
    <cfRule type="containsBlanks" dxfId="3391" priority="3693">
      <formula>LEN(TRIM(F489))=0</formula>
    </cfRule>
  </conditionalFormatting>
  <conditionalFormatting sqref="H489">
    <cfRule type="containsBlanks" dxfId="3390" priority="3692">
      <formula>LEN(TRIM(H489))=0</formula>
    </cfRule>
  </conditionalFormatting>
  <conditionalFormatting sqref="J489">
    <cfRule type="containsBlanks" dxfId="3389" priority="3691">
      <formula>LEN(TRIM(J489))=0</formula>
    </cfRule>
  </conditionalFormatting>
  <conditionalFormatting sqref="I489">
    <cfRule type="containsBlanks" dxfId="3388" priority="3690">
      <formula>LEN(TRIM(I489))=0</formula>
    </cfRule>
  </conditionalFormatting>
  <conditionalFormatting sqref="G489">
    <cfRule type="containsBlanks" dxfId="3387" priority="3689">
      <formula>LEN(TRIM(G489))=0</formula>
    </cfRule>
  </conditionalFormatting>
  <conditionalFormatting sqref="K489">
    <cfRule type="containsBlanks" dxfId="3386" priority="3688">
      <formula>LEN(TRIM(K489))=0</formula>
    </cfRule>
  </conditionalFormatting>
  <conditionalFormatting sqref="M489:P489">
    <cfRule type="containsBlanks" dxfId="3385" priority="3687">
      <formula>LEN(TRIM(M489))=0</formula>
    </cfRule>
  </conditionalFormatting>
  <conditionalFormatting sqref="Y489:AE489 AG489:AH489">
    <cfRule type="containsBlanks" dxfId="3384" priority="3686">
      <formula>LEN(TRIM(Y489))=0</formula>
    </cfRule>
  </conditionalFormatting>
  <conditionalFormatting sqref="W489">
    <cfRule type="containsBlanks" dxfId="3383" priority="3685">
      <formula>LEN(TRIM(W489))=0</formula>
    </cfRule>
  </conditionalFormatting>
  <conditionalFormatting sqref="X489">
    <cfRule type="containsBlanks" dxfId="3382" priority="3684">
      <formula>LEN(TRIM(X489))=0</formula>
    </cfRule>
  </conditionalFormatting>
  <conditionalFormatting sqref="BG488">
    <cfRule type="containsBlanks" dxfId="3381" priority="3682">
      <formula>LEN(TRIM(BG488))=0</formula>
    </cfRule>
  </conditionalFormatting>
  <conditionalFormatting sqref="BG488">
    <cfRule type="containsBlanks" dxfId="3380" priority="3681">
      <formula>LEN(TRIM(BG488))=0</formula>
    </cfRule>
  </conditionalFormatting>
  <conditionalFormatting sqref="AN488:AN489">
    <cfRule type="containsBlanks" dxfId="3379" priority="3680">
      <formula>LEN(TRIM(AN488))=0</formula>
    </cfRule>
  </conditionalFormatting>
  <conditionalFormatting sqref="AM488">
    <cfRule type="containsBlanks" dxfId="3378" priority="3679">
      <formula>LEN(TRIM(AM488))=0</formula>
    </cfRule>
  </conditionalFormatting>
  <conditionalFormatting sqref="AM489">
    <cfRule type="containsBlanks" dxfId="3377" priority="3678">
      <formula>LEN(TRIM(AM489))=0</formula>
    </cfRule>
  </conditionalFormatting>
  <conditionalFormatting sqref="AP488:AP489">
    <cfRule type="containsBlanks" dxfId="3376" priority="3677">
      <formula>LEN(TRIM(AP488))=0</formula>
    </cfRule>
  </conditionalFormatting>
  <conditionalFormatting sqref="AU488:AV488">
    <cfRule type="containsBlanks" dxfId="3375" priority="3676">
      <formula>LEN(TRIM(AU488))=0</formula>
    </cfRule>
  </conditionalFormatting>
  <conditionalFormatting sqref="AU489:AV489">
    <cfRule type="containsBlanks" dxfId="3374" priority="3675">
      <formula>LEN(TRIM(AU489))=0</formula>
    </cfRule>
  </conditionalFormatting>
  <conditionalFormatting sqref="AW488:AW489">
    <cfRule type="containsBlanks" dxfId="3373" priority="3674">
      <formula>LEN(TRIM(AW488))=0</formula>
    </cfRule>
  </conditionalFormatting>
  <conditionalFormatting sqref="AY488:BD489">
    <cfRule type="containsBlanks" dxfId="3372" priority="3673">
      <formula>LEN(TRIM(AY488))=0</formula>
    </cfRule>
  </conditionalFormatting>
  <conditionalFormatting sqref="BE488:BE489">
    <cfRule type="containsBlanks" dxfId="3371" priority="3672">
      <formula>LEN(TRIM(BE488))=0</formula>
    </cfRule>
  </conditionalFormatting>
  <conditionalFormatting sqref="BF488:BF489">
    <cfRule type="containsBlanks" dxfId="3370" priority="3671">
      <formula>LEN(TRIM(BF488))=0</formula>
    </cfRule>
  </conditionalFormatting>
  <conditionalFormatting sqref="BF488:BF489">
    <cfRule type="containsBlanks" dxfId="3369" priority="3670">
      <formula>LEN(TRIM(BF488))=0</formula>
    </cfRule>
  </conditionalFormatting>
  <conditionalFormatting sqref="BG489">
    <cfRule type="containsBlanks" dxfId="3368" priority="3669">
      <formula>LEN(TRIM(BG489))=0</formula>
    </cfRule>
  </conditionalFormatting>
  <conditionalFormatting sqref="BG489">
    <cfRule type="containsBlanks" dxfId="3367" priority="3668">
      <formula>LEN(TRIM(BG489))=0</formula>
    </cfRule>
  </conditionalFormatting>
  <conditionalFormatting sqref="H490">
    <cfRule type="containsBlanks" dxfId="3366" priority="3667">
      <formula>LEN(TRIM(H490))=0</formula>
    </cfRule>
  </conditionalFormatting>
  <conditionalFormatting sqref="L496 AG496:AK496 Z496:AA496 AS496:AT496 AY496:BC496 Q496:S496 AM496:AN496 U496:V496">
    <cfRule type="containsBlanks" dxfId="3365" priority="3510">
      <formula>LEN(TRIM(L496))=0</formula>
    </cfRule>
  </conditionalFormatting>
  <conditionalFormatting sqref="W496">
    <cfRule type="containsBlanks" dxfId="3364" priority="3507">
      <formula>LEN(TRIM(W496))=0</formula>
    </cfRule>
  </conditionalFormatting>
  <conditionalFormatting sqref="L490">
    <cfRule type="containsBlanks" dxfId="3363" priority="3660">
      <formula>LEN(TRIM(L490))=0</formula>
    </cfRule>
  </conditionalFormatting>
  <conditionalFormatting sqref="AE496">
    <cfRule type="containsBlanks" dxfId="3362" priority="3505">
      <formula>LEN(TRIM(AE496))=0</formula>
    </cfRule>
  </conditionalFormatting>
  <conditionalFormatting sqref="AB496">
    <cfRule type="containsBlanks" dxfId="3361" priority="3504">
      <formula>LEN(TRIM(AB496))=0</formula>
    </cfRule>
  </conditionalFormatting>
  <conditionalFormatting sqref="AC496:AD496">
    <cfRule type="containsBlanks" dxfId="3360" priority="3503">
      <formula>LEN(TRIM(AC496))=0</formula>
    </cfRule>
  </conditionalFormatting>
  <conditionalFormatting sqref="J490">
    <cfRule type="containsBlanks" dxfId="3359" priority="3656">
      <formula>LEN(TRIM(J490))=0</formula>
    </cfRule>
  </conditionalFormatting>
  <conditionalFormatting sqref="I490">
    <cfRule type="containsBlanks" dxfId="3358" priority="3655">
      <formula>LEN(TRIM(I490))=0</formula>
    </cfRule>
  </conditionalFormatting>
  <conditionalFormatting sqref="N490:P490">
    <cfRule type="containsBlanks" dxfId="3357" priority="3654">
      <formula>LEN(TRIM(N490))=0</formula>
    </cfRule>
  </conditionalFormatting>
  <conditionalFormatting sqref="BD496">
    <cfRule type="containsBlanks" dxfId="3356" priority="3499">
      <formula>LEN(TRIM(BD496))=0</formula>
    </cfRule>
  </conditionalFormatting>
  <conditionalFormatting sqref="Z490">
    <cfRule type="containsBlanks" dxfId="3355" priority="3652">
      <formula>LEN(TRIM(Z490))=0</formula>
    </cfRule>
  </conditionalFormatting>
  <conditionalFormatting sqref="AH490">
    <cfRule type="containsBlanks" dxfId="3354" priority="3651">
      <formula>LEN(TRIM(AH490))=0</formula>
    </cfRule>
  </conditionalFormatting>
  <conditionalFormatting sqref="AB490">
    <cfRule type="containsBlanks" dxfId="3353" priority="3649">
      <formula>LEN(TRIM(AB490))=0</formula>
    </cfRule>
  </conditionalFormatting>
  <conditionalFormatting sqref="AB490">
    <cfRule type="containsBlanks" dxfId="3352" priority="3650">
      <formula>LEN(TRIM(AB490))=0</formula>
    </cfRule>
  </conditionalFormatting>
  <conditionalFormatting sqref="AG490">
    <cfRule type="containsBlanks" dxfId="3351" priority="3648">
      <formula>LEN(TRIM(AG490))=0</formula>
    </cfRule>
  </conditionalFormatting>
  <conditionalFormatting sqref="W490">
    <cfRule type="containsBlanks" dxfId="3350" priority="3647">
      <formula>LEN(TRIM(W490))=0</formula>
    </cfRule>
  </conditionalFormatting>
  <conditionalFormatting sqref="X490">
    <cfRule type="containsBlanks" dxfId="3349" priority="3646">
      <formula>LEN(TRIM(X490))=0</formula>
    </cfRule>
  </conditionalFormatting>
  <conditionalFormatting sqref="AP490">
    <cfRule type="containsBlanks" dxfId="3348" priority="3645">
      <formula>LEN(TRIM(AP490))=0</formula>
    </cfRule>
  </conditionalFormatting>
  <conditionalFormatting sqref="AX490">
    <cfRule type="containsBlanks" dxfId="3347" priority="3644">
      <formula>LEN(TRIM(AX490))=0</formula>
    </cfRule>
  </conditionalFormatting>
  <conditionalFormatting sqref="AU490:AV490">
    <cfRule type="containsBlanks" dxfId="3346" priority="3643">
      <formula>LEN(TRIM(AU490))=0</formula>
    </cfRule>
  </conditionalFormatting>
  <conditionalFormatting sqref="AW490">
    <cfRule type="containsBlanks" dxfId="3345" priority="3642">
      <formula>LEN(TRIM(AW490))=0</formula>
    </cfRule>
  </conditionalFormatting>
  <conditionalFormatting sqref="BF490">
    <cfRule type="containsBlanks" dxfId="3344" priority="3641">
      <formula>LEN(TRIM(BF490))=0</formula>
    </cfRule>
  </conditionalFormatting>
  <conditionalFormatting sqref="BF490">
    <cfRule type="containsBlanks" dxfId="3343" priority="3640">
      <formula>LEN(TRIM(BF490))=0</formula>
    </cfRule>
  </conditionalFormatting>
  <conditionalFormatting sqref="BG490">
    <cfRule type="containsBlanks" dxfId="3342" priority="3639">
      <formula>LEN(TRIM(BG490))=0</formula>
    </cfRule>
  </conditionalFormatting>
  <conditionalFormatting sqref="BG490">
    <cfRule type="containsBlanks" dxfId="3341" priority="3638">
      <formula>LEN(TRIM(BG490))=0</formula>
    </cfRule>
  </conditionalFormatting>
  <conditionalFormatting sqref="AM490">
    <cfRule type="containsBlanks" dxfId="3340" priority="3637">
      <formula>LEN(TRIM(AM490))=0</formula>
    </cfRule>
  </conditionalFormatting>
  <conditionalFormatting sqref="AL496">
    <cfRule type="containsBlanks" dxfId="3339" priority="3491">
      <formula>LEN(TRIM(AL496))=0</formula>
    </cfRule>
  </conditionalFormatting>
  <conditionalFormatting sqref="AN490">
    <cfRule type="containsBlanks" dxfId="3338" priority="3635">
      <formula>LEN(TRIM(AN490))=0</formula>
    </cfRule>
  </conditionalFormatting>
  <conditionalFormatting sqref="AL490">
    <cfRule type="containsBlanks" dxfId="3337" priority="3634">
      <formula>LEN(TRIM(AL490))=0</formula>
    </cfRule>
  </conditionalFormatting>
  <conditionalFormatting sqref="H491">
    <cfRule type="containsBlanks" dxfId="3336" priority="3633">
      <formula>LEN(TRIM(H491))=0</formula>
    </cfRule>
  </conditionalFormatting>
  <conditionalFormatting sqref="J491">
    <cfRule type="containsBlanks" dxfId="3335" priority="3632">
      <formula>LEN(TRIM(J491))=0</formula>
    </cfRule>
  </conditionalFormatting>
  <conditionalFormatting sqref="I491">
    <cfRule type="containsBlanks" dxfId="3334" priority="3631">
      <formula>LEN(TRIM(I491))=0</formula>
    </cfRule>
  </conditionalFormatting>
  <conditionalFormatting sqref="O491">
    <cfRule type="containsBlanks" dxfId="3333" priority="3630">
      <formula>LEN(TRIM(O491))=0</formula>
    </cfRule>
  </conditionalFormatting>
  <conditionalFormatting sqref="K491:M491">
    <cfRule type="containsBlanks" dxfId="3332" priority="3629">
      <formula>LEN(TRIM(K491))=0</formula>
    </cfRule>
  </conditionalFormatting>
  <conditionalFormatting sqref="N492 F492:G492 P492:V492 AO492 AG492 AI492:AM492 BB492:BC492 BE492:BF492 AS492:AT492">
    <cfRule type="containsBlanks" dxfId="3331" priority="3628">
      <formula>LEN(TRIM(F492))=0</formula>
    </cfRule>
  </conditionalFormatting>
  <conditionalFormatting sqref="BI492">
    <cfRule type="notContainsBlanks" dxfId="3330" priority="3627">
      <formula>LEN(TRIM(BI492))&gt;0</formula>
    </cfRule>
  </conditionalFormatting>
  <conditionalFormatting sqref="H492">
    <cfRule type="containsBlanks" dxfId="3329" priority="3626">
      <formula>LEN(TRIM(H492))=0</formula>
    </cfRule>
  </conditionalFormatting>
  <conditionalFormatting sqref="J492">
    <cfRule type="containsBlanks" dxfId="3328" priority="3625">
      <formula>LEN(TRIM(J492))=0</formula>
    </cfRule>
  </conditionalFormatting>
  <conditionalFormatting sqref="I492">
    <cfRule type="containsBlanks" dxfId="3327" priority="3624">
      <formula>LEN(TRIM(I492))=0</formula>
    </cfRule>
  </conditionalFormatting>
  <conditionalFormatting sqref="O492">
    <cfRule type="containsBlanks" dxfId="3326" priority="3623">
      <formula>LEN(TRIM(O492))=0</formula>
    </cfRule>
  </conditionalFormatting>
  <conditionalFormatting sqref="K492:M492">
    <cfRule type="containsBlanks" dxfId="3325" priority="3622">
      <formula>LEN(TRIM(K492))=0</formula>
    </cfRule>
  </conditionalFormatting>
  <conditionalFormatting sqref="M496:P496">
    <cfRule type="containsBlanks" dxfId="3324" priority="3492">
      <formula>LEN(TRIM(M496))=0</formula>
    </cfRule>
  </conditionalFormatting>
  <conditionalFormatting sqref="AN491:AN492">
    <cfRule type="containsBlanks" dxfId="3323" priority="3620">
      <formula>LEN(TRIM(AN491))=0</formula>
    </cfRule>
  </conditionalFormatting>
  <conditionalFormatting sqref="BG491">
    <cfRule type="containsBlanks" dxfId="3322" priority="3619">
      <formula>LEN(TRIM(BG491))=0</formula>
    </cfRule>
  </conditionalFormatting>
  <conditionalFormatting sqref="BG491">
    <cfRule type="containsBlanks" dxfId="3321" priority="3618">
      <formula>LEN(TRIM(BG491))=0</formula>
    </cfRule>
  </conditionalFormatting>
  <conditionalFormatting sqref="BG492">
    <cfRule type="containsBlanks" dxfId="3320" priority="3617">
      <formula>LEN(TRIM(BG492))=0</formula>
    </cfRule>
  </conditionalFormatting>
  <conditionalFormatting sqref="W491">
    <cfRule type="containsBlanks" dxfId="3319" priority="3616">
      <formula>LEN(TRIM(W491))=0</formula>
    </cfRule>
  </conditionalFormatting>
  <conditionalFormatting sqref="X491">
    <cfRule type="containsBlanks" dxfId="3318" priority="3615">
      <formula>LEN(TRIM(X491))=0</formula>
    </cfRule>
  </conditionalFormatting>
  <conditionalFormatting sqref="W492">
    <cfRule type="containsBlanks" dxfId="3317" priority="3614">
      <formula>LEN(TRIM(W492))=0</formula>
    </cfRule>
  </conditionalFormatting>
  <conditionalFormatting sqref="X492">
    <cfRule type="containsBlanks" dxfId="3316" priority="3613">
      <formula>LEN(TRIM(X492))=0</formula>
    </cfRule>
  </conditionalFormatting>
  <conditionalFormatting sqref="Z492">
    <cfRule type="containsBlanks" dxfId="3315" priority="3612">
      <formula>LEN(TRIM(Z492))=0</formula>
    </cfRule>
  </conditionalFormatting>
  <conditionalFormatting sqref="AC492:AD492">
    <cfRule type="containsBlanks" dxfId="3314" priority="3611">
      <formula>LEN(TRIM(AC492))=0</formula>
    </cfRule>
  </conditionalFormatting>
  <conditionalFormatting sqref="AH491:AH492">
    <cfRule type="containsBlanks" dxfId="3313" priority="3610">
      <formula>LEN(TRIM(AH491))=0</formula>
    </cfRule>
  </conditionalFormatting>
  <conditionalFormatting sqref="AE491:AE492">
    <cfRule type="containsBlanks" dxfId="3312" priority="3609">
      <formula>LEN(TRIM(AE491))=0</formula>
    </cfRule>
  </conditionalFormatting>
  <conditionalFormatting sqref="AA492:AB492">
    <cfRule type="containsBlanks" dxfId="3311" priority="3608">
      <formula>LEN(TRIM(AA492))=0</formula>
    </cfRule>
  </conditionalFormatting>
  <conditionalFormatting sqref="Y491:Y492">
    <cfRule type="containsBlanks" dxfId="3310" priority="3607">
      <formula>LEN(TRIM(Y491))=0</formula>
    </cfRule>
  </conditionalFormatting>
  <conditionalFormatting sqref="AF491:AF492">
    <cfRule type="containsBlanks" dxfId="3309" priority="3606">
      <formula>LEN(TRIM(AF491))=0</formula>
    </cfRule>
  </conditionalFormatting>
  <conditionalFormatting sqref="AX491:AX492">
    <cfRule type="containsBlanks" dxfId="3308" priority="3604">
      <formula>LEN(TRIM(AX491))=0</formula>
    </cfRule>
  </conditionalFormatting>
  <conditionalFormatting sqref="BD492">
    <cfRule type="containsBlanks" dxfId="3307" priority="3603">
      <formula>LEN(TRIM(BD492))=0</formula>
    </cfRule>
  </conditionalFormatting>
  <conditionalFormatting sqref="BF491">
    <cfRule type="containsBlanks" dxfId="3306" priority="3602">
      <formula>LEN(TRIM(BF491))=0</formula>
    </cfRule>
  </conditionalFormatting>
  <conditionalFormatting sqref="AQ492:AR492">
    <cfRule type="containsBlanks" dxfId="3305" priority="3601">
      <formula>LEN(TRIM(AQ492))=0</formula>
    </cfRule>
  </conditionalFormatting>
  <conditionalFormatting sqref="AU491:AV492">
    <cfRule type="containsBlanks" dxfId="3304" priority="3600">
      <formula>LEN(TRIM(AU491))=0</formula>
    </cfRule>
  </conditionalFormatting>
  <conditionalFormatting sqref="AW491:AW492">
    <cfRule type="containsBlanks" dxfId="3303" priority="3599">
      <formula>LEN(TRIM(AW491))=0</formula>
    </cfRule>
  </conditionalFormatting>
  <conditionalFormatting sqref="AZ492:BA492">
    <cfRule type="containsBlanks" dxfId="3302" priority="3598">
      <formula>LEN(TRIM(AZ492))=0</formula>
    </cfRule>
  </conditionalFormatting>
  <conditionalFormatting sqref="AP491:AP493">
    <cfRule type="containsBlanks" dxfId="3301" priority="3597">
      <formula>LEN(TRIM(AP491))=0</formula>
    </cfRule>
  </conditionalFormatting>
  <conditionalFormatting sqref="F493:G493">
    <cfRule type="containsBlanks" dxfId="3300" priority="3596">
      <formula>LEN(TRIM(F493))=0</formula>
    </cfRule>
  </conditionalFormatting>
  <conditionalFormatting sqref="H493">
    <cfRule type="containsBlanks" dxfId="3299" priority="3595">
      <formula>LEN(TRIM(H493))=0</formula>
    </cfRule>
  </conditionalFormatting>
  <conditionalFormatting sqref="J493">
    <cfRule type="containsBlanks" dxfId="3298" priority="3594">
      <formula>LEN(TRIM(J493))=0</formula>
    </cfRule>
  </conditionalFormatting>
  <conditionalFormatting sqref="I493">
    <cfRule type="containsBlanks" dxfId="3297" priority="3593">
      <formula>LEN(TRIM(I493))=0</formula>
    </cfRule>
  </conditionalFormatting>
  <conditionalFormatting sqref="N493 P493">
    <cfRule type="containsBlanks" dxfId="3296" priority="3592">
      <formula>LEN(TRIM(N493))=0</formula>
    </cfRule>
  </conditionalFormatting>
  <conditionalFormatting sqref="O493">
    <cfRule type="containsBlanks" dxfId="3295" priority="3591">
      <formula>LEN(TRIM(O493))=0</formula>
    </cfRule>
  </conditionalFormatting>
  <conditionalFormatting sqref="K493:M493">
    <cfRule type="containsBlanks" dxfId="3294" priority="3590">
      <formula>LEN(TRIM(K493))=0</formula>
    </cfRule>
  </conditionalFormatting>
  <conditionalFormatting sqref="W493">
    <cfRule type="containsBlanks" dxfId="3293" priority="3589">
      <formula>LEN(TRIM(W493))=0</formula>
    </cfRule>
  </conditionalFormatting>
  <conditionalFormatting sqref="Z493">
    <cfRule type="containsBlanks" dxfId="3292" priority="3588">
      <formula>LEN(TRIM(Z493))=0</formula>
    </cfRule>
  </conditionalFormatting>
  <conditionalFormatting sqref="Y493">
    <cfRule type="containsBlanks" dxfId="3291" priority="3587">
      <formula>LEN(TRIM(Y493))=0</formula>
    </cfRule>
  </conditionalFormatting>
  <conditionalFormatting sqref="AC493:AD493">
    <cfRule type="containsBlanks" dxfId="3290" priority="3586">
      <formula>LEN(TRIM(AC493))=0</formula>
    </cfRule>
  </conditionalFormatting>
  <conditionalFormatting sqref="AH493">
    <cfRule type="containsBlanks" dxfId="3289" priority="3585">
      <formula>LEN(TRIM(AH493))=0</formula>
    </cfRule>
  </conditionalFormatting>
  <conditionalFormatting sqref="AF493">
    <cfRule type="containsBlanks" dxfId="3288" priority="3584">
      <formula>LEN(TRIM(AF493))=0</formula>
    </cfRule>
  </conditionalFormatting>
  <conditionalFormatting sqref="AG493">
    <cfRule type="containsBlanks" dxfId="3287" priority="3583">
      <formula>LEN(TRIM(AG493))=0</formula>
    </cfRule>
  </conditionalFormatting>
  <conditionalFormatting sqref="AM493">
    <cfRule type="containsBlanks" dxfId="3286" priority="3582">
      <formula>LEN(TRIM(AM493))=0</formula>
    </cfRule>
  </conditionalFormatting>
  <conditionalFormatting sqref="AN493">
    <cfRule type="containsBlanks" dxfId="3285" priority="3581">
      <formula>LEN(TRIM(AN493))=0</formula>
    </cfRule>
  </conditionalFormatting>
  <conditionalFormatting sqref="AY492">
    <cfRule type="containsBlanks" dxfId="3284" priority="3579">
      <formula>LEN(TRIM(AY492))=0</formula>
    </cfRule>
  </conditionalFormatting>
  <conditionalFormatting sqref="AY491">
    <cfRule type="containsBlanks" dxfId="3283" priority="3577">
      <formula>LEN(TRIM(AY491))=0</formula>
    </cfRule>
  </conditionalFormatting>
  <conditionalFormatting sqref="BG493">
    <cfRule type="containsBlanks" dxfId="3282" priority="3576">
      <formula>LEN(TRIM(BG493))=0</formula>
    </cfRule>
  </conditionalFormatting>
  <conditionalFormatting sqref="BG493">
    <cfRule type="containsBlanks" dxfId="3281" priority="3575">
      <formula>LEN(TRIM(BG493))=0</formula>
    </cfRule>
  </conditionalFormatting>
  <conditionalFormatting sqref="G496">
    <cfRule type="containsBlanks" dxfId="3280" priority="3494">
      <formula>LEN(TRIM(G496))=0</formula>
    </cfRule>
  </conditionalFormatting>
  <conditionalFormatting sqref="K496">
    <cfRule type="containsBlanks" dxfId="3279" priority="3493">
      <formula>LEN(TRIM(K496))=0</formula>
    </cfRule>
  </conditionalFormatting>
  <conditionalFormatting sqref="AX493">
    <cfRule type="containsBlanks" dxfId="3278" priority="3572">
      <formula>LEN(TRIM(AX493))=0</formula>
    </cfRule>
  </conditionalFormatting>
  <conditionalFormatting sqref="AU493:AV493">
    <cfRule type="containsBlanks" dxfId="3277" priority="3571">
      <formula>LEN(TRIM(AU493))=0</formula>
    </cfRule>
  </conditionalFormatting>
  <conditionalFormatting sqref="BF493">
    <cfRule type="containsBlanks" dxfId="3276" priority="3570">
      <formula>LEN(TRIM(BF493))=0</formula>
    </cfRule>
  </conditionalFormatting>
  <conditionalFormatting sqref="AW493">
    <cfRule type="containsBlanks" dxfId="3275" priority="3569">
      <formula>LEN(TRIM(AW493))=0</formula>
    </cfRule>
  </conditionalFormatting>
  <conditionalFormatting sqref="I494">
    <cfRule type="containsBlanks" dxfId="3274" priority="3565">
      <formula>LEN(TRIM(I494))=0</formula>
    </cfRule>
  </conditionalFormatting>
  <conditionalFormatting sqref="F494">
    <cfRule type="containsBlanks" dxfId="3273" priority="3568">
      <formula>LEN(TRIM(F494))=0</formula>
    </cfRule>
  </conditionalFormatting>
  <conditionalFormatting sqref="H494">
    <cfRule type="containsBlanks" dxfId="3272" priority="3567">
      <formula>LEN(TRIM(H494))=0</formula>
    </cfRule>
  </conditionalFormatting>
  <conditionalFormatting sqref="J494">
    <cfRule type="containsBlanks" dxfId="3271" priority="3566">
      <formula>LEN(TRIM(J494))=0</formula>
    </cfRule>
  </conditionalFormatting>
  <conditionalFormatting sqref="G494">
    <cfRule type="containsBlanks" dxfId="3270" priority="3564">
      <formula>LEN(TRIM(G494))=0</formula>
    </cfRule>
  </conditionalFormatting>
  <conditionalFormatting sqref="K494:P494">
    <cfRule type="containsBlanks" dxfId="3269" priority="3563">
      <formula>LEN(TRIM(K494))=0</formula>
    </cfRule>
  </conditionalFormatting>
  <conditionalFormatting sqref="W494">
    <cfRule type="containsBlanks" dxfId="3268" priority="3562">
      <formula>LEN(TRIM(W494))=0</formula>
    </cfRule>
  </conditionalFormatting>
  <conditionalFormatting sqref="X494">
    <cfRule type="containsBlanks" dxfId="3267" priority="3561">
      <formula>LEN(TRIM(X494))=0</formula>
    </cfRule>
  </conditionalFormatting>
  <conditionalFormatting sqref="Y494">
    <cfRule type="containsBlanks" dxfId="3266" priority="3560">
      <formula>LEN(TRIM(Y494))=0</formula>
    </cfRule>
  </conditionalFormatting>
  <conditionalFormatting sqref="AB494">
    <cfRule type="containsBlanks" dxfId="3265" priority="3559">
      <formula>LEN(TRIM(AB494))=0</formula>
    </cfRule>
  </conditionalFormatting>
  <conditionalFormatting sqref="AH494">
    <cfRule type="containsBlanks" dxfId="3264" priority="3558">
      <formula>LEN(TRIM(AH494))=0</formula>
    </cfRule>
  </conditionalFormatting>
  <conditionalFormatting sqref="AC494:AD494">
    <cfRule type="containsBlanks" dxfId="3263" priority="3557">
      <formula>LEN(TRIM(AC494))=0</formula>
    </cfRule>
  </conditionalFormatting>
  <conditionalFormatting sqref="AF494">
    <cfRule type="containsBlanks" dxfId="3262" priority="3556">
      <formula>LEN(TRIM(AF494))=0</formula>
    </cfRule>
  </conditionalFormatting>
  <conditionalFormatting sqref="AI494:AN494">
    <cfRule type="containsBlanks" dxfId="3261" priority="3555">
      <formula>LEN(TRIM(AI494))=0</formula>
    </cfRule>
  </conditionalFormatting>
  <conditionalFormatting sqref="AP494">
    <cfRule type="containsBlanks" dxfId="3260" priority="3554">
      <formula>LEN(TRIM(AP494))=0</formula>
    </cfRule>
  </conditionalFormatting>
  <conditionalFormatting sqref="AX494">
    <cfRule type="containsBlanks" dxfId="3259" priority="3553">
      <formula>LEN(TRIM(AX494))=0</formula>
    </cfRule>
  </conditionalFormatting>
  <conditionalFormatting sqref="AW494">
    <cfRule type="containsBlanks" dxfId="3258" priority="3552">
      <formula>LEN(TRIM(AW494))=0</formula>
    </cfRule>
  </conditionalFormatting>
  <conditionalFormatting sqref="AS494:AV494">
    <cfRule type="containsBlanks" dxfId="3257" priority="3551">
      <formula>LEN(TRIM(AS494))=0</formula>
    </cfRule>
  </conditionalFormatting>
  <conditionalFormatting sqref="AY494:BD494">
    <cfRule type="containsBlanks" dxfId="3256" priority="3550">
      <formula>LEN(TRIM(AY494))=0</formula>
    </cfRule>
  </conditionalFormatting>
  <conditionalFormatting sqref="BE494">
    <cfRule type="containsBlanks" dxfId="3255" priority="3549">
      <formula>LEN(TRIM(BE494))=0</formula>
    </cfRule>
  </conditionalFormatting>
  <conditionalFormatting sqref="BF494:BG494">
    <cfRule type="containsBlanks" dxfId="3254" priority="3548">
      <formula>LEN(TRIM(BF494))=0</formula>
    </cfRule>
  </conditionalFormatting>
  <conditionalFormatting sqref="BF494:BG494">
    <cfRule type="containsBlanks" dxfId="3253" priority="3547">
      <formula>LEN(TRIM(BF494))=0</formula>
    </cfRule>
  </conditionalFormatting>
  <conditionalFormatting sqref="X495">
    <cfRule type="containsBlanks" dxfId="3252" priority="3546">
      <formula>LEN(TRIM(X495))=0</formula>
    </cfRule>
  </conditionalFormatting>
  <conditionalFormatting sqref="W495">
    <cfRule type="containsBlanks" dxfId="3251" priority="3545">
      <formula>LEN(TRIM(W495))=0</formula>
    </cfRule>
  </conditionalFormatting>
  <conditionalFormatting sqref="Y495">
    <cfRule type="containsBlanks" dxfId="3250" priority="3544">
      <formula>LEN(TRIM(Y495))=0</formula>
    </cfRule>
  </conditionalFormatting>
  <conditionalFormatting sqref="AE495">
    <cfRule type="containsBlanks" dxfId="3249" priority="3543">
      <formula>LEN(TRIM(AE495))=0</formula>
    </cfRule>
  </conditionalFormatting>
  <conditionalFormatting sqref="AB495">
    <cfRule type="containsBlanks" dxfId="3248" priority="3542">
      <formula>LEN(TRIM(AB495))=0</formula>
    </cfRule>
  </conditionalFormatting>
  <conditionalFormatting sqref="AC495:AD495">
    <cfRule type="containsBlanks" dxfId="3247" priority="3541">
      <formula>LEN(TRIM(AC495))=0</formula>
    </cfRule>
  </conditionalFormatting>
  <conditionalFormatting sqref="AF495">
    <cfRule type="containsBlanks" dxfId="3246" priority="3540">
      <formula>LEN(TRIM(AF495))=0</formula>
    </cfRule>
  </conditionalFormatting>
  <conditionalFormatting sqref="AP495">
    <cfRule type="containsBlanks" dxfId="3245" priority="3539">
      <formula>LEN(TRIM(AP495))=0</formula>
    </cfRule>
  </conditionalFormatting>
  <conditionalFormatting sqref="AX495">
    <cfRule type="containsBlanks" dxfId="3244" priority="3538">
      <formula>LEN(TRIM(AX495))=0</formula>
    </cfRule>
  </conditionalFormatting>
  <conditionalFormatting sqref="BD495">
    <cfRule type="containsBlanks" dxfId="3243" priority="3537">
      <formula>LEN(TRIM(BD495))=0</formula>
    </cfRule>
  </conditionalFormatting>
  <conditionalFormatting sqref="I495">
    <cfRule type="containsBlanks" dxfId="3242" priority="3533">
      <formula>LEN(TRIM(I495))=0</formula>
    </cfRule>
  </conditionalFormatting>
  <conditionalFormatting sqref="F495">
    <cfRule type="containsBlanks" dxfId="3241" priority="3536">
      <formula>LEN(TRIM(F495))=0</formula>
    </cfRule>
  </conditionalFormatting>
  <conditionalFormatting sqref="H495">
    <cfRule type="containsBlanks" dxfId="3240" priority="3535">
      <formula>LEN(TRIM(H495))=0</formula>
    </cfRule>
  </conditionalFormatting>
  <conditionalFormatting sqref="J495">
    <cfRule type="containsBlanks" dxfId="3239" priority="3534">
      <formula>LEN(TRIM(J495))=0</formula>
    </cfRule>
  </conditionalFormatting>
  <conditionalFormatting sqref="G495">
    <cfRule type="containsBlanks" dxfId="3238" priority="3532">
      <formula>LEN(TRIM(G495))=0</formula>
    </cfRule>
  </conditionalFormatting>
  <conditionalFormatting sqref="K495">
    <cfRule type="containsBlanks" dxfId="3237" priority="3531">
      <formula>LEN(TRIM(K495))=0</formula>
    </cfRule>
  </conditionalFormatting>
  <conditionalFormatting sqref="M495:P495">
    <cfRule type="containsBlanks" dxfId="3236" priority="3530">
      <formula>LEN(TRIM(M495))=0</formula>
    </cfRule>
  </conditionalFormatting>
  <conditionalFormatting sqref="X496">
    <cfRule type="containsBlanks" dxfId="3235" priority="3508">
      <formula>LEN(TRIM(X496))=0</formula>
    </cfRule>
  </conditionalFormatting>
  <conditionalFormatting sqref="Y496">
    <cfRule type="containsBlanks" dxfId="3234" priority="3506">
      <formula>LEN(TRIM(Y496))=0</formula>
    </cfRule>
  </conditionalFormatting>
  <conditionalFormatting sqref="AF496">
    <cfRule type="containsBlanks" dxfId="3233" priority="3502">
      <formula>LEN(TRIM(AF496))=0</formula>
    </cfRule>
  </conditionalFormatting>
  <conditionalFormatting sqref="AP496">
    <cfRule type="containsBlanks" dxfId="3232" priority="3501">
      <formula>LEN(TRIM(AP496))=0</formula>
    </cfRule>
  </conditionalFormatting>
  <conditionalFormatting sqref="AX496">
    <cfRule type="containsBlanks" dxfId="3231" priority="3500">
      <formula>LEN(TRIM(AX496))=0</formula>
    </cfRule>
  </conditionalFormatting>
  <conditionalFormatting sqref="I496">
    <cfRule type="containsBlanks" dxfId="3230" priority="3495">
      <formula>LEN(TRIM(I496))=0</formula>
    </cfRule>
  </conditionalFormatting>
  <conditionalFormatting sqref="F496">
    <cfRule type="containsBlanks" dxfId="3229" priority="3498">
      <formula>LEN(TRIM(F496))=0</formula>
    </cfRule>
  </conditionalFormatting>
  <conditionalFormatting sqref="H496">
    <cfRule type="containsBlanks" dxfId="3228" priority="3497">
      <formula>LEN(TRIM(H496))=0</formula>
    </cfRule>
  </conditionalFormatting>
  <conditionalFormatting sqref="J496">
    <cfRule type="containsBlanks" dxfId="3227" priority="3496">
      <formula>LEN(TRIM(J496))=0</formula>
    </cfRule>
  </conditionalFormatting>
  <conditionalFormatting sqref="AO495:AO496">
    <cfRule type="containsBlanks" dxfId="3226" priority="3490">
      <formula>LEN(TRIM(AO495))=0</formula>
    </cfRule>
  </conditionalFormatting>
  <conditionalFormatting sqref="AQ496:AR496">
    <cfRule type="containsBlanks" dxfId="3225" priority="3489">
      <formula>LEN(TRIM(AQ496))=0</formula>
    </cfRule>
  </conditionalFormatting>
  <conditionalFormatting sqref="AU495:AV496">
    <cfRule type="containsBlanks" dxfId="3224" priority="3488">
      <formula>LEN(TRIM(AU495))=0</formula>
    </cfRule>
  </conditionalFormatting>
  <conditionalFormatting sqref="AW495:AW496">
    <cfRule type="containsBlanks" dxfId="3223" priority="3487">
      <formula>LEN(TRIM(AW495))=0</formula>
    </cfRule>
  </conditionalFormatting>
  <conditionalFormatting sqref="BE495:BE496">
    <cfRule type="containsBlanks" dxfId="3222" priority="3486">
      <formula>LEN(TRIM(BE495))=0</formula>
    </cfRule>
  </conditionalFormatting>
  <conditionalFormatting sqref="BF495:BF496">
    <cfRule type="containsBlanks" dxfId="3221" priority="3485">
      <formula>LEN(TRIM(BF495))=0</formula>
    </cfRule>
  </conditionalFormatting>
  <conditionalFormatting sqref="BF495:BF496">
    <cfRule type="containsBlanks" dxfId="3220" priority="3484">
      <formula>LEN(TRIM(BF495))=0</formula>
    </cfRule>
  </conditionalFormatting>
  <conditionalFormatting sqref="BG495:BG496">
    <cfRule type="containsBlanks" dxfId="3219" priority="3483">
      <formula>LEN(TRIM(BG495))=0</formula>
    </cfRule>
  </conditionalFormatting>
  <conditionalFormatting sqref="BG495:BG496">
    <cfRule type="containsBlanks" dxfId="3218" priority="3482">
      <formula>LEN(TRIM(BG495))=0</formula>
    </cfRule>
  </conditionalFormatting>
  <conditionalFormatting sqref="BI496">
    <cfRule type="notContainsBlanks" dxfId="3217" priority="3481">
      <formula>LEN(TRIM(BI496))&gt;0</formula>
    </cfRule>
  </conditionalFormatting>
  <conditionalFormatting sqref="R495">
    <cfRule type="containsBlanks" dxfId="3216" priority="3480">
      <formula>LEN(TRIM(R495))=0</formula>
    </cfRule>
  </conditionalFormatting>
  <conditionalFormatting sqref="T495:T496">
    <cfRule type="containsBlanks" dxfId="3215" priority="3479">
      <formula>LEN(TRIM(T495))=0</formula>
    </cfRule>
  </conditionalFormatting>
  <conditionalFormatting sqref="BI495">
    <cfRule type="notContainsBlanks" dxfId="3214" priority="3478">
      <formula>LEN(TRIM(BI495))&gt;0</formula>
    </cfRule>
  </conditionalFormatting>
  <conditionalFormatting sqref="F497">
    <cfRule type="containsBlanks" dxfId="3213" priority="3477">
      <formula>LEN(TRIM(F497))=0</formula>
    </cfRule>
  </conditionalFormatting>
  <conditionalFormatting sqref="H497">
    <cfRule type="containsBlanks" dxfId="3212" priority="3476">
      <formula>LEN(TRIM(H497))=0</formula>
    </cfRule>
  </conditionalFormatting>
  <conditionalFormatting sqref="I497">
    <cfRule type="containsBlanks" dxfId="3211" priority="3474">
      <formula>LEN(TRIM(I497))=0</formula>
    </cfRule>
  </conditionalFormatting>
  <conditionalFormatting sqref="J497">
    <cfRule type="containsBlanks" dxfId="3210" priority="3475">
      <formula>LEN(TRIM(J497))=0</formula>
    </cfRule>
  </conditionalFormatting>
  <conditionalFormatting sqref="K497">
    <cfRule type="containsBlanks" dxfId="3209" priority="3473">
      <formula>LEN(TRIM(K497))=0</formula>
    </cfRule>
  </conditionalFormatting>
  <conditionalFormatting sqref="M497:P497">
    <cfRule type="containsBlanks" dxfId="3208" priority="3472">
      <formula>LEN(TRIM(M497))=0</formula>
    </cfRule>
  </conditionalFormatting>
  <conditionalFormatting sqref="AB497">
    <cfRule type="containsBlanks" dxfId="3207" priority="3470">
      <formula>LEN(TRIM(AB497))=0</formula>
    </cfRule>
  </conditionalFormatting>
  <conditionalFormatting sqref="AB497">
    <cfRule type="containsBlanks" dxfId="3206" priority="3471">
      <formula>LEN(TRIM(AB497))=0</formula>
    </cfRule>
  </conditionalFormatting>
  <conditionalFormatting sqref="X497">
    <cfRule type="containsBlanks" dxfId="3205" priority="3469">
      <formula>LEN(TRIM(X497))=0</formula>
    </cfRule>
  </conditionalFormatting>
  <conditionalFormatting sqref="Y497">
    <cfRule type="containsBlanks" dxfId="3204" priority="3468">
      <formula>LEN(TRIM(Y497))=0</formula>
    </cfRule>
  </conditionalFormatting>
  <conditionalFormatting sqref="AP497">
    <cfRule type="containsBlanks" dxfId="3203" priority="3467">
      <formula>LEN(TRIM(AP497))=0</formula>
    </cfRule>
  </conditionalFormatting>
  <conditionalFormatting sqref="AK497">
    <cfRule type="containsBlanks" dxfId="3202" priority="3466">
      <formula>LEN(TRIM(AK497))=0</formula>
    </cfRule>
  </conditionalFormatting>
  <conditionalFormatting sqref="AL497">
    <cfRule type="containsBlanks" dxfId="3201" priority="3465">
      <formula>LEN(TRIM(AL497))=0</formula>
    </cfRule>
  </conditionalFormatting>
  <conditionalFormatting sqref="AN497">
    <cfRule type="containsBlanks" dxfId="3200" priority="3464">
      <formula>LEN(TRIM(AN497))=0</formula>
    </cfRule>
  </conditionalFormatting>
  <conditionalFormatting sqref="AM497">
    <cfRule type="containsBlanks" dxfId="3199" priority="3463">
      <formula>LEN(TRIM(AM497))=0</formula>
    </cfRule>
  </conditionalFormatting>
  <conditionalFormatting sqref="AU497:AV497">
    <cfRule type="containsBlanks" dxfId="3198" priority="3462">
      <formula>LEN(TRIM(AU497))=0</formula>
    </cfRule>
  </conditionalFormatting>
  <conditionalFormatting sqref="AW497">
    <cfRule type="containsBlanks" dxfId="3197" priority="3461">
      <formula>LEN(TRIM(AW497))=0</formula>
    </cfRule>
  </conditionalFormatting>
  <conditionalFormatting sqref="AY497:BD497">
    <cfRule type="containsBlanks" dxfId="3196" priority="3460">
      <formula>LEN(TRIM(AY497))=0</formula>
    </cfRule>
  </conditionalFormatting>
  <conditionalFormatting sqref="BE497">
    <cfRule type="containsBlanks" dxfId="3195" priority="3459">
      <formula>LEN(TRIM(BE497))=0</formula>
    </cfRule>
  </conditionalFormatting>
  <conditionalFormatting sqref="BF497:BG497">
    <cfRule type="containsBlanks" dxfId="3194" priority="3458">
      <formula>LEN(TRIM(BF497))=0</formula>
    </cfRule>
  </conditionalFormatting>
  <conditionalFormatting sqref="BF497:BG497">
    <cfRule type="containsBlanks" dxfId="3193" priority="3457">
      <formula>LEN(TRIM(BF497))=0</formula>
    </cfRule>
  </conditionalFormatting>
  <conditionalFormatting sqref="R497">
    <cfRule type="containsBlanks" dxfId="3192" priority="3456">
      <formula>LEN(TRIM(R497))=0</formula>
    </cfRule>
  </conditionalFormatting>
  <conditionalFormatting sqref="T497">
    <cfRule type="containsBlanks" dxfId="3191" priority="3454">
      <formula>LEN(TRIM(T497))=0</formula>
    </cfRule>
  </conditionalFormatting>
  <conditionalFormatting sqref="F498">
    <cfRule type="containsBlanks" dxfId="3190" priority="3453">
      <formula>LEN(TRIM(F498))=0</formula>
    </cfRule>
  </conditionalFormatting>
  <conditionalFormatting sqref="H498">
    <cfRule type="containsBlanks" dxfId="3189" priority="3452">
      <formula>LEN(TRIM(H498))=0</formula>
    </cfRule>
  </conditionalFormatting>
  <conditionalFormatting sqref="G498">
    <cfRule type="containsBlanks" dxfId="3188" priority="3451">
      <formula>LEN(TRIM(G498))=0</formula>
    </cfRule>
  </conditionalFormatting>
  <conditionalFormatting sqref="I498">
    <cfRule type="containsBlanks" dxfId="3187" priority="3449">
      <formula>LEN(TRIM(I498))=0</formula>
    </cfRule>
  </conditionalFormatting>
  <conditionalFormatting sqref="J498">
    <cfRule type="containsBlanks" dxfId="3186" priority="3450">
      <formula>LEN(TRIM(J498))=0</formula>
    </cfRule>
  </conditionalFormatting>
  <conditionalFormatting sqref="K498:P498">
    <cfRule type="containsBlanks" dxfId="3185" priority="3448">
      <formula>LEN(TRIM(K498))=0</formula>
    </cfRule>
  </conditionalFormatting>
  <conditionalFormatting sqref="Y498">
    <cfRule type="containsBlanks" dxfId="3184" priority="3447">
      <formula>LEN(TRIM(Y498))=0</formula>
    </cfRule>
  </conditionalFormatting>
  <conditionalFormatting sqref="X498">
    <cfRule type="containsBlanks" dxfId="3183" priority="3446">
      <formula>LEN(TRIM(X498))=0</formula>
    </cfRule>
  </conditionalFormatting>
  <conditionalFormatting sqref="AD498">
    <cfRule type="containsBlanks" dxfId="3182" priority="3445">
      <formula>LEN(TRIM(AD498))=0</formula>
    </cfRule>
  </conditionalFormatting>
  <conditionalFormatting sqref="AA498:AB498">
    <cfRule type="containsBlanks" dxfId="3181" priority="3444">
      <formula>LEN(TRIM(AA498))=0</formula>
    </cfRule>
  </conditionalFormatting>
  <conditionalFormatting sqref="Z498">
    <cfRule type="containsBlanks" dxfId="3180" priority="3443">
      <formula>LEN(TRIM(Z498))=0</formula>
    </cfRule>
  </conditionalFormatting>
  <conditionalFormatting sqref="AF498">
    <cfRule type="containsBlanks" dxfId="3179" priority="3442">
      <formula>LEN(TRIM(AF498))=0</formula>
    </cfRule>
  </conditionalFormatting>
  <conditionalFormatting sqref="BF498">
    <cfRule type="containsBlanks" dxfId="3178" priority="3441">
      <formula>LEN(TRIM(BF498))=0</formula>
    </cfRule>
  </conditionalFormatting>
  <conditionalFormatting sqref="AY498:BD498">
    <cfRule type="containsBlanks" dxfId="3177" priority="3440">
      <formula>LEN(TRIM(AY498))=0</formula>
    </cfRule>
  </conditionalFormatting>
  <conditionalFormatting sqref="BE498">
    <cfRule type="containsBlanks" dxfId="3176" priority="3439">
      <formula>LEN(TRIM(BE498))=0</formula>
    </cfRule>
  </conditionalFormatting>
  <conditionalFormatting sqref="AP498">
    <cfRule type="containsBlanks" dxfId="3175" priority="3438">
      <formula>LEN(TRIM(AP498))=0</formula>
    </cfRule>
  </conditionalFormatting>
  <conditionalFormatting sqref="AN498">
    <cfRule type="containsBlanks" dxfId="3174" priority="3437">
      <formula>LEN(TRIM(AN498))=0</formula>
    </cfRule>
  </conditionalFormatting>
  <conditionalFormatting sqref="AL498">
    <cfRule type="containsBlanks" dxfId="3173" priority="3436">
      <formula>LEN(TRIM(AL498))=0</formula>
    </cfRule>
  </conditionalFormatting>
  <conditionalFormatting sqref="AU498:AV498">
    <cfRule type="containsBlanks" dxfId="3172" priority="3435">
      <formula>LEN(TRIM(AU498))=0</formula>
    </cfRule>
  </conditionalFormatting>
  <conditionalFormatting sqref="AW498">
    <cfRule type="containsBlanks" dxfId="3171" priority="3434">
      <formula>LEN(TRIM(AW498))=0</formula>
    </cfRule>
  </conditionalFormatting>
  <conditionalFormatting sqref="BG498">
    <cfRule type="containsBlanks" dxfId="3170" priority="3433">
      <formula>LEN(TRIM(BG498))=0</formula>
    </cfRule>
  </conditionalFormatting>
  <conditionalFormatting sqref="BG498">
    <cfRule type="containsBlanks" dxfId="3169" priority="3432">
      <formula>LEN(TRIM(BG498))=0</formula>
    </cfRule>
  </conditionalFormatting>
  <conditionalFormatting sqref="G499">
    <cfRule type="containsBlanks" dxfId="3168" priority="3430">
      <formula>LEN(TRIM(G499))=0</formula>
    </cfRule>
  </conditionalFormatting>
  <conditionalFormatting sqref="F499">
    <cfRule type="containsBlanks" dxfId="3167" priority="3431">
      <formula>LEN(TRIM(F499))=0</formula>
    </cfRule>
  </conditionalFormatting>
  <conditionalFormatting sqref="I499">
    <cfRule type="containsBlanks" dxfId="3166" priority="3428">
      <formula>LEN(TRIM(I499))=0</formula>
    </cfRule>
  </conditionalFormatting>
  <conditionalFormatting sqref="J499">
    <cfRule type="containsBlanks" dxfId="3165" priority="3429">
      <formula>LEN(TRIM(J499))=0</formula>
    </cfRule>
  </conditionalFormatting>
  <conditionalFormatting sqref="L499">
    <cfRule type="containsBlanks" dxfId="3164" priority="3427">
      <formula>LEN(TRIM(L499))=0</formula>
    </cfRule>
  </conditionalFormatting>
  <conditionalFormatting sqref="O499">
    <cfRule type="containsBlanks" dxfId="3163" priority="3426">
      <formula>LEN(TRIM(O499))=0</formula>
    </cfRule>
  </conditionalFormatting>
  <conditionalFormatting sqref="W499">
    <cfRule type="containsBlanks" dxfId="3162" priority="3425">
      <formula>LEN(TRIM(W499))=0</formula>
    </cfRule>
  </conditionalFormatting>
  <conditionalFormatting sqref="X499">
    <cfRule type="containsBlanks" dxfId="3161" priority="3424">
      <formula>LEN(TRIM(X499))=0</formula>
    </cfRule>
  </conditionalFormatting>
  <conditionalFormatting sqref="BF499">
    <cfRule type="containsBlanks" dxfId="3160" priority="3423">
      <formula>LEN(TRIM(BF499))=0</formula>
    </cfRule>
  </conditionalFormatting>
  <conditionalFormatting sqref="AP499">
    <cfRule type="containsBlanks" dxfId="3159" priority="3422">
      <formula>LEN(TRIM(AP499))=0</formula>
    </cfRule>
  </conditionalFormatting>
  <conditionalFormatting sqref="AI499:AN499">
    <cfRule type="containsBlanks" dxfId="3158" priority="3421">
      <formula>LEN(TRIM(AI499))=0</formula>
    </cfRule>
  </conditionalFormatting>
  <conditionalFormatting sqref="AB499">
    <cfRule type="containsBlanks" dxfId="3157" priority="3420">
      <formula>LEN(TRIM(AB499))=0</formula>
    </cfRule>
  </conditionalFormatting>
  <conditionalFormatting sqref="Y499">
    <cfRule type="containsBlanks" dxfId="3156" priority="3419">
      <formula>LEN(TRIM(Y499))=0</formula>
    </cfRule>
  </conditionalFormatting>
  <conditionalFormatting sqref="AF499">
    <cfRule type="containsBlanks" dxfId="3155" priority="3418">
      <formula>LEN(TRIM(AF499))=0</formula>
    </cfRule>
  </conditionalFormatting>
  <conditionalFormatting sqref="AS499:AV499">
    <cfRule type="containsBlanks" dxfId="3154" priority="3417">
      <formula>LEN(TRIM(AS499))=0</formula>
    </cfRule>
  </conditionalFormatting>
  <conditionalFormatting sqref="AW499">
    <cfRule type="containsBlanks" dxfId="3153" priority="3416">
      <formula>LEN(TRIM(AW499))=0</formula>
    </cfRule>
  </conditionalFormatting>
  <conditionalFormatting sqref="AY499:BD499">
    <cfRule type="containsBlanks" dxfId="3152" priority="3415">
      <formula>LEN(TRIM(AY499))=0</formula>
    </cfRule>
  </conditionalFormatting>
  <conditionalFormatting sqref="BE499">
    <cfRule type="containsBlanks" dxfId="3151" priority="3414">
      <formula>LEN(TRIM(BE499))=0</formula>
    </cfRule>
  </conditionalFormatting>
  <conditionalFormatting sqref="BG499">
    <cfRule type="containsBlanks" dxfId="3150" priority="3413">
      <formula>LEN(TRIM(BG499))=0</formula>
    </cfRule>
  </conditionalFormatting>
  <conditionalFormatting sqref="BG499">
    <cfRule type="containsBlanks" dxfId="3149" priority="3412">
      <formula>LEN(TRIM(BG499))=0</formula>
    </cfRule>
  </conditionalFormatting>
  <conditionalFormatting sqref="F500">
    <cfRule type="containsBlanks" dxfId="3148" priority="3411">
      <formula>LEN(TRIM(F500))=0</formula>
    </cfRule>
  </conditionalFormatting>
  <conditionalFormatting sqref="H500">
    <cfRule type="containsBlanks" dxfId="3147" priority="3410">
      <formula>LEN(TRIM(H500))=0</formula>
    </cfRule>
  </conditionalFormatting>
  <conditionalFormatting sqref="I500">
    <cfRule type="containsBlanks" dxfId="3146" priority="3408">
      <formula>LEN(TRIM(I500))=0</formula>
    </cfRule>
  </conditionalFormatting>
  <conditionalFormatting sqref="J500">
    <cfRule type="containsBlanks" dxfId="3145" priority="3409">
      <formula>LEN(TRIM(J500))=0</formula>
    </cfRule>
  </conditionalFormatting>
  <conditionalFormatting sqref="O500">
    <cfRule type="containsBlanks" dxfId="3144" priority="3407">
      <formula>LEN(TRIM(O500))=0</formula>
    </cfRule>
  </conditionalFormatting>
  <conditionalFormatting sqref="L500">
    <cfRule type="containsBlanks" dxfId="3143" priority="3405">
      <formula>LEN(TRIM(L500))=0</formula>
    </cfRule>
  </conditionalFormatting>
  <conditionalFormatting sqref="W500">
    <cfRule type="containsBlanks" dxfId="3142" priority="3403">
      <formula>LEN(TRIM(W500))=0</formula>
    </cfRule>
  </conditionalFormatting>
  <conditionalFormatting sqref="X500">
    <cfRule type="containsBlanks" dxfId="3141" priority="3404">
      <formula>LEN(TRIM(X500))=0</formula>
    </cfRule>
  </conditionalFormatting>
  <conditionalFormatting sqref="AC500:AD500">
    <cfRule type="containsBlanks" dxfId="3140" priority="3402">
      <formula>LEN(TRIM(AC500))=0</formula>
    </cfRule>
  </conditionalFormatting>
  <conditionalFormatting sqref="AF500">
    <cfRule type="containsBlanks" dxfId="3139" priority="3401">
      <formula>LEN(TRIM(AF500))=0</formula>
    </cfRule>
  </conditionalFormatting>
  <conditionalFormatting sqref="AN500">
    <cfRule type="containsBlanks" dxfId="3138" priority="3400">
      <formula>LEN(TRIM(AN500))=0</formula>
    </cfRule>
  </conditionalFormatting>
  <conditionalFormatting sqref="AP500">
    <cfRule type="containsBlanks" dxfId="3137" priority="3399">
      <formula>LEN(TRIM(AP500))=0</formula>
    </cfRule>
  </conditionalFormatting>
  <conditionalFormatting sqref="AX500">
    <cfRule type="containsBlanks" dxfId="3136" priority="3398">
      <formula>LEN(TRIM(AX500))=0</formula>
    </cfRule>
  </conditionalFormatting>
  <conditionalFormatting sqref="AU500:AV500">
    <cfRule type="containsBlanks" dxfId="3135" priority="3397">
      <formula>LEN(TRIM(AU500))=0</formula>
    </cfRule>
  </conditionalFormatting>
  <conditionalFormatting sqref="AW500">
    <cfRule type="containsBlanks" dxfId="3134" priority="3396">
      <formula>LEN(TRIM(AW500))=0</formula>
    </cfRule>
  </conditionalFormatting>
  <conditionalFormatting sqref="AY500:BD500">
    <cfRule type="containsBlanks" dxfId="3133" priority="3395">
      <formula>LEN(TRIM(AY500))=0</formula>
    </cfRule>
  </conditionalFormatting>
  <conditionalFormatting sqref="BE500">
    <cfRule type="containsBlanks" dxfId="3132" priority="3394">
      <formula>LEN(TRIM(BE500))=0</formula>
    </cfRule>
  </conditionalFormatting>
  <conditionalFormatting sqref="BF500">
    <cfRule type="containsBlanks" dxfId="3131" priority="3393">
      <formula>LEN(TRIM(BF500))=0</formula>
    </cfRule>
  </conditionalFormatting>
  <conditionalFormatting sqref="BF500">
    <cfRule type="containsBlanks" dxfId="3130" priority="3392">
      <formula>LEN(TRIM(BF500))=0</formula>
    </cfRule>
  </conditionalFormatting>
  <conditionalFormatting sqref="BG500">
    <cfRule type="containsBlanks" dxfId="3129" priority="3389">
      <formula>LEN(TRIM(BG500))=0</formula>
    </cfRule>
  </conditionalFormatting>
  <conditionalFormatting sqref="BG500">
    <cfRule type="containsBlanks" dxfId="3128" priority="3388">
      <formula>LEN(TRIM(BG500))=0</formula>
    </cfRule>
  </conditionalFormatting>
  <conditionalFormatting sqref="F501">
    <cfRule type="containsBlanks" dxfId="3127" priority="3387">
      <formula>LEN(TRIM(F501))=0</formula>
    </cfRule>
  </conditionalFormatting>
  <conditionalFormatting sqref="H501">
    <cfRule type="containsBlanks" dxfId="3126" priority="3386">
      <formula>LEN(TRIM(H501))=0</formula>
    </cfRule>
  </conditionalFormatting>
  <conditionalFormatting sqref="I501">
    <cfRule type="containsBlanks" dxfId="3125" priority="3384">
      <formula>LEN(TRIM(I501))=0</formula>
    </cfRule>
  </conditionalFormatting>
  <conditionalFormatting sqref="J501">
    <cfRule type="containsBlanks" dxfId="3124" priority="3385">
      <formula>LEN(TRIM(J501))=0</formula>
    </cfRule>
  </conditionalFormatting>
  <conditionalFormatting sqref="K501">
    <cfRule type="containsBlanks" dxfId="3123" priority="3383">
      <formula>LEN(TRIM(K501))=0</formula>
    </cfRule>
  </conditionalFormatting>
  <conditionalFormatting sqref="M501">
    <cfRule type="containsBlanks" dxfId="3122" priority="3382">
      <formula>LEN(TRIM(M501))=0</formula>
    </cfRule>
  </conditionalFormatting>
  <conditionalFormatting sqref="O501">
    <cfRule type="containsBlanks" dxfId="3121" priority="3380">
      <formula>LEN(TRIM(O501))=0</formula>
    </cfRule>
  </conditionalFormatting>
  <conditionalFormatting sqref="W501">
    <cfRule type="containsBlanks" dxfId="3120" priority="3378">
      <formula>LEN(TRIM(W501))=0</formula>
    </cfRule>
  </conditionalFormatting>
  <conditionalFormatting sqref="X501">
    <cfRule type="containsBlanks" dxfId="3119" priority="3379">
      <formula>LEN(TRIM(X501))=0</formula>
    </cfRule>
  </conditionalFormatting>
  <conditionalFormatting sqref="AF501">
    <cfRule type="containsBlanks" dxfId="3118" priority="3377">
      <formula>LEN(TRIM(AF501))=0</formula>
    </cfRule>
  </conditionalFormatting>
  <conditionalFormatting sqref="AC501:AD501">
    <cfRule type="containsBlanks" dxfId="3117" priority="3376">
      <formula>LEN(TRIM(AC501))=0</formula>
    </cfRule>
  </conditionalFormatting>
  <conditionalFormatting sqref="AP501">
    <cfRule type="containsBlanks" dxfId="3116" priority="3375">
      <formula>LEN(TRIM(AP501))=0</formula>
    </cfRule>
  </conditionalFormatting>
  <conditionalFormatting sqref="AU501:AV501">
    <cfRule type="containsBlanks" dxfId="3115" priority="3374">
      <formula>LEN(TRIM(AU501))=0</formula>
    </cfRule>
  </conditionalFormatting>
  <conditionalFormatting sqref="AX501">
    <cfRule type="containsBlanks" dxfId="3114" priority="3373">
      <formula>LEN(TRIM(AX501))=0</formula>
    </cfRule>
  </conditionalFormatting>
  <conditionalFormatting sqref="AY501:BD501">
    <cfRule type="containsBlanks" dxfId="3113" priority="3372">
      <formula>LEN(TRIM(AY501))=0</formula>
    </cfRule>
  </conditionalFormatting>
  <conditionalFormatting sqref="BE501">
    <cfRule type="containsBlanks" dxfId="3112" priority="3371">
      <formula>LEN(TRIM(BE501))=0</formula>
    </cfRule>
  </conditionalFormatting>
  <conditionalFormatting sqref="BG501">
    <cfRule type="containsBlanks" dxfId="3111" priority="3370">
      <formula>LEN(TRIM(BG501))=0</formula>
    </cfRule>
  </conditionalFormatting>
  <conditionalFormatting sqref="AW501">
    <cfRule type="containsBlanks" dxfId="3110" priority="3369">
      <formula>LEN(TRIM(AW501))=0</formula>
    </cfRule>
  </conditionalFormatting>
  <conditionalFormatting sqref="BF501">
    <cfRule type="containsBlanks" dxfId="3109" priority="3368">
      <formula>LEN(TRIM(BF501))=0</formula>
    </cfRule>
  </conditionalFormatting>
  <conditionalFormatting sqref="BF501">
    <cfRule type="containsBlanks" dxfId="3108" priority="3367">
      <formula>LEN(TRIM(BF501))=0</formula>
    </cfRule>
  </conditionalFormatting>
  <conditionalFormatting sqref="AN501">
    <cfRule type="containsBlanks" dxfId="3107" priority="3366">
      <formula>LEN(TRIM(AN501))=0</formula>
    </cfRule>
  </conditionalFormatting>
  <conditionalFormatting sqref="G502">
    <cfRule type="containsBlanks" dxfId="3106" priority="3347">
      <formula>LEN(TRIM(G502))=0</formula>
    </cfRule>
  </conditionalFormatting>
  <conditionalFormatting sqref="I502">
    <cfRule type="containsBlanks" dxfId="3105" priority="3348">
      <formula>LEN(TRIM(I502))=0</formula>
    </cfRule>
  </conditionalFormatting>
  <conditionalFormatting sqref="F502">
    <cfRule type="containsBlanks" dxfId="3104" priority="3351">
      <formula>LEN(TRIM(F502))=0</formula>
    </cfRule>
  </conditionalFormatting>
  <conditionalFormatting sqref="H502">
    <cfRule type="containsBlanks" dxfId="3103" priority="3350">
      <formula>LEN(TRIM(H502))=0</formula>
    </cfRule>
  </conditionalFormatting>
  <conditionalFormatting sqref="J502">
    <cfRule type="containsBlanks" dxfId="3102" priority="3349">
      <formula>LEN(TRIM(J502))=0</formula>
    </cfRule>
  </conditionalFormatting>
  <conditionalFormatting sqref="O502">
    <cfRule type="containsBlanks" dxfId="3101" priority="3346">
      <formula>LEN(TRIM(O502))=0</formula>
    </cfRule>
  </conditionalFormatting>
  <conditionalFormatting sqref="K502:M502">
    <cfRule type="containsBlanks" dxfId="3100" priority="3345">
      <formula>LEN(TRIM(K502))=0</formula>
    </cfRule>
  </conditionalFormatting>
  <conditionalFormatting sqref="BG502">
    <cfRule type="containsBlanks" dxfId="3099" priority="3344">
      <formula>LEN(TRIM(BG502))=0</formula>
    </cfRule>
  </conditionalFormatting>
  <conditionalFormatting sqref="W502">
    <cfRule type="containsBlanks" dxfId="3098" priority="3343">
      <formula>LEN(TRIM(W502))=0</formula>
    </cfRule>
  </conditionalFormatting>
  <conditionalFormatting sqref="X502">
    <cfRule type="containsBlanks" dxfId="3097" priority="3342">
      <formula>LEN(TRIM(X502))=0</formula>
    </cfRule>
  </conditionalFormatting>
  <conditionalFormatting sqref="AB502">
    <cfRule type="containsBlanks" dxfId="3096" priority="3341">
      <formula>LEN(TRIM(AB502))=0</formula>
    </cfRule>
  </conditionalFormatting>
  <conditionalFormatting sqref="Y502">
    <cfRule type="containsBlanks" dxfId="3095" priority="3340">
      <formula>LEN(TRIM(Y502))=0</formula>
    </cfRule>
  </conditionalFormatting>
  <conditionalFormatting sqref="AF502">
    <cfRule type="containsBlanks" dxfId="3094" priority="3339">
      <formula>LEN(TRIM(AF502))=0</formula>
    </cfRule>
  </conditionalFormatting>
  <conditionalFormatting sqref="AC502:AD502">
    <cfRule type="containsBlanks" dxfId="3093" priority="3338">
      <formula>LEN(TRIM(AC502))=0</formula>
    </cfRule>
  </conditionalFormatting>
  <conditionalFormatting sqref="AX502">
    <cfRule type="containsBlanks" dxfId="3092" priority="3337">
      <formula>LEN(TRIM(AX502))=0</formula>
    </cfRule>
  </conditionalFormatting>
  <conditionalFormatting sqref="AU502:AV502">
    <cfRule type="containsBlanks" dxfId="3091" priority="3336">
      <formula>LEN(TRIM(AU502))=0</formula>
    </cfRule>
  </conditionalFormatting>
  <conditionalFormatting sqref="BD502">
    <cfRule type="containsBlanks" dxfId="3090" priority="3335">
      <formula>LEN(TRIM(BD502))=0</formula>
    </cfRule>
  </conditionalFormatting>
  <conditionalFormatting sqref="AW502">
    <cfRule type="containsBlanks" dxfId="3089" priority="3334">
      <formula>LEN(TRIM(AW502))=0</formula>
    </cfRule>
  </conditionalFormatting>
  <conditionalFormatting sqref="AN502">
    <cfRule type="containsBlanks" dxfId="3088" priority="3333">
      <formula>LEN(TRIM(AN502))=0</formula>
    </cfRule>
  </conditionalFormatting>
  <conditionalFormatting sqref="BF502">
    <cfRule type="containsBlanks" dxfId="3087" priority="3332">
      <formula>LEN(TRIM(BF502))=0</formula>
    </cfRule>
  </conditionalFormatting>
  <conditionalFormatting sqref="BF502">
    <cfRule type="containsBlanks" dxfId="3086" priority="3331">
      <formula>LEN(TRIM(BF502))=0</formula>
    </cfRule>
  </conditionalFormatting>
  <conditionalFormatting sqref="O503">
    <cfRule type="containsBlanks" dxfId="3085" priority="3330">
      <formula>LEN(TRIM(O503))=0</formula>
    </cfRule>
  </conditionalFormatting>
  <conditionalFormatting sqref="K503:M503">
    <cfRule type="containsBlanks" dxfId="3084" priority="3329">
      <formula>LEN(TRIM(K503))=0</formula>
    </cfRule>
  </conditionalFormatting>
  <conditionalFormatting sqref="I503">
    <cfRule type="containsBlanks" dxfId="3083" priority="3326">
      <formula>LEN(TRIM(I503))=0</formula>
    </cfRule>
  </conditionalFormatting>
  <conditionalFormatting sqref="H503">
    <cfRule type="containsBlanks" dxfId="3082" priority="3328">
      <formula>LEN(TRIM(H503))=0</formula>
    </cfRule>
  </conditionalFormatting>
  <conditionalFormatting sqref="J503">
    <cfRule type="containsBlanks" dxfId="3081" priority="3327">
      <formula>LEN(TRIM(J503))=0</formula>
    </cfRule>
  </conditionalFormatting>
  <conditionalFormatting sqref="X503">
    <cfRule type="containsBlanks" dxfId="3080" priority="3325">
      <formula>LEN(TRIM(X503))=0</formula>
    </cfRule>
  </conditionalFormatting>
  <conditionalFormatting sqref="Y503">
    <cfRule type="containsBlanks" dxfId="3079" priority="3324">
      <formula>LEN(TRIM(Y503))=0</formula>
    </cfRule>
  </conditionalFormatting>
  <conditionalFormatting sqref="AB503">
    <cfRule type="containsBlanks" dxfId="3078" priority="3322">
      <formula>LEN(TRIM(AB503))=0</formula>
    </cfRule>
  </conditionalFormatting>
  <conditionalFormatting sqref="AB503">
    <cfRule type="containsBlanks" dxfId="3077" priority="3323">
      <formula>LEN(TRIM(AB503))=0</formula>
    </cfRule>
  </conditionalFormatting>
  <conditionalFormatting sqref="AD503">
    <cfRule type="containsBlanks" dxfId="3076" priority="3321">
      <formula>LEN(TRIM(AD503))=0</formula>
    </cfRule>
  </conditionalFormatting>
  <conditionalFormatting sqref="F504:G504 P504:W504 N504 Z504:AA504 AC504 AE504:AK504 AO504 AS504:AT504">
    <cfRule type="containsBlanks" dxfId="3075" priority="3320">
      <formula>LEN(TRIM(F504))=0</formula>
    </cfRule>
  </conditionalFormatting>
  <conditionalFormatting sqref="BI504">
    <cfRule type="notContainsBlanks" dxfId="3074" priority="3319">
      <formula>LEN(TRIM(BI504))&gt;0</formula>
    </cfRule>
  </conditionalFormatting>
  <conditionalFormatting sqref="O504">
    <cfRule type="containsBlanks" dxfId="3073" priority="3318">
      <formula>LEN(TRIM(O504))=0</formula>
    </cfRule>
  </conditionalFormatting>
  <conditionalFormatting sqref="K504:M504">
    <cfRule type="containsBlanks" dxfId="3072" priority="3317">
      <formula>LEN(TRIM(K504))=0</formula>
    </cfRule>
  </conditionalFormatting>
  <conditionalFormatting sqref="I504">
    <cfRule type="containsBlanks" dxfId="3071" priority="3314">
      <formula>LEN(TRIM(I504))=0</formula>
    </cfRule>
  </conditionalFormatting>
  <conditionalFormatting sqref="H504">
    <cfRule type="containsBlanks" dxfId="3070" priority="3316">
      <formula>LEN(TRIM(H504))=0</formula>
    </cfRule>
  </conditionalFormatting>
  <conditionalFormatting sqref="J504">
    <cfRule type="containsBlanks" dxfId="3069" priority="3315">
      <formula>LEN(TRIM(J504))=0</formula>
    </cfRule>
  </conditionalFormatting>
  <conditionalFormatting sqref="X504">
    <cfRule type="containsBlanks" dxfId="3068" priority="3313">
      <formula>LEN(TRIM(X504))=0</formula>
    </cfRule>
  </conditionalFormatting>
  <conditionalFormatting sqref="Y504">
    <cfRule type="containsBlanks" dxfId="3067" priority="3312">
      <formula>LEN(TRIM(Y504))=0</formula>
    </cfRule>
  </conditionalFormatting>
  <conditionalFormatting sqref="AB504">
    <cfRule type="containsBlanks" dxfId="3066" priority="3310">
      <formula>LEN(TRIM(AB504))=0</formula>
    </cfRule>
  </conditionalFormatting>
  <conditionalFormatting sqref="AB504">
    <cfRule type="containsBlanks" dxfId="3065" priority="3311">
      <formula>LEN(TRIM(AB504))=0</formula>
    </cfRule>
  </conditionalFormatting>
  <conditionalFormatting sqref="AD504">
    <cfRule type="containsBlanks" dxfId="3064" priority="3309">
      <formula>LEN(TRIM(AD504))=0</formula>
    </cfRule>
  </conditionalFormatting>
  <conditionalFormatting sqref="AL504">
    <cfRule type="containsBlanks" dxfId="3063" priority="3308">
      <formula>LEN(TRIM(AL504))=0</formula>
    </cfRule>
  </conditionalFormatting>
  <conditionalFormatting sqref="AN503">
    <cfRule type="containsBlanks" dxfId="3062" priority="3307">
      <formula>LEN(TRIM(AN503))=0</formula>
    </cfRule>
  </conditionalFormatting>
  <conditionalFormatting sqref="AM504">
    <cfRule type="containsBlanks" dxfId="3061" priority="3306">
      <formula>LEN(TRIM(AM504))=0</formula>
    </cfRule>
  </conditionalFormatting>
  <conditionalFormatting sqref="AN504">
    <cfRule type="containsBlanks" dxfId="3060" priority="3305">
      <formula>LEN(TRIM(AN504))=0</formula>
    </cfRule>
  </conditionalFormatting>
  <conditionalFormatting sqref="AP504">
    <cfRule type="containsBlanks" dxfId="3059" priority="3304">
      <formula>LEN(TRIM(AP504))=0</formula>
    </cfRule>
  </conditionalFormatting>
  <conditionalFormatting sqref="AQ504:AR504">
    <cfRule type="containsBlanks" dxfId="3058" priority="3303">
      <formula>LEN(TRIM(AQ504))=0</formula>
    </cfRule>
  </conditionalFormatting>
  <conditionalFormatting sqref="AW503:AW504">
    <cfRule type="containsBlanks" dxfId="3057" priority="3302">
      <formula>LEN(TRIM(AW503))=0</formula>
    </cfRule>
  </conditionalFormatting>
  <conditionalFormatting sqref="AU503:AV504">
    <cfRule type="containsBlanks" dxfId="3056" priority="3301">
      <formula>LEN(TRIM(AU503))=0</formula>
    </cfRule>
  </conditionalFormatting>
  <conditionalFormatting sqref="AY503:BD503">
    <cfRule type="containsBlanks" dxfId="3055" priority="3300">
      <formula>LEN(TRIM(AY503))=0</formula>
    </cfRule>
  </conditionalFormatting>
  <conditionalFormatting sqref="BE503">
    <cfRule type="containsBlanks" dxfId="3054" priority="3299">
      <formula>LEN(TRIM(BE503))=0</formula>
    </cfRule>
  </conditionalFormatting>
  <conditionalFormatting sqref="BF503">
    <cfRule type="containsBlanks" dxfId="3053" priority="3298">
      <formula>LEN(TRIM(BF503))=0</formula>
    </cfRule>
  </conditionalFormatting>
  <conditionalFormatting sqref="BF503">
    <cfRule type="containsBlanks" dxfId="3052" priority="3297">
      <formula>LEN(TRIM(BF503))=0</formula>
    </cfRule>
  </conditionalFormatting>
  <conditionalFormatting sqref="BG503">
    <cfRule type="containsBlanks" dxfId="3051" priority="3296">
      <formula>LEN(TRIM(BG503))=0</formula>
    </cfRule>
  </conditionalFormatting>
  <conditionalFormatting sqref="BG503">
    <cfRule type="containsBlanks" dxfId="3050" priority="3295">
      <formula>LEN(TRIM(BG503))=0</formula>
    </cfRule>
  </conditionalFormatting>
  <conditionalFormatting sqref="BF504">
    <cfRule type="containsBlanks" dxfId="3049" priority="3294">
      <formula>LEN(TRIM(BF504))=0</formula>
    </cfRule>
  </conditionalFormatting>
  <conditionalFormatting sqref="BF504">
    <cfRule type="containsBlanks" dxfId="3048" priority="3293">
      <formula>LEN(TRIM(BF504))=0</formula>
    </cfRule>
  </conditionalFormatting>
  <conditionalFormatting sqref="BG504">
    <cfRule type="containsBlanks" dxfId="3047" priority="3292">
      <formula>LEN(TRIM(BG504))=0</formula>
    </cfRule>
  </conditionalFormatting>
  <conditionalFormatting sqref="BG504">
    <cfRule type="containsBlanks" dxfId="3046" priority="3291">
      <formula>LEN(TRIM(BG504))=0</formula>
    </cfRule>
  </conditionalFormatting>
  <conditionalFormatting sqref="AY504:BD504">
    <cfRule type="containsBlanks" dxfId="3045" priority="3290">
      <formula>LEN(TRIM(AY504))=0</formula>
    </cfRule>
  </conditionalFormatting>
  <conditionalFormatting sqref="BE504">
    <cfRule type="containsBlanks" dxfId="3044" priority="3289">
      <formula>LEN(TRIM(BE504))=0</formula>
    </cfRule>
  </conditionalFormatting>
  <conditionalFormatting sqref="AX503:AX504">
    <cfRule type="containsBlanks" dxfId="3043" priority="3288">
      <formula>LEN(TRIM(AX503))=0</formula>
    </cfRule>
  </conditionalFormatting>
  <conditionalFormatting sqref="K505 M505 Q505:W505 Z505:AA505 AD505:AG505 AQ505:AT505 AJ505:AK505 AM505">
    <cfRule type="containsBlanks" dxfId="3042" priority="3251">
      <formula>LEN(TRIM(K505))=0</formula>
    </cfRule>
  </conditionalFormatting>
  <conditionalFormatting sqref="BI505">
    <cfRule type="notContainsBlanks" dxfId="3041" priority="3250">
      <formula>LEN(TRIM(BI505))&gt;0</formula>
    </cfRule>
  </conditionalFormatting>
  <conditionalFormatting sqref="G505">
    <cfRule type="containsBlanks" dxfId="3040" priority="3245">
      <formula>LEN(TRIM(G505))=0</formula>
    </cfRule>
  </conditionalFormatting>
  <conditionalFormatting sqref="I505">
    <cfRule type="containsBlanks" dxfId="3039" priority="3246">
      <formula>LEN(TRIM(I505))=0</formula>
    </cfRule>
  </conditionalFormatting>
  <conditionalFormatting sqref="F505">
    <cfRule type="containsBlanks" dxfId="3038" priority="3249">
      <formula>LEN(TRIM(F505))=0</formula>
    </cfRule>
  </conditionalFormatting>
  <conditionalFormatting sqref="H505">
    <cfRule type="containsBlanks" dxfId="3037" priority="3248">
      <formula>LEN(TRIM(H505))=0</formula>
    </cfRule>
  </conditionalFormatting>
  <conditionalFormatting sqref="J505">
    <cfRule type="containsBlanks" dxfId="3036" priority="3247">
      <formula>LEN(TRIM(J505))=0</formula>
    </cfRule>
  </conditionalFormatting>
  <conditionalFormatting sqref="L505">
    <cfRule type="containsBlanks" dxfId="3035" priority="3244">
      <formula>LEN(TRIM(L505))=0</formula>
    </cfRule>
  </conditionalFormatting>
  <conditionalFormatting sqref="N505:P505">
    <cfRule type="containsBlanks" dxfId="3034" priority="3243">
      <formula>LEN(TRIM(N505))=0</formula>
    </cfRule>
  </conditionalFormatting>
  <conditionalFormatting sqref="BG505">
    <cfRule type="containsBlanks" dxfId="3033" priority="3242">
      <formula>LEN(TRIM(BG505))=0</formula>
    </cfRule>
  </conditionalFormatting>
  <conditionalFormatting sqref="X505">
    <cfRule type="containsBlanks" dxfId="3032" priority="3241">
      <formula>LEN(TRIM(X505))=0</formula>
    </cfRule>
  </conditionalFormatting>
  <conditionalFormatting sqref="AB505">
    <cfRule type="containsBlanks" dxfId="3031" priority="3239">
      <formula>LEN(TRIM(AB505))=0</formula>
    </cfRule>
  </conditionalFormatting>
  <conditionalFormatting sqref="AB505">
    <cfRule type="containsBlanks" dxfId="3030" priority="3240">
      <formula>LEN(TRIM(AB505))=0</formula>
    </cfRule>
  </conditionalFormatting>
  <conditionalFormatting sqref="AN505">
    <cfRule type="containsBlanks" dxfId="3029" priority="3238">
      <formula>LEN(TRIM(AN505))=0</formula>
    </cfRule>
  </conditionalFormatting>
  <conditionalFormatting sqref="BF505">
    <cfRule type="containsBlanks" dxfId="3028" priority="3237">
      <formula>LEN(TRIM(BF505))=0</formula>
    </cfRule>
  </conditionalFormatting>
  <conditionalFormatting sqref="AY505:BD505">
    <cfRule type="containsBlanks" dxfId="3027" priority="3236">
      <formula>LEN(TRIM(AY505))=0</formula>
    </cfRule>
  </conditionalFormatting>
  <conditionalFormatting sqref="BE505">
    <cfRule type="containsBlanks" dxfId="3026" priority="3235">
      <formula>LEN(TRIM(BE505))=0</formula>
    </cfRule>
  </conditionalFormatting>
  <conditionalFormatting sqref="AP505">
    <cfRule type="containsBlanks" dxfId="3025" priority="3234">
      <formula>LEN(TRIM(AP505))=0</formula>
    </cfRule>
  </conditionalFormatting>
  <conditionalFormatting sqref="AX505">
    <cfRule type="containsBlanks" dxfId="3024" priority="3233">
      <formula>LEN(TRIM(AX505))=0</formula>
    </cfRule>
  </conditionalFormatting>
  <conditionalFormatting sqref="K506 M506 Q506:W506 Z506:AA506 AD506:AG506 AS506:AT506 AJ506:AK506 AM506">
    <cfRule type="containsBlanks" dxfId="3023" priority="3232">
      <formula>LEN(TRIM(K506))=0</formula>
    </cfRule>
  </conditionalFormatting>
  <conditionalFormatting sqref="BI506">
    <cfRule type="notContainsBlanks" dxfId="3022" priority="3231">
      <formula>LEN(TRIM(BI506))&gt;0</formula>
    </cfRule>
  </conditionalFormatting>
  <conditionalFormatting sqref="G506">
    <cfRule type="containsBlanks" dxfId="3021" priority="3226">
      <formula>LEN(TRIM(G506))=0</formula>
    </cfRule>
  </conditionalFormatting>
  <conditionalFormatting sqref="I506">
    <cfRule type="containsBlanks" dxfId="3020" priority="3227">
      <formula>LEN(TRIM(I506))=0</formula>
    </cfRule>
  </conditionalFormatting>
  <conditionalFormatting sqref="F506">
    <cfRule type="containsBlanks" dxfId="3019" priority="3230">
      <formula>LEN(TRIM(F506))=0</formula>
    </cfRule>
  </conditionalFormatting>
  <conditionalFormatting sqref="H506">
    <cfRule type="containsBlanks" dxfId="3018" priority="3229">
      <formula>LEN(TRIM(H506))=0</formula>
    </cfRule>
  </conditionalFormatting>
  <conditionalFormatting sqref="J506">
    <cfRule type="containsBlanks" dxfId="3017" priority="3228">
      <formula>LEN(TRIM(J506))=0</formula>
    </cfRule>
  </conditionalFormatting>
  <conditionalFormatting sqref="L506">
    <cfRule type="containsBlanks" dxfId="3016" priority="3225">
      <formula>LEN(TRIM(L506))=0</formula>
    </cfRule>
  </conditionalFormatting>
  <conditionalFormatting sqref="N506:P506">
    <cfRule type="containsBlanks" dxfId="3015" priority="3224">
      <formula>LEN(TRIM(N506))=0</formula>
    </cfRule>
  </conditionalFormatting>
  <conditionalFormatting sqref="BG506">
    <cfRule type="containsBlanks" dxfId="3014" priority="3223">
      <formula>LEN(TRIM(BG506))=0</formula>
    </cfRule>
  </conditionalFormatting>
  <conditionalFormatting sqref="X506">
    <cfRule type="containsBlanks" dxfId="3013" priority="3222">
      <formula>LEN(TRIM(X506))=0</formula>
    </cfRule>
  </conditionalFormatting>
  <conditionalFormatting sqref="AB506">
    <cfRule type="containsBlanks" dxfId="3012" priority="3220">
      <formula>LEN(TRIM(AB506))=0</formula>
    </cfRule>
  </conditionalFormatting>
  <conditionalFormatting sqref="AB506">
    <cfRule type="containsBlanks" dxfId="3011" priority="3221">
      <formula>LEN(TRIM(AB506))=0</formula>
    </cfRule>
  </conditionalFormatting>
  <conditionalFormatting sqref="AN506">
    <cfRule type="containsBlanks" dxfId="3010" priority="3219">
      <formula>LEN(TRIM(AN506))=0</formula>
    </cfRule>
  </conditionalFormatting>
  <conditionalFormatting sqref="BF506">
    <cfRule type="containsBlanks" dxfId="3009" priority="3218">
      <formula>LEN(TRIM(BF506))=0</formula>
    </cfRule>
  </conditionalFormatting>
  <conditionalFormatting sqref="AY506:BD506">
    <cfRule type="containsBlanks" dxfId="3008" priority="3217">
      <formula>LEN(TRIM(AY506))=0</formula>
    </cfRule>
  </conditionalFormatting>
  <conditionalFormatting sqref="BE506">
    <cfRule type="containsBlanks" dxfId="3007" priority="3216">
      <formula>LEN(TRIM(BE506))=0</formula>
    </cfRule>
  </conditionalFormatting>
  <conditionalFormatting sqref="AP506">
    <cfRule type="containsBlanks" dxfId="3006" priority="3215">
      <formula>LEN(TRIM(AP506))=0</formula>
    </cfRule>
  </conditionalFormatting>
  <conditionalFormatting sqref="AX506">
    <cfRule type="containsBlanks" dxfId="3005" priority="3214">
      <formula>LEN(TRIM(AX506))=0</formula>
    </cfRule>
  </conditionalFormatting>
  <conditionalFormatting sqref="K507 M507 Q507:W507 Y507:AA507 AD507:AG507 AQ507:AT507 AJ507:AK507 AM507">
    <cfRule type="containsBlanks" dxfId="3004" priority="3213">
      <formula>LEN(TRIM(K507))=0</formula>
    </cfRule>
  </conditionalFormatting>
  <conditionalFormatting sqref="BI507">
    <cfRule type="notContainsBlanks" dxfId="3003" priority="3212">
      <formula>LEN(TRIM(BI507))&gt;0</formula>
    </cfRule>
  </conditionalFormatting>
  <conditionalFormatting sqref="G507">
    <cfRule type="containsBlanks" dxfId="3002" priority="3207">
      <formula>LEN(TRIM(G507))=0</formula>
    </cfRule>
  </conditionalFormatting>
  <conditionalFormatting sqref="I507">
    <cfRule type="containsBlanks" dxfId="3001" priority="3208">
      <formula>LEN(TRIM(I507))=0</formula>
    </cfRule>
  </conditionalFormatting>
  <conditionalFormatting sqref="F507">
    <cfRule type="containsBlanks" dxfId="3000" priority="3211">
      <formula>LEN(TRIM(F507))=0</formula>
    </cfRule>
  </conditionalFormatting>
  <conditionalFormatting sqref="H507">
    <cfRule type="containsBlanks" dxfId="2999" priority="3210">
      <formula>LEN(TRIM(H507))=0</formula>
    </cfRule>
  </conditionalFormatting>
  <conditionalFormatting sqref="J507">
    <cfRule type="containsBlanks" dxfId="2998" priority="3209">
      <formula>LEN(TRIM(J507))=0</formula>
    </cfRule>
  </conditionalFormatting>
  <conditionalFormatting sqref="L507">
    <cfRule type="containsBlanks" dxfId="2997" priority="3206">
      <formula>LEN(TRIM(L507))=0</formula>
    </cfRule>
  </conditionalFormatting>
  <conditionalFormatting sqref="N507:P507">
    <cfRule type="containsBlanks" dxfId="2996" priority="3205">
      <formula>LEN(TRIM(N507))=0</formula>
    </cfRule>
  </conditionalFormatting>
  <conditionalFormatting sqref="BG507">
    <cfRule type="containsBlanks" dxfId="2995" priority="3204">
      <formula>LEN(TRIM(BG507))=0</formula>
    </cfRule>
  </conditionalFormatting>
  <conditionalFormatting sqref="X507">
    <cfRule type="containsBlanks" dxfId="2994" priority="3203">
      <formula>LEN(TRIM(X507))=0</formula>
    </cfRule>
  </conditionalFormatting>
  <conditionalFormatting sqref="AB507">
    <cfRule type="containsBlanks" dxfId="2993" priority="3201">
      <formula>LEN(TRIM(AB507))=0</formula>
    </cfRule>
  </conditionalFormatting>
  <conditionalFormatting sqref="AB507">
    <cfRule type="containsBlanks" dxfId="2992" priority="3202">
      <formula>LEN(TRIM(AB507))=0</formula>
    </cfRule>
  </conditionalFormatting>
  <conditionalFormatting sqref="AN507">
    <cfRule type="containsBlanks" dxfId="2991" priority="3200">
      <formula>LEN(TRIM(AN507))=0</formula>
    </cfRule>
  </conditionalFormatting>
  <conditionalFormatting sqref="BF507">
    <cfRule type="containsBlanks" dxfId="2990" priority="3199">
      <formula>LEN(TRIM(BF507))=0</formula>
    </cfRule>
  </conditionalFormatting>
  <conditionalFormatting sqref="AY507:BD507">
    <cfRule type="containsBlanks" dxfId="2989" priority="3198">
      <formula>LEN(TRIM(AY507))=0</formula>
    </cfRule>
  </conditionalFormatting>
  <conditionalFormatting sqref="BE507">
    <cfRule type="containsBlanks" dxfId="2988" priority="3197">
      <formula>LEN(TRIM(BE507))=0</formula>
    </cfRule>
  </conditionalFormatting>
  <conditionalFormatting sqref="AP507">
    <cfRule type="containsBlanks" dxfId="2987" priority="3196">
      <formula>LEN(TRIM(AP507))=0</formula>
    </cfRule>
  </conditionalFormatting>
  <conditionalFormatting sqref="AX507">
    <cfRule type="containsBlanks" dxfId="2986" priority="3195">
      <formula>LEN(TRIM(AX507))=0</formula>
    </cfRule>
  </conditionalFormatting>
  <conditionalFormatting sqref="AX508">
    <cfRule type="containsBlanks" dxfId="2985" priority="3157">
      <formula>LEN(TRIM(AX508))=0</formula>
    </cfRule>
  </conditionalFormatting>
  <conditionalFormatting sqref="Y505:Y506">
    <cfRule type="containsBlanks" dxfId="2984" priority="3155">
      <formula>LEN(TRIM(Y505))=0</formula>
    </cfRule>
  </conditionalFormatting>
  <conditionalFormatting sqref="Y508">
    <cfRule type="containsBlanks" dxfId="2983" priority="3154">
      <formula>LEN(TRIM(Y508))=0</formula>
    </cfRule>
  </conditionalFormatting>
  <conditionalFormatting sqref="AI505">
    <cfRule type="containsBlanks" dxfId="2982" priority="3148">
      <formula>LEN(TRIM(AI505))=0</formula>
    </cfRule>
  </conditionalFormatting>
  <conditionalFormatting sqref="AI506">
    <cfRule type="containsBlanks" dxfId="2981" priority="3147">
      <formula>LEN(TRIM(AI506))=0</formula>
    </cfRule>
  </conditionalFormatting>
  <conditionalFormatting sqref="AI508">
    <cfRule type="containsBlanks" dxfId="2980" priority="3145">
      <formula>LEN(TRIM(AI508))=0</formula>
    </cfRule>
  </conditionalFormatting>
  <conditionalFormatting sqref="AI507">
    <cfRule type="containsBlanks" dxfId="2979" priority="3146">
      <formula>LEN(TRIM(AI507))=0</formula>
    </cfRule>
  </conditionalFormatting>
  <conditionalFormatting sqref="AQ506:AR506">
    <cfRule type="containsBlanks" dxfId="2978" priority="3142">
      <formula>LEN(TRIM(AQ506))=0</formula>
    </cfRule>
  </conditionalFormatting>
  <conditionalFormatting sqref="AQ508:AR508">
    <cfRule type="containsBlanks" dxfId="2977" priority="3141">
      <formula>LEN(TRIM(AQ508))=0</formula>
    </cfRule>
  </conditionalFormatting>
  <conditionalFormatting sqref="K508 M508 Q508:W508 Z508:AA508 AD508:AG508 AS508:AT508 AJ508:AK508 AM508">
    <cfRule type="containsBlanks" dxfId="2976" priority="3175">
      <formula>LEN(TRIM(K508))=0</formula>
    </cfRule>
  </conditionalFormatting>
  <conditionalFormatting sqref="BI508">
    <cfRule type="notContainsBlanks" dxfId="2975" priority="3174">
      <formula>LEN(TRIM(BI508))&gt;0</formula>
    </cfRule>
  </conditionalFormatting>
  <conditionalFormatting sqref="G508">
    <cfRule type="containsBlanks" dxfId="2974" priority="3169">
      <formula>LEN(TRIM(G508))=0</formula>
    </cfRule>
  </conditionalFormatting>
  <conditionalFormatting sqref="I508">
    <cfRule type="containsBlanks" dxfId="2973" priority="3170">
      <formula>LEN(TRIM(I508))=0</formula>
    </cfRule>
  </conditionalFormatting>
  <conditionalFormatting sqref="F508">
    <cfRule type="containsBlanks" dxfId="2972" priority="3173">
      <formula>LEN(TRIM(F508))=0</formula>
    </cfRule>
  </conditionalFormatting>
  <conditionalFormatting sqref="H508">
    <cfRule type="containsBlanks" dxfId="2971" priority="3172">
      <formula>LEN(TRIM(H508))=0</formula>
    </cfRule>
  </conditionalFormatting>
  <conditionalFormatting sqref="J508">
    <cfRule type="containsBlanks" dxfId="2970" priority="3171">
      <formula>LEN(TRIM(J508))=0</formula>
    </cfRule>
  </conditionalFormatting>
  <conditionalFormatting sqref="L508">
    <cfRule type="containsBlanks" dxfId="2969" priority="3168">
      <formula>LEN(TRIM(L508))=0</formula>
    </cfRule>
  </conditionalFormatting>
  <conditionalFormatting sqref="N508:P508">
    <cfRule type="containsBlanks" dxfId="2968" priority="3167">
      <formula>LEN(TRIM(N508))=0</formula>
    </cfRule>
  </conditionalFormatting>
  <conditionalFormatting sqref="BG508">
    <cfRule type="containsBlanks" dxfId="2967" priority="3166">
      <formula>LEN(TRIM(BG508))=0</formula>
    </cfRule>
  </conditionalFormatting>
  <conditionalFormatting sqref="X508">
    <cfRule type="containsBlanks" dxfId="2966" priority="3165">
      <formula>LEN(TRIM(X508))=0</formula>
    </cfRule>
  </conditionalFormatting>
  <conditionalFormatting sqref="AB508">
    <cfRule type="containsBlanks" dxfId="2965" priority="3163">
      <formula>LEN(TRIM(AB508))=0</formula>
    </cfRule>
  </conditionalFormatting>
  <conditionalFormatting sqref="AB508">
    <cfRule type="containsBlanks" dxfId="2964" priority="3164">
      <formula>LEN(TRIM(AB508))=0</formula>
    </cfRule>
  </conditionalFormatting>
  <conditionalFormatting sqref="AN508">
    <cfRule type="containsBlanks" dxfId="2963" priority="3162">
      <formula>LEN(TRIM(AN508))=0</formula>
    </cfRule>
  </conditionalFormatting>
  <conditionalFormatting sqref="BF508">
    <cfRule type="containsBlanks" dxfId="2962" priority="3161">
      <formula>LEN(TRIM(BF508))=0</formula>
    </cfRule>
  </conditionalFormatting>
  <conditionalFormatting sqref="AY509:BD509">
    <cfRule type="containsBlanks" dxfId="2961" priority="3160">
      <formula>LEN(TRIM(AY509))=0</formula>
    </cfRule>
  </conditionalFormatting>
  <conditionalFormatting sqref="BE509">
    <cfRule type="containsBlanks" dxfId="2960" priority="3159">
      <formula>LEN(TRIM(BE509))=0</formula>
    </cfRule>
  </conditionalFormatting>
  <conditionalFormatting sqref="AP508">
    <cfRule type="containsBlanks" dxfId="2959" priority="3158">
      <formula>LEN(TRIM(AP508))=0</formula>
    </cfRule>
  </conditionalFormatting>
  <conditionalFormatting sqref="F509">
    <cfRule type="containsBlanks" dxfId="2958" priority="3138">
      <formula>LEN(TRIM(F509))=0</formula>
    </cfRule>
  </conditionalFormatting>
  <conditionalFormatting sqref="H509">
    <cfRule type="containsBlanks" dxfId="2957" priority="3137">
      <formula>LEN(TRIM(H509))=0</formula>
    </cfRule>
  </conditionalFormatting>
  <conditionalFormatting sqref="G509">
    <cfRule type="containsBlanks" dxfId="2956" priority="3136">
      <formula>LEN(TRIM(G509))=0</formula>
    </cfRule>
  </conditionalFormatting>
  <conditionalFormatting sqref="I509">
    <cfRule type="containsBlanks" dxfId="2955" priority="3134">
      <formula>LEN(TRIM(I509))=0</formula>
    </cfRule>
  </conditionalFormatting>
  <conditionalFormatting sqref="J509">
    <cfRule type="containsBlanks" dxfId="2954" priority="3135">
      <formula>LEN(TRIM(J509))=0</formula>
    </cfRule>
  </conditionalFormatting>
  <conditionalFormatting sqref="K509:M509">
    <cfRule type="containsBlanks" dxfId="2953" priority="3133">
      <formula>LEN(TRIM(K509))=0</formula>
    </cfRule>
  </conditionalFormatting>
  <conditionalFormatting sqref="AI509:AN509">
    <cfRule type="containsBlanks" dxfId="2952" priority="3132">
      <formula>LEN(TRIM(AI509))=0</formula>
    </cfRule>
  </conditionalFormatting>
  <conditionalFormatting sqref="Y509">
    <cfRule type="containsBlanks" dxfId="2951" priority="3131">
      <formula>LEN(TRIM(Y509))=0</formula>
    </cfRule>
  </conditionalFormatting>
  <conditionalFormatting sqref="AF509">
    <cfRule type="containsBlanks" dxfId="2950" priority="3130">
      <formula>LEN(TRIM(AF509))=0</formula>
    </cfRule>
  </conditionalFormatting>
  <conditionalFormatting sqref="BF509">
    <cfRule type="containsBlanks" dxfId="2949" priority="3129">
      <formula>LEN(TRIM(BF509))=0</formula>
    </cfRule>
  </conditionalFormatting>
  <conditionalFormatting sqref="AY508:BE508">
    <cfRule type="containsBlanks" dxfId="2948" priority="3128">
      <formula>LEN(TRIM(AY508))=0</formula>
    </cfRule>
  </conditionalFormatting>
  <conditionalFormatting sqref="AY508:BD508">
    <cfRule type="containsBlanks" dxfId="2947" priority="3127">
      <formula>LEN(TRIM(AY508))=0</formula>
    </cfRule>
  </conditionalFormatting>
  <conditionalFormatting sqref="BE508">
    <cfRule type="containsBlanks" dxfId="2946" priority="3126">
      <formula>LEN(TRIM(BE508))=0</formula>
    </cfRule>
  </conditionalFormatting>
  <conditionalFormatting sqref="BG509">
    <cfRule type="containsBlanks" dxfId="2945" priority="3125">
      <formula>LEN(TRIM(BG509))=0</formula>
    </cfRule>
  </conditionalFormatting>
  <conditionalFormatting sqref="BG509">
    <cfRule type="containsBlanks" dxfId="2944" priority="3124">
      <formula>LEN(TRIM(BG509))=0</formula>
    </cfRule>
  </conditionalFormatting>
  <conditionalFormatting sqref="F510">
    <cfRule type="containsBlanks" dxfId="2943" priority="3123">
      <formula>LEN(TRIM(F510))=0</formula>
    </cfRule>
  </conditionalFormatting>
  <conditionalFormatting sqref="H510">
    <cfRule type="containsBlanks" dxfId="2942" priority="3122">
      <formula>LEN(TRIM(H510))=0</formula>
    </cfRule>
  </conditionalFormatting>
  <conditionalFormatting sqref="G510">
    <cfRule type="containsBlanks" dxfId="2941" priority="3121">
      <formula>LEN(TRIM(G510))=0</formula>
    </cfRule>
  </conditionalFormatting>
  <conditionalFormatting sqref="I510">
    <cfRule type="containsBlanks" dxfId="2940" priority="3119">
      <formula>LEN(TRIM(I510))=0</formula>
    </cfRule>
  </conditionalFormatting>
  <conditionalFormatting sqref="J510">
    <cfRule type="containsBlanks" dxfId="2939" priority="3120">
      <formula>LEN(TRIM(J510))=0</formula>
    </cfRule>
  </conditionalFormatting>
  <conditionalFormatting sqref="O510">
    <cfRule type="containsBlanks" dxfId="2938" priority="3118">
      <formula>LEN(TRIM(O510))=0</formula>
    </cfRule>
  </conditionalFormatting>
  <conditionalFormatting sqref="K510:M510">
    <cfRule type="containsBlanks" dxfId="2937" priority="3117">
      <formula>LEN(TRIM(K510))=0</formula>
    </cfRule>
  </conditionalFormatting>
  <conditionalFormatting sqref="X510">
    <cfRule type="containsBlanks" dxfId="2936" priority="3116">
      <formula>LEN(TRIM(X510))=0</formula>
    </cfRule>
  </conditionalFormatting>
  <conditionalFormatting sqref="Z510">
    <cfRule type="containsBlanks" dxfId="2935" priority="3115">
      <formula>LEN(TRIM(Z510))=0</formula>
    </cfRule>
  </conditionalFormatting>
  <conditionalFormatting sqref="N511 P511:W511 Y511 AA511:AP511 AY511:BE511 AS511:AT511">
    <cfRule type="containsBlanks" dxfId="2934" priority="3114">
      <formula>LEN(TRIM(N511))=0</formula>
    </cfRule>
  </conditionalFormatting>
  <conditionalFormatting sqref="BI511">
    <cfRule type="notContainsBlanks" dxfId="2933" priority="3113">
      <formula>LEN(TRIM(BI511))&gt;0</formula>
    </cfRule>
  </conditionalFormatting>
  <conditionalFormatting sqref="F511">
    <cfRule type="containsBlanks" dxfId="2932" priority="3112">
      <formula>LEN(TRIM(F511))=0</formula>
    </cfRule>
  </conditionalFormatting>
  <conditionalFormatting sqref="H511">
    <cfRule type="containsBlanks" dxfId="2931" priority="3111">
      <formula>LEN(TRIM(H511))=0</formula>
    </cfRule>
  </conditionalFormatting>
  <conditionalFormatting sqref="G511">
    <cfRule type="containsBlanks" dxfId="2930" priority="3110">
      <formula>LEN(TRIM(G511))=0</formula>
    </cfRule>
  </conditionalFormatting>
  <conditionalFormatting sqref="I511">
    <cfRule type="containsBlanks" dxfId="2929" priority="3108">
      <formula>LEN(TRIM(I511))=0</formula>
    </cfRule>
  </conditionalFormatting>
  <conditionalFormatting sqref="J511">
    <cfRule type="containsBlanks" dxfId="2928" priority="3109">
      <formula>LEN(TRIM(J511))=0</formula>
    </cfRule>
  </conditionalFormatting>
  <conditionalFormatting sqref="O511">
    <cfRule type="containsBlanks" dxfId="2927" priority="3107">
      <formula>LEN(TRIM(O511))=0</formula>
    </cfRule>
  </conditionalFormatting>
  <conditionalFormatting sqref="K511:M511">
    <cfRule type="containsBlanks" dxfId="2926" priority="3106">
      <formula>LEN(TRIM(K511))=0</formula>
    </cfRule>
  </conditionalFormatting>
  <conditionalFormatting sqref="X511">
    <cfRule type="containsBlanks" dxfId="2925" priority="3105">
      <formula>LEN(TRIM(X511))=0</formula>
    </cfRule>
  </conditionalFormatting>
  <conditionalFormatting sqref="Z511">
    <cfRule type="containsBlanks" dxfId="2924" priority="3104">
      <formula>LEN(TRIM(Z511))=0</formula>
    </cfRule>
  </conditionalFormatting>
  <conditionalFormatting sqref="AX511">
    <cfRule type="containsBlanks" dxfId="2923" priority="3103">
      <formula>LEN(TRIM(AX511))=0</formula>
    </cfRule>
  </conditionalFormatting>
  <conditionalFormatting sqref="AU510:AV511">
    <cfRule type="containsBlanks" dxfId="2922" priority="3102">
      <formula>LEN(TRIM(AU510))=0</formula>
    </cfRule>
  </conditionalFormatting>
  <conditionalFormatting sqref="AQ511:AR511">
    <cfRule type="containsBlanks" dxfId="2921" priority="3101">
      <formula>LEN(TRIM(AQ511))=0</formula>
    </cfRule>
  </conditionalFormatting>
  <conditionalFormatting sqref="AW511">
    <cfRule type="containsBlanks" dxfId="2920" priority="3100">
      <formula>LEN(TRIM(AW511))=0</formula>
    </cfRule>
  </conditionalFormatting>
  <conditionalFormatting sqref="BG510">
    <cfRule type="containsBlanks" dxfId="2919" priority="3099">
      <formula>LEN(TRIM(BG510))=0</formula>
    </cfRule>
  </conditionalFormatting>
  <conditionalFormatting sqref="BG511">
    <cfRule type="containsBlanks" dxfId="2918" priority="3098">
      <formula>LEN(TRIM(BG511))=0</formula>
    </cfRule>
  </conditionalFormatting>
  <conditionalFormatting sqref="BG511">
    <cfRule type="containsBlanks" dxfId="2917" priority="3097">
      <formula>LEN(TRIM(BG511))=0</formula>
    </cfRule>
  </conditionalFormatting>
  <conditionalFormatting sqref="BF510:BF511">
    <cfRule type="containsBlanks" dxfId="2916" priority="3096">
      <formula>LEN(TRIM(BF510))=0</formula>
    </cfRule>
  </conditionalFormatting>
  <conditionalFormatting sqref="BF510:BF511">
    <cfRule type="containsBlanks" dxfId="2915" priority="3095">
      <formula>LEN(TRIM(BF510))=0</formula>
    </cfRule>
  </conditionalFormatting>
  <conditionalFormatting sqref="F512">
    <cfRule type="containsBlanks" dxfId="2914" priority="3094">
      <formula>LEN(TRIM(F512))=0</formula>
    </cfRule>
  </conditionalFormatting>
  <conditionalFormatting sqref="H512">
    <cfRule type="containsBlanks" dxfId="2913" priority="3093">
      <formula>LEN(TRIM(H512))=0</formula>
    </cfRule>
  </conditionalFormatting>
  <conditionalFormatting sqref="I512">
    <cfRule type="containsBlanks" dxfId="2912" priority="3091">
      <formula>LEN(TRIM(I512))=0</formula>
    </cfRule>
  </conditionalFormatting>
  <conditionalFormatting sqref="J512">
    <cfRule type="containsBlanks" dxfId="2911" priority="3092">
      <formula>LEN(TRIM(J512))=0</formula>
    </cfRule>
  </conditionalFormatting>
  <conditionalFormatting sqref="O512">
    <cfRule type="containsBlanks" dxfId="2910" priority="3090">
      <formula>LEN(TRIM(O512))=0</formula>
    </cfRule>
  </conditionalFormatting>
  <conditionalFormatting sqref="K512:M512">
    <cfRule type="containsBlanks" dxfId="2909" priority="3089">
      <formula>LEN(TRIM(K512))=0</formula>
    </cfRule>
  </conditionalFormatting>
  <conditionalFormatting sqref="X512">
    <cfRule type="containsBlanks" dxfId="2908" priority="3088">
      <formula>LEN(TRIM(X512))=0</formula>
    </cfRule>
  </conditionalFormatting>
  <conditionalFormatting sqref="Y512">
    <cfRule type="containsBlanks" dxfId="2907" priority="3087">
      <formula>LEN(TRIM(Y512))=0</formula>
    </cfRule>
  </conditionalFormatting>
  <conditionalFormatting sqref="AC512:AD512">
    <cfRule type="containsBlanks" dxfId="2906" priority="3086">
      <formula>LEN(TRIM(AC512))=0</formula>
    </cfRule>
  </conditionalFormatting>
  <conditionalFormatting sqref="AF512">
    <cfRule type="containsBlanks" dxfId="2905" priority="3085">
      <formula>LEN(TRIM(AF512))=0</formula>
    </cfRule>
  </conditionalFormatting>
  <conditionalFormatting sqref="AN512">
    <cfRule type="containsBlanks" dxfId="2904" priority="3084">
      <formula>LEN(TRIM(AN512))=0</formula>
    </cfRule>
  </conditionalFormatting>
  <conditionalFormatting sqref="AP512">
    <cfRule type="containsBlanks" dxfId="2903" priority="3083">
      <formula>LEN(TRIM(AP512))=0</formula>
    </cfRule>
  </conditionalFormatting>
  <conditionalFormatting sqref="AX512">
    <cfRule type="containsBlanks" dxfId="2902" priority="3082">
      <formula>LEN(TRIM(AX512))=0</formula>
    </cfRule>
  </conditionalFormatting>
  <conditionalFormatting sqref="AY512:BD512">
    <cfRule type="containsBlanks" dxfId="2901" priority="3081">
      <formula>LEN(TRIM(AY512))=0</formula>
    </cfRule>
  </conditionalFormatting>
  <conditionalFormatting sqref="BE512">
    <cfRule type="containsBlanks" dxfId="2900" priority="3080">
      <formula>LEN(TRIM(BE512))=0</formula>
    </cfRule>
  </conditionalFormatting>
  <conditionalFormatting sqref="AN528">
    <cfRule type="containsBlanks" dxfId="2899" priority="2805">
      <formula>LEN(TRIM(AN528))=0</formula>
    </cfRule>
  </conditionalFormatting>
  <conditionalFormatting sqref="BF512">
    <cfRule type="containsBlanks" dxfId="2898" priority="3078">
      <formula>LEN(TRIM(BF512))=0</formula>
    </cfRule>
  </conditionalFormatting>
  <conditionalFormatting sqref="BF512">
    <cfRule type="containsBlanks" dxfId="2897" priority="3077">
      <formula>LEN(TRIM(BF512))=0</formula>
    </cfRule>
  </conditionalFormatting>
  <conditionalFormatting sqref="G513 N513 P513:W513 Z513:AB513 AE513 AG513:AM513 AO513 AS513:AT513 AY513:BE513">
    <cfRule type="containsBlanks" dxfId="2896" priority="3076">
      <formula>LEN(TRIM(G513))=0</formula>
    </cfRule>
  </conditionalFormatting>
  <conditionalFormatting sqref="BI513">
    <cfRule type="notContainsBlanks" dxfId="2895" priority="3075">
      <formula>LEN(TRIM(BI513))&gt;0</formula>
    </cfRule>
  </conditionalFormatting>
  <conditionalFormatting sqref="F513">
    <cfRule type="containsBlanks" dxfId="2894" priority="3074">
      <formula>LEN(TRIM(F513))=0</formula>
    </cfRule>
  </conditionalFormatting>
  <conditionalFormatting sqref="H513">
    <cfRule type="containsBlanks" dxfId="2893" priority="3073">
      <formula>LEN(TRIM(H513))=0</formula>
    </cfRule>
  </conditionalFormatting>
  <conditionalFormatting sqref="I513">
    <cfRule type="containsBlanks" dxfId="2892" priority="3071">
      <formula>LEN(TRIM(I513))=0</formula>
    </cfRule>
  </conditionalFormatting>
  <conditionalFormatting sqref="J513">
    <cfRule type="containsBlanks" dxfId="2891" priority="3072">
      <formula>LEN(TRIM(J513))=0</formula>
    </cfRule>
  </conditionalFormatting>
  <conditionalFormatting sqref="O513">
    <cfRule type="containsBlanks" dxfId="2890" priority="3070">
      <formula>LEN(TRIM(O513))=0</formula>
    </cfRule>
  </conditionalFormatting>
  <conditionalFormatting sqref="K513:M513">
    <cfRule type="containsBlanks" dxfId="2889" priority="3069">
      <formula>LEN(TRIM(K513))=0</formula>
    </cfRule>
  </conditionalFormatting>
  <conditionalFormatting sqref="X513">
    <cfRule type="containsBlanks" dxfId="2888" priority="3068">
      <formula>LEN(TRIM(X513))=0</formula>
    </cfRule>
  </conditionalFormatting>
  <conditionalFormatting sqref="Y513">
    <cfRule type="containsBlanks" dxfId="2887" priority="3067">
      <formula>LEN(TRIM(Y513))=0</formula>
    </cfRule>
  </conditionalFormatting>
  <conditionalFormatting sqref="AC513:AD513">
    <cfRule type="containsBlanks" dxfId="2886" priority="3066">
      <formula>LEN(TRIM(AC513))=0</formula>
    </cfRule>
  </conditionalFormatting>
  <conditionalFormatting sqref="AF513">
    <cfRule type="containsBlanks" dxfId="2885" priority="3065">
      <formula>LEN(TRIM(AF513))=0</formula>
    </cfRule>
  </conditionalFormatting>
  <conditionalFormatting sqref="AN513">
    <cfRule type="containsBlanks" dxfId="2884" priority="3064">
      <formula>LEN(TRIM(AN513))=0</formula>
    </cfRule>
  </conditionalFormatting>
  <conditionalFormatting sqref="AP513">
    <cfRule type="containsBlanks" dxfId="2883" priority="3063">
      <formula>LEN(TRIM(AP513))=0</formula>
    </cfRule>
  </conditionalFormatting>
  <conditionalFormatting sqref="AX513">
    <cfRule type="containsBlanks" dxfId="2882" priority="3062">
      <formula>LEN(TRIM(AX513))=0</formula>
    </cfRule>
  </conditionalFormatting>
  <conditionalFormatting sqref="AY513:BD513">
    <cfRule type="containsBlanks" dxfId="2881" priority="3061">
      <formula>LEN(TRIM(AY513))=0</formula>
    </cfRule>
  </conditionalFormatting>
  <conditionalFormatting sqref="BE513">
    <cfRule type="containsBlanks" dxfId="2880" priority="3060">
      <formula>LEN(TRIM(BE513))=0</formula>
    </cfRule>
  </conditionalFormatting>
  <conditionalFormatting sqref="BF513">
    <cfRule type="containsBlanks" dxfId="2879" priority="3058">
      <formula>LEN(TRIM(BF513))=0</formula>
    </cfRule>
  </conditionalFormatting>
  <conditionalFormatting sqref="BF513">
    <cfRule type="containsBlanks" dxfId="2878" priority="3057">
      <formula>LEN(TRIM(BF513))=0</formula>
    </cfRule>
  </conditionalFormatting>
  <conditionalFormatting sqref="BG512:BG513">
    <cfRule type="containsBlanks" dxfId="2877" priority="3056">
      <formula>LEN(TRIM(BG512))=0</formula>
    </cfRule>
  </conditionalFormatting>
  <conditionalFormatting sqref="BG512:BG513">
    <cfRule type="containsBlanks" dxfId="2876" priority="3055">
      <formula>LEN(TRIM(BG512))=0</formula>
    </cfRule>
  </conditionalFormatting>
  <conditionalFormatting sqref="AU512:AV513">
    <cfRule type="containsBlanks" dxfId="2875" priority="3054">
      <formula>LEN(TRIM(AU512))=0</formula>
    </cfRule>
  </conditionalFormatting>
  <conditionalFormatting sqref="AQ513:AR513">
    <cfRule type="containsBlanks" dxfId="2874" priority="3053">
      <formula>LEN(TRIM(AQ513))=0</formula>
    </cfRule>
  </conditionalFormatting>
  <conditionalFormatting sqref="AW512:AW513">
    <cfRule type="containsBlanks" dxfId="2873" priority="3052">
      <formula>LEN(TRIM(AW512))=0</formula>
    </cfRule>
  </conditionalFormatting>
  <conditionalFormatting sqref="F514">
    <cfRule type="containsBlanks" dxfId="2872" priority="3051">
      <formula>LEN(TRIM(F514))=0</formula>
    </cfRule>
  </conditionalFormatting>
  <conditionalFormatting sqref="H514">
    <cfRule type="containsBlanks" dxfId="2871" priority="3050">
      <formula>LEN(TRIM(H514))=0</formula>
    </cfRule>
  </conditionalFormatting>
  <conditionalFormatting sqref="I514">
    <cfRule type="containsBlanks" dxfId="2870" priority="3048">
      <formula>LEN(TRIM(I514))=0</formula>
    </cfRule>
  </conditionalFormatting>
  <conditionalFormatting sqref="J514">
    <cfRule type="containsBlanks" dxfId="2869" priority="3049">
      <formula>LEN(TRIM(J514))=0</formula>
    </cfRule>
  </conditionalFormatting>
  <conditionalFormatting sqref="L514">
    <cfRule type="containsBlanks" dxfId="2868" priority="3047">
      <formula>LEN(TRIM(L514))=0</formula>
    </cfRule>
  </conditionalFormatting>
  <conditionalFormatting sqref="O514">
    <cfRule type="containsBlanks" dxfId="2867" priority="3046">
      <formula>LEN(TRIM(O514))=0</formula>
    </cfRule>
  </conditionalFormatting>
  <conditionalFormatting sqref="AC514:AD514">
    <cfRule type="containsBlanks" dxfId="2866" priority="3045">
      <formula>LEN(TRIM(AC514))=0</formula>
    </cfRule>
  </conditionalFormatting>
  <conditionalFormatting sqref="AN514">
    <cfRule type="containsBlanks" dxfId="2865" priority="3044">
      <formula>LEN(TRIM(AN514))=0</formula>
    </cfRule>
  </conditionalFormatting>
  <conditionalFormatting sqref="AY514:BE514 BH514">
    <cfRule type="containsBlanks" dxfId="2864" priority="3043">
      <formula>LEN(TRIM(AY514))=0</formula>
    </cfRule>
  </conditionalFormatting>
  <conditionalFormatting sqref="AY514:BD514">
    <cfRule type="containsBlanks" dxfId="2863" priority="3042">
      <formula>LEN(TRIM(AY514))=0</formula>
    </cfRule>
  </conditionalFormatting>
  <conditionalFormatting sqref="BE514 BH514">
    <cfRule type="containsBlanks" dxfId="2862" priority="3041">
      <formula>LEN(TRIM(BE514))=0</formula>
    </cfRule>
  </conditionalFormatting>
  <conditionalFormatting sqref="AU514:AV514">
    <cfRule type="containsBlanks" dxfId="2861" priority="3040">
      <formula>LEN(TRIM(AU514))=0</formula>
    </cfRule>
  </conditionalFormatting>
  <conditionalFormatting sqref="BF514">
    <cfRule type="containsBlanks" dxfId="2860" priority="3039">
      <formula>LEN(TRIM(BF514))=0</formula>
    </cfRule>
  </conditionalFormatting>
  <conditionalFormatting sqref="BF514">
    <cfRule type="containsBlanks" dxfId="2859" priority="3038">
      <formula>LEN(TRIM(BF514))=0</formula>
    </cfRule>
  </conditionalFormatting>
  <conditionalFormatting sqref="BG514">
    <cfRule type="containsBlanks" dxfId="2858" priority="3037">
      <formula>LEN(TRIM(BG514))=0</formula>
    </cfRule>
  </conditionalFormatting>
  <conditionalFormatting sqref="BG514">
    <cfRule type="containsBlanks" dxfId="2857" priority="3036">
      <formula>LEN(TRIM(BG514))=0</formula>
    </cfRule>
  </conditionalFormatting>
  <conditionalFormatting sqref="H515">
    <cfRule type="containsBlanks" dxfId="2856" priority="3035">
      <formula>LEN(TRIM(H515))=0</formula>
    </cfRule>
  </conditionalFormatting>
  <conditionalFormatting sqref="I515">
    <cfRule type="containsBlanks" dxfId="2855" priority="3033">
      <formula>LEN(TRIM(I515))=0</formula>
    </cfRule>
  </conditionalFormatting>
  <conditionalFormatting sqref="J515">
    <cfRule type="containsBlanks" dxfId="2854" priority="3034">
      <formula>LEN(TRIM(J515))=0</formula>
    </cfRule>
  </conditionalFormatting>
  <conditionalFormatting sqref="F515">
    <cfRule type="containsBlanks" dxfId="2853" priority="3032">
      <formula>LEN(TRIM(F515))=0</formula>
    </cfRule>
  </conditionalFormatting>
  <conditionalFormatting sqref="O515">
    <cfRule type="containsBlanks" dxfId="2852" priority="3030">
      <formula>LEN(TRIM(O515))=0</formula>
    </cfRule>
  </conditionalFormatting>
  <conditionalFormatting sqref="K515:M515">
    <cfRule type="containsBlanks" dxfId="2851" priority="3029">
      <formula>LEN(TRIM(K515))=0</formula>
    </cfRule>
  </conditionalFormatting>
  <conditionalFormatting sqref="W515:X515">
    <cfRule type="containsBlanks" dxfId="2850" priority="3026">
      <formula>LEN(TRIM(W515))=0</formula>
    </cfRule>
  </conditionalFormatting>
  <conditionalFormatting sqref="BF515">
    <cfRule type="containsBlanks" dxfId="2849" priority="3025">
      <formula>LEN(TRIM(BF515))=0</formula>
    </cfRule>
  </conditionalFormatting>
  <conditionalFormatting sqref="BG515">
    <cfRule type="containsBlanks" dxfId="2848" priority="3024">
      <formula>LEN(TRIM(BG515))=0</formula>
    </cfRule>
  </conditionalFormatting>
  <conditionalFormatting sqref="BG515">
    <cfRule type="containsBlanks" dxfId="2847" priority="3023">
      <formula>LEN(TRIM(BG515))=0</formula>
    </cfRule>
  </conditionalFormatting>
  <conditionalFormatting sqref="AI515:AN515">
    <cfRule type="containsBlanks" dxfId="2846" priority="3022">
      <formula>LEN(TRIM(AI515))=0</formula>
    </cfRule>
  </conditionalFormatting>
  <conditionalFormatting sqref="AX515">
    <cfRule type="containsBlanks" dxfId="2845" priority="3021">
      <formula>LEN(TRIM(AX515))=0</formula>
    </cfRule>
  </conditionalFormatting>
  <conditionalFormatting sqref="AY515:BE515">
    <cfRule type="containsBlanks" dxfId="2844" priority="3020">
      <formula>LEN(TRIM(AY515))=0</formula>
    </cfRule>
  </conditionalFormatting>
  <conditionalFormatting sqref="AY515:BD515">
    <cfRule type="containsBlanks" dxfId="2843" priority="3019">
      <formula>LEN(TRIM(AY515))=0</formula>
    </cfRule>
  </conditionalFormatting>
  <conditionalFormatting sqref="BE515">
    <cfRule type="containsBlanks" dxfId="2842" priority="3018">
      <formula>LEN(TRIM(BE515))=0</formula>
    </cfRule>
  </conditionalFormatting>
  <conditionalFormatting sqref="G516 N516 Y516:AH516 AO516:AR516 P516:V516">
    <cfRule type="containsBlanks" dxfId="2841" priority="3017">
      <formula>LEN(TRIM(G516))=0</formula>
    </cfRule>
  </conditionalFormatting>
  <conditionalFormatting sqref="BI516">
    <cfRule type="notContainsBlanks" dxfId="2840" priority="3016">
      <formula>LEN(TRIM(BI516))&gt;0</formula>
    </cfRule>
  </conditionalFormatting>
  <conditionalFormatting sqref="H516">
    <cfRule type="containsBlanks" dxfId="2839" priority="3015">
      <formula>LEN(TRIM(H516))=0</formula>
    </cfRule>
  </conditionalFormatting>
  <conditionalFormatting sqref="I516">
    <cfRule type="containsBlanks" dxfId="2838" priority="3013">
      <formula>LEN(TRIM(I516))=0</formula>
    </cfRule>
  </conditionalFormatting>
  <conditionalFormatting sqref="J516">
    <cfRule type="containsBlanks" dxfId="2837" priority="3014">
      <formula>LEN(TRIM(J516))=0</formula>
    </cfRule>
  </conditionalFormatting>
  <conditionalFormatting sqref="F516">
    <cfRule type="containsBlanks" dxfId="2836" priority="3012">
      <formula>LEN(TRIM(F516))=0</formula>
    </cfRule>
  </conditionalFormatting>
  <conditionalFormatting sqref="O516">
    <cfRule type="containsBlanks" dxfId="2835" priority="3011">
      <formula>LEN(TRIM(O516))=0</formula>
    </cfRule>
  </conditionalFormatting>
  <conditionalFormatting sqref="K516:M516">
    <cfRule type="containsBlanks" dxfId="2834" priority="3010">
      <formula>LEN(TRIM(K516))=0</formula>
    </cfRule>
  </conditionalFormatting>
  <conditionalFormatting sqref="W516:X516">
    <cfRule type="containsBlanks" dxfId="2833" priority="3009">
      <formula>LEN(TRIM(W516))=0</formula>
    </cfRule>
  </conditionalFormatting>
  <conditionalFormatting sqref="BF516">
    <cfRule type="containsBlanks" dxfId="2832" priority="3008">
      <formula>LEN(TRIM(BF516))=0</formula>
    </cfRule>
  </conditionalFormatting>
  <conditionalFormatting sqref="BG516">
    <cfRule type="containsBlanks" dxfId="2831" priority="3007">
      <formula>LEN(TRIM(BG516))=0</formula>
    </cfRule>
  </conditionalFormatting>
  <conditionalFormatting sqref="BG516">
    <cfRule type="containsBlanks" dxfId="2830" priority="3006">
      <formula>LEN(TRIM(BG516))=0</formula>
    </cfRule>
  </conditionalFormatting>
  <conditionalFormatting sqref="AI516:AN516">
    <cfRule type="containsBlanks" dxfId="2829" priority="3005">
      <formula>LEN(TRIM(AI516))=0</formula>
    </cfRule>
  </conditionalFormatting>
  <conditionalFormatting sqref="AX516">
    <cfRule type="containsBlanks" dxfId="2828" priority="3004">
      <formula>LEN(TRIM(AX516))=0</formula>
    </cfRule>
  </conditionalFormatting>
  <conditionalFormatting sqref="AY516:BE516">
    <cfRule type="containsBlanks" dxfId="2827" priority="3003">
      <formula>LEN(TRIM(AY516))=0</formula>
    </cfRule>
  </conditionalFormatting>
  <conditionalFormatting sqref="AY516:BD516">
    <cfRule type="containsBlanks" dxfId="2826" priority="3002">
      <formula>LEN(TRIM(AY516))=0</formula>
    </cfRule>
  </conditionalFormatting>
  <conditionalFormatting sqref="BE516">
    <cfRule type="containsBlanks" dxfId="2825" priority="3001">
      <formula>LEN(TRIM(BE516))=0</formula>
    </cfRule>
  </conditionalFormatting>
  <conditionalFormatting sqref="AS515:AV516">
    <cfRule type="containsBlanks" dxfId="2824" priority="3000">
      <formula>LEN(TRIM(AS515))=0</formula>
    </cfRule>
  </conditionalFormatting>
  <conditionalFormatting sqref="AW515:AW516">
    <cfRule type="containsBlanks" dxfId="2823" priority="2999">
      <formula>LEN(TRIM(AW515))=0</formula>
    </cfRule>
  </conditionalFormatting>
  <conditionalFormatting sqref="F517">
    <cfRule type="containsBlanks" dxfId="2822" priority="2998">
      <formula>LEN(TRIM(F517))=0</formula>
    </cfRule>
  </conditionalFormatting>
  <conditionalFormatting sqref="H517">
    <cfRule type="containsBlanks" dxfId="2821" priority="2997">
      <formula>LEN(TRIM(H517))=0</formula>
    </cfRule>
  </conditionalFormatting>
  <conditionalFormatting sqref="I517">
    <cfRule type="containsBlanks" dxfId="2820" priority="2995">
      <formula>LEN(TRIM(I517))=0</formula>
    </cfRule>
  </conditionalFormatting>
  <conditionalFormatting sqref="J517">
    <cfRule type="containsBlanks" dxfId="2819" priority="2996">
      <formula>LEN(TRIM(J517))=0</formula>
    </cfRule>
  </conditionalFormatting>
  <conditionalFormatting sqref="O517">
    <cfRule type="containsBlanks" dxfId="2818" priority="2994">
      <formula>LEN(TRIM(O517))=0</formula>
    </cfRule>
  </conditionalFormatting>
  <conditionalFormatting sqref="K517:M517">
    <cfRule type="containsBlanks" dxfId="2817" priority="2993">
      <formula>LEN(TRIM(K517))=0</formula>
    </cfRule>
  </conditionalFormatting>
  <conditionalFormatting sqref="Y517">
    <cfRule type="containsBlanks" dxfId="2816" priority="2992">
      <formula>LEN(TRIM(Y517))=0</formula>
    </cfRule>
  </conditionalFormatting>
  <conditionalFormatting sqref="AB517">
    <cfRule type="containsBlanks" dxfId="2815" priority="2991">
      <formula>LEN(TRIM(AB517))=0</formula>
    </cfRule>
  </conditionalFormatting>
  <conditionalFormatting sqref="AF517">
    <cfRule type="containsBlanks" dxfId="2814" priority="2990">
      <formula>LEN(TRIM(AF517))=0</formula>
    </cfRule>
  </conditionalFormatting>
  <conditionalFormatting sqref="AC517:AD517">
    <cfRule type="containsBlanks" dxfId="2813" priority="2989">
      <formula>LEN(TRIM(AC517))=0</formula>
    </cfRule>
  </conditionalFormatting>
  <conditionalFormatting sqref="AP517">
    <cfRule type="containsBlanks" dxfId="2812" priority="2988">
      <formula>LEN(TRIM(AP517))=0</formula>
    </cfRule>
  </conditionalFormatting>
  <conditionalFormatting sqref="AL517">
    <cfRule type="containsBlanks" dxfId="2811" priority="2987">
      <formula>LEN(TRIM(AL517))=0</formula>
    </cfRule>
  </conditionalFormatting>
  <conditionalFormatting sqref="G518 N518 P518:X518 Z518:AA518 AE518 AG518:AK518 AQ518:AT518 AM518:AO518">
    <cfRule type="containsBlanks" dxfId="2810" priority="2986">
      <formula>LEN(TRIM(G518))=0</formula>
    </cfRule>
  </conditionalFormatting>
  <conditionalFormatting sqref="BI518">
    <cfRule type="notContainsBlanks" dxfId="2809" priority="2985">
      <formula>LEN(TRIM(BI518))&gt;0</formula>
    </cfRule>
  </conditionalFormatting>
  <conditionalFormatting sqref="F518">
    <cfRule type="containsBlanks" dxfId="2808" priority="2984">
      <formula>LEN(TRIM(F518))=0</formula>
    </cfRule>
  </conditionalFormatting>
  <conditionalFormatting sqref="H518">
    <cfRule type="containsBlanks" dxfId="2807" priority="2983">
      <formula>LEN(TRIM(H518))=0</formula>
    </cfRule>
  </conditionalFormatting>
  <conditionalFormatting sqref="I518">
    <cfRule type="containsBlanks" dxfId="2806" priority="2981">
      <formula>LEN(TRIM(I518))=0</formula>
    </cfRule>
  </conditionalFormatting>
  <conditionalFormatting sqref="J518">
    <cfRule type="containsBlanks" dxfId="2805" priority="2982">
      <formula>LEN(TRIM(J518))=0</formula>
    </cfRule>
  </conditionalFormatting>
  <conditionalFormatting sqref="O518">
    <cfRule type="containsBlanks" dxfId="2804" priority="2980">
      <formula>LEN(TRIM(O518))=0</formula>
    </cfRule>
  </conditionalFormatting>
  <conditionalFormatting sqref="K518:M518">
    <cfRule type="containsBlanks" dxfId="2803" priority="2979">
      <formula>LEN(TRIM(K518))=0</formula>
    </cfRule>
  </conditionalFormatting>
  <conditionalFormatting sqref="Y518">
    <cfRule type="containsBlanks" dxfId="2802" priority="2978">
      <formula>LEN(TRIM(Y518))=0</formula>
    </cfRule>
  </conditionalFormatting>
  <conditionalFormatting sqref="AB518">
    <cfRule type="containsBlanks" dxfId="2801" priority="2977">
      <formula>LEN(TRIM(AB518))=0</formula>
    </cfRule>
  </conditionalFormatting>
  <conditionalFormatting sqref="AF518">
    <cfRule type="containsBlanks" dxfId="2800" priority="2976">
      <formula>LEN(TRIM(AF518))=0</formula>
    </cfRule>
  </conditionalFormatting>
  <conditionalFormatting sqref="AC518:AD518">
    <cfRule type="containsBlanks" dxfId="2799" priority="2975">
      <formula>LEN(TRIM(AC518))=0</formula>
    </cfRule>
  </conditionalFormatting>
  <conditionalFormatting sqref="AP518">
    <cfRule type="containsBlanks" dxfId="2798" priority="2974">
      <formula>LEN(TRIM(AP518))=0</formula>
    </cfRule>
  </conditionalFormatting>
  <conditionalFormatting sqref="AL518">
    <cfRule type="containsBlanks" dxfId="2797" priority="2973">
      <formula>LEN(TRIM(AL518))=0</formula>
    </cfRule>
  </conditionalFormatting>
  <conditionalFormatting sqref="BG517">
    <cfRule type="containsBlanks" dxfId="2796" priority="2972">
      <formula>LEN(TRIM(BG517))=0</formula>
    </cfRule>
  </conditionalFormatting>
  <conditionalFormatting sqref="BG518">
    <cfRule type="containsBlanks" dxfId="2795" priority="2971">
      <formula>LEN(TRIM(BG518))=0</formula>
    </cfRule>
  </conditionalFormatting>
  <conditionalFormatting sqref="BG518">
    <cfRule type="containsBlanks" dxfId="2794" priority="2970">
      <formula>LEN(TRIM(BG518))=0</formula>
    </cfRule>
  </conditionalFormatting>
  <conditionalFormatting sqref="BF517:BF518">
    <cfRule type="containsBlanks" dxfId="2793" priority="2969">
      <formula>LEN(TRIM(BF517))=0</formula>
    </cfRule>
  </conditionalFormatting>
  <conditionalFormatting sqref="BF517:BF518">
    <cfRule type="containsBlanks" dxfId="2792" priority="2968">
      <formula>LEN(TRIM(BF517))=0</formula>
    </cfRule>
  </conditionalFormatting>
  <conditionalFormatting sqref="AY517:BE518">
    <cfRule type="containsBlanks" dxfId="2791" priority="2967">
      <formula>LEN(TRIM(AY517))=0</formula>
    </cfRule>
  </conditionalFormatting>
  <conditionalFormatting sqref="AY517:BD518">
    <cfRule type="containsBlanks" dxfId="2790" priority="2966">
      <formula>LEN(TRIM(AY517))=0</formula>
    </cfRule>
  </conditionalFormatting>
  <conditionalFormatting sqref="BE517:BE518">
    <cfRule type="containsBlanks" dxfId="2789" priority="2965">
      <formula>LEN(TRIM(BE517))=0</formula>
    </cfRule>
  </conditionalFormatting>
  <conditionalFormatting sqref="AU517:AV517">
    <cfRule type="containsBlanks" dxfId="2788" priority="2964">
      <formula>LEN(TRIM(AU517))=0</formula>
    </cfRule>
  </conditionalFormatting>
  <conditionalFormatting sqref="AX517">
    <cfRule type="containsBlanks" dxfId="2787" priority="2963">
      <formula>LEN(TRIM(AX517))=0</formula>
    </cfRule>
  </conditionalFormatting>
  <conditionalFormatting sqref="AW518">
    <cfRule type="containsBlanks" dxfId="2786" priority="2962">
      <formula>LEN(TRIM(AW518))=0</formula>
    </cfRule>
  </conditionalFormatting>
  <conditionalFormatting sqref="AX518">
    <cfRule type="containsBlanks" dxfId="2785" priority="2961">
      <formula>LEN(TRIM(AX518))=0</formula>
    </cfRule>
  </conditionalFormatting>
  <conditionalFormatting sqref="AU518:AV518">
    <cfRule type="containsBlanks" dxfId="2784" priority="2960">
      <formula>LEN(TRIM(AU518))=0</formula>
    </cfRule>
  </conditionalFormatting>
  <conditionalFormatting sqref="F519">
    <cfRule type="containsBlanks" dxfId="2783" priority="2959">
      <formula>LEN(TRIM(F519))=0</formula>
    </cfRule>
  </conditionalFormatting>
  <conditionalFormatting sqref="G519">
    <cfRule type="containsBlanks" dxfId="2782" priority="2958">
      <formula>LEN(TRIM(G519))=0</formula>
    </cfRule>
  </conditionalFormatting>
  <conditionalFormatting sqref="H519">
    <cfRule type="containsBlanks" dxfId="2781" priority="2957">
      <formula>LEN(TRIM(H519))=0</formula>
    </cfRule>
  </conditionalFormatting>
  <conditionalFormatting sqref="I519">
    <cfRule type="containsBlanks" dxfId="2780" priority="2955">
      <formula>LEN(TRIM(I519))=0</formula>
    </cfRule>
  </conditionalFormatting>
  <conditionalFormatting sqref="J519">
    <cfRule type="containsBlanks" dxfId="2779" priority="2956">
      <formula>LEN(TRIM(J519))=0</formula>
    </cfRule>
  </conditionalFormatting>
  <conditionalFormatting sqref="K519">
    <cfRule type="containsBlanks" dxfId="2778" priority="2954">
      <formula>LEN(TRIM(K519))=0</formula>
    </cfRule>
  </conditionalFormatting>
  <conditionalFormatting sqref="M519">
    <cfRule type="containsBlanks" dxfId="2777" priority="2953">
      <formula>LEN(TRIM(M519))=0</formula>
    </cfRule>
  </conditionalFormatting>
  <conditionalFormatting sqref="O519">
    <cfRule type="containsBlanks" dxfId="2776" priority="2952">
      <formula>LEN(TRIM(O519))=0</formula>
    </cfRule>
  </conditionalFormatting>
  <conditionalFormatting sqref="S519:T519">
    <cfRule type="containsBlanks" dxfId="2775" priority="2951">
      <formula>LEN(TRIM(S519))=0</formula>
    </cfRule>
  </conditionalFormatting>
  <conditionalFormatting sqref="AA519">
    <cfRule type="containsBlanks" dxfId="2774" priority="2950">
      <formula>LEN(TRIM(AA519))=0</formula>
    </cfRule>
  </conditionalFormatting>
  <conditionalFormatting sqref="AB519">
    <cfRule type="containsBlanks" dxfId="2773" priority="2949">
      <formula>LEN(TRIM(AB519))=0</formula>
    </cfRule>
  </conditionalFormatting>
  <conditionalFormatting sqref="BG519">
    <cfRule type="containsBlanks" dxfId="2772" priority="2948">
      <formula>LEN(TRIM(BG519))=0</formula>
    </cfRule>
  </conditionalFormatting>
  <conditionalFormatting sqref="BG519">
    <cfRule type="containsBlanks" dxfId="2771" priority="2947">
      <formula>LEN(TRIM(BG519))=0</formula>
    </cfRule>
  </conditionalFormatting>
  <conditionalFormatting sqref="BF519">
    <cfRule type="containsBlanks" dxfId="2770" priority="2946">
      <formula>LEN(TRIM(BF519))=0</formula>
    </cfRule>
  </conditionalFormatting>
  <conditionalFormatting sqref="BF519">
    <cfRule type="containsBlanks" dxfId="2769" priority="2945">
      <formula>LEN(TRIM(BF519))=0</formula>
    </cfRule>
  </conditionalFormatting>
  <conditionalFormatting sqref="AY519:BE519">
    <cfRule type="containsBlanks" dxfId="2768" priority="2944">
      <formula>LEN(TRIM(AY519))=0</formula>
    </cfRule>
  </conditionalFormatting>
  <conditionalFormatting sqref="AY519:BD519">
    <cfRule type="containsBlanks" dxfId="2767" priority="2943">
      <formula>LEN(TRIM(AY519))=0</formula>
    </cfRule>
  </conditionalFormatting>
  <conditionalFormatting sqref="BE519">
    <cfRule type="containsBlanks" dxfId="2766" priority="2942">
      <formula>LEN(TRIM(BE519))=0</formula>
    </cfRule>
  </conditionalFormatting>
  <conditionalFormatting sqref="AI519:AN519">
    <cfRule type="containsBlanks" dxfId="2765" priority="2941">
      <formula>LEN(TRIM(AI519))=0</formula>
    </cfRule>
  </conditionalFormatting>
  <conditionalFormatting sqref="AF519">
    <cfRule type="containsBlanks" dxfId="2764" priority="2940">
      <formula>LEN(TRIM(AF519))=0</formula>
    </cfRule>
  </conditionalFormatting>
  <conditionalFormatting sqref="AD519">
    <cfRule type="containsBlanks" dxfId="2763" priority="2939">
      <formula>LEN(TRIM(AD519))=0</formula>
    </cfRule>
  </conditionalFormatting>
  <conditionalFormatting sqref="AE519">
    <cfRule type="containsBlanks" dxfId="2762" priority="2938">
      <formula>LEN(TRIM(AE519))=0</formula>
    </cfRule>
  </conditionalFormatting>
  <conditionalFormatting sqref="AP519">
    <cfRule type="containsBlanks" dxfId="2761" priority="2937">
      <formula>LEN(TRIM(AP519))=0</formula>
    </cfRule>
  </conditionalFormatting>
  <conditionalFormatting sqref="AX519">
    <cfRule type="containsBlanks" dxfId="2760" priority="2936">
      <formula>LEN(TRIM(AX519))=0</formula>
    </cfRule>
  </conditionalFormatting>
  <conditionalFormatting sqref="AS519:AV519">
    <cfRule type="containsBlanks" dxfId="2759" priority="2935">
      <formula>LEN(TRIM(AS519))=0</formula>
    </cfRule>
  </conditionalFormatting>
  <conditionalFormatting sqref="AW519">
    <cfRule type="containsBlanks" dxfId="2758" priority="2934">
      <formula>LEN(TRIM(AW519))=0</formula>
    </cfRule>
  </conditionalFormatting>
  <conditionalFormatting sqref="F520">
    <cfRule type="containsBlanks" dxfId="2757" priority="2933">
      <formula>LEN(TRIM(F520))=0</formula>
    </cfRule>
  </conditionalFormatting>
  <conditionalFormatting sqref="G520">
    <cfRule type="containsBlanks" dxfId="2756" priority="2932">
      <formula>LEN(TRIM(G520))=0</formula>
    </cfRule>
  </conditionalFormatting>
  <conditionalFormatting sqref="H520">
    <cfRule type="containsBlanks" dxfId="2755" priority="2931">
      <formula>LEN(TRIM(H520))=0</formula>
    </cfRule>
  </conditionalFormatting>
  <conditionalFormatting sqref="I520">
    <cfRule type="containsBlanks" dxfId="2754" priority="2929">
      <formula>LEN(TRIM(I520))=0</formula>
    </cfRule>
  </conditionalFormatting>
  <conditionalFormatting sqref="J520">
    <cfRule type="containsBlanks" dxfId="2753" priority="2930">
      <formula>LEN(TRIM(J520))=0</formula>
    </cfRule>
  </conditionalFormatting>
  <conditionalFormatting sqref="O520">
    <cfRule type="containsBlanks" dxfId="2752" priority="2928">
      <formula>LEN(TRIM(O520))=0</formula>
    </cfRule>
  </conditionalFormatting>
  <conditionalFormatting sqref="K520:M520">
    <cfRule type="containsBlanks" dxfId="2751" priority="2927">
      <formula>LEN(TRIM(K520))=0</formula>
    </cfRule>
  </conditionalFormatting>
  <conditionalFormatting sqref="AA520">
    <cfRule type="containsBlanks" dxfId="2750" priority="2926">
      <formula>LEN(TRIM(AA520))=0</formula>
    </cfRule>
  </conditionalFormatting>
  <conditionalFormatting sqref="AB520">
    <cfRule type="containsBlanks" dxfId="2749" priority="2925">
      <formula>LEN(TRIM(AB520))=0</formula>
    </cfRule>
  </conditionalFormatting>
  <conditionalFormatting sqref="AE520">
    <cfRule type="containsBlanks" dxfId="2748" priority="2924">
      <formula>LEN(TRIM(AE520))=0</formula>
    </cfRule>
  </conditionalFormatting>
  <conditionalFormatting sqref="AF520">
    <cfRule type="containsBlanks" dxfId="2747" priority="2923">
      <formula>LEN(TRIM(AF520))=0</formula>
    </cfRule>
  </conditionalFormatting>
  <conditionalFormatting sqref="AD520">
    <cfRule type="containsBlanks" dxfId="2746" priority="2922">
      <formula>LEN(TRIM(AD520))=0</formula>
    </cfRule>
  </conditionalFormatting>
  <conditionalFormatting sqref="S520:T520">
    <cfRule type="containsBlanks" dxfId="2745" priority="2921">
      <formula>LEN(TRIM(S520))=0</formula>
    </cfRule>
  </conditionalFormatting>
  <conditionalFormatting sqref="AC521 AG521:AH521">
    <cfRule type="containsBlanks" dxfId="2744" priority="2920">
      <formula>LEN(TRIM(AC521))=0</formula>
    </cfRule>
  </conditionalFormatting>
  <conditionalFormatting sqref="AA521">
    <cfRule type="containsBlanks" dxfId="2743" priority="2919">
      <formula>LEN(TRIM(AA521))=0</formula>
    </cfRule>
  </conditionalFormatting>
  <conditionalFormatting sqref="AB521">
    <cfRule type="containsBlanks" dxfId="2742" priority="2918">
      <formula>LEN(TRIM(AB521))=0</formula>
    </cfRule>
  </conditionalFormatting>
  <conditionalFormatting sqref="AE521">
    <cfRule type="containsBlanks" dxfId="2741" priority="2917">
      <formula>LEN(TRIM(AE521))=0</formula>
    </cfRule>
  </conditionalFormatting>
  <conditionalFormatting sqref="AF521">
    <cfRule type="containsBlanks" dxfId="2740" priority="2916">
      <formula>LEN(TRIM(AF521))=0</formula>
    </cfRule>
  </conditionalFormatting>
  <conditionalFormatting sqref="AD521">
    <cfRule type="containsBlanks" dxfId="2739" priority="2915">
      <formula>LEN(TRIM(AD521))=0</formula>
    </cfRule>
  </conditionalFormatting>
  <conditionalFormatting sqref="N521 P521:R521 U521:Y521">
    <cfRule type="containsBlanks" dxfId="2738" priority="2914">
      <formula>LEN(TRIM(N521))=0</formula>
    </cfRule>
  </conditionalFormatting>
  <conditionalFormatting sqref="F521">
    <cfRule type="containsBlanks" dxfId="2737" priority="2913">
      <formula>LEN(TRIM(F521))=0</formula>
    </cfRule>
  </conditionalFormatting>
  <conditionalFormatting sqref="G521">
    <cfRule type="containsBlanks" dxfId="2736" priority="2912">
      <formula>LEN(TRIM(G521))=0</formula>
    </cfRule>
  </conditionalFormatting>
  <conditionalFormatting sqref="H521">
    <cfRule type="containsBlanks" dxfId="2735" priority="2911">
      <formula>LEN(TRIM(H521))=0</formula>
    </cfRule>
  </conditionalFormatting>
  <conditionalFormatting sqref="I521">
    <cfRule type="containsBlanks" dxfId="2734" priority="2909">
      <formula>LEN(TRIM(I521))=0</formula>
    </cfRule>
  </conditionalFormatting>
  <conditionalFormatting sqref="J521">
    <cfRule type="containsBlanks" dxfId="2733" priority="2910">
      <formula>LEN(TRIM(J521))=0</formula>
    </cfRule>
  </conditionalFormatting>
  <conditionalFormatting sqref="O521">
    <cfRule type="containsBlanks" dxfId="2732" priority="2908">
      <formula>LEN(TRIM(O521))=0</formula>
    </cfRule>
  </conditionalFormatting>
  <conditionalFormatting sqref="K521:M521">
    <cfRule type="containsBlanks" dxfId="2731" priority="2907">
      <formula>LEN(TRIM(K521))=0</formula>
    </cfRule>
  </conditionalFormatting>
  <conditionalFormatting sqref="S521:T521">
    <cfRule type="containsBlanks" dxfId="2730" priority="2906">
      <formula>LEN(TRIM(S521))=0</formula>
    </cfRule>
  </conditionalFormatting>
  <conditionalFormatting sqref="AI520:AN521">
    <cfRule type="containsBlanks" dxfId="2729" priority="2905">
      <formula>LEN(TRIM(AI520))=0</formula>
    </cfRule>
  </conditionalFormatting>
  <conditionalFormatting sqref="AP520:AP521">
    <cfRule type="containsBlanks" dxfId="2728" priority="2904">
      <formula>LEN(TRIM(AP520))=0</formula>
    </cfRule>
  </conditionalFormatting>
  <conditionalFormatting sqref="AS520:AV521">
    <cfRule type="containsBlanks" dxfId="2727" priority="2903">
      <formula>LEN(TRIM(AS520))=0</formula>
    </cfRule>
  </conditionalFormatting>
  <conditionalFormatting sqref="AW520:AW521">
    <cfRule type="containsBlanks" dxfId="2726" priority="2902">
      <formula>LEN(TRIM(AW520))=0</formula>
    </cfRule>
  </conditionalFormatting>
  <conditionalFormatting sqref="AX520:AX521">
    <cfRule type="containsBlanks" dxfId="2725" priority="2901">
      <formula>LEN(TRIM(AX520))=0</formula>
    </cfRule>
  </conditionalFormatting>
  <conditionalFormatting sqref="BG520:BG521">
    <cfRule type="containsBlanks" dxfId="2724" priority="2900">
      <formula>LEN(TRIM(BG520))=0</formula>
    </cfRule>
  </conditionalFormatting>
  <conditionalFormatting sqref="BG520:BG521">
    <cfRule type="containsBlanks" dxfId="2723" priority="2899">
      <formula>LEN(TRIM(BG520))=0</formula>
    </cfRule>
  </conditionalFormatting>
  <conditionalFormatting sqref="BF520:BF521">
    <cfRule type="containsBlanks" dxfId="2722" priority="2898">
      <formula>LEN(TRIM(BF520))=0</formula>
    </cfRule>
  </conditionalFormatting>
  <conditionalFormatting sqref="BF520:BF521">
    <cfRule type="containsBlanks" dxfId="2721" priority="2897">
      <formula>LEN(TRIM(BF520))=0</formula>
    </cfRule>
  </conditionalFormatting>
  <conditionalFormatting sqref="AY520:BE521">
    <cfRule type="containsBlanks" dxfId="2720" priority="2896">
      <formula>LEN(TRIM(AY520))=0</formula>
    </cfRule>
  </conditionalFormatting>
  <conditionalFormatting sqref="AY520:BD521">
    <cfRule type="containsBlanks" dxfId="2719" priority="2895">
      <formula>LEN(TRIM(AY520))=0</formula>
    </cfRule>
  </conditionalFormatting>
  <conditionalFormatting sqref="BE520:BE521">
    <cfRule type="containsBlanks" dxfId="2718" priority="2894">
      <formula>LEN(TRIM(BE520))=0</formula>
    </cfRule>
  </conditionalFormatting>
  <conditionalFormatting sqref="F522">
    <cfRule type="containsBlanks" dxfId="2717" priority="2893">
      <formula>LEN(TRIM(F522))=0</formula>
    </cfRule>
  </conditionalFormatting>
  <conditionalFormatting sqref="L522">
    <cfRule type="containsBlanks" dxfId="2716" priority="2892">
      <formula>LEN(TRIM(L522))=0</formula>
    </cfRule>
  </conditionalFormatting>
  <conditionalFormatting sqref="O522">
    <cfRule type="containsBlanks" dxfId="2715" priority="2891">
      <formula>LEN(TRIM(O522))=0</formula>
    </cfRule>
  </conditionalFormatting>
  <conditionalFormatting sqref="I522">
    <cfRule type="containsBlanks" dxfId="2714" priority="2889">
      <formula>LEN(TRIM(I522))=0</formula>
    </cfRule>
  </conditionalFormatting>
  <conditionalFormatting sqref="J522">
    <cfRule type="containsBlanks" dxfId="2713" priority="2890">
      <formula>LEN(TRIM(J522))=0</formula>
    </cfRule>
  </conditionalFormatting>
  <conditionalFormatting sqref="AL522">
    <cfRule type="containsBlanks" dxfId="2712" priority="2888">
      <formula>LEN(TRIM(AL522))=0</formula>
    </cfRule>
  </conditionalFormatting>
  <conditionalFormatting sqref="X522">
    <cfRule type="containsBlanks" dxfId="2711" priority="2887">
      <formula>LEN(TRIM(X522))=0</formula>
    </cfRule>
  </conditionalFormatting>
  <conditionalFormatting sqref="AB522">
    <cfRule type="containsBlanks" dxfId="2710" priority="2886">
      <formula>LEN(TRIM(AB522))=0</formula>
    </cfRule>
  </conditionalFormatting>
  <conditionalFormatting sqref="BG522">
    <cfRule type="containsBlanks" dxfId="2709" priority="2885">
      <formula>LEN(TRIM(BG522))=0</formula>
    </cfRule>
  </conditionalFormatting>
  <conditionalFormatting sqref="BG522">
    <cfRule type="containsBlanks" dxfId="2708" priority="2884">
      <formula>LEN(TRIM(BG522))=0</formula>
    </cfRule>
  </conditionalFormatting>
  <conditionalFormatting sqref="AX522">
    <cfRule type="containsBlanks" dxfId="2707" priority="2883">
      <formula>LEN(TRIM(AX522))=0</formula>
    </cfRule>
  </conditionalFormatting>
  <conditionalFormatting sqref="BF522">
    <cfRule type="containsBlanks" dxfId="2706" priority="2882">
      <formula>LEN(TRIM(BF522))=0</formula>
    </cfRule>
  </conditionalFormatting>
  <conditionalFormatting sqref="BF522">
    <cfRule type="containsBlanks" dxfId="2705" priority="2881">
      <formula>LEN(TRIM(BF522))=0</formula>
    </cfRule>
  </conditionalFormatting>
  <conditionalFormatting sqref="AY522:BE522">
    <cfRule type="containsBlanks" dxfId="2704" priority="2880">
      <formula>LEN(TRIM(AY522))=0</formula>
    </cfRule>
  </conditionalFormatting>
  <conditionalFormatting sqref="AY522:BD522">
    <cfRule type="containsBlanks" dxfId="2703" priority="2879">
      <formula>LEN(TRIM(AY522))=0</formula>
    </cfRule>
  </conditionalFormatting>
  <conditionalFormatting sqref="BE522">
    <cfRule type="containsBlanks" dxfId="2702" priority="2878">
      <formula>LEN(TRIM(BE522))=0</formula>
    </cfRule>
  </conditionalFormatting>
  <conditionalFormatting sqref="AI523:AN523">
    <cfRule type="containsBlanks" dxfId="2701" priority="2877">
      <formula>LEN(TRIM(AI523))=0</formula>
    </cfRule>
  </conditionalFormatting>
  <conditionalFormatting sqref="F523">
    <cfRule type="containsBlanks" dxfId="2700" priority="2876">
      <formula>LEN(TRIM(F523))=0</formula>
    </cfRule>
  </conditionalFormatting>
  <conditionalFormatting sqref="H523">
    <cfRule type="containsBlanks" dxfId="2699" priority="2875">
      <formula>LEN(TRIM(H523))=0</formula>
    </cfRule>
  </conditionalFormatting>
  <conditionalFormatting sqref="I523">
    <cfRule type="containsBlanks" dxfId="2698" priority="2873">
      <formula>LEN(TRIM(I523))=0</formula>
    </cfRule>
  </conditionalFormatting>
  <conditionalFormatting sqref="J523">
    <cfRule type="containsBlanks" dxfId="2697" priority="2874">
      <formula>LEN(TRIM(J523))=0</formula>
    </cfRule>
  </conditionalFormatting>
  <conditionalFormatting sqref="L523">
    <cfRule type="containsBlanks" dxfId="2696" priority="2872">
      <formula>LEN(TRIM(L523))=0</formula>
    </cfRule>
  </conditionalFormatting>
  <conditionalFormatting sqref="O523">
    <cfRule type="containsBlanks" dxfId="2695" priority="2871">
      <formula>LEN(TRIM(O523))=0</formula>
    </cfRule>
  </conditionalFormatting>
  <conditionalFormatting sqref="S523:T523">
    <cfRule type="containsBlanks" dxfId="2694" priority="2870">
      <formula>LEN(TRIM(S523))=0</formula>
    </cfRule>
  </conditionalFormatting>
  <conditionalFormatting sqref="X523">
    <cfRule type="containsBlanks" dxfId="2693" priority="2869">
      <formula>LEN(TRIM(X523))=0</formula>
    </cfRule>
  </conditionalFormatting>
  <conditionalFormatting sqref="AD523">
    <cfRule type="containsBlanks" dxfId="2692" priority="2868">
      <formula>LEN(TRIM(AD523))=0</formula>
    </cfRule>
  </conditionalFormatting>
  <conditionalFormatting sqref="AP523">
    <cfRule type="containsBlanks" dxfId="2691" priority="2867">
      <formula>LEN(TRIM(AP523))=0</formula>
    </cfRule>
  </conditionalFormatting>
  <conditionalFormatting sqref="AX523">
    <cfRule type="containsBlanks" dxfId="2690" priority="2866">
      <formula>LEN(TRIM(AX523))=0</formula>
    </cfRule>
  </conditionalFormatting>
  <conditionalFormatting sqref="AU523:AV523">
    <cfRule type="containsBlanks" dxfId="2689" priority="2865">
      <formula>LEN(TRIM(AU523))=0</formula>
    </cfRule>
  </conditionalFormatting>
  <conditionalFormatting sqref="AY523:BE523">
    <cfRule type="containsBlanks" dxfId="2688" priority="2864">
      <formula>LEN(TRIM(AY523))=0</formula>
    </cfRule>
  </conditionalFormatting>
  <conditionalFormatting sqref="AY523:BD523">
    <cfRule type="containsBlanks" dxfId="2687" priority="2863">
      <formula>LEN(TRIM(AY523))=0</formula>
    </cfRule>
  </conditionalFormatting>
  <conditionalFormatting sqref="BE523">
    <cfRule type="containsBlanks" dxfId="2686" priority="2862">
      <formula>LEN(TRIM(BE523))=0</formula>
    </cfRule>
  </conditionalFormatting>
  <conditionalFormatting sqref="BG523">
    <cfRule type="containsBlanks" dxfId="2685" priority="2861">
      <formula>LEN(TRIM(BG523))=0</formula>
    </cfRule>
  </conditionalFormatting>
  <conditionalFormatting sqref="BG523">
    <cfRule type="containsBlanks" dxfId="2684" priority="2860">
      <formula>LEN(TRIM(BG523))=0</formula>
    </cfRule>
  </conditionalFormatting>
  <conditionalFormatting sqref="BF523">
    <cfRule type="containsBlanks" dxfId="2683" priority="2859">
      <formula>LEN(TRIM(BF523))=0</formula>
    </cfRule>
  </conditionalFormatting>
  <conditionalFormatting sqref="BF523">
    <cfRule type="containsBlanks" dxfId="2682" priority="2858">
      <formula>LEN(TRIM(BF523))=0</formula>
    </cfRule>
  </conditionalFormatting>
  <conditionalFormatting sqref="G525:G526 AO524:AO526 K524:K525 M524:N525 P524:R526 U524:W526 Y524:AC526 AE524:AH526 AQ526:AT526 N526 AQ524:AR525">
    <cfRule type="containsBlanks" dxfId="2681" priority="2857">
      <formula>LEN(TRIM(G524))=0</formula>
    </cfRule>
  </conditionalFormatting>
  <conditionalFormatting sqref="BI524:BI526">
    <cfRule type="notContainsBlanks" dxfId="2680" priority="2856">
      <formula>LEN(TRIM(BI524))&gt;0</formula>
    </cfRule>
  </conditionalFormatting>
  <conditionalFormatting sqref="AI524:AN525 AI526:AM526">
    <cfRule type="containsBlanks" dxfId="2679" priority="2855">
      <formula>LEN(TRIM(AI524))=0</formula>
    </cfRule>
  </conditionalFormatting>
  <conditionalFormatting sqref="F524:F526">
    <cfRule type="containsBlanks" dxfId="2678" priority="2854">
      <formula>LEN(TRIM(F524))=0</formula>
    </cfRule>
  </conditionalFormatting>
  <conditionalFormatting sqref="H524:H526">
    <cfRule type="containsBlanks" dxfId="2677" priority="2853">
      <formula>LEN(TRIM(H524))=0</formula>
    </cfRule>
  </conditionalFormatting>
  <conditionalFormatting sqref="I524:I526">
    <cfRule type="containsBlanks" dxfId="2676" priority="2851">
      <formula>LEN(TRIM(I524))=0</formula>
    </cfRule>
  </conditionalFormatting>
  <conditionalFormatting sqref="J524:J526">
    <cfRule type="containsBlanks" dxfId="2675" priority="2852">
      <formula>LEN(TRIM(J524))=0</formula>
    </cfRule>
  </conditionalFormatting>
  <conditionalFormatting sqref="L524:L526">
    <cfRule type="containsBlanks" dxfId="2674" priority="2850">
      <formula>LEN(TRIM(L524))=0</formula>
    </cfRule>
  </conditionalFormatting>
  <conditionalFormatting sqref="O524:O526">
    <cfRule type="containsBlanks" dxfId="2673" priority="2849">
      <formula>LEN(TRIM(O524))=0</formula>
    </cfRule>
  </conditionalFormatting>
  <conditionalFormatting sqref="S524:T526">
    <cfRule type="containsBlanks" dxfId="2672" priority="2848">
      <formula>LEN(TRIM(S524))=0</formula>
    </cfRule>
  </conditionalFormatting>
  <conditionalFormatting sqref="X524:X526">
    <cfRule type="containsBlanks" dxfId="2671" priority="2847">
      <formula>LEN(TRIM(X524))=0</formula>
    </cfRule>
  </conditionalFormatting>
  <conditionalFormatting sqref="AD524:AD526">
    <cfRule type="containsBlanks" dxfId="2670" priority="2846">
      <formula>LEN(TRIM(AD524))=0</formula>
    </cfRule>
  </conditionalFormatting>
  <conditionalFormatting sqref="AP524:AP526">
    <cfRule type="containsBlanks" dxfId="2669" priority="2845">
      <formula>LEN(TRIM(AP524))=0</formula>
    </cfRule>
  </conditionalFormatting>
  <conditionalFormatting sqref="AX524:AX526">
    <cfRule type="containsBlanks" dxfId="2668" priority="2844">
      <formula>LEN(TRIM(AX524))=0</formula>
    </cfRule>
  </conditionalFormatting>
  <conditionalFormatting sqref="AU524:AV526">
    <cfRule type="containsBlanks" dxfId="2667" priority="2843">
      <formula>LEN(TRIM(AU524))=0</formula>
    </cfRule>
  </conditionalFormatting>
  <conditionalFormatting sqref="AY524:BE526">
    <cfRule type="containsBlanks" dxfId="2666" priority="2842">
      <formula>LEN(TRIM(AY524))=0</formula>
    </cfRule>
  </conditionalFormatting>
  <conditionalFormatting sqref="AY524:BD526">
    <cfRule type="containsBlanks" dxfId="2665" priority="2841">
      <formula>LEN(TRIM(AY524))=0</formula>
    </cfRule>
  </conditionalFormatting>
  <conditionalFormatting sqref="BE524:BE526">
    <cfRule type="containsBlanks" dxfId="2664" priority="2840">
      <formula>LEN(TRIM(BE524))=0</formula>
    </cfRule>
  </conditionalFormatting>
  <conditionalFormatting sqref="BG524:BG526">
    <cfRule type="containsBlanks" dxfId="2663" priority="2839">
      <formula>LEN(TRIM(BG524))=0</formula>
    </cfRule>
  </conditionalFormatting>
  <conditionalFormatting sqref="BG524:BG526">
    <cfRule type="containsBlanks" dxfId="2662" priority="2838">
      <formula>LEN(TRIM(BG524))=0</formula>
    </cfRule>
  </conditionalFormatting>
  <conditionalFormatting sqref="BF524:BF526">
    <cfRule type="containsBlanks" dxfId="2661" priority="2837">
      <formula>LEN(TRIM(BF524))=0</formula>
    </cfRule>
  </conditionalFormatting>
  <conditionalFormatting sqref="BF524:BF526">
    <cfRule type="containsBlanks" dxfId="2660" priority="2836">
      <formula>LEN(TRIM(BF524))=0</formula>
    </cfRule>
  </conditionalFormatting>
  <conditionalFormatting sqref="G524">
    <cfRule type="containsBlanks" dxfId="2659" priority="2835">
      <formula>LEN(TRIM(G524))=0</formula>
    </cfRule>
  </conditionalFormatting>
  <conditionalFormatting sqref="K526">
    <cfRule type="containsBlanks" dxfId="2658" priority="2834">
      <formula>LEN(TRIM(K526))=0</formula>
    </cfRule>
  </conditionalFormatting>
  <conditionalFormatting sqref="M526">
    <cfRule type="containsBlanks" dxfId="2657" priority="2833">
      <formula>LEN(TRIM(M526))=0</formula>
    </cfRule>
  </conditionalFormatting>
  <conditionalFormatting sqref="AN526">
    <cfRule type="containsBlanks" dxfId="2656" priority="2832">
      <formula>LEN(TRIM(AN526))=0</formula>
    </cfRule>
  </conditionalFormatting>
  <conditionalFormatting sqref="AS523:AT525">
    <cfRule type="containsBlanks" dxfId="2655" priority="2830">
      <formula>LEN(TRIM(AS523))=0</formula>
    </cfRule>
  </conditionalFormatting>
  <conditionalFormatting sqref="AW523:AW526">
    <cfRule type="containsBlanks" dxfId="2654" priority="2829">
      <formula>LEN(TRIM(AW523))=0</formula>
    </cfRule>
  </conditionalFormatting>
  <conditionalFormatting sqref="F527">
    <cfRule type="containsBlanks" dxfId="2653" priority="2828">
      <formula>LEN(TRIM(F527))=0</formula>
    </cfRule>
  </conditionalFormatting>
  <conditionalFormatting sqref="F528">
    <cfRule type="containsBlanks" dxfId="2652" priority="2827">
      <formula>LEN(TRIM(F528))=0</formula>
    </cfRule>
  </conditionalFormatting>
  <conditionalFormatting sqref="I527:I528">
    <cfRule type="containsBlanks" dxfId="2651" priority="2825">
      <formula>LEN(TRIM(I527))=0</formula>
    </cfRule>
  </conditionalFormatting>
  <conditionalFormatting sqref="J527:J528">
    <cfRule type="containsBlanks" dxfId="2650" priority="2826">
      <formula>LEN(TRIM(J527))=0</formula>
    </cfRule>
  </conditionalFormatting>
  <conditionalFormatting sqref="H527:H528">
    <cfRule type="containsBlanks" dxfId="2649" priority="2824">
      <formula>LEN(TRIM(H527))=0</formula>
    </cfRule>
  </conditionalFormatting>
  <conditionalFormatting sqref="K527:K528">
    <cfRule type="containsBlanks" dxfId="2648" priority="2823">
      <formula>LEN(TRIM(K527))=0</formula>
    </cfRule>
  </conditionalFormatting>
  <conditionalFormatting sqref="M527:O528">
    <cfRule type="containsBlanks" dxfId="2647" priority="2822">
      <formula>LEN(TRIM(M527))=0</formula>
    </cfRule>
  </conditionalFormatting>
  <conditionalFormatting sqref="P527:P528">
    <cfRule type="containsBlanks" dxfId="2646" priority="2820">
      <formula>LEN(TRIM(P527))=0</formula>
    </cfRule>
  </conditionalFormatting>
  <conditionalFormatting sqref="W527:W528">
    <cfRule type="containsBlanks" dxfId="2645" priority="2819">
      <formula>LEN(TRIM(W527))=0</formula>
    </cfRule>
  </conditionalFormatting>
  <conditionalFormatting sqref="X527:X528">
    <cfRule type="containsBlanks" dxfId="2644" priority="2818">
      <formula>LEN(TRIM(X527))=0</formula>
    </cfRule>
  </conditionalFormatting>
  <conditionalFormatting sqref="Y527:Y528">
    <cfRule type="containsBlanks" dxfId="2643" priority="2817">
      <formula>LEN(TRIM(Y527))=0</formula>
    </cfRule>
  </conditionalFormatting>
  <conditionalFormatting sqref="AB527">
    <cfRule type="containsBlanks" dxfId="2642" priority="2816">
      <formula>LEN(TRIM(AB527))=0</formula>
    </cfRule>
  </conditionalFormatting>
  <conditionalFormatting sqref="AA528">
    <cfRule type="containsBlanks" dxfId="2641" priority="2815">
      <formula>LEN(TRIM(AA528))=0</formula>
    </cfRule>
  </conditionalFormatting>
  <conditionalFormatting sqref="AB528">
    <cfRule type="containsBlanks" dxfId="2640" priority="2814">
      <formula>LEN(TRIM(AB528))=0</formula>
    </cfRule>
  </conditionalFormatting>
  <conditionalFormatting sqref="AD527:AD528">
    <cfRule type="containsBlanks" dxfId="2639" priority="2813">
      <formula>LEN(TRIM(AD527))=0</formula>
    </cfRule>
  </conditionalFormatting>
  <conditionalFormatting sqref="AE527:AE528">
    <cfRule type="containsBlanks" dxfId="2638" priority="2812">
      <formula>LEN(TRIM(AE527))=0</formula>
    </cfRule>
  </conditionalFormatting>
  <conditionalFormatting sqref="AG527:AH528">
    <cfRule type="containsBlanks" dxfId="2637" priority="2811">
      <formula>LEN(TRIM(AG527))=0</formula>
    </cfRule>
  </conditionalFormatting>
  <conditionalFormatting sqref="AL527:AL528">
    <cfRule type="containsBlanks" dxfId="2636" priority="2810">
      <formula>LEN(TRIM(AL527))=0</formula>
    </cfRule>
  </conditionalFormatting>
  <conditionalFormatting sqref="AP527:AP528">
    <cfRule type="containsBlanks" dxfId="2635" priority="2809">
      <formula>LEN(TRIM(AP527))=0</formula>
    </cfRule>
  </conditionalFormatting>
  <conditionalFormatting sqref="AN527">
    <cfRule type="containsBlanks" dxfId="2634" priority="2808">
      <formula>LEN(TRIM(AN527))=0</formula>
    </cfRule>
  </conditionalFormatting>
  <conditionalFormatting sqref="AU527:AV527">
    <cfRule type="containsBlanks" dxfId="2633" priority="2807">
      <formula>LEN(TRIM(AU527))=0</formula>
    </cfRule>
  </conditionalFormatting>
  <conditionalFormatting sqref="AX527">
    <cfRule type="containsBlanks" dxfId="2632" priority="2806">
      <formula>LEN(TRIM(AX527))=0</formula>
    </cfRule>
  </conditionalFormatting>
  <conditionalFormatting sqref="AU528:AV528">
    <cfRule type="containsBlanks" dxfId="2631" priority="2804">
      <formula>LEN(TRIM(AU528))=0</formula>
    </cfRule>
  </conditionalFormatting>
  <conditionalFormatting sqref="AW528">
    <cfRule type="containsBlanks" dxfId="2630" priority="2803">
      <formula>LEN(TRIM(AW528))=0</formula>
    </cfRule>
  </conditionalFormatting>
  <conditionalFormatting sqref="AX528">
    <cfRule type="containsBlanks" dxfId="2629" priority="2802">
      <formula>LEN(TRIM(AX528))=0</formula>
    </cfRule>
  </conditionalFormatting>
  <conditionalFormatting sqref="AY527:BE528">
    <cfRule type="containsBlanks" dxfId="2628" priority="2801">
      <formula>LEN(TRIM(AY527))=0</formula>
    </cfRule>
  </conditionalFormatting>
  <conditionalFormatting sqref="AY527:BD528">
    <cfRule type="containsBlanks" dxfId="2627" priority="2800">
      <formula>LEN(TRIM(AY527))=0</formula>
    </cfRule>
  </conditionalFormatting>
  <conditionalFormatting sqref="BE527:BE528">
    <cfRule type="containsBlanks" dxfId="2626" priority="2799">
      <formula>LEN(TRIM(BE527))=0</formula>
    </cfRule>
  </conditionalFormatting>
  <conditionalFormatting sqref="BG528">
    <cfRule type="containsBlanks" dxfId="2625" priority="2798">
      <formula>LEN(TRIM(BG528))=0</formula>
    </cfRule>
  </conditionalFormatting>
  <conditionalFormatting sqref="BG528">
    <cfRule type="containsBlanks" dxfId="2624" priority="2797">
      <formula>LEN(TRIM(BG528))=0</formula>
    </cfRule>
  </conditionalFormatting>
  <conditionalFormatting sqref="BF527:BF528">
    <cfRule type="containsBlanks" dxfId="2623" priority="2796">
      <formula>LEN(TRIM(BF527))=0</formula>
    </cfRule>
  </conditionalFormatting>
  <conditionalFormatting sqref="BF527:BF528">
    <cfRule type="containsBlanks" dxfId="2622" priority="2795">
      <formula>LEN(TRIM(BF527))=0</formula>
    </cfRule>
  </conditionalFormatting>
  <conditionalFormatting sqref="H529">
    <cfRule type="containsBlanks" dxfId="2621" priority="2782">
      <formula>LEN(TRIM(H529))=0</formula>
    </cfRule>
  </conditionalFormatting>
  <conditionalFormatting sqref="L529">
    <cfRule type="containsBlanks" dxfId="2620" priority="2781">
      <formula>LEN(TRIM(L529))=0</formula>
    </cfRule>
  </conditionalFormatting>
  <conditionalFormatting sqref="AL533">
    <cfRule type="containsBlanks" dxfId="2619" priority="2717">
      <formula>LEN(TRIM(AL533))=0</formula>
    </cfRule>
  </conditionalFormatting>
  <conditionalFormatting sqref="N529:P529">
    <cfRule type="containsBlanks" dxfId="2618" priority="2779">
      <formula>LEN(TRIM(N529))=0</formula>
    </cfRule>
  </conditionalFormatting>
  <conditionalFormatting sqref="I529">
    <cfRule type="containsBlanks" dxfId="2617" priority="2777">
      <formula>LEN(TRIM(I529))=0</formula>
    </cfRule>
  </conditionalFormatting>
  <conditionalFormatting sqref="J529">
    <cfRule type="containsBlanks" dxfId="2616" priority="2778">
      <formula>LEN(TRIM(J529))=0</formula>
    </cfRule>
  </conditionalFormatting>
  <conditionalFormatting sqref="F529">
    <cfRule type="containsBlanks" dxfId="2615" priority="2776">
      <formula>LEN(TRIM(F529))=0</formula>
    </cfRule>
  </conditionalFormatting>
  <conditionalFormatting sqref="W529">
    <cfRule type="containsBlanks" dxfId="2614" priority="2775">
      <formula>LEN(TRIM(W529))=0</formula>
    </cfRule>
  </conditionalFormatting>
  <conditionalFormatting sqref="X529">
    <cfRule type="containsBlanks" dxfId="2613" priority="2774">
      <formula>LEN(TRIM(X529))=0</formula>
    </cfRule>
  </conditionalFormatting>
  <conditionalFormatting sqref="AD529">
    <cfRule type="containsBlanks" dxfId="2612" priority="2773">
      <formula>LEN(TRIM(AD529))=0</formula>
    </cfRule>
  </conditionalFormatting>
  <conditionalFormatting sqref="Y529">
    <cfRule type="containsBlanks" dxfId="2611" priority="2772">
      <formula>LEN(TRIM(Y529))=0</formula>
    </cfRule>
  </conditionalFormatting>
  <conditionalFormatting sqref="AI529:AN529">
    <cfRule type="containsBlanks" dxfId="2610" priority="2771">
      <formula>LEN(TRIM(AI529))=0</formula>
    </cfRule>
  </conditionalFormatting>
  <conditionalFormatting sqref="AS529:AV529">
    <cfRule type="containsBlanks" dxfId="2609" priority="2770">
      <formula>LEN(TRIM(AS529))=0</formula>
    </cfRule>
  </conditionalFormatting>
  <conditionalFormatting sqref="AX529">
    <cfRule type="containsBlanks" dxfId="2608" priority="2769">
      <formula>LEN(TRIM(AX529))=0</formula>
    </cfRule>
  </conditionalFormatting>
  <conditionalFormatting sqref="AY529:BE529">
    <cfRule type="containsBlanks" dxfId="2607" priority="2768">
      <formula>LEN(TRIM(AY529))=0</formula>
    </cfRule>
  </conditionalFormatting>
  <conditionalFormatting sqref="AY529:BD529">
    <cfRule type="containsBlanks" dxfId="2606" priority="2767">
      <formula>LEN(TRIM(AY529))=0</formula>
    </cfRule>
  </conditionalFormatting>
  <conditionalFormatting sqref="BE529">
    <cfRule type="containsBlanks" dxfId="2605" priority="2766">
      <formula>LEN(TRIM(BE529))=0</formula>
    </cfRule>
  </conditionalFormatting>
  <conditionalFormatting sqref="BG529">
    <cfRule type="containsBlanks" dxfId="2604" priority="2765">
      <formula>LEN(TRIM(BG529))=0</formula>
    </cfRule>
  </conditionalFormatting>
  <conditionalFormatting sqref="BG529">
    <cfRule type="containsBlanks" dxfId="2603" priority="2764">
      <formula>LEN(TRIM(BG529))=0</formula>
    </cfRule>
  </conditionalFormatting>
  <conditionalFormatting sqref="BF529">
    <cfRule type="containsBlanks" dxfId="2602" priority="2763">
      <formula>LEN(TRIM(BF529))=0</formula>
    </cfRule>
  </conditionalFormatting>
  <conditionalFormatting sqref="S529:T529">
    <cfRule type="containsBlanks" dxfId="2601" priority="2762">
      <formula>LEN(TRIM(S529))=0</formula>
    </cfRule>
  </conditionalFormatting>
  <conditionalFormatting sqref="F530">
    <cfRule type="containsBlanks" dxfId="2600" priority="2761">
      <formula>LEN(TRIM(F530))=0</formula>
    </cfRule>
  </conditionalFormatting>
  <conditionalFormatting sqref="G530">
    <cfRule type="containsBlanks" dxfId="2599" priority="2760">
      <formula>LEN(TRIM(G530))=0</formula>
    </cfRule>
  </conditionalFormatting>
  <conditionalFormatting sqref="H530">
    <cfRule type="containsBlanks" dxfId="2598" priority="2759">
      <formula>LEN(TRIM(H530))=0</formula>
    </cfRule>
  </conditionalFormatting>
  <conditionalFormatting sqref="I530">
    <cfRule type="containsBlanks" dxfId="2597" priority="2757">
      <formula>LEN(TRIM(I530))=0</formula>
    </cfRule>
  </conditionalFormatting>
  <conditionalFormatting sqref="J530">
    <cfRule type="containsBlanks" dxfId="2596" priority="2758">
      <formula>LEN(TRIM(J530))=0</formula>
    </cfRule>
  </conditionalFormatting>
  <conditionalFormatting sqref="X530">
    <cfRule type="containsBlanks" dxfId="2595" priority="2756">
      <formula>LEN(TRIM(X530))=0</formula>
    </cfRule>
  </conditionalFormatting>
  <conditionalFormatting sqref="O530">
    <cfRule type="containsBlanks" dxfId="2594" priority="2755">
      <formula>LEN(TRIM(O530))=0</formula>
    </cfRule>
  </conditionalFormatting>
  <conditionalFormatting sqref="K530:M530">
    <cfRule type="containsBlanks" dxfId="2593" priority="2754">
      <formula>LEN(TRIM(K530))=0</formula>
    </cfRule>
  </conditionalFormatting>
  <conditionalFormatting sqref="BG532:BG534">
    <cfRule type="containsBlanks" dxfId="2592" priority="2664">
      <formula>LEN(TRIM(BG532))=0</formula>
    </cfRule>
  </conditionalFormatting>
  <conditionalFormatting sqref="AB530">
    <cfRule type="containsBlanks" dxfId="2591" priority="2753">
      <formula>LEN(TRIM(AB530))=0</formula>
    </cfRule>
  </conditionalFormatting>
  <conditionalFormatting sqref="AC530:AD530">
    <cfRule type="containsBlanks" dxfId="2590" priority="2752">
      <formula>LEN(TRIM(AC530))=0</formula>
    </cfRule>
  </conditionalFormatting>
  <conditionalFormatting sqref="AG530">
    <cfRule type="containsBlanks" dxfId="2589" priority="2750">
      <formula>LEN(TRIM(AG530))=0</formula>
    </cfRule>
  </conditionalFormatting>
  <conditionalFormatting sqref="AL530">
    <cfRule type="containsBlanks" dxfId="2588" priority="2749">
      <formula>LEN(TRIM(AL530))=0</formula>
    </cfRule>
  </conditionalFormatting>
  <conditionalFormatting sqref="AN530">
    <cfRule type="containsBlanks" dxfId="2587" priority="2748">
      <formula>LEN(TRIM(AN530))=0</formula>
    </cfRule>
  </conditionalFormatting>
  <conditionalFormatting sqref="AP530">
    <cfRule type="containsBlanks" dxfId="2586" priority="2747">
      <formula>LEN(TRIM(AP530))=0</formula>
    </cfRule>
  </conditionalFormatting>
  <conditionalFormatting sqref="AU530:AV530">
    <cfRule type="containsBlanks" dxfId="2585" priority="2746">
      <formula>LEN(TRIM(AU530))=0</formula>
    </cfRule>
  </conditionalFormatting>
  <conditionalFormatting sqref="AW530">
    <cfRule type="containsBlanks" dxfId="2584" priority="2745">
      <formula>LEN(TRIM(AW530))=0</formula>
    </cfRule>
  </conditionalFormatting>
  <conditionalFormatting sqref="BD530">
    <cfRule type="containsBlanks" dxfId="2583" priority="2744">
      <formula>LEN(TRIM(BD530))=0</formula>
    </cfRule>
  </conditionalFormatting>
  <conditionalFormatting sqref="BD530">
    <cfRule type="containsBlanks" dxfId="2582" priority="2743">
      <formula>LEN(TRIM(BD530))=0</formula>
    </cfRule>
  </conditionalFormatting>
  <conditionalFormatting sqref="BF530">
    <cfRule type="containsBlanks" dxfId="2581" priority="2742">
      <formula>LEN(TRIM(BF530))=0</formula>
    </cfRule>
  </conditionalFormatting>
  <conditionalFormatting sqref="BF530">
    <cfRule type="containsBlanks" dxfId="2580" priority="2741">
      <formula>LEN(TRIM(BF530))=0</formula>
    </cfRule>
  </conditionalFormatting>
  <conditionalFormatting sqref="F531">
    <cfRule type="containsBlanks" dxfId="2579" priority="2740">
      <formula>LEN(TRIM(F531))=0</formula>
    </cfRule>
  </conditionalFormatting>
  <conditionalFormatting sqref="G531">
    <cfRule type="containsBlanks" dxfId="2578" priority="2739">
      <formula>LEN(TRIM(G531))=0</formula>
    </cfRule>
  </conditionalFormatting>
  <conditionalFormatting sqref="H531">
    <cfRule type="containsBlanks" dxfId="2577" priority="2738">
      <formula>LEN(TRIM(H531))=0</formula>
    </cfRule>
  </conditionalFormatting>
  <conditionalFormatting sqref="I531">
    <cfRule type="containsBlanks" dxfId="2576" priority="2736">
      <formula>LEN(TRIM(I531))=0</formula>
    </cfRule>
  </conditionalFormatting>
  <conditionalFormatting sqref="J531">
    <cfRule type="containsBlanks" dxfId="2575" priority="2737">
      <formula>LEN(TRIM(J531))=0</formula>
    </cfRule>
  </conditionalFormatting>
  <conditionalFormatting sqref="F533">
    <cfRule type="containsBlanks" dxfId="2574" priority="2735">
      <formula>LEN(TRIM(F533))=0</formula>
    </cfRule>
  </conditionalFormatting>
  <conditionalFormatting sqref="G533">
    <cfRule type="containsBlanks" dxfId="2573" priority="2734">
      <formula>LEN(TRIM(G533))=0</formula>
    </cfRule>
  </conditionalFormatting>
  <conditionalFormatting sqref="H533">
    <cfRule type="containsBlanks" dxfId="2572" priority="2733">
      <formula>LEN(TRIM(H533))=0</formula>
    </cfRule>
  </conditionalFormatting>
  <conditionalFormatting sqref="J533">
    <cfRule type="containsBlanks" dxfId="2571" priority="2732">
      <formula>LEN(TRIM(J533))=0</formula>
    </cfRule>
  </conditionalFormatting>
  <conditionalFormatting sqref="K531 K533">
    <cfRule type="containsBlanks" dxfId="2570" priority="2731">
      <formula>LEN(TRIM(K531))=0</formula>
    </cfRule>
  </conditionalFormatting>
  <conditionalFormatting sqref="M531 M533">
    <cfRule type="containsBlanks" dxfId="2569" priority="2729">
      <formula>LEN(TRIM(M531))=0</formula>
    </cfRule>
  </conditionalFormatting>
  <conditionalFormatting sqref="O531 O533">
    <cfRule type="containsBlanks" dxfId="2568" priority="2728">
      <formula>LEN(TRIM(O531))=0</formula>
    </cfRule>
  </conditionalFormatting>
  <conditionalFormatting sqref="S531:T531 S533:T533">
    <cfRule type="containsBlanks" dxfId="2567" priority="2727">
      <formula>LEN(TRIM(S531))=0</formula>
    </cfRule>
  </conditionalFormatting>
  <conditionalFormatting sqref="W531 W533">
    <cfRule type="containsBlanks" dxfId="2566" priority="2726">
      <formula>LEN(TRIM(W531))=0</formula>
    </cfRule>
  </conditionalFormatting>
  <conditionalFormatting sqref="X531 X533">
    <cfRule type="containsBlanks" dxfId="2565" priority="2725">
      <formula>LEN(TRIM(X531))=0</formula>
    </cfRule>
  </conditionalFormatting>
  <conditionalFormatting sqref="AA531">
    <cfRule type="containsBlanks" dxfId="2564" priority="2724">
      <formula>LEN(TRIM(AA531))=0</formula>
    </cfRule>
  </conditionalFormatting>
  <conditionalFormatting sqref="AB531">
    <cfRule type="containsBlanks" dxfId="2563" priority="2723">
      <formula>LEN(TRIM(AB531))=0</formula>
    </cfRule>
  </conditionalFormatting>
  <conditionalFormatting sqref="AC533:AH533">
    <cfRule type="containsBlanks" dxfId="2562" priority="2722">
      <formula>LEN(TRIM(AC533))=0</formula>
    </cfRule>
  </conditionalFormatting>
  <conditionalFormatting sqref="AA533">
    <cfRule type="containsBlanks" dxfId="2561" priority="2721">
      <formula>LEN(TRIM(AA533))=0</formula>
    </cfRule>
  </conditionalFormatting>
  <conditionalFormatting sqref="AB533">
    <cfRule type="containsBlanks" dxfId="2560" priority="2720">
      <formula>LEN(TRIM(AB533))=0</formula>
    </cfRule>
  </conditionalFormatting>
  <conditionalFormatting sqref="AL531">
    <cfRule type="containsBlanks" dxfId="2559" priority="2719">
      <formula>LEN(TRIM(AL531))=0</formula>
    </cfRule>
  </conditionalFormatting>
  <conditionalFormatting sqref="AK533">
    <cfRule type="containsBlanks" dxfId="2558" priority="2718">
      <formula>LEN(TRIM(AK533))=0</formula>
    </cfRule>
  </conditionalFormatting>
  <conditionalFormatting sqref="L532 N532 P532:R532 U532:V532 Y532:Z532 AC532:AK532 AQ533:AT533">
    <cfRule type="containsBlanks" dxfId="2557" priority="2716">
      <formula>LEN(TRIM(L532))=0</formula>
    </cfRule>
  </conditionalFormatting>
  <conditionalFormatting sqref="BI532">
    <cfRule type="notContainsBlanks" dxfId="2556" priority="2715">
      <formula>LEN(TRIM(BI532))&gt;0</formula>
    </cfRule>
  </conditionalFormatting>
  <conditionalFormatting sqref="F532">
    <cfRule type="containsBlanks" dxfId="2555" priority="2714">
      <formula>LEN(TRIM(F532))=0</formula>
    </cfRule>
  </conditionalFormatting>
  <conditionalFormatting sqref="G532">
    <cfRule type="containsBlanks" dxfId="2554" priority="2713">
      <formula>LEN(TRIM(G532))=0</formula>
    </cfRule>
  </conditionalFormatting>
  <conditionalFormatting sqref="H532">
    <cfRule type="containsBlanks" dxfId="2553" priority="2712">
      <formula>LEN(TRIM(H532))=0</formula>
    </cfRule>
  </conditionalFormatting>
  <conditionalFormatting sqref="I532">
    <cfRule type="containsBlanks" dxfId="2552" priority="2710">
      <formula>LEN(TRIM(I532))=0</formula>
    </cfRule>
  </conditionalFormatting>
  <conditionalFormatting sqref="J532">
    <cfRule type="containsBlanks" dxfId="2551" priority="2711">
      <formula>LEN(TRIM(J532))=0</formula>
    </cfRule>
  </conditionalFormatting>
  <conditionalFormatting sqref="K532">
    <cfRule type="containsBlanks" dxfId="2550" priority="2709">
      <formula>LEN(TRIM(K532))=0</formula>
    </cfRule>
  </conditionalFormatting>
  <conditionalFormatting sqref="M532">
    <cfRule type="containsBlanks" dxfId="2549" priority="2708">
      <formula>LEN(TRIM(M532))=0</formula>
    </cfRule>
  </conditionalFormatting>
  <conditionalFormatting sqref="O532">
    <cfRule type="containsBlanks" dxfId="2548" priority="2707">
      <formula>LEN(TRIM(O532))=0</formula>
    </cfRule>
  </conditionalFormatting>
  <conditionalFormatting sqref="S532:T532">
    <cfRule type="containsBlanks" dxfId="2547" priority="2706">
      <formula>LEN(TRIM(S532))=0</formula>
    </cfRule>
  </conditionalFormatting>
  <conditionalFormatting sqref="W532">
    <cfRule type="containsBlanks" dxfId="2546" priority="2705">
      <formula>LEN(TRIM(W532))=0</formula>
    </cfRule>
  </conditionalFormatting>
  <conditionalFormatting sqref="X532">
    <cfRule type="containsBlanks" dxfId="2545" priority="2704">
      <formula>LEN(TRIM(X532))=0</formula>
    </cfRule>
  </conditionalFormatting>
  <conditionalFormatting sqref="AA532">
    <cfRule type="containsBlanks" dxfId="2544" priority="2703">
      <formula>LEN(TRIM(AA532))=0</formula>
    </cfRule>
  </conditionalFormatting>
  <conditionalFormatting sqref="AB532">
    <cfRule type="containsBlanks" dxfId="2543" priority="2702">
      <formula>LEN(TRIM(AB532))=0</formula>
    </cfRule>
  </conditionalFormatting>
  <conditionalFormatting sqref="AL532">
    <cfRule type="containsBlanks" dxfId="2542" priority="2701">
      <formula>LEN(TRIM(AL532))=0</formula>
    </cfRule>
  </conditionalFormatting>
  <conditionalFormatting sqref="I534 AJ534 Y534:Z534 U534:V534 P534:R534 N534 L534 AQ534:AT534">
    <cfRule type="containsBlanks" dxfId="2541" priority="2700">
      <formula>LEN(TRIM(I534))=0</formula>
    </cfRule>
  </conditionalFormatting>
  <conditionalFormatting sqref="BI534">
    <cfRule type="notContainsBlanks" dxfId="2540" priority="2699">
      <formula>LEN(TRIM(BI534))&gt;0</formula>
    </cfRule>
  </conditionalFormatting>
  <conditionalFormatting sqref="F534">
    <cfRule type="containsBlanks" dxfId="2539" priority="2698">
      <formula>LEN(TRIM(F534))=0</formula>
    </cfRule>
  </conditionalFormatting>
  <conditionalFormatting sqref="G534">
    <cfRule type="containsBlanks" dxfId="2538" priority="2697">
      <formula>LEN(TRIM(G534))=0</formula>
    </cfRule>
  </conditionalFormatting>
  <conditionalFormatting sqref="H534">
    <cfRule type="containsBlanks" dxfId="2537" priority="2696">
      <formula>LEN(TRIM(H534))=0</formula>
    </cfRule>
  </conditionalFormatting>
  <conditionalFormatting sqref="J534">
    <cfRule type="containsBlanks" dxfId="2536" priority="2695">
      <formula>LEN(TRIM(J534))=0</formula>
    </cfRule>
  </conditionalFormatting>
  <conditionalFormatting sqref="K534">
    <cfRule type="containsBlanks" dxfId="2535" priority="2694">
      <formula>LEN(TRIM(K534))=0</formula>
    </cfRule>
  </conditionalFormatting>
  <conditionalFormatting sqref="M534">
    <cfRule type="containsBlanks" dxfId="2534" priority="2693">
      <formula>LEN(TRIM(M534))=0</formula>
    </cfRule>
  </conditionalFormatting>
  <conditionalFormatting sqref="O534">
    <cfRule type="containsBlanks" dxfId="2533" priority="2692">
      <formula>LEN(TRIM(O534))=0</formula>
    </cfRule>
  </conditionalFormatting>
  <conditionalFormatting sqref="S534:T534">
    <cfRule type="containsBlanks" dxfId="2532" priority="2691">
      <formula>LEN(TRIM(S534))=0</formula>
    </cfRule>
  </conditionalFormatting>
  <conditionalFormatting sqref="W534">
    <cfRule type="containsBlanks" dxfId="2531" priority="2690">
      <formula>LEN(TRIM(W534))=0</formula>
    </cfRule>
  </conditionalFormatting>
  <conditionalFormatting sqref="X534">
    <cfRule type="containsBlanks" dxfId="2530" priority="2689">
      <formula>LEN(TRIM(X534))=0</formula>
    </cfRule>
  </conditionalFormatting>
  <conditionalFormatting sqref="AC534:AH534">
    <cfRule type="containsBlanks" dxfId="2529" priority="2688">
      <formula>LEN(TRIM(AC534))=0</formula>
    </cfRule>
  </conditionalFormatting>
  <conditionalFormatting sqref="AA534">
    <cfRule type="containsBlanks" dxfId="2528" priority="2687">
      <formula>LEN(TRIM(AA534))=0</formula>
    </cfRule>
  </conditionalFormatting>
  <conditionalFormatting sqref="AB534">
    <cfRule type="containsBlanks" dxfId="2527" priority="2686">
      <formula>LEN(TRIM(AB534))=0</formula>
    </cfRule>
  </conditionalFormatting>
  <conditionalFormatting sqref="AK534">
    <cfRule type="containsBlanks" dxfId="2526" priority="2685">
      <formula>LEN(TRIM(AK534))=0</formula>
    </cfRule>
  </conditionalFormatting>
  <conditionalFormatting sqref="AL534">
    <cfRule type="containsBlanks" dxfId="2525" priority="2683">
      <formula>LEN(TRIM(AL534))=0</formula>
    </cfRule>
  </conditionalFormatting>
  <conditionalFormatting sqref="AI534">
    <cfRule type="containsBlanks" dxfId="2524" priority="2682">
      <formula>LEN(TRIM(AI534))=0</formula>
    </cfRule>
  </conditionalFormatting>
  <conditionalFormatting sqref="BG532:BG534">
    <cfRule type="containsBlanks" dxfId="2523" priority="2665">
      <formula>LEN(TRIM(BG532))=0</formula>
    </cfRule>
  </conditionalFormatting>
  <conditionalFormatting sqref="BG531">
    <cfRule type="containsBlanks" dxfId="2522" priority="2679">
      <formula>LEN(TRIM(BG531))=0</formula>
    </cfRule>
  </conditionalFormatting>
  <conditionalFormatting sqref="BG531">
    <cfRule type="containsBlanks" dxfId="2521" priority="2678">
      <formula>LEN(TRIM(BG531))=0</formula>
    </cfRule>
  </conditionalFormatting>
  <conditionalFormatting sqref="AP531:AP534">
    <cfRule type="containsBlanks" dxfId="2520" priority="2673">
      <formula>LEN(TRIM(AP531))=0</formula>
    </cfRule>
  </conditionalFormatting>
  <conditionalFormatting sqref="AU531:AV534">
    <cfRule type="containsBlanks" dxfId="2519" priority="2672">
      <formula>LEN(TRIM(AU531))=0</formula>
    </cfRule>
  </conditionalFormatting>
  <conditionalFormatting sqref="AO531:AO534">
    <cfRule type="containsBlanks" dxfId="2518" priority="2675">
      <formula>LEN(TRIM(AO531))=0</formula>
    </cfRule>
  </conditionalFormatting>
  <conditionalFormatting sqref="AY531:BE534">
    <cfRule type="containsBlanks" dxfId="2517" priority="2661">
      <formula>LEN(TRIM(AY531))=0</formula>
    </cfRule>
  </conditionalFormatting>
  <conditionalFormatting sqref="AY531:BD534">
    <cfRule type="containsBlanks" dxfId="2516" priority="2660">
      <formula>LEN(TRIM(AY531))=0</formula>
    </cfRule>
  </conditionalFormatting>
  <conditionalFormatting sqref="AX532:AX534">
    <cfRule type="containsBlanks" dxfId="2515" priority="2671">
      <formula>LEN(TRIM(AX532))=0</formula>
    </cfRule>
  </conditionalFormatting>
  <conditionalFormatting sqref="AM532:AN532">
    <cfRule type="containsBlanks" dxfId="2514" priority="2670">
      <formula>LEN(TRIM(AM532))=0</formula>
    </cfRule>
  </conditionalFormatting>
  <conditionalFormatting sqref="AM534:AN534">
    <cfRule type="containsBlanks" dxfId="2513" priority="2668">
      <formula>LEN(TRIM(AM534))=0</formula>
    </cfRule>
  </conditionalFormatting>
  <conditionalFormatting sqref="AW532:AW534">
    <cfRule type="containsBlanks" dxfId="2512" priority="2662">
      <formula>LEN(TRIM(AW532))=0</formula>
    </cfRule>
  </conditionalFormatting>
  <conditionalFormatting sqref="BE531:BE534">
    <cfRule type="containsBlanks" dxfId="2511" priority="2659">
      <formula>LEN(TRIM(BE531))=0</formula>
    </cfRule>
  </conditionalFormatting>
  <conditionalFormatting sqref="BF531:BF534">
    <cfRule type="containsBlanks" dxfId="2510" priority="2658">
      <formula>LEN(TRIM(BF531))=0</formula>
    </cfRule>
  </conditionalFormatting>
  <conditionalFormatting sqref="BF531:BF534">
    <cfRule type="containsBlanks" dxfId="2509" priority="2657">
      <formula>LEN(TRIM(BF531))=0</formula>
    </cfRule>
  </conditionalFormatting>
  <conditionalFormatting sqref="F535">
    <cfRule type="containsBlanks" dxfId="2508" priority="2651">
      <formula>LEN(TRIM(F535))=0</formula>
    </cfRule>
  </conditionalFormatting>
  <conditionalFormatting sqref="G535">
    <cfRule type="containsBlanks" dxfId="2507" priority="2650">
      <formula>LEN(TRIM(G535))=0</formula>
    </cfRule>
  </conditionalFormatting>
  <conditionalFormatting sqref="H535">
    <cfRule type="containsBlanks" dxfId="2506" priority="2649">
      <formula>LEN(TRIM(H535))=0</formula>
    </cfRule>
  </conditionalFormatting>
  <conditionalFormatting sqref="I535">
    <cfRule type="containsBlanks" dxfId="2505" priority="2647">
      <formula>LEN(TRIM(I535))=0</formula>
    </cfRule>
  </conditionalFormatting>
  <conditionalFormatting sqref="J535">
    <cfRule type="containsBlanks" dxfId="2504" priority="2648">
      <formula>LEN(TRIM(J535))=0</formula>
    </cfRule>
  </conditionalFormatting>
  <conditionalFormatting sqref="O535">
    <cfRule type="containsBlanks" dxfId="2503" priority="2646">
      <formula>LEN(TRIM(O535))=0</formula>
    </cfRule>
  </conditionalFormatting>
  <conditionalFormatting sqref="K535:M535">
    <cfRule type="containsBlanks" dxfId="2502" priority="2645">
      <formula>LEN(TRIM(K535))=0</formula>
    </cfRule>
  </conditionalFormatting>
  <conditionalFormatting sqref="W535">
    <cfRule type="containsBlanks" dxfId="2501" priority="2644">
      <formula>LEN(TRIM(W535))=0</formula>
    </cfRule>
  </conditionalFormatting>
  <conditionalFormatting sqref="X535">
    <cfRule type="containsBlanks" dxfId="2500" priority="2643">
      <formula>LEN(TRIM(X535))=0</formula>
    </cfRule>
  </conditionalFormatting>
  <conditionalFormatting sqref="Z535">
    <cfRule type="containsBlanks" dxfId="2499" priority="2642">
      <formula>LEN(TRIM(Z535))=0</formula>
    </cfRule>
  </conditionalFormatting>
  <conditionalFormatting sqref="Y535">
    <cfRule type="containsBlanks" dxfId="2498" priority="2641">
      <formula>LEN(TRIM(Y535))=0</formula>
    </cfRule>
  </conditionalFormatting>
  <conditionalFormatting sqref="AE535:AF535">
    <cfRule type="containsBlanks" dxfId="2497" priority="2640">
      <formula>LEN(TRIM(AE535))=0</formula>
    </cfRule>
  </conditionalFormatting>
  <conditionalFormatting sqref="AA535">
    <cfRule type="containsBlanks" dxfId="2496" priority="2639">
      <formula>LEN(TRIM(AA535))=0</formula>
    </cfRule>
  </conditionalFormatting>
  <conditionalFormatting sqref="AB535">
    <cfRule type="containsBlanks" dxfId="2495" priority="2638">
      <formula>LEN(TRIM(AB535))=0</formula>
    </cfRule>
  </conditionalFormatting>
  <conditionalFormatting sqref="AC535:AD535">
    <cfRule type="containsBlanks" dxfId="2494" priority="2637">
      <formula>LEN(TRIM(AC535))=0</formula>
    </cfRule>
  </conditionalFormatting>
  <conditionalFormatting sqref="AG535">
    <cfRule type="containsBlanks" dxfId="2493" priority="2636">
      <formula>LEN(TRIM(AG535))=0</formula>
    </cfRule>
  </conditionalFormatting>
  <conditionalFormatting sqref="AO535">
    <cfRule type="containsBlanks" dxfId="2492" priority="2635">
      <formula>LEN(TRIM(AO535))=0</formula>
    </cfRule>
  </conditionalFormatting>
  <conditionalFormatting sqref="AP535">
    <cfRule type="containsBlanks" dxfId="2491" priority="2634">
      <formula>LEN(TRIM(AP535))=0</formula>
    </cfRule>
  </conditionalFormatting>
  <conditionalFormatting sqref="AY535:BE535">
    <cfRule type="containsBlanks" dxfId="2490" priority="2633">
      <formula>LEN(TRIM(AY535))=0</formula>
    </cfRule>
  </conditionalFormatting>
  <conditionalFormatting sqref="AY535:BD535">
    <cfRule type="containsBlanks" dxfId="2489" priority="2632">
      <formula>LEN(TRIM(AY535))=0</formula>
    </cfRule>
  </conditionalFormatting>
  <conditionalFormatting sqref="BE535">
    <cfRule type="containsBlanks" dxfId="2488" priority="2631">
      <formula>LEN(TRIM(BE535))=0</formula>
    </cfRule>
  </conditionalFormatting>
  <conditionalFormatting sqref="AW535">
    <cfRule type="containsBlanks" dxfId="2487" priority="2630">
      <formula>LEN(TRIM(AW535))=0</formula>
    </cfRule>
  </conditionalFormatting>
  <conditionalFormatting sqref="AU535:AV535">
    <cfRule type="containsBlanks" dxfId="2486" priority="2629">
      <formula>LEN(TRIM(AU535))=0</formula>
    </cfRule>
  </conditionalFormatting>
  <conditionalFormatting sqref="BG535">
    <cfRule type="containsBlanks" dxfId="2485" priority="2627">
      <formula>LEN(TRIM(BG535))=0</formula>
    </cfRule>
  </conditionalFormatting>
  <conditionalFormatting sqref="BG535">
    <cfRule type="containsBlanks" dxfId="2484" priority="2628">
      <formula>LEN(TRIM(BG535))=0</formula>
    </cfRule>
  </conditionalFormatting>
  <conditionalFormatting sqref="BF535">
    <cfRule type="containsBlanks" dxfId="2483" priority="2626">
      <formula>LEN(TRIM(BF535))=0</formula>
    </cfRule>
  </conditionalFormatting>
  <conditionalFormatting sqref="BF535">
    <cfRule type="containsBlanks" dxfId="2482" priority="2625">
      <formula>LEN(TRIM(BF535))=0</formula>
    </cfRule>
  </conditionalFormatting>
  <conditionalFormatting sqref="N536:N540 P536:P540 AH536:AL536 AQ536:AT540 R536:R540 T536:V540 AH537:AK537 AH538:AL538 AH539:AK540 AM539">
    <cfRule type="containsBlanks" dxfId="2481" priority="2624">
      <formula>LEN(TRIM(N536))=0</formula>
    </cfRule>
  </conditionalFormatting>
  <conditionalFormatting sqref="BI536:BI540">
    <cfRule type="notContainsBlanks" dxfId="2480" priority="2623">
      <formula>LEN(TRIM(BI536))&gt;0</formula>
    </cfRule>
  </conditionalFormatting>
  <conditionalFormatting sqref="F536:F540">
    <cfRule type="containsBlanks" dxfId="2479" priority="2622">
      <formula>LEN(TRIM(F536))=0</formula>
    </cfRule>
  </conditionalFormatting>
  <conditionalFormatting sqref="G536:G540">
    <cfRule type="containsBlanks" dxfId="2478" priority="2621">
      <formula>LEN(TRIM(G536))=0</formula>
    </cfRule>
  </conditionalFormatting>
  <conditionalFormatting sqref="H536:H540">
    <cfRule type="containsBlanks" dxfId="2477" priority="2620">
      <formula>LEN(TRIM(H536))=0</formula>
    </cfRule>
  </conditionalFormatting>
  <conditionalFormatting sqref="I536:I540">
    <cfRule type="containsBlanks" dxfId="2476" priority="2618">
      <formula>LEN(TRIM(I536))=0</formula>
    </cfRule>
  </conditionalFormatting>
  <conditionalFormatting sqref="J536:J540">
    <cfRule type="containsBlanks" dxfId="2475" priority="2619">
      <formula>LEN(TRIM(J536))=0</formula>
    </cfRule>
  </conditionalFormatting>
  <conditionalFormatting sqref="O536:O540">
    <cfRule type="containsBlanks" dxfId="2474" priority="2617">
      <formula>LEN(TRIM(O536))=0</formula>
    </cfRule>
  </conditionalFormatting>
  <conditionalFormatting sqref="K536:M540">
    <cfRule type="containsBlanks" dxfId="2473" priority="2616">
      <formula>LEN(TRIM(K536))=0</formula>
    </cfRule>
  </conditionalFormatting>
  <conditionalFormatting sqref="W536:W540">
    <cfRule type="containsBlanks" dxfId="2472" priority="2615">
      <formula>LEN(TRIM(W536))=0</formula>
    </cfRule>
  </conditionalFormatting>
  <conditionalFormatting sqref="X536:X540">
    <cfRule type="containsBlanks" dxfId="2471" priority="2614">
      <formula>LEN(TRIM(X536))=0</formula>
    </cfRule>
  </conditionalFormatting>
  <conditionalFormatting sqref="Z536:Z540">
    <cfRule type="containsBlanks" dxfId="2470" priority="2613">
      <formula>LEN(TRIM(Z536))=0</formula>
    </cfRule>
  </conditionalFormatting>
  <conditionalFormatting sqref="Y536:Y540">
    <cfRule type="containsBlanks" dxfId="2469" priority="2612">
      <formula>LEN(TRIM(Y536))=0</formula>
    </cfRule>
  </conditionalFormatting>
  <conditionalFormatting sqref="AE536:AF540">
    <cfRule type="containsBlanks" dxfId="2468" priority="2611">
      <formula>LEN(TRIM(AE536))=0</formula>
    </cfRule>
  </conditionalFormatting>
  <conditionalFormatting sqref="AA536:AA540">
    <cfRule type="containsBlanks" dxfId="2467" priority="2610">
      <formula>LEN(TRIM(AA536))=0</formula>
    </cfRule>
  </conditionalFormatting>
  <conditionalFormatting sqref="AB536:AB540">
    <cfRule type="containsBlanks" dxfId="2466" priority="2609">
      <formula>LEN(TRIM(AB536))=0</formula>
    </cfRule>
  </conditionalFormatting>
  <conditionalFormatting sqref="AC536:AD540">
    <cfRule type="containsBlanks" dxfId="2465" priority="2608">
      <formula>LEN(TRIM(AC536))=0</formula>
    </cfRule>
  </conditionalFormatting>
  <conditionalFormatting sqref="AG536:AG540">
    <cfRule type="containsBlanks" dxfId="2464" priority="2607">
      <formula>LEN(TRIM(AG536))=0</formula>
    </cfRule>
  </conditionalFormatting>
  <conditionalFormatting sqref="AO536:AO540">
    <cfRule type="containsBlanks" dxfId="2463" priority="2606">
      <formula>LEN(TRIM(AO536))=0</formula>
    </cfRule>
  </conditionalFormatting>
  <conditionalFormatting sqref="AP536:AP540">
    <cfRule type="containsBlanks" dxfId="2462" priority="2605">
      <formula>LEN(TRIM(AP536))=0</formula>
    </cfRule>
  </conditionalFormatting>
  <conditionalFormatting sqref="AY536:BE540">
    <cfRule type="containsBlanks" dxfId="2461" priority="2604">
      <formula>LEN(TRIM(AY536))=0</formula>
    </cfRule>
  </conditionalFormatting>
  <conditionalFormatting sqref="AY536:BD540">
    <cfRule type="containsBlanks" dxfId="2460" priority="2603">
      <formula>LEN(TRIM(AY536))=0</formula>
    </cfRule>
  </conditionalFormatting>
  <conditionalFormatting sqref="BE536:BE540">
    <cfRule type="containsBlanks" dxfId="2459" priority="2602">
      <formula>LEN(TRIM(BE536))=0</formula>
    </cfRule>
  </conditionalFormatting>
  <conditionalFormatting sqref="AW536:AW540">
    <cfRule type="containsBlanks" dxfId="2458" priority="2601">
      <formula>LEN(TRIM(AW536))=0</formula>
    </cfRule>
  </conditionalFormatting>
  <conditionalFormatting sqref="AU536:AV540">
    <cfRule type="containsBlanks" dxfId="2457" priority="2600">
      <formula>LEN(TRIM(AU536))=0</formula>
    </cfRule>
  </conditionalFormatting>
  <conditionalFormatting sqref="BG536:BG540">
    <cfRule type="containsBlanks" dxfId="2456" priority="2598">
      <formula>LEN(TRIM(BG536))=0</formula>
    </cfRule>
  </conditionalFormatting>
  <conditionalFormatting sqref="BG536:BG540">
    <cfRule type="containsBlanks" dxfId="2455" priority="2599">
      <formula>LEN(TRIM(BG536))=0</formula>
    </cfRule>
  </conditionalFormatting>
  <conditionalFormatting sqref="BF536:BF540">
    <cfRule type="containsBlanks" dxfId="2454" priority="2597">
      <formula>LEN(TRIM(BF536))=0</formula>
    </cfRule>
  </conditionalFormatting>
  <conditionalFormatting sqref="BF536:BF540">
    <cfRule type="containsBlanks" dxfId="2453" priority="2596">
      <formula>LEN(TRIM(BF536))=0</formula>
    </cfRule>
  </conditionalFormatting>
  <conditionalFormatting sqref="Q536:Q540">
    <cfRule type="containsBlanks" dxfId="2452" priority="2595">
      <formula>LEN(TRIM(Q536))=0</formula>
    </cfRule>
  </conditionalFormatting>
  <conditionalFormatting sqref="S536:S540">
    <cfRule type="containsBlanks" dxfId="2451" priority="2594">
      <formula>LEN(TRIM(S536))=0</formula>
    </cfRule>
  </conditionalFormatting>
  <conditionalFormatting sqref="AL535">
    <cfRule type="containsBlanks" dxfId="2450" priority="2593">
      <formula>LEN(TRIM(AL535))=0</formula>
    </cfRule>
  </conditionalFormatting>
  <conditionalFormatting sqref="AL537">
    <cfRule type="containsBlanks" dxfId="2449" priority="2592">
      <formula>LEN(TRIM(AL537))=0</formula>
    </cfRule>
  </conditionalFormatting>
  <conditionalFormatting sqref="AL539">
    <cfRule type="containsBlanks" dxfId="2448" priority="2591">
      <formula>LEN(TRIM(AL539))=0</formula>
    </cfRule>
  </conditionalFormatting>
  <conditionalFormatting sqref="AL540">
    <cfRule type="containsBlanks" dxfId="2447" priority="2590">
      <formula>LEN(TRIM(AL540))=0</formula>
    </cfRule>
  </conditionalFormatting>
  <conditionalFormatting sqref="AX535:AX540">
    <cfRule type="containsBlanks" dxfId="2446" priority="2589">
      <formula>LEN(TRIM(AX535))=0</formula>
    </cfRule>
  </conditionalFormatting>
  <conditionalFormatting sqref="AM535:AN535">
    <cfRule type="containsBlanks" dxfId="2445" priority="2588">
      <formula>LEN(TRIM(AM535))=0</formula>
    </cfRule>
  </conditionalFormatting>
  <conditionalFormatting sqref="AM536:AN536">
    <cfRule type="containsBlanks" dxfId="2444" priority="2587">
      <formula>LEN(TRIM(AM536))=0</formula>
    </cfRule>
  </conditionalFormatting>
  <conditionalFormatting sqref="AN539">
    <cfRule type="containsBlanks" dxfId="2443" priority="2586">
      <formula>LEN(TRIM(AN539))=0</formula>
    </cfRule>
  </conditionalFormatting>
  <conditionalFormatting sqref="AM537:AN538">
    <cfRule type="containsBlanks" dxfId="2442" priority="2585">
      <formula>LEN(TRIM(AM537))=0</formula>
    </cfRule>
  </conditionalFormatting>
  <conditionalFormatting sqref="AM540:AN540">
    <cfRule type="containsBlanks" dxfId="2441" priority="2584">
      <formula>LEN(TRIM(AM540))=0</formula>
    </cfRule>
  </conditionalFormatting>
  <conditionalFormatting sqref="F541">
    <cfRule type="containsBlanks" dxfId="2440" priority="2583">
      <formula>LEN(TRIM(F541))=0</formula>
    </cfRule>
  </conditionalFormatting>
  <conditionalFormatting sqref="G541">
    <cfRule type="containsBlanks" dxfId="2439" priority="2582">
      <formula>LEN(TRIM(G541))=0</formula>
    </cfRule>
  </conditionalFormatting>
  <conditionalFormatting sqref="H541">
    <cfRule type="containsBlanks" dxfId="2438" priority="2581">
      <formula>LEN(TRIM(H541))=0</formula>
    </cfRule>
  </conditionalFormatting>
  <conditionalFormatting sqref="I541">
    <cfRule type="containsBlanks" dxfId="2437" priority="2580">
      <formula>LEN(TRIM(I541))=0</formula>
    </cfRule>
  </conditionalFormatting>
  <conditionalFormatting sqref="J541">
    <cfRule type="containsBlanks" dxfId="2436" priority="2579">
      <formula>LEN(TRIM(J541))=0</formula>
    </cfRule>
  </conditionalFormatting>
  <conditionalFormatting sqref="O541">
    <cfRule type="containsBlanks" dxfId="2435" priority="2577">
      <formula>LEN(TRIM(O541))=0</formula>
    </cfRule>
  </conditionalFormatting>
  <conditionalFormatting sqref="K541:M541">
    <cfRule type="containsBlanks" dxfId="2434" priority="2576">
      <formula>LEN(TRIM(K541))=0</formula>
    </cfRule>
  </conditionalFormatting>
  <conditionalFormatting sqref="W541">
    <cfRule type="containsBlanks" dxfId="2433" priority="2575">
      <formula>LEN(TRIM(W541))=0</formula>
    </cfRule>
  </conditionalFormatting>
  <conditionalFormatting sqref="X541">
    <cfRule type="containsBlanks" dxfId="2432" priority="2574">
      <formula>LEN(TRIM(X541))=0</formula>
    </cfRule>
  </conditionalFormatting>
  <conditionalFormatting sqref="Z541">
    <cfRule type="containsBlanks" dxfId="2431" priority="2573">
      <formula>LEN(TRIM(Z541))=0</formula>
    </cfRule>
  </conditionalFormatting>
  <conditionalFormatting sqref="Y541">
    <cfRule type="containsBlanks" dxfId="2430" priority="2572">
      <formula>LEN(TRIM(Y541))=0</formula>
    </cfRule>
  </conditionalFormatting>
  <conditionalFormatting sqref="AF541">
    <cfRule type="containsBlanks" dxfId="2429" priority="2571">
      <formula>LEN(TRIM(AF541))=0</formula>
    </cfRule>
  </conditionalFormatting>
  <conditionalFormatting sqref="AE541">
    <cfRule type="containsBlanks" dxfId="2428" priority="2570">
      <formula>LEN(TRIM(AE541))=0</formula>
    </cfRule>
  </conditionalFormatting>
  <conditionalFormatting sqref="AH541">
    <cfRule type="containsBlanks" dxfId="2427" priority="2569">
      <formula>LEN(TRIM(AH541))=0</formula>
    </cfRule>
  </conditionalFormatting>
  <conditionalFormatting sqref="AA541">
    <cfRule type="containsBlanks" dxfId="2426" priority="2568">
      <formula>LEN(TRIM(AA541))=0</formula>
    </cfRule>
  </conditionalFormatting>
  <conditionalFormatting sqref="AB541">
    <cfRule type="containsBlanks" dxfId="2425" priority="2567">
      <formula>LEN(TRIM(AB541))=0</formula>
    </cfRule>
  </conditionalFormatting>
  <conditionalFormatting sqref="AC541:AD541">
    <cfRule type="containsBlanks" dxfId="2424" priority="2566">
      <formula>LEN(TRIM(AC541))=0</formula>
    </cfRule>
  </conditionalFormatting>
  <conditionalFormatting sqref="AG541">
    <cfRule type="containsBlanks" dxfId="2423" priority="2565">
      <formula>LEN(TRIM(AG541))=0</formula>
    </cfRule>
  </conditionalFormatting>
  <conditionalFormatting sqref="BG541">
    <cfRule type="containsBlanks" dxfId="2422" priority="2563">
      <formula>LEN(TRIM(BG541))=0</formula>
    </cfRule>
  </conditionalFormatting>
  <conditionalFormatting sqref="BG541">
    <cfRule type="containsBlanks" dxfId="2421" priority="2564">
      <formula>LEN(TRIM(BG541))=0</formula>
    </cfRule>
  </conditionalFormatting>
  <conditionalFormatting sqref="AY541:BE541">
    <cfRule type="containsBlanks" dxfId="2420" priority="2562">
      <formula>LEN(TRIM(AY541))=0</formula>
    </cfRule>
  </conditionalFormatting>
  <conditionalFormatting sqref="AY541:BD541">
    <cfRule type="containsBlanks" dxfId="2419" priority="2561">
      <formula>LEN(TRIM(AY541))=0</formula>
    </cfRule>
  </conditionalFormatting>
  <conditionalFormatting sqref="BE541">
    <cfRule type="containsBlanks" dxfId="2418" priority="2560">
      <formula>LEN(TRIM(BE541))=0</formula>
    </cfRule>
  </conditionalFormatting>
  <conditionalFormatting sqref="AI541:AN541">
    <cfRule type="containsBlanks" dxfId="2417" priority="2559">
      <formula>LEN(TRIM(AI541))=0</formula>
    </cfRule>
  </conditionalFormatting>
  <conditionalFormatting sqref="AP541">
    <cfRule type="containsBlanks" dxfId="2416" priority="2558">
      <formula>LEN(TRIM(AP541))=0</formula>
    </cfRule>
  </conditionalFormatting>
  <conditionalFormatting sqref="AW541">
    <cfRule type="containsBlanks" dxfId="2415" priority="2557">
      <formula>LEN(TRIM(AW541))=0</formula>
    </cfRule>
  </conditionalFormatting>
  <conditionalFormatting sqref="AS541:AV541">
    <cfRule type="containsBlanks" dxfId="2414" priority="2556">
      <formula>LEN(TRIM(AS541))=0</formula>
    </cfRule>
  </conditionalFormatting>
  <conditionalFormatting sqref="AO541">
    <cfRule type="containsBlanks" dxfId="2413" priority="2555">
      <formula>LEN(TRIM(AO541))=0</formula>
    </cfRule>
  </conditionalFormatting>
  <conditionalFormatting sqref="S541:T541">
    <cfRule type="containsBlanks" dxfId="2412" priority="2554">
      <formula>LEN(TRIM(S541))=0</formula>
    </cfRule>
  </conditionalFormatting>
  <conditionalFormatting sqref="F542">
    <cfRule type="containsBlanks" dxfId="2411" priority="2553">
      <formula>LEN(TRIM(F542))=0</formula>
    </cfRule>
  </conditionalFormatting>
  <conditionalFormatting sqref="G542">
    <cfRule type="containsBlanks" dxfId="2410" priority="2552">
      <formula>LEN(TRIM(G542))=0</formula>
    </cfRule>
  </conditionalFormatting>
  <conditionalFormatting sqref="H542">
    <cfRule type="containsBlanks" dxfId="2409" priority="2551">
      <formula>LEN(TRIM(H542))=0</formula>
    </cfRule>
  </conditionalFormatting>
  <conditionalFormatting sqref="I542">
    <cfRule type="containsBlanks" dxfId="2408" priority="2550">
      <formula>LEN(TRIM(I542))=0</formula>
    </cfRule>
  </conditionalFormatting>
  <conditionalFormatting sqref="J542">
    <cfRule type="containsBlanks" dxfId="2407" priority="2549">
      <formula>LEN(TRIM(J542))=0</formula>
    </cfRule>
  </conditionalFormatting>
  <conditionalFormatting sqref="N542 P542">
    <cfRule type="containsBlanks" dxfId="2406" priority="2548">
      <formula>LEN(TRIM(N542))=0</formula>
    </cfRule>
  </conditionalFormatting>
  <conditionalFormatting sqref="O542">
    <cfRule type="containsBlanks" dxfId="2405" priority="2547">
      <formula>LEN(TRIM(O542))=0</formula>
    </cfRule>
  </conditionalFormatting>
  <conditionalFormatting sqref="K542:M542">
    <cfRule type="containsBlanks" dxfId="2404" priority="2546">
      <formula>LEN(TRIM(K542))=0</formula>
    </cfRule>
  </conditionalFormatting>
  <conditionalFormatting sqref="W542">
    <cfRule type="containsBlanks" dxfId="2403" priority="2545">
      <formula>LEN(TRIM(W542))=0</formula>
    </cfRule>
  </conditionalFormatting>
  <conditionalFormatting sqref="X542">
    <cfRule type="containsBlanks" dxfId="2402" priority="2544">
      <formula>LEN(TRIM(X542))=0</formula>
    </cfRule>
  </conditionalFormatting>
  <conditionalFormatting sqref="Z542">
    <cfRule type="containsBlanks" dxfId="2401" priority="2543">
      <formula>LEN(TRIM(Z542))=0</formula>
    </cfRule>
  </conditionalFormatting>
  <conditionalFormatting sqref="Y542">
    <cfRule type="containsBlanks" dxfId="2400" priority="2542">
      <formula>LEN(TRIM(Y542))=0</formula>
    </cfRule>
  </conditionalFormatting>
  <conditionalFormatting sqref="AF542">
    <cfRule type="containsBlanks" dxfId="2399" priority="2541">
      <formula>LEN(TRIM(AF542))=0</formula>
    </cfRule>
  </conditionalFormatting>
  <conditionalFormatting sqref="AE542">
    <cfRule type="containsBlanks" dxfId="2398" priority="2540">
      <formula>LEN(TRIM(AE542))=0</formula>
    </cfRule>
  </conditionalFormatting>
  <conditionalFormatting sqref="AH542">
    <cfRule type="containsBlanks" dxfId="2397" priority="2539">
      <formula>LEN(TRIM(AH542))=0</formula>
    </cfRule>
  </conditionalFormatting>
  <conditionalFormatting sqref="AA542">
    <cfRule type="containsBlanks" dxfId="2396" priority="2538">
      <formula>LEN(TRIM(AA542))=0</formula>
    </cfRule>
  </conditionalFormatting>
  <conditionalFormatting sqref="AB542">
    <cfRule type="containsBlanks" dxfId="2395" priority="2537">
      <formula>LEN(TRIM(AB542))=0</formula>
    </cfRule>
  </conditionalFormatting>
  <conditionalFormatting sqref="AC542:AD542">
    <cfRule type="containsBlanks" dxfId="2394" priority="2536">
      <formula>LEN(TRIM(AC542))=0</formula>
    </cfRule>
  </conditionalFormatting>
  <conditionalFormatting sqref="AG542">
    <cfRule type="containsBlanks" dxfId="2393" priority="2535">
      <formula>LEN(TRIM(AG542))=0</formula>
    </cfRule>
  </conditionalFormatting>
  <conditionalFormatting sqref="BG542">
    <cfRule type="containsBlanks" dxfId="2392" priority="2533">
      <formula>LEN(TRIM(BG542))=0</formula>
    </cfRule>
  </conditionalFormatting>
  <conditionalFormatting sqref="BG542">
    <cfRule type="containsBlanks" dxfId="2391" priority="2534">
      <formula>LEN(TRIM(BG542))=0</formula>
    </cfRule>
  </conditionalFormatting>
  <conditionalFormatting sqref="AI542:AN542">
    <cfRule type="containsBlanks" dxfId="2390" priority="2532">
      <formula>LEN(TRIM(AI542))=0</formula>
    </cfRule>
  </conditionalFormatting>
  <conditionalFormatting sqref="AP542">
    <cfRule type="containsBlanks" dxfId="2389" priority="2531">
      <formula>LEN(TRIM(AP542))=0</formula>
    </cfRule>
  </conditionalFormatting>
  <conditionalFormatting sqref="AO542">
    <cfRule type="containsBlanks" dxfId="2388" priority="2530">
      <formula>LEN(TRIM(AO542))=0</formula>
    </cfRule>
  </conditionalFormatting>
  <conditionalFormatting sqref="AW542">
    <cfRule type="containsBlanks" dxfId="2387" priority="2529">
      <formula>LEN(TRIM(AW542))=0</formula>
    </cfRule>
  </conditionalFormatting>
  <conditionalFormatting sqref="S542:T542">
    <cfRule type="containsBlanks" dxfId="2386" priority="2528">
      <formula>LEN(TRIM(S542))=0</formula>
    </cfRule>
  </conditionalFormatting>
  <conditionalFormatting sqref="BB542:BC542">
    <cfRule type="containsBlanks" dxfId="2385" priority="2527">
      <formula>LEN(TRIM(BB542))=0</formula>
    </cfRule>
  </conditionalFormatting>
  <conditionalFormatting sqref="BB542:BC542">
    <cfRule type="containsBlanks" dxfId="2384" priority="2526">
      <formula>LEN(TRIM(BB542))=0</formula>
    </cfRule>
  </conditionalFormatting>
  <conditionalFormatting sqref="AS542:AV542">
    <cfRule type="containsBlanks" dxfId="2383" priority="2525">
      <formula>LEN(TRIM(AS542))=0</formula>
    </cfRule>
  </conditionalFormatting>
  <conditionalFormatting sqref="F543">
    <cfRule type="containsBlanks" dxfId="2382" priority="2524">
      <formula>LEN(TRIM(F543))=0</formula>
    </cfRule>
  </conditionalFormatting>
  <conditionalFormatting sqref="H543">
    <cfRule type="containsBlanks" dxfId="2381" priority="2523">
      <formula>LEN(TRIM(H543))=0</formula>
    </cfRule>
  </conditionalFormatting>
  <conditionalFormatting sqref="I543">
    <cfRule type="containsBlanks" dxfId="2380" priority="2522">
      <formula>LEN(TRIM(I543))=0</formula>
    </cfRule>
  </conditionalFormatting>
  <conditionalFormatting sqref="J543">
    <cfRule type="containsBlanks" dxfId="2379" priority="2521">
      <formula>LEN(TRIM(J543))=0</formula>
    </cfRule>
  </conditionalFormatting>
  <conditionalFormatting sqref="O543">
    <cfRule type="containsBlanks" dxfId="2378" priority="2519">
      <formula>LEN(TRIM(O543))=0</formula>
    </cfRule>
  </conditionalFormatting>
  <conditionalFormatting sqref="K543:M543">
    <cfRule type="containsBlanks" dxfId="2377" priority="2518">
      <formula>LEN(TRIM(K543))=0</formula>
    </cfRule>
  </conditionalFormatting>
  <conditionalFormatting sqref="BG543">
    <cfRule type="containsBlanks" dxfId="2376" priority="2516">
      <formula>LEN(TRIM(BG543))=0</formula>
    </cfRule>
  </conditionalFormatting>
  <conditionalFormatting sqref="BG543">
    <cfRule type="containsBlanks" dxfId="2375" priority="2517">
      <formula>LEN(TRIM(BG543))=0</formula>
    </cfRule>
  </conditionalFormatting>
  <conditionalFormatting sqref="AY543:BE543">
    <cfRule type="containsBlanks" dxfId="2374" priority="2515">
      <formula>LEN(TRIM(AY543))=0</formula>
    </cfRule>
  </conditionalFormatting>
  <conditionalFormatting sqref="AY543:BD543">
    <cfRule type="containsBlanks" dxfId="2373" priority="2514">
      <formula>LEN(TRIM(AY543))=0</formula>
    </cfRule>
  </conditionalFormatting>
  <conditionalFormatting sqref="BE543">
    <cfRule type="containsBlanks" dxfId="2372" priority="2513">
      <formula>LEN(TRIM(BE543))=0</formula>
    </cfRule>
  </conditionalFormatting>
  <conditionalFormatting sqref="AN543">
    <cfRule type="containsBlanks" dxfId="2371" priority="2512">
      <formula>LEN(TRIM(AN543))=0</formula>
    </cfRule>
  </conditionalFormatting>
  <conditionalFormatting sqref="AF543">
    <cfRule type="containsBlanks" dxfId="2370" priority="2511">
      <formula>LEN(TRIM(AF543))=0</formula>
    </cfRule>
  </conditionalFormatting>
  <conditionalFormatting sqref="AB543">
    <cfRule type="containsBlanks" dxfId="2369" priority="2510">
      <formula>LEN(TRIM(AB543))=0</formula>
    </cfRule>
  </conditionalFormatting>
  <conditionalFormatting sqref="AG543">
    <cfRule type="containsBlanks" dxfId="2368" priority="2509">
      <formula>LEN(TRIM(AG543))=0</formula>
    </cfRule>
  </conditionalFormatting>
  <conditionalFormatting sqref="X543">
    <cfRule type="containsBlanks" dxfId="2367" priority="2508">
      <formula>LEN(TRIM(X543))=0</formula>
    </cfRule>
  </conditionalFormatting>
  <conditionalFormatting sqref="AP543">
    <cfRule type="containsBlanks" dxfId="2366" priority="2507">
      <formula>LEN(TRIM(AP543))=0</formula>
    </cfRule>
  </conditionalFormatting>
  <conditionalFormatting sqref="AU543:AV543">
    <cfRule type="containsBlanks" dxfId="2365" priority="2506">
      <formula>LEN(TRIM(AU543))=0</formula>
    </cfRule>
  </conditionalFormatting>
  <conditionalFormatting sqref="H544">
    <cfRule type="containsBlanks" dxfId="2364" priority="2505">
      <formula>LEN(TRIM(H544))=0</formula>
    </cfRule>
  </conditionalFormatting>
  <conditionalFormatting sqref="I544">
    <cfRule type="containsBlanks" dxfId="2363" priority="2504">
      <formula>LEN(TRIM(I544))=0</formula>
    </cfRule>
  </conditionalFormatting>
  <conditionalFormatting sqref="J544">
    <cfRule type="containsBlanks" dxfId="2362" priority="2503">
      <formula>LEN(TRIM(J544))=0</formula>
    </cfRule>
  </conditionalFormatting>
  <conditionalFormatting sqref="F544">
    <cfRule type="containsBlanks" dxfId="2361" priority="2502">
      <formula>LEN(TRIM(F544))=0</formula>
    </cfRule>
  </conditionalFormatting>
  <conditionalFormatting sqref="G544">
    <cfRule type="containsBlanks" dxfId="2360" priority="2501">
      <formula>LEN(TRIM(G544))=0</formula>
    </cfRule>
  </conditionalFormatting>
  <conditionalFormatting sqref="K544:M544">
    <cfRule type="containsBlanks" dxfId="2359" priority="2500">
      <formula>LEN(TRIM(K544))=0</formula>
    </cfRule>
  </conditionalFormatting>
  <conditionalFormatting sqref="W544">
    <cfRule type="containsBlanks" dxfId="2358" priority="2499">
      <formula>LEN(TRIM(W544))=0</formula>
    </cfRule>
  </conditionalFormatting>
  <conditionalFormatting sqref="X544">
    <cfRule type="containsBlanks" dxfId="2357" priority="2498">
      <formula>LEN(TRIM(X544))=0</formula>
    </cfRule>
  </conditionalFormatting>
  <conditionalFormatting sqref="Z544">
    <cfRule type="containsBlanks" dxfId="2356" priority="2497">
      <formula>LEN(TRIM(Z544))=0</formula>
    </cfRule>
  </conditionalFormatting>
  <conditionalFormatting sqref="AF544">
    <cfRule type="containsBlanks" dxfId="2355" priority="2496">
      <formula>LEN(TRIM(AF544))=0</formula>
    </cfRule>
  </conditionalFormatting>
  <conditionalFormatting sqref="AE544">
    <cfRule type="containsBlanks" dxfId="2354" priority="2495">
      <formula>LEN(TRIM(AE544))=0</formula>
    </cfRule>
  </conditionalFormatting>
  <conditionalFormatting sqref="AA544">
    <cfRule type="containsBlanks" dxfId="2353" priority="2494">
      <formula>LEN(TRIM(AA544))=0</formula>
    </cfRule>
  </conditionalFormatting>
  <conditionalFormatting sqref="AB544">
    <cfRule type="containsBlanks" dxfId="2352" priority="2493">
      <formula>LEN(TRIM(AB544))=0</formula>
    </cfRule>
  </conditionalFormatting>
  <conditionalFormatting sqref="AL544">
    <cfRule type="containsBlanks" dxfId="2351" priority="2492">
      <formula>LEN(TRIM(AL544))=0</formula>
    </cfRule>
  </conditionalFormatting>
  <conditionalFormatting sqref="AP544">
    <cfRule type="containsBlanks" dxfId="2350" priority="2491">
      <formula>LEN(TRIM(AP544))=0</formula>
    </cfRule>
  </conditionalFormatting>
  <conditionalFormatting sqref="AU544:AV544">
    <cfRule type="containsBlanks" dxfId="2349" priority="2490">
      <formula>LEN(TRIM(AU544))=0</formula>
    </cfRule>
  </conditionalFormatting>
  <conditionalFormatting sqref="BF544">
    <cfRule type="containsBlanks" dxfId="2348" priority="2489">
      <formula>LEN(TRIM(BF544))=0</formula>
    </cfRule>
  </conditionalFormatting>
  <conditionalFormatting sqref="BF544">
    <cfRule type="containsBlanks" dxfId="2347" priority="2488">
      <formula>LEN(TRIM(BF544))=0</formula>
    </cfRule>
  </conditionalFormatting>
  <conditionalFormatting sqref="AW544">
    <cfRule type="containsBlanks" dxfId="2346" priority="2487">
      <formula>LEN(TRIM(AW544))=0</formula>
    </cfRule>
  </conditionalFormatting>
  <conditionalFormatting sqref="F545">
    <cfRule type="containsBlanks" dxfId="2345" priority="2486">
      <formula>LEN(TRIM(F545))=0</formula>
    </cfRule>
  </conditionalFormatting>
  <conditionalFormatting sqref="H545">
    <cfRule type="containsBlanks" dxfId="2344" priority="2485">
      <formula>LEN(TRIM(H545))=0</formula>
    </cfRule>
  </conditionalFormatting>
  <conditionalFormatting sqref="I545">
    <cfRule type="containsBlanks" dxfId="2343" priority="2484">
      <formula>LEN(TRIM(I545))=0</formula>
    </cfRule>
  </conditionalFormatting>
  <conditionalFormatting sqref="J545">
    <cfRule type="containsBlanks" dxfId="2342" priority="2483">
      <formula>LEN(TRIM(J545))=0</formula>
    </cfRule>
  </conditionalFormatting>
  <conditionalFormatting sqref="K545:P545">
    <cfRule type="containsBlanks" dxfId="2341" priority="2482">
      <formula>LEN(TRIM(K545))=0</formula>
    </cfRule>
  </conditionalFormatting>
  <conditionalFormatting sqref="Z545">
    <cfRule type="containsBlanks" dxfId="2340" priority="2481">
      <formula>LEN(TRIM(Z545))=0</formula>
    </cfRule>
  </conditionalFormatting>
  <conditionalFormatting sqref="AA545">
    <cfRule type="containsBlanks" dxfId="2339" priority="2480">
      <formula>LEN(TRIM(AA545))=0</formula>
    </cfRule>
  </conditionalFormatting>
  <conditionalFormatting sqref="AB545">
    <cfRule type="containsBlanks" dxfId="2338" priority="2479">
      <formula>LEN(TRIM(AB545))=0</formula>
    </cfRule>
  </conditionalFormatting>
  <conditionalFormatting sqref="AF545">
    <cfRule type="containsBlanks" dxfId="2337" priority="2478">
      <formula>LEN(TRIM(AF545))=0</formula>
    </cfRule>
  </conditionalFormatting>
  <conditionalFormatting sqref="AE545">
    <cfRule type="containsBlanks" dxfId="2336" priority="2477">
      <formula>LEN(TRIM(AE545))=0</formula>
    </cfRule>
  </conditionalFormatting>
  <conditionalFormatting sqref="AC545:AD545">
    <cfRule type="containsBlanks" dxfId="2335" priority="2476">
      <formula>LEN(TRIM(AC545))=0</formula>
    </cfRule>
  </conditionalFormatting>
  <conditionalFormatting sqref="AL545">
    <cfRule type="containsBlanks" dxfId="2334" priority="2475">
      <formula>LEN(TRIM(AL545))=0</formula>
    </cfRule>
  </conditionalFormatting>
  <conditionalFormatting sqref="BG545">
    <cfRule type="containsBlanks" dxfId="2333" priority="2473">
      <formula>LEN(TRIM(BG545))=0</formula>
    </cfRule>
  </conditionalFormatting>
  <conditionalFormatting sqref="BG545">
    <cfRule type="containsBlanks" dxfId="2332" priority="2474">
      <formula>LEN(TRIM(BG545))=0</formula>
    </cfRule>
  </conditionalFormatting>
  <conditionalFormatting sqref="AN545">
    <cfRule type="containsBlanks" dxfId="2331" priority="2472">
      <formula>LEN(TRIM(AN545))=0</formula>
    </cfRule>
  </conditionalFormatting>
  <conditionalFormatting sqref="AP545">
    <cfRule type="containsBlanks" dxfId="2330" priority="2471">
      <formula>LEN(TRIM(AP545))=0</formula>
    </cfRule>
  </conditionalFormatting>
  <conditionalFormatting sqref="AU545:AV545">
    <cfRule type="containsBlanks" dxfId="2329" priority="2470">
      <formula>LEN(TRIM(AU545))=0</formula>
    </cfRule>
  </conditionalFormatting>
  <conditionalFormatting sqref="AX545">
    <cfRule type="containsBlanks" dxfId="2328" priority="2469">
      <formula>LEN(TRIM(AX545))=0</formula>
    </cfRule>
  </conditionalFormatting>
  <conditionalFormatting sqref="AY545:BE545">
    <cfRule type="containsBlanks" dxfId="2327" priority="2448">
      <formula>LEN(TRIM(AY545))=0</formula>
    </cfRule>
  </conditionalFormatting>
  <conditionalFormatting sqref="AY545:BD545">
    <cfRule type="containsBlanks" dxfId="2326" priority="2447">
      <formula>LEN(TRIM(AY545))=0</formula>
    </cfRule>
  </conditionalFormatting>
  <conditionalFormatting sqref="BE545">
    <cfRule type="containsBlanks" dxfId="2325" priority="2446">
      <formula>LEN(TRIM(BE545))=0</formula>
    </cfRule>
  </conditionalFormatting>
  <conditionalFormatting sqref="BF546">
    <cfRule type="containsBlanks" dxfId="2324" priority="2445">
      <formula>LEN(TRIM(BF546))=0</formula>
    </cfRule>
  </conditionalFormatting>
  <conditionalFormatting sqref="BF546">
    <cfRule type="containsBlanks" dxfId="2323" priority="2444">
      <formula>LEN(TRIM(BF546))=0</formula>
    </cfRule>
  </conditionalFormatting>
  <conditionalFormatting sqref="AY546:BE546">
    <cfRule type="containsBlanks" dxfId="2322" priority="2443">
      <formula>LEN(TRIM(AY546))=0</formula>
    </cfRule>
  </conditionalFormatting>
  <conditionalFormatting sqref="AY546:BD546">
    <cfRule type="containsBlanks" dxfId="2321" priority="2442">
      <formula>LEN(TRIM(AY546))=0</formula>
    </cfRule>
  </conditionalFormatting>
  <conditionalFormatting sqref="BE546">
    <cfRule type="containsBlanks" dxfId="2320" priority="2441">
      <formula>LEN(TRIM(BE546))=0</formula>
    </cfRule>
  </conditionalFormatting>
  <conditionalFormatting sqref="F546">
    <cfRule type="containsBlanks" dxfId="2319" priority="2440">
      <formula>LEN(TRIM(F546))=0</formula>
    </cfRule>
  </conditionalFormatting>
  <conditionalFormatting sqref="H546">
    <cfRule type="containsBlanks" dxfId="2318" priority="2439">
      <formula>LEN(TRIM(H546))=0</formula>
    </cfRule>
  </conditionalFormatting>
  <conditionalFormatting sqref="I546">
    <cfRule type="containsBlanks" dxfId="2317" priority="2438">
      <formula>LEN(TRIM(I546))=0</formula>
    </cfRule>
  </conditionalFormatting>
  <conditionalFormatting sqref="J546">
    <cfRule type="containsBlanks" dxfId="2316" priority="2437">
      <formula>LEN(TRIM(J546))=0</formula>
    </cfRule>
  </conditionalFormatting>
  <conditionalFormatting sqref="K546:M546">
    <cfRule type="containsBlanks" dxfId="2315" priority="2436">
      <formula>LEN(TRIM(K546))=0</formula>
    </cfRule>
  </conditionalFormatting>
  <conditionalFormatting sqref="W546">
    <cfRule type="containsBlanks" dxfId="2314" priority="2435">
      <formula>LEN(TRIM(W546))=0</formula>
    </cfRule>
  </conditionalFormatting>
  <conditionalFormatting sqref="X546">
    <cfRule type="containsBlanks" dxfId="2313" priority="2434">
      <formula>LEN(TRIM(X546))=0</formula>
    </cfRule>
  </conditionalFormatting>
  <conditionalFormatting sqref="AB546">
    <cfRule type="containsBlanks" dxfId="2312" priority="2433">
      <formula>LEN(TRIM(AB546))=0</formula>
    </cfRule>
  </conditionalFormatting>
  <conditionalFormatting sqref="AF546">
    <cfRule type="containsBlanks" dxfId="2311" priority="2432">
      <formula>LEN(TRIM(AF546))=0</formula>
    </cfRule>
  </conditionalFormatting>
  <conditionalFormatting sqref="AP546">
    <cfRule type="containsBlanks" dxfId="2310" priority="2431">
      <formula>LEN(TRIM(AP546))=0</formula>
    </cfRule>
  </conditionalFormatting>
  <conditionalFormatting sqref="AX546">
    <cfRule type="containsBlanks" dxfId="2309" priority="2430">
      <formula>LEN(TRIM(AX546))=0</formula>
    </cfRule>
  </conditionalFormatting>
  <conditionalFormatting sqref="AU546:AV546">
    <cfRule type="containsBlanks" dxfId="2308" priority="2429">
      <formula>LEN(TRIM(AU546))=0</formula>
    </cfRule>
  </conditionalFormatting>
  <conditionalFormatting sqref="AW546">
    <cfRule type="containsBlanks" dxfId="2307" priority="2428">
      <formula>LEN(TRIM(AW546))=0</formula>
    </cfRule>
  </conditionalFormatting>
  <conditionalFormatting sqref="F547">
    <cfRule type="containsBlanks" dxfId="2306" priority="2427">
      <formula>LEN(TRIM(F547))=0</formula>
    </cfRule>
  </conditionalFormatting>
  <conditionalFormatting sqref="G547">
    <cfRule type="containsBlanks" dxfId="2305" priority="2426">
      <formula>LEN(TRIM(G547))=0</formula>
    </cfRule>
  </conditionalFormatting>
  <conditionalFormatting sqref="H547">
    <cfRule type="containsBlanks" dxfId="2304" priority="2425">
      <formula>LEN(TRIM(H547))=0</formula>
    </cfRule>
  </conditionalFormatting>
  <conditionalFormatting sqref="I547">
    <cfRule type="containsBlanks" dxfId="2303" priority="2424">
      <formula>LEN(TRIM(I547))=0</formula>
    </cfRule>
  </conditionalFormatting>
  <conditionalFormatting sqref="J547">
    <cfRule type="containsBlanks" dxfId="2302" priority="2423">
      <formula>LEN(TRIM(J547))=0</formula>
    </cfRule>
  </conditionalFormatting>
  <conditionalFormatting sqref="K547">
    <cfRule type="containsBlanks" dxfId="2301" priority="2422">
      <formula>LEN(TRIM(K547))=0</formula>
    </cfRule>
  </conditionalFormatting>
  <conditionalFormatting sqref="M547:P547">
    <cfRule type="containsBlanks" dxfId="2300" priority="2421">
      <formula>LEN(TRIM(M547))=0</formula>
    </cfRule>
  </conditionalFormatting>
  <conditionalFormatting sqref="X547">
    <cfRule type="containsBlanks" dxfId="2299" priority="2420">
      <formula>LEN(TRIM(X547))=0</formula>
    </cfRule>
  </conditionalFormatting>
  <conditionalFormatting sqref="Z547">
    <cfRule type="containsBlanks" dxfId="2298" priority="2419">
      <formula>LEN(TRIM(Z547))=0</formula>
    </cfRule>
  </conditionalFormatting>
  <conditionalFormatting sqref="AE547">
    <cfRule type="containsBlanks" dxfId="2297" priority="2418">
      <formula>LEN(TRIM(AE547))=0</formula>
    </cfRule>
  </conditionalFormatting>
  <conditionalFormatting sqref="AA547">
    <cfRule type="containsBlanks" dxfId="2296" priority="2417">
      <formula>LEN(TRIM(AA547))=0</formula>
    </cfRule>
  </conditionalFormatting>
  <conditionalFormatting sqref="AB547">
    <cfRule type="containsBlanks" dxfId="2295" priority="2416">
      <formula>LEN(TRIM(AB547))=0</formula>
    </cfRule>
  </conditionalFormatting>
  <conditionalFormatting sqref="AB548">
    <cfRule type="containsBlanks" dxfId="2294" priority="2415">
      <formula>LEN(TRIM(AB548))=0</formula>
    </cfRule>
  </conditionalFormatting>
  <conditionalFormatting sqref="AF548:AH548 AC548:AD548">
    <cfRule type="containsBlanks" dxfId="2293" priority="2414">
      <formula>LEN(TRIM(AC548))=0</formula>
    </cfRule>
  </conditionalFormatting>
  <conditionalFormatting sqref="AE548">
    <cfRule type="containsBlanks" dxfId="2292" priority="2413">
      <formula>LEN(TRIM(AE548))=0</formula>
    </cfRule>
  </conditionalFormatting>
  <conditionalFormatting sqref="L548 Q548:R548 Y548 U548:W548">
    <cfRule type="containsBlanks" dxfId="2291" priority="2412">
      <formula>LEN(TRIM(L548))=0</formula>
    </cfRule>
  </conditionalFormatting>
  <conditionalFormatting sqref="F548">
    <cfRule type="containsBlanks" dxfId="2290" priority="2411">
      <formula>LEN(TRIM(F548))=0</formula>
    </cfRule>
  </conditionalFormatting>
  <conditionalFormatting sqref="G548">
    <cfRule type="containsBlanks" dxfId="2289" priority="2410">
      <formula>LEN(TRIM(G548))=0</formula>
    </cfRule>
  </conditionalFormatting>
  <conditionalFormatting sqref="H548">
    <cfRule type="containsBlanks" dxfId="2288" priority="2409">
      <formula>LEN(TRIM(H548))=0</formula>
    </cfRule>
  </conditionalFormatting>
  <conditionalFormatting sqref="I548">
    <cfRule type="containsBlanks" dxfId="2287" priority="2408">
      <formula>LEN(TRIM(I548))=0</formula>
    </cfRule>
  </conditionalFormatting>
  <conditionalFormatting sqref="J548">
    <cfRule type="containsBlanks" dxfId="2286" priority="2407">
      <formula>LEN(TRIM(J548))=0</formula>
    </cfRule>
  </conditionalFormatting>
  <conditionalFormatting sqref="K548">
    <cfRule type="containsBlanks" dxfId="2285" priority="2406">
      <formula>LEN(TRIM(K548))=0</formula>
    </cfRule>
  </conditionalFormatting>
  <conditionalFormatting sqref="M548:P548">
    <cfRule type="containsBlanks" dxfId="2284" priority="2405">
      <formula>LEN(TRIM(M548))=0</formula>
    </cfRule>
  </conditionalFormatting>
  <conditionalFormatting sqref="X548">
    <cfRule type="containsBlanks" dxfId="2283" priority="2404">
      <formula>LEN(TRIM(X548))=0</formula>
    </cfRule>
  </conditionalFormatting>
  <conditionalFormatting sqref="Z548">
    <cfRule type="containsBlanks" dxfId="2282" priority="2403">
      <formula>LEN(TRIM(Z548))=0</formula>
    </cfRule>
  </conditionalFormatting>
  <conditionalFormatting sqref="AP547:AP548">
    <cfRule type="containsBlanks" dxfId="2281" priority="2396">
      <formula>LEN(TRIM(AP547))=0</formula>
    </cfRule>
  </conditionalFormatting>
  <conditionalFormatting sqref="BF547:BF548">
    <cfRule type="containsBlanks" dxfId="2280" priority="2395">
      <formula>LEN(TRIM(BF547))=0</formula>
    </cfRule>
  </conditionalFormatting>
  <conditionalFormatting sqref="BF547:BF548">
    <cfRule type="containsBlanks" dxfId="2279" priority="2394">
      <formula>LEN(TRIM(BF547))=0</formula>
    </cfRule>
  </conditionalFormatting>
  <conditionalFormatting sqref="BG547:BG548">
    <cfRule type="containsBlanks" dxfId="2278" priority="2392">
      <formula>LEN(TRIM(BG547))=0</formula>
    </cfRule>
  </conditionalFormatting>
  <conditionalFormatting sqref="BG547:BG548">
    <cfRule type="containsBlanks" dxfId="2277" priority="2393">
      <formula>LEN(TRIM(BG547))=0</formula>
    </cfRule>
  </conditionalFormatting>
  <conditionalFormatting sqref="AW547:AW548">
    <cfRule type="containsBlanks" dxfId="2276" priority="2391">
      <formula>LEN(TRIM(AW547))=0</formula>
    </cfRule>
  </conditionalFormatting>
  <conditionalFormatting sqref="AU547:AV548">
    <cfRule type="containsBlanks" dxfId="2275" priority="2390">
      <formula>LEN(TRIM(AU547))=0</formula>
    </cfRule>
  </conditionalFormatting>
  <conditionalFormatting sqref="AI547:AN547">
    <cfRule type="containsBlanks" dxfId="2274" priority="2389">
      <formula>LEN(TRIM(AI547))=0</formula>
    </cfRule>
  </conditionalFormatting>
  <conditionalFormatting sqref="AS547:AT547">
    <cfRule type="containsBlanks" dxfId="2273" priority="2388">
      <formula>LEN(TRIM(AS547))=0</formula>
    </cfRule>
  </conditionalFormatting>
  <conditionalFormatting sqref="BB547:BC547">
    <cfRule type="containsBlanks" dxfId="2272" priority="2387">
      <formula>LEN(TRIM(BB547))=0</formula>
    </cfRule>
  </conditionalFormatting>
  <conditionalFormatting sqref="BB547:BC547">
    <cfRule type="containsBlanks" dxfId="2271" priority="2386">
      <formula>LEN(TRIM(BB547))=0</formula>
    </cfRule>
  </conditionalFormatting>
  <conditionalFormatting sqref="AA549 AI549:AJ549 AO549 AX549 AQ549:AT549 AZ549:BE549">
    <cfRule type="containsBlanks" dxfId="2270" priority="2385">
      <formula>LEN(TRIM(AA549))=0</formula>
    </cfRule>
  </conditionalFormatting>
  <conditionalFormatting sqref="BI549">
    <cfRule type="notContainsBlanks" dxfId="2269" priority="2384">
      <formula>LEN(TRIM(BI549))&gt;0</formula>
    </cfRule>
  </conditionalFormatting>
  <conditionalFormatting sqref="AB549">
    <cfRule type="containsBlanks" dxfId="2268" priority="2383">
      <formula>LEN(TRIM(AB549))=0</formula>
    </cfRule>
  </conditionalFormatting>
  <conditionalFormatting sqref="AF549:AH549 AC549:AD549">
    <cfRule type="containsBlanks" dxfId="2267" priority="2382">
      <formula>LEN(TRIM(AC549))=0</formula>
    </cfRule>
  </conditionalFormatting>
  <conditionalFormatting sqref="AE549">
    <cfRule type="containsBlanks" dxfId="2266" priority="2381">
      <formula>LEN(TRIM(AE549))=0</formula>
    </cfRule>
  </conditionalFormatting>
  <conditionalFormatting sqref="L549 Q549:R549 Y549 U549:W549">
    <cfRule type="containsBlanks" dxfId="2265" priority="2380">
      <formula>LEN(TRIM(L549))=0</formula>
    </cfRule>
  </conditionalFormatting>
  <conditionalFormatting sqref="F549">
    <cfRule type="containsBlanks" dxfId="2264" priority="2379">
      <formula>LEN(TRIM(F549))=0</formula>
    </cfRule>
  </conditionalFormatting>
  <conditionalFormatting sqref="G549">
    <cfRule type="containsBlanks" dxfId="2263" priority="2378">
      <formula>LEN(TRIM(G549))=0</formula>
    </cfRule>
  </conditionalFormatting>
  <conditionalFormatting sqref="H549">
    <cfRule type="containsBlanks" dxfId="2262" priority="2377">
      <formula>LEN(TRIM(H549))=0</formula>
    </cfRule>
  </conditionalFormatting>
  <conditionalFormatting sqref="I549">
    <cfRule type="containsBlanks" dxfId="2261" priority="2376">
      <formula>LEN(TRIM(I549))=0</formula>
    </cfRule>
  </conditionalFormatting>
  <conditionalFormatting sqref="J549">
    <cfRule type="containsBlanks" dxfId="2260" priority="2375">
      <formula>LEN(TRIM(J549))=0</formula>
    </cfRule>
  </conditionalFormatting>
  <conditionalFormatting sqref="K549">
    <cfRule type="containsBlanks" dxfId="2259" priority="2374">
      <formula>LEN(TRIM(K549))=0</formula>
    </cfRule>
  </conditionalFormatting>
  <conditionalFormatting sqref="M549:P549">
    <cfRule type="containsBlanks" dxfId="2258" priority="2373">
      <formula>LEN(TRIM(M549))=0</formula>
    </cfRule>
  </conditionalFormatting>
  <conditionalFormatting sqref="X549">
    <cfRule type="containsBlanks" dxfId="2257" priority="2372">
      <formula>LEN(TRIM(X549))=0</formula>
    </cfRule>
  </conditionalFormatting>
  <conditionalFormatting sqref="Z549">
    <cfRule type="containsBlanks" dxfId="2256" priority="2371">
      <formula>LEN(TRIM(Z549))=0</formula>
    </cfRule>
  </conditionalFormatting>
  <conditionalFormatting sqref="S549:T549">
    <cfRule type="containsBlanks" dxfId="2255" priority="2370">
      <formula>LEN(TRIM(S549))=0</formula>
    </cfRule>
  </conditionalFormatting>
  <conditionalFormatting sqref="AK549 AM549">
    <cfRule type="containsBlanks" dxfId="2254" priority="2369">
      <formula>LEN(TRIM(AK549))=0</formula>
    </cfRule>
  </conditionalFormatting>
  <conditionalFormatting sqref="AL549">
    <cfRule type="containsBlanks" dxfId="2253" priority="2368">
      <formula>LEN(TRIM(AL549))=0</formula>
    </cfRule>
  </conditionalFormatting>
  <conditionalFormatting sqref="AN549">
    <cfRule type="containsBlanks" dxfId="2252" priority="2367">
      <formula>LEN(TRIM(AN549))=0</formula>
    </cfRule>
  </conditionalFormatting>
  <conditionalFormatting sqref="AP549">
    <cfRule type="containsBlanks" dxfId="2251" priority="2366">
      <formula>LEN(TRIM(AP549))=0</formula>
    </cfRule>
  </conditionalFormatting>
  <conditionalFormatting sqref="BF549">
    <cfRule type="containsBlanks" dxfId="2250" priority="2365">
      <formula>LEN(TRIM(BF549))=0</formula>
    </cfRule>
  </conditionalFormatting>
  <conditionalFormatting sqref="BF549">
    <cfRule type="containsBlanks" dxfId="2249" priority="2364">
      <formula>LEN(TRIM(BF549))=0</formula>
    </cfRule>
  </conditionalFormatting>
  <conditionalFormatting sqref="BG549">
    <cfRule type="containsBlanks" dxfId="2248" priority="2362">
      <formula>LEN(TRIM(BG549))=0</formula>
    </cfRule>
  </conditionalFormatting>
  <conditionalFormatting sqref="BG549">
    <cfRule type="containsBlanks" dxfId="2247" priority="2363">
      <formula>LEN(TRIM(BG549))=0</formula>
    </cfRule>
  </conditionalFormatting>
  <conditionalFormatting sqref="AW549">
    <cfRule type="containsBlanks" dxfId="2246" priority="2361">
      <formula>LEN(TRIM(AW549))=0</formula>
    </cfRule>
  </conditionalFormatting>
  <conditionalFormatting sqref="AU549:AV549">
    <cfRule type="containsBlanks" dxfId="2245" priority="2360">
      <formula>LEN(TRIM(AU549))=0</formula>
    </cfRule>
  </conditionalFormatting>
  <conditionalFormatting sqref="AS548:AT548">
    <cfRule type="containsBlanks" dxfId="2244" priority="2359">
      <formula>LEN(TRIM(AS548))=0</formula>
    </cfRule>
  </conditionalFormatting>
  <conditionalFormatting sqref="BB548:BC548">
    <cfRule type="containsBlanks" dxfId="2243" priority="2358">
      <formula>LEN(TRIM(BB548))=0</formula>
    </cfRule>
  </conditionalFormatting>
  <conditionalFormatting sqref="BB548:BC548">
    <cfRule type="containsBlanks" dxfId="2242" priority="2357">
      <formula>LEN(TRIM(BB548))=0</formula>
    </cfRule>
  </conditionalFormatting>
  <conditionalFormatting sqref="AI548:AN548">
    <cfRule type="containsBlanks" dxfId="2241" priority="2356">
      <formula>LEN(TRIM(AI548))=0</formula>
    </cfRule>
  </conditionalFormatting>
  <conditionalFormatting sqref="S547:T547">
    <cfRule type="containsBlanks" dxfId="2240" priority="2355">
      <formula>LEN(TRIM(S547))=0</formula>
    </cfRule>
  </conditionalFormatting>
  <conditionalFormatting sqref="S548:T548">
    <cfRule type="containsBlanks" dxfId="2239" priority="2353">
      <formula>LEN(TRIM(S548))=0</formula>
    </cfRule>
  </conditionalFormatting>
  <conditionalFormatting sqref="AY548:AY549">
    <cfRule type="containsBlanks" dxfId="2238" priority="2352">
      <formula>LEN(TRIM(AY548))=0</formula>
    </cfRule>
  </conditionalFormatting>
  <conditionalFormatting sqref="F550">
    <cfRule type="containsBlanks" dxfId="2237" priority="2351">
      <formula>LEN(TRIM(F550))=0</formula>
    </cfRule>
  </conditionalFormatting>
  <conditionalFormatting sqref="L550">
    <cfRule type="containsBlanks" dxfId="2236" priority="2350">
      <formula>LEN(TRIM(L550))=0</formula>
    </cfRule>
  </conditionalFormatting>
  <conditionalFormatting sqref="K550">
    <cfRule type="containsBlanks" dxfId="2235" priority="2349">
      <formula>LEN(TRIM(K550))=0</formula>
    </cfRule>
  </conditionalFormatting>
  <conditionalFormatting sqref="M550">
    <cfRule type="containsBlanks" dxfId="2234" priority="2348">
      <formula>LEN(TRIM(M550))=0</formula>
    </cfRule>
  </conditionalFormatting>
  <conditionalFormatting sqref="I550">
    <cfRule type="containsBlanks" dxfId="2233" priority="2347">
      <formula>LEN(TRIM(I550))=0</formula>
    </cfRule>
  </conditionalFormatting>
  <conditionalFormatting sqref="J550">
    <cfRule type="containsBlanks" dxfId="2232" priority="2346">
      <formula>LEN(TRIM(J550))=0</formula>
    </cfRule>
  </conditionalFormatting>
  <conditionalFormatting sqref="G550">
    <cfRule type="containsBlanks" dxfId="2231" priority="2345">
      <formula>LEN(TRIM(G550))=0</formula>
    </cfRule>
  </conditionalFormatting>
  <conditionalFormatting sqref="H550">
    <cfRule type="containsBlanks" dxfId="2230" priority="2344">
      <formula>LEN(TRIM(H550))=0</formula>
    </cfRule>
  </conditionalFormatting>
  <conditionalFormatting sqref="N550:P550">
    <cfRule type="containsBlanks" dxfId="2229" priority="2343">
      <formula>LEN(TRIM(N550))=0</formula>
    </cfRule>
  </conditionalFormatting>
  <conditionalFormatting sqref="W550">
    <cfRule type="containsBlanks" dxfId="2228" priority="2341">
      <formula>LEN(TRIM(W550))=0</formula>
    </cfRule>
  </conditionalFormatting>
  <conditionalFormatting sqref="X550">
    <cfRule type="containsBlanks" dxfId="2227" priority="2340">
      <formula>LEN(TRIM(X550))=0</formula>
    </cfRule>
  </conditionalFormatting>
  <conditionalFormatting sqref="Y550">
    <cfRule type="containsBlanks" dxfId="2226" priority="2339">
      <formula>LEN(TRIM(Y550))=0</formula>
    </cfRule>
  </conditionalFormatting>
  <conditionalFormatting sqref="Z550">
    <cfRule type="containsBlanks" dxfId="2225" priority="2338">
      <formula>LEN(TRIM(Z550))=0</formula>
    </cfRule>
  </conditionalFormatting>
  <conditionalFormatting sqref="AC550:AD550">
    <cfRule type="containsBlanks" dxfId="2224" priority="2337">
      <formula>LEN(TRIM(AC550))=0</formula>
    </cfRule>
  </conditionalFormatting>
  <conditionalFormatting sqref="AF550">
    <cfRule type="containsBlanks" dxfId="2223" priority="2336">
      <formula>LEN(TRIM(AF550))=0</formula>
    </cfRule>
  </conditionalFormatting>
  <conditionalFormatting sqref="AE550">
    <cfRule type="containsBlanks" dxfId="2222" priority="2335">
      <formula>LEN(TRIM(AE550))=0</formula>
    </cfRule>
  </conditionalFormatting>
  <conditionalFormatting sqref="AG550">
    <cfRule type="containsBlanks" dxfId="2221" priority="2334">
      <formula>LEN(TRIM(AG550))=0</formula>
    </cfRule>
  </conditionalFormatting>
  <conditionalFormatting sqref="AA550">
    <cfRule type="containsBlanks" dxfId="2220" priority="2333">
      <formula>LEN(TRIM(AA550))=0</formula>
    </cfRule>
  </conditionalFormatting>
  <conditionalFormatting sqref="AB550">
    <cfRule type="containsBlanks" dxfId="2219" priority="2332">
      <formula>LEN(TRIM(AB550))=0</formula>
    </cfRule>
  </conditionalFormatting>
  <conditionalFormatting sqref="AH550">
    <cfRule type="containsBlanks" dxfId="2218" priority="2331">
      <formula>LEN(TRIM(AH550))=0</formula>
    </cfRule>
  </conditionalFormatting>
  <conditionalFormatting sqref="Q551:R551 U551:V551 AO551 AQ551:AR551">
    <cfRule type="containsBlanks" dxfId="2217" priority="2330">
      <formula>LEN(TRIM(Q551))=0</formula>
    </cfRule>
  </conditionalFormatting>
  <conditionalFormatting sqref="BI551">
    <cfRule type="notContainsBlanks" dxfId="2216" priority="2329">
      <formula>LEN(TRIM(BI551))&gt;0</formula>
    </cfRule>
  </conditionalFormatting>
  <conditionalFormatting sqref="F551">
    <cfRule type="containsBlanks" dxfId="2215" priority="2328">
      <formula>LEN(TRIM(F551))=0</formula>
    </cfRule>
  </conditionalFormatting>
  <conditionalFormatting sqref="L551">
    <cfRule type="containsBlanks" dxfId="2214" priority="2327">
      <formula>LEN(TRIM(L551))=0</formula>
    </cfRule>
  </conditionalFormatting>
  <conditionalFormatting sqref="K551">
    <cfRule type="containsBlanks" dxfId="2213" priority="2326">
      <formula>LEN(TRIM(K551))=0</formula>
    </cfRule>
  </conditionalFormatting>
  <conditionalFormatting sqref="M551">
    <cfRule type="containsBlanks" dxfId="2212" priority="2325">
      <formula>LEN(TRIM(M551))=0</formula>
    </cfRule>
  </conditionalFormatting>
  <conditionalFormatting sqref="I551">
    <cfRule type="containsBlanks" dxfId="2211" priority="2324">
      <formula>LEN(TRIM(I551))=0</formula>
    </cfRule>
  </conditionalFormatting>
  <conditionalFormatting sqref="J551">
    <cfRule type="containsBlanks" dxfId="2210" priority="2323">
      <formula>LEN(TRIM(J551))=0</formula>
    </cfRule>
  </conditionalFormatting>
  <conditionalFormatting sqref="G551">
    <cfRule type="containsBlanks" dxfId="2209" priority="2322">
      <formula>LEN(TRIM(G551))=0</formula>
    </cfRule>
  </conditionalFormatting>
  <conditionalFormatting sqref="H551">
    <cfRule type="containsBlanks" dxfId="2208" priority="2321">
      <formula>LEN(TRIM(H551))=0</formula>
    </cfRule>
  </conditionalFormatting>
  <conditionalFormatting sqref="N551:P551">
    <cfRule type="containsBlanks" dxfId="2207" priority="2320">
      <formula>LEN(TRIM(N551))=0</formula>
    </cfRule>
  </conditionalFormatting>
  <conditionalFormatting sqref="W551">
    <cfRule type="containsBlanks" dxfId="2206" priority="2318">
      <formula>LEN(TRIM(W551))=0</formula>
    </cfRule>
  </conditionalFormatting>
  <conditionalFormatting sqref="X551">
    <cfRule type="containsBlanks" dxfId="2205" priority="2317">
      <formula>LEN(TRIM(X551))=0</formula>
    </cfRule>
  </conditionalFormatting>
  <conditionalFormatting sqref="Y551">
    <cfRule type="containsBlanks" dxfId="2204" priority="2316">
      <formula>LEN(TRIM(Y551))=0</formula>
    </cfRule>
  </conditionalFormatting>
  <conditionalFormatting sqref="Z551">
    <cfRule type="containsBlanks" dxfId="2203" priority="2315">
      <formula>LEN(TRIM(Z551))=0</formula>
    </cfRule>
  </conditionalFormatting>
  <conditionalFormatting sqref="AC551:AD551">
    <cfRule type="containsBlanks" dxfId="2202" priority="2314">
      <formula>LEN(TRIM(AC551))=0</formula>
    </cfRule>
  </conditionalFormatting>
  <conditionalFormatting sqref="AF551">
    <cfRule type="containsBlanks" dxfId="2201" priority="2313">
      <formula>LEN(TRIM(AF551))=0</formula>
    </cfRule>
  </conditionalFormatting>
  <conditionalFormatting sqref="AE551">
    <cfRule type="containsBlanks" dxfId="2200" priority="2312">
      <formula>LEN(TRIM(AE551))=0</formula>
    </cfRule>
  </conditionalFormatting>
  <conditionalFormatting sqref="AG551">
    <cfRule type="containsBlanks" dxfId="2199" priority="2311">
      <formula>LEN(TRIM(AG551))=0</formula>
    </cfRule>
  </conditionalFormatting>
  <conditionalFormatting sqref="AA551">
    <cfRule type="containsBlanks" dxfId="2198" priority="2310">
      <formula>LEN(TRIM(AA551))=0</formula>
    </cfRule>
  </conditionalFormatting>
  <conditionalFormatting sqref="AB551">
    <cfRule type="containsBlanks" dxfId="2197" priority="2309">
      <formula>LEN(TRIM(AB551))=0</formula>
    </cfRule>
  </conditionalFormatting>
  <conditionalFormatting sqref="AH551">
    <cfRule type="containsBlanks" dxfId="2196" priority="2308">
      <formula>LEN(TRIM(AH551))=0</formula>
    </cfRule>
  </conditionalFormatting>
  <conditionalFormatting sqref="BF550:BF551">
    <cfRule type="containsBlanks" dxfId="2195" priority="2303">
      <formula>LEN(TRIM(BF550))=0</formula>
    </cfRule>
  </conditionalFormatting>
  <conditionalFormatting sqref="BG550:BG551">
    <cfRule type="containsBlanks" dxfId="2194" priority="2301">
      <formula>LEN(TRIM(BG550))=0</formula>
    </cfRule>
  </conditionalFormatting>
  <conditionalFormatting sqref="BG550:BG551">
    <cfRule type="containsBlanks" dxfId="2193" priority="2302">
      <formula>LEN(TRIM(BG550))=0</formula>
    </cfRule>
  </conditionalFormatting>
  <conditionalFormatting sqref="AY550:BE551">
    <cfRule type="containsBlanks" dxfId="2192" priority="2300">
      <formula>LEN(TRIM(AY550))=0</formula>
    </cfRule>
  </conditionalFormatting>
  <conditionalFormatting sqref="AY550:BD551">
    <cfRule type="containsBlanks" dxfId="2191" priority="2299">
      <formula>LEN(TRIM(AY550))=0</formula>
    </cfRule>
  </conditionalFormatting>
  <conditionalFormatting sqref="BE550:BE551">
    <cfRule type="containsBlanks" dxfId="2190" priority="2298">
      <formula>LEN(TRIM(BE550))=0</formula>
    </cfRule>
  </conditionalFormatting>
  <conditionalFormatting sqref="AP550:AP551">
    <cfRule type="containsBlanks" dxfId="2189" priority="2297">
      <formula>LEN(TRIM(AP550))=0</formula>
    </cfRule>
  </conditionalFormatting>
  <conditionalFormatting sqref="Q552:R552 U552:V552 AJ552 AO552 AQ552:AT552">
    <cfRule type="containsBlanks" dxfId="2188" priority="2296">
      <formula>LEN(TRIM(Q552))=0</formula>
    </cfRule>
  </conditionalFormatting>
  <conditionalFormatting sqref="BI552">
    <cfRule type="notContainsBlanks" dxfId="2187" priority="2295">
      <formula>LEN(TRIM(BI552))&gt;0</formula>
    </cfRule>
  </conditionalFormatting>
  <conditionalFormatting sqref="F552">
    <cfRule type="containsBlanks" dxfId="2186" priority="2294">
      <formula>LEN(TRIM(F552))=0</formula>
    </cfRule>
  </conditionalFormatting>
  <conditionalFormatting sqref="L552">
    <cfRule type="containsBlanks" dxfId="2185" priority="2293">
      <formula>LEN(TRIM(L552))=0</formula>
    </cfRule>
  </conditionalFormatting>
  <conditionalFormatting sqref="K552">
    <cfRule type="containsBlanks" dxfId="2184" priority="2292">
      <formula>LEN(TRIM(K552))=0</formula>
    </cfRule>
  </conditionalFormatting>
  <conditionalFormatting sqref="M552">
    <cfRule type="containsBlanks" dxfId="2183" priority="2291">
      <formula>LEN(TRIM(M552))=0</formula>
    </cfRule>
  </conditionalFormatting>
  <conditionalFormatting sqref="I552">
    <cfRule type="containsBlanks" dxfId="2182" priority="2290">
      <formula>LEN(TRIM(I552))=0</formula>
    </cfRule>
  </conditionalFormatting>
  <conditionalFormatting sqref="J552">
    <cfRule type="containsBlanks" dxfId="2181" priority="2289">
      <formula>LEN(TRIM(J552))=0</formula>
    </cfRule>
  </conditionalFormatting>
  <conditionalFormatting sqref="G552">
    <cfRule type="containsBlanks" dxfId="2180" priority="2288">
      <formula>LEN(TRIM(G552))=0</formula>
    </cfRule>
  </conditionalFormatting>
  <conditionalFormatting sqref="H552">
    <cfRule type="containsBlanks" dxfId="2179" priority="2287">
      <formula>LEN(TRIM(H552))=0</formula>
    </cfRule>
  </conditionalFormatting>
  <conditionalFormatting sqref="N552:P552">
    <cfRule type="containsBlanks" dxfId="2178" priority="2286">
      <formula>LEN(TRIM(N552))=0</formula>
    </cfRule>
  </conditionalFormatting>
  <conditionalFormatting sqref="S552:T552">
    <cfRule type="containsBlanks" dxfId="2177" priority="2285">
      <formula>LEN(TRIM(S552))=0</formula>
    </cfRule>
  </conditionalFormatting>
  <conditionalFormatting sqref="W552">
    <cfRule type="containsBlanks" dxfId="2176" priority="2284">
      <formula>LEN(TRIM(W552))=0</formula>
    </cfRule>
  </conditionalFormatting>
  <conditionalFormatting sqref="X552">
    <cfRule type="containsBlanks" dxfId="2175" priority="2283">
      <formula>LEN(TRIM(X552))=0</formula>
    </cfRule>
  </conditionalFormatting>
  <conditionalFormatting sqref="Y552">
    <cfRule type="containsBlanks" dxfId="2174" priority="2282">
      <formula>LEN(TRIM(Y552))=0</formula>
    </cfRule>
  </conditionalFormatting>
  <conditionalFormatting sqref="Z552">
    <cfRule type="containsBlanks" dxfId="2173" priority="2281">
      <formula>LEN(TRIM(Z552))=0</formula>
    </cfRule>
  </conditionalFormatting>
  <conditionalFormatting sqref="AC552:AD552">
    <cfRule type="containsBlanks" dxfId="2172" priority="2280">
      <formula>LEN(TRIM(AC552))=0</formula>
    </cfRule>
  </conditionalFormatting>
  <conditionalFormatting sqref="AF552">
    <cfRule type="containsBlanks" dxfId="2171" priority="2279">
      <formula>LEN(TRIM(AF552))=0</formula>
    </cfRule>
  </conditionalFormatting>
  <conditionalFormatting sqref="AE552">
    <cfRule type="containsBlanks" dxfId="2170" priority="2278">
      <formula>LEN(TRIM(AE552))=0</formula>
    </cfRule>
  </conditionalFormatting>
  <conditionalFormatting sqref="AG552">
    <cfRule type="containsBlanks" dxfId="2169" priority="2277">
      <formula>LEN(TRIM(AG552))=0</formula>
    </cfRule>
  </conditionalFormatting>
  <conditionalFormatting sqref="AA552">
    <cfRule type="containsBlanks" dxfId="2168" priority="2276">
      <formula>LEN(TRIM(AA552))=0</formula>
    </cfRule>
  </conditionalFormatting>
  <conditionalFormatting sqref="AB552">
    <cfRule type="containsBlanks" dxfId="2167" priority="2275">
      <formula>LEN(TRIM(AB552))=0</formula>
    </cfRule>
  </conditionalFormatting>
  <conditionalFormatting sqref="AH552">
    <cfRule type="containsBlanks" dxfId="2166" priority="2274">
      <formula>LEN(TRIM(AH552))=0</formula>
    </cfRule>
  </conditionalFormatting>
  <conditionalFormatting sqref="AI552">
    <cfRule type="containsBlanks" dxfId="2165" priority="2273">
      <formula>LEN(TRIM(AI552))=0</formula>
    </cfRule>
  </conditionalFormatting>
  <conditionalFormatting sqref="AK552 AM552">
    <cfRule type="containsBlanks" dxfId="2164" priority="2272">
      <formula>LEN(TRIM(AK552))=0</formula>
    </cfRule>
  </conditionalFormatting>
  <conditionalFormatting sqref="AL552">
    <cfRule type="containsBlanks" dxfId="2163" priority="2271">
      <formula>LEN(TRIM(AL552))=0</formula>
    </cfRule>
  </conditionalFormatting>
  <conditionalFormatting sqref="AN552">
    <cfRule type="containsBlanks" dxfId="2162" priority="2270">
      <formula>LEN(TRIM(AN552))=0</formula>
    </cfRule>
  </conditionalFormatting>
  <conditionalFormatting sqref="BF552">
    <cfRule type="containsBlanks" dxfId="2161" priority="2269">
      <formula>LEN(TRIM(BF552))=0</formula>
    </cfRule>
  </conditionalFormatting>
  <conditionalFormatting sqref="BG552">
    <cfRule type="containsBlanks" dxfId="2160" priority="2267">
      <formula>LEN(TRIM(BG552))=0</formula>
    </cfRule>
  </conditionalFormatting>
  <conditionalFormatting sqref="BG552">
    <cfRule type="containsBlanks" dxfId="2159" priority="2268">
      <formula>LEN(TRIM(BG552))=0</formula>
    </cfRule>
  </conditionalFormatting>
  <conditionalFormatting sqref="AY552:BE552">
    <cfRule type="containsBlanks" dxfId="2158" priority="2266">
      <formula>LEN(TRIM(AY552))=0</formula>
    </cfRule>
  </conditionalFormatting>
  <conditionalFormatting sqref="AY552:BD552">
    <cfRule type="containsBlanks" dxfId="2157" priority="2265">
      <formula>LEN(TRIM(AY552))=0</formula>
    </cfRule>
  </conditionalFormatting>
  <conditionalFormatting sqref="BE552">
    <cfRule type="containsBlanks" dxfId="2156" priority="2264">
      <formula>LEN(TRIM(BE552))=0</formula>
    </cfRule>
  </conditionalFormatting>
  <conditionalFormatting sqref="AP552">
    <cfRule type="containsBlanks" dxfId="2155" priority="2263">
      <formula>LEN(TRIM(AP552))=0</formula>
    </cfRule>
  </conditionalFormatting>
  <conditionalFormatting sqref="AI550:AN551">
    <cfRule type="containsBlanks" dxfId="2154" priority="2261">
      <formula>LEN(TRIM(AI550))=0</formula>
    </cfRule>
  </conditionalFormatting>
  <conditionalFormatting sqref="AU550:AV551">
    <cfRule type="containsBlanks" dxfId="2153" priority="2260">
      <formula>LEN(TRIM(AU550))=0</formula>
    </cfRule>
  </conditionalFormatting>
  <conditionalFormatting sqref="AS550:AT551">
    <cfRule type="containsBlanks" dxfId="2152" priority="2259">
      <formula>LEN(TRIM(AS550))=0</formula>
    </cfRule>
  </conditionalFormatting>
  <conditionalFormatting sqref="AU552:AV552">
    <cfRule type="containsBlanks" dxfId="2151" priority="2258">
      <formula>LEN(TRIM(AU552))=0</formula>
    </cfRule>
  </conditionalFormatting>
  <conditionalFormatting sqref="AW550:AW552">
    <cfRule type="containsBlanks" dxfId="2150" priority="2257">
      <formula>LEN(TRIM(AW550))=0</formula>
    </cfRule>
  </conditionalFormatting>
  <conditionalFormatting sqref="S550:T551">
    <cfRule type="containsBlanks" dxfId="2149" priority="2256">
      <formula>LEN(TRIM(S550))=0</formula>
    </cfRule>
  </conditionalFormatting>
  <conditionalFormatting sqref="AX551:AX552">
    <cfRule type="containsBlanks" dxfId="2148" priority="2255">
      <formula>LEN(TRIM(AX551))=0</formula>
    </cfRule>
  </conditionalFormatting>
  <conditionalFormatting sqref="F553">
    <cfRule type="containsBlanks" dxfId="2147" priority="2254">
      <formula>LEN(TRIM(F553))=0</formula>
    </cfRule>
  </conditionalFormatting>
  <conditionalFormatting sqref="I553">
    <cfRule type="containsBlanks" dxfId="2146" priority="2253">
      <formula>LEN(TRIM(I553))=0</formula>
    </cfRule>
  </conditionalFormatting>
  <conditionalFormatting sqref="J553">
    <cfRule type="containsBlanks" dxfId="2145" priority="2252">
      <formula>LEN(TRIM(J553))=0</formula>
    </cfRule>
  </conditionalFormatting>
  <conditionalFormatting sqref="G553">
    <cfRule type="containsBlanks" dxfId="2144" priority="2251">
      <formula>LEN(TRIM(G553))=0</formula>
    </cfRule>
  </conditionalFormatting>
  <conditionalFormatting sqref="H553">
    <cfRule type="containsBlanks" dxfId="2143" priority="2250">
      <formula>LEN(TRIM(H553))=0</formula>
    </cfRule>
  </conditionalFormatting>
  <conditionalFormatting sqref="L553">
    <cfRule type="containsBlanks" dxfId="2142" priority="2249">
      <formula>LEN(TRIM(L553))=0</formula>
    </cfRule>
  </conditionalFormatting>
  <conditionalFormatting sqref="K553">
    <cfRule type="containsBlanks" dxfId="2141" priority="2248">
      <formula>LEN(TRIM(K553))=0</formula>
    </cfRule>
  </conditionalFormatting>
  <conditionalFormatting sqref="M553">
    <cfRule type="containsBlanks" dxfId="2140" priority="2247">
      <formula>LEN(TRIM(M553))=0</formula>
    </cfRule>
  </conditionalFormatting>
  <conditionalFormatting sqref="N553:P553">
    <cfRule type="containsBlanks" dxfId="2139" priority="2246">
      <formula>LEN(TRIM(N553))=0</formula>
    </cfRule>
  </conditionalFormatting>
  <conditionalFormatting sqref="W553">
    <cfRule type="containsBlanks" dxfId="2138" priority="2245">
      <formula>LEN(TRIM(W553))=0</formula>
    </cfRule>
  </conditionalFormatting>
  <conditionalFormatting sqref="X553">
    <cfRule type="containsBlanks" dxfId="2137" priority="2244">
      <formula>LEN(TRIM(X553))=0</formula>
    </cfRule>
  </conditionalFormatting>
  <conditionalFormatting sqref="Y553">
    <cfRule type="containsBlanks" dxfId="2136" priority="2234">
      <formula>LEN(TRIM(Y553))=0</formula>
    </cfRule>
  </conditionalFormatting>
  <conditionalFormatting sqref="Z553">
    <cfRule type="containsBlanks" dxfId="2135" priority="2233">
      <formula>LEN(TRIM(Z553))=0</formula>
    </cfRule>
  </conditionalFormatting>
  <conditionalFormatting sqref="AC553:AD553">
    <cfRule type="containsBlanks" dxfId="2134" priority="2232">
      <formula>LEN(TRIM(AC553))=0</formula>
    </cfRule>
  </conditionalFormatting>
  <conditionalFormatting sqref="AF553">
    <cfRule type="containsBlanks" dxfId="2133" priority="2231">
      <formula>LEN(TRIM(AF553))=0</formula>
    </cfRule>
  </conditionalFormatting>
  <conditionalFormatting sqref="AE553">
    <cfRule type="containsBlanks" dxfId="2132" priority="2230">
      <formula>LEN(TRIM(AE553))=0</formula>
    </cfRule>
  </conditionalFormatting>
  <conditionalFormatting sqref="AG553">
    <cfRule type="containsBlanks" dxfId="2131" priority="2229">
      <formula>LEN(TRIM(AG553))=0</formula>
    </cfRule>
  </conditionalFormatting>
  <conditionalFormatting sqref="AA553">
    <cfRule type="containsBlanks" dxfId="2130" priority="2228">
      <formula>LEN(TRIM(AA553))=0</formula>
    </cfRule>
  </conditionalFormatting>
  <conditionalFormatting sqref="AB553">
    <cfRule type="containsBlanks" dxfId="2129" priority="2227">
      <formula>LEN(TRIM(AB553))=0</formula>
    </cfRule>
  </conditionalFormatting>
  <conditionalFormatting sqref="AH553">
    <cfRule type="containsBlanks" dxfId="2128" priority="2226">
      <formula>LEN(TRIM(AH553))=0</formula>
    </cfRule>
  </conditionalFormatting>
  <conditionalFormatting sqref="AI553:AN553">
    <cfRule type="containsBlanks" dxfId="2127" priority="2225">
      <formula>LEN(TRIM(AI553))=0</formula>
    </cfRule>
  </conditionalFormatting>
  <conditionalFormatting sqref="AP553">
    <cfRule type="containsBlanks" dxfId="2126" priority="2224">
      <formula>LEN(TRIM(AP553))=0</formula>
    </cfRule>
  </conditionalFormatting>
  <conditionalFormatting sqref="AX553">
    <cfRule type="containsBlanks" dxfId="2125" priority="2223">
      <formula>LEN(TRIM(AX553))=0</formula>
    </cfRule>
  </conditionalFormatting>
  <conditionalFormatting sqref="AY553:BE553 BH553">
    <cfRule type="containsBlanks" dxfId="2124" priority="2222">
      <formula>LEN(TRIM(AY553))=0</formula>
    </cfRule>
  </conditionalFormatting>
  <conditionalFormatting sqref="AY553:BD553">
    <cfRule type="containsBlanks" dxfId="2123" priority="2221">
      <formula>LEN(TRIM(AY553))=0</formula>
    </cfRule>
  </conditionalFormatting>
  <conditionalFormatting sqref="BE553 BH553">
    <cfRule type="containsBlanks" dxfId="2122" priority="2220">
      <formula>LEN(TRIM(BE553))=0</formula>
    </cfRule>
  </conditionalFormatting>
  <conditionalFormatting sqref="BF553">
    <cfRule type="containsBlanks" dxfId="2121" priority="2219">
      <formula>LEN(TRIM(BF553))=0</formula>
    </cfRule>
  </conditionalFormatting>
  <conditionalFormatting sqref="BG553">
    <cfRule type="containsBlanks" dxfId="2120" priority="2217">
      <formula>LEN(TRIM(BG553))=0</formula>
    </cfRule>
  </conditionalFormatting>
  <conditionalFormatting sqref="BG553">
    <cfRule type="containsBlanks" dxfId="2119" priority="2218">
      <formula>LEN(TRIM(BG553))=0</formula>
    </cfRule>
  </conditionalFormatting>
  <conditionalFormatting sqref="AW553">
    <cfRule type="containsBlanks" dxfId="2118" priority="2216">
      <formula>LEN(TRIM(AW553))=0</formula>
    </cfRule>
  </conditionalFormatting>
  <conditionalFormatting sqref="AU553:AV553">
    <cfRule type="containsBlanks" dxfId="2117" priority="2215">
      <formula>LEN(TRIM(AU553))=0</formula>
    </cfRule>
  </conditionalFormatting>
  <conditionalFormatting sqref="AS553:AT553">
    <cfRule type="containsBlanks" dxfId="2116" priority="2214">
      <formula>LEN(TRIM(AS553))=0</formula>
    </cfRule>
  </conditionalFormatting>
  <conditionalFormatting sqref="S553:T553">
    <cfRule type="containsBlanks" dxfId="2115" priority="2213">
      <formula>LEN(TRIM(S553))=0</formula>
    </cfRule>
  </conditionalFormatting>
  <conditionalFormatting sqref="H554">
    <cfRule type="containsBlanks" dxfId="2114" priority="2211">
      <formula>LEN(TRIM(H554))=0</formula>
    </cfRule>
  </conditionalFormatting>
  <conditionalFormatting sqref="I554">
    <cfRule type="containsBlanks" dxfId="2113" priority="2210">
      <formula>LEN(TRIM(I554))=0</formula>
    </cfRule>
  </conditionalFormatting>
  <conditionalFormatting sqref="J554">
    <cfRule type="containsBlanks" dxfId="2112" priority="2209">
      <formula>LEN(TRIM(J554))=0</formula>
    </cfRule>
  </conditionalFormatting>
  <conditionalFormatting sqref="L554">
    <cfRule type="containsBlanks" dxfId="2111" priority="2208">
      <formula>LEN(TRIM(L554))=0</formula>
    </cfRule>
  </conditionalFormatting>
  <conditionalFormatting sqref="N554:P554">
    <cfRule type="containsBlanks" dxfId="2110" priority="2207">
      <formula>LEN(TRIM(N554))=0</formula>
    </cfRule>
  </conditionalFormatting>
  <conditionalFormatting sqref="F555:G555 K555 M555 Q555:R555 AO555 AQ555:AR555 U555:V555">
    <cfRule type="containsBlanks" dxfId="2109" priority="2206">
      <formula>LEN(TRIM(F555))=0</formula>
    </cfRule>
  </conditionalFormatting>
  <conditionalFormatting sqref="H555">
    <cfRule type="containsBlanks" dxfId="2108" priority="2204">
      <formula>LEN(TRIM(H555))=0</formula>
    </cfRule>
  </conditionalFormatting>
  <conditionalFormatting sqref="I555">
    <cfRule type="containsBlanks" dxfId="2107" priority="2203">
      <formula>LEN(TRIM(I555))=0</formula>
    </cfRule>
  </conditionalFormatting>
  <conditionalFormatting sqref="J555">
    <cfRule type="containsBlanks" dxfId="2106" priority="2202">
      <formula>LEN(TRIM(J555))=0</formula>
    </cfRule>
  </conditionalFormatting>
  <conditionalFormatting sqref="L555">
    <cfRule type="containsBlanks" dxfId="2105" priority="2201">
      <formula>LEN(TRIM(L555))=0</formula>
    </cfRule>
  </conditionalFormatting>
  <conditionalFormatting sqref="N555:P555">
    <cfRule type="containsBlanks" dxfId="2104" priority="2200">
      <formula>LEN(TRIM(N555))=0</formula>
    </cfRule>
  </conditionalFormatting>
  <conditionalFormatting sqref="K554">
    <cfRule type="containsBlanks" dxfId="2103" priority="2199">
      <formula>LEN(TRIM(K554))=0</formula>
    </cfRule>
  </conditionalFormatting>
  <conditionalFormatting sqref="M554">
    <cfRule type="containsBlanks" dxfId="2102" priority="2197">
      <formula>LEN(TRIM(M554))=0</formula>
    </cfRule>
  </conditionalFormatting>
  <conditionalFormatting sqref="W554:W555">
    <cfRule type="containsBlanks" dxfId="2101" priority="2196">
      <formula>LEN(TRIM(W554))=0</formula>
    </cfRule>
  </conditionalFormatting>
  <conditionalFormatting sqref="X554:X555">
    <cfRule type="containsBlanks" dxfId="2100" priority="2195">
      <formula>LEN(TRIM(X554))=0</formula>
    </cfRule>
  </conditionalFormatting>
  <conditionalFormatting sqref="AD554">
    <cfRule type="containsBlanks" dxfId="2099" priority="2193">
      <formula>LEN(TRIM(AD554))=0</formula>
    </cfRule>
  </conditionalFormatting>
  <conditionalFormatting sqref="AB554">
    <cfRule type="containsBlanks" dxfId="2098" priority="2192">
      <formula>LEN(TRIM(AB554))=0</formula>
    </cfRule>
  </conditionalFormatting>
  <conditionalFormatting sqref="AA555 AE555:AH555 AC555">
    <cfRule type="containsBlanks" dxfId="2097" priority="2191">
      <formula>LEN(TRIM(AA555))=0</formula>
    </cfRule>
  </conditionalFormatting>
  <conditionalFormatting sqref="AD555">
    <cfRule type="containsBlanks" dxfId="2096" priority="2190">
      <formula>LEN(TRIM(AD555))=0</formula>
    </cfRule>
  </conditionalFormatting>
  <conditionalFormatting sqref="AB555">
    <cfRule type="containsBlanks" dxfId="2095" priority="2189">
      <formula>LEN(TRIM(AB555))=0</formula>
    </cfRule>
  </conditionalFormatting>
  <conditionalFormatting sqref="Z555">
    <cfRule type="containsBlanks" dxfId="2094" priority="2188">
      <formula>LEN(TRIM(Z555))=0</formula>
    </cfRule>
  </conditionalFormatting>
  <conditionalFormatting sqref="AY555">
    <cfRule type="containsBlanks" dxfId="2093" priority="2187">
      <formula>LEN(TRIM(AY555))=0</formula>
    </cfRule>
  </conditionalFormatting>
  <conditionalFormatting sqref="AP554:AP555">
    <cfRule type="containsBlanks" dxfId="2092" priority="2186">
      <formula>LEN(TRIM(AP554))=0</formula>
    </cfRule>
  </conditionalFormatting>
  <conditionalFormatting sqref="Y555">
    <cfRule type="containsBlanks" dxfId="2091" priority="2185">
      <formula>LEN(TRIM(Y555))=0</formula>
    </cfRule>
  </conditionalFormatting>
  <conditionalFormatting sqref="AX554:AX555">
    <cfRule type="containsBlanks" dxfId="2090" priority="2184">
      <formula>LEN(TRIM(AX554))=0</formula>
    </cfRule>
  </conditionalFormatting>
  <conditionalFormatting sqref="AQ554:AR554">
    <cfRule type="containsBlanks" dxfId="2089" priority="2183">
      <formula>LEN(TRIM(AQ554))=0</formula>
    </cfRule>
  </conditionalFormatting>
  <conditionalFormatting sqref="AU554:AV555">
    <cfRule type="containsBlanks" dxfId="2088" priority="2182">
      <formula>LEN(TRIM(AU554))=0</formula>
    </cfRule>
  </conditionalFormatting>
  <conditionalFormatting sqref="AS554:AT555">
    <cfRule type="containsBlanks" dxfId="2087" priority="2181">
      <formula>LEN(TRIM(AS554))=0</formula>
    </cfRule>
  </conditionalFormatting>
  <conditionalFormatting sqref="AW554:AW555">
    <cfRule type="containsBlanks" dxfId="2086" priority="2180">
      <formula>LEN(TRIM(AW554))=0</formula>
    </cfRule>
  </conditionalFormatting>
  <conditionalFormatting sqref="AX556">
    <cfRule type="containsBlanks" dxfId="2085" priority="2179">
      <formula>LEN(TRIM(AX556))=0</formula>
    </cfRule>
  </conditionalFormatting>
  <conditionalFormatting sqref="AU556:AV556">
    <cfRule type="containsBlanks" dxfId="2084" priority="2178">
      <formula>LEN(TRIM(AU556))=0</formula>
    </cfRule>
  </conditionalFormatting>
  <conditionalFormatting sqref="AW556">
    <cfRule type="containsBlanks" dxfId="2083" priority="2177">
      <formula>LEN(TRIM(AW556))=0</formula>
    </cfRule>
  </conditionalFormatting>
  <conditionalFormatting sqref="AP556">
    <cfRule type="containsBlanks" dxfId="2082" priority="2176">
      <formula>LEN(TRIM(AP556))=0</formula>
    </cfRule>
  </conditionalFormatting>
  <conditionalFormatting sqref="AI554:AN555">
    <cfRule type="containsBlanks" dxfId="2081" priority="2175">
      <formula>LEN(TRIM(AI554))=0</formula>
    </cfRule>
  </conditionalFormatting>
  <conditionalFormatting sqref="F556:G556 K556 M556 Q556:V556">
    <cfRule type="containsBlanks" dxfId="2080" priority="2174">
      <formula>LEN(TRIM(F556))=0</formula>
    </cfRule>
  </conditionalFormatting>
  <conditionalFormatting sqref="H556">
    <cfRule type="containsBlanks" dxfId="2079" priority="2173">
      <formula>LEN(TRIM(H556))=0</formula>
    </cfRule>
  </conditionalFormatting>
  <conditionalFormatting sqref="I556">
    <cfRule type="containsBlanks" dxfId="2078" priority="2172">
      <formula>LEN(TRIM(I556))=0</formula>
    </cfRule>
  </conditionalFormatting>
  <conditionalFormatting sqref="J556">
    <cfRule type="containsBlanks" dxfId="2077" priority="2171">
      <formula>LEN(TRIM(J556))=0</formula>
    </cfRule>
  </conditionalFormatting>
  <conditionalFormatting sqref="L556">
    <cfRule type="containsBlanks" dxfId="2076" priority="2170">
      <formula>LEN(TRIM(L556))=0</formula>
    </cfRule>
  </conditionalFormatting>
  <conditionalFormatting sqref="N556:P556">
    <cfRule type="containsBlanks" dxfId="2075" priority="2169">
      <formula>LEN(TRIM(N556))=0</formula>
    </cfRule>
  </conditionalFormatting>
  <conditionalFormatting sqref="W556">
    <cfRule type="containsBlanks" dxfId="2074" priority="2168">
      <formula>LEN(TRIM(W556))=0</formula>
    </cfRule>
  </conditionalFormatting>
  <conditionalFormatting sqref="X556">
    <cfRule type="containsBlanks" dxfId="2073" priority="2167">
      <formula>LEN(TRIM(X556))=0</formula>
    </cfRule>
  </conditionalFormatting>
  <conditionalFormatting sqref="AA556 AE556:AH556 AC556">
    <cfRule type="containsBlanks" dxfId="2072" priority="2166">
      <formula>LEN(TRIM(AA556))=0</formula>
    </cfRule>
  </conditionalFormatting>
  <conditionalFormatting sqref="AD556">
    <cfRule type="containsBlanks" dxfId="2071" priority="2165">
      <formula>LEN(TRIM(AD556))=0</formula>
    </cfRule>
  </conditionalFormatting>
  <conditionalFormatting sqref="AB556">
    <cfRule type="containsBlanks" dxfId="2070" priority="2164">
      <formula>LEN(TRIM(AB556))=0</formula>
    </cfRule>
  </conditionalFormatting>
  <conditionalFormatting sqref="Z556">
    <cfRule type="containsBlanks" dxfId="2069" priority="2163">
      <formula>LEN(TRIM(Z556))=0</formula>
    </cfRule>
  </conditionalFormatting>
  <conditionalFormatting sqref="Y556">
    <cfRule type="containsBlanks" dxfId="2068" priority="2162">
      <formula>LEN(TRIM(Y556))=0</formula>
    </cfRule>
  </conditionalFormatting>
  <conditionalFormatting sqref="S554:T555">
    <cfRule type="containsBlanks" dxfId="2067" priority="2161">
      <formula>LEN(TRIM(S554))=0</formula>
    </cfRule>
  </conditionalFormatting>
  <conditionalFormatting sqref="AZ555:BE556">
    <cfRule type="containsBlanks" dxfId="2066" priority="2160">
      <formula>LEN(TRIM(AZ555))=0</formula>
    </cfRule>
  </conditionalFormatting>
  <conditionalFormatting sqref="AY556">
    <cfRule type="containsBlanks" dxfId="2065" priority="2159">
      <formula>LEN(TRIM(AY556))=0</formula>
    </cfRule>
  </conditionalFormatting>
  <conditionalFormatting sqref="BI555:BI556">
    <cfRule type="notContainsBlanks" dxfId="2064" priority="2158">
      <formula>LEN(TRIM(BI555))&gt;0</formula>
    </cfRule>
  </conditionalFormatting>
  <conditionalFormatting sqref="BG554:BG556">
    <cfRule type="containsBlanks" dxfId="2063" priority="2156">
      <formula>LEN(TRIM(BG554))=0</formula>
    </cfRule>
  </conditionalFormatting>
  <conditionalFormatting sqref="BG554:BG556">
    <cfRule type="containsBlanks" dxfId="2062" priority="2157">
      <formula>LEN(TRIM(BG554))=0</formula>
    </cfRule>
  </conditionalFormatting>
  <conditionalFormatting sqref="BF554:BF556">
    <cfRule type="containsBlanks" dxfId="2061" priority="2154">
      <formula>LEN(TRIM(BF554))=0</formula>
    </cfRule>
  </conditionalFormatting>
  <conditionalFormatting sqref="BF554:BF556">
    <cfRule type="containsBlanks" dxfId="2060" priority="2155">
      <formula>LEN(TRIM(BF554))=0</formula>
    </cfRule>
  </conditionalFormatting>
  <conditionalFormatting sqref="AL556">
    <cfRule type="containsBlanks" dxfId="2059" priority="2153">
      <formula>LEN(TRIM(AL556))=0</formula>
    </cfRule>
  </conditionalFormatting>
  <conditionalFormatting sqref="F557:G557">
    <cfRule type="containsBlanks" dxfId="2058" priority="2152">
      <formula>LEN(TRIM(F557))=0</formula>
    </cfRule>
  </conditionalFormatting>
  <conditionalFormatting sqref="H557">
    <cfRule type="containsBlanks" dxfId="2057" priority="2151">
      <formula>LEN(TRIM(H557))=0</formula>
    </cfRule>
  </conditionalFormatting>
  <conditionalFormatting sqref="I557">
    <cfRule type="containsBlanks" dxfId="2056" priority="2150">
      <formula>LEN(TRIM(I557))=0</formula>
    </cfRule>
  </conditionalFormatting>
  <conditionalFormatting sqref="J557">
    <cfRule type="containsBlanks" dxfId="2055" priority="2149">
      <formula>LEN(TRIM(J557))=0</formula>
    </cfRule>
  </conditionalFormatting>
  <conditionalFormatting sqref="K557 M557">
    <cfRule type="containsBlanks" dxfId="2054" priority="2148">
      <formula>LEN(TRIM(K557))=0</formula>
    </cfRule>
  </conditionalFormatting>
  <conditionalFormatting sqref="L557">
    <cfRule type="containsBlanks" dxfId="2053" priority="2147">
      <formula>LEN(TRIM(L557))=0</formula>
    </cfRule>
  </conditionalFormatting>
  <conditionalFormatting sqref="N557:P557">
    <cfRule type="containsBlanks" dxfId="2052" priority="2146">
      <formula>LEN(TRIM(N557))=0</formula>
    </cfRule>
  </conditionalFormatting>
  <conditionalFormatting sqref="W557">
    <cfRule type="containsBlanks" dxfId="2051" priority="2145">
      <formula>LEN(TRIM(W557))=0</formula>
    </cfRule>
  </conditionalFormatting>
  <conditionalFormatting sqref="X557">
    <cfRule type="containsBlanks" dxfId="2050" priority="2144">
      <formula>LEN(TRIM(X557))=0</formula>
    </cfRule>
  </conditionalFormatting>
  <conditionalFormatting sqref="Y557">
    <cfRule type="containsBlanks" dxfId="2049" priority="2143">
      <formula>LEN(TRIM(Y557))=0</formula>
    </cfRule>
  </conditionalFormatting>
  <conditionalFormatting sqref="BF557">
    <cfRule type="containsBlanks" dxfId="2048" priority="2142">
      <formula>LEN(TRIM(BF557))=0</formula>
    </cfRule>
  </conditionalFormatting>
  <conditionalFormatting sqref="BG557">
    <cfRule type="containsBlanks" dxfId="2047" priority="2140">
      <formula>LEN(TRIM(BG557))=0</formula>
    </cfRule>
  </conditionalFormatting>
  <conditionalFormatting sqref="BG557">
    <cfRule type="containsBlanks" dxfId="2046" priority="2141">
      <formula>LEN(TRIM(BG557))=0</formula>
    </cfRule>
  </conditionalFormatting>
  <conditionalFormatting sqref="AI557:AN557">
    <cfRule type="containsBlanks" dxfId="2045" priority="2139">
      <formula>LEN(TRIM(AI557))=0</formula>
    </cfRule>
  </conditionalFormatting>
  <conditionalFormatting sqref="AX557">
    <cfRule type="containsBlanks" dxfId="2044" priority="2138">
      <formula>LEN(TRIM(AX557))=0</formula>
    </cfRule>
  </conditionalFormatting>
  <conditionalFormatting sqref="AU557:AV557">
    <cfRule type="containsBlanks" dxfId="2043" priority="2137">
      <formula>LEN(TRIM(AU557))=0</formula>
    </cfRule>
  </conditionalFormatting>
  <conditionalFormatting sqref="AS557:AT557">
    <cfRule type="containsBlanks" dxfId="2042" priority="2136">
      <formula>LEN(TRIM(AS557))=0</formula>
    </cfRule>
  </conditionalFormatting>
  <conditionalFormatting sqref="S557:T557">
    <cfRule type="containsBlanks" dxfId="2041" priority="2135">
      <formula>LEN(TRIM(S557))=0</formula>
    </cfRule>
  </conditionalFormatting>
  <conditionalFormatting sqref="AP557">
    <cfRule type="containsBlanks" dxfId="2040" priority="2134">
      <formula>LEN(TRIM(AP557))=0</formula>
    </cfRule>
  </conditionalFormatting>
  <conditionalFormatting sqref="AY557:BE557">
    <cfRule type="containsBlanks" dxfId="2039" priority="2133">
      <formula>LEN(TRIM(AY557))=0</formula>
    </cfRule>
  </conditionalFormatting>
  <conditionalFormatting sqref="AY557:BD557">
    <cfRule type="containsBlanks" dxfId="2038" priority="2132">
      <formula>LEN(TRIM(AY557))=0</formula>
    </cfRule>
  </conditionalFormatting>
  <conditionalFormatting sqref="BE557">
    <cfRule type="containsBlanks" dxfId="2037" priority="2131">
      <formula>LEN(TRIM(BE557))=0</formula>
    </cfRule>
  </conditionalFormatting>
  <conditionalFormatting sqref="F558">
    <cfRule type="containsBlanks" dxfId="2036" priority="2130">
      <formula>LEN(TRIM(F558))=0</formula>
    </cfRule>
  </conditionalFormatting>
  <conditionalFormatting sqref="H558">
    <cfRule type="containsBlanks" dxfId="2035" priority="2129">
      <formula>LEN(TRIM(H558))=0</formula>
    </cfRule>
  </conditionalFormatting>
  <conditionalFormatting sqref="W558">
    <cfRule type="containsBlanks" dxfId="2034" priority="2126">
      <formula>LEN(TRIM(W558))=0</formula>
    </cfRule>
  </conditionalFormatting>
  <conditionalFormatting sqref="X558">
    <cfRule type="containsBlanks" dxfId="2033" priority="2125">
      <formula>LEN(TRIM(X558))=0</formula>
    </cfRule>
  </conditionalFormatting>
  <conditionalFormatting sqref="Y558">
    <cfRule type="containsBlanks" dxfId="2032" priority="2124">
      <formula>LEN(TRIM(Y558))=0</formula>
    </cfRule>
  </conditionalFormatting>
  <conditionalFormatting sqref="G559 K559 Z559 M559:V559 AI559:AM559 AQ559:AT559">
    <cfRule type="containsBlanks" dxfId="2031" priority="2123">
      <formula>LEN(TRIM(G559))=0</formula>
    </cfRule>
  </conditionalFormatting>
  <conditionalFormatting sqref="BI559">
    <cfRule type="notContainsBlanks" dxfId="2030" priority="2122">
      <formula>LEN(TRIM(BI559))&gt;0</formula>
    </cfRule>
  </conditionalFormatting>
  <conditionalFormatting sqref="F559">
    <cfRule type="containsBlanks" dxfId="2029" priority="2121">
      <formula>LEN(TRIM(F559))=0</formula>
    </cfRule>
  </conditionalFormatting>
  <conditionalFormatting sqref="H559">
    <cfRule type="containsBlanks" dxfId="2028" priority="2120">
      <formula>LEN(TRIM(H559))=0</formula>
    </cfRule>
  </conditionalFormatting>
  <conditionalFormatting sqref="I559">
    <cfRule type="containsBlanks" dxfId="2027" priority="2119">
      <formula>LEN(TRIM(I559))=0</formula>
    </cfRule>
  </conditionalFormatting>
  <conditionalFormatting sqref="J559">
    <cfRule type="containsBlanks" dxfId="2026" priority="2118">
      <formula>LEN(TRIM(J559))=0</formula>
    </cfRule>
  </conditionalFormatting>
  <conditionalFormatting sqref="W559">
    <cfRule type="containsBlanks" dxfId="2025" priority="2117">
      <formula>LEN(TRIM(W559))=0</formula>
    </cfRule>
  </conditionalFormatting>
  <conditionalFormatting sqref="X559">
    <cfRule type="containsBlanks" dxfId="2024" priority="2116">
      <formula>LEN(TRIM(X559))=0</formula>
    </cfRule>
  </conditionalFormatting>
  <conditionalFormatting sqref="Y559">
    <cfRule type="containsBlanks" dxfId="2023" priority="2115">
      <formula>LEN(TRIM(Y559))=0</formula>
    </cfRule>
  </conditionalFormatting>
  <conditionalFormatting sqref="I558">
    <cfRule type="containsBlanks" dxfId="2022" priority="2114">
      <formula>LEN(TRIM(I558))=0</formula>
    </cfRule>
  </conditionalFormatting>
  <conditionalFormatting sqref="J558">
    <cfRule type="containsBlanks" dxfId="2021" priority="2113">
      <formula>LEN(TRIM(J558))=0</formula>
    </cfRule>
  </conditionalFormatting>
  <conditionalFormatting sqref="T558">
    <cfRule type="containsBlanks" dxfId="2020" priority="2112">
      <formula>LEN(TRIM(T558))=0</formula>
    </cfRule>
  </conditionalFormatting>
  <conditionalFormatting sqref="AI558:AN558">
    <cfRule type="containsBlanks" dxfId="2019" priority="2111">
      <formula>LEN(TRIM(AI558))=0</formula>
    </cfRule>
  </conditionalFormatting>
  <conditionalFormatting sqref="L558:L559">
    <cfRule type="containsBlanks" dxfId="2018" priority="2110">
      <formula>LEN(TRIM(L558))=0</formula>
    </cfRule>
  </conditionalFormatting>
  <conditionalFormatting sqref="AB558">
    <cfRule type="containsBlanks" dxfId="2017" priority="2109">
      <formula>LEN(TRIM(AB558))=0</formula>
    </cfRule>
  </conditionalFormatting>
  <conditionalFormatting sqref="AC559:AH559">
    <cfRule type="containsBlanks" dxfId="2016" priority="2108">
      <formula>LEN(TRIM(AC559))=0</formula>
    </cfRule>
  </conditionalFormatting>
  <conditionalFormatting sqref="AB559">
    <cfRule type="containsBlanks" dxfId="2015" priority="2107">
      <formula>LEN(TRIM(AB559))=0</formula>
    </cfRule>
  </conditionalFormatting>
  <conditionalFormatting sqref="AA559">
    <cfRule type="containsBlanks" dxfId="2014" priority="2106">
      <formula>LEN(TRIM(AA559))=0</formula>
    </cfRule>
  </conditionalFormatting>
  <conditionalFormatting sqref="AX558">
    <cfRule type="containsBlanks" dxfId="2013" priority="2105">
      <formula>LEN(TRIM(AX558))=0</formula>
    </cfRule>
  </conditionalFormatting>
  <conditionalFormatting sqref="AU558:AV558">
    <cfRule type="containsBlanks" dxfId="2012" priority="2104">
      <formula>LEN(TRIM(AU558))=0</formula>
    </cfRule>
  </conditionalFormatting>
  <conditionalFormatting sqref="AS558:AT558">
    <cfRule type="containsBlanks" dxfId="2011" priority="2103">
      <formula>LEN(TRIM(AS558))=0</formula>
    </cfRule>
  </conditionalFormatting>
  <conditionalFormatting sqref="AU559:AV559">
    <cfRule type="containsBlanks" dxfId="2010" priority="2102">
      <formula>LEN(TRIM(AU559))=0</formula>
    </cfRule>
  </conditionalFormatting>
  <conditionalFormatting sqref="AN559">
    <cfRule type="containsBlanks" dxfId="2009" priority="2101">
      <formula>LEN(TRIM(AN559))=0</formula>
    </cfRule>
  </conditionalFormatting>
  <conditionalFormatting sqref="AO559:AP559">
    <cfRule type="containsBlanks" dxfId="2008" priority="2100">
      <formula>LEN(TRIM(AO559))=0</formula>
    </cfRule>
  </conditionalFormatting>
  <conditionalFormatting sqref="AW558:AW559">
    <cfRule type="containsBlanks" dxfId="2007" priority="2099">
      <formula>LEN(TRIM(AW558))=0</formula>
    </cfRule>
  </conditionalFormatting>
  <conditionalFormatting sqref="AX559">
    <cfRule type="containsBlanks" dxfId="2006" priority="2098">
      <formula>LEN(TRIM(AX559))=0</formula>
    </cfRule>
  </conditionalFormatting>
  <conditionalFormatting sqref="AY558:BE559">
    <cfRule type="containsBlanks" dxfId="2005" priority="2097">
      <formula>LEN(TRIM(AY558))=0</formula>
    </cfRule>
  </conditionalFormatting>
  <conditionalFormatting sqref="AY558:BD559">
    <cfRule type="containsBlanks" dxfId="2004" priority="2096">
      <formula>LEN(TRIM(AY558))=0</formula>
    </cfRule>
  </conditionalFormatting>
  <conditionalFormatting sqref="BE558:BE559">
    <cfRule type="containsBlanks" dxfId="2003" priority="2095">
      <formula>LEN(TRIM(BE558))=0</formula>
    </cfRule>
  </conditionalFormatting>
  <conditionalFormatting sqref="BF558:BF559">
    <cfRule type="containsBlanks" dxfId="2002" priority="2093">
      <formula>LEN(TRIM(BF558))=0</formula>
    </cfRule>
  </conditionalFormatting>
  <conditionalFormatting sqref="BF558:BF559">
    <cfRule type="containsBlanks" dxfId="2001" priority="2094">
      <formula>LEN(TRIM(BF558))=0</formula>
    </cfRule>
  </conditionalFormatting>
  <conditionalFormatting sqref="BG558:BG559">
    <cfRule type="containsBlanks" dxfId="2000" priority="2091">
      <formula>LEN(TRIM(BG558))=0</formula>
    </cfRule>
  </conditionalFormatting>
  <conditionalFormatting sqref="BG558:BG559">
    <cfRule type="containsBlanks" dxfId="1999" priority="2092">
      <formula>LEN(TRIM(BG558))=0</formula>
    </cfRule>
  </conditionalFormatting>
  <conditionalFormatting sqref="H560">
    <cfRule type="containsBlanks" dxfId="1998" priority="2090">
      <formula>LEN(TRIM(H560))=0</formula>
    </cfRule>
  </conditionalFormatting>
  <conditionalFormatting sqref="G560">
    <cfRule type="containsBlanks" dxfId="1997" priority="2089">
      <formula>LEN(TRIM(G560))=0</formula>
    </cfRule>
  </conditionalFormatting>
  <conditionalFormatting sqref="I560">
    <cfRule type="containsBlanks" dxfId="1996" priority="2088">
      <formula>LEN(TRIM(I560))=0</formula>
    </cfRule>
  </conditionalFormatting>
  <conditionalFormatting sqref="J560">
    <cfRule type="containsBlanks" dxfId="1995" priority="2087">
      <formula>LEN(TRIM(J560))=0</formula>
    </cfRule>
  </conditionalFormatting>
  <conditionalFormatting sqref="W560">
    <cfRule type="containsBlanks" dxfId="1994" priority="2086">
      <formula>LEN(TRIM(W560))=0</formula>
    </cfRule>
  </conditionalFormatting>
  <conditionalFormatting sqref="X560">
    <cfRule type="containsBlanks" dxfId="1993" priority="2085">
      <formula>LEN(TRIM(X560))=0</formula>
    </cfRule>
  </conditionalFormatting>
  <conditionalFormatting sqref="Z560">
    <cfRule type="containsBlanks" dxfId="1992" priority="2084">
      <formula>LEN(TRIM(Z560))=0</formula>
    </cfRule>
  </conditionalFormatting>
  <conditionalFormatting sqref="Y560">
    <cfRule type="containsBlanks" dxfId="1991" priority="2083">
      <formula>LEN(TRIM(Y560))=0</formula>
    </cfRule>
  </conditionalFormatting>
  <conditionalFormatting sqref="AE560">
    <cfRule type="containsBlanks" dxfId="1990" priority="2082">
      <formula>LEN(TRIM(AE560))=0</formula>
    </cfRule>
  </conditionalFormatting>
  <conditionalFormatting sqref="AB560">
    <cfRule type="containsBlanks" dxfId="1989" priority="2081">
      <formula>LEN(TRIM(AB560))=0</formula>
    </cfRule>
  </conditionalFormatting>
  <conditionalFormatting sqref="AC560:AD560">
    <cfRule type="containsBlanks" dxfId="1988" priority="2080">
      <formula>LEN(TRIM(AC560))=0</formula>
    </cfRule>
  </conditionalFormatting>
  <conditionalFormatting sqref="AP560">
    <cfRule type="containsBlanks" dxfId="1987" priority="2079">
      <formula>LEN(TRIM(AP560))=0</formula>
    </cfRule>
  </conditionalFormatting>
  <conditionalFormatting sqref="AL560">
    <cfRule type="containsBlanks" dxfId="1986" priority="2078">
      <formula>LEN(TRIM(AL560))=0</formula>
    </cfRule>
  </conditionalFormatting>
  <conditionalFormatting sqref="AN560">
    <cfRule type="containsBlanks" dxfId="1985" priority="2076">
      <formula>LEN(TRIM(AN560))=0</formula>
    </cfRule>
  </conditionalFormatting>
  <conditionalFormatting sqref="AU560:AV560">
    <cfRule type="containsBlanks" dxfId="1984" priority="2075">
      <formula>LEN(TRIM(AU560))=0</formula>
    </cfRule>
  </conditionalFormatting>
  <conditionalFormatting sqref="BF560">
    <cfRule type="containsBlanks" dxfId="1983" priority="2073">
      <formula>LEN(TRIM(BF560))=0</formula>
    </cfRule>
  </conditionalFormatting>
  <conditionalFormatting sqref="BF560">
    <cfRule type="containsBlanks" dxfId="1982" priority="2074">
      <formula>LEN(TRIM(BF560))=0</formula>
    </cfRule>
  </conditionalFormatting>
  <conditionalFormatting sqref="O560">
    <cfRule type="containsBlanks" dxfId="1981" priority="2071">
      <formula>LEN(TRIM(O560))=0</formula>
    </cfRule>
  </conditionalFormatting>
  <conditionalFormatting sqref="K560:M560">
    <cfRule type="containsBlanks" dxfId="1980" priority="2070">
      <formula>LEN(TRIM(K560))=0</formula>
    </cfRule>
  </conditionalFormatting>
  <conditionalFormatting sqref="H561">
    <cfRule type="containsBlanks" dxfId="1979" priority="2069">
      <formula>LEN(TRIM(H561))=0</formula>
    </cfRule>
  </conditionalFormatting>
  <conditionalFormatting sqref="F561">
    <cfRule type="containsBlanks" dxfId="1978" priority="2068">
      <formula>LEN(TRIM(F561))=0</formula>
    </cfRule>
  </conditionalFormatting>
  <conditionalFormatting sqref="G561">
    <cfRule type="containsBlanks" dxfId="1977" priority="2067">
      <formula>LEN(TRIM(G561))=0</formula>
    </cfRule>
  </conditionalFormatting>
  <conditionalFormatting sqref="H562">
    <cfRule type="containsBlanks" dxfId="1976" priority="2066">
      <formula>LEN(TRIM(H562))=0</formula>
    </cfRule>
  </conditionalFormatting>
  <conditionalFormatting sqref="F562">
    <cfRule type="containsBlanks" dxfId="1975" priority="2065">
      <formula>LEN(TRIM(F562))=0</formula>
    </cfRule>
  </conditionalFormatting>
  <conditionalFormatting sqref="I561:I562">
    <cfRule type="containsBlanks" dxfId="1974" priority="2064">
      <formula>LEN(TRIM(I561))=0</formula>
    </cfRule>
  </conditionalFormatting>
  <conditionalFormatting sqref="J561:J562">
    <cfRule type="containsBlanks" dxfId="1973" priority="2063">
      <formula>LEN(TRIM(J561))=0</formula>
    </cfRule>
  </conditionalFormatting>
  <conditionalFormatting sqref="K561:P562">
    <cfRule type="containsBlanks" dxfId="1972" priority="2062">
      <formula>LEN(TRIM(K561))=0</formula>
    </cfRule>
  </conditionalFormatting>
  <conditionalFormatting sqref="S561:S562">
    <cfRule type="containsBlanks" dxfId="1971" priority="2061">
      <formula>LEN(TRIM(S561))=0</formula>
    </cfRule>
  </conditionalFormatting>
  <conditionalFormatting sqref="T561:T562">
    <cfRule type="containsBlanks" dxfId="1970" priority="2060">
      <formula>LEN(TRIM(T561))=0</formula>
    </cfRule>
  </conditionalFormatting>
  <conditionalFormatting sqref="W561:W562">
    <cfRule type="containsBlanks" dxfId="1969" priority="2059">
      <formula>LEN(TRIM(W561))=0</formula>
    </cfRule>
  </conditionalFormatting>
  <conditionalFormatting sqref="X561:X562">
    <cfRule type="containsBlanks" dxfId="1968" priority="2058">
      <formula>LEN(TRIM(X561))=0</formula>
    </cfRule>
  </conditionalFormatting>
  <conditionalFormatting sqref="Z561:Z562">
    <cfRule type="containsBlanks" dxfId="1967" priority="2057">
      <formula>LEN(TRIM(Z561))=0</formula>
    </cfRule>
  </conditionalFormatting>
  <conditionalFormatting sqref="AF561:AF562">
    <cfRule type="containsBlanks" dxfId="1966" priority="2056">
      <formula>LEN(TRIM(AF561))=0</formula>
    </cfRule>
  </conditionalFormatting>
  <conditionalFormatting sqref="AC561:AD562">
    <cfRule type="containsBlanks" dxfId="1965" priority="2055">
      <formula>LEN(TRIM(AC561))=0</formula>
    </cfRule>
  </conditionalFormatting>
  <conditionalFormatting sqref="AI561:AN562">
    <cfRule type="containsBlanks" dxfId="1964" priority="2054">
      <formula>LEN(TRIM(AI561))=0</formula>
    </cfRule>
  </conditionalFormatting>
  <conditionalFormatting sqref="AY561:BE562">
    <cfRule type="containsBlanks" dxfId="1963" priority="2053">
      <formula>LEN(TRIM(AY561))=0</formula>
    </cfRule>
  </conditionalFormatting>
  <conditionalFormatting sqref="AY561:BD562">
    <cfRule type="containsBlanks" dxfId="1962" priority="2052">
      <formula>LEN(TRIM(AY561))=0</formula>
    </cfRule>
  </conditionalFormatting>
  <conditionalFormatting sqref="BE561:BE562">
    <cfRule type="containsBlanks" dxfId="1961" priority="2051">
      <formula>LEN(TRIM(BE561))=0</formula>
    </cfRule>
  </conditionalFormatting>
  <conditionalFormatting sqref="BG561:BG562">
    <cfRule type="containsBlanks" dxfId="1960" priority="2049">
      <formula>LEN(TRIM(BG561))=0</formula>
    </cfRule>
  </conditionalFormatting>
  <conditionalFormatting sqref="BG561:BG562">
    <cfRule type="containsBlanks" dxfId="1959" priority="2050">
      <formula>LEN(TRIM(BG561))=0</formula>
    </cfRule>
  </conditionalFormatting>
  <conditionalFormatting sqref="AU561:AV562">
    <cfRule type="containsBlanks" dxfId="1958" priority="2048">
      <formula>LEN(TRIM(AU561))=0</formula>
    </cfRule>
  </conditionalFormatting>
  <conditionalFormatting sqref="AS561:AT562">
    <cfRule type="containsBlanks" dxfId="1957" priority="2047">
      <formula>LEN(TRIM(AS561))=0</formula>
    </cfRule>
  </conditionalFormatting>
  <conditionalFormatting sqref="AX561">
    <cfRule type="containsBlanks" dxfId="1956" priority="2044">
      <formula>LEN(TRIM(AX561))=0</formula>
    </cfRule>
  </conditionalFormatting>
  <conditionalFormatting sqref="AX562">
    <cfRule type="containsBlanks" dxfId="1955" priority="2043">
      <formula>LEN(TRIM(AX562))=0</formula>
    </cfRule>
  </conditionalFormatting>
  <conditionalFormatting sqref="AW561:AW562">
    <cfRule type="containsBlanks" dxfId="1954" priority="2042">
      <formula>LEN(TRIM(AW561))=0</formula>
    </cfRule>
  </conditionalFormatting>
  <conditionalFormatting sqref="H563">
    <cfRule type="containsBlanks" dxfId="1953" priority="2041">
      <formula>LEN(TRIM(H563))=0</formula>
    </cfRule>
  </conditionalFormatting>
  <conditionalFormatting sqref="F563">
    <cfRule type="containsBlanks" dxfId="1952" priority="2040">
      <formula>LEN(TRIM(F563))=0</formula>
    </cfRule>
  </conditionalFormatting>
  <conditionalFormatting sqref="G563">
    <cfRule type="containsBlanks" dxfId="1951" priority="2039">
      <formula>LEN(TRIM(G563))=0</formula>
    </cfRule>
  </conditionalFormatting>
  <conditionalFormatting sqref="I563">
    <cfRule type="containsBlanks" dxfId="1950" priority="2038">
      <formula>LEN(TRIM(I563))=0</formula>
    </cfRule>
  </conditionalFormatting>
  <conditionalFormatting sqref="J563">
    <cfRule type="containsBlanks" dxfId="1949" priority="2037">
      <formula>LEN(TRIM(J563))=0</formula>
    </cfRule>
  </conditionalFormatting>
  <conditionalFormatting sqref="O563">
    <cfRule type="containsBlanks" dxfId="1948" priority="2036">
      <formula>LEN(TRIM(O563))=0</formula>
    </cfRule>
  </conditionalFormatting>
  <conditionalFormatting sqref="K563:M563">
    <cfRule type="containsBlanks" dxfId="1947" priority="2035">
      <formula>LEN(TRIM(K563))=0</formula>
    </cfRule>
  </conditionalFormatting>
  <conditionalFormatting sqref="X563">
    <cfRule type="containsBlanks" dxfId="1946" priority="2034">
      <formula>LEN(TRIM(X563))=0</formula>
    </cfRule>
  </conditionalFormatting>
  <conditionalFormatting sqref="AE563">
    <cfRule type="containsBlanks" dxfId="1945" priority="2033">
      <formula>LEN(TRIM(AE563))=0</formula>
    </cfRule>
  </conditionalFormatting>
  <conditionalFormatting sqref="AF563">
    <cfRule type="containsBlanks" dxfId="1944" priority="2032">
      <formula>LEN(TRIM(AF563))=0</formula>
    </cfRule>
  </conditionalFormatting>
  <conditionalFormatting sqref="AI563:AN563">
    <cfRule type="containsBlanks" dxfId="1943" priority="2031">
      <formula>LEN(TRIM(AI563))=0</formula>
    </cfRule>
  </conditionalFormatting>
  <conditionalFormatting sqref="S563">
    <cfRule type="containsBlanks" dxfId="1942" priority="2030">
      <formula>LEN(TRIM(S563))=0</formula>
    </cfRule>
  </conditionalFormatting>
  <conditionalFormatting sqref="T563">
    <cfRule type="containsBlanks" dxfId="1941" priority="2029">
      <formula>LEN(TRIM(T563))=0</formula>
    </cfRule>
  </conditionalFormatting>
  <conditionalFormatting sqref="AP563">
    <cfRule type="containsBlanks" dxfId="1940" priority="2028">
      <formula>LEN(TRIM(AP563))=0</formula>
    </cfRule>
  </conditionalFormatting>
  <conditionalFormatting sqref="AU563:AV563">
    <cfRule type="containsBlanks" dxfId="1939" priority="2027">
      <formula>LEN(TRIM(AU563))=0</formula>
    </cfRule>
  </conditionalFormatting>
  <conditionalFormatting sqref="AS563:AT563">
    <cfRule type="containsBlanks" dxfId="1938" priority="2026">
      <formula>LEN(TRIM(AS563))=0</formula>
    </cfRule>
  </conditionalFormatting>
  <conditionalFormatting sqref="AW563">
    <cfRule type="containsBlanks" dxfId="1937" priority="2025">
      <formula>LEN(TRIM(AW563))=0</formula>
    </cfRule>
  </conditionalFormatting>
  <conditionalFormatting sqref="AY563:BE563">
    <cfRule type="containsBlanks" dxfId="1936" priority="2024">
      <formula>LEN(TRIM(AY563))=0</formula>
    </cfRule>
  </conditionalFormatting>
  <conditionalFormatting sqref="AY563:BD563">
    <cfRule type="containsBlanks" dxfId="1935" priority="2023">
      <formula>LEN(TRIM(AY563))=0</formula>
    </cfRule>
  </conditionalFormatting>
  <conditionalFormatting sqref="BE563">
    <cfRule type="containsBlanks" dxfId="1934" priority="2022">
      <formula>LEN(TRIM(BE563))=0</formula>
    </cfRule>
  </conditionalFormatting>
  <conditionalFormatting sqref="AX563">
    <cfRule type="containsBlanks" dxfId="1933" priority="2021">
      <formula>LEN(TRIM(AX563))=0</formula>
    </cfRule>
  </conditionalFormatting>
  <conditionalFormatting sqref="BF563">
    <cfRule type="containsBlanks" dxfId="1932" priority="2019">
      <formula>LEN(TRIM(BF563))=0</formula>
    </cfRule>
  </conditionalFormatting>
  <conditionalFormatting sqref="BF563">
    <cfRule type="containsBlanks" dxfId="1931" priority="2020">
      <formula>LEN(TRIM(BF563))=0</formula>
    </cfRule>
  </conditionalFormatting>
  <conditionalFormatting sqref="BG563">
    <cfRule type="containsBlanks" dxfId="1930" priority="2017">
      <formula>LEN(TRIM(BG563))=0</formula>
    </cfRule>
  </conditionalFormatting>
  <conditionalFormatting sqref="BG563">
    <cfRule type="containsBlanks" dxfId="1929" priority="2018">
      <formula>LEN(TRIM(BG563))=0</formula>
    </cfRule>
  </conditionalFormatting>
  <conditionalFormatting sqref="H564">
    <cfRule type="containsBlanks" dxfId="1928" priority="2016">
      <formula>LEN(TRIM(H564))=0</formula>
    </cfRule>
  </conditionalFormatting>
  <conditionalFormatting sqref="I564">
    <cfRule type="containsBlanks" dxfId="1927" priority="2015">
      <formula>LEN(TRIM(I564))=0</formula>
    </cfRule>
  </conditionalFormatting>
  <conditionalFormatting sqref="J564">
    <cfRule type="containsBlanks" dxfId="1926" priority="2014">
      <formula>LEN(TRIM(J564))=0</formula>
    </cfRule>
  </conditionalFormatting>
  <conditionalFormatting sqref="L564">
    <cfRule type="containsBlanks" dxfId="1925" priority="2013">
      <formula>LEN(TRIM(L564))=0</formula>
    </cfRule>
  </conditionalFormatting>
  <conditionalFormatting sqref="O564">
    <cfRule type="containsBlanks" dxfId="1924" priority="2012">
      <formula>LEN(TRIM(O564))=0</formula>
    </cfRule>
  </conditionalFormatting>
  <conditionalFormatting sqref="AB564">
    <cfRule type="containsBlanks" dxfId="1923" priority="2011">
      <formula>LEN(TRIM(AB564))=0</formula>
    </cfRule>
  </conditionalFormatting>
  <conditionalFormatting sqref="Z564">
    <cfRule type="containsBlanks" dxfId="1922" priority="2010">
      <formula>LEN(TRIM(Z564))=0</formula>
    </cfRule>
  </conditionalFormatting>
  <conditionalFormatting sqref="AK564:AL564">
    <cfRule type="containsBlanks" dxfId="1921" priority="2009">
      <formula>LEN(TRIM(AK564))=0</formula>
    </cfRule>
  </conditionalFormatting>
  <conditionalFormatting sqref="AP564">
    <cfRule type="containsBlanks" dxfId="1920" priority="2008">
      <formula>LEN(TRIM(AP564))=0</formula>
    </cfRule>
  </conditionalFormatting>
  <conditionalFormatting sqref="AU564:AV564">
    <cfRule type="containsBlanks" dxfId="1919" priority="2007">
      <formula>LEN(TRIM(AU564))=0</formula>
    </cfRule>
  </conditionalFormatting>
  <conditionalFormatting sqref="AW564">
    <cfRule type="containsBlanks" dxfId="1918" priority="2006">
      <formula>LEN(TRIM(AW564))=0</formula>
    </cfRule>
  </conditionalFormatting>
  <conditionalFormatting sqref="H565">
    <cfRule type="containsBlanks" dxfId="1917" priority="2005">
      <formula>LEN(TRIM(H565))=0</formula>
    </cfRule>
  </conditionalFormatting>
  <conditionalFormatting sqref="I565">
    <cfRule type="containsBlanks" dxfId="1916" priority="2004">
      <formula>LEN(TRIM(I565))=0</formula>
    </cfRule>
  </conditionalFormatting>
  <conditionalFormatting sqref="J565">
    <cfRule type="containsBlanks" dxfId="1915" priority="2003">
      <formula>LEN(TRIM(J565))=0</formula>
    </cfRule>
  </conditionalFormatting>
  <conditionalFormatting sqref="K565">
    <cfRule type="containsBlanks" dxfId="1914" priority="2002">
      <formula>LEN(TRIM(K565))=0</formula>
    </cfRule>
  </conditionalFormatting>
  <conditionalFormatting sqref="M565">
    <cfRule type="containsBlanks" dxfId="1913" priority="2001">
      <formula>LEN(TRIM(M565))=0</formula>
    </cfRule>
  </conditionalFormatting>
  <conditionalFormatting sqref="N565:P565">
    <cfRule type="containsBlanks" dxfId="1912" priority="2000">
      <formula>LEN(TRIM(N565))=0</formula>
    </cfRule>
  </conditionalFormatting>
  <conditionalFormatting sqref="AE565">
    <cfRule type="containsBlanks" dxfId="1911" priority="1999">
      <formula>LEN(TRIM(AE565))=0</formula>
    </cfRule>
  </conditionalFormatting>
  <conditionalFormatting sqref="AX565">
    <cfRule type="containsBlanks" dxfId="1910" priority="1998">
      <formula>LEN(TRIM(AX565))=0</formula>
    </cfRule>
  </conditionalFormatting>
  <conditionalFormatting sqref="AY565:BE565">
    <cfRule type="containsBlanks" dxfId="1909" priority="1997">
      <formula>LEN(TRIM(AY565))=0</formula>
    </cfRule>
  </conditionalFormatting>
  <conditionalFormatting sqref="AY565:BD565">
    <cfRule type="containsBlanks" dxfId="1908" priority="1996">
      <formula>LEN(TRIM(AY565))=0</formula>
    </cfRule>
  </conditionalFormatting>
  <conditionalFormatting sqref="BE565">
    <cfRule type="containsBlanks" dxfId="1907" priority="1995">
      <formula>LEN(TRIM(BE565))=0</formula>
    </cfRule>
  </conditionalFormatting>
  <conditionalFormatting sqref="F566:G566 L566 T566:AD566 AF566:AJ566 AS566:AT566">
    <cfRule type="containsBlanks" dxfId="1906" priority="1994">
      <formula>LEN(TRIM(F566))=0</formula>
    </cfRule>
  </conditionalFormatting>
  <conditionalFormatting sqref="BI566">
    <cfRule type="notContainsBlanks" dxfId="1905" priority="1993">
      <formula>LEN(TRIM(BI566))&gt;0</formula>
    </cfRule>
  </conditionalFormatting>
  <conditionalFormatting sqref="H566">
    <cfRule type="containsBlanks" dxfId="1904" priority="1992">
      <formula>LEN(TRIM(H566))=0</formula>
    </cfRule>
  </conditionalFormatting>
  <conditionalFormatting sqref="I566">
    <cfRule type="containsBlanks" dxfId="1903" priority="1991">
      <formula>LEN(TRIM(I566))=0</formula>
    </cfRule>
  </conditionalFormatting>
  <conditionalFormatting sqref="J566">
    <cfRule type="containsBlanks" dxfId="1902" priority="1990">
      <formula>LEN(TRIM(J566))=0</formula>
    </cfRule>
  </conditionalFormatting>
  <conditionalFormatting sqref="K566">
    <cfRule type="containsBlanks" dxfId="1901" priority="1989">
      <formula>LEN(TRIM(K566))=0</formula>
    </cfRule>
  </conditionalFormatting>
  <conditionalFormatting sqref="M566">
    <cfRule type="containsBlanks" dxfId="1900" priority="1988">
      <formula>LEN(TRIM(M566))=0</formula>
    </cfRule>
  </conditionalFormatting>
  <conditionalFormatting sqref="N566:P566">
    <cfRule type="containsBlanks" dxfId="1899" priority="1987">
      <formula>LEN(TRIM(N566))=0</formula>
    </cfRule>
  </conditionalFormatting>
  <conditionalFormatting sqref="AE566">
    <cfRule type="containsBlanks" dxfId="1898" priority="1986">
      <formula>LEN(TRIM(AE566))=0</formula>
    </cfRule>
  </conditionalFormatting>
  <conditionalFormatting sqref="AX566">
    <cfRule type="containsBlanks" dxfId="1897" priority="1985">
      <formula>LEN(TRIM(AX566))=0</formula>
    </cfRule>
  </conditionalFormatting>
  <conditionalFormatting sqref="AY566:BE566">
    <cfRule type="containsBlanks" dxfId="1896" priority="1984">
      <formula>LEN(TRIM(AY566))=0</formula>
    </cfRule>
  </conditionalFormatting>
  <conditionalFormatting sqref="AY566:BD566">
    <cfRule type="containsBlanks" dxfId="1895" priority="1983">
      <formula>LEN(TRIM(AY566))=0</formula>
    </cfRule>
  </conditionalFormatting>
  <conditionalFormatting sqref="BE566">
    <cfRule type="containsBlanks" dxfId="1894" priority="1982">
      <formula>LEN(TRIM(BE566))=0</formula>
    </cfRule>
  </conditionalFormatting>
  <conditionalFormatting sqref="F567:G567 L567 T567:AD567 AF567:AJ567 AS567:AT567">
    <cfRule type="containsBlanks" dxfId="1893" priority="1981">
      <formula>LEN(TRIM(F567))=0</formula>
    </cfRule>
  </conditionalFormatting>
  <conditionalFormatting sqref="BI567">
    <cfRule type="notContainsBlanks" dxfId="1892" priority="1980">
      <formula>LEN(TRIM(BI567))&gt;0</formula>
    </cfRule>
  </conditionalFormatting>
  <conditionalFormatting sqref="H567">
    <cfRule type="containsBlanks" dxfId="1891" priority="1979">
      <formula>LEN(TRIM(H567))=0</formula>
    </cfRule>
  </conditionalFormatting>
  <conditionalFormatting sqref="I567">
    <cfRule type="containsBlanks" dxfId="1890" priority="1978">
      <formula>LEN(TRIM(I567))=0</formula>
    </cfRule>
  </conditionalFormatting>
  <conditionalFormatting sqref="J567">
    <cfRule type="containsBlanks" dxfId="1889" priority="1977">
      <formula>LEN(TRIM(J567))=0</formula>
    </cfRule>
  </conditionalFormatting>
  <conditionalFormatting sqref="K567">
    <cfRule type="containsBlanks" dxfId="1888" priority="1976">
      <formula>LEN(TRIM(K567))=0</formula>
    </cfRule>
  </conditionalFormatting>
  <conditionalFormatting sqref="M567">
    <cfRule type="containsBlanks" dxfId="1887" priority="1975">
      <formula>LEN(TRIM(M567))=0</formula>
    </cfRule>
  </conditionalFormatting>
  <conditionalFormatting sqref="N567:P567">
    <cfRule type="containsBlanks" dxfId="1886" priority="1974">
      <formula>LEN(TRIM(N567))=0</formula>
    </cfRule>
  </conditionalFormatting>
  <conditionalFormatting sqref="AE567">
    <cfRule type="containsBlanks" dxfId="1885" priority="1973">
      <formula>LEN(TRIM(AE567))=0</formula>
    </cfRule>
  </conditionalFormatting>
  <conditionalFormatting sqref="AX567">
    <cfRule type="containsBlanks" dxfId="1884" priority="1972">
      <formula>LEN(TRIM(AX567))=0</formula>
    </cfRule>
  </conditionalFormatting>
  <conditionalFormatting sqref="AY567:BE567">
    <cfRule type="containsBlanks" dxfId="1883" priority="1971">
      <formula>LEN(TRIM(AY567))=0</formula>
    </cfRule>
  </conditionalFormatting>
  <conditionalFormatting sqref="AY567:BD567">
    <cfRule type="containsBlanks" dxfId="1882" priority="1970">
      <formula>LEN(TRIM(AY567))=0</formula>
    </cfRule>
  </conditionalFormatting>
  <conditionalFormatting sqref="BE567">
    <cfRule type="containsBlanks" dxfId="1881" priority="1969">
      <formula>LEN(TRIM(BE567))=0</formula>
    </cfRule>
  </conditionalFormatting>
  <conditionalFormatting sqref="F568:G568 L568 T568:AD568 AF568:AJ568 AS568:AT568">
    <cfRule type="containsBlanks" dxfId="1880" priority="1968">
      <formula>LEN(TRIM(F568))=0</formula>
    </cfRule>
  </conditionalFormatting>
  <conditionalFormatting sqref="BI568">
    <cfRule type="notContainsBlanks" dxfId="1879" priority="1967">
      <formula>LEN(TRIM(BI568))&gt;0</formula>
    </cfRule>
  </conditionalFormatting>
  <conditionalFormatting sqref="H568">
    <cfRule type="containsBlanks" dxfId="1878" priority="1966">
      <formula>LEN(TRIM(H568))=0</formula>
    </cfRule>
  </conditionalFormatting>
  <conditionalFormatting sqref="I568">
    <cfRule type="containsBlanks" dxfId="1877" priority="1965">
      <formula>LEN(TRIM(I568))=0</formula>
    </cfRule>
  </conditionalFormatting>
  <conditionalFormatting sqref="J568">
    <cfRule type="containsBlanks" dxfId="1876" priority="1964">
      <formula>LEN(TRIM(J568))=0</formula>
    </cfRule>
  </conditionalFormatting>
  <conditionalFormatting sqref="K568">
    <cfRule type="containsBlanks" dxfId="1875" priority="1963">
      <formula>LEN(TRIM(K568))=0</formula>
    </cfRule>
  </conditionalFormatting>
  <conditionalFormatting sqref="M568">
    <cfRule type="containsBlanks" dxfId="1874" priority="1962">
      <formula>LEN(TRIM(M568))=0</formula>
    </cfRule>
  </conditionalFormatting>
  <conditionalFormatting sqref="N568:P568">
    <cfRule type="containsBlanks" dxfId="1873" priority="1961">
      <formula>LEN(TRIM(N568))=0</formula>
    </cfRule>
  </conditionalFormatting>
  <conditionalFormatting sqref="AE568">
    <cfRule type="containsBlanks" dxfId="1872" priority="1960">
      <formula>LEN(TRIM(AE568))=0</formula>
    </cfRule>
  </conditionalFormatting>
  <conditionalFormatting sqref="AX568">
    <cfRule type="containsBlanks" dxfId="1871" priority="1959">
      <formula>LEN(TRIM(AX568))=0</formula>
    </cfRule>
  </conditionalFormatting>
  <conditionalFormatting sqref="AY568:BE568">
    <cfRule type="containsBlanks" dxfId="1870" priority="1958">
      <formula>LEN(TRIM(AY568))=0</formula>
    </cfRule>
  </conditionalFormatting>
  <conditionalFormatting sqref="AY568:BD568">
    <cfRule type="containsBlanks" dxfId="1869" priority="1957">
      <formula>LEN(TRIM(AY568))=0</formula>
    </cfRule>
  </conditionalFormatting>
  <conditionalFormatting sqref="BE568">
    <cfRule type="containsBlanks" dxfId="1868" priority="1956">
      <formula>LEN(TRIM(BE568))=0</formula>
    </cfRule>
  </conditionalFormatting>
  <conditionalFormatting sqref="AL565">
    <cfRule type="containsBlanks" dxfId="1867" priority="1955">
      <formula>LEN(TRIM(AL565))=0</formula>
    </cfRule>
  </conditionalFormatting>
  <conditionalFormatting sqref="AK566:AK568">
    <cfRule type="containsBlanks" dxfId="1866" priority="1954">
      <formula>LEN(TRIM(AK566))=0</formula>
    </cfRule>
  </conditionalFormatting>
  <conditionalFormatting sqref="AL566:AL568">
    <cfRule type="containsBlanks" dxfId="1865" priority="1953">
      <formula>LEN(TRIM(AL566))=0</formula>
    </cfRule>
  </conditionalFormatting>
  <conditionalFormatting sqref="BG565">
    <cfRule type="containsBlanks" dxfId="1864" priority="1952">
      <formula>LEN(TRIM(BG565))=0</formula>
    </cfRule>
  </conditionalFormatting>
  <conditionalFormatting sqref="AU565:AV565">
    <cfRule type="containsBlanks" dxfId="1863" priority="1951">
      <formula>LEN(TRIM(AU565))=0</formula>
    </cfRule>
  </conditionalFormatting>
  <conditionalFormatting sqref="AW565">
    <cfRule type="containsBlanks" dxfId="1862" priority="1950">
      <formula>LEN(TRIM(AW565))=0</formula>
    </cfRule>
  </conditionalFormatting>
  <conditionalFormatting sqref="AQ566:AR568">
    <cfRule type="containsBlanks" dxfId="1861" priority="1949">
      <formula>LEN(TRIM(AQ566))=0</formula>
    </cfRule>
  </conditionalFormatting>
  <conditionalFormatting sqref="AU566:AV568">
    <cfRule type="containsBlanks" dxfId="1860" priority="1948">
      <formula>LEN(TRIM(AU566))=0</formula>
    </cfRule>
  </conditionalFormatting>
  <conditionalFormatting sqref="AM566:AN568">
    <cfRule type="containsBlanks" dxfId="1859" priority="1947">
      <formula>LEN(TRIM(AM566))=0</formula>
    </cfRule>
  </conditionalFormatting>
  <conditionalFormatting sqref="Q566:R568">
    <cfRule type="containsBlanks" dxfId="1858" priority="1946">
      <formula>LEN(TRIM(Q566))=0</formula>
    </cfRule>
  </conditionalFormatting>
  <conditionalFormatting sqref="S566:S568">
    <cfRule type="containsBlanks" dxfId="1857" priority="1944">
      <formula>LEN(TRIM(S566))=0</formula>
    </cfRule>
  </conditionalFormatting>
  <conditionalFormatting sqref="S569:S572">
    <cfRule type="containsBlanks" dxfId="1856" priority="1943">
      <formula>LEN(TRIM(S569))=0</formula>
    </cfRule>
  </conditionalFormatting>
  <conditionalFormatting sqref="Q569:R572">
    <cfRule type="containsBlanks" dxfId="1855" priority="1942">
      <formula>LEN(TRIM(Q569))=0</formula>
    </cfRule>
  </conditionalFormatting>
  <conditionalFormatting sqref="F569:G572 L569:L572">
    <cfRule type="containsBlanks" dxfId="1854" priority="1934">
      <formula>LEN(TRIM(F569))=0</formula>
    </cfRule>
  </conditionalFormatting>
  <conditionalFormatting sqref="H569:H572">
    <cfRule type="containsBlanks" dxfId="1853" priority="1933">
      <formula>LEN(TRIM(H569))=0</formula>
    </cfRule>
  </conditionalFormatting>
  <conditionalFormatting sqref="I569:I572">
    <cfRule type="containsBlanks" dxfId="1852" priority="1932">
      <formula>LEN(TRIM(I569))=0</formula>
    </cfRule>
  </conditionalFormatting>
  <conditionalFormatting sqref="J569:J572">
    <cfRule type="containsBlanks" dxfId="1851" priority="1931">
      <formula>LEN(TRIM(J569))=0</formula>
    </cfRule>
  </conditionalFormatting>
  <conditionalFormatting sqref="K569:K572">
    <cfRule type="containsBlanks" dxfId="1850" priority="1930">
      <formula>LEN(TRIM(K569))=0</formula>
    </cfRule>
  </conditionalFormatting>
  <conditionalFormatting sqref="M569:M572">
    <cfRule type="containsBlanks" dxfId="1849" priority="1929">
      <formula>LEN(TRIM(M569))=0</formula>
    </cfRule>
  </conditionalFormatting>
  <conditionalFormatting sqref="N569:P572">
    <cfRule type="containsBlanks" dxfId="1848" priority="1928">
      <formula>LEN(TRIM(N569))=0</formula>
    </cfRule>
  </conditionalFormatting>
  <conditionalFormatting sqref="W569:AD572 AF569:AH572">
    <cfRule type="containsBlanks" dxfId="1847" priority="1927">
      <formula>LEN(TRIM(W569))=0</formula>
    </cfRule>
  </conditionalFormatting>
  <conditionalFormatting sqref="AE569:AE572">
    <cfRule type="containsBlanks" dxfId="1846" priority="1926">
      <formula>LEN(TRIM(AE569))=0</formula>
    </cfRule>
  </conditionalFormatting>
  <conditionalFormatting sqref="BG566:BG568">
    <cfRule type="containsBlanks" dxfId="1845" priority="1924">
      <formula>LEN(TRIM(BG566))=0</formula>
    </cfRule>
  </conditionalFormatting>
  <conditionalFormatting sqref="BG566:BG568">
    <cfRule type="containsBlanks" dxfId="1844" priority="1925">
      <formula>LEN(TRIM(BG566))=0</formula>
    </cfRule>
  </conditionalFormatting>
  <conditionalFormatting sqref="BG569:BG572">
    <cfRule type="containsBlanks" dxfId="1843" priority="1922">
      <formula>LEN(TRIM(BG569))=0</formula>
    </cfRule>
  </conditionalFormatting>
  <conditionalFormatting sqref="BG569:BG572">
    <cfRule type="containsBlanks" dxfId="1842" priority="1923">
      <formula>LEN(TRIM(BG569))=0</formula>
    </cfRule>
  </conditionalFormatting>
  <conditionalFormatting sqref="BF565:BF572">
    <cfRule type="containsBlanks" dxfId="1841" priority="1921">
      <formula>LEN(TRIM(BF565))=0</formula>
    </cfRule>
  </conditionalFormatting>
  <conditionalFormatting sqref="AY569:BE572">
    <cfRule type="containsBlanks" dxfId="1840" priority="1920">
      <formula>LEN(TRIM(AY569))=0</formula>
    </cfRule>
  </conditionalFormatting>
  <conditionalFormatting sqref="AY569:BD572">
    <cfRule type="containsBlanks" dxfId="1839" priority="1919">
      <formula>LEN(TRIM(AY569))=0</formula>
    </cfRule>
  </conditionalFormatting>
  <conditionalFormatting sqref="BE569:BE572">
    <cfRule type="containsBlanks" dxfId="1838" priority="1918">
      <formula>LEN(TRIM(BE569))=0</formula>
    </cfRule>
  </conditionalFormatting>
  <conditionalFormatting sqref="AX569:AX572">
    <cfRule type="containsBlanks" dxfId="1837" priority="1917">
      <formula>LEN(TRIM(AX569))=0</formula>
    </cfRule>
  </conditionalFormatting>
  <conditionalFormatting sqref="AU569:AV572">
    <cfRule type="containsBlanks" dxfId="1836" priority="1916">
      <formula>LEN(TRIM(AU569))=0</formula>
    </cfRule>
  </conditionalFormatting>
  <conditionalFormatting sqref="AQ569:AR572">
    <cfRule type="containsBlanks" dxfId="1835" priority="1915">
      <formula>LEN(TRIM(AQ569))=0</formula>
    </cfRule>
  </conditionalFormatting>
  <conditionalFormatting sqref="AM569:AN572">
    <cfRule type="containsBlanks" dxfId="1834" priority="1914">
      <formula>LEN(TRIM(AM569))=0</formula>
    </cfRule>
  </conditionalFormatting>
  <conditionalFormatting sqref="AK569:AK572">
    <cfRule type="containsBlanks" dxfId="1833" priority="1913">
      <formula>LEN(TRIM(AK569))=0</formula>
    </cfRule>
  </conditionalFormatting>
  <conditionalFormatting sqref="AL569:AL572">
    <cfRule type="containsBlanks" dxfId="1832" priority="1912">
      <formula>LEN(TRIM(AL569))=0</formula>
    </cfRule>
  </conditionalFormatting>
  <conditionalFormatting sqref="AO566:AO572">
    <cfRule type="containsBlanks" dxfId="1831" priority="1911">
      <formula>LEN(TRIM(AO566))=0</formula>
    </cfRule>
  </conditionalFormatting>
  <conditionalFormatting sqref="AP565:AP572">
    <cfRule type="containsBlanks" dxfId="1830" priority="1910">
      <formula>LEN(TRIM(AP565))=0</formula>
    </cfRule>
  </conditionalFormatting>
  <conditionalFormatting sqref="AW566:AW572">
    <cfRule type="containsBlanks" dxfId="1829" priority="1909">
      <formula>LEN(TRIM(AW566))=0</formula>
    </cfRule>
  </conditionalFormatting>
  <conditionalFormatting sqref="F573">
    <cfRule type="containsBlanks" dxfId="1828" priority="1908">
      <formula>LEN(TRIM(F573))=0</formula>
    </cfRule>
  </conditionalFormatting>
  <conditionalFormatting sqref="G573">
    <cfRule type="containsBlanks" dxfId="1827" priority="1907">
      <formula>LEN(TRIM(G573))=0</formula>
    </cfRule>
  </conditionalFormatting>
  <conditionalFormatting sqref="H573">
    <cfRule type="containsBlanks" dxfId="1826" priority="1906">
      <formula>LEN(TRIM(H573))=0</formula>
    </cfRule>
  </conditionalFormatting>
  <conditionalFormatting sqref="I573">
    <cfRule type="containsBlanks" dxfId="1825" priority="1905">
      <formula>LEN(TRIM(I573))=0</formula>
    </cfRule>
  </conditionalFormatting>
  <conditionalFormatting sqref="J573">
    <cfRule type="containsBlanks" dxfId="1824" priority="1904">
      <formula>LEN(TRIM(J573))=0</formula>
    </cfRule>
  </conditionalFormatting>
  <conditionalFormatting sqref="F574:F578">
    <cfRule type="containsBlanks" dxfId="1823" priority="1903">
      <formula>LEN(TRIM(F574))=0</formula>
    </cfRule>
  </conditionalFormatting>
  <conditionalFormatting sqref="H574:H576">
    <cfRule type="containsBlanks" dxfId="1822" priority="1902">
      <formula>LEN(TRIM(H574))=0</formula>
    </cfRule>
  </conditionalFormatting>
  <conditionalFormatting sqref="I574:I575">
    <cfRule type="containsBlanks" dxfId="1821" priority="1901">
      <formula>LEN(TRIM(I574))=0</formula>
    </cfRule>
  </conditionalFormatting>
  <conditionalFormatting sqref="J574:J575">
    <cfRule type="containsBlanks" dxfId="1820" priority="1900">
      <formula>LEN(TRIM(J574))=0</formula>
    </cfRule>
  </conditionalFormatting>
  <conditionalFormatting sqref="I577:I578">
    <cfRule type="containsBlanks" dxfId="1819" priority="1899">
      <formula>LEN(TRIM(I577))=0</formula>
    </cfRule>
  </conditionalFormatting>
  <conditionalFormatting sqref="J577:J578">
    <cfRule type="containsBlanks" dxfId="1818" priority="1898">
      <formula>LEN(TRIM(J577))=0</formula>
    </cfRule>
  </conditionalFormatting>
  <conditionalFormatting sqref="K573:P578">
    <cfRule type="containsBlanks" dxfId="1817" priority="1897">
      <formula>LEN(TRIM(K573))=0</formula>
    </cfRule>
  </conditionalFormatting>
  <conditionalFormatting sqref="S573:S578">
    <cfRule type="containsBlanks" dxfId="1816" priority="1896">
      <formula>LEN(TRIM(S573))=0</formula>
    </cfRule>
  </conditionalFormatting>
  <conditionalFormatting sqref="T573:T578">
    <cfRule type="containsBlanks" dxfId="1815" priority="1895">
      <formula>LEN(TRIM(T573))=0</formula>
    </cfRule>
  </conditionalFormatting>
  <conditionalFormatting sqref="AA573:AB578">
    <cfRule type="containsBlanks" dxfId="1814" priority="1894">
      <formula>LEN(TRIM(AA573))=0</formula>
    </cfRule>
  </conditionalFormatting>
  <conditionalFormatting sqref="W573:X578">
    <cfRule type="containsBlanks" dxfId="1813" priority="1893">
      <formula>LEN(TRIM(W573))=0</formula>
    </cfRule>
  </conditionalFormatting>
  <conditionalFormatting sqref="AC573:AD578 AF573:AF578">
    <cfRule type="containsBlanks" dxfId="1812" priority="1892">
      <formula>LEN(TRIM(AC573))=0</formula>
    </cfRule>
  </conditionalFormatting>
  <conditionalFormatting sqref="AE573:AE578">
    <cfRule type="containsBlanks" dxfId="1811" priority="1891">
      <formula>LEN(TRIM(AE573))=0</formula>
    </cfRule>
  </conditionalFormatting>
  <conditionalFormatting sqref="Y573:Y578">
    <cfRule type="containsBlanks" dxfId="1810" priority="1890">
      <formula>LEN(TRIM(Y573))=0</formula>
    </cfRule>
  </conditionalFormatting>
  <conditionalFormatting sqref="Z573:Z578">
    <cfRule type="containsBlanks" dxfId="1809" priority="1889">
      <formula>LEN(TRIM(Z573))=0</formula>
    </cfRule>
  </conditionalFormatting>
  <conditionalFormatting sqref="AH573:AH578">
    <cfRule type="containsBlanks" dxfId="1808" priority="1888">
      <formula>LEN(TRIM(AH573))=0</formula>
    </cfRule>
  </conditionalFormatting>
  <conditionalFormatting sqref="AI573:AN578">
    <cfRule type="containsBlanks" dxfId="1807" priority="1887">
      <formula>LEN(TRIM(AI573))=0</formula>
    </cfRule>
  </conditionalFormatting>
  <conditionalFormatting sqref="AP573:AP578">
    <cfRule type="containsBlanks" dxfId="1806" priority="1886">
      <formula>LEN(TRIM(AP573))=0</formula>
    </cfRule>
  </conditionalFormatting>
  <conditionalFormatting sqref="AU573:AV578">
    <cfRule type="containsBlanks" dxfId="1805" priority="1885">
      <formula>LEN(TRIM(AU573))=0</formula>
    </cfRule>
  </conditionalFormatting>
  <conditionalFormatting sqref="AS573:AT578">
    <cfRule type="containsBlanks" dxfId="1804" priority="1884">
      <formula>LEN(TRIM(AS573))=0</formula>
    </cfRule>
  </conditionalFormatting>
  <conditionalFormatting sqref="AW573:AW578">
    <cfRule type="containsBlanks" dxfId="1803" priority="1883">
      <formula>LEN(TRIM(AW573))=0</formula>
    </cfRule>
  </conditionalFormatting>
  <conditionalFormatting sqref="AY573:BE578">
    <cfRule type="containsBlanks" dxfId="1802" priority="1882">
      <formula>LEN(TRIM(AY573))=0</formula>
    </cfRule>
  </conditionalFormatting>
  <conditionalFormatting sqref="AY573:BD578">
    <cfRule type="containsBlanks" dxfId="1801" priority="1881">
      <formula>LEN(TRIM(AY573))=0</formula>
    </cfRule>
  </conditionalFormatting>
  <conditionalFormatting sqref="BE573:BE578">
    <cfRule type="containsBlanks" dxfId="1800" priority="1880">
      <formula>LEN(TRIM(BE573))=0</formula>
    </cfRule>
  </conditionalFormatting>
  <conditionalFormatting sqref="BF573:BF578">
    <cfRule type="containsBlanks" dxfId="1799" priority="1879">
      <formula>LEN(TRIM(BF573))=0</formula>
    </cfRule>
  </conditionalFormatting>
  <conditionalFormatting sqref="BG573:BG578">
    <cfRule type="containsBlanks" dxfId="1798" priority="1877">
      <formula>LEN(TRIM(BG573))=0</formula>
    </cfRule>
  </conditionalFormatting>
  <conditionalFormatting sqref="BG573:BG578">
    <cfRule type="containsBlanks" dxfId="1797" priority="1878">
      <formula>LEN(TRIM(BG573))=0</formula>
    </cfRule>
  </conditionalFormatting>
  <conditionalFormatting sqref="H579">
    <cfRule type="containsBlanks" dxfId="1796" priority="1876">
      <formula>LEN(TRIM(H579))=0</formula>
    </cfRule>
  </conditionalFormatting>
  <conditionalFormatting sqref="I579">
    <cfRule type="containsBlanks" dxfId="1795" priority="1875">
      <formula>LEN(TRIM(I579))=0</formula>
    </cfRule>
  </conditionalFormatting>
  <conditionalFormatting sqref="J579">
    <cfRule type="containsBlanks" dxfId="1794" priority="1874">
      <formula>LEN(TRIM(J579))=0</formula>
    </cfRule>
  </conditionalFormatting>
  <conditionalFormatting sqref="K579:M579">
    <cfRule type="containsBlanks" dxfId="1793" priority="1873">
      <formula>LEN(TRIM(K579))=0</formula>
    </cfRule>
  </conditionalFormatting>
  <conditionalFormatting sqref="O579">
    <cfRule type="containsBlanks" dxfId="1792" priority="1872">
      <formula>LEN(TRIM(O579))=0</formula>
    </cfRule>
  </conditionalFormatting>
  <conditionalFormatting sqref="AH579">
    <cfRule type="containsBlanks" dxfId="1791" priority="1871">
      <formula>LEN(TRIM(AH579))=0</formula>
    </cfRule>
  </conditionalFormatting>
  <conditionalFormatting sqref="W579">
    <cfRule type="containsBlanks" dxfId="1790" priority="1870">
      <formula>LEN(TRIM(W579))=0</formula>
    </cfRule>
  </conditionalFormatting>
  <conditionalFormatting sqref="X579">
    <cfRule type="containsBlanks" dxfId="1789" priority="1869">
      <formula>LEN(TRIM(X579))=0</formula>
    </cfRule>
  </conditionalFormatting>
  <conditionalFormatting sqref="AD579">
    <cfRule type="containsBlanks" dxfId="1788" priority="1868">
      <formula>LEN(TRIM(AD579))=0</formula>
    </cfRule>
  </conditionalFormatting>
  <conditionalFormatting sqref="AY579:BE579">
    <cfRule type="containsBlanks" dxfId="1787" priority="1867">
      <formula>LEN(TRIM(AY579))=0</formula>
    </cfRule>
  </conditionalFormatting>
  <conditionalFormatting sqref="AY579:BD579">
    <cfRule type="containsBlanks" dxfId="1786" priority="1866">
      <formula>LEN(TRIM(AY579))=0</formula>
    </cfRule>
  </conditionalFormatting>
  <conditionalFormatting sqref="BE579">
    <cfRule type="containsBlanks" dxfId="1785" priority="1865">
      <formula>LEN(TRIM(BE579))=0</formula>
    </cfRule>
  </conditionalFormatting>
  <conditionalFormatting sqref="AI579:AN579">
    <cfRule type="containsBlanks" dxfId="1784" priority="1864">
      <formula>LEN(TRIM(AI579))=0</formula>
    </cfRule>
  </conditionalFormatting>
  <conditionalFormatting sqref="AU579:AV579">
    <cfRule type="containsBlanks" dxfId="1783" priority="1863">
      <formula>LEN(TRIM(AU579))=0</formula>
    </cfRule>
  </conditionalFormatting>
  <conditionalFormatting sqref="AS579:AT579">
    <cfRule type="containsBlanks" dxfId="1782" priority="1862">
      <formula>LEN(TRIM(AS579))=0</formula>
    </cfRule>
  </conditionalFormatting>
  <conditionalFormatting sqref="S579">
    <cfRule type="containsBlanks" dxfId="1781" priority="1861">
      <formula>LEN(TRIM(S579))=0</formula>
    </cfRule>
  </conditionalFormatting>
  <conditionalFormatting sqref="T579">
    <cfRule type="containsBlanks" dxfId="1780" priority="1860">
      <formula>LEN(TRIM(T579))=0</formula>
    </cfRule>
  </conditionalFormatting>
  <conditionalFormatting sqref="BF579">
    <cfRule type="containsBlanks" dxfId="1779" priority="1859">
      <formula>LEN(TRIM(BF579))=0</formula>
    </cfRule>
  </conditionalFormatting>
  <conditionalFormatting sqref="BG579">
    <cfRule type="containsBlanks" dxfId="1778" priority="1857">
      <formula>LEN(TRIM(BG579))=0</formula>
    </cfRule>
  </conditionalFormatting>
  <conditionalFormatting sqref="BG579">
    <cfRule type="containsBlanks" dxfId="1777" priority="1858">
      <formula>LEN(TRIM(BG579))=0</formula>
    </cfRule>
  </conditionalFormatting>
  <conditionalFormatting sqref="I580">
    <cfRule type="containsBlanks" dxfId="1776" priority="1856">
      <formula>LEN(TRIM(I580))=0</formula>
    </cfRule>
  </conditionalFormatting>
  <conditionalFormatting sqref="J580">
    <cfRule type="containsBlanks" dxfId="1775" priority="1855">
      <formula>LEN(TRIM(J580))=0</formula>
    </cfRule>
  </conditionalFormatting>
  <conditionalFormatting sqref="O581">
    <cfRule type="containsBlanks" dxfId="1774" priority="1854">
      <formula>LEN(TRIM(O581))=0</formula>
    </cfRule>
  </conditionalFormatting>
  <conditionalFormatting sqref="K580:M580">
    <cfRule type="containsBlanks" dxfId="1773" priority="1853">
      <formula>LEN(TRIM(K580))=0</formula>
    </cfRule>
  </conditionalFormatting>
  <conditionalFormatting sqref="M581">
    <cfRule type="containsBlanks" dxfId="1772" priority="1851">
      <formula>LEN(TRIM(M581))=0</formula>
    </cfRule>
  </conditionalFormatting>
  <conditionalFormatting sqref="K581">
    <cfRule type="containsBlanks" dxfId="1771" priority="1850">
      <formula>LEN(TRIM(K581))=0</formula>
    </cfRule>
  </conditionalFormatting>
  <conditionalFormatting sqref="I581">
    <cfRule type="containsBlanks" dxfId="1770" priority="1849">
      <formula>LEN(TRIM(I581))=0</formula>
    </cfRule>
  </conditionalFormatting>
  <conditionalFormatting sqref="J581">
    <cfRule type="containsBlanks" dxfId="1769" priority="1848">
      <formula>LEN(TRIM(J581))=0</formula>
    </cfRule>
  </conditionalFormatting>
  <conditionalFormatting sqref="F581:G581">
    <cfRule type="containsBlanks" dxfId="1768" priority="1847">
      <formula>LEN(TRIM(F581))=0</formula>
    </cfRule>
  </conditionalFormatting>
  <conditionalFormatting sqref="AB580:AB581">
    <cfRule type="containsBlanks" dxfId="1767" priority="1846">
      <formula>LEN(TRIM(AB580))=0</formula>
    </cfRule>
  </conditionalFormatting>
  <conditionalFormatting sqref="W580:W581">
    <cfRule type="containsBlanks" dxfId="1766" priority="1845">
      <formula>LEN(TRIM(W580))=0</formula>
    </cfRule>
  </conditionalFormatting>
  <conditionalFormatting sqref="X580:X581">
    <cfRule type="containsBlanks" dxfId="1765" priority="1844">
      <formula>LEN(TRIM(X580))=0</formula>
    </cfRule>
  </conditionalFormatting>
  <conditionalFormatting sqref="AI580:AN581">
    <cfRule type="containsBlanks" dxfId="1764" priority="1843">
      <formula>LEN(TRIM(AI580))=0</formula>
    </cfRule>
  </conditionalFormatting>
  <conditionalFormatting sqref="H580">
    <cfRule type="containsBlanks" dxfId="1763" priority="1842">
      <formula>LEN(TRIM(H580))=0</formula>
    </cfRule>
  </conditionalFormatting>
  <conditionalFormatting sqref="S580:S581">
    <cfRule type="containsBlanks" dxfId="1762" priority="1841">
      <formula>LEN(TRIM(S580))=0</formula>
    </cfRule>
  </conditionalFormatting>
  <conditionalFormatting sqref="T580:T581">
    <cfRule type="containsBlanks" dxfId="1761" priority="1840">
      <formula>LEN(TRIM(T580))=0</formula>
    </cfRule>
  </conditionalFormatting>
  <conditionalFormatting sqref="AY580:BE581">
    <cfRule type="containsBlanks" dxfId="1760" priority="1839">
      <formula>LEN(TRIM(AY580))=0</formula>
    </cfRule>
  </conditionalFormatting>
  <conditionalFormatting sqref="AY580:BD581">
    <cfRule type="containsBlanks" dxfId="1759" priority="1838">
      <formula>LEN(TRIM(AY580))=0</formula>
    </cfRule>
  </conditionalFormatting>
  <conditionalFormatting sqref="BE580:BE581">
    <cfRule type="containsBlanks" dxfId="1758" priority="1837">
      <formula>LEN(TRIM(BE580))=0</formula>
    </cfRule>
  </conditionalFormatting>
  <conditionalFormatting sqref="BF580">
    <cfRule type="containsBlanks" dxfId="1757" priority="1836">
      <formula>LEN(TRIM(BF580))=0</formula>
    </cfRule>
  </conditionalFormatting>
  <conditionalFormatting sqref="BG580">
    <cfRule type="containsBlanks" dxfId="1756" priority="1834">
      <formula>LEN(TRIM(BG580))=0</formula>
    </cfRule>
  </conditionalFormatting>
  <conditionalFormatting sqref="BG580">
    <cfRule type="containsBlanks" dxfId="1755" priority="1835">
      <formula>LEN(TRIM(BG580))=0</formula>
    </cfRule>
  </conditionalFormatting>
  <conditionalFormatting sqref="BF581">
    <cfRule type="containsBlanks" dxfId="1754" priority="1833">
      <formula>LEN(TRIM(BF581))=0</formula>
    </cfRule>
  </conditionalFormatting>
  <conditionalFormatting sqref="BG581">
    <cfRule type="containsBlanks" dxfId="1753" priority="1831">
      <formula>LEN(TRIM(BG581))=0</formula>
    </cfRule>
  </conditionalFormatting>
  <conditionalFormatting sqref="BG581">
    <cfRule type="containsBlanks" dxfId="1752" priority="1832">
      <formula>LEN(TRIM(BG581))=0</formula>
    </cfRule>
  </conditionalFormatting>
  <conditionalFormatting sqref="AW580:AW581">
    <cfRule type="containsBlanks" dxfId="1751" priority="1830">
      <formula>LEN(TRIM(AW580))=0</formula>
    </cfRule>
  </conditionalFormatting>
  <conditionalFormatting sqref="AU580:AV581">
    <cfRule type="containsBlanks" dxfId="1750" priority="1829">
      <formula>LEN(TRIM(AU580))=0</formula>
    </cfRule>
  </conditionalFormatting>
  <conditionalFormatting sqref="AS580:AT581">
    <cfRule type="containsBlanks" dxfId="1749" priority="1828">
      <formula>LEN(TRIM(AS580))=0</formula>
    </cfRule>
  </conditionalFormatting>
  <conditionalFormatting sqref="I582">
    <cfRule type="containsBlanks" dxfId="1748" priority="1815">
      <formula>LEN(TRIM(I582))=0</formula>
    </cfRule>
  </conditionalFormatting>
  <conditionalFormatting sqref="J582">
    <cfRule type="containsBlanks" dxfId="1747" priority="1814">
      <formula>LEN(TRIM(J582))=0</formula>
    </cfRule>
  </conditionalFormatting>
  <conditionalFormatting sqref="F583:H584">
    <cfRule type="containsBlanks" dxfId="1746" priority="1813">
      <formula>LEN(TRIM(F583))=0</formula>
    </cfRule>
  </conditionalFormatting>
  <conditionalFormatting sqref="I583:I584">
    <cfRule type="containsBlanks" dxfId="1745" priority="1812">
      <formula>LEN(TRIM(I583))=0</formula>
    </cfRule>
  </conditionalFormatting>
  <conditionalFormatting sqref="J583:J584">
    <cfRule type="containsBlanks" dxfId="1744" priority="1811">
      <formula>LEN(TRIM(J583))=0</formula>
    </cfRule>
  </conditionalFormatting>
  <conditionalFormatting sqref="L582">
    <cfRule type="containsBlanks" dxfId="1743" priority="1810">
      <formula>LEN(TRIM(L582))=0</formula>
    </cfRule>
  </conditionalFormatting>
  <conditionalFormatting sqref="K582:K584">
    <cfRule type="containsBlanks" dxfId="1742" priority="1809">
      <formula>LEN(TRIM(K582))=0</formula>
    </cfRule>
  </conditionalFormatting>
  <conditionalFormatting sqref="M582:M584">
    <cfRule type="containsBlanks" dxfId="1741" priority="1808">
      <formula>LEN(TRIM(M582))=0</formula>
    </cfRule>
  </conditionalFormatting>
  <conditionalFormatting sqref="N582:P584">
    <cfRule type="containsBlanks" dxfId="1740" priority="1807">
      <formula>LEN(TRIM(N582))=0</formula>
    </cfRule>
  </conditionalFormatting>
  <conditionalFormatting sqref="AB582">
    <cfRule type="containsBlanks" dxfId="1739" priority="1806">
      <formula>LEN(TRIM(AB582))=0</formula>
    </cfRule>
  </conditionalFormatting>
  <conditionalFormatting sqref="AE582">
    <cfRule type="containsBlanks" dxfId="1738" priority="1805">
      <formula>LEN(TRIM(AE582))=0</formula>
    </cfRule>
  </conditionalFormatting>
  <conditionalFormatting sqref="X582">
    <cfRule type="containsBlanks" dxfId="1737" priority="1804">
      <formula>LEN(TRIM(X582))=0</formula>
    </cfRule>
  </conditionalFormatting>
  <conditionalFormatting sqref="W583:W584 AC583:AD584 AF583:AH584 Y583:AA584">
    <cfRule type="containsBlanks" dxfId="1736" priority="1803">
      <formula>LEN(TRIM(W583))=0</formula>
    </cfRule>
  </conditionalFormatting>
  <conditionalFormatting sqref="AB583:AB584">
    <cfRule type="containsBlanks" dxfId="1735" priority="1802">
      <formula>LEN(TRIM(AB583))=0</formula>
    </cfRule>
  </conditionalFormatting>
  <conditionalFormatting sqref="AE583:AE584">
    <cfRule type="containsBlanks" dxfId="1734" priority="1801">
      <formula>LEN(TRIM(AE583))=0</formula>
    </cfRule>
  </conditionalFormatting>
  <conditionalFormatting sqref="X583:X584">
    <cfRule type="containsBlanks" dxfId="1733" priority="1800">
      <formula>LEN(TRIM(X583))=0</formula>
    </cfRule>
  </conditionalFormatting>
  <conditionalFormatting sqref="AI583:AN583">
    <cfRule type="containsBlanks" dxfId="1732" priority="1796">
      <formula>LEN(TRIM(AI583))=0</formula>
    </cfRule>
  </conditionalFormatting>
  <conditionalFormatting sqref="AU583:AV583">
    <cfRule type="containsBlanks" dxfId="1731" priority="1795">
      <formula>LEN(TRIM(AU583))=0</formula>
    </cfRule>
  </conditionalFormatting>
  <conditionalFormatting sqref="AS583:AT583">
    <cfRule type="containsBlanks" dxfId="1730" priority="1794">
      <formula>LEN(TRIM(AS583))=0</formula>
    </cfRule>
  </conditionalFormatting>
  <conditionalFormatting sqref="AU582:AV582">
    <cfRule type="containsBlanks" dxfId="1729" priority="1793">
      <formula>LEN(TRIM(AU582))=0</formula>
    </cfRule>
  </conditionalFormatting>
  <conditionalFormatting sqref="AU584:AV584">
    <cfRule type="containsBlanks" dxfId="1728" priority="1792">
      <formula>LEN(TRIM(AU584))=0</formula>
    </cfRule>
  </conditionalFormatting>
  <conditionalFormatting sqref="AS582:AT582">
    <cfRule type="containsBlanks" dxfId="1727" priority="1791">
      <formula>LEN(TRIM(AS582))=0</formula>
    </cfRule>
  </conditionalFormatting>
  <conditionalFormatting sqref="AS584:AT584">
    <cfRule type="containsBlanks" dxfId="1726" priority="1790">
      <formula>LEN(TRIM(AS584))=0</formula>
    </cfRule>
  </conditionalFormatting>
  <conditionalFormatting sqref="AI585:AK586 AM585:AN586">
    <cfRule type="containsBlanks" dxfId="1725" priority="1789">
      <formula>LEN(TRIM(AI585))=0</formula>
    </cfRule>
  </conditionalFormatting>
  <conditionalFormatting sqref="AL585:AL586">
    <cfRule type="containsBlanks" dxfId="1724" priority="1788">
      <formula>LEN(TRIM(AL585))=0</formula>
    </cfRule>
  </conditionalFormatting>
  <conditionalFormatting sqref="AI584:AN584">
    <cfRule type="containsBlanks" dxfId="1723" priority="1787">
      <formula>LEN(TRIM(AI584))=0</formula>
    </cfRule>
  </conditionalFormatting>
  <conditionalFormatting sqref="AI582:AN582">
    <cfRule type="containsBlanks" dxfId="1722" priority="1786">
      <formula>LEN(TRIM(AI582))=0</formula>
    </cfRule>
  </conditionalFormatting>
  <conditionalFormatting sqref="L586 Q586:V586">
    <cfRule type="containsBlanks" dxfId="1721" priority="1785">
      <formula>LEN(TRIM(L586))=0</formula>
    </cfRule>
  </conditionalFormatting>
  <conditionalFormatting sqref="F586:H586">
    <cfRule type="containsBlanks" dxfId="1720" priority="1784">
      <formula>LEN(TRIM(F586))=0</formula>
    </cfRule>
  </conditionalFormatting>
  <conditionalFormatting sqref="I586">
    <cfRule type="containsBlanks" dxfId="1719" priority="1783">
      <formula>LEN(TRIM(I586))=0</formula>
    </cfRule>
  </conditionalFormatting>
  <conditionalFormatting sqref="J586">
    <cfRule type="containsBlanks" dxfId="1718" priority="1782">
      <formula>LEN(TRIM(J586))=0</formula>
    </cfRule>
  </conditionalFormatting>
  <conditionalFormatting sqref="K586">
    <cfRule type="containsBlanks" dxfId="1717" priority="1781">
      <formula>LEN(TRIM(K586))=0</formula>
    </cfRule>
  </conditionalFormatting>
  <conditionalFormatting sqref="M586">
    <cfRule type="containsBlanks" dxfId="1716" priority="1780">
      <formula>LEN(TRIM(M586))=0</formula>
    </cfRule>
  </conditionalFormatting>
  <conditionalFormatting sqref="N586:P586">
    <cfRule type="containsBlanks" dxfId="1715" priority="1779">
      <formula>LEN(TRIM(N586))=0</formula>
    </cfRule>
  </conditionalFormatting>
  <conditionalFormatting sqref="W586 AC586:AD586 AF586:AH586 Y586:AA586">
    <cfRule type="containsBlanks" dxfId="1714" priority="1778">
      <formula>LEN(TRIM(W586))=0</formula>
    </cfRule>
  </conditionalFormatting>
  <conditionalFormatting sqref="AB586">
    <cfRule type="containsBlanks" dxfId="1713" priority="1777">
      <formula>LEN(TRIM(AB586))=0</formula>
    </cfRule>
  </conditionalFormatting>
  <conditionalFormatting sqref="AE586">
    <cfRule type="containsBlanks" dxfId="1712" priority="1776">
      <formula>LEN(TRIM(AE586))=0</formula>
    </cfRule>
  </conditionalFormatting>
  <conditionalFormatting sqref="X586">
    <cfRule type="containsBlanks" dxfId="1711" priority="1775">
      <formula>LEN(TRIM(X586))=0</formula>
    </cfRule>
  </conditionalFormatting>
  <conditionalFormatting sqref="F585:H585 Q585:W585 AC585:AD585 AF585:AH585 Y585:AA585">
    <cfRule type="containsBlanks" dxfId="1710" priority="1774">
      <formula>LEN(TRIM(F585))=0</formula>
    </cfRule>
  </conditionalFormatting>
  <conditionalFormatting sqref="I585">
    <cfRule type="containsBlanks" dxfId="1709" priority="1773">
      <formula>LEN(TRIM(I585))=0</formula>
    </cfRule>
  </conditionalFormatting>
  <conditionalFormatting sqref="J585">
    <cfRule type="containsBlanks" dxfId="1708" priority="1772">
      <formula>LEN(TRIM(J585))=0</formula>
    </cfRule>
  </conditionalFormatting>
  <conditionalFormatting sqref="L585">
    <cfRule type="containsBlanks" dxfId="1707" priority="1771">
      <formula>LEN(TRIM(L585))=0</formula>
    </cfRule>
  </conditionalFormatting>
  <conditionalFormatting sqref="K585">
    <cfRule type="containsBlanks" dxfId="1706" priority="1770">
      <formula>LEN(TRIM(K585))=0</formula>
    </cfRule>
  </conditionalFormatting>
  <conditionalFormatting sqref="M585">
    <cfRule type="containsBlanks" dxfId="1705" priority="1769">
      <formula>LEN(TRIM(M585))=0</formula>
    </cfRule>
  </conditionalFormatting>
  <conditionalFormatting sqref="N585:P585">
    <cfRule type="containsBlanks" dxfId="1704" priority="1768">
      <formula>LEN(TRIM(N585))=0</formula>
    </cfRule>
  </conditionalFormatting>
  <conditionalFormatting sqref="AB585">
    <cfRule type="containsBlanks" dxfId="1703" priority="1767">
      <formula>LEN(TRIM(AB585))=0</formula>
    </cfRule>
  </conditionalFormatting>
  <conditionalFormatting sqref="AE585">
    <cfRule type="containsBlanks" dxfId="1702" priority="1766">
      <formula>LEN(TRIM(AE585))=0</formula>
    </cfRule>
  </conditionalFormatting>
  <conditionalFormatting sqref="X585">
    <cfRule type="containsBlanks" dxfId="1701" priority="1765">
      <formula>LEN(TRIM(X585))=0</formula>
    </cfRule>
  </conditionalFormatting>
  <conditionalFormatting sqref="S582">
    <cfRule type="containsBlanks" dxfId="1700" priority="1764">
      <formula>LEN(TRIM(S582))=0</formula>
    </cfRule>
  </conditionalFormatting>
  <conditionalFormatting sqref="T582">
    <cfRule type="containsBlanks" dxfId="1699" priority="1763">
      <formula>LEN(TRIM(T582))=0</formula>
    </cfRule>
  </conditionalFormatting>
  <conditionalFormatting sqref="S583">
    <cfRule type="containsBlanks" dxfId="1698" priority="1762">
      <formula>LEN(TRIM(S583))=0</formula>
    </cfRule>
  </conditionalFormatting>
  <conditionalFormatting sqref="T583">
    <cfRule type="containsBlanks" dxfId="1697" priority="1761">
      <formula>LEN(TRIM(T583))=0</formula>
    </cfRule>
  </conditionalFormatting>
  <conditionalFormatting sqref="S584">
    <cfRule type="containsBlanks" dxfId="1696" priority="1760">
      <formula>LEN(TRIM(S584))=0</formula>
    </cfRule>
  </conditionalFormatting>
  <conditionalFormatting sqref="T584">
    <cfRule type="containsBlanks" dxfId="1695" priority="1759">
      <formula>LEN(TRIM(T584))=0</formula>
    </cfRule>
  </conditionalFormatting>
  <conditionalFormatting sqref="AW585:AX586">
    <cfRule type="containsBlanks" dxfId="1694" priority="1758">
      <formula>LEN(TRIM(AW585))=0</formula>
    </cfRule>
  </conditionalFormatting>
  <conditionalFormatting sqref="AU585:AV586">
    <cfRule type="containsBlanks" dxfId="1693" priority="1757">
      <formula>LEN(TRIM(AU585))=0</formula>
    </cfRule>
  </conditionalFormatting>
  <conditionalFormatting sqref="AY582:BE586">
    <cfRule type="containsBlanks" dxfId="1692" priority="1756">
      <formula>LEN(TRIM(AY582))=0</formula>
    </cfRule>
  </conditionalFormatting>
  <conditionalFormatting sqref="AY582:BD586">
    <cfRule type="containsBlanks" dxfId="1691" priority="1755">
      <formula>LEN(TRIM(AY582))=0</formula>
    </cfRule>
  </conditionalFormatting>
  <conditionalFormatting sqref="BE582:BE586">
    <cfRule type="containsBlanks" dxfId="1690" priority="1754">
      <formula>LEN(TRIM(BE582))=0</formula>
    </cfRule>
  </conditionalFormatting>
  <conditionalFormatting sqref="BF582:BF586">
    <cfRule type="containsBlanks" dxfId="1689" priority="1753">
      <formula>LEN(TRIM(BF582))=0</formula>
    </cfRule>
  </conditionalFormatting>
  <conditionalFormatting sqref="BG582:BG586">
    <cfRule type="containsBlanks" dxfId="1688" priority="1751">
      <formula>LEN(TRIM(BG582))=0</formula>
    </cfRule>
  </conditionalFormatting>
  <conditionalFormatting sqref="BG582:BG586">
    <cfRule type="containsBlanks" dxfId="1687" priority="1752">
      <formula>LEN(TRIM(BG582))=0</formula>
    </cfRule>
  </conditionalFormatting>
  <conditionalFormatting sqref="F587">
    <cfRule type="containsBlanks" dxfId="1686" priority="1750">
      <formula>LEN(TRIM(F587))=0</formula>
    </cfRule>
  </conditionalFormatting>
  <conditionalFormatting sqref="H587">
    <cfRule type="containsBlanks" dxfId="1685" priority="1749">
      <formula>LEN(TRIM(H587))=0</formula>
    </cfRule>
  </conditionalFormatting>
  <conditionalFormatting sqref="G587">
    <cfRule type="containsBlanks" dxfId="1684" priority="1748">
      <formula>LEN(TRIM(G587))=0</formula>
    </cfRule>
  </conditionalFormatting>
  <conditionalFormatting sqref="I587">
    <cfRule type="containsBlanks" dxfId="1683" priority="1747">
      <formula>LEN(TRIM(I587))=0</formula>
    </cfRule>
  </conditionalFormatting>
  <conditionalFormatting sqref="J587">
    <cfRule type="containsBlanks" dxfId="1682" priority="1746">
      <formula>LEN(TRIM(J587))=0</formula>
    </cfRule>
  </conditionalFormatting>
  <conditionalFormatting sqref="K587">
    <cfRule type="containsBlanks" dxfId="1681" priority="1745">
      <formula>LEN(TRIM(K587))=0</formula>
    </cfRule>
  </conditionalFormatting>
  <conditionalFormatting sqref="M587">
    <cfRule type="containsBlanks" dxfId="1680" priority="1744">
      <formula>LEN(TRIM(M587))=0</formula>
    </cfRule>
  </conditionalFormatting>
  <conditionalFormatting sqref="O587">
    <cfRule type="containsBlanks" dxfId="1679" priority="1742">
      <formula>LEN(TRIM(O587))=0</formula>
    </cfRule>
  </conditionalFormatting>
  <conditionalFormatting sqref="W587">
    <cfRule type="containsBlanks" dxfId="1678" priority="1741">
      <formula>LEN(TRIM(W587))=0</formula>
    </cfRule>
  </conditionalFormatting>
  <conditionalFormatting sqref="X587">
    <cfRule type="containsBlanks" dxfId="1677" priority="1740">
      <formula>LEN(TRIM(X587))=0</formula>
    </cfRule>
  </conditionalFormatting>
  <conditionalFormatting sqref="AA587">
    <cfRule type="containsBlanks" dxfId="1676" priority="1739">
      <formula>LEN(TRIM(AA587))=0</formula>
    </cfRule>
  </conditionalFormatting>
  <conditionalFormatting sqref="AB587">
    <cfRule type="containsBlanks" dxfId="1675" priority="1738">
      <formula>LEN(TRIM(AB587))=0</formula>
    </cfRule>
  </conditionalFormatting>
  <conditionalFormatting sqref="AF587">
    <cfRule type="containsBlanks" dxfId="1674" priority="1737">
      <formula>LEN(TRIM(AF587))=0</formula>
    </cfRule>
  </conditionalFormatting>
  <conditionalFormatting sqref="AE587">
    <cfRule type="containsBlanks" dxfId="1673" priority="1736">
      <formula>LEN(TRIM(AE587))=0</formula>
    </cfRule>
  </conditionalFormatting>
  <conditionalFormatting sqref="Z587">
    <cfRule type="containsBlanks" dxfId="1672" priority="1735">
      <formula>LEN(TRIM(Z587))=0</formula>
    </cfRule>
  </conditionalFormatting>
  <conditionalFormatting sqref="AH587">
    <cfRule type="containsBlanks" dxfId="1671" priority="1734">
      <formula>LEN(TRIM(AH587))=0</formula>
    </cfRule>
  </conditionalFormatting>
  <conditionalFormatting sqref="AG587">
    <cfRule type="containsBlanks" dxfId="1670" priority="1733">
      <formula>LEN(TRIM(AG587))=0</formula>
    </cfRule>
  </conditionalFormatting>
  <conditionalFormatting sqref="AC587:AD587">
    <cfRule type="containsBlanks" dxfId="1669" priority="1732">
      <formula>LEN(TRIM(AC587))=0</formula>
    </cfRule>
  </conditionalFormatting>
  <conditionalFormatting sqref="Y587">
    <cfRule type="containsBlanks" dxfId="1668" priority="1731">
      <formula>LEN(TRIM(Y587))=0</formula>
    </cfRule>
  </conditionalFormatting>
  <conditionalFormatting sqref="AI587">
    <cfRule type="containsBlanks" dxfId="1667" priority="1729">
      <formula>LEN(TRIM(AI587))=0</formula>
    </cfRule>
  </conditionalFormatting>
  <conditionalFormatting sqref="AI588:AI589">
    <cfRule type="containsBlanks" dxfId="1666" priority="1728">
      <formula>LEN(TRIM(AI588))=0</formula>
    </cfRule>
  </conditionalFormatting>
  <conditionalFormatting sqref="AL587">
    <cfRule type="containsBlanks" dxfId="1665" priority="1727">
      <formula>LEN(TRIM(AL587))=0</formula>
    </cfRule>
  </conditionalFormatting>
  <conditionalFormatting sqref="AK588:AK589">
    <cfRule type="containsBlanks" dxfId="1664" priority="1726">
      <formula>LEN(TRIM(AK588))=0</formula>
    </cfRule>
  </conditionalFormatting>
  <conditionalFormatting sqref="AL588:AL589">
    <cfRule type="containsBlanks" dxfId="1663" priority="1725">
      <formula>LEN(TRIM(AL588))=0</formula>
    </cfRule>
  </conditionalFormatting>
  <conditionalFormatting sqref="L588:L589 N588:N589 P588:V589">
    <cfRule type="containsBlanks" dxfId="1662" priority="1724">
      <formula>LEN(TRIM(L588))=0</formula>
    </cfRule>
  </conditionalFormatting>
  <conditionalFormatting sqref="F588:F589">
    <cfRule type="containsBlanks" dxfId="1661" priority="1723">
      <formula>LEN(TRIM(F588))=0</formula>
    </cfRule>
  </conditionalFormatting>
  <conditionalFormatting sqref="H588:H589">
    <cfRule type="containsBlanks" dxfId="1660" priority="1722">
      <formula>LEN(TRIM(H588))=0</formula>
    </cfRule>
  </conditionalFormatting>
  <conditionalFormatting sqref="G588:G589">
    <cfRule type="containsBlanks" dxfId="1659" priority="1721">
      <formula>LEN(TRIM(G588))=0</formula>
    </cfRule>
  </conditionalFormatting>
  <conditionalFormatting sqref="I588:I589">
    <cfRule type="containsBlanks" dxfId="1658" priority="1720">
      <formula>LEN(TRIM(I588))=0</formula>
    </cfRule>
  </conditionalFormatting>
  <conditionalFormatting sqref="J588:J589">
    <cfRule type="containsBlanks" dxfId="1657" priority="1719">
      <formula>LEN(TRIM(J588))=0</formula>
    </cfRule>
  </conditionalFormatting>
  <conditionalFormatting sqref="K588:K589">
    <cfRule type="containsBlanks" dxfId="1656" priority="1718">
      <formula>LEN(TRIM(K588))=0</formula>
    </cfRule>
  </conditionalFormatting>
  <conditionalFormatting sqref="M588:M589">
    <cfRule type="containsBlanks" dxfId="1655" priority="1717">
      <formula>LEN(TRIM(M588))=0</formula>
    </cfRule>
  </conditionalFormatting>
  <conditionalFormatting sqref="O588:O589">
    <cfRule type="containsBlanks" dxfId="1654" priority="1716">
      <formula>LEN(TRIM(O588))=0</formula>
    </cfRule>
  </conditionalFormatting>
  <conditionalFormatting sqref="W588:W589">
    <cfRule type="containsBlanks" dxfId="1653" priority="1715">
      <formula>LEN(TRIM(W588))=0</formula>
    </cfRule>
  </conditionalFormatting>
  <conditionalFormatting sqref="X588:X589">
    <cfRule type="containsBlanks" dxfId="1652" priority="1714">
      <formula>LEN(TRIM(X588))=0</formula>
    </cfRule>
  </conditionalFormatting>
  <conditionalFormatting sqref="AA588:AA589">
    <cfRule type="containsBlanks" dxfId="1651" priority="1713">
      <formula>LEN(TRIM(AA588))=0</formula>
    </cfRule>
  </conditionalFormatting>
  <conditionalFormatting sqref="AB588:AB589">
    <cfRule type="containsBlanks" dxfId="1650" priority="1712">
      <formula>LEN(TRIM(AB588))=0</formula>
    </cfRule>
  </conditionalFormatting>
  <conditionalFormatting sqref="AF588:AF589">
    <cfRule type="containsBlanks" dxfId="1649" priority="1711">
      <formula>LEN(TRIM(AF588))=0</formula>
    </cfRule>
  </conditionalFormatting>
  <conditionalFormatting sqref="AE588:AE589">
    <cfRule type="containsBlanks" dxfId="1648" priority="1710">
      <formula>LEN(TRIM(AE588))=0</formula>
    </cfRule>
  </conditionalFormatting>
  <conditionalFormatting sqref="Z588:Z589">
    <cfRule type="containsBlanks" dxfId="1647" priority="1709">
      <formula>LEN(TRIM(Z588))=0</formula>
    </cfRule>
  </conditionalFormatting>
  <conditionalFormatting sqref="AH588:AH589">
    <cfRule type="containsBlanks" dxfId="1646" priority="1708">
      <formula>LEN(TRIM(AH588))=0</formula>
    </cfRule>
  </conditionalFormatting>
  <conditionalFormatting sqref="AG588:AG589">
    <cfRule type="containsBlanks" dxfId="1645" priority="1707">
      <formula>LEN(TRIM(AG588))=0</formula>
    </cfRule>
  </conditionalFormatting>
  <conditionalFormatting sqref="AC588:AD589">
    <cfRule type="containsBlanks" dxfId="1644" priority="1706">
      <formula>LEN(TRIM(AC588))=0</formula>
    </cfRule>
  </conditionalFormatting>
  <conditionalFormatting sqref="Y588:Y589">
    <cfRule type="containsBlanks" dxfId="1643" priority="1705">
      <formula>LEN(TRIM(Y588))=0</formula>
    </cfRule>
  </conditionalFormatting>
  <conditionalFormatting sqref="AU587:AV587">
    <cfRule type="containsBlanks" dxfId="1642" priority="1704">
      <formula>LEN(TRIM(AU587))=0</formula>
    </cfRule>
  </conditionalFormatting>
  <conditionalFormatting sqref="AX588:AX589">
    <cfRule type="containsBlanks" dxfId="1641" priority="1703">
      <formula>LEN(TRIM(AX588))=0</formula>
    </cfRule>
  </conditionalFormatting>
  <conditionalFormatting sqref="AU588:AV589">
    <cfRule type="containsBlanks" dxfId="1640" priority="1702">
      <formula>LEN(TRIM(AU588))=0</formula>
    </cfRule>
  </conditionalFormatting>
  <conditionalFormatting sqref="AW587:AW589">
    <cfRule type="containsBlanks" dxfId="1639" priority="1701">
      <formula>LEN(TRIM(AW587))=0</formula>
    </cfRule>
  </conditionalFormatting>
  <conditionalFormatting sqref="AY587:BE589">
    <cfRule type="containsBlanks" dxfId="1638" priority="1700">
      <formula>LEN(TRIM(AY587))=0</formula>
    </cfRule>
  </conditionalFormatting>
  <conditionalFormatting sqref="AY587:BD589">
    <cfRule type="containsBlanks" dxfId="1637" priority="1699">
      <formula>LEN(TRIM(AY587))=0</formula>
    </cfRule>
  </conditionalFormatting>
  <conditionalFormatting sqref="BE587:BE589">
    <cfRule type="containsBlanks" dxfId="1636" priority="1698">
      <formula>LEN(TRIM(BE587))=0</formula>
    </cfRule>
  </conditionalFormatting>
  <conditionalFormatting sqref="BF587:BF589">
    <cfRule type="containsBlanks" dxfId="1635" priority="1697">
      <formula>LEN(TRIM(BF587))=0</formula>
    </cfRule>
  </conditionalFormatting>
  <conditionalFormatting sqref="F590:G590">
    <cfRule type="containsBlanks" dxfId="1634" priority="1696">
      <formula>LEN(TRIM(F590))=0</formula>
    </cfRule>
  </conditionalFormatting>
  <conditionalFormatting sqref="I590">
    <cfRule type="containsBlanks" dxfId="1633" priority="1695">
      <formula>LEN(TRIM(I590))=0</formula>
    </cfRule>
  </conditionalFormatting>
  <conditionalFormatting sqref="J590">
    <cfRule type="containsBlanks" dxfId="1632" priority="1694">
      <formula>LEN(TRIM(J590))=0</formula>
    </cfRule>
  </conditionalFormatting>
  <conditionalFormatting sqref="H590">
    <cfRule type="containsBlanks" dxfId="1631" priority="1693">
      <formula>LEN(TRIM(H590))=0</formula>
    </cfRule>
  </conditionalFormatting>
  <conditionalFormatting sqref="K590:M590">
    <cfRule type="containsBlanks" dxfId="1630" priority="1692">
      <formula>LEN(TRIM(K590))=0</formula>
    </cfRule>
  </conditionalFormatting>
  <conditionalFormatting sqref="O590">
    <cfRule type="containsBlanks" dxfId="1629" priority="1691">
      <formula>LEN(TRIM(O590))=0</formula>
    </cfRule>
  </conditionalFormatting>
  <conditionalFormatting sqref="X590">
    <cfRule type="containsBlanks" dxfId="1628" priority="1690">
      <formula>LEN(TRIM(X590))=0</formula>
    </cfRule>
  </conditionalFormatting>
  <conditionalFormatting sqref="Z590">
    <cfRule type="containsBlanks" dxfId="1627" priority="1689">
      <formula>LEN(TRIM(Z590))=0</formula>
    </cfRule>
  </conditionalFormatting>
  <conditionalFormatting sqref="AF590">
    <cfRule type="containsBlanks" dxfId="1626" priority="1688">
      <formula>LEN(TRIM(AF590))=0</formula>
    </cfRule>
  </conditionalFormatting>
  <conditionalFormatting sqref="AE590">
    <cfRule type="containsBlanks" dxfId="1625" priority="1687">
      <formula>LEN(TRIM(AE590))=0</formula>
    </cfRule>
  </conditionalFormatting>
  <conditionalFormatting sqref="AA590">
    <cfRule type="containsBlanks" dxfId="1624" priority="1686">
      <formula>LEN(TRIM(AA590))=0</formula>
    </cfRule>
  </conditionalFormatting>
  <conditionalFormatting sqref="AB590">
    <cfRule type="containsBlanks" dxfId="1623" priority="1685">
      <formula>LEN(TRIM(AB590))=0</formula>
    </cfRule>
  </conditionalFormatting>
  <conditionalFormatting sqref="AH590">
    <cfRule type="containsBlanks" dxfId="1622" priority="1684">
      <formula>LEN(TRIM(AH590))=0</formula>
    </cfRule>
  </conditionalFormatting>
  <conditionalFormatting sqref="AL590">
    <cfRule type="containsBlanks" dxfId="1621" priority="1683">
      <formula>LEN(TRIM(AL590))=0</formula>
    </cfRule>
  </conditionalFormatting>
  <conditionalFormatting sqref="AY590:BE590">
    <cfRule type="containsBlanks" dxfId="1620" priority="1682">
      <formula>LEN(TRIM(AY590))=0</formula>
    </cfRule>
  </conditionalFormatting>
  <conditionalFormatting sqref="AY590:BD590">
    <cfRule type="containsBlanks" dxfId="1619" priority="1681">
      <formula>LEN(TRIM(AY590))=0</formula>
    </cfRule>
  </conditionalFormatting>
  <conditionalFormatting sqref="BE590">
    <cfRule type="containsBlanks" dxfId="1618" priority="1680">
      <formula>LEN(TRIM(BE590))=0</formula>
    </cfRule>
  </conditionalFormatting>
  <conditionalFormatting sqref="AX590">
    <cfRule type="containsBlanks" dxfId="1617" priority="1679">
      <formula>LEN(TRIM(AX590))=0</formula>
    </cfRule>
  </conditionalFormatting>
  <conditionalFormatting sqref="AN590">
    <cfRule type="containsBlanks" dxfId="1616" priority="1678">
      <formula>LEN(TRIM(AN590))=0</formula>
    </cfRule>
  </conditionalFormatting>
  <conditionalFormatting sqref="AU590:AV590">
    <cfRule type="containsBlanks" dxfId="1615" priority="1677">
      <formula>LEN(TRIM(AU590))=0</formula>
    </cfRule>
  </conditionalFormatting>
  <conditionalFormatting sqref="F591">
    <cfRule type="containsBlanks" dxfId="1614" priority="1676">
      <formula>LEN(TRIM(F591))=0</formula>
    </cfRule>
  </conditionalFormatting>
  <conditionalFormatting sqref="H591">
    <cfRule type="containsBlanks" dxfId="1613" priority="1675">
      <formula>LEN(TRIM(H591))=0</formula>
    </cfRule>
  </conditionalFormatting>
  <conditionalFormatting sqref="I591">
    <cfRule type="containsBlanks" dxfId="1612" priority="1674">
      <formula>LEN(TRIM(I591))=0</formula>
    </cfRule>
  </conditionalFormatting>
  <conditionalFormatting sqref="J591">
    <cfRule type="containsBlanks" dxfId="1611" priority="1673">
      <formula>LEN(TRIM(J591))=0</formula>
    </cfRule>
  </conditionalFormatting>
  <conditionalFormatting sqref="O591">
    <cfRule type="containsBlanks" dxfId="1610" priority="1672">
      <formula>LEN(TRIM(O591))=0</formula>
    </cfRule>
  </conditionalFormatting>
  <conditionalFormatting sqref="K591:M591">
    <cfRule type="containsBlanks" dxfId="1609" priority="1671">
      <formula>LEN(TRIM(K591))=0</formula>
    </cfRule>
  </conditionalFormatting>
  <conditionalFormatting sqref="W591">
    <cfRule type="containsBlanks" dxfId="1608" priority="1670">
      <formula>LEN(TRIM(W591))=0</formula>
    </cfRule>
  </conditionalFormatting>
  <conditionalFormatting sqref="X591">
    <cfRule type="containsBlanks" dxfId="1607" priority="1669">
      <formula>LEN(TRIM(X591))=0</formula>
    </cfRule>
  </conditionalFormatting>
  <conditionalFormatting sqref="Z591">
    <cfRule type="containsBlanks" dxfId="1606" priority="1668">
      <formula>LEN(TRIM(Z591))=0</formula>
    </cfRule>
  </conditionalFormatting>
  <conditionalFormatting sqref="AF591">
    <cfRule type="containsBlanks" dxfId="1605" priority="1667">
      <formula>LEN(TRIM(AF591))=0</formula>
    </cfRule>
  </conditionalFormatting>
  <conditionalFormatting sqref="AE591">
    <cfRule type="containsBlanks" dxfId="1604" priority="1666">
      <formula>LEN(TRIM(AE591))=0</formula>
    </cfRule>
  </conditionalFormatting>
  <conditionalFormatting sqref="AB591">
    <cfRule type="containsBlanks" dxfId="1603" priority="1665">
      <formula>LEN(TRIM(AB591))=0</formula>
    </cfRule>
  </conditionalFormatting>
  <conditionalFormatting sqref="AH591">
    <cfRule type="containsBlanks" dxfId="1602" priority="1664">
      <formula>LEN(TRIM(AH591))=0</formula>
    </cfRule>
  </conditionalFormatting>
  <conditionalFormatting sqref="AC591:AD591">
    <cfRule type="containsBlanks" dxfId="1601" priority="1663">
      <formula>LEN(TRIM(AC591))=0</formula>
    </cfRule>
  </conditionalFormatting>
  <conditionalFormatting sqref="AL591">
    <cfRule type="containsBlanks" dxfId="1600" priority="1662">
      <formula>LEN(TRIM(AL591))=0</formula>
    </cfRule>
  </conditionalFormatting>
  <conditionalFormatting sqref="AX591">
    <cfRule type="containsBlanks" dxfId="1599" priority="1661">
      <formula>LEN(TRIM(AX591))=0</formula>
    </cfRule>
  </conditionalFormatting>
  <conditionalFormatting sqref="BG591">
    <cfRule type="containsBlanks" dxfId="1598" priority="1659">
      <formula>LEN(TRIM(BG591))=0</formula>
    </cfRule>
  </conditionalFormatting>
  <conditionalFormatting sqref="BG591">
    <cfRule type="containsBlanks" dxfId="1597" priority="1660">
      <formula>LEN(TRIM(BG591))=0</formula>
    </cfRule>
  </conditionalFormatting>
  <conditionalFormatting sqref="AU591:AV591">
    <cfRule type="containsBlanks" dxfId="1596" priority="1658">
      <formula>LEN(TRIM(AU591))=0</formula>
    </cfRule>
  </conditionalFormatting>
  <conditionalFormatting sqref="AW591">
    <cfRule type="containsBlanks" dxfId="1595" priority="1657">
      <formula>LEN(TRIM(AW591))=0</formula>
    </cfRule>
  </conditionalFormatting>
  <conditionalFormatting sqref="F592:G592">
    <cfRule type="containsBlanks" dxfId="1594" priority="1656">
      <formula>LEN(TRIM(F592))=0</formula>
    </cfRule>
  </conditionalFormatting>
  <conditionalFormatting sqref="I592">
    <cfRule type="containsBlanks" dxfId="1593" priority="1655">
      <formula>LEN(TRIM(I592))=0</formula>
    </cfRule>
  </conditionalFormatting>
  <conditionalFormatting sqref="J592">
    <cfRule type="containsBlanks" dxfId="1592" priority="1654">
      <formula>LEN(TRIM(J592))=0</formula>
    </cfRule>
  </conditionalFormatting>
  <conditionalFormatting sqref="H592">
    <cfRule type="containsBlanks" dxfId="1591" priority="1653">
      <formula>LEN(TRIM(H592))=0</formula>
    </cfRule>
  </conditionalFormatting>
  <conditionalFormatting sqref="O592">
    <cfRule type="containsBlanks" dxfId="1590" priority="1652">
      <formula>LEN(TRIM(O592))=0</formula>
    </cfRule>
  </conditionalFormatting>
  <conditionalFormatting sqref="K592:M592">
    <cfRule type="containsBlanks" dxfId="1589" priority="1651">
      <formula>LEN(TRIM(K592))=0</formula>
    </cfRule>
  </conditionalFormatting>
  <conditionalFormatting sqref="Y592">
    <cfRule type="containsBlanks" dxfId="1588" priority="1650">
      <formula>LEN(TRIM(Y592))=0</formula>
    </cfRule>
  </conditionalFormatting>
  <conditionalFormatting sqref="X592">
    <cfRule type="containsBlanks" dxfId="1587" priority="1649">
      <formula>LEN(TRIM(X592))=0</formula>
    </cfRule>
  </conditionalFormatting>
  <conditionalFormatting sqref="AG592">
    <cfRule type="containsBlanks" dxfId="1586" priority="1647">
      <formula>LEN(TRIM(AG592))=0</formula>
    </cfRule>
  </conditionalFormatting>
  <conditionalFormatting sqref="AF592">
    <cfRule type="containsBlanks" dxfId="1585" priority="1646">
      <formula>LEN(TRIM(AF592))=0</formula>
    </cfRule>
  </conditionalFormatting>
  <conditionalFormatting sqref="AE592">
    <cfRule type="containsBlanks" dxfId="1584" priority="1645">
      <formula>LEN(TRIM(AE592))=0</formula>
    </cfRule>
  </conditionalFormatting>
  <conditionalFormatting sqref="Z592">
    <cfRule type="containsBlanks" dxfId="1583" priority="1644">
      <formula>LEN(TRIM(Z592))=0</formula>
    </cfRule>
  </conditionalFormatting>
  <conditionalFormatting sqref="AN592">
    <cfRule type="containsBlanks" dxfId="1582" priority="1643">
      <formula>LEN(TRIM(AN592))=0</formula>
    </cfRule>
  </conditionalFormatting>
  <conditionalFormatting sqref="AL592">
    <cfRule type="containsBlanks" dxfId="1581" priority="1642">
      <formula>LEN(TRIM(AL592))=0</formula>
    </cfRule>
  </conditionalFormatting>
  <conditionalFormatting sqref="AU592:AV592">
    <cfRule type="containsBlanks" dxfId="1580" priority="1641">
      <formula>LEN(TRIM(AU592))=0</formula>
    </cfRule>
  </conditionalFormatting>
  <conditionalFormatting sqref="AX592">
    <cfRule type="containsBlanks" dxfId="1579" priority="1640">
      <formula>LEN(TRIM(AX592))=0</formula>
    </cfRule>
  </conditionalFormatting>
  <conditionalFormatting sqref="BF592">
    <cfRule type="containsBlanks" dxfId="1578" priority="1639">
      <formula>LEN(TRIM(BF592))=0</formula>
    </cfRule>
  </conditionalFormatting>
  <conditionalFormatting sqref="AY592:BE592">
    <cfRule type="containsBlanks" dxfId="1577" priority="1638">
      <formula>LEN(TRIM(AY592))=0</formula>
    </cfRule>
  </conditionalFormatting>
  <conditionalFormatting sqref="AY592:BD592">
    <cfRule type="containsBlanks" dxfId="1576" priority="1637">
      <formula>LEN(TRIM(AY592))=0</formula>
    </cfRule>
  </conditionalFormatting>
  <conditionalFormatting sqref="BE592">
    <cfRule type="containsBlanks" dxfId="1575" priority="1636">
      <formula>LEN(TRIM(BE592))=0</formula>
    </cfRule>
  </conditionalFormatting>
  <conditionalFormatting sqref="F593:G593">
    <cfRule type="containsBlanks" dxfId="1574" priority="1635">
      <formula>LEN(TRIM(F593))=0</formula>
    </cfRule>
  </conditionalFormatting>
  <conditionalFormatting sqref="I593">
    <cfRule type="containsBlanks" dxfId="1573" priority="1634">
      <formula>LEN(TRIM(I593))=0</formula>
    </cfRule>
  </conditionalFormatting>
  <conditionalFormatting sqref="J593">
    <cfRule type="containsBlanks" dxfId="1572" priority="1633">
      <formula>LEN(TRIM(J593))=0</formula>
    </cfRule>
  </conditionalFormatting>
  <conditionalFormatting sqref="H593">
    <cfRule type="containsBlanks" dxfId="1571" priority="1632">
      <formula>LEN(TRIM(H593))=0</formula>
    </cfRule>
  </conditionalFormatting>
  <conditionalFormatting sqref="P593">
    <cfRule type="containsBlanks" dxfId="1570" priority="1631">
      <formula>LEN(TRIM(P593))=0</formula>
    </cfRule>
  </conditionalFormatting>
  <conditionalFormatting sqref="O593">
    <cfRule type="containsBlanks" dxfId="1569" priority="1630">
      <formula>LEN(TRIM(O593))=0</formula>
    </cfRule>
  </conditionalFormatting>
  <conditionalFormatting sqref="N593">
    <cfRule type="containsBlanks" dxfId="1568" priority="1629">
      <formula>LEN(TRIM(N593))=0</formula>
    </cfRule>
  </conditionalFormatting>
  <conditionalFormatting sqref="K593:M593">
    <cfRule type="containsBlanks" dxfId="1567" priority="1628">
      <formula>LEN(TRIM(K593))=0</formula>
    </cfRule>
  </conditionalFormatting>
  <conditionalFormatting sqref="W593">
    <cfRule type="containsBlanks" dxfId="1566" priority="1627">
      <formula>LEN(TRIM(W593))=0</formula>
    </cfRule>
  </conditionalFormatting>
  <conditionalFormatting sqref="X593">
    <cfRule type="containsBlanks" dxfId="1565" priority="1626">
      <formula>LEN(TRIM(X593))=0</formula>
    </cfRule>
  </conditionalFormatting>
  <conditionalFormatting sqref="Y593">
    <cfRule type="containsBlanks" dxfId="1564" priority="1625">
      <formula>LEN(TRIM(Y593))=0</formula>
    </cfRule>
  </conditionalFormatting>
  <conditionalFormatting sqref="Z593">
    <cfRule type="containsBlanks" dxfId="1563" priority="1624">
      <formula>LEN(TRIM(Z593))=0</formula>
    </cfRule>
  </conditionalFormatting>
  <conditionalFormatting sqref="AF593">
    <cfRule type="containsBlanks" dxfId="1562" priority="1623">
      <formula>LEN(TRIM(AF593))=0</formula>
    </cfRule>
  </conditionalFormatting>
  <conditionalFormatting sqref="AE593">
    <cfRule type="containsBlanks" dxfId="1561" priority="1622">
      <formula>LEN(TRIM(AE593))=0</formula>
    </cfRule>
  </conditionalFormatting>
  <conditionalFormatting sqref="AG593">
    <cfRule type="containsBlanks" dxfId="1560" priority="1621">
      <formula>LEN(TRIM(AG593))=0</formula>
    </cfRule>
  </conditionalFormatting>
  <conditionalFormatting sqref="AB593">
    <cfRule type="containsBlanks" dxfId="1559" priority="1620">
      <formula>LEN(TRIM(AB593))=0</formula>
    </cfRule>
  </conditionalFormatting>
  <conditionalFormatting sqref="AH593">
    <cfRule type="containsBlanks" dxfId="1558" priority="1619">
      <formula>LEN(TRIM(AH593))=0</formula>
    </cfRule>
  </conditionalFormatting>
  <conditionalFormatting sqref="AL593">
    <cfRule type="containsBlanks" dxfId="1557" priority="1618">
      <formula>LEN(TRIM(AL593))=0</formula>
    </cfRule>
  </conditionalFormatting>
  <conditionalFormatting sqref="AX593">
    <cfRule type="containsBlanks" dxfId="1556" priority="1617">
      <formula>LEN(TRIM(AX593))=0</formula>
    </cfRule>
  </conditionalFormatting>
  <conditionalFormatting sqref="AN593">
    <cfRule type="containsBlanks" dxfId="1555" priority="1616">
      <formula>LEN(TRIM(AN593))=0</formula>
    </cfRule>
  </conditionalFormatting>
  <conditionalFormatting sqref="AU593:AV593">
    <cfRule type="containsBlanks" dxfId="1554" priority="1615">
      <formula>LEN(TRIM(AU593))=0</formula>
    </cfRule>
  </conditionalFormatting>
  <conditionalFormatting sqref="AY593:BE593">
    <cfRule type="containsBlanks" dxfId="1553" priority="1614">
      <formula>LEN(TRIM(AY593))=0</formula>
    </cfRule>
  </conditionalFormatting>
  <conditionalFormatting sqref="AY593:BD593">
    <cfRule type="containsBlanks" dxfId="1552" priority="1613">
      <formula>LEN(TRIM(AY593))=0</formula>
    </cfRule>
  </conditionalFormatting>
  <conditionalFormatting sqref="BE593">
    <cfRule type="containsBlanks" dxfId="1551" priority="1612">
      <formula>LEN(TRIM(BE593))=0</formula>
    </cfRule>
  </conditionalFormatting>
  <conditionalFormatting sqref="F594:G594">
    <cfRule type="containsBlanks" dxfId="1550" priority="1611">
      <formula>LEN(TRIM(F594))=0</formula>
    </cfRule>
  </conditionalFormatting>
  <conditionalFormatting sqref="I594">
    <cfRule type="containsBlanks" dxfId="1549" priority="1610">
      <formula>LEN(TRIM(I594))=0</formula>
    </cfRule>
  </conditionalFormatting>
  <conditionalFormatting sqref="J594">
    <cfRule type="containsBlanks" dxfId="1548" priority="1609">
      <formula>LEN(TRIM(J594))=0</formula>
    </cfRule>
  </conditionalFormatting>
  <conditionalFormatting sqref="H594">
    <cfRule type="containsBlanks" dxfId="1547" priority="1608">
      <formula>LEN(TRIM(H594))=0</formula>
    </cfRule>
  </conditionalFormatting>
  <conditionalFormatting sqref="P594">
    <cfRule type="containsBlanks" dxfId="1546" priority="1607">
      <formula>LEN(TRIM(P594))=0</formula>
    </cfRule>
  </conditionalFormatting>
  <conditionalFormatting sqref="O594">
    <cfRule type="containsBlanks" dxfId="1545" priority="1606">
      <formula>LEN(TRIM(O594))=0</formula>
    </cfRule>
  </conditionalFormatting>
  <conditionalFormatting sqref="N594">
    <cfRule type="containsBlanks" dxfId="1544" priority="1605">
      <formula>LEN(TRIM(N594))=0</formula>
    </cfRule>
  </conditionalFormatting>
  <conditionalFormatting sqref="K594:M594">
    <cfRule type="containsBlanks" dxfId="1543" priority="1604">
      <formula>LEN(TRIM(K594))=0</formula>
    </cfRule>
  </conditionalFormatting>
  <conditionalFormatting sqref="W594">
    <cfRule type="containsBlanks" dxfId="1542" priority="1603">
      <formula>LEN(TRIM(W594))=0</formula>
    </cfRule>
  </conditionalFormatting>
  <conditionalFormatting sqref="X594">
    <cfRule type="containsBlanks" dxfId="1541" priority="1602">
      <formula>LEN(TRIM(X594))=0</formula>
    </cfRule>
  </conditionalFormatting>
  <conditionalFormatting sqref="Z594">
    <cfRule type="containsBlanks" dxfId="1540" priority="1601">
      <formula>LEN(TRIM(Z594))=0</formula>
    </cfRule>
  </conditionalFormatting>
  <conditionalFormatting sqref="Y594">
    <cfRule type="containsBlanks" dxfId="1539" priority="1600">
      <formula>LEN(TRIM(Y594))=0</formula>
    </cfRule>
  </conditionalFormatting>
  <conditionalFormatting sqref="AG594">
    <cfRule type="containsBlanks" dxfId="1538" priority="1599">
      <formula>LEN(TRIM(AG594))=0</formula>
    </cfRule>
  </conditionalFormatting>
  <conditionalFormatting sqref="AE594">
    <cfRule type="containsBlanks" dxfId="1537" priority="1598">
      <formula>LEN(TRIM(AE594))=0</formula>
    </cfRule>
  </conditionalFormatting>
  <conditionalFormatting sqref="AF594">
    <cfRule type="containsBlanks" dxfId="1536" priority="1597">
      <formula>LEN(TRIM(AF594))=0</formula>
    </cfRule>
  </conditionalFormatting>
  <conditionalFormatting sqref="Q595:V595 AA595:AD595 AH595:AK595 AQ595:AT595">
    <cfRule type="containsBlanks" dxfId="1535" priority="1596">
      <formula>LEN(TRIM(Q595))=0</formula>
    </cfRule>
  </conditionalFormatting>
  <conditionalFormatting sqref="BI595">
    <cfRule type="notContainsBlanks" dxfId="1534" priority="1595">
      <formula>LEN(TRIM(BI595))&gt;0</formula>
    </cfRule>
  </conditionalFormatting>
  <conditionalFormatting sqref="F595:G595">
    <cfRule type="containsBlanks" dxfId="1533" priority="1594">
      <formula>LEN(TRIM(F595))=0</formula>
    </cfRule>
  </conditionalFormatting>
  <conditionalFormatting sqref="I595">
    <cfRule type="containsBlanks" dxfId="1532" priority="1593">
      <formula>LEN(TRIM(I595))=0</formula>
    </cfRule>
  </conditionalFormatting>
  <conditionalFormatting sqref="J595">
    <cfRule type="containsBlanks" dxfId="1531" priority="1592">
      <formula>LEN(TRIM(J595))=0</formula>
    </cfRule>
  </conditionalFormatting>
  <conditionalFormatting sqref="H595">
    <cfRule type="containsBlanks" dxfId="1530" priority="1591">
      <formula>LEN(TRIM(H595))=0</formula>
    </cfRule>
  </conditionalFormatting>
  <conditionalFormatting sqref="P595">
    <cfRule type="containsBlanks" dxfId="1529" priority="1590">
      <formula>LEN(TRIM(P595))=0</formula>
    </cfRule>
  </conditionalFormatting>
  <conditionalFormatting sqref="O595">
    <cfRule type="containsBlanks" dxfId="1528" priority="1589">
      <formula>LEN(TRIM(O595))=0</formula>
    </cfRule>
  </conditionalFormatting>
  <conditionalFormatting sqref="N595">
    <cfRule type="containsBlanks" dxfId="1527" priority="1588">
      <formula>LEN(TRIM(N595))=0</formula>
    </cfRule>
  </conditionalFormatting>
  <conditionalFormatting sqref="K595:M595">
    <cfRule type="containsBlanks" dxfId="1526" priority="1587">
      <formula>LEN(TRIM(K595))=0</formula>
    </cfRule>
  </conditionalFormatting>
  <conditionalFormatting sqref="W595">
    <cfRule type="containsBlanks" dxfId="1525" priority="1586">
      <formula>LEN(TRIM(W595))=0</formula>
    </cfRule>
  </conditionalFormatting>
  <conditionalFormatting sqref="X595">
    <cfRule type="containsBlanks" dxfId="1524" priority="1585">
      <formula>LEN(TRIM(X595))=0</formula>
    </cfRule>
  </conditionalFormatting>
  <conditionalFormatting sqref="Z595">
    <cfRule type="containsBlanks" dxfId="1523" priority="1584">
      <formula>LEN(TRIM(Z595))=0</formula>
    </cfRule>
  </conditionalFormatting>
  <conditionalFormatting sqref="Y595">
    <cfRule type="containsBlanks" dxfId="1522" priority="1583">
      <formula>LEN(TRIM(Y595))=0</formula>
    </cfRule>
  </conditionalFormatting>
  <conditionalFormatting sqref="AG595">
    <cfRule type="containsBlanks" dxfId="1521" priority="1582">
      <formula>LEN(TRIM(AG595))=0</formula>
    </cfRule>
  </conditionalFormatting>
  <conditionalFormatting sqref="AE595">
    <cfRule type="containsBlanks" dxfId="1520" priority="1581">
      <formula>LEN(TRIM(AE595))=0</formula>
    </cfRule>
  </conditionalFormatting>
  <conditionalFormatting sqref="AF595">
    <cfRule type="containsBlanks" dxfId="1519" priority="1580">
      <formula>LEN(TRIM(AF595))=0</formula>
    </cfRule>
  </conditionalFormatting>
  <conditionalFormatting sqref="AM594:AM595">
    <cfRule type="containsBlanks" dxfId="1518" priority="1579">
      <formula>LEN(TRIM(AM594))=0</formula>
    </cfRule>
  </conditionalFormatting>
  <conditionalFormatting sqref="AN594:AN595">
    <cfRule type="containsBlanks" dxfId="1517" priority="1578">
      <formula>LEN(TRIM(AN594))=0</formula>
    </cfRule>
  </conditionalFormatting>
  <conditionalFormatting sqref="AO594:AP595">
    <cfRule type="containsBlanks" dxfId="1516" priority="1577">
      <formula>LEN(TRIM(AO594))=0</formula>
    </cfRule>
  </conditionalFormatting>
  <conditionalFormatting sqref="AX594:AX595">
    <cfRule type="containsBlanks" dxfId="1515" priority="1576">
      <formula>LEN(TRIM(AX594))=0</formula>
    </cfRule>
  </conditionalFormatting>
  <conditionalFormatting sqref="AU594:AV595">
    <cfRule type="containsBlanks" dxfId="1514" priority="1575">
      <formula>LEN(TRIM(AU594))=0</formula>
    </cfRule>
  </conditionalFormatting>
  <conditionalFormatting sqref="AY595:BE595">
    <cfRule type="containsBlanks" dxfId="1513" priority="1574">
      <formula>LEN(TRIM(AY595))=0</formula>
    </cfRule>
  </conditionalFormatting>
  <conditionalFormatting sqref="AY595:BD595">
    <cfRule type="containsBlanks" dxfId="1512" priority="1573">
      <formula>LEN(TRIM(AY595))=0</formula>
    </cfRule>
  </conditionalFormatting>
  <conditionalFormatting sqref="BE595">
    <cfRule type="containsBlanks" dxfId="1511" priority="1572">
      <formula>LEN(TRIM(BE595))=0</formula>
    </cfRule>
  </conditionalFormatting>
  <conditionalFormatting sqref="AY594:BE594">
    <cfRule type="containsBlanks" dxfId="1510" priority="1571">
      <formula>LEN(TRIM(AY594))=0</formula>
    </cfRule>
  </conditionalFormatting>
  <conditionalFormatting sqref="AY594:BD594">
    <cfRule type="containsBlanks" dxfId="1509" priority="1570">
      <formula>LEN(TRIM(AY594))=0</formula>
    </cfRule>
  </conditionalFormatting>
  <conditionalFormatting sqref="BE594">
    <cfRule type="containsBlanks" dxfId="1508" priority="1569">
      <formula>LEN(TRIM(BE594))=0</formula>
    </cfRule>
  </conditionalFormatting>
  <conditionalFormatting sqref="BF594:BF595">
    <cfRule type="containsBlanks" dxfId="1507" priority="1568">
      <formula>LEN(TRIM(BF594))=0</formula>
    </cfRule>
  </conditionalFormatting>
  <conditionalFormatting sqref="BG594:BG595">
    <cfRule type="containsBlanks" dxfId="1506" priority="1567">
      <formula>LEN(TRIM(BG594))=0</formula>
    </cfRule>
  </conditionalFormatting>
  <conditionalFormatting sqref="AK594">
    <cfRule type="containsBlanks" dxfId="1505" priority="1566">
      <formula>LEN(TRIM(AK594))=0</formula>
    </cfRule>
  </conditionalFormatting>
  <conditionalFormatting sqref="AL594">
    <cfRule type="containsBlanks" dxfId="1504" priority="1565">
      <formula>LEN(TRIM(AL594))=0</formula>
    </cfRule>
  </conditionalFormatting>
  <conditionalFormatting sqref="AL595">
    <cfRule type="containsBlanks" dxfId="1503" priority="1564">
      <formula>LEN(TRIM(AL595))=0</formula>
    </cfRule>
  </conditionalFormatting>
  <conditionalFormatting sqref="AW594:AW595">
    <cfRule type="containsBlanks" dxfId="1502" priority="1562">
      <formula>LEN(TRIM(AW594))=0</formula>
    </cfRule>
  </conditionalFormatting>
  <conditionalFormatting sqref="F596:G596">
    <cfRule type="containsBlanks" dxfId="1501" priority="1561">
      <formula>LEN(TRIM(F596))=0</formula>
    </cfRule>
  </conditionalFormatting>
  <conditionalFormatting sqref="I596">
    <cfRule type="containsBlanks" dxfId="1500" priority="1560">
      <formula>LEN(TRIM(I596))=0</formula>
    </cfRule>
  </conditionalFormatting>
  <conditionalFormatting sqref="J596">
    <cfRule type="containsBlanks" dxfId="1499" priority="1559">
      <formula>LEN(TRIM(J596))=0</formula>
    </cfRule>
  </conditionalFormatting>
  <conditionalFormatting sqref="H596">
    <cfRule type="containsBlanks" dxfId="1498" priority="1558">
      <formula>LEN(TRIM(H596))=0</formula>
    </cfRule>
  </conditionalFormatting>
  <conditionalFormatting sqref="P596">
    <cfRule type="containsBlanks" dxfId="1497" priority="1557">
      <formula>LEN(TRIM(P596))=0</formula>
    </cfRule>
  </conditionalFormatting>
  <conditionalFormatting sqref="O596">
    <cfRule type="containsBlanks" dxfId="1496" priority="1556">
      <formula>LEN(TRIM(O596))=0</formula>
    </cfRule>
  </conditionalFormatting>
  <conditionalFormatting sqref="N596">
    <cfRule type="containsBlanks" dxfId="1495" priority="1555">
      <formula>LEN(TRIM(N596))=0</formula>
    </cfRule>
  </conditionalFormatting>
  <conditionalFormatting sqref="K596:M596">
    <cfRule type="containsBlanks" dxfId="1494" priority="1554">
      <formula>LEN(TRIM(K596))=0</formula>
    </cfRule>
  </conditionalFormatting>
  <conditionalFormatting sqref="W596">
    <cfRule type="containsBlanks" dxfId="1493" priority="1553">
      <formula>LEN(TRIM(W596))=0</formula>
    </cfRule>
  </conditionalFormatting>
  <conditionalFormatting sqref="X596">
    <cfRule type="containsBlanks" dxfId="1492" priority="1552">
      <formula>LEN(TRIM(X596))=0</formula>
    </cfRule>
  </conditionalFormatting>
  <conditionalFormatting sqref="Z596">
    <cfRule type="containsBlanks" dxfId="1491" priority="1551">
      <formula>LEN(TRIM(Z596))=0</formula>
    </cfRule>
  </conditionalFormatting>
  <conditionalFormatting sqref="Y596">
    <cfRule type="containsBlanks" dxfId="1490" priority="1550">
      <formula>LEN(TRIM(Y596))=0</formula>
    </cfRule>
  </conditionalFormatting>
  <conditionalFormatting sqref="AA596">
    <cfRule type="containsBlanks" dxfId="1489" priority="1549">
      <formula>LEN(TRIM(AA596))=0</formula>
    </cfRule>
  </conditionalFormatting>
  <conditionalFormatting sqref="AB596">
    <cfRule type="containsBlanks" dxfId="1488" priority="1548">
      <formula>LEN(TRIM(AB596))=0</formula>
    </cfRule>
  </conditionalFormatting>
  <conditionalFormatting sqref="AG596">
    <cfRule type="containsBlanks" dxfId="1487" priority="1547">
      <formula>LEN(TRIM(AG596))=0</formula>
    </cfRule>
  </conditionalFormatting>
  <conditionalFormatting sqref="AE596">
    <cfRule type="containsBlanks" dxfId="1486" priority="1546">
      <formula>LEN(TRIM(AE596))=0</formula>
    </cfRule>
  </conditionalFormatting>
  <conditionalFormatting sqref="AF596">
    <cfRule type="containsBlanks" dxfId="1485" priority="1545">
      <formula>LEN(TRIM(AF596))=0</formula>
    </cfRule>
  </conditionalFormatting>
  <conditionalFormatting sqref="AH596">
    <cfRule type="containsBlanks" dxfId="1484" priority="1544">
      <formula>LEN(TRIM(AH596))=0</formula>
    </cfRule>
  </conditionalFormatting>
  <conditionalFormatting sqref="AC596:AD596">
    <cfRule type="containsBlanks" dxfId="1483" priority="1543">
      <formula>LEN(TRIM(AC596))=0</formula>
    </cfRule>
  </conditionalFormatting>
  <conditionalFormatting sqref="AO596:AP596">
    <cfRule type="containsBlanks" dxfId="1482" priority="1542">
      <formula>LEN(TRIM(AO596))=0</formula>
    </cfRule>
  </conditionalFormatting>
  <conditionalFormatting sqref="AW596">
    <cfRule type="containsBlanks" dxfId="1481" priority="1541">
      <formula>LEN(TRIM(AW596))=0</formula>
    </cfRule>
  </conditionalFormatting>
  <conditionalFormatting sqref="AL596">
    <cfRule type="containsBlanks" dxfId="1480" priority="1540">
      <formula>LEN(TRIM(AL596))=0</formula>
    </cfRule>
  </conditionalFormatting>
  <conditionalFormatting sqref="AM596">
    <cfRule type="containsBlanks" dxfId="1479" priority="1539">
      <formula>LEN(TRIM(AM596))=0</formula>
    </cfRule>
  </conditionalFormatting>
  <conditionalFormatting sqref="AN596">
    <cfRule type="containsBlanks" dxfId="1478" priority="1538">
      <formula>LEN(TRIM(AN596))=0</formula>
    </cfRule>
  </conditionalFormatting>
  <conditionalFormatting sqref="BF596">
    <cfRule type="containsBlanks" dxfId="1477" priority="1537">
      <formula>LEN(TRIM(BF596))=0</formula>
    </cfRule>
  </conditionalFormatting>
  <conditionalFormatting sqref="BG596">
    <cfRule type="containsBlanks" dxfId="1476" priority="1536">
      <formula>LEN(TRIM(BG596))=0</formula>
    </cfRule>
  </conditionalFormatting>
  <conditionalFormatting sqref="AY596:BE596">
    <cfRule type="containsBlanks" dxfId="1475" priority="1535">
      <formula>LEN(TRIM(AY596))=0</formula>
    </cfRule>
  </conditionalFormatting>
  <conditionalFormatting sqref="AY596:BD596">
    <cfRule type="containsBlanks" dxfId="1474" priority="1534">
      <formula>LEN(TRIM(AY596))=0</formula>
    </cfRule>
  </conditionalFormatting>
  <conditionalFormatting sqref="BE596">
    <cfRule type="containsBlanks" dxfId="1473" priority="1533">
      <formula>LEN(TRIM(BE596))=0</formula>
    </cfRule>
  </conditionalFormatting>
  <conditionalFormatting sqref="AX596">
    <cfRule type="containsBlanks" dxfId="1472" priority="1532">
      <formula>LEN(TRIM(AX596))=0</formula>
    </cfRule>
  </conditionalFormatting>
  <conditionalFormatting sqref="AU596:AV596">
    <cfRule type="containsBlanks" dxfId="1471" priority="1531">
      <formula>LEN(TRIM(AU596))=0</formula>
    </cfRule>
  </conditionalFormatting>
  <conditionalFormatting sqref="F597:G597">
    <cfRule type="containsBlanks" dxfId="1470" priority="1530">
      <formula>LEN(TRIM(F597))=0</formula>
    </cfRule>
  </conditionalFormatting>
  <conditionalFormatting sqref="I597">
    <cfRule type="containsBlanks" dxfId="1469" priority="1529">
      <formula>LEN(TRIM(I597))=0</formula>
    </cfRule>
  </conditionalFormatting>
  <conditionalFormatting sqref="J597">
    <cfRule type="containsBlanks" dxfId="1468" priority="1528">
      <formula>LEN(TRIM(J597))=0</formula>
    </cfRule>
  </conditionalFormatting>
  <conditionalFormatting sqref="H597">
    <cfRule type="containsBlanks" dxfId="1467" priority="1527">
      <formula>LEN(TRIM(H597))=0</formula>
    </cfRule>
  </conditionalFormatting>
  <conditionalFormatting sqref="O597">
    <cfRule type="containsBlanks" dxfId="1466" priority="1526">
      <formula>LEN(TRIM(O597))=0</formula>
    </cfRule>
  </conditionalFormatting>
  <conditionalFormatting sqref="K597:M597">
    <cfRule type="containsBlanks" dxfId="1465" priority="1525">
      <formula>LEN(TRIM(K597))=0</formula>
    </cfRule>
  </conditionalFormatting>
  <conditionalFormatting sqref="W597">
    <cfRule type="containsBlanks" dxfId="1464" priority="1524">
      <formula>LEN(TRIM(W597))=0</formula>
    </cfRule>
  </conditionalFormatting>
  <conditionalFormatting sqref="X597">
    <cfRule type="containsBlanks" dxfId="1463" priority="1523">
      <formula>LEN(TRIM(X597))=0</formula>
    </cfRule>
  </conditionalFormatting>
  <conditionalFormatting sqref="Y597">
    <cfRule type="containsBlanks" dxfId="1462" priority="1522">
      <formula>LEN(TRIM(Y597))=0</formula>
    </cfRule>
  </conditionalFormatting>
  <conditionalFormatting sqref="Z597">
    <cfRule type="containsBlanks" dxfId="1461" priority="1521">
      <formula>LEN(TRIM(Z597))=0</formula>
    </cfRule>
  </conditionalFormatting>
  <conditionalFormatting sqref="AG597">
    <cfRule type="containsBlanks" dxfId="1460" priority="1520">
      <formula>LEN(TRIM(AG597))=0</formula>
    </cfRule>
  </conditionalFormatting>
  <conditionalFormatting sqref="AF597">
    <cfRule type="containsBlanks" dxfId="1459" priority="1519">
      <formula>LEN(TRIM(AF597))=0</formula>
    </cfRule>
  </conditionalFormatting>
  <conditionalFormatting sqref="AE597">
    <cfRule type="containsBlanks" dxfId="1458" priority="1518">
      <formula>LEN(TRIM(AE597))=0</formula>
    </cfRule>
  </conditionalFormatting>
  <conditionalFormatting sqref="AH597">
    <cfRule type="containsBlanks" dxfId="1457" priority="1517">
      <formula>LEN(TRIM(AH597))=0</formula>
    </cfRule>
  </conditionalFormatting>
  <conditionalFormatting sqref="AA597">
    <cfRule type="containsBlanks" dxfId="1456" priority="1516">
      <formula>LEN(TRIM(AA597))=0</formula>
    </cfRule>
  </conditionalFormatting>
  <conditionalFormatting sqref="AB597">
    <cfRule type="containsBlanks" dxfId="1455" priority="1515">
      <formula>LEN(TRIM(AB597))=0</formula>
    </cfRule>
  </conditionalFormatting>
  <conditionalFormatting sqref="AC597:AD597">
    <cfRule type="containsBlanks" dxfId="1454" priority="1514">
      <formula>LEN(TRIM(AC597))=0</formula>
    </cfRule>
  </conditionalFormatting>
  <conditionalFormatting sqref="AK597">
    <cfRule type="containsBlanks" dxfId="1453" priority="1513">
      <formula>LEN(TRIM(AK597))=0</formula>
    </cfRule>
  </conditionalFormatting>
  <conditionalFormatting sqref="AL597">
    <cfRule type="containsBlanks" dxfId="1452" priority="1512">
      <formula>LEN(TRIM(AL597))=0</formula>
    </cfRule>
  </conditionalFormatting>
  <conditionalFormatting sqref="AN597">
    <cfRule type="containsBlanks" dxfId="1451" priority="1511">
      <formula>LEN(TRIM(AN597))=0</formula>
    </cfRule>
  </conditionalFormatting>
  <conditionalFormatting sqref="AO597">
    <cfRule type="containsBlanks" dxfId="1450" priority="1510">
      <formula>LEN(TRIM(AO597))=0</formula>
    </cfRule>
  </conditionalFormatting>
  <conditionalFormatting sqref="AX597">
    <cfRule type="containsBlanks" dxfId="1449" priority="1509">
      <formula>LEN(TRIM(AX597))=0</formula>
    </cfRule>
  </conditionalFormatting>
  <conditionalFormatting sqref="AU597:AV597">
    <cfRule type="containsBlanks" dxfId="1448" priority="1508">
      <formula>LEN(TRIM(AU597))=0</formula>
    </cfRule>
  </conditionalFormatting>
  <conditionalFormatting sqref="AY597:BE597">
    <cfRule type="containsBlanks" dxfId="1447" priority="1507">
      <formula>LEN(TRIM(AY597))=0</formula>
    </cfRule>
  </conditionalFormatting>
  <conditionalFormatting sqref="AY597:BD597">
    <cfRule type="containsBlanks" dxfId="1446" priority="1506">
      <formula>LEN(TRIM(AY597))=0</formula>
    </cfRule>
  </conditionalFormatting>
  <conditionalFormatting sqref="BE597">
    <cfRule type="containsBlanks" dxfId="1445" priority="1505">
      <formula>LEN(TRIM(BE597))=0</formula>
    </cfRule>
  </conditionalFormatting>
  <conditionalFormatting sqref="BF597">
    <cfRule type="containsBlanks" dxfId="1444" priority="1504">
      <formula>LEN(TRIM(BF597))=0</formula>
    </cfRule>
  </conditionalFormatting>
  <conditionalFormatting sqref="BG597">
    <cfRule type="containsBlanks" dxfId="1443" priority="1502">
      <formula>LEN(TRIM(BG597))=0</formula>
    </cfRule>
  </conditionalFormatting>
  <conditionalFormatting sqref="BG597">
    <cfRule type="containsBlanks" dxfId="1442" priority="1503">
      <formula>LEN(TRIM(BG597))=0</formula>
    </cfRule>
  </conditionalFormatting>
  <conditionalFormatting sqref="F598:G598">
    <cfRule type="containsBlanks" dxfId="1441" priority="1501">
      <formula>LEN(TRIM(F598))=0</formula>
    </cfRule>
  </conditionalFormatting>
  <conditionalFormatting sqref="I598">
    <cfRule type="containsBlanks" dxfId="1440" priority="1500">
      <formula>LEN(TRIM(I598))=0</formula>
    </cfRule>
  </conditionalFormatting>
  <conditionalFormatting sqref="J598">
    <cfRule type="containsBlanks" dxfId="1439" priority="1499">
      <formula>LEN(TRIM(J598))=0</formula>
    </cfRule>
  </conditionalFormatting>
  <conditionalFormatting sqref="H598">
    <cfRule type="containsBlanks" dxfId="1438" priority="1498">
      <formula>LEN(TRIM(H598))=0</formula>
    </cfRule>
  </conditionalFormatting>
  <conditionalFormatting sqref="K598:M598">
    <cfRule type="containsBlanks" dxfId="1437" priority="1497">
      <formula>LEN(TRIM(K598))=0</formula>
    </cfRule>
  </conditionalFormatting>
  <conditionalFormatting sqref="O598">
    <cfRule type="containsBlanks" dxfId="1436" priority="1496">
      <formula>LEN(TRIM(O598))=0</formula>
    </cfRule>
  </conditionalFormatting>
  <conditionalFormatting sqref="X598">
    <cfRule type="containsBlanks" dxfId="1435" priority="1495">
      <formula>LEN(TRIM(X598))=0</formula>
    </cfRule>
  </conditionalFormatting>
  <conditionalFormatting sqref="AY598:BE598">
    <cfRule type="containsBlanks" dxfId="1434" priority="1494">
      <formula>LEN(TRIM(AY598))=0</formula>
    </cfRule>
  </conditionalFormatting>
  <conditionalFormatting sqref="AY598:BD598">
    <cfRule type="containsBlanks" dxfId="1433" priority="1493">
      <formula>LEN(TRIM(AY598))=0</formula>
    </cfRule>
  </conditionalFormatting>
  <conditionalFormatting sqref="BE598">
    <cfRule type="containsBlanks" dxfId="1432" priority="1492">
      <formula>LEN(TRIM(BE598))=0</formula>
    </cfRule>
  </conditionalFormatting>
  <conditionalFormatting sqref="AA598">
    <cfRule type="containsBlanks" dxfId="1431" priority="1491">
      <formula>LEN(TRIM(AA598))=0</formula>
    </cfRule>
  </conditionalFormatting>
  <conditionalFormatting sqref="AB598">
    <cfRule type="containsBlanks" dxfId="1430" priority="1490">
      <formula>LEN(TRIM(AB598))=0</formula>
    </cfRule>
  </conditionalFormatting>
  <conditionalFormatting sqref="AL598">
    <cfRule type="containsBlanks" dxfId="1429" priority="1489">
      <formula>LEN(TRIM(AL598))=0</formula>
    </cfRule>
  </conditionalFormatting>
  <conditionalFormatting sqref="AX598">
    <cfRule type="containsBlanks" dxfId="1428" priority="1488">
      <formula>LEN(TRIM(AX598))=0</formula>
    </cfRule>
  </conditionalFormatting>
  <conditionalFormatting sqref="AU598:AV598">
    <cfRule type="containsBlanks" dxfId="1427" priority="1487">
      <formula>LEN(TRIM(AU598))=0</formula>
    </cfRule>
  </conditionalFormatting>
  <conditionalFormatting sqref="BG598">
    <cfRule type="containsBlanks" dxfId="1426" priority="1485">
      <formula>LEN(TRIM(BG598))=0</formula>
    </cfRule>
  </conditionalFormatting>
  <conditionalFormatting sqref="BG598">
    <cfRule type="containsBlanks" dxfId="1425" priority="1486">
      <formula>LEN(TRIM(BG598))=0</formula>
    </cfRule>
  </conditionalFormatting>
  <conditionalFormatting sqref="H599">
    <cfRule type="containsBlanks" dxfId="1424" priority="1484">
      <formula>LEN(TRIM(H599))=0</formula>
    </cfRule>
  </conditionalFormatting>
  <conditionalFormatting sqref="F599">
    <cfRule type="containsBlanks" dxfId="1423" priority="1483">
      <formula>LEN(TRIM(F599))=0</formula>
    </cfRule>
  </conditionalFormatting>
  <conditionalFormatting sqref="AS603:AV604">
    <cfRule type="containsBlanks" dxfId="1422" priority="1402">
      <formula>LEN(TRIM(AS603))=0</formula>
    </cfRule>
  </conditionalFormatting>
  <conditionalFormatting sqref="O599">
    <cfRule type="containsBlanks" dxfId="1421" priority="1481">
      <formula>LEN(TRIM(O599))=0</formula>
    </cfRule>
  </conditionalFormatting>
  <conditionalFormatting sqref="K599:M599">
    <cfRule type="containsBlanks" dxfId="1420" priority="1480">
      <formula>LEN(TRIM(K599))=0</formula>
    </cfRule>
  </conditionalFormatting>
  <conditionalFormatting sqref="AL599">
    <cfRule type="containsBlanks" dxfId="1419" priority="1479">
      <formula>LEN(TRIM(AL599))=0</formula>
    </cfRule>
  </conditionalFormatting>
  <conditionalFormatting sqref="AB599">
    <cfRule type="containsBlanks" dxfId="1418" priority="1478">
      <formula>LEN(TRIM(AB599))=0</formula>
    </cfRule>
  </conditionalFormatting>
  <conditionalFormatting sqref="AY599:BE599">
    <cfRule type="containsBlanks" dxfId="1417" priority="1477">
      <formula>LEN(TRIM(AY599))=0</formula>
    </cfRule>
  </conditionalFormatting>
  <conditionalFormatting sqref="AY599:BD599">
    <cfRule type="containsBlanks" dxfId="1416" priority="1476">
      <formula>LEN(TRIM(AY599))=0</formula>
    </cfRule>
  </conditionalFormatting>
  <conditionalFormatting sqref="BE599">
    <cfRule type="containsBlanks" dxfId="1415" priority="1475">
      <formula>LEN(TRIM(BE599))=0</formula>
    </cfRule>
  </conditionalFormatting>
  <conditionalFormatting sqref="AU599:AV599">
    <cfRule type="containsBlanks" dxfId="1414" priority="1474">
      <formula>LEN(TRIM(AU599))=0</formula>
    </cfRule>
  </conditionalFormatting>
  <conditionalFormatting sqref="H600">
    <cfRule type="containsBlanks" dxfId="1413" priority="1473">
      <formula>LEN(TRIM(H600))=0</formula>
    </cfRule>
  </conditionalFormatting>
  <conditionalFormatting sqref="I600">
    <cfRule type="containsBlanks" dxfId="1412" priority="1472">
      <formula>LEN(TRIM(I600))=0</formula>
    </cfRule>
  </conditionalFormatting>
  <conditionalFormatting sqref="J600">
    <cfRule type="containsBlanks" dxfId="1411" priority="1471">
      <formula>LEN(TRIM(J600))=0</formula>
    </cfRule>
  </conditionalFormatting>
  <conditionalFormatting sqref="O600">
    <cfRule type="containsBlanks" dxfId="1410" priority="1470">
      <formula>LEN(TRIM(O600))=0</formula>
    </cfRule>
  </conditionalFormatting>
  <conditionalFormatting sqref="K600:M600">
    <cfRule type="containsBlanks" dxfId="1409" priority="1469">
      <formula>LEN(TRIM(K600))=0</formula>
    </cfRule>
  </conditionalFormatting>
  <conditionalFormatting sqref="AL600">
    <cfRule type="containsBlanks" dxfId="1408" priority="1468">
      <formula>LEN(TRIM(AL600))=0</formula>
    </cfRule>
  </conditionalFormatting>
  <conditionalFormatting sqref="AA600">
    <cfRule type="containsBlanks" dxfId="1407" priority="1467">
      <formula>LEN(TRIM(AA600))=0</formula>
    </cfRule>
  </conditionalFormatting>
  <conditionalFormatting sqref="AB600">
    <cfRule type="containsBlanks" dxfId="1406" priority="1466">
      <formula>LEN(TRIM(AB600))=0</formula>
    </cfRule>
  </conditionalFormatting>
  <conditionalFormatting sqref="W600">
    <cfRule type="containsBlanks" dxfId="1405" priority="1465">
      <formula>LEN(TRIM(W600))=0</formula>
    </cfRule>
  </conditionalFormatting>
  <conditionalFormatting sqref="X600">
    <cfRule type="containsBlanks" dxfId="1404" priority="1464">
      <formula>LEN(TRIM(X600))=0</formula>
    </cfRule>
  </conditionalFormatting>
  <conditionalFormatting sqref="Y600">
    <cfRule type="containsBlanks" dxfId="1403" priority="1463">
      <formula>LEN(TRIM(Y600))=0</formula>
    </cfRule>
  </conditionalFormatting>
  <conditionalFormatting sqref="AU600:AV600">
    <cfRule type="containsBlanks" dxfId="1402" priority="1462">
      <formula>LEN(TRIM(AU600))=0</formula>
    </cfRule>
  </conditionalFormatting>
  <conditionalFormatting sqref="AY600:BE600">
    <cfRule type="containsBlanks" dxfId="1401" priority="1461">
      <formula>LEN(TRIM(AY600))=0</formula>
    </cfRule>
  </conditionalFormatting>
  <conditionalFormatting sqref="AY600:BD600">
    <cfRule type="containsBlanks" dxfId="1400" priority="1460">
      <formula>LEN(TRIM(AY600))=0</formula>
    </cfRule>
  </conditionalFormatting>
  <conditionalFormatting sqref="BE600">
    <cfRule type="containsBlanks" dxfId="1399" priority="1459">
      <formula>LEN(TRIM(BE600))=0</formula>
    </cfRule>
  </conditionalFormatting>
  <conditionalFormatting sqref="W601">
    <cfRule type="containsBlanks" dxfId="1398" priority="1458">
      <formula>LEN(TRIM(W601))=0</formula>
    </cfRule>
  </conditionalFormatting>
  <conditionalFormatting sqref="X601">
    <cfRule type="containsBlanks" dxfId="1397" priority="1457">
      <formula>LEN(TRIM(X601))=0</formula>
    </cfRule>
  </conditionalFormatting>
  <conditionalFormatting sqref="AB601">
    <cfRule type="containsBlanks" dxfId="1396" priority="1456">
      <formula>LEN(TRIM(AB601))=0</formula>
    </cfRule>
  </conditionalFormatting>
  <conditionalFormatting sqref="AE601">
    <cfRule type="containsBlanks" dxfId="1395" priority="1455">
      <formula>LEN(TRIM(AE601))=0</formula>
    </cfRule>
  </conditionalFormatting>
  <conditionalFormatting sqref="AI601:AN601">
    <cfRule type="containsBlanks" dxfId="1394" priority="1454">
      <formula>LEN(TRIM(AI601))=0</formula>
    </cfRule>
  </conditionalFormatting>
  <conditionalFormatting sqref="AY601:BE601">
    <cfRule type="containsBlanks" dxfId="1393" priority="1453">
      <formula>LEN(TRIM(AY601))=0</formula>
    </cfRule>
  </conditionalFormatting>
  <conditionalFormatting sqref="AY601:BD601">
    <cfRule type="containsBlanks" dxfId="1392" priority="1452">
      <formula>LEN(TRIM(AY601))=0</formula>
    </cfRule>
  </conditionalFormatting>
  <conditionalFormatting sqref="BE601">
    <cfRule type="containsBlanks" dxfId="1391" priority="1451">
      <formula>LEN(TRIM(BE601))=0</formula>
    </cfRule>
  </conditionalFormatting>
  <conditionalFormatting sqref="AW601">
    <cfRule type="containsBlanks" dxfId="1390" priority="1450">
      <formula>LEN(TRIM(AW601))=0</formula>
    </cfRule>
  </conditionalFormatting>
  <conditionalFormatting sqref="AU601:AV601">
    <cfRule type="containsBlanks" dxfId="1389" priority="1449">
      <formula>LEN(TRIM(AU601))=0</formula>
    </cfRule>
  </conditionalFormatting>
  <conditionalFormatting sqref="AS601:AT601">
    <cfRule type="containsBlanks" dxfId="1388" priority="1448">
      <formula>LEN(TRIM(AS601))=0</formula>
    </cfRule>
  </conditionalFormatting>
  <conditionalFormatting sqref="T601">
    <cfRule type="containsBlanks" dxfId="1387" priority="1447">
      <formula>LEN(TRIM(T601))=0</formula>
    </cfRule>
  </conditionalFormatting>
  <conditionalFormatting sqref="K601:P601">
    <cfRule type="containsBlanks" dxfId="1386" priority="1446">
      <formula>LEN(TRIM(K601))=0</formula>
    </cfRule>
  </conditionalFormatting>
  <conditionalFormatting sqref="I601">
    <cfRule type="containsBlanks" dxfId="1385" priority="1445">
      <formula>LEN(TRIM(I601))=0</formula>
    </cfRule>
  </conditionalFormatting>
  <conditionalFormatting sqref="J601">
    <cfRule type="containsBlanks" dxfId="1384" priority="1444">
      <formula>LEN(TRIM(J601))=0</formula>
    </cfRule>
  </conditionalFormatting>
  <conditionalFormatting sqref="F601">
    <cfRule type="containsBlanks" dxfId="1383" priority="1443">
      <formula>LEN(TRIM(F601))=0</formula>
    </cfRule>
  </conditionalFormatting>
  <conditionalFormatting sqref="G601">
    <cfRule type="containsBlanks" dxfId="1382" priority="1442">
      <formula>LEN(TRIM(G601))=0</formula>
    </cfRule>
  </conditionalFormatting>
  <conditionalFormatting sqref="H601">
    <cfRule type="containsBlanks" dxfId="1381" priority="1441">
      <formula>LEN(TRIM(H601))=0</formula>
    </cfRule>
  </conditionalFormatting>
  <conditionalFormatting sqref="I602">
    <cfRule type="containsBlanks" dxfId="1380" priority="1440">
      <formula>LEN(TRIM(I602))=0</formula>
    </cfRule>
  </conditionalFormatting>
  <conditionalFormatting sqref="J602">
    <cfRule type="containsBlanks" dxfId="1379" priority="1439">
      <formula>LEN(TRIM(J602))=0</formula>
    </cfRule>
  </conditionalFormatting>
  <conditionalFormatting sqref="F602">
    <cfRule type="containsBlanks" dxfId="1378" priority="1438">
      <formula>LEN(TRIM(F602))=0</formula>
    </cfRule>
  </conditionalFormatting>
  <conditionalFormatting sqref="G602">
    <cfRule type="containsBlanks" dxfId="1377" priority="1437">
      <formula>LEN(TRIM(G602))=0</formula>
    </cfRule>
  </conditionalFormatting>
  <conditionalFormatting sqref="H602">
    <cfRule type="containsBlanks" dxfId="1376" priority="1436">
      <formula>LEN(TRIM(H602))=0</formula>
    </cfRule>
  </conditionalFormatting>
  <conditionalFormatting sqref="K602">
    <cfRule type="containsBlanks" dxfId="1375" priority="1435">
      <formula>LEN(TRIM(K602))=0</formula>
    </cfRule>
  </conditionalFormatting>
  <conditionalFormatting sqref="M602:P602">
    <cfRule type="containsBlanks" dxfId="1374" priority="1434">
      <formula>LEN(TRIM(M602))=0</formula>
    </cfRule>
  </conditionalFormatting>
  <conditionalFormatting sqref="S602">
    <cfRule type="containsBlanks" dxfId="1373" priority="1433">
      <formula>LEN(TRIM(S602))=0</formula>
    </cfRule>
  </conditionalFormatting>
  <conditionalFormatting sqref="T602">
    <cfRule type="containsBlanks" dxfId="1372" priority="1432">
      <formula>LEN(TRIM(T602))=0</formula>
    </cfRule>
  </conditionalFormatting>
  <conditionalFormatting sqref="AE602">
    <cfRule type="containsBlanks" dxfId="1371" priority="1431">
      <formula>LEN(TRIM(AE602))=0</formula>
    </cfRule>
  </conditionalFormatting>
  <conditionalFormatting sqref="AA602">
    <cfRule type="containsBlanks" dxfId="1370" priority="1430">
      <formula>LEN(TRIM(AA602))=0</formula>
    </cfRule>
  </conditionalFormatting>
  <conditionalFormatting sqref="AB602">
    <cfRule type="containsBlanks" dxfId="1369" priority="1429">
      <formula>LEN(TRIM(AB602))=0</formula>
    </cfRule>
  </conditionalFormatting>
  <conditionalFormatting sqref="AI602:AN602">
    <cfRule type="containsBlanks" dxfId="1368" priority="1428">
      <formula>LEN(TRIM(AI602))=0</formula>
    </cfRule>
  </conditionalFormatting>
  <conditionalFormatting sqref="AX602">
    <cfRule type="containsBlanks" dxfId="1367" priority="1427">
      <formula>LEN(TRIM(AX602))=0</formula>
    </cfRule>
  </conditionalFormatting>
  <conditionalFormatting sqref="AY602:BE602">
    <cfRule type="containsBlanks" dxfId="1366" priority="1426">
      <formula>LEN(TRIM(AY602))=0</formula>
    </cfRule>
  </conditionalFormatting>
  <conditionalFormatting sqref="AY602:BD602">
    <cfRule type="containsBlanks" dxfId="1365" priority="1425">
      <formula>LEN(TRIM(AY602))=0</formula>
    </cfRule>
  </conditionalFormatting>
  <conditionalFormatting sqref="BE602">
    <cfRule type="containsBlanks" dxfId="1364" priority="1424">
      <formula>LEN(TRIM(BE602))=0</formula>
    </cfRule>
  </conditionalFormatting>
  <conditionalFormatting sqref="AS602:AV602">
    <cfRule type="containsBlanks" dxfId="1363" priority="1423">
      <formula>LEN(TRIM(AS602))=0</formula>
    </cfRule>
  </conditionalFormatting>
  <conditionalFormatting sqref="F603">
    <cfRule type="containsBlanks" dxfId="1362" priority="1422">
      <formula>LEN(TRIM(F603))=0</formula>
    </cfRule>
  </conditionalFormatting>
  <conditionalFormatting sqref="F604">
    <cfRule type="containsBlanks" dxfId="1361" priority="1421">
      <formula>LEN(TRIM(F604))=0</formula>
    </cfRule>
  </conditionalFormatting>
  <conditionalFormatting sqref="I603">
    <cfRule type="containsBlanks" dxfId="1360" priority="1420">
      <formula>LEN(TRIM(I603))=0</formula>
    </cfRule>
  </conditionalFormatting>
  <conditionalFormatting sqref="J603">
    <cfRule type="containsBlanks" dxfId="1359" priority="1419">
      <formula>LEN(TRIM(J603))=0</formula>
    </cfRule>
  </conditionalFormatting>
  <conditionalFormatting sqref="H603:H604">
    <cfRule type="containsBlanks" dxfId="1358" priority="1418">
      <formula>LEN(TRIM(H603))=0</formula>
    </cfRule>
  </conditionalFormatting>
  <conditionalFormatting sqref="K603:K604">
    <cfRule type="containsBlanks" dxfId="1357" priority="1417">
      <formula>LEN(TRIM(K603))=0</formula>
    </cfRule>
  </conditionalFormatting>
  <conditionalFormatting sqref="M603:M604">
    <cfRule type="containsBlanks" dxfId="1356" priority="1416">
      <formula>LEN(TRIM(M603))=0</formula>
    </cfRule>
  </conditionalFormatting>
  <conditionalFormatting sqref="N603:P604">
    <cfRule type="containsBlanks" dxfId="1355" priority="1415">
      <formula>LEN(TRIM(N603))=0</formula>
    </cfRule>
  </conditionalFormatting>
  <conditionalFormatting sqref="S603:S604">
    <cfRule type="containsBlanks" dxfId="1354" priority="1414">
      <formula>LEN(TRIM(S603))=0</formula>
    </cfRule>
  </conditionalFormatting>
  <conditionalFormatting sqref="T603:T604">
    <cfRule type="containsBlanks" dxfId="1353" priority="1413">
      <formula>LEN(TRIM(T603))=0</formula>
    </cfRule>
  </conditionalFormatting>
  <conditionalFormatting sqref="W603">
    <cfRule type="containsBlanks" dxfId="1352" priority="1412">
      <formula>LEN(TRIM(W603))=0</formula>
    </cfRule>
  </conditionalFormatting>
  <conditionalFormatting sqref="X603">
    <cfRule type="containsBlanks" dxfId="1351" priority="1411">
      <formula>LEN(TRIM(X603))=0</formula>
    </cfRule>
  </conditionalFormatting>
  <conditionalFormatting sqref="W604">
    <cfRule type="containsBlanks" dxfId="1350" priority="1410">
      <formula>LEN(TRIM(W604))=0</formula>
    </cfRule>
  </conditionalFormatting>
  <conditionalFormatting sqref="X604">
    <cfRule type="containsBlanks" dxfId="1349" priority="1409">
      <formula>LEN(TRIM(X604))=0</formula>
    </cfRule>
  </conditionalFormatting>
  <conditionalFormatting sqref="AB603">
    <cfRule type="containsBlanks" dxfId="1348" priority="1408">
      <formula>LEN(TRIM(AB603))=0</formula>
    </cfRule>
  </conditionalFormatting>
  <conditionalFormatting sqref="AA604">
    <cfRule type="containsBlanks" dxfId="1347" priority="1407">
      <formula>LEN(TRIM(AA604))=0</formula>
    </cfRule>
  </conditionalFormatting>
  <conditionalFormatting sqref="AB604">
    <cfRule type="containsBlanks" dxfId="1346" priority="1406">
      <formula>LEN(TRIM(AB604))=0</formula>
    </cfRule>
  </conditionalFormatting>
  <conditionalFormatting sqref="Z603:Z604">
    <cfRule type="containsBlanks" dxfId="1345" priority="1405">
      <formula>LEN(TRIM(Z603))=0</formula>
    </cfRule>
  </conditionalFormatting>
  <conditionalFormatting sqref="AI603:AN604">
    <cfRule type="containsBlanks" dxfId="1344" priority="1404">
      <formula>LEN(TRIM(AI603))=0</formula>
    </cfRule>
  </conditionalFormatting>
  <conditionalFormatting sqref="AX603:AX604">
    <cfRule type="containsBlanks" dxfId="1343" priority="1403">
      <formula>LEN(TRIM(AX603))=0</formula>
    </cfRule>
  </conditionalFormatting>
  <conditionalFormatting sqref="AY603:BE604">
    <cfRule type="containsBlanks" dxfId="1342" priority="1401">
      <formula>LEN(TRIM(AY603))=0</formula>
    </cfRule>
  </conditionalFormatting>
  <conditionalFormatting sqref="AY603:BD604">
    <cfRule type="containsBlanks" dxfId="1341" priority="1400">
      <formula>LEN(TRIM(AY603))=0</formula>
    </cfRule>
  </conditionalFormatting>
  <conditionalFormatting sqref="BE603:BE604">
    <cfRule type="containsBlanks" dxfId="1340" priority="1399">
      <formula>LEN(TRIM(BE603))=0</formula>
    </cfRule>
  </conditionalFormatting>
  <conditionalFormatting sqref="F605">
    <cfRule type="containsBlanks" dxfId="1339" priority="1398">
      <formula>LEN(TRIM(F605))=0</formula>
    </cfRule>
  </conditionalFormatting>
  <conditionalFormatting sqref="H605">
    <cfRule type="containsBlanks" dxfId="1338" priority="1397">
      <formula>LEN(TRIM(H605))=0</formula>
    </cfRule>
  </conditionalFormatting>
  <conditionalFormatting sqref="F606">
    <cfRule type="containsBlanks" dxfId="1337" priority="1396">
      <formula>LEN(TRIM(F606))=0</formula>
    </cfRule>
  </conditionalFormatting>
  <conditionalFormatting sqref="H606">
    <cfRule type="containsBlanks" dxfId="1336" priority="1395">
      <formula>LEN(TRIM(H606))=0</formula>
    </cfRule>
  </conditionalFormatting>
  <conditionalFormatting sqref="I606:J606">
    <cfRule type="containsBlanks" dxfId="1335" priority="1394">
      <formula>LEN(TRIM(I606))=0</formula>
    </cfRule>
  </conditionalFormatting>
  <conditionalFormatting sqref="I605">
    <cfRule type="containsBlanks" dxfId="1334" priority="1393">
      <formula>LEN(TRIM(I605))=0</formula>
    </cfRule>
  </conditionalFormatting>
  <conditionalFormatting sqref="J605">
    <cfRule type="containsBlanks" dxfId="1333" priority="1392">
      <formula>LEN(TRIM(J605))=0</formula>
    </cfRule>
  </conditionalFormatting>
  <conditionalFormatting sqref="K605:K606">
    <cfRule type="containsBlanks" dxfId="1332" priority="1391">
      <formula>LEN(TRIM(K605))=0</formula>
    </cfRule>
  </conditionalFormatting>
  <conditionalFormatting sqref="M605:M606">
    <cfRule type="containsBlanks" dxfId="1331" priority="1390">
      <formula>LEN(TRIM(M605))=0</formula>
    </cfRule>
  </conditionalFormatting>
  <conditionalFormatting sqref="N605:P606">
    <cfRule type="containsBlanks" dxfId="1330" priority="1389">
      <formula>LEN(TRIM(N605))=0</formula>
    </cfRule>
  </conditionalFormatting>
  <conditionalFormatting sqref="W605:W606">
    <cfRule type="containsBlanks" dxfId="1329" priority="1388">
      <formula>LEN(TRIM(W605))=0</formula>
    </cfRule>
  </conditionalFormatting>
  <conditionalFormatting sqref="X605:X606">
    <cfRule type="containsBlanks" dxfId="1328" priority="1387">
      <formula>LEN(TRIM(X605))=0</formula>
    </cfRule>
  </conditionalFormatting>
  <conditionalFormatting sqref="AC605:AG606">
    <cfRule type="containsBlanks" dxfId="1327" priority="1386">
      <formula>LEN(TRIM(AC605))=0</formula>
    </cfRule>
  </conditionalFormatting>
  <conditionalFormatting sqref="AA605:AA606">
    <cfRule type="containsBlanks" dxfId="1326" priority="1385">
      <formula>LEN(TRIM(AA605))=0</formula>
    </cfRule>
  </conditionalFormatting>
  <conditionalFormatting sqref="AB605:AB606">
    <cfRule type="containsBlanks" dxfId="1325" priority="1384">
      <formula>LEN(TRIM(AB605))=0</formula>
    </cfRule>
  </conditionalFormatting>
  <conditionalFormatting sqref="Z603:Z606">
    <cfRule type="containsBlanks" dxfId="1324" priority="1383">
      <formula>LEN(TRIM(Z603))=0</formula>
    </cfRule>
  </conditionalFormatting>
  <conditionalFormatting sqref="AN606">
    <cfRule type="containsBlanks" dxfId="1323" priority="1382">
      <formula>LEN(TRIM(AN606))=0</formula>
    </cfRule>
  </conditionalFormatting>
  <conditionalFormatting sqref="AN605">
    <cfRule type="containsBlanks" dxfId="1322" priority="1381">
      <formula>LEN(TRIM(AN605))=0</formula>
    </cfRule>
  </conditionalFormatting>
  <conditionalFormatting sqref="AY605:BE606">
    <cfRule type="containsBlanks" dxfId="1321" priority="1380">
      <formula>LEN(TRIM(AY605))=0</formula>
    </cfRule>
  </conditionalFormatting>
  <conditionalFormatting sqref="AY605:BD606">
    <cfRule type="containsBlanks" dxfId="1320" priority="1379">
      <formula>LEN(TRIM(AY605))=0</formula>
    </cfRule>
  </conditionalFormatting>
  <conditionalFormatting sqref="BE605:BE606">
    <cfRule type="containsBlanks" dxfId="1319" priority="1378">
      <formula>LEN(TRIM(BE605))=0</formula>
    </cfRule>
  </conditionalFormatting>
  <conditionalFormatting sqref="AX605:AX606">
    <cfRule type="containsBlanks" dxfId="1318" priority="1377">
      <formula>LEN(TRIM(AX605))=0</formula>
    </cfRule>
  </conditionalFormatting>
  <conditionalFormatting sqref="AU605:AV606">
    <cfRule type="containsBlanks" dxfId="1317" priority="1376">
      <formula>LEN(TRIM(AU605))=0</formula>
    </cfRule>
  </conditionalFormatting>
  <conditionalFormatting sqref="H607">
    <cfRule type="containsBlanks" dxfId="1316" priority="1375">
      <formula>LEN(TRIM(H607))=0</formula>
    </cfRule>
  </conditionalFormatting>
  <conditionalFormatting sqref="O607">
    <cfRule type="containsBlanks" dxfId="1315" priority="1374">
      <formula>LEN(TRIM(O607))=0</formula>
    </cfRule>
  </conditionalFormatting>
  <conditionalFormatting sqref="I607">
    <cfRule type="containsBlanks" dxfId="1314" priority="1373">
      <formula>LEN(TRIM(I607))=0</formula>
    </cfRule>
  </conditionalFormatting>
  <conditionalFormatting sqref="J607">
    <cfRule type="containsBlanks" dxfId="1313" priority="1372">
      <formula>LEN(TRIM(J607))=0</formula>
    </cfRule>
  </conditionalFormatting>
  <conditionalFormatting sqref="L607">
    <cfRule type="containsBlanks" dxfId="1312" priority="1371">
      <formula>LEN(TRIM(L607))=0</formula>
    </cfRule>
  </conditionalFormatting>
  <conditionalFormatting sqref="AN607">
    <cfRule type="containsBlanks" dxfId="1311" priority="1370">
      <formula>LEN(TRIM(AN607))=0</formula>
    </cfRule>
  </conditionalFormatting>
  <conditionalFormatting sqref="AC607:AD608">
    <cfRule type="containsBlanks" dxfId="1310" priority="1356">
      <formula>LEN(TRIM(AC607))=0</formula>
    </cfRule>
  </conditionalFormatting>
  <conditionalFormatting sqref="AL607">
    <cfRule type="containsBlanks" dxfId="1309" priority="1368">
      <formula>LEN(TRIM(AL607))=0</formula>
    </cfRule>
  </conditionalFormatting>
  <conditionalFormatting sqref="O608">
    <cfRule type="containsBlanks" dxfId="1308" priority="1366">
      <formula>LEN(TRIM(O608))=0</formula>
    </cfRule>
  </conditionalFormatting>
  <conditionalFormatting sqref="L608">
    <cfRule type="containsBlanks" dxfId="1307" priority="1365">
      <formula>LEN(TRIM(L608))=0</formula>
    </cfRule>
  </conditionalFormatting>
  <conditionalFormatting sqref="H608">
    <cfRule type="containsBlanks" dxfId="1306" priority="1364">
      <formula>LEN(TRIM(H608))=0</formula>
    </cfRule>
  </conditionalFormatting>
  <conditionalFormatting sqref="I608">
    <cfRule type="containsBlanks" dxfId="1305" priority="1363">
      <formula>LEN(TRIM(I608))=0</formula>
    </cfRule>
  </conditionalFormatting>
  <conditionalFormatting sqref="J608">
    <cfRule type="containsBlanks" dxfId="1304" priority="1362">
      <formula>LEN(TRIM(J608))=0</formula>
    </cfRule>
  </conditionalFormatting>
  <conditionalFormatting sqref="AI608:AK608 AM608">
    <cfRule type="containsBlanks" dxfId="1303" priority="1361">
      <formula>LEN(TRIM(AI608))=0</formula>
    </cfRule>
  </conditionalFormatting>
  <conditionalFormatting sqref="AN608">
    <cfRule type="containsBlanks" dxfId="1302" priority="1360">
      <formula>LEN(TRIM(AN608))=0</formula>
    </cfRule>
  </conditionalFormatting>
  <conditionalFormatting sqref="AL608">
    <cfRule type="containsBlanks" dxfId="1301" priority="1359">
      <formula>LEN(TRIM(AL608))=0</formula>
    </cfRule>
  </conditionalFormatting>
  <conditionalFormatting sqref="Y607:Y608">
    <cfRule type="containsBlanks" dxfId="1300" priority="1358">
      <formula>LEN(TRIM(Y607))=0</formula>
    </cfRule>
  </conditionalFormatting>
  <conditionalFormatting sqref="AF607:AF608">
    <cfRule type="containsBlanks" dxfId="1299" priority="1357">
      <formula>LEN(TRIM(AF607))=0</formula>
    </cfRule>
  </conditionalFormatting>
  <conditionalFormatting sqref="AX607">
    <cfRule type="containsBlanks" dxfId="1298" priority="1355">
      <formula>LEN(TRIM(AX607))=0</formula>
    </cfRule>
  </conditionalFormatting>
  <conditionalFormatting sqref="AU607:AV607">
    <cfRule type="containsBlanks" dxfId="1297" priority="1354">
      <formula>LEN(TRIM(AU607))=0</formula>
    </cfRule>
  </conditionalFormatting>
  <conditionalFormatting sqref="AW608">
    <cfRule type="containsBlanks" dxfId="1296" priority="1353">
      <formula>LEN(TRIM(AW608))=0</formula>
    </cfRule>
  </conditionalFormatting>
  <conditionalFormatting sqref="AX608">
    <cfRule type="containsBlanks" dxfId="1295" priority="1352">
      <formula>LEN(TRIM(AX608))=0</formula>
    </cfRule>
  </conditionalFormatting>
  <conditionalFormatting sqref="AU608:AV608">
    <cfRule type="containsBlanks" dxfId="1294" priority="1351">
      <formula>LEN(TRIM(AU608))=0</formula>
    </cfRule>
  </conditionalFormatting>
  <conditionalFormatting sqref="F609:G609">
    <cfRule type="containsBlanks" dxfId="1293" priority="1350">
      <formula>LEN(TRIM(F609))=0</formula>
    </cfRule>
  </conditionalFormatting>
  <conditionalFormatting sqref="H609">
    <cfRule type="containsBlanks" dxfId="1292" priority="1349">
      <formula>LEN(TRIM(H609))=0</formula>
    </cfRule>
  </conditionalFormatting>
  <conditionalFormatting sqref="I609">
    <cfRule type="containsBlanks" dxfId="1291" priority="1348">
      <formula>LEN(TRIM(I609))=0</formula>
    </cfRule>
  </conditionalFormatting>
  <conditionalFormatting sqref="J609">
    <cfRule type="containsBlanks" dxfId="1290" priority="1347">
      <formula>LEN(TRIM(J609))=0</formula>
    </cfRule>
  </conditionalFormatting>
  <conditionalFormatting sqref="L609">
    <cfRule type="containsBlanks" dxfId="1289" priority="1346">
      <formula>LEN(TRIM(L609))=0</formula>
    </cfRule>
  </conditionalFormatting>
  <conditionalFormatting sqref="O609">
    <cfRule type="containsBlanks" dxfId="1288" priority="1345">
      <formula>LEN(TRIM(O609))=0</formula>
    </cfRule>
  </conditionalFormatting>
  <conditionalFormatting sqref="X609">
    <cfRule type="containsBlanks" dxfId="1287" priority="1344">
      <formula>LEN(TRIM(X609))=0</formula>
    </cfRule>
  </conditionalFormatting>
  <conditionalFormatting sqref="AC609:AD609">
    <cfRule type="containsBlanks" dxfId="1286" priority="1343">
      <formula>LEN(TRIM(AC609))=0</formula>
    </cfRule>
  </conditionalFormatting>
  <conditionalFormatting sqref="AL609">
    <cfRule type="containsBlanks" dxfId="1285" priority="1342">
      <formula>LEN(TRIM(AL609))=0</formula>
    </cfRule>
  </conditionalFormatting>
  <conditionalFormatting sqref="AN609">
    <cfRule type="containsBlanks" dxfId="1284" priority="1341">
      <formula>LEN(TRIM(AN609))=0</formula>
    </cfRule>
  </conditionalFormatting>
  <conditionalFormatting sqref="AL618:AL619">
    <cfRule type="containsBlanks" dxfId="1283" priority="1230">
      <formula>LEN(TRIM(AL618))=0</formula>
    </cfRule>
  </conditionalFormatting>
  <conditionalFormatting sqref="AU609:AV609">
    <cfRule type="containsBlanks" dxfId="1282" priority="1340">
      <formula>LEN(TRIM(AU609))=0</formula>
    </cfRule>
  </conditionalFormatting>
  <conditionalFormatting sqref="F610:F611">
    <cfRule type="containsBlanks" dxfId="1281" priority="1339">
      <formula>LEN(TRIM(F610))=0</formula>
    </cfRule>
  </conditionalFormatting>
  <conditionalFormatting sqref="G610">
    <cfRule type="containsBlanks" dxfId="1280" priority="1338">
      <formula>LEN(TRIM(G610))=0</formula>
    </cfRule>
  </conditionalFormatting>
  <conditionalFormatting sqref="I610">
    <cfRule type="containsBlanks" dxfId="1279" priority="1337">
      <formula>LEN(TRIM(I610))=0</formula>
    </cfRule>
  </conditionalFormatting>
  <conditionalFormatting sqref="J610">
    <cfRule type="containsBlanks" dxfId="1278" priority="1336">
      <formula>LEN(TRIM(J610))=0</formula>
    </cfRule>
  </conditionalFormatting>
  <conditionalFormatting sqref="K610:K611">
    <cfRule type="containsBlanks" dxfId="1277" priority="1335">
      <formula>LEN(TRIM(K610))=0</formula>
    </cfRule>
  </conditionalFormatting>
  <conditionalFormatting sqref="M610:M611">
    <cfRule type="containsBlanks" dxfId="1276" priority="1334">
      <formula>LEN(TRIM(M610))=0</formula>
    </cfRule>
  </conditionalFormatting>
  <conditionalFormatting sqref="N610:P611">
    <cfRule type="containsBlanks" dxfId="1275" priority="1333">
      <formula>LEN(TRIM(N610))=0</formula>
    </cfRule>
  </conditionalFormatting>
  <conditionalFormatting sqref="W610:W611">
    <cfRule type="containsBlanks" dxfId="1274" priority="1332">
      <formula>LEN(TRIM(W610))=0</formula>
    </cfRule>
  </conditionalFormatting>
  <conditionalFormatting sqref="X610:X611">
    <cfRule type="containsBlanks" dxfId="1273" priority="1331">
      <formula>LEN(TRIM(X610))=0</formula>
    </cfRule>
  </conditionalFormatting>
  <conditionalFormatting sqref="Z610:Z611">
    <cfRule type="containsBlanks" dxfId="1272" priority="1330">
      <formula>LEN(TRIM(Z610))=0</formula>
    </cfRule>
  </conditionalFormatting>
  <conditionalFormatting sqref="AB610">
    <cfRule type="containsBlanks" dxfId="1271" priority="1329">
      <formula>LEN(TRIM(AB610))=0</formula>
    </cfRule>
  </conditionalFormatting>
  <conditionalFormatting sqref="AB611">
    <cfRule type="containsBlanks" dxfId="1270" priority="1328">
      <formula>LEN(TRIM(AB611))=0</formula>
    </cfRule>
  </conditionalFormatting>
  <conditionalFormatting sqref="AU610:AV611">
    <cfRule type="containsBlanks" dxfId="1269" priority="1327">
      <formula>LEN(TRIM(AU610))=0</formula>
    </cfRule>
  </conditionalFormatting>
  <conditionalFormatting sqref="AY610:BE611">
    <cfRule type="containsBlanks" dxfId="1268" priority="1326">
      <formula>LEN(TRIM(AY610))=0</formula>
    </cfRule>
  </conditionalFormatting>
  <conditionalFormatting sqref="AY610:BD611">
    <cfRule type="containsBlanks" dxfId="1267" priority="1325">
      <formula>LEN(TRIM(AY610))=0</formula>
    </cfRule>
  </conditionalFormatting>
  <conditionalFormatting sqref="BE610:BE611">
    <cfRule type="containsBlanks" dxfId="1266" priority="1324">
      <formula>LEN(TRIM(BE610))=0</formula>
    </cfRule>
  </conditionalFormatting>
  <conditionalFormatting sqref="F612:G613">
    <cfRule type="containsBlanks" dxfId="1265" priority="1323">
      <formula>LEN(TRIM(F612))=0</formula>
    </cfRule>
  </conditionalFormatting>
  <conditionalFormatting sqref="H612:H613">
    <cfRule type="containsBlanks" dxfId="1264" priority="1322">
      <formula>LEN(TRIM(H612))=0</formula>
    </cfRule>
  </conditionalFormatting>
  <conditionalFormatting sqref="I612:I613">
    <cfRule type="containsBlanks" dxfId="1263" priority="1321">
      <formula>LEN(TRIM(I612))=0</formula>
    </cfRule>
  </conditionalFormatting>
  <conditionalFormatting sqref="J612:J613">
    <cfRule type="containsBlanks" dxfId="1262" priority="1320">
      <formula>LEN(TRIM(J612))=0</formula>
    </cfRule>
  </conditionalFormatting>
  <conditionalFormatting sqref="K612:M612">
    <cfRule type="containsBlanks" dxfId="1261" priority="1319">
      <formula>LEN(TRIM(K612))=0</formula>
    </cfRule>
  </conditionalFormatting>
  <conditionalFormatting sqref="O612">
    <cfRule type="containsBlanks" dxfId="1260" priority="1317">
      <formula>LEN(TRIM(O612))=0</formula>
    </cfRule>
  </conditionalFormatting>
  <conditionalFormatting sqref="N613 P613">
    <cfRule type="containsBlanks" dxfId="1259" priority="1316">
      <formula>LEN(TRIM(N613))=0</formula>
    </cfRule>
  </conditionalFormatting>
  <conditionalFormatting sqref="K613:M613">
    <cfRule type="containsBlanks" dxfId="1258" priority="1315">
      <formula>LEN(TRIM(K613))=0</formula>
    </cfRule>
  </conditionalFormatting>
  <conditionalFormatting sqref="O613">
    <cfRule type="containsBlanks" dxfId="1257" priority="1314">
      <formula>LEN(TRIM(O613))=0</formula>
    </cfRule>
  </conditionalFormatting>
  <conditionalFormatting sqref="Y612:Y613">
    <cfRule type="containsBlanks" dxfId="1256" priority="1313">
      <formula>LEN(TRIM(Y612))=0</formula>
    </cfRule>
  </conditionalFormatting>
  <conditionalFormatting sqref="AB612">
    <cfRule type="containsBlanks" dxfId="1255" priority="1312">
      <formula>LEN(TRIM(AB612))=0</formula>
    </cfRule>
  </conditionalFormatting>
  <conditionalFormatting sqref="AA613">
    <cfRule type="containsBlanks" dxfId="1254" priority="1311">
      <formula>LEN(TRIM(AA613))=0</formula>
    </cfRule>
  </conditionalFormatting>
  <conditionalFormatting sqref="AB613">
    <cfRule type="containsBlanks" dxfId="1253" priority="1310">
      <formula>LEN(TRIM(AB613))=0</formula>
    </cfRule>
  </conditionalFormatting>
  <conditionalFormatting sqref="AF612:AG613">
    <cfRule type="containsBlanks" dxfId="1252" priority="1309">
      <formula>LEN(TRIM(AF612))=0</formula>
    </cfRule>
  </conditionalFormatting>
  <conditionalFormatting sqref="AC612:AD613">
    <cfRule type="containsBlanks" dxfId="1251" priority="1308">
      <formula>LEN(TRIM(AC612))=0</formula>
    </cfRule>
  </conditionalFormatting>
  <conditionalFormatting sqref="AL612">
    <cfRule type="containsBlanks" dxfId="1250" priority="1307">
      <formula>LEN(TRIM(AL612))=0</formula>
    </cfRule>
  </conditionalFormatting>
  <conditionalFormatting sqref="AN612">
    <cfRule type="containsBlanks" dxfId="1249" priority="1306">
      <formula>LEN(TRIM(AN612))=0</formula>
    </cfRule>
  </conditionalFormatting>
  <conditionalFormatting sqref="AN613">
    <cfRule type="containsBlanks" dxfId="1248" priority="1305">
      <formula>LEN(TRIM(AN613))=0</formula>
    </cfRule>
  </conditionalFormatting>
  <conditionalFormatting sqref="AK613:AL613">
    <cfRule type="containsBlanks" dxfId="1247" priority="1304">
      <formula>LEN(TRIM(AK613))=0</formula>
    </cfRule>
  </conditionalFormatting>
  <conditionalFormatting sqref="AX612:AX613">
    <cfRule type="containsBlanks" dxfId="1246" priority="1303">
      <formula>LEN(TRIM(AX612))=0</formula>
    </cfRule>
  </conditionalFormatting>
  <conditionalFormatting sqref="AU612:AV613">
    <cfRule type="containsBlanks" dxfId="1245" priority="1302">
      <formula>LEN(TRIM(AU612))=0</formula>
    </cfRule>
  </conditionalFormatting>
  <conditionalFormatting sqref="AW612:AW613">
    <cfRule type="containsBlanks" dxfId="1244" priority="1301">
      <formula>LEN(TRIM(AW612))=0</formula>
    </cfRule>
  </conditionalFormatting>
  <conditionalFormatting sqref="H614">
    <cfRule type="containsBlanks" dxfId="1243" priority="1300">
      <formula>LEN(TRIM(H614))=0</formula>
    </cfRule>
  </conditionalFormatting>
  <conditionalFormatting sqref="F614">
    <cfRule type="containsBlanks" dxfId="1242" priority="1299">
      <formula>LEN(TRIM(F614))=0</formula>
    </cfRule>
  </conditionalFormatting>
  <conditionalFormatting sqref="I614">
    <cfRule type="containsBlanks" dxfId="1241" priority="1298">
      <formula>LEN(TRIM(I614))=0</formula>
    </cfRule>
  </conditionalFormatting>
  <conditionalFormatting sqref="J614">
    <cfRule type="containsBlanks" dxfId="1240" priority="1297">
      <formula>LEN(TRIM(J614))=0</formula>
    </cfRule>
  </conditionalFormatting>
  <conditionalFormatting sqref="K614">
    <cfRule type="containsBlanks" dxfId="1239" priority="1296">
      <formula>LEN(TRIM(K614))=0</formula>
    </cfRule>
  </conditionalFormatting>
  <conditionalFormatting sqref="M614">
    <cfRule type="containsBlanks" dxfId="1238" priority="1295">
      <formula>LEN(TRIM(M614))=0</formula>
    </cfRule>
  </conditionalFormatting>
  <conditionalFormatting sqref="O614">
    <cfRule type="containsBlanks" dxfId="1237" priority="1294">
      <formula>LEN(TRIM(O614))=0</formula>
    </cfRule>
  </conditionalFormatting>
  <conditionalFormatting sqref="W614">
    <cfRule type="containsBlanks" dxfId="1236" priority="1293">
      <formula>LEN(TRIM(W614))=0</formula>
    </cfRule>
  </conditionalFormatting>
  <conditionalFormatting sqref="X614">
    <cfRule type="containsBlanks" dxfId="1235" priority="1292">
      <formula>LEN(TRIM(X614))=0</formula>
    </cfRule>
  </conditionalFormatting>
  <conditionalFormatting sqref="Y614">
    <cfRule type="containsBlanks" dxfId="1234" priority="1291">
      <formula>LEN(TRIM(Y614))=0</formula>
    </cfRule>
  </conditionalFormatting>
  <conditionalFormatting sqref="AB614">
    <cfRule type="containsBlanks" dxfId="1233" priority="1290">
      <formula>LEN(TRIM(AB614))=0</formula>
    </cfRule>
  </conditionalFormatting>
  <conditionalFormatting sqref="AI614:AN614">
    <cfRule type="containsBlanks" dxfId="1232" priority="1288">
      <formula>LEN(TRIM(AI614))=0</formula>
    </cfRule>
  </conditionalFormatting>
  <conditionalFormatting sqref="S614">
    <cfRule type="containsBlanks" dxfId="1231" priority="1287">
      <formula>LEN(TRIM(S614))=0</formula>
    </cfRule>
  </conditionalFormatting>
  <conditionalFormatting sqref="T614">
    <cfRule type="containsBlanks" dxfId="1230" priority="1286">
      <formula>LEN(TRIM(T614))=0</formula>
    </cfRule>
  </conditionalFormatting>
  <conditionalFormatting sqref="AS614:AV614">
    <cfRule type="containsBlanks" dxfId="1229" priority="1285">
      <formula>LEN(TRIM(AS614))=0</formula>
    </cfRule>
  </conditionalFormatting>
  <conditionalFormatting sqref="AY614:BE614">
    <cfRule type="containsBlanks" dxfId="1228" priority="1284">
      <formula>LEN(TRIM(AY614))=0</formula>
    </cfRule>
  </conditionalFormatting>
  <conditionalFormatting sqref="AY614:BD614">
    <cfRule type="containsBlanks" dxfId="1227" priority="1283">
      <formula>LEN(TRIM(AY614))=0</formula>
    </cfRule>
  </conditionalFormatting>
  <conditionalFormatting sqref="BE614">
    <cfRule type="containsBlanks" dxfId="1226" priority="1282">
      <formula>LEN(TRIM(BE614))=0</formula>
    </cfRule>
  </conditionalFormatting>
  <conditionalFormatting sqref="H615">
    <cfRule type="containsBlanks" dxfId="1225" priority="1281">
      <formula>LEN(TRIM(H615))=0</formula>
    </cfRule>
  </conditionalFormatting>
  <conditionalFormatting sqref="I615">
    <cfRule type="containsBlanks" dxfId="1224" priority="1280">
      <formula>LEN(TRIM(I615))=0</formula>
    </cfRule>
  </conditionalFormatting>
  <conditionalFormatting sqref="J615">
    <cfRule type="containsBlanks" dxfId="1223" priority="1279">
      <formula>LEN(TRIM(J615))=0</formula>
    </cfRule>
  </conditionalFormatting>
  <conditionalFormatting sqref="O615">
    <cfRule type="containsBlanks" dxfId="1222" priority="1278">
      <formula>LEN(TRIM(O615))=0</formula>
    </cfRule>
  </conditionalFormatting>
  <conditionalFormatting sqref="K615:M615">
    <cfRule type="containsBlanks" dxfId="1221" priority="1277">
      <formula>LEN(TRIM(K615))=0</formula>
    </cfRule>
  </conditionalFormatting>
  <conditionalFormatting sqref="AB615">
    <cfRule type="containsBlanks" dxfId="1220" priority="1276">
      <formula>LEN(TRIM(AB615))=0</formula>
    </cfRule>
  </conditionalFormatting>
  <conditionalFormatting sqref="AI615:AN615">
    <cfRule type="containsBlanks" dxfId="1219" priority="1275">
      <formula>LEN(TRIM(AI615))=0</formula>
    </cfRule>
  </conditionalFormatting>
  <conditionalFormatting sqref="AS615:AV615">
    <cfRule type="containsBlanks" dxfId="1218" priority="1274">
      <formula>LEN(TRIM(AS615))=0</formula>
    </cfRule>
  </conditionalFormatting>
  <conditionalFormatting sqref="AW615">
    <cfRule type="containsBlanks" dxfId="1217" priority="1273">
      <formula>LEN(TRIM(AW615))=0</formula>
    </cfRule>
  </conditionalFormatting>
  <conditionalFormatting sqref="AY615:BE615">
    <cfRule type="containsBlanks" dxfId="1216" priority="1272">
      <formula>LEN(TRIM(AY615))=0</formula>
    </cfRule>
  </conditionalFormatting>
  <conditionalFormatting sqref="AY615:BD615">
    <cfRule type="containsBlanks" dxfId="1215" priority="1271">
      <formula>LEN(TRIM(AY615))=0</formula>
    </cfRule>
  </conditionalFormatting>
  <conditionalFormatting sqref="BE615">
    <cfRule type="containsBlanks" dxfId="1214" priority="1270">
      <formula>LEN(TRIM(BE615))=0</formula>
    </cfRule>
  </conditionalFormatting>
  <conditionalFormatting sqref="S615">
    <cfRule type="containsBlanks" dxfId="1213" priority="1269">
      <formula>LEN(TRIM(S615))=0</formula>
    </cfRule>
  </conditionalFormatting>
  <conditionalFormatting sqref="T615">
    <cfRule type="containsBlanks" dxfId="1212" priority="1268">
      <formula>LEN(TRIM(T615))=0</formula>
    </cfRule>
  </conditionalFormatting>
  <conditionalFormatting sqref="F616:G616">
    <cfRule type="containsBlanks" dxfId="1211" priority="1267">
      <formula>LEN(TRIM(F616))=0</formula>
    </cfRule>
  </conditionalFormatting>
  <conditionalFormatting sqref="I616">
    <cfRule type="containsBlanks" dxfId="1210" priority="1266">
      <formula>LEN(TRIM(I616))=0</formula>
    </cfRule>
  </conditionalFormatting>
  <conditionalFormatting sqref="J616">
    <cfRule type="containsBlanks" dxfId="1209" priority="1265">
      <formula>LEN(TRIM(J616))=0</formula>
    </cfRule>
  </conditionalFormatting>
  <conditionalFormatting sqref="O616">
    <cfRule type="containsBlanks" dxfId="1208" priority="1264">
      <formula>LEN(TRIM(O616))=0</formula>
    </cfRule>
  </conditionalFormatting>
  <conditionalFormatting sqref="K616:M616">
    <cfRule type="containsBlanks" dxfId="1207" priority="1263">
      <formula>LEN(TRIM(K616))=0</formula>
    </cfRule>
  </conditionalFormatting>
  <conditionalFormatting sqref="AF616:AG616">
    <cfRule type="containsBlanks" dxfId="1206" priority="1262">
      <formula>LEN(TRIM(AF616))=0</formula>
    </cfRule>
  </conditionalFormatting>
  <conditionalFormatting sqref="AC616:AD616">
    <cfRule type="containsBlanks" dxfId="1205" priority="1261">
      <formula>LEN(TRIM(AC616))=0</formula>
    </cfRule>
  </conditionalFormatting>
  <conditionalFormatting sqref="AI616:AN616">
    <cfRule type="containsBlanks" dxfId="1204" priority="1260">
      <formula>LEN(TRIM(AI616))=0</formula>
    </cfRule>
  </conditionalFormatting>
  <conditionalFormatting sqref="AS616:AV616">
    <cfRule type="containsBlanks" dxfId="1203" priority="1259">
      <formula>LEN(TRIM(AS616))=0</formula>
    </cfRule>
  </conditionalFormatting>
  <conditionalFormatting sqref="AY616:BE616">
    <cfRule type="containsBlanks" dxfId="1202" priority="1258">
      <formula>LEN(TRIM(AY616))=0</formula>
    </cfRule>
  </conditionalFormatting>
  <conditionalFormatting sqref="AY616:BD616">
    <cfRule type="containsBlanks" dxfId="1201" priority="1257">
      <formula>LEN(TRIM(AY616))=0</formula>
    </cfRule>
  </conditionalFormatting>
  <conditionalFormatting sqref="BE616">
    <cfRule type="containsBlanks" dxfId="1200" priority="1256">
      <formula>LEN(TRIM(BE616))=0</formula>
    </cfRule>
  </conditionalFormatting>
  <conditionalFormatting sqref="S616">
    <cfRule type="containsBlanks" dxfId="1199" priority="1255">
      <formula>LEN(TRIM(S616))=0</formula>
    </cfRule>
  </conditionalFormatting>
  <conditionalFormatting sqref="T616">
    <cfRule type="containsBlanks" dxfId="1198" priority="1254">
      <formula>LEN(TRIM(T616))=0</formula>
    </cfRule>
  </conditionalFormatting>
  <conditionalFormatting sqref="H617">
    <cfRule type="containsBlanks" dxfId="1197" priority="1253">
      <formula>LEN(TRIM(H617))=0</formula>
    </cfRule>
  </conditionalFormatting>
  <conditionalFormatting sqref="I617">
    <cfRule type="containsBlanks" dxfId="1196" priority="1252">
      <formula>LEN(TRIM(I617))=0</formula>
    </cfRule>
  </conditionalFormatting>
  <conditionalFormatting sqref="J617">
    <cfRule type="containsBlanks" dxfId="1195" priority="1251">
      <formula>LEN(TRIM(J617))=0</formula>
    </cfRule>
  </conditionalFormatting>
  <conditionalFormatting sqref="K617:N617">
    <cfRule type="containsBlanks" dxfId="1194" priority="1249">
      <formula>LEN(TRIM(K617))=0</formula>
    </cfRule>
  </conditionalFormatting>
  <conditionalFormatting sqref="P617">
    <cfRule type="containsBlanks" dxfId="1193" priority="1248">
      <formula>LEN(TRIM(P617))=0</formula>
    </cfRule>
  </conditionalFormatting>
  <conditionalFormatting sqref="AB617">
    <cfRule type="containsBlanks" dxfId="1192" priority="1247">
      <formula>LEN(TRIM(AB617))=0</formula>
    </cfRule>
  </conditionalFormatting>
  <conditionalFormatting sqref="AE617">
    <cfRule type="containsBlanks" dxfId="1191" priority="1246">
      <formula>LEN(TRIM(AE617))=0</formula>
    </cfRule>
  </conditionalFormatting>
  <conditionalFormatting sqref="AF617:AG617">
    <cfRule type="containsBlanks" dxfId="1190" priority="1245">
      <formula>LEN(TRIM(AF617))=0</formula>
    </cfRule>
  </conditionalFormatting>
  <conditionalFormatting sqref="AI617:AK617 AM617">
    <cfRule type="containsBlanks" dxfId="1189" priority="1244">
      <formula>LEN(TRIM(AI617))=0</formula>
    </cfRule>
  </conditionalFormatting>
  <conditionalFormatting sqref="BE618:BE619">
    <cfRule type="containsBlanks" dxfId="1188" priority="1231">
      <formula>LEN(TRIM(BE618))=0</formula>
    </cfRule>
  </conditionalFormatting>
  <conditionalFormatting sqref="AL617">
    <cfRule type="containsBlanks" dxfId="1187" priority="1242">
      <formula>LEN(TRIM(AL617))=0</formula>
    </cfRule>
  </conditionalFormatting>
  <conditionalFormatting sqref="AN617">
    <cfRule type="containsBlanks" dxfId="1186" priority="1241">
      <formula>LEN(TRIM(AN617))=0</formula>
    </cfRule>
  </conditionalFormatting>
  <conditionalFormatting sqref="AU617:AV617">
    <cfRule type="containsBlanks" dxfId="1185" priority="1240">
      <formula>LEN(TRIM(AU617))=0</formula>
    </cfRule>
  </conditionalFormatting>
  <conditionalFormatting sqref="AY617:BE617">
    <cfRule type="containsBlanks" dxfId="1184" priority="1239">
      <formula>LEN(TRIM(AY617))=0</formula>
    </cfRule>
  </conditionalFormatting>
  <conditionalFormatting sqref="AY617:BD617">
    <cfRule type="containsBlanks" dxfId="1183" priority="1238">
      <formula>LEN(TRIM(AY617))=0</formula>
    </cfRule>
  </conditionalFormatting>
  <conditionalFormatting sqref="BE617">
    <cfRule type="containsBlanks" dxfId="1182" priority="1237">
      <formula>LEN(TRIM(BE617))=0</formula>
    </cfRule>
  </conditionalFormatting>
  <conditionalFormatting sqref="AN618:AN619">
    <cfRule type="containsBlanks" dxfId="1181" priority="1236">
      <formula>LEN(TRIM(AN618))=0</formula>
    </cfRule>
  </conditionalFormatting>
  <conditionalFormatting sqref="AW618:AW619">
    <cfRule type="containsBlanks" dxfId="1180" priority="1235">
      <formula>LEN(TRIM(AW618))=0</formula>
    </cfRule>
  </conditionalFormatting>
  <conditionalFormatting sqref="AU618:AV619">
    <cfRule type="containsBlanks" dxfId="1179" priority="1234">
      <formula>LEN(TRIM(AU618))=0</formula>
    </cfRule>
  </conditionalFormatting>
  <conditionalFormatting sqref="AY618:BE619">
    <cfRule type="containsBlanks" dxfId="1178" priority="1233">
      <formula>LEN(TRIM(AY618))=0</formula>
    </cfRule>
  </conditionalFormatting>
  <conditionalFormatting sqref="AY618:BD619">
    <cfRule type="containsBlanks" dxfId="1177" priority="1232">
      <formula>LEN(TRIM(AY618))=0</formula>
    </cfRule>
  </conditionalFormatting>
  <conditionalFormatting sqref="H618">
    <cfRule type="containsBlanks" dxfId="1176" priority="1229">
      <formula>LEN(TRIM(H618))=0</formula>
    </cfRule>
  </conditionalFormatting>
  <conditionalFormatting sqref="I618">
    <cfRule type="containsBlanks" dxfId="1175" priority="1228">
      <formula>LEN(TRIM(I618))=0</formula>
    </cfRule>
  </conditionalFormatting>
  <conditionalFormatting sqref="J618">
    <cfRule type="containsBlanks" dxfId="1174" priority="1227">
      <formula>LEN(TRIM(J618))=0</formula>
    </cfRule>
  </conditionalFormatting>
  <conditionalFormatting sqref="O618">
    <cfRule type="containsBlanks" dxfId="1173" priority="1226">
      <formula>LEN(TRIM(O618))=0</formula>
    </cfRule>
  </conditionalFormatting>
  <conditionalFormatting sqref="K618:M618">
    <cfRule type="containsBlanks" dxfId="1172" priority="1225">
      <formula>LEN(TRIM(K618))=0</formula>
    </cfRule>
  </conditionalFormatting>
  <conditionalFormatting sqref="AB618">
    <cfRule type="containsBlanks" dxfId="1171" priority="1224">
      <formula>LEN(TRIM(AB618))=0</formula>
    </cfRule>
  </conditionalFormatting>
  <conditionalFormatting sqref="AF618">
    <cfRule type="containsBlanks" dxfId="1170" priority="1223">
      <formula>LEN(TRIM(AF618))=0</formula>
    </cfRule>
  </conditionalFormatting>
  <conditionalFormatting sqref="I619">
    <cfRule type="containsBlanks" dxfId="1169" priority="1222">
      <formula>LEN(TRIM(I619))=0</formula>
    </cfRule>
  </conditionalFormatting>
  <conditionalFormatting sqref="J619">
    <cfRule type="containsBlanks" dxfId="1168" priority="1221">
      <formula>LEN(TRIM(J619))=0</formula>
    </cfRule>
  </conditionalFormatting>
  <conditionalFormatting sqref="O619">
    <cfRule type="containsBlanks" dxfId="1167" priority="1220">
      <formula>LEN(TRIM(O619))=0</formula>
    </cfRule>
  </conditionalFormatting>
  <conditionalFormatting sqref="K619:M619">
    <cfRule type="containsBlanks" dxfId="1166" priority="1219">
      <formula>LEN(TRIM(K619))=0</formula>
    </cfRule>
  </conditionalFormatting>
  <conditionalFormatting sqref="AA619">
    <cfRule type="containsBlanks" dxfId="1165" priority="1218">
      <formula>LEN(TRIM(AA619))=0</formula>
    </cfRule>
  </conditionalFormatting>
  <conditionalFormatting sqref="AB619">
    <cfRule type="containsBlanks" dxfId="1164" priority="1217">
      <formula>LEN(TRIM(AB619))=0</formula>
    </cfRule>
  </conditionalFormatting>
  <conditionalFormatting sqref="AC619:AE619 AG619">
    <cfRule type="containsBlanks" dxfId="1163" priority="1216">
      <formula>LEN(TRIM(AC619))=0</formula>
    </cfRule>
  </conditionalFormatting>
  <conditionalFormatting sqref="AF619">
    <cfRule type="containsBlanks" dxfId="1162" priority="1215">
      <formula>LEN(TRIM(AF619))=0</formula>
    </cfRule>
  </conditionalFormatting>
  <conditionalFormatting sqref="F620:G620">
    <cfRule type="containsBlanks" dxfId="1161" priority="1214">
      <formula>LEN(TRIM(F620))=0</formula>
    </cfRule>
  </conditionalFormatting>
  <conditionalFormatting sqref="H620">
    <cfRule type="containsBlanks" dxfId="1160" priority="1213">
      <formula>LEN(TRIM(H620))=0</formula>
    </cfRule>
  </conditionalFormatting>
  <conditionalFormatting sqref="I620">
    <cfRule type="containsBlanks" dxfId="1159" priority="1212">
      <formula>LEN(TRIM(I620))=0</formula>
    </cfRule>
  </conditionalFormatting>
  <conditionalFormatting sqref="J620">
    <cfRule type="containsBlanks" dxfId="1158" priority="1211">
      <formula>LEN(TRIM(J620))=0</formula>
    </cfRule>
  </conditionalFormatting>
  <conditionalFormatting sqref="O620">
    <cfRule type="containsBlanks" dxfId="1157" priority="1210">
      <formula>LEN(TRIM(O620))=0</formula>
    </cfRule>
  </conditionalFormatting>
  <conditionalFormatting sqref="K620:M620">
    <cfRule type="containsBlanks" dxfId="1156" priority="1209">
      <formula>LEN(TRIM(K620))=0</formula>
    </cfRule>
  </conditionalFormatting>
  <conditionalFormatting sqref="AC620:AD620">
    <cfRule type="containsBlanks" dxfId="1155" priority="1208">
      <formula>LEN(TRIM(AC620))=0</formula>
    </cfRule>
  </conditionalFormatting>
  <conditionalFormatting sqref="AG620">
    <cfRule type="containsBlanks" dxfId="1154" priority="1207">
      <formula>LEN(TRIM(AG620))=0</formula>
    </cfRule>
  </conditionalFormatting>
  <conditionalFormatting sqref="AE620">
    <cfRule type="containsBlanks" dxfId="1153" priority="1206">
      <formula>LEN(TRIM(AE620))=0</formula>
    </cfRule>
  </conditionalFormatting>
  <conditionalFormatting sqref="AA620">
    <cfRule type="containsBlanks" dxfId="1152" priority="1205">
      <formula>LEN(TRIM(AA620))=0</formula>
    </cfRule>
  </conditionalFormatting>
  <conditionalFormatting sqref="AB620">
    <cfRule type="containsBlanks" dxfId="1151" priority="1204">
      <formula>LEN(TRIM(AB620))=0</formula>
    </cfRule>
  </conditionalFormatting>
  <conditionalFormatting sqref="AF620">
    <cfRule type="containsBlanks" dxfId="1150" priority="1203">
      <formula>LEN(TRIM(AF620))=0</formula>
    </cfRule>
  </conditionalFormatting>
  <conditionalFormatting sqref="S620">
    <cfRule type="containsBlanks" dxfId="1149" priority="1202">
      <formula>LEN(TRIM(S620))=0</formula>
    </cfRule>
  </conditionalFormatting>
  <conditionalFormatting sqref="T620">
    <cfRule type="containsBlanks" dxfId="1148" priority="1201">
      <formula>LEN(TRIM(T620))=0</formula>
    </cfRule>
  </conditionalFormatting>
  <conditionalFormatting sqref="AI620:AN620">
    <cfRule type="containsBlanks" dxfId="1147" priority="1200">
      <formula>LEN(TRIM(AI620))=0</formula>
    </cfRule>
  </conditionalFormatting>
  <conditionalFormatting sqref="AS620:AV620">
    <cfRule type="containsBlanks" dxfId="1146" priority="1199">
      <formula>LEN(TRIM(AS620))=0</formula>
    </cfRule>
  </conditionalFormatting>
  <conditionalFormatting sqref="AW620">
    <cfRule type="containsBlanks" dxfId="1145" priority="1198">
      <formula>LEN(TRIM(AW620))=0</formula>
    </cfRule>
  </conditionalFormatting>
  <conditionalFormatting sqref="BE620">
    <cfRule type="containsBlanks" dxfId="1144" priority="1195">
      <formula>LEN(TRIM(BE620))=0</formula>
    </cfRule>
  </conditionalFormatting>
  <conditionalFormatting sqref="AY620:BE620">
    <cfRule type="containsBlanks" dxfId="1143" priority="1197">
      <formula>LEN(TRIM(AY620))=0</formula>
    </cfRule>
  </conditionalFormatting>
  <conditionalFormatting sqref="AY620:BD620">
    <cfRule type="containsBlanks" dxfId="1142" priority="1196">
      <formula>LEN(TRIM(AY620))=0</formula>
    </cfRule>
  </conditionalFormatting>
  <conditionalFormatting sqref="I621">
    <cfRule type="containsBlanks" dxfId="1141" priority="1194">
      <formula>LEN(TRIM(I621))=0</formula>
    </cfRule>
  </conditionalFormatting>
  <conditionalFormatting sqref="J621">
    <cfRule type="containsBlanks" dxfId="1140" priority="1193">
      <formula>LEN(TRIM(J621))=0</formula>
    </cfRule>
  </conditionalFormatting>
  <conditionalFormatting sqref="F621">
    <cfRule type="containsBlanks" dxfId="1139" priority="1192">
      <formula>LEN(TRIM(F621))=0</formula>
    </cfRule>
  </conditionalFormatting>
  <conditionalFormatting sqref="G621">
    <cfRule type="containsBlanks" dxfId="1138" priority="1191">
      <formula>LEN(TRIM(G621))=0</formula>
    </cfRule>
  </conditionalFormatting>
  <conditionalFormatting sqref="H621">
    <cfRule type="containsBlanks" dxfId="1137" priority="1190">
      <formula>LEN(TRIM(H621))=0</formula>
    </cfRule>
  </conditionalFormatting>
  <conditionalFormatting sqref="L621">
    <cfRule type="containsBlanks" dxfId="1136" priority="1189">
      <formula>LEN(TRIM(L621))=0</formula>
    </cfRule>
  </conditionalFormatting>
  <conditionalFormatting sqref="O621">
    <cfRule type="containsBlanks" dxfId="1135" priority="1187">
      <formula>LEN(TRIM(O621))=0</formula>
    </cfRule>
  </conditionalFormatting>
  <conditionalFormatting sqref="AC621:AD621">
    <cfRule type="containsBlanks" dxfId="1134" priority="1186">
      <formula>LEN(TRIM(AC621))=0</formula>
    </cfRule>
  </conditionalFormatting>
  <conditionalFormatting sqref="AF621:AG621">
    <cfRule type="containsBlanks" dxfId="1133" priority="1185">
      <formula>LEN(TRIM(AF621))=0</formula>
    </cfRule>
  </conditionalFormatting>
  <conditionalFormatting sqref="K622 M622:N622 P622:S622">
    <cfRule type="containsBlanks" dxfId="1132" priority="1184">
      <formula>LEN(TRIM(K622))=0</formula>
    </cfRule>
  </conditionalFormatting>
  <conditionalFormatting sqref="I622">
    <cfRule type="containsBlanks" dxfId="1131" priority="1183">
      <formula>LEN(TRIM(I622))=0</formula>
    </cfRule>
  </conditionalFormatting>
  <conditionalFormatting sqref="J622">
    <cfRule type="containsBlanks" dxfId="1130" priority="1182">
      <formula>LEN(TRIM(J622))=0</formula>
    </cfRule>
  </conditionalFormatting>
  <conditionalFormatting sqref="F622">
    <cfRule type="containsBlanks" dxfId="1129" priority="1181">
      <formula>LEN(TRIM(F622))=0</formula>
    </cfRule>
  </conditionalFormatting>
  <conditionalFormatting sqref="G622">
    <cfRule type="containsBlanks" dxfId="1128" priority="1180">
      <formula>LEN(TRIM(G622))=0</formula>
    </cfRule>
  </conditionalFormatting>
  <conditionalFormatting sqref="H622">
    <cfRule type="containsBlanks" dxfId="1127" priority="1179">
      <formula>LEN(TRIM(H622))=0</formula>
    </cfRule>
  </conditionalFormatting>
  <conditionalFormatting sqref="L622">
    <cfRule type="containsBlanks" dxfId="1126" priority="1178">
      <formula>LEN(TRIM(L622))=0</formula>
    </cfRule>
  </conditionalFormatting>
  <conditionalFormatting sqref="O622">
    <cfRule type="containsBlanks" dxfId="1125" priority="1177">
      <formula>LEN(TRIM(O622))=0</formula>
    </cfRule>
  </conditionalFormatting>
  <conditionalFormatting sqref="AE622 W622:AB622 AH622">
    <cfRule type="containsBlanks" dxfId="1124" priority="1176">
      <formula>LEN(TRIM(W622))=0</formula>
    </cfRule>
  </conditionalFormatting>
  <conditionalFormatting sqref="AC622:AD622">
    <cfRule type="containsBlanks" dxfId="1123" priority="1175">
      <formula>LEN(TRIM(AC622))=0</formula>
    </cfRule>
  </conditionalFormatting>
  <conditionalFormatting sqref="AF622:AG622">
    <cfRule type="containsBlanks" dxfId="1122" priority="1174">
      <formula>LEN(TRIM(AF622))=0</formula>
    </cfRule>
  </conditionalFormatting>
  <conditionalFormatting sqref="AK621:AL622">
    <cfRule type="containsBlanks" dxfId="1121" priority="1173">
      <formula>LEN(TRIM(AK621))=0</formula>
    </cfRule>
  </conditionalFormatting>
  <conditionalFormatting sqref="AN621">
    <cfRule type="containsBlanks" dxfId="1120" priority="1172">
      <formula>LEN(TRIM(AN621))=0</formula>
    </cfRule>
  </conditionalFormatting>
  <conditionalFormatting sqref="AM622">
    <cfRule type="containsBlanks" dxfId="1119" priority="1171">
      <formula>LEN(TRIM(AM622))=0</formula>
    </cfRule>
  </conditionalFormatting>
  <conditionalFormatting sqref="AN622">
    <cfRule type="containsBlanks" dxfId="1118" priority="1170">
      <formula>LEN(TRIM(AN622))=0</formula>
    </cfRule>
  </conditionalFormatting>
  <conditionalFormatting sqref="AU621:AV622">
    <cfRule type="containsBlanks" dxfId="1117" priority="1169">
      <formula>LEN(TRIM(AU621))=0</formula>
    </cfRule>
  </conditionalFormatting>
  <conditionalFormatting sqref="BE621:BE622">
    <cfRule type="containsBlanks" dxfId="1116" priority="1166">
      <formula>LEN(TRIM(BE621))=0</formula>
    </cfRule>
  </conditionalFormatting>
  <conditionalFormatting sqref="AY621:BE622">
    <cfRule type="containsBlanks" dxfId="1115" priority="1168">
      <formula>LEN(TRIM(AY621))=0</formula>
    </cfRule>
  </conditionalFormatting>
  <conditionalFormatting sqref="AY621:BD622">
    <cfRule type="containsBlanks" dxfId="1114" priority="1167">
      <formula>LEN(TRIM(AY621))=0</formula>
    </cfRule>
  </conditionalFormatting>
  <conditionalFormatting sqref="L623">
    <cfRule type="containsBlanks" dxfId="1113" priority="1165">
      <formula>LEN(TRIM(L623))=0</formula>
    </cfRule>
  </conditionalFormatting>
  <conditionalFormatting sqref="F623:G623">
    <cfRule type="containsBlanks" dxfId="1112" priority="1164">
      <formula>LEN(TRIM(F623))=0</formula>
    </cfRule>
  </conditionalFormatting>
  <conditionalFormatting sqref="H623">
    <cfRule type="containsBlanks" dxfId="1111" priority="1163">
      <formula>LEN(TRIM(H623))=0</formula>
    </cfRule>
  </conditionalFormatting>
  <conditionalFormatting sqref="I624">
    <cfRule type="containsBlanks" dxfId="1110" priority="1160">
      <formula>LEN(TRIM(I624))=0</formula>
    </cfRule>
  </conditionalFormatting>
  <conditionalFormatting sqref="J624">
    <cfRule type="containsBlanks" dxfId="1109" priority="1159">
      <formula>LEN(TRIM(J624))=0</formula>
    </cfRule>
  </conditionalFormatting>
  <conditionalFormatting sqref="I623">
    <cfRule type="containsBlanks" dxfId="1108" priority="1158">
      <formula>LEN(TRIM(I623))=0</formula>
    </cfRule>
  </conditionalFormatting>
  <conditionalFormatting sqref="J623">
    <cfRule type="containsBlanks" dxfId="1107" priority="1157">
      <formula>LEN(TRIM(J623))=0</formula>
    </cfRule>
  </conditionalFormatting>
  <conditionalFormatting sqref="F624:G624">
    <cfRule type="containsBlanks" dxfId="1106" priority="1156">
      <formula>LEN(TRIM(F624))=0</formula>
    </cfRule>
  </conditionalFormatting>
  <conditionalFormatting sqref="H624">
    <cfRule type="containsBlanks" dxfId="1105" priority="1155">
      <formula>LEN(TRIM(H624))=0</formula>
    </cfRule>
  </conditionalFormatting>
  <conditionalFormatting sqref="K624 M624">
    <cfRule type="containsBlanks" dxfId="1104" priority="1154">
      <formula>LEN(TRIM(K624))=0</formula>
    </cfRule>
  </conditionalFormatting>
  <conditionalFormatting sqref="L624">
    <cfRule type="containsBlanks" dxfId="1103" priority="1153">
      <formula>LEN(TRIM(L624))=0</formula>
    </cfRule>
  </conditionalFormatting>
  <conditionalFormatting sqref="N623:P624">
    <cfRule type="containsBlanks" dxfId="1102" priority="1152">
      <formula>LEN(TRIM(N623))=0</formula>
    </cfRule>
  </conditionalFormatting>
  <conditionalFormatting sqref="S623:S624">
    <cfRule type="containsBlanks" dxfId="1101" priority="1151">
      <formula>LEN(TRIM(S623))=0</formula>
    </cfRule>
  </conditionalFormatting>
  <conditionalFormatting sqref="T623:T624">
    <cfRule type="containsBlanks" dxfId="1100" priority="1150">
      <formula>LEN(TRIM(T623))=0</formula>
    </cfRule>
  </conditionalFormatting>
  <conditionalFormatting sqref="AE623:AE624">
    <cfRule type="containsBlanks" dxfId="1099" priority="1149">
      <formula>LEN(TRIM(AE623))=0</formula>
    </cfRule>
  </conditionalFormatting>
  <conditionalFormatting sqref="AF623:AG624">
    <cfRule type="containsBlanks" dxfId="1098" priority="1148">
      <formula>LEN(TRIM(AF623))=0</formula>
    </cfRule>
  </conditionalFormatting>
  <conditionalFormatting sqref="AC623:AD624">
    <cfRule type="containsBlanks" dxfId="1097" priority="1147">
      <formula>LEN(TRIM(AC623))=0</formula>
    </cfRule>
  </conditionalFormatting>
  <conditionalFormatting sqref="AI623:AN624">
    <cfRule type="containsBlanks" dxfId="1096" priority="1146">
      <formula>LEN(TRIM(AI623))=0</formula>
    </cfRule>
  </conditionalFormatting>
  <conditionalFormatting sqref="AU623:AV624">
    <cfRule type="containsBlanks" dxfId="1095" priority="1145">
      <formula>LEN(TRIM(AU623))=0</formula>
    </cfRule>
  </conditionalFormatting>
  <conditionalFormatting sqref="AS623:AT624">
    <cfRule type="containsBlanks" dxfId="1094" priority="1144">
      <formula>LEN(TRIM(AS623))=0</formula>
    </cfRule>
  </conditionalFormatting>
  <conditionalFormatting sqref="BB623:BC624">
    <cfRule type="containsBlanks" dxfId="1093" priority="1143">
      <formula>LEN(TRIM(BB623))=0</formula>
    </cfRule>
  </conditionalFormatting>
  <conditionalFormatting sqref="BB623:BC624">
    <cfRule type="containsBlanks" dxfId="1092" priority="1142">
      <formula>LEN(TRIM(BB623))=0</formula>
    </cfRule>
  </conditionalFormatting>
  <conditionalFormatting sqref="F625:G625">
    <cfRule type="containsBlanks" dxfId="1091" priority="1141">
      <formula>LEN(TRIM(F625))=0</formula>
    </cfRule>
  </conditionalFormatting>
  <conditionalFormatting sqref="H625">
    <cfRule type="containsBlanks" dxfId="1090" priority="1140">
      <formula>LEN(TRIM(H625))=0</formula>
    </cfRule>
  </conditionalFormatting>
  <conditionalFormatting sqref="I625">
    <cfRule type="containsBlanks" dxfId="1089" priority="1139">
      <formula>LEN(TRIM(I625))=0</formula>
    </cfRule>
  </conditionalFormatting>
  <conditionalFormatting sqref="J625">
    <cfRule type="containsBlanks" dxfId="1088" priority="1138">
      <formula>LEN(TRIM(J625))=0</formula>
    </cfRule>
  </conditionalFormatting>
  <conditionalFormatting sqref="K625:M625">
    <cfRule type="containsBlanks" dxfId="1087" priority="1137">
      <formula>LEN(TRIM(K625))=0</formula>
    </cfRule>
  </conditionalFormatting>
  <conditionalFormatting sqref="AD625">
    <cfRule type="containsBlanks" dxfId="1086" priority="1136">
      <formula>LEN(TRIM(AD625))=0</formula>
    </cfRule>
  </conditionalFormatting>
  <conditionalFormatting sqref="AB625">
    <cfRule type="containsBlanks" dxfId="1085" priority="1135">
      <formula>LEN(TRIM(AB625))=0</formula>
    </cfRule>
  </conditionalFormatting>
  <conditionalFormatting sqref="AG625">
    <cfRule type="containsBlanks" dxfId="1084" priority="1134">
      <formula>LEN(TRIM(AG625))=0</formula>
    </cfRule>
  </conditionalFormatting>
  <conditionalFormatting sqref="AI625:AM625">
    <cfRule type="containsBlanks" dxfId="1083" priority="1133">
      <formula>LEN(TRIM(AI625))=0</formula>
    </cfRule>
  </conditionalFormatting>
  <conditionalFormatting sqref="AX625">
    <cfRule type="containsBlanks" dxfId="1082" priority="1132">
      <formula>LEN(TRIM(AX625))=0</formula>
    </cfRule>
  </conditionalFormatting>
  <conditionalFormatting sqref="AU625:AV625">
    <cfRule type="containsBlanks" dxfId="1081" priority="1131">
      <formula>LEN(TRIM(AU625))=0</formula>
    </cfRule>
  </conditionalFormatting>
  <conditionalFormatting sqref="AN625">
    <cfRule type="containsBlanks" dxfId="1080" priority="1130">
      <formula>LEN(TRIM(AN625))=0</formula>
    </cfRule>
  </conditionalFormatting>
  <conditionalFormatting sqref="BE625">
    <cfRule type="containsBlanks" dxfId="1079" priority="1127">
      <formula>LEN(TRIM(BE625))=0</formula>
    </cfRule>
  </conditionalFormatting>
  <conditionalFormatting sqref="AY625:BE625">
    <cfRule type="containsBlanks" dxfId="1078" priority="1129">
      <formula>LEN(TRIM(AY625))=0</formula>
    </cfRule>
  </conditionalFormatting>
  <conditionalFormatting sqref="AY625:BD625">
    <cfRule type="containsBlanks" dxfId="1077" priority="1128">
      <formula>LEN(TRIM(AY625))=0</formula>
    </cfRule>
  </conditionalFormatting>
  <conditionalFormatting sqref="F626:G626">
    <cfRule type="containsBlanks" dxfId="1076" priority="1126">
      <formula>LEN(TRIM(F626))=0</formula>
    </cfRule>
  </conditionalFormatting>
  <conditionalFormatting sqref="H626">
    <cfRule type="containsBlanks" dxfId="1075" priority="1125">
      <formula>LEN(TRIM(H626))=0</formula>
    </cfRule>
  </conditionalFormatting>
  <conditionalFormatting sqref="I626">
    <cfRule type="containsBlanks" dxfId="1074" priority="1124">
      <formula>LEN(TRIM(I626))=0</formula>
    </cfRule>
  </conditionalFormatting>
  <conditionalFormatting sqref="J626">
    <cfRule type="containsBlanks" dxfId="1073" priority="1123">
      <formula>LEN(TRIM(J626))=0</formula>
    </cfRule>
  </conditionalFormatting>
  <conditionalFormatting sqref="O626">
    <cfRule type="containsBlanks" dxfId="1072" priority="1122">
      <formula>LEN(TRIM(O626))=0</formula>
    </cfRule>
  </conditionalFormatting>
  <conditionalFormatting sqref="K626:M626">
    <cfRule type="containsBlanks" dxfId="1071" priority="1121">
      <formula>LEN(TRIM(K626))=0</formula>
    </cfRule>
  </conditionalFormatting>
  <conditionalFormatting sqref="AG626">
    <cfRule type="containsBlanks" dxfId="1070" priority="1120">
      <formula>LEN(TRIM(AG626))=0</formula>
    </cfRule>
  </conditionalFormatting>
  <conditionalFormatting sqref="AN626">
    <cfRule type="containsBlanks" dxfId="1069" priority="1119">
      <formula>LEN(TRIM(AN626))=0</formula>
    </cfRule>
  </conditionalFormatting>
  <conditionalFormatting sqref="AL626">
    <cfRule type="containsBlanks" dxfId="1068" priority="1118">
      <formula>LEN(TRIM(AL626))=0</formula>
    </cfRule>
  </conditionalFormatting>
  <conditionalFormatting sqref="AU626:AV626">
    <cfRule type="containsBlanks" dxfId="1067" priority="1117">
      <formula>LEN(TRIM(AU626))=0</formula>
    </cfRule>
  </conditionalFormatting>
  <conditionalFormatting sqref="F627:G627">
    <cfRule type="containsBlanks" dxfId="1066" priority="1116">
      <formula>LEN(TRIM(F627))=0</formula>
    </cfRule>
  </conditionalFormatting>
  <conditionalFormatting sqref="H627">
    <cfRule type="containsBlanks" dxfId="1065" priority="1115">
      <formula>LEN(TRIM(H627))=0</formula>
    </cfRule>
  </conditionalFormatting>
  <conditionalFormatting sqref="I627">
    <cfRule type="containsBlanks" dxfId="1064" priority="1114">
      <formula>LEN(TRIM(I627))=0</formula>
    </cfRule>
  </conditionalFormatting>
  <conditionalFormatting sqref="J627">
    <cfRule type="containsBlanks" dxfId="1063" priority="1113">
      <formula>LEN(TRIM(J627))=0</formula>
    </cfRule>
  </conditionalFormatting>
  <conditionalFormatting sqref="L627">
    <cfRule type="containsBlanks" dxfId="1062" priority="1112">
      <formula>LEN(TRIM(L627))=0</formula>
    </cfRule>
  </conditionalFormatting>
  <conditionalFormatting sqref="N627:P627">
    <cfRule type="containsBlanks" dxfId="1061" priority="1111">
      <formula>LEN(TRIM(N627))=0</formula>
    </cfRule>
  </conditionalFormatting>
  <conditionalFormatting sqref="W627">
    <cfRule type="containsBlanks" dxfId="1060" priority="1110">
      <formula>LEN(TRIM(W627))=0</formula>
    </cfRule>
  </conditionalFormatting>
  <conditionalFormatting sqref="AB627">
    <cfRule type="containsBlanks" dxfId="1059" priority="1109">
      <formula>LEN(TRIM(AB627))=0</formula>
    </cfRule>
  </conditionalFormatting>
  <conditionalFormatting sqref="AI627:AN627">
    <cfRule type="containsBlanks" dxfId="1058" priority="1108">
      <formula>LEN(TRIM(AI627))=0</formula>
    </cfRule>
  </conditionalFormatting>
  <conditionalFormatting sqref="AS627:AT627">
    <cfRule type="containsBlanks" dxfId="1057" priority="1107">
      <formula>LEN(TRIM(AS627))=0</formula>
    </cfRule>
  </conditionalFormatting>
  <conditionalFormatting sqref="AU627:AV627">
    <cfRule type="containsBlanks" dxfId="1056" priority="1106">
      <formula>LEN(TRIM(AU627))=0</formula>
    </cfRule>
  </conditionalFormatting>
  <conditionalFormatting sqref="S627">
    <cfRule type="containsBlanks" dxfId="1055" priority="1105">
      <formula>LEN(TRIM(S627))=0</formula>
    </cfRule>
  </conditionalFormatting>
  <conditionalFormatting sqref="T627">
    <cfRule type="containsBlanks" dxfId="1054" priority="1104">
      <formula>LEN(TRIM(T627))=0</formula>
    </cfRule>
  </conditionalFormatting>
  <conditionalFormatting sqref="AY627:BD627">
    <cfRule type="containsBlanks" dxfId="1053" priority="1103">
      <formula>LEN(TRIM(AY627))=0</formula>
    </cfRule>
  </conditionalFormatting>
  <conditionalFormatting sqref="AY627:BD627">
    <cfRule type="containsBlanks" dxfId="1052" priority="1102">
      <formula>LEN(TRIM(AY627))=0</formula>
    </cfRule>
  </conditionalFormatting>
  <conditionalFormatting sqref="BE627">
    <cfRule type="containsBlanks" dxfId="1051" priority="1100">
      <formula>LEN(TRIM(BE627))=0</formula>
    </cfRule>
  </conditionalFormatting>
  <conditionalFormatting sqref="BE627">
    <cfRule type="containsBlanks" dxfId="1050" priority="1101">
      <formula>LEN(TRIM(BE627))=0</formula>
    </cfRule>
  </conditionalFormatting>
  <conditionalFormatting sqref="F628:G628">
    <cfRule type="containsBlanks" dxfId="1049" priority="1099">
      <formula>LEN(TRIM(F628))=0</formula>
    </cfRule>
  </conditionalFormatting>
  <conditionalFormatting sqref="H628">
    <cfRule type="containsBlanks" dxfId="1048" priority="1098">
      <formula>LEN(TRIM(H628))=0</formula>
    </cfRule>
  </conditionalFormatting>
  <conditionalFormatting sqref="I628">
    <cfRule type="containsBlanks" dxfId="1047" priority="1097">
      <formula>LEN(TRIM(I628))=0</formula>
    </cfRule>
  </conditionalFormatting>
  <conditionalFormatting sqref="J628">
    <cfRule type="containsBlanks" dxfId="1046" priority="1096">
      <formula>LEN(TRIM(J628))=0</formula>
    </cfRule>
  </conditionalFormatting>
  <conditionalFormatting sqref="O628">
    <cfRule type="containsBlanks" dxfId="1045" priority="1095">
      <formula>LEN(TRIM(O628))=0</formula>
    </cfRule>
  </conditionalFormatting>
  <conditionalFormatting sqref="K628:M628">
    <cfRule type="containsBlanks" dxfId="1044" priority="1094">
      <formula>LEN(TRIM(K628))=0</formula>
    </cfRule>
  </conditionalFormatting>
  <conditionalFormatting sqref="AC628:AD628">
    <cfRule type="containsBlanks" dxfId="1043" priority="1093">
      <formula>LEN(TRIM(AC628))=0</formula>
    </cfRule>
  </conditionalFormatting>
  <conditionalFormatting sqref="AF628">
    <cfRule type="containsBlanks" dxfId="1042" priority="1092">
      <formula>LEN(TRIM(AF628))=0</formula>
    </cfRule>
  </conditionalFormatting>
  <conditionalFormatting sqref="AN628">
    <cfRule type="containsBlanks" dxfId="1041" priority="1091">
      <formula>LEN(TRIM(AN628))=0</formula>
    </cfRule>
  </conditionalFormatting>
  <conditionalFormatting sqref="AU628:AV628">
    <cfRule type="containsBlanks" dxfId="1040" priority="1090">
      <formula>LEN(TRIM(AU628))=0</formula>
    </cfRule>
  </conditionalFormatting>
  <conditionalFormatting sqref="AY628:BD628">
    <cfRule type="containsBlanks" dxfId="1039" priority="1089">
      <formula>LEN(TRIM(AY628))=0</formula>
    </cfRule>
  </conditionalFormatting>
  <conditionalFormatting sqref="AY628:BD628">
    <cfRule type="containsBlanks" dxfId="1038" priority="1088">
      <formula>LEN(TRIM(AY628))=0</formula>
    </cfRule>
  </conditionalFormatting>
  <conditionalFormatting sqref="BE628">
    <cfRule type="containsBlanks" dxfId="1037" priority="1086">
      <formula>LEN(TRIM(BE628))=0</formula>
    </cfRule>
  </conditionalFormatting>
  <conditionalFormatting sqref="BE628">
    <cfRule type="containsBlanks" dxfId="1036" priority="1087">
      <formula>LEN(TRIM(BE628))=0</formula>
    </cfRule>
  </conditionalFormatting>
  <conditionalFormatting sqref="F629">
    <cfRule type="containsBlanks" dxfId="1035" priority="1085">
      <formula>LEN(TRIM(F629))=0</formula>
    </cfRule>
  </conditionalFormatting>
  <conditionalFormatting sqref="H629">
    <cfRule type="containsBlanks" dxfId="1034" priority="1084">
      <formula>LEN(TRIM(H629))=0</formula>
    </cfRule>
  </conditionalFormatting>
  <conditionalFormatting sqref="L629">
    <cfRule type="containsBlanks" dxfId="1033" priority="1083">
      <formula>LEN(TRIM(L629))=0</formula>
    </cfRule>
  </conditionalFormatting>
  <conditionalFormatting sqref="W629">
    <cfRule type="containsBlanks" dxfId="1032" priority="1082">
      <formula>LEN(TRIM(W629))=0</formula>
    </cfRule>
  </conditionalFormatting>
  <conditionalFormatting sqref="AB629">
    <cfRule type="containsBlanks" dxfId="1031" priority="1081">
      <formula>LEN(TRIM(AB629))=0</formula>
    </cfRule>
  </conditionalFormatting>
  <conditionalFormatting sqref="AI629:AN629">
    <cfRule type="containsBlanks" dxfId="1030" priority="1080">
      <formula>LEN(TRIM(AI629))=0</formula>
    </cfRule>
  </conditionalFormatting>
  <conditionalFormatting sqref="AS629:AT629">
    <cfRule type="containsBlanks" dxfId="1029" priority="1079">
      <formula>LEN(TRIM(AS629))=0</formula>
    </cfRule>
  </conditionalFormatting>
  <conditionalFormatting sqref="AU629:AV629">
    <cfRule type="containsBlanks" dxfId="1028" priority="1078">
      <formula>LEN(TRIM(AU629))=0</formula>
    </cfRule>
  </conditionalFormatting>
  <conditionalFormatting sqref="AY629:BD629">
    <cfRule type="containsBlanks" dxfId="1027" priority="1077">
      <formula>LEN(TRIM(AY629))=0</formula>
    </cfRule>
  </conditionalFormatting>
  <conditionalFormatting sqref="AY629:BD629">
    <cfRule type="containsBlanks" dxfId="1026" priority="1076">
      <formula>LEN(TRIM(AY629))=0</formula>
    </cfRule>
  </conditionalFormatting>
  <conditionalFormatting sqref="BE629">
    <cfRule type="containsBlanks" dxfId="1025" priority="1074">
      <formula>LEN(TRIM(BE629))=0</formula>
    </cfRule>
  </conditionalFormatting>
  <conditionalFormatting sqref="BE629">
    <cfRule type="containsBlanks" dxfId="1024" priority="1075">
      <formula>LEN(TRIM(BE629))=0</formula>
    </cfRule>
  </conditionalFormatting>
  <conditionalFormatting sqref="F630">
    <cfRule type="containsBlanks" dxfId="1023" priority="1073">
      <formula>LEN(TRIM(F630))=0</formula>
    </cfRule>
  </conditionalFormatting>
  <conditionalFormatting sqref="I630:K630 M630:R630 X630:AA630 AC630:AH630 AO630:AP630 U630:V630">
    <cfRule type="containsBlanks" dxfId="1022" priority="1072">
      <formula>LEN(TRIM(I630))=0</formula>
    </cfRule>
  </conditionalFormatting>
  <conditionalFormatting sqref="H630">
    <cfRule type="containsBlanks" dxfId="1021" priority="1071">
      <formula>LEN(TRIM(H630))=0</formula>
    </cfRule>
  </conditionalFormatting>
  <conditionalFormatting sqref="L630">
    <cfRule type="containsBlanks" dxfId="1020" priority="1070">
      <formula>LEN(TRIM(L630))=0</formula>
    </cfRule>
  </conditionalFormatting>
  <conditionalFormatting sqref="W630">
    <cfRule type="containsBlanks" dxfId="1019" priority="1069">
      <formula>LEN(TRIM(W630))=0</formula>
    </cfRule>
  </conditionalFormatting>
  <conditionalFormatting sqref="AB630">
    <cfRule type="containsBlanks" dxfId="1018" priority="1068">
      <formula>LEN(TRIM(AB630))=0</formula>
    </cfRule>
  </conditionalFormatting>
  <conditionalFormatting sqref="AI630:AN630">
    <cfRule type="containsBlanks" dxfId="1017" priority="1067">
      <formula>LEN(TRIM(AI630))=0</formula>
    </cfRule>
  </conditionalFormatting>
  <conditionalFormatting sqref="S629:S630">
    <cfRule type="containsBlanks" dxfId="1016" priority="1066">
      <formula>LEN(TRIM(S629))=0</formula>
    </cfRule>
  </conditionalFormatting>
  <conditionalFormatting sqref="T629:T630">
    <cfRule type="containsBlanks" dxfId="1015" priority="1065">
      <formula>LEN(TRIM(T629))=0</formula>
    </cfRule>
  </conditionalFormatting>
  <conditionalFormatting sqref="AW630:AX630 BF630:BG630">
    <cfRule type="containsBlanks" dxfId="1014" priority="1064">
      <formula>LEN(TRIM(AW630))=0</formula>
    </cfRule>
  </conditionalFormatting>
  <conditionalFormatting sqref="AS630:AT630">
    <cfRule type="containsBlanks" dxfId="1013" priority="1063">
      <formula>LEN(TRIM(AS630))=0</formula>
    </cfRule>
  </conditionalFormatting>
  <conditionalFormatting sqref="AU630:AV630">
    <cfRule type="containsBlanks" dxfId="1012" priority="1062">
      <formula>LEN(TRIM(AU630))=0</formula>
    </cfRule>
  </conditionalFormatting>
  <conditionalFormatting sqref="AY630:BD630">
    <cfRule type="containsBlanks" dxfId="1011" priority="1061">
      <formula>LEN(TRIM(AY630))=0</formula>
    </cfRule>
  </conditionalFormatting>
  <conditionalFormatting sqref="AY630:BD630">
    <cfRule type="containsBlanks" dxfId="1010" priority="1060">
      <formula>LEN(TRIM(AY630))=0</formula>
    </cfRule>
  </conditionalFormatting>
  <conditionalFormatting sqref="BE630">
    <cfRule type="containsBlanks" dxfId="1009" priority="1058">
      <formula>LEN(TRIM(BE630))=0</formula>
    </cfRule>
  </conditionalFormatting>
  <conditionalFormatting sqref="BE630">
    <cfRule type="containsBlanks" dxfId="1008" priority="1059">
      <formula>LEN(TRIM(BE630))=0</formula>
    </cfRule>
  </conditionalFormatting>
  <conditionalFormatting sqref="F631">
    <cfRule type="containsBlanks" dxfId="1007" priority="1049">
      <formula>LEN(TRIM(F631))=0</formula>
    </cfRule>
  </conditionalFormatting>
  <conditionalFormatting sqref="H631">
    <cfRule type="containsBlanks" dxfId="1006" priority="1048">
      <formula>LEN(TRIM(H631))=0</formula>
    </cfRule>
  </conditionalFormatting>
  <conditionalFormatting sqref="I631:J631">
    <cfRule type="containsBlanks" dxfId="1005" priority="1047">
      <formula>LEN(TRIM(I631))=0</formula>
    </cfRule>
  </conditionalFormatting>
  <conditionalFormatting sqref="L631">
    <cfRule type="containsBlanks" dxfId="1004" priority="1045">
      <formula>LEN(TRIM(L631))=0</formula>
    </cfRule>
  </conditionalFormatting>
  <conditionalFormatting sqref="O631">
    <cfRule type="containsBlanks" dxfId="1003" priority="1044">
      <formula>LEN(TRIM(O631))=0</formula>
    </cfRule>
  </conditionalFormatting>
  <conditionalFormatting sqref="X631">
    <cfRule type="containsBlanks" dxfId="1002" priority="1043">
      <formula>LEN(TRIM(X631))=0</formula>
    </cfRule>
  </conditionalFormatting>
  <conditionalFormatting sqref="W631">
    <cfRule type="containsBlanks" dxfId="1001" priority="1042">
      <formula>LEN(TRIM(W631))=0</formula>
    </cfRule>
  </conditionalFormatting>
  <conditionalFormatting sqref="Z631">
    <cfRule type="containsBlanks" dxfId="1000" priority="1041">
      <formula>LEN(TRIM(Z631))=0</formula>
    </cfRule>
  </conditionalFormatting>
  <conditionalFormatting sqref="AC631:AD631">
    <cfRule type="containsBlanks" dxfId="999" priority="1040">
      <formula>LEN(TRIM(AC631))=0</formula>
    </cfRule>
  </conditionalFormatting>
  <conditionalFormatting sqref="AA631">
    <cfRule type="containsBlanks" dxfId="998" priority="1039">
      <formula>LEN(TRIM(AA631))=0</formula>
    </cfRule>
  </conditionalFormatting>
  <conditionalFormatting sqref="AB631">
    <cfRule type="containsBlanks" dxfId="997" priority="1038">
      <formula>LEN(TRIM(AB631))=0</formula>
    </cfRule>
  </conditionalFormatting>
  <conditionalFormatting sqref="AP631">
    <cfRule type="containsBlanks" dxfId="996" priority="1037">
      <formula>LEN(TRIM(AP631))=0</formula>
    </cfRule>
  </conditionalFormatting>
  <conditionalFormatting sqref="AS631:AT631">
    <cfRule type="containsBlanks" dxfId="995" priority="1036">
      <formula>LEN(TRIM(AS631))=0</formula>
    </cfRule>
  </conditionalFormatting>
  <conditionalFormatting sqref="AU631:AV631">
    <cfRule type="containsBlanks" dxfId="994" priority="1035">
      <formula>LEN(TRIM(AU631))=0</formula>
    </cfRule>
  </conditionalFormatting>
  <conditionalFormatting sqref="AW631">
    <cfRule type="containsBlanks" dxfId="993" priority="1034">
      <formula>LEN(TRIM(AW631))=0</formula>
    </cfRule>
  </conditionalFormatting>
  <conditionalFormatting sqref="AX631">
    <cfRule type="containsBlanks" dxfId="992" priority="1033">
      <formula>LEN(TRIM(AX631))=0</formula>
    </cfRule>
  </conditionalFormatting>
  <conditionalFormatting sqref="BF631:BG631">
    <cfRule type="containsBlanks" dxfId="991" priority="1032">
      <formula>LEN(TRIM(BF631))=0</formula>
    </cfRule>
  </conditionalFormatting>
  <conditionalFormatting sqref="AY631:BD631">
    <cfRule type="containsBlanks" dxfId="990" priority="1031">
      <formula>LEN(TRIM(AY631))=0</formula>
    </cfRule>
  </conditionalFormatting>
  <conditionalFormatting sqref="AY631:BD631">
    <cfRule type="containsBlanks" dxfId="989" priority="1030">
      <formula>LEN(TRIM(AY631))=0</formula>
    </cfRule>
  </conditionalFormatting>
  <conditionalFormatting sqref="BE631">
    <cfRule type="containsBlanks" dxfId="988" priority="1028">
      <formula>LEN(TRIM(BE631))=0</formula>
    </cfRule>
  </conditionalFormatting>
  <conditionalFormatting sqref="BE631">
    <cfRule type="containsBlanks" dxfId="987" priority="1029">
      <formula>LEN(TRIM(BE631))=0</formula>
    </cfRule>
  </conditionalFormatting>
  <conditionalFormatting sqref="AI631:AN631">
    <cfRule type="containsBlanks" dxfId="986" priority="1027">
      <formula>LEN(TRIM(AI631))=0</formula>
    </cfRule>
  </conditionalFormatting>
  <conditionalFormatting sqref="T631">
    <cfRule type="containsBlanks" dxfId="985" priority="1026">
      <formula>LEN(TRIM(T631))=0</formula>
    </cfRule>
  </conditionalFormatting>
  <conditionalFormatting sqref="G632">
    <cfRule type="containsBlanks" dxfId="984" priority="1025">
      <formula>LEN(TRIM(G632))=0</formula>
    </cfRule>
  </conditionalFormatting>
  <conditionalFormatting sqref="F632">
    <cfRule type="containsBlanks" dxfId="983" priority="1024">
      <formula>LEN(TRIM(F632))=0</formula>
    </cfRule>
  </conditionalFormatting>
  <conditionalFormatting sqref="H632">
    <cfRule type="containsBlanks" dxfId="982" priority="1023">
      <formula>LEN(TRIM(H632))=0</formula>
    </cfRule>
  </conditionalFormatting>
  <conditionalFormatting sqref="I632:J632">
    <cfRule type="containsBlanks" dxfId="981" priority="1022">
      <formula>LEN(TRIM(I632))=0</formula>
    </cfRule>
  </conditionalFormatting>
  <conditionalFormatting sqref="O632">
    <cfRule type="containsBlanks" dxfId="980" priority="1021">
      <formula>LEN(TRIM(O632))=0</formula>
    </cfRule>
  </conditionalFormatting>
  <conditionalFormatting sqref="L632">
    <cfRule type="containsBlanks" dxfId="979" priority="1020">
      <formula>LEN(TRIM(L632))=0</formula>
    </cfRule>
  </conditionalFormatting>
  <conditionalFormatting sqref="X632">
    <cfRule type="containsBlanks" dxfId="978" priority="1019">
      <formula>LEN(TRIM(X632))=0</formula>
    </cfRule>
  </conditionalFormatting>
  <conditionalFormatting sqref="W632">
    <cfRule type="containsBlanks" dxfId="977" priority="1018">
      <formula>LEN(TRIM(W632))=0</formula>
    </cfRule>
  </conditionalFormatting>
  <conditionalFormatting sqref="Z632">
    <cfRule type="containsBlanks" dxfId="976" priority="1017">
      <formula>LEN(TRIM(Z632))=0</formula>
    </cfRule>
  </conditionalFormatting>
  <conditionalFormatting sqref="AD632">
    <cfRule type="containsBlanks" dxfId="975" priority="1016">
      <formula>LEN(TRIM(AD632))=0</formula>
    </cfRule>
  </conditionalFormatting>
  <conditionalFormatting sqref="AA632">
    <cfRule type="containsBlanks" dxfId="974" priority="1015">
      <formula>LEN(TRIM(AA632))=0</formula>
    </cfRule>
  </conditionalFormatting>
  <conditionalFormatting sqref="AB632">
    <cfRule type="containsBlanks" dxfId="973" priority="1014">
      <formula>LEN(TRIM(AB632))=0</formula>
    </cfRule>
  </conditionalFormatting>
  <conditionalFormatting sqref="AP632">
    <cfRule type="containsBlanks" dxfId="972" priority="1013">
      <formula>LEN(TRIM(AP632))=0</formula>
    </cfRule>
  </conditionalFormatting>
  <conditionalFormatting sqref="AU632:AV632">
    <cfRule type="containsBlanks" dxfId="971" priority="1012">
      <formula>LEN(TRIM(AU632))=0</formula>
    </cfRule>
  </conditionalFormatting>
  <conditionalFormatting sqref="AX632">
    <cfRule type="containsBlanks" dxfId="970" priority="1011">
      <formula>LEN(TRIM(AX632))=0</formula>
    </cfRule>
  </conditionalFormatting>
  <conditionalFormatting sqref="AW632">
    <cfRule type="containsBlanks" dxfId="969" priority="1010">
      <formula>LEN(TRIM(AW632))=0</formula>
    </cfRule>
  </conditionalFormatting>
  <conditionalFormatting sqref="AY632:BD632">
    <cfRule type="containsBlanks" dxfId="968" priority="1009">
      <formula>LEN(TRIM(AY632))=0</formula>
    </cfRule>
  </conditionalFormatting>
  <conditionalFormatting sqref="AY632:BD632">
    <cfRule type="containsBlanks" dxfId="967" priority="1008">
      <formula>LEN(TRIM(AY632))=0</formula>
    </cfRule>
  </conditionalFormatting>
  <conditionalFormatting sqref="BE632">
    <cfRule type="containsBlanks" dxfId="966" priority="1006">
      <formula>LEN(TRIM(BE632))=0</formula>
    </cfRule>
  </conditionalFormatting>
  <conditionalFormatting sqref="BE632">
    <cfRule type="containsBlanks" dxfId="965" priority="1007">
      <formula>LEN(TRIM(BE632))=0</formula>
    </cfRule>
  </conditionalFormatting>
  <conditionalFormatting sqref="BF632:BG632">
    <cfRule type="containsBlanks" dxfId="964" priority="1005">
      <formula>LEN(TRIM(BF632))=0</formula>
    </cfRule>
  </conditionalFormatting>
  <conditionalFormatting sqref="G633">
    <cfRule type="containsBlanks" dxfId="963" priority="995">
      <formula>LEN(TRIM(G633))=0</formula>
    </cfRule>
  </conditionalFormatting>
  <conditionalFormatting sqref="F633">
    <cfRule type="containsBlanks" dxfId="962" priority="994">
      <formula>LEN(TRIM(F633))=0</formula>
    </cfRule>
  </conditionalFormatting>
  <conditionalFormatting sqref="H633">
    <cfRule type="containsBlanks" dxfId="961" priority="993">
      <formula>LEN(TRIM(H633))=0</formula>
    </cfRule>
  </conditionalFormatting>
  <conditionalFormatting sqref="I633:J633">
    <cfRule type="containsBlanks" dxfId="960" priority="992">
      <formula>LEN(TRIM(I633))=0</formula>
    </cfRule>
  </conditionalFormatting>
  <conditionalFormatting sqref="L633">
    <cfRule type="containsBlanks" dxfId="959" priority="991">
      <formula>LEN(TRIM(L633))=0</formula>
    </cfRule>
  </conditionalFormatting>
  <conditionalFormatting sqref="X633">
    <cfRule type="containsBlanks" dxfId="958" priority="990">
      <formula>LEN(TRIM(X633))=0</formula>
    </cfRule>
  </conditionalFormatting>
  <conditionalFormatting sqref="W633">
    <cfRule type="containsBlanks" dxfId="957" priority="989">
      <formula>LEN(TRIM(W633))=0</formula>
    </cfRule>
  </conditionalFormatting>
  <conditionalFormatting sqref="AC633">
    <cfRule type="containsBlanks" dxfId="956" priority="988">
      <formula>LEN(TRIM(AC633))=0</formula>
    </cfRule>
  </conditionalFormatting>
  <conditionalFormatting sqref="AD633">
    <cfRule type="containsBlanks" dxfId="955" priority="987">
      <formula>LEN(TRIM(AD633))=0</formula>
    </cfRule>
  </conditionalFormatting>
  <conditionalFormatting sqref="Z633">
    <cfRule type="containsBlanks" dxfId="954" priority="986">
      <formula>LEN(TRIM(Z633))=0</formula>
    </cfRule>
  </conditionalFormatting>
  <conditionalFormatting sqref="Y633">
    <cfRule type="containsBlanks" dxfId="953" priority="985">
      <formula>LEN(TRIM(Y633))=0</formula>
    </cfRule>
  </conditionalFormatting>
  <conditionalFormatting sqref="AA633">
    <cfRule type="containsBlanks" dxfId="952" priority="984">
      <formula>LEN(TRIM(AA633))=0</formula>
    </cfRule>
  </conditionalFormatting>
  <conditionalFormatting sqref="AB633">
    <cfRule type="containsBlanks" dxfId="951" priority="983">
      <formula>LEN(TRIM(AB633))=0</formula>
    </cfRule>
  </conditionalFormatting>
  <conditionalFormatting sqref="AG633">
    <cfRule type="containsBlanks" dxfId="950" priority="982">
      <formula>LEN(TRIM(AG633))=0</formula>
    </cfRule>
  </conditionalFormatting>
  <conditionalFormatting sqref="AI633:AN633">
    <cfRule type="containsBlanks" dxfId="949" priority="981">
      <formula>LEN(TRIM(AI633))=0</formula>
    </cfRule>
  </conditionalFormatting>
  <conditionalFormatting sqref="AP633">
    <cfRule type="containsBlanks" dxfId="948" priority="980">
      <formula>LEN(TRIM(AP633))=0</formula>
    </cfRule>
  </conditionalFormatting>
  <conditionalFormatting sqref="AS633:AT633">
    <cfRule type="containsBlanks" dxfId="947" priority="979">
      <formula>LEN(TRIM(AS633))=0</formula>
    </cfRule>
  </conditionalFormatting>
  <conditionalFormatting sqref="AU633:AV633">
    <cfRule type="containsBlanks" dxfId="946" priority="978">
      <formula>LEN(TRIM(AU633))=0</formula>
    </cfRule>
  </conditionalFormatting>
  <conditionalFormatting sqref="AW633">
    <cfRule type="containsBlanks" dxfId="945" priority="977">
      <formula>LEN(TRIM(AW633))=0</formula>
    </cfRule>
  </conditionalFormatting>
  <conditionalFormatting sqref="AY633:BD633">
    <cfRule type="containsBlanks" dxfId="944" priority="976">
      <formula>LEN(TRIM(AY633))=0</formula>
    </cfRule>
  </conditionalFormatting>
  <conditionalFormatting sqref="AY633:BD633">
    <cfRule type="containsBlanks" dxfId="943" priority="975">
      <formula>LEN(TRIM(AY633))=0</formula>
    </cfRule>
  </conditionalFormatting>
  <conditionalFormatting sqref="BE633">
    <cfRule type="containsBlanks" dxfId="942" priority="973">
      <formula>LEN(TRIM(BE633))=0</formula>
    </cfRule>
  </conditionalFormatting>
  <conditionalFormatting sqref="BE633">
    <cfRule type="containsBlanks" dxfId="941" priority="974">
      <formula>LEN(TRIM(BE633))=0</formula>
    </cfRule>
  </conditionalFormatting>
  <conditionalFormatting sqref="AX633">
    <cfRule type="containsBlanks" dxfId="940" priority="972">
      <formula>LEN(TRIM(AX633))=0</formula>
    </cfRule>
  </conditionalFormatting>
  <conditionalFormatting sqref="BG633">
    <cfRule type="containsBlanks" dxfId="939" priority="971">
      <formula>LEN(TRIM(BG633))=0</formula>
    </cfRule>
  </conditionalFormatting>
  <conditionalFormatting sqref="S633">
    <cfRule type="containsBlanks" dxfId="938" priority="970">
      <formula>LEN(TRIM(S633))=0</formula>
    </cfRule>
  </conditionalFormatting>
  <conditionalFormatting sqref="T633">
    <cfRule type="containsBlanks" dxfId="937" priority="969">
      <formula>LEN(TRIM(T633))=0</formula>
    </cfRule>
  </conditionalFormatting>
  <conditionalFormatting sqref="G634">
    <cfRule type="containsBlanks" dxfId="936" priority="968">
      <formula>LEN(TRIM(G634))=0</formula>
    </cfRule>
  </conditionalFormatting>
  <conditionalFormatting sqref="F634">
    <cfRule type="containsBlanks" dxfId="935" priority="967">
      <formula>LEN(TRIM(F634))=0</formula>
    </cfRule>
  </conditionalFormatting>
  <conditionalFormatting sqref="H634">
    <cfRule type="containsBlanks" dxfId="934" priority="966">
      <formula>LEN(TRIM(H634))=0</formula>
    </cfRule>
  </conditionalFormatting>
  <conditionalFormatting sqref="I634:J634">
    <cfRule type="containsBlanks" dxfId="933" priority="965">
      <formula>LEN(TRIM(I634))=0</formula>
    </cfRule>
  </conditionalFormatting>
  <conditionalFormatting sqref="H635">
    <cfRule type="containsBlanks" dxfId="932" priority="964">
      <formula>LEN(TRIM(H635))=0</formula>
    </cfRule>
  </conditionalFormatting>
  <conditionalFormatting sqref="I635:J635">
    <cfRule type="containsBlanks" dxfId="931" priority="963">
      <formula>LEN(TRIM(I635))=0</formula>
    </cfRule>
  </conditionalFormatting>
  <conditionalFormatting sqref="F635">
    <cfRule type="containsBlanks" dxfId="930" priority="962">
      <formula>LEN(TRIM(F635))=0</formula>
    </cfRule>
  </conditionalFormatting>
  <conditionalFormatting sqref="K634 M634">
    <cfRule type="containsBlanks" dxfId="929" priority="961">
      <formula>LEN(TRIM(K634))=0</formula>
    </cfRule>
  </conditionalFormatting>
  <conditionalFormatting sqref="L634">
    <cfRule type="containsBlanks" dxfId="928" priority="960">
      <formula>LEN(TRIM(L634))=0</formula>
    </cfRule>
  </conditionalFormatting>
  <conditionalFormatting sqref="K635">
    <cfRule type="containsBlanks" dxfId="927" priority="959">
      <formula>LEN(TRIM(K635))=0</formula>
    </cfRule>
  </conditionalFormatting>
  <conditionalFormatting sqref="BE652:BE653">
    <cfRule type="containsBlanks" dxfId="926" priority="505">
      <formula>LEN(TRIM(BE652))=0</formula>
    </cfRule>
  </conditionalFormatting>
  <conditionalFormatting sqref="M635">
    <cfRule type="containsBlanks" dxfId="925" priority="957">
      <formula>LEN(TRIM(M635))=0</formula>
    </cfRule>
  </conditionalFormatting>
  <conditionalFormatting sqref="N634:P635">
    <cfRule type="containsBlanks" dxfId="924" priority="956">
      <formula>LEN(TRIM(N634))=0</formula>
    </cfRule>
  </conditionalFormatting>
  <conditionalFormatting sqref="X634:X635">
    <cfRule type="containsBlanks" dxfId="923" priority="955">
      <formula>LEN(TRIM(X634))=0</formula>
    </cfRule>
  </conditionalFormatting>
  <conditionalFormatting sqref="W634:W635">
    <cfRule type="containsBlanks" dxfId="922" priority="954">
      <formula>LEN(TRIM(W634))=0</formula>
    </cfRule>
  </conditionalFormatting>
  <conditionalFormatting sqref="Z634:Z635">
    <cfRule type="containsBlanks" dxfId="921" priority="953">
      <formula>LEN(TRIM(Z634))=0</formula>
    </cfRule>
  </conditionalFormatting>
  <conditionalFormatting sqref="AC634:AC635">
    <cfRule type="containsBlanks" dxfId="920" priority="952">
      <formula>LEN(TRIM(AC634))=0</formula>
    </cfRule>
  </conditionalFormatting>
  <conditionalFormatting sqref="AD634:AD635">
    <cfRule type="containsBlanks" dxfId="919" priority="951">
      <formula>LEN(TRIM(AD634))=0</formula>
    </cfRule>
  </conditionalFormatting>
  <conditionalFormatting sqref="AA634:AA635">
    <cfRule type="containsBlanks" dxfId="918" priority="950">
      <formula>LEN(TRIM(AA634))=0</formula>
    </cfRule>
  </conditionalFormatting>
  <conditionalFormatting sqref="AB634:AB635">
    <cfRule type="containsBlanks" dxfId="917" priority="949">
      <formula>LEN(TRIM(AB634))=0</formula>
    </cfRule>
  </conditionalFormatting>
  <conditionalFormatting sqref="AI634:AN635">
    <cfRule type="containsBlanks" dxfId="916" priority="948">
      <formula>LEN(TRIM(AI634))=0</formula>
    </cfRule>
  </conditionalFormatting>
  <conditionalFormatting sqref="AP634:AP635">
    <cfRule type="containsBlanks" dxfId="915" priority="947">
      <formula>LEN(TRIM(AP634))=0</formula>
    </cfRule>
  </conditionalFormatting>
  <conditionalFormatting sqref="BG634:BG635">
    <cfRule type="containsBlanks" dxfId="914" priority="946">
      <formula>LEN(TRIM(BG634))=0</formula>
    </cfRule>
  </conditionalFormatting>
  <conditionalFormatting sqref="AY634:BD635">
    <cfRule type="containsBlanks" dxfId="913" priority="945">
      <formula>LEN(TRIM(AY634))=0</formula>
    </cfRule>
  </conditionalFormatting>
  <conditionalFormatting sqref="AY634:BD635">
    <cfRule type="containsBlanks" dxfId="912" priority="944">
      <formula>LEN(TRIM(AY634))=0</formula>
    </cfRule>
  </conditionalFormatting>
  <conditionalFormatting sqref="BE634:BE635">
    <cfRule type="containsBlanks" dxfId="911" priority="942">
      <formula>LEN(TRIM(BE634))=0</formula>
    </cfRule>
  </conditionalFormatting>
  <conditionalFormatting sqref="BE634:BE635">
    <cfRule type="containsBlanks" dxfId="910" priority="943">
      <formula>LEN(TRIM(BE634))=0</formula>
    </cfRule>
  </conditionalFormatting>
  <conditionalFormatting sqref="AX634:AX635">
    <cfRule type="containsBlanks" dxfId="909" priority="941">
      <formula>LEN(TRIM(AX634))=0</formula>
    </cfRule>
  </conditionalFormatting>
  <conditionalFormatting sqref="AS634:AT635">
    <cfRule type="containsBlanks" dxfId="908" priority="940">
      <formula>LEN(TRIM(AS634))=0</formula>
    </cfRule>
  </conditionalFormatting>
  <conditionalFormatting sqref="AU634:AV635">
    <cfRule type="containsBlanks" dxfId="907" priority="939">
      <formula>LEN(TRIM(AU634))=0</formula>
    </cfRule>
  </conditionalFormatting>
  <conditionalFormatting sqref="S634:S635">
    <cfRule type="containsBlanks" dxfId="906" priority="938">
      <formula>LEN(TRIM(S634))=0</formula>
    </cfRule>
  </conditionalFormatting>
  <conditionalFormatting sqref="T634:T635">
    <cfRule type="containsBlanks" dxfId="905" priority="937">
      <formula>LEN(TRIM(T634))=0</formula>
    </cfRule>
  </conditionalFormatting>
  <conditionalFormatting sqref="AW634:AW635">
    <cfRule type="containsBlanks" dxfId="904" priority="936">
      <formula>LEN(TRIM(AW634))=0</formula>
    </cfRule>
  </conditionalFormatting>
  <conditionalFormatting sqref="G636">
    <cfRule type="containsBlanks" dxfId="903" priority="935">
      <formula>LEN(TRIM(G636))=0</formula>
    </cfRule>
  </conditionalFormatting>
  <conditionalFormatting sqref="F636">
    <cfRule type="containsBlanks" dxfId="902" priority="934">
      <formula>LEN(TRIM(F636))=0</formula>
    </cfRule>
  </conditionalFormatting>
  <conditionalFormatting sqref="H636">
    <cfRule type="containsBlanks" dxfId="901" priority="933">
      <formula>LEN(TRIM(H636))=0</formula>
    </cfRule>
  </conditionalFormatting>
  <conditionalFormatting sqref="I636:J636">
    <cfRule type="containsBlanks" dxfId="900" priority="932">
      <formula>LEN(TRIM(I636))=0</formula>
    </cfRule>
  </conditionalFormatting>
  <conditionalFormatting sqref="F637">
    <cfRule type="containsBlanks" dxfId="899" priority="931">
      <formula>LEN(TRIM(F637))=0</formula>
    </cfRule>
  </conditionalFormatting>
  <conditionalFormatting sqref="H637">
    <cfRule type="containsBlanks" dxfId="898" priority="930">
      <formula>LEN(TRIM(H637))=0</formula>
    </cfRule>
  </conditionalFormatting>
  <conditionalFormatting sqref="I637">
    <cfRule type="containsBlanks" dxfId="897" priority="929">
      <formula>LEN(TRIM(I637))=0</formula>
    </cfRule>
  </conditionalFormatting>
  <conditionalFormatting sqref="J637">
    <cfRule type="containsBlanks" dxfId="896" priority="928">
      <formula>LEN(TRIM(J637))=0</formula>
    </cfRule>
  </conditionalFormatting>
  <conditionalFormatting sqref="K636:K637">
    <cfRule type="containsBlanks" dxfId="895" priority="926">
      <formula>LEN(TRIM(K636))=0</formula>
    </cfRule>
  </conditionalFormatting>
  <conditionalFormatting sqref="M636:M637">
    <cfRule type="containsBlanks" dxfId="894" priority="923">
      <formula>LEN(TRIM(M636))=0</formula>
    </cfRule>
  </conditionalFormatting>
  <conditionalFormatting sqref="N636:P637">
    <cfRule type="containsBlanks" dxfId="893" priority="922">
      <formula>LEN(TRIM(N636))=0</formula>
    </cfRule>
  </conditionalFormatting>
  <conditionalFormatting sqref="AN636">
    <cfRule type="containsBlanks" dxfId="892" priority="920">
      <formula>LEN(TRIM(AN636))=0</formula>
    </cfRule>
  </conditionalFormatting>
  <conditionalFormatting sqref="AM637">
    <cfRule type="containsBlanks" dxfId="891" priority="919">
      <formula>LEN(TRIM(AM637))=0</formula>
    </cfRule>
  </conditionalFormatting>
  <conditionalFormatting sqref="AN637">
    <cfRule type="containsBlanks" dxfId="890" priority="918">
      <formula>LEN(TRIM(AN637))=0</formula>
    </cfRule>
  </conditionalFormatting>
  <conditionalFormatting sqref="X636:X637">
    <cfRule type="containsBlanks" dxfId="889" priority="917">
      <formula>LEN(TRIM(X636))=0</formula>
    </cfRule>
  </conditionalFormatting>
  <conditionalFormatting sqref="W636:W637">
    <cfRule type="containsBlanks" dxfId="888" priority="916">
      <formula>LEN(TRIM(W636))=0</formula>
    </cfRule>
  </conditionalFormatting>
  <conditionalFormatting sqref="Y636:Y637">
    <cfRule type="containsBlanks" dxfId="887" priority="915">
      <formula>LEN(TRIM(Y636))=0</formula>
    </cfRule>
  </conditionalFormatting>
  <conditionalFormatting sqref="Z636:Z637">
    <cfRule type="containsBlanks" dxfId="886" priority="914">
      <formula>LEN(TRIM(Z636))=0</formula>
    </cfRule>
  </conditionalFormatting>
  <conditionalFormatting sqref="AE636:AF637">
    <cfRule type="containsBlanks" dxfId="885" priority="913">
      <formula>LEN(TRIM(AE636))=0</formula>
    </cfRule>
  </conditionalFormatting>
  <conditionalFormatting sqref="BE652:BE653">
    <cfRule type="containsBlanks" dxfId="884" priority="506">
      <formula>LEN(TRIM(BE652))=0</formula>
    </cfRule>
  </conditionalFormatting>
  <conditionalFormatting sqref="AC636:AC637">
    <cfRule type="containsBlanks" dxfId="883" priority="910">
      <formula>LEN(TRIM(AC636))=0</formula>
    </cfRule>
  </conditionalFormatting>
  <conditionalFormatting sqref="AD636:AD637">
    <cfRule type="containsBlanks" dxfId="882" priority="909">
      <formula>LEN(TRIM(AD636))=0</formula>
    </cfRule>
  </conditionalFormatting>
  <conditionalFormatting sqref="AH636:AH637">
    <cfRule type="containsBlanks" dxfId="881" priority="908">
      <formula>LEN(TRIM(AH636))=0</formula>
    </cfRule>
  </conditionalFormatting>
  <conditionalFormatting sqref="AA636:AA637">
    <cfRule type="containsBlanks" dxfId="880" priority="907">
      <formula>LEN(TRIM(AA636))=0</formula>
    </cfRule>
  </conditionalFormatting>
  <conditionalFormatting sqref="AB636:AB637">
    <cfRule type="containsBlanks" dxfId="879" priority="906">
      <formula>LEN(TRIM(AB636))=0</formula>
    </cfRule>
  </conditionalFormatting>
  <conditionalFormatting sqref="AP636:AP637">
    <cfRule type="containsBlanks" dxfId="878" priority="905">
      <formula>LEN(TRIM(AP636))=0</formula>
    </cfRule>
  </conditionalFormatting>
  <conditionalFormatting sqref="AU636:AV637">
    <cfRule type="containsBlanks" dxfId="877" priority="904">
      <formula>LEN(TRIM(AU636))=0</formula>
    </cfRule>
  </conditionalFormatting>
  <conditionalFormatting sqref="AX636:AX637">
    <cfRule type="containsBlanks" dxfId="876" priority="903">
      <formula>LEN(TRIM(AX636))=0</formula>
    </cfRule>
  </conditionalFormatting>
  <conditionalFormatting sqref="AW636:AW637">
    <cfRule type="containsBlanks" dxfId="875" priority="902">
      <formula>LEN(TRIM(AW636))=0</formula>
    </cfRule>
  </conditionalFormatting>
  <conditionalFormatting sqref="AY636:BD637">
    <cfRule type="containsBlanks" dxfId="874" priority="901">
      <formula>LEN(TRIM(AY636))=0</formula>
    </cfRule>
  </conditionalFormatting>
  <conditionalFormatting sqref="AY636:BD637">
    <cfRule type="containsBlanks" dxfId="873" priority="900">
      <formula>LEN(TRIM(AY636))=0</formula>
    </cfRule>
  </conditionalFormatting>
  <conditionalFormatting sqref="BE636:BE637">
    <cfRule type="containsBlanks" dxfId="872" priority="898">
      <formula>LEN(TRIM(BE636))=0</formula>
    </cfRule>
  </conditionalFormatting>
  <conditionalFormatting sqref="BE636:BE637">
    <cfRule type="containsBlanks" dxfId="871" priority="899">
      <formula>LEN(TRIM(BE636))=0</formula>
    </cfRule>
  </conditionalFormatting>
  <conditionalFormatting sqref="BF636:BG637">
    <cfRule type="containsBlanks" dxfId="870" priority="897">
      <formula>LEN(TRIM(BF636))=0</formula>
    </cfRule>
  </conditionalFormatting>
  <conditionalFormatting sqref="G638">
    <cfRule type="containsBlanks" dxfId="869" priority="896">
      <formula>LEN(TRIM(G638))=0</formula>
    </cfRule>
  </conditionalFormatting>
  <conditionalFormatting sqref="F638">
    <cfRule type="containsBlanks" dxfId="868" priority="895">
      <formula>LEN(TRIM(F638))=0</formula>
    </cfRule>
  </conditionalFormatting>
  <conditionalFormatting sqref="H638">
    <cfRule type="containsBlanks" dxfId="867" priority="894">
      <formula>LEN(TRIM(H638))=0</formula>
    </cfRule>
  </conditionalFormatting>
  <conditionalFormatting sqref="I638:J638">
    <cfRule type="containsBlanks" dxfId="866" priority="893">
      <formula>LEN(TRIM(I638))=0</formula>
    </cfRule>
  </conditionalFormatting>
  <conditionalFormatting sqref="L638">
    <cfRule type="containsBlanks" dxfId="865" priority="892">
      <formula>LEN(TRIM(L638))=0</formula>
    </cfRule>
  </conditionalFormatting>
  <conditionalFormatting sqref="O638">
    <cfRule type="containsBlanks" dxfId="864" priority="890">
      <formula>LEN(TRIM(O638))=0</formula>
    </cfRule>
  </conditionalFormatting>
  <conditionalFormatting sqref="S638">
    <cfRule type="containsBlanks" dxfId="863" priority="889">
      <formula>LEN(TRIM(S638))=0</formula>
    </cfRule>
  </conditionalFormatting>
  <conditionalFormatting sqref="T638">
    <cfRule type="containsBlanks" dxfId="862" priority="888">
      <formula>LEN(TRIM(T638))=0</formula>
    </cfRule>
  </conditionalFormatting>
  <conditionalFormatting sqref="X638">
    <cfRule type="containsBlanks" dxfId="861" priority="887">
      <formula>LEN(TRIM(X638))=0</formula>
    </cfRule>
  </conditionalFormatting>
  <conditionalFormatting sqref="W638">
    <cfRule type="containsBlanks" dxfId="860" priority="886">
      <formula>LEN(TRIM(W638))=0</formula>
    </cfRule>
  </conditionalFormatting>
  <conditionalFormatting sqref="Y638">
    <cfRule type="containsBlanks" dxfId="859" priority="885">
      <formula>LEN(TRIM(Y638))=0</formula>
    </cfRule>
  </conditionalFormatting>
  <conditionalFormatting sqref="Z638">
    <cfRule type="containsBlanks" dxfId="858" priority="884">
      <formula>LEN(TRIM(Z638))=0</formula>
    </cfRule>
  </conditionalFormatting>
  <conditionalFormatting sqref="AE638:AF638">
    <cfRule type="containsBlanks" dxfId="857" priority="883">
      <formula>LEN(TRIM(AE638))=0</formula>
    </cfRule>
  </conditionalFormatting>
  <conditionalFormatting sqref="AC638">
    <cfRule type="containsBlanks" dxfId="856" priority="882">
      <formula>LEN(TRIM(AC638))=0</formula>
    </cfRule>
  </conditionalFormatting>
  <conditionalFormatting sqref="AD638">
    <cfRule type="containsBlanks" dxfId="855" priority="881">
      <formula>LEN(TRIM(AD638))=0</formula>
    </cfRule>
  </conditionalFormatting>
  <conditionalFormatting sqref="AA638">
    <cfRule type="containsBlanks" dxfId="854" priority="880">
      <formula>LEN(TRIM(AA638))=0</formula>
    </cfRule>
  </conditionalFormatting>
  <conditionalFormatting sqref="AB638">
    <cfRule type="containsBlanks" dxfId="853" priority="879">
      <formula>LEN(TRIM(AB638))=0</formula>
    </cfRule>
  </conditionalFormatting>
  <conditionalFormatting sqref="AI638:AN638">
    <cfRule type="containsBlanks" dxfId="852" priority="878">
      <formula>LEN(TRIM(AI638))=0</formula>
    </cfRule>
  </conditionalFormatting>
  <conditionalFormatting sqref="AP638">
    <cfRule type="containsBlanks" dxfId="851" priority="877">
      <formula>LEN(TRIM(AP638))=0</formula>
    </cfRule>
  </conditionalFormatting>
  <conditionalFormatting sqref="AX638">
    <cfRule type="containsBlanks" dxfId="850" priority="876">
      <formula>LEN(TRIM(AX638))=0</formula>
    </cfRule>
  </conditionalFormatting>
  <conditionalFormatting sqref="AU638:AV638">
    <cfRule type="containsBlanks" dxfId="849" priority="875">
      <formula>LEN(TRIM(AU638))=0</formula>
    </cfRule>
  </conditionalFormatting>
  <conditionalFormatting sqref="AS638:AT638">
    <cfRule type="containsBlanks" dxfId="848" priority="874">
      <formula>LEN(TRIM(AS638))=0</formula>
    </cfRule>
  </conditionalFormatting>
  <conditionalFormatting sqref="AW638">
    <cfRule type="containsBlanks" dxfId="847" priority="873">
      <formula>LEN(TRIM(AW638))=0</formula>
    </cfRule>
  </conditionalFormatting>
  <conditionalFormatting sqref="AY638:BD638">
    <cfRule type="containsBlanks" dxfId="846" priority="872">
      <formula>LEN(TRIM(AY638))=0</formula>
    </cfRule>
  </conditionalFormatting>
  <conditionalFormatting sqref="AY638:BD638">
    <cfRule type="containsBlanks" dxfId="845" priority="871">
      <formula>LEN(TRIM(AY638))=0</formula>
    </cfRule>
  </conditionalFormatting>
  <conditionalFormatting sqref="BE638">
    <cfRule type="containsBlanks" dxfId="844" priority="869">
      <formula>LEN(TRIM(BE638))=0</formula>
    </cfRule>
  </conditionalFormatting>
  <conditionalFormatting sqref="BE638">
    <cfRule type="containsBlanks" dxfId="843" priority="870">
      <formula>LEN(TRIM(BE638))=0</formula>
    </cfRule>
  </conditionalFormatting>
  <conditionalFormatting sqref="BF638:BG638">
    <cfRule type="containsBlanks" dxfId="842" priority="868">
      <formula>LEN(TRIM(BF638))=0</formula>
    </cfRule>
  </conditionalFormatting>
  <conditionalFormatting sqref="X639">
    <cfRule type="containsBlanks" dxfId="841" priority="867">
      <formula>LEN(TRIM(X639))=0</formula>
    </cfRule>
  </conditionalFormatting>
  <conditionalFormatting sqref="W639">
    <cfRule type="containsBlanks" dxfId="840" priority="866">
      <formula>LEN(TRIM(W639))=0</formula>
    </cfRule>
  </conditionalFormatting>
  <conditionalFormatting sqref="Y639">
    <cfRule type="containsBlanks" dxfId="839" priority="865">
      <formula>LEN(TRIM(Y639))=0</formula>
    </cfRule>
  </conditionalFormatting>
  <conditionalFormatting sqref="Z639">
    <cfRule type="containsBlanks" dxfId="838" priority="864">
      <formula>LEN(TRIM(Z639))=0</formula>
    </cfRule>
  </conditionalFormatting>
  <conditionalFormatting sqref="AE639:AF639">
    <cfRule type="containsBlanks" dxfId="837" priority="863">
      <formula>LEN(TRIM(AE639))=0</formula>
    </cfRule>
  </conditionalFormatting>
  <conditionalFormatting sqref="AA639">
    <cfRule type="containsBlanks" dxfId="836" priority="862">
      <formula>LEN(TRIM(AA639))=0</formula>
    </cfRule>
  </conditionalFormatting>
  <conditionalFormatting sqref="AB639">
    <cfRule type="containsBlanks" dxfId="835" priority="861">
      <formula>LEN(TRIM(AB639))=0</formula>
    </cfRule>
  </conditionalFormatting>
  <conditionalFormatting sqref="AC639:AD639">
    <cfRule type="containsBlanks" dxfId="834" priority="860">
      <formula>LEN(TRIM(AC639))=0</formula>
    </cfRule>
  </conditionalFormatting>
  <conditionalFormatting sqref="AI639:AN639">
    <cfRule type="containsBlanks" dxfId="833" priority="859">
      <formula>LEN(TRIM(AI639))=0</formula>
    </cfRule>
  </conditionalFormatting>
  <conditionalFormatting sqref="AX639">
    <cfRule type="containsBlanks" dxfId="832" priority="858">
      <formula>LEN(TRIM(AX639))=0</formula>
    </cfRule>
  </conditionalFormatting>
  <conditionalFormatting sqref="AU639:AV639">
    <cfRule type="containsBlanks" dxfId="831" priority="857">
      <formula>LEN(TRIM(AU639))=0</formula>
    </cfRule>
  </conditionalFormatting>
  <conditionalFormatting sqref="AS639:AT639">
    <cfRule type="containsBlanks" dxfId="830" priority="856">
      <formula>LEN(TRIM(AS639))=0</formula>
    </cfRule>
  </conditionalFormatting>
  <conditionalFormatting sqref="AW639">
    <cfRule type="containsBlanks" dxfId="829" priority="855">
      <formula>LEN(TRIM(AW639))=0</formula>
    </cfRule>
  </conditionalFormatting>
  <conditionalFormatting sqref="AY639:BD639">
    <cfRule type="containsBlanks" dxfId="828" priority="854">
      <formula>LEN(TRIM(AY639))=0</formula>
    </cfRule>
  </conditionalFormatting>
  <conditionalFormatting sqref="AY639:BD639">
    <cfRule type="containsBlanks" dxfId="827" priority="853">
      <formula>LEN(TRIM(AY639))=0</formula>
    </cfRule>
  </conditionalFormatting>
  <conditionalFormatting sqref="BE639">
    <cfRule type="containsBlanks" dxfId="826" priority="851">
      <formula>LEN(TRIM(BE639))=0</formula>
    </cfRule>
  </conditionalFormatting>
  <conditionalFormatting sqref="BE639">
    <cfRule type="containsBlanks" dxfId="825" priority="852">
      <formula>LEN(TRIM(BE639))=0</formula>
    </cfRule>
  </conditionalFormatting>
  <conditionalFormatting sqref="BF639:BG639">
    <cfRule type="containsBlanks" dxfId="824" priority="850">
      <formula>LEN(TRIM(BF639))=0</formula>
    </cfRule>
  </conditionalFormatting>
  <conditionalFormatting sqref="AP639">
    <cfRule type="containsBlanks" dxfId="823" priority="849">
      <formula>LEN(TRIM(AP639))=0</formula>
    </cfRule>
  </conditionalFormatting>
  <conditionalFormatting sqref="S639">
    <cfRule type="containsBlanks" dxfId="822" priority="848">
      <formula>LEN(TRIM(S639))=0</formula>
    </cfRule>
  </conditionalFormatting>
  <conditionalFormatting sqref="T639">
    <cfRule type="containsBlanks" dxfId="821" priority="847">
      <formula>LEN(TRIM(T639))=0</formula>
    </cfRule>
  </conditionalFormatting>
  <conditionalFormatting sqref="F639">
    <cfRule type="containsBlanks" dxfId="820" priority="846">
      <formula>LEN(TRIM(F639))=0</formula>
    </cfRule>
  </conditionalFormatting>
  <conditionalFormatting sqref="G640 AG640:AH640 AO640 AQ640:AR640 U640:V640 R640">
    <cfRule type="containsBlanks" dxfId="819" priority="845">
      <formula>LEN(TRIM(G640))=0</formula>
    </cfRule>
  </conditionalFormatting>
  <conditionalFormatting sqref="BI640">
    <cfRule type="notContainsBlanks" dxfId="818" priority="844">
      <formula>LEN(TRIM(BI640))&gt;0</formula>
    </cfRule>
  </conditionalFormatting>
  <conditionalFormatting sqref="X640">
    <cfRule type="containsBlanks" dxfId="817" priority="843">
      <formula>LEN(TRIM(X640))=0</formula>
    </cfRule>
  </conditionalFormatting>
  <conditionalFormatting sqref="W640">
    <cfRule type="containsBlanks" dxfId="816" priority="842">
      <formula>LEN(TRIM(W640))=0</formula>
    </cfRule>
  </conditionalFormatting>
  <conditionalFormatting sqref="Y640">
    <cfRule type="containsBlanks" dxfId="815" priority="841">
      <formula>LEN(TRIM(Y640))=0</formula>
    </cfRule>
  </conditionalFormatting>
  <conditionalFormatting sqref="Z640">
    <cfRule type="containsBlanks" dxfId="814" priority="840">
      <formula>LEN(TRIM(Z640))=0</formula>
    </cfRule>
  </conditionalFormatting>
  <conditionalFormatting sqref="AE640:AF640">
    <cfRule type="containsBlanks" dxfId="813" priority="839">
      <formula>LEN(TRIM(AE640))=0</formula>
    </cfRule>
  </conditionalFormatting>
  <conditionalFormatting sqref="AA640">
    <cfRule type="containsBlanks" dxfId="812" priority="838">
      <formula>LEN(TRIM(AA640))=0</formula>
    </cfRule>
  </conditionalFormatting>
  <conditionalFormatting sqref="AB640">
    <cfRule type="containsBlanks" dxfId="811" priority="837">
      <formula>LEN(TRIM(AB640))=0</formula>
    </cfRule>
  </conditionalFormatting>
  <conditionalFormatting sqref="AC640:AD640">
    <cfRule type="containsBlanks" dxfId="810" priority="836">
      <formula>LEN(TRIM(AC640))=0</formula>
    </cfRule>
  </conditionalFormatting>
  <conditionalFormatting sqref="AI640:AN640">
    <cfRule type="containsBlanks" dxfId="809" priority="835">
      <formula>LEN(TRIM(AI640))=0</formula>
    </cfRule>
  </conditionalFormatting>
  <conditionalFormatting sqref="AX640">
    <cfRule type="containsBlanks" dxfId="808" priority="834">
      <formula>LEN(TRIM(AX640))=0</formula>
    </cfRule>
  </conditionalFormatting>
  <conditionalFormatting sqref="AU640:AV640">
    <cfRule type="containsBlanks" dxfId="807" priority="833">
      <formula>LEN(TRIM(AU640))=0</formula>
    </cfRule>
  </conditionalFormatting>
  <conditionalFormatting sqref="AS640:AT640">
    <cfRule type="containsBlanks" dxfId="806" priority="832">
      <formula>LEN(TRIM(AS640))=0</formula>
    </cfRule>
  </conditionalFormatting>
  <conditionalFormatting sqref="AW640">
    <cfRule type="containsBlanks" dxfId="805" priority="831">
      <formula>LEN(TRIM(AW640))=0</formula>
    </cfRule>
  </conditionalFormatting>
  <conditionalFormatting sqref="AY640:BD640">
    <cfRule type="containsBlanks" dxfId="804" priority="830">
      <formula>LEN(TRIM(AY640))=0</formula>
    </cfRule>
  </conditionalFormatting>
  <conditionalFormatting sqref="AY640:BD640">
    <cfRule type="containsBlanks" dxfId="803" priority="829">
      <formula>LEN(TRIM(AY640))=0</formula>
    </cfRule>
  </conditionalFormatting>
  <conditionalFormatting sqref="BE640">
    <cfRule type="containsBlanks" dxfId="802" priority="827">
      <formula>LEN(TRIM(BE640))=0</formula>
    </cfRule>
  </conditionalFormatting>
  <conditionalFormatting sqref="BE640">
    <cfRule type="containsBlanks" dxfId="801" priority="828">
      <formula>LEN(TRIM(BE640))=0</formula>
    </cfRule>
  </conditionalFormatting>
  <conditionalFormatting sqref="BF640:BG640">
    <cfRule type="containsBlanks" dxfId="800" priority="826">
      <formula>LEN(TRIM(BF640))=0</formula>
    </cfRule>
  </conditionalFormatting>
  <conditionalFormatting sqref="AP640">
    <cfRule type="containsBlanks" dxfId="799" priority="825">
      <formula>LEN(TRIM(AP640))=0</formula>
    </cfRule>
  </conditionalFormatting>
  <conditionalFormatting sqref="S640">
    <cfRule type="containsBlanks" dxfId="798" priority="824">
      <formula>LEN(TRIM(S640))=0</formula>
    </cfRule>
  </conditionalFormatting>
  <conditionalFormatting sqref="T640">
    <cfRule type="containsBlanks" dxfId="797" priority="823">
      <formula>LEN(TRIM(T640))=0</formula>
    </cfRule>
  </conditionalFormatting>
  <conditionalFormatting sqref="F640">
    <cfRule type="containsBlanks" dxfId="796" priority="822">
      <formula>LEN(TRIM(F640))=0</formula>
    </cfRule>
  </conditionalFormatting>
  <conditionalFormatting sqref="H641 AG641:AH641 AO641 AQ641:AR641 U641:V641 R641">
    <cfRule type="containsBlanks" dxfId="795" priority="821">
      <formula>LEN(TRIM(H641))=0</formula>
    </cfRule>
  </conditionalFormatting>
  <conditionalFormatting sqref="BI641">
    <cfRule type="notContainsBlanks" dxfId="794" priority="820">
      <formula>LEN(TRIM(BI641))&gt;0</formula>
    </cfRule>
  </conditionalFormatting>
  <conditionalFormatting sqref="X641">
    <cfRule type="containsBlanks" dxfId="793" priority="819">
      <formula>LEN(TRIM(X641))=0</formula>
    </cfRule>
  </conditionalFormatting>
  <conditionalFormatting sqref="W641">
    <cfRule type="containsBlanks" dxfId="792" priority="818">
      <formula>LEN(TRIM(W641))=0</formula>
    </cfRule>
  </conditionalFormatting>
  <conditionalFormatting sqref="Y641">
    <cfRule type="containsBlanks" dxfId="791" priority="817">
      <formula>LEN(TRIM(Y641))=0</formula>
    </cfRule>
  </conditionalFormatting>
  <conditionalFormatting sqref="Z641">
    <cfRule type="containsBlanks" dxfId="790" priority="816">
      <formula>LEN(TRIM(Z641))=0</formula>
    </cfRule>
  </conditionalFormatting>
  <conditionalFormatting sqref="AE641:AF641">
    <cfRule type="containsBlanks" dxfId="789" priority="815">
      <formula>LEN(TRIM(AE641))=0</formula>
    </cfRule>
  </conditionalFormatting>
  <conditionalFormatting sqref="AA641">
    <cfRule type="containsBlanks" dxfId="788" priority="814">
      <formula>LEN(TRIM(AA641))=0</formula>
    </cfRule>
  </conditionalFormatting>
  <conditionalFormatting sqref="AB641">
    <cfRule type="containsBlanks" dxfId="787" priority="813">
      <formula>LEN(TRIM(AB641))=0</formula>
    </cfRule>
  </conditionalFormatting>
  <conditionalFormatting sqref="AC641:AD641">
    <cfRule type="containsBlanks" dxfId="786" priority="812">
      <formula>LEN(TRIM(AC641))=0</formula>
    </cfRule>
  </conditionalFormatting>
  <conditionalFormatting sqref="AI641:AN641">
    <cfRule type="containsBlanks" dxfId="785" priority="811">
      <formula>LEN(TRIM(AI641))=0</formula>
    </cfRule>
  </conditionalFormatting>
  <conditionalFormatting sqref="AX641">
    <cfRule type="containsBlanks" dxfId="784" priority="810">
      <formula>LEN(TRIM(AX641))=0</formula>
    </cfRule>
  </conditionalFormatting>
  <conditionalFormatting sqref="AU641:AV641">
    <cfRule type="containsBlanks" dxfId="783" priority="809">
      <formula>LEN(TRIM(AU641))=0</formula>
    </cfRule>
  </conditionalFormatting>
  <conditionalFormatting sqref="AS641:AT641">
    <cfRule type="containsBlanks" dxfId="782" priority="808">
      <formula>LEN(TRIM(AS641))=0</formula>
    </cfRule>
  </conditionalFormatting>
  <conditionalFormatting sqref="AW641">
    <cfRule type="containsBlanks" dxfId="781" priority="807">
      <formula>LEN(TRIM(AW641))=0</formula>
    </cfRule>
  </conditionalFormatting>
  <conditionalFormatting sqref="AY641:BD641">
    <cfRule type="containsBlanks" dxfId="780" priority="806">
      <formula>LEN(TRIM(AY641))=0</formula>
    </cfRule>
  </conditionalFormatting>
  <conditionalFormatting sqref="AY641:BD641">
    <cfRule type="containsBlanks" dxfId="779" priority="805">
      <formula>LEN(TRIM(AY641))=0</formula>
    </cfRule>
  </conditionalFormatting>
  <conditionalFormatting sqref="BE641">
    <cfRule type="containsBlanks" dxfId="778" priority="803">
      <formula>LEN(TRIM(BE641))=0</formula>
    </cfRule>
  </conditionalFormatting>
  <conditionalFormatting sqref="BE641">
    <cfRule type="containsBlanks" dxfId="777" priority="804">
      <formula>LEN(TRIM(BE641))=0</formula>
    </cfRule>
  </conditionalFormatting>
  <conditionalFormatting sqref="BF641:BG641">
    <cfRule type="containsBlanks" dxfId="776" priority="802">
      <formula>LEN(TRIM(BF641))=0</formula>
    </cfRule>
  </conditionalFormatting>
  <conditionalFormatting sqref="AP641">
    <cfRule type="containsBlanks" dxfId="775" priority="801">
      <formula>LEN(TRIM(AP641))=0</formula>
    </cfRule>
  </conditionalFormatting>
  <conditionalFormatting sqref="S641">
    <cfRule type="containsBlanks" dxfId="774" priority="800">
      <formula>LEN(TRIM(S641))=0</formula>
    </cfRule>
  </conditionalFormatting>
  <conditionalFormatting sqref="T641">
    <cfRule type="containsBlanks" dxfId="773" priority="799">
      <formula>LEN(TRIM(T641))=0</formula>
    </cfRule>
  </conditionalFormatting>
  <conditionalFormatting sqref="F641">
    <cfRule type="containsBlanks" dxfId="772" priority="798">
      <formula>LEN(TRIM(F641))=0</formula>
    </cfRule>
  </conditionalFormatting>
  <conditionalFormatting sqref="G642 AG642:AH642 AO642 AQ642:AR642 U642:V642 R642">
    <cfRule type="containsBlanks" dxfId="771" priority="797">
      <formula>LEN(TRIM(G642))=0</formula>
    </cfRule>
  </conditionalFormatting>
  <conditionalFormatting sqref="BI642">
    <cfRule type="notContainsBlanks" dxfId="770" priority="796">
      <formula>LEN(TRIM(BI642))&gt;0</formula>
    </cfRule>
  </conditionalFormatting>
  <conditionalFormatting sqref="X642">
    <cfRule type="containsBlanks" dxfId="769" priority="795">
      <formula>LEN(TRIM(X642))=0</formula>
    </cfRule>
  </conditionalFormatting>
  <conditionalFormatting sqref="W642">
    <cfRule type="containsBlanks" dxfId="768" priority="794">
      <formula>LEN(TRIM(W642))=0</formula>
    </cfRule>
  </conditionalFormatting>
  <conditionalFormatting sqref="Y642">
    <cfRule type="containsBlanks" dxfId="767" priority="793">
      <formula>LEN(TRIM(Y642))=0</formula>
    </cfRule>
  </conditionalFormatting>
  <conditionalFormatting sqref="Z642">
    <cfRule type="containsBlanks" dxfId="766" priority="792">
      <formula>LEN(TRIM(Z642))=0</formula>
    </cfRule>
  </conditionalFormatting>
  <conditionalFormatting sqref="AE642:AF642">
    <cfRule type="containsBlanks" dxfId="765" priority="791">
      <formula>LEN(TRIM(AE642))=0</formula>
    </cfRule>
  </conditionalFormatting>
  <conditionalFormatting sqref="AA642">
    <cfRule type="containsBlanks" dxfId="764" priority="790">
      <formula>LEN(TRIM(AA642))=0</formula>
    </cfRule>
  </conditionalFormatting>
  <conditionalFormatting sqref="AB642">
    <cfRule type="containsBlanks" dxfId="763" priority="789">
      <formula>LEN(TRIM(AB642))=0</formula>
    </cfRule>
  </conditionalFormatting>
  <conditionalFormatting sqref="AC642:AD642">
    <cfRule type="containsBlanks" dxfId="762" priority="788">
      <formula>LEN(TRIM(AC642))=0</formula>
    </cfRule>
  </conditionalFormatting>
  <conditionalFormatting sqref="AI642:AN642">
    <cfRule type="containsBlanks" dxfId="761" priority="787">
      <formula>LEN(TRIM(AI642))=0</formula>
    </cfRule>
  </conditionalFormatting>
  <conditionalFormatting sqref="AX642">
    <cfRule type="containsBlanks" dxfId="760" priority="786">
      <formula>LEN(TRIM(AX642))=0</formula>
    </cfRule>
  </conditionalFormatting>
  <conditionalFormatting sqref="AU642:AV642">
    <cfRule type="containsBlanks" dxfId="759" priority="785">
      <formula>LEN(TRIM(AU642))=0</formula>
    </cfRule>
  </conditionalFormatting>
  <conditionalFormatting sqref="AS642:AT642">
    <cfRule type="containsBlanks" dxfId="758" priority="784">
      <formula>LEN(TRIM(AS642))=0</formula>
    </cfRule>
  </conditionalFormatting>
  <conditionalFormatting sqref="AW642">
    <cfRule type="containsBlanks" dxfId="757" priority="783">
      <formula>LEN(TRIM(AW642))=0</formula>
    </cfRule>
  </conditionalFormatting>
  <conditionalFormatting sqref="AY642:BD642">
    <cfRule type="containsBlanks" dxfId="756" priority="782">
      <formula>LEN(TRIM(AY642))=0</formula>
    </cfRule>
  </conditionalFormatting>
  <conditionalFormatting sqref="AY642:BD642">
    <cfRule type="containsBlanks" dxfId="755" priority="781">
      <formula>LEN(TRIM(AY642))=0</formula>
    </cfRule>
  </conditionalFormatting>
  <conditionalFormatting sqref="BE642">
    <cfRule type="containsBlanks" dxfId="754" priority="779">
      <formula>LEN(TRIM(BE642))=0</formula>
    </cfRule>
  </conditionalFormatting>
  <conditionalFormatting sqref="BE642">
    <cfRule type="containsBlanks" dxfId="753" priority="780">
      <formula>LEN(TRIM(BE642))=0</formula>
    </cfRule>
  </conditionalFormatting>
  <conditionalFormatting sqref="BF642:BG642">
    <cfRule type="containsBlanks" dxfId="752" priority="778">
      <formula>LEN(TRIM(BF642))=0</formula>
    </cfRule>
  </conditionalFormatting>
  <conditionalFormatting sqref="AP642">
    <cfRule type="containsBlanks" dxfId="751" priority="777">
      <formula>LEN(TRIM(AP642))=0</formula>
    </cfRule>
  </conditionalFormatting>
  <conditionalFormatting sqref="S642">
    <cfRule type="containsBlanks" dxfId="750" priority="776">
      <formula>LEN(TRIM(S642))=0</formula>
    </cfRule>
  </conditionalFormatting>
  <conditionalFormatting sqref="T642">
    <cfRule type="containsBlanks" dxfId="749" priority="775">
      <formula>LEN(TRIM(T642))=0</formula>
    </cfRule>
  </conditionalFormatting>
  <conditionalFormatting sqref="F642">
    <cfRule type="containsBlanks" dxfId="748" priority="774">
      <formula>LEN(TRIM(F642))=0</formula>
    </cfRule>
  </conditionalFormatting>
  <conditionalFormatting sqref="R643 AG643:AH643 AO643 AQ643:AR643 U643:V643">
    <cfRule type="containsBlanks" dxfId="747" priority="773">
      <formula>LEN(TRIM(R643))=0</formula>
    </cfRule>
  </conditionalFormatting>
  <conditionalFormatting sqref="BI643">
    <cfRule type="notContainsBlanks" dxfId="746" priority="772">
      <formula>LEN(TRIM(BI643))&gt;0</formula>
    </cfRule>
  </conditionalFormatting>
  <conditionalFormatting sqref="X643">
    <cfRule type="containsBlanks" dxfId="745" priority="771">
      <formula>LEN(TRIM(X643))=0</formula>
    </cfRule>
  </conditionalFormatting>
  <conditionalFormatting sqref="W643">
    <cfRule type="containsBlanks" dxfId="744" priority="770">
      <formula>LEN(TRIM(W643))=0</formula>
    </cfRule>
  </conditionalFormatting>
  <conditionalFormatting sqref="Y643">
    <cfRule type="containsBlanks" dxfId="743" priority="769">
      <formula>LEN(TRIM(Y643))=0</formula>
    </cfRule>
  </conditionalFormatting>
  <conditionalFormatting sqref="Z643">
    <cfRule type="containsBlanks" dxfId="742" priority="768">
      <formula>LEN(TRIM(Z643))=0</formula>
    </cfRule>
  </conditionalFormatting>
  <conditionalFormatting sqref="AE643:AF643">
    <cfRule type="containsBlanks" dxfId="741" priority="767">
      <formula>LEN(TRIM(AE643))=0</formula>
    </cfRule>
  </conditionalFormatting>
  <conditionalFormatting sqref="AA643">
    <cfRule type="containsBlanks" dxfId="740" priority="766">
      <formula>LEN(TRIM(AA643))=0</formula>
    </cfRule>
  </conditionalFormatting>
  <conditionalFormatting sqref="AB643">
    <cfRule type="containsBlanks" dxfId="739" priority="765">
      <formula>LEN(TRIM(AB643))=0</formula>
    </cfRule>
  </conditionalFormatting>
  <conditionalFormatting sqref="AC643:AD643">
    <cfRule type="containsBlanks" dxfId="738" priority="764">
      <formula>LEN(TRIM(AC643))=0</formula>
    </cfRule>
  </conditionalFormatting>
  <conditionalFormatting sqref="AI643:AN643">
    <cfRule type="containsBlanks" dxfId="737" priority="763">
      <formula>LEN(TRIM(AI643))=0</formula>
    </cfRule>
  </conditionalFormatting>
  <conditionalFormatting sqref="AX643">
    <cfRule type="containsBlanks" dxfId="736" priority="762">
      <formula>LEN(TRIM(AX643))=0</formula>
    </cfRule>
  </conditionalFormatting>
  <conditionalFormatting sqref="AU643:AV643">
    <cfRule type="containsBlanks" dxfId="735" priority="761">
      <formula>LEN(TRIM(AU643))=0</formula>
    </cfRule>
  </conditionalFormatting>
  <conditionalFormatting sqref="AS643:AT643">
    <cfRule type="containsBlanks" dxfId="734" priority="760">
      <formula>LEN(TRIM(AS643))=0</formula>
    </cfRule>
  </conditionalFormatting>
  <conditionalFormatting sqref="AW643">
    <cfRule type="containsBlanks" dxfId="733" priority="759">
      <formula>LEN(TRIM(AW643))=0</formula>
    </cfRule>
  </conditionalFormatting>
  <conditionalFormatting sqref="AY643:BD643">
    <cfRule type="containsBlanks" dxfId="732" priority="758">
      <formula>LEN(TRIM(AY643))=0</formula>
    </cfRule>
  </conditionalFormatting>
  <conditionalFormatting sqref="AY643:BD643">
    <cfRule type="containsBlanks" dxfId="731" priority="757">
      <formula>LEN(TRIM(AY643))=0</formula>
    </cfRule>
  </conditionalFormatting>
  <conditionalFormatting sqref="BE643">
    <cfRule type="containsBlanks" dxfId="730" priority="755">
      <formula>LEN(TRIM(BE643))=0</formula>
    </cfRule>
  </conditionalFormatting>
  <conditionalFormatting sqref="BE643">
    <cfRule type="containsBlanks" dxfId="729" priority="756">
      <formula>LEN(TRIM(BE643))=0</formula>
    </cfRule>
  </conditionalFormatting>
  <conditionalFormatting sqref="BF643:BG643">
    <cfRule type="containsBlanks" dxfId="728" priority="754">
      <formula>LEN(TRIM(BF643))=0</formula>
    </cfRule>
  </conditionalFormatting>
  <conditionalFormatting sqref="AP643">
    <cfRule type="containsBlanks" dxfId="727" priority="753">
      <formula>LEN(TRIM(AP643))=0</formula>
    </cfRule>
  </conditionalFormatting>
  <conditionalFormatting sqref="S643">
    <cfRule type="containsBlanks" dxfId="726" priority="752">
      <formula>LEN(TRIM(S643))=0</formula>
    </cfRule>
  </conditionalFormatting>
  <conditionalFormatting sqref="T643">
    <cfRule type="containsBlanks" dxfId="725" priority="751">
      <formula>LEN(TRIM(T643))=0</formula>
    </cfRule>
  </conditionalFormatting>
  <conditionalFormatting sqref="F643">
    <cfRule type="containsBlanks" dxfId="724" priority="750">
      <formula>LEN(TRIM(F643))=0</formula>
    </cfRule>
  </conditionalFormatting>
  <conditionalFormatting sqref="H639">
    <cfRule type="containsBlanks" dxfId="723" priority="749">
      <formula>LEN(TRIM(H639))=0</formula>
    </cfRule>
  </conditionalFormatting>
  <conditionalFormatting sqref="I639:J639">
    <cfRule type="containsBlanks" dxfId="722" priority="748">
      <formula>LEN(TRIM(I639))=0</formula>
    </cfRule>
  </conditionalFormatting>
  <conditionalFormatting sqref="H640">
    <cfRule type="containsBlanks" dxfId="721" priority="747">
      <formula>LEN(TRIM(H640))=0</formula>
    </cfRule>
  </conditionalFormatting>
  <conditionalFormatting sqref="I640">
    <cfRule type="containsBlanks" dxfId="720" priority="746">
      <formula>LEN(TRIM(I640))=0</formula>
    </cfRule>
  </conditionalFormatting>
  <conditionalFormatting sqref="J640">
    <cfRule type="containsBlanks" dxfId="719" priority="745">
      <formula>LEN(TRIM(J640))=0</formula>
    </cfRule>
  </conditionalFormatting>
  <conditionalFormatting sqref="G641">
    <cfRule type="containsBlanks" dxfId="718" priority="744">
      <formula>LEN(TRIM(G641))=0</formula>
    </cfRule>
  </conditionalFormatting>
  <conditionalFormatting sqref="I641:J641">
    <cfRule type="containsBlanks" dxfId="717" priority="743">
      <formula>LEN(TRIM(I641))=0</formula>
    </cfRule>
  </conditionalFormatting>
  <conditionalFormatting sqref="H642">
    <cfRule type="containsBlanks" dxfId="716" priority="742">
      <formula>LEN(TRIM(H642))=0</formula>
    </cfRule>
  </conditionalFormatting>
  <conditionalFormatting sqref="I642:J642">
    <cfRule type="containsBlanks" dxfId="715" priority="741">
      <formula>LEN(TRIM(I642))=0</formula>
    </cfRule>
  </conditionalFormatting>
  <conditionalFormatting sqref="G643">
    <cfRule type="containsBlanks" dxfId="714" priority="740">
      <formula>LEN(TRIM(G643))=0</formula>
    </cfRule>
  </conditionalFormatting>
  <conditionalFormatting sqref="H643">
    <cfRule type="containsBlanks" dxfId="713" priority="739">
      <formula>LEN(TRIM(H643))=0</formula>
    </cfRule>
  </conditionalFormatting>
  <conditionalFormatting sqref="I643:J643">
    <cfRule type="containsBlanks" dxfId="712" priority="738">
      <formula>LEN(TRIM(I643))=0</formula>
    </cfRule>
  </conditionalFormatting>
  <conditionalFormatting sqref="R644 AG644:AH644 AO644 AQ644:AR644 U644:V644">
    <cfRule type="containsBlanks" dxfId="711" priority="737">
      <formula>LEN(TRIM(R644))=0</formula>
    </cfRule>
  </conditionalFormatting>
  <conditionalFormatting sqref="BI644">
    <cfRule type="notContainsBlanks" dxfId="710" priority="736">
      <formula>LEN(TRIM(BI644))&gt;0</formula>
    </cfRule>
  </conditionalFormatting>
  <conditionalFormatting sqref="X644">
    <cfRule type="containsBlanks" dxfId="709" priority="735">
      <formula>LEN(TRIM(X644))=0</formula>
    </cfRule>
  </conditionalFormatting>
  <conditionalFormatting sqref="W644">
    <cfRule type="containsBlanks" dxfId="708" priority="734">
      <formula>LEN(TRIM(W644))=0</formula>
    </cfRule>
  </conditionalFormatting>
  <conditionalFormatting sqref="Y644">
    <cfRule type="containsBlanks" dxfId="707" priority="733">
      <formula>LEN(TRIM(Y644))=0</formula>
    </cfRule>
  </conditionalFormatting>
  <conditionalFormatting sqref="Z644">
    <cfRule type="containsBlanks" dxfId="706" priority="732">
      <formula>LEN(TRIM(Z644))=0</formula>
    </cfRule>
  </conditionalFormatting>
  <conditionalFormatting sqref="AE644:AF644">
    <cfRule type="containsBlanks" dxfId="705" priority="731">
      <formula>LEN(TRIM(AE644))=0</formula>
    </cfRule>
  </conditionalFormatting>
  <conditionalFormatting sqref="AA644">
    <cfRule type="containsBlanks" dxfId="704" priority="730">
      <formula>LEN(TRIM(AA644))=0</formula>
    </cfRule>
  </conditionalFormatting>
  <conditionalFormatting sqref="AB644">
    <cfRule type="containsBlanks" dxfId="703" priority="729">
      <formula>LEN(TRIM(AB644))=0</formula>
    </cfRule>
  </conditionalFormatting>
  <conditionalFormatting sqref="AC644:AD644">
    <cfRule type="containsBlanks" dxfId="702" priority="728">
      <formula>LEN(TRIM(AC644))=0</formula>
    </cfRule>
  </conditionalFormatting>
  <conditionalFormatting sqref="AI644:AN644">
    <cfRule type="containsBlanks" dxfId="701" priority="727">
      <formula>LEN(TRIM(AI644))=0</formula>
    </cfRule>
  </conditionalFormatting>
  <conditionalFormatting sqref="AX644">
    <cfRule type="containsBlanks" dxfId="700" priority="726">
      <formula>LEN(TRIM(AX644))=0</formula>
    </cfRule>
  </conditionalFormatting>
  <conditionalFormatting sqref="AU644:AV644">
    <cfRule type="containsBlanks" dxfId="699" priority="725">
      <formula>LEN(TRIM(AU644))=0</formula>
    </cfRule>
  </conditionalFormatting>
  <conditionalFormatting sqref="AS644:AT644">
    <cfRule type="containsBlanks" dxfId="698" priority="724">
      <formula>LEN(TRIM(AS644))=0</formula>
    </cfRule>
  </conditionalFormatting>
  <conditionalFormatting sqref="AW644">
    <cfRule type="containsBlanks" dxfId="697" priority="723">
      <formula>LEN(TRIM(AW644))=0</formula>
    </cfRule>
  </conditionalFormatting>
  <conditionalFormatting sqref="AY644:BD644">
    <cfRule type="containsBlanks" dxfId="696" priority="722">
      <formula>LEN(TRIM(AY644))=0</formula>
    </cfRule>
  </conditionalFormatting>
  <conditionalFormatting sqref="AY644:BD644">
    <cfRule type="containsBlanks" dxfId="695" priority="721">
      <formula>LEN(TRIM(AY644))=0</formula>
    </cfRule>
  </conditionalFormatting>
  <conditionalFormatting sqref="BE644">
    <cfRule type="containsBlanks" dxfId="694" priority="719">
      <formula>LEN(TRIM(BE644))=0</formula>
    </cfRule>
  </conditionalFormatting>
  <conditionalFormatting sqref="BE644">
    <cfRule type="containsBlanks" dxfId="693" priority="720">
      <formula>LEN(TRIM(BE644))=0</formula>
    </cfRule>
  </conditionalFormatting>
  <conditionalFormatting sqref="BF644:BG644">
    <cfRule type="containsBlanks" dxfId="692" priority="718">
      <formula>LEN(TRIM(BF644))=0</formula>
    </cfRule>
  </conditionalFormatting>
  <conditionalFormatting sqref="AP644">
    <cfRule type="containsBlanks" dxfId="691" priority="717">
      <formula>LEN(TRIM(AP644))=0</formula>
    </cfRule>
  </conditionalFormatting>
  <conditionalFormatting sqref="S644">
    <cfRule type="containsBlanks" dxfId="690" priority="716">
      <formula>LEN(TRIM(S644))=0</formula>
    </cfRule>
  </conditionalFormatting>
  <conditionalFormatting sqref="T644">
    <cfRule type="containsBlanks" dxfId="689" priority="715">
      <formula>LEN(TRIM(T644))=0</formula>
    </cfRule>
  </conditionalFormatting>
  <conditionalFormatting sqref="F644">
    <cfRule type="containsBlanks" dxfId="688" priority="714">
      <formula>LEN(TRIM(F644))=0</formula>
    </cfRule>
  </conditionalFormatting>
  <conditionalFormatting sqref="G644">
    <cfRule type="containsBlanks" dxfId="687" priority="713">
      <formula>LEN(TRIM(G644))=0</formula>
    </cfRule>
  </conditionalFormatting>
  <conditionalFormatting sqref="AY652:BD653">
    <cfRule type="containsBlanks" dxfId="686" priority="507">
      <formula>LEN(TRIM(AY652))=0</formula>
    </cfRule>
  </conditionalFormatting>
  <conditionalFormatting sqref="H644">
    <cfRule type="containsBlanks" dxfId="685" priority="709">
      <formula>LEN(TRIM(H644))=0</formula>
    </cfRule>
  </conditionalFormatting>
  <conditionalFormatting sqref="I644">
    <cfRule type="containsBlanks" dxfId="684" priority="708">
      <formula>LEN(TRIM(I644))=0</formula>
    </cfRule>
  </conditionalFormatting>
  <conditionalFormatting sqref="J644">
    <cfRule type="containsBlanks" dxfId="683" priority="707">
      <formula>LEN(TRIM(J644))=0</formula>
    </cfRule>
  </conditionalFormatting>
  <conditionalFormatting sqref="R645 AG645:AH645 AO645 AQ645:AR645 U645:V645">
    <cfRule type="containsBlanks" dxfId="682" priority="706">
      <formula>LEN(TRIM(R645))=0</formula>
    </cfRule>
  </conditionalFormatting>
  <conditionalFormatting sqref="BI645">
    <cfRule type="notContainsBlanks" dxfId="681" priority="705">
      <formula>LEN(TRIM(BI645))&gt;0</formula>
    </cfRule>
  </conditionalFormatting>
  <conditionalFormatting sqref="X645">
    <cfRule type="containsBlanks" dxfId="680" priority="704">
      <formula>LEN(TRIM(X645))=0</formula>
    </cfRule>
  </conditionalFormatting>
  <conditionalFormatting sqref="W645">
    <cfRule type="containsBlanks" dxfId="679" priority="703">
      <formula>LEN(TRIM(W645))=0</formula>
    </cfRule>
  </conditionalFormatting>
  <conditionalFormatting sqref="Y645">
    <cfRule type="containsBlanks" dxfId="678" priority="702">
      <formula>LEN(TRIM(Y645))=0</formula>
    </cfRule>
  </conditionalFormatting>
  <conditionalFormatting sqref="Z645">
    <cfRule type="containsBlanks" dxfId="677" priority="701">
      <formula>LEN(TRIM(Z645))=0</formula>
    </cfRule>
  </conditionalFormatting>
  <conditionalFormatting sqref="AE645:AF645">
    <cfRule type="containsBlanks" dxfId="676" priority="700">
      <formula>LEN(TRIM(AE645))=0</formula>
    </cfRule>
  </conditionalFormatting>
  <conditionalFormatting sqref="AA645">
    <cfRule type="containsBlanks" dxfId="675" priority="699">
      <formula>LEN(TRIM(AA645))=0</formula>
    </cfRule>
  </conditionalFormatting>
  <conditionalFormatting sqref="AB645">
    <cfRule type="containsBlanks" dxfId="674" priority="698">
      <formula>LEN(TRIM(AB645))=0</formula>
    </cfRule>
  </conditionalFormatting>
  <conditionalFormatting sqref="AC645:AD645">
    <cfRule type="containsBlanks" dxfId="673" priority="697">
      <formula>LEN(TRIM(AC645))=0</formula>
    </cfRule>
  </conditionalFormatting>
  <conditionalFormatting sqref="AI645:AN645">
    <cfRule type="containsBlanks" dxfId="672" priority="696">
      <formula>LEN(TRIM(AI645))=0</formula>
    </cfRule>
  </conditionalFormatting>
  <conditionalFormatting sqref="AX645">
    <cfRule type="containsBlanks" dxfId="671" priority="695">
      <formula>LEN(TRIM(AX645))=0</formula>
    </cfRule>
  </conditionalFormatting>
  <conditionalFormatting sqref="AU645:AV645">
    <cfRule type="containsBlanks" dxfId="670" priority="694">
      <formula>LEN(TRIM(AU645))=0</formula>
    </cfRule>
  </conditionalFormatting>
  <conditionalFormatting sqref="AS645:AT645">
    <cfRule type="containsBlanks" dxfId="669" priority="693">
      <formula>LEN(TRIM(AS645))=0</formula>
    </cfRule>
  </conditionalFormatting>
  <conditionalFormatting sqref="AW645">
    <cfRule type="containsBlanks" dxfId="668" priority="692">
      <formula>LEN(TRIM(AW645))=0</formula>
    </cfRule>
  </conditionalFormatting>
  <conditionalFormatting sqref="AY645:BD645">
    <cfRule type="containsBlanks" dxfId="667" priority="691">
      <formula>LEN(TRIM(AY645))=0</formula>
    </cfRule>
  </conditionalFormatting>
  <conditionalFormatting sqref="AY645:BD645">
    <cfRule type="containsBlanks" dxfId="666" priority="690">
      <formula>LEN(TRIM(AY645))=0</formula>
    </cfRule>
  </conditionalFormatting>
  <conditionalFormatting sqref="BE645">
    <cfRule type="containsBlanks" dxfId="665" priority="688">
      <formula>LEN(TRIM(BE645))=0</formula>
    </cfRule>
  </conditionalFormatting>
  <conditionalFormatting sqref="BE645">
    <cfRule type="containsBlanks" dxfId="664" priority="689">
      <formula>LEN(TRIM(BE645))=0</formula>
    </cfRule>
  </conditionalFormatting>
  <conditionalFormatting sqref="BF645:BG645">
    <cfRule type="containsBlanks" dxfId="663" priority="687">
      <formula>LEN(TRIM(BF645))=0</formula>
    </cfRule>
  </conditionalFormatting>
  <conditionalFormatting sqref="AP645">
    <cfRule type="containsBlanks" dxfId="662" priority="686">
      <formula>LEN(TRIM(AP645))=0</formula>
    </cfRule>
  </conditionalFormatting>
  <conditionalFormatting sqref="S645">
    <cfRule type="containsBlanks" dxfId="661" priority="685">
      <formula>LEN(TRIM(S645))=0</formula>
    </cfRule>
  </conditionalFormatting>
  <conditionalFormatting sqref="T645">
    <cfRule type="containsBlanks" dxfId="660" priority="684">
      <formula>LEN(TRIM(T645))=0</formula>
    </cfRule>
  </conditionalFormatting>
  <conditionalFormatting sqref="F645">
    <cfRule type="containsBlanks" dxfId="659" priority="683">
      <formula>LEN(TRIM(F645))=0</formula>
    </cfRule>
  </conditionalFormatting>
  <conditionalFormatting sqref="G645">
    <cfRule type="containsBlanks" dxfId="658" priority="682">
      <formula>LEN(TRIM(G645))=0</formula>
    </cfRule>
  </conditionalFormatting>
  <conditionalFormatting sqref="I645">
    <cfRule type="containsBlanks" dxfId="657" priority="680">
      <formula>LEN(TRIM(I645))=0</formula>
    </cfRule>
  </conditionalFormatting>
  <conditionalFormatting sqref="J645">
    <cfRule type="containsBlanks" dxfId="656" priority="679">
      <formula>LEN(TRIM(J645))=0</formula>
    </cfRule>
  </conditionalFormatting>
  <conditionalFormatting sqref="H645">
    <cfRule type="containsBlanks" dxfId="655" priority="678">
      <formula>LEN(TRIM(H645))=0</formula>
    </cfRule>
  </conditionalFormatting>
  <conditionalFormatting sqref="K639 M639">
    <cfRule type="containsBlanks" dxfId="654" priority="677">
      <formula>LEN(TRIM(K639))=0</formula>
    </cfRule>
  </conditionalFormatting>
  <conditionalFormatting sqref="L639">
    <cfRule type="containsBlanks" dxfId="653" priority="676">
      <formula>LEN(TRIM(L639))=0</formula>
    </cfRule>
  </conditionalFormatting>
  <conditionalFormatting sqref="K641 M641">
    <cfRule type="containsBlanks" dxfId="652" priority="673">
      <formula>LEN(TRIM(K641))=0</formula>
    </cfRule>
  </conditionalFormatting>
  <conditionalFormatting sqref="L641">
    <cfRule type="containsBlanks" dxfId="651" priority="672">
      <formula>LEN(TRIM(L641))=0</formula>
    </cfRule>
  </conditionalFormatting>
  <conditionalFormatting sqref="K640 M640">
    <cfRule type="containsBlanks" dxfId="650" priority="669">
      <formula>LEN(TRIM(K640))=0</formula>
    </cfRule>
  </conditionalFormatting>
  <conditionalFormatting sqref="L640">
    <cfRule type="containsBlanks" dxfId="649" priority="668">
      <formula>LEN(TRIM(L640))=0</formula>
    </cfRule>
  </conditionalFormatting>
  <conditionalFormatting sqref="K642:K643 M642:M643">
    <cfRule type="containsBlanks" dxfId="648" priority="667">
      <formula>LEN(TRIM(K642))=0</formula>
    </cfRule>
  </conditionalFormatting>
  <conditionalFormatting sqref="L642:L643">
    <cfRule type="containsBlanks" dxfId="647" priority="666">
      <formula>LEN(TRIM(L642))=0</formula>
    </cfRule>
  </conditionalFormatting>
  <conditionalFormatting sqref="K644 M644">
    <cfRule type="containsBlanks" dxfId="646" priority="665">
      <formula>LEN(TRIM(K644))=0</formula>
    </cfRule>
  </conditionalFormatting>
  <conditionalFormatting sqref="L644">
    <cfRule type="containsBlanks" dxfId="645" priority="664">
      <formula>LEN(TRIM(L644))=0</formula>
    </cfRule>
  </conditionalFormatting>
  <conditionalFormatting sqref="K645 M645">
    <cfRule type="containsBlanks" dxfId="644" priority="661">
      <formula>LEN(TRIM(K645))=0</formula>
    </cfRule>
  </conditionalFormatting>
  <conditionalFormatting sqref="L645">
    <cfRule type="containsBlanks" dxfId="643" priority="660">
      <formula>LEN(TRIM(L645))=0</formula>
    </cfRule>
  </conditionalFormatting>
  <conditionalFormatting sqref="N639:P645">
    <cfRule type="containsBlanks" dxfId="642" priority="659">
      <formula>LEN(TRIM(N639))=0</formula>
    </cfRule>
  </conditionalFormatting>
  <conditionalFormatting sqref="Q640:Q644">
    <cfRule type="containsBlanks" dxfId="641" priority="658">
      <formula>LEN(TRIM(Q640))=0</formula>
    </cfRule>
  </conditionalFormatting>
  <conditionalFormatting sqref="Q645">
    <cfRule type="containsBlanks" dxfId="640" priority="657">
      <formula>LEN(TRIM(Q645))=0</formula>
    </cfRule>
  </conditionalFormatting>
  <conditionalFormatting sqref="G646">
    <cfRule type="containsBlanks" dxfId="639" priority="656">
      <formula>LEN(TRIM(G646))=0</formula>
    </cfRule>
  </conditionalFormatting>
  <conditionalFormatting sqref="F646">
    <cfRule type="containsBlanks" dxfId="638" priority="655">
      <formula>LEN(TRIM(F646))=0</formula>
    </cfRule>
  </conditionalFormatting>
  <conditionalFormatting sqref="H646">
    <cfRule type="containsBlanks" dxfId="637" priority="654">
      <formula>LEN(TRIM(H646))=0</formula>
    </cfRule>
  </conditionalFormatting>
  <conditionalFormatting sqref="I646:J646">
    <cfRule type="containsBlanks" dxfId="636" priority="653">
      <formula>LEN(TRIM(I646))=0</formula>
    </cfRule>
  </conditionalFormatting>
  <conditionalFormatting sqref="K646 M646">
    <cfRule type="containsBlanks" dxfId="635" priority="652">
      <formula>LEN(TRIM(K646))=0</formula>
    </cfRule>
  </conditionalFormatting>
  <conditionalFormatting sqref="L646">
    <cfRule type="containsBlanks" dxfId="634" priority="651">
      <formula>LEN(TRIM(L646))=0</formula>
    </cfRule>
  </conditionalFormatting>
  <conditionalFormatting sqref="O646">
    <cfRule type="containsBlanks" dxfId="633" priority="649">
      <formula>LEN(TRIM(O646))=0</formula>
    </cfRule>
  </conditionalFormatting>
  <conditionalFormatting sqref="X646">
    <cfRule type="containsBlanks" dxfId="632" priority="648">
      <formula>LEN(TRIM(X646))=0</formula>
    </cfRule>
  </conditionalFormatting>
  <conditionalFormatting sqref="W646">
    <cfRule type="containsBlanks" dxfId="631" priority="647">
      <formula>LEN(TRIM(W646))=0</formula>
    </cfRule>
  </conditionalFormatting>
  <conditionalFormatting sqref="Z646">
    <cfRule type="containsBlanks" dxfId="630" priority="646">
      <formula>LEN(TRIM(Z646))=0</formula>
    </cfRule>
  </conditionalFormatting>
  <conditionalFormatting sqref="Y646">
    <cfRule type="containsBlanks" dxfId="629" priority="645">
      <formula>LEN(TRIM(Y646))=0</formula>
    </cfRule>
  </conditionalFormatting>
  <conditionalFormatting sqref="AE646:AF646">
    <cfRule type="containsBlanks" dxfId="628" priority="644">
      <formula>LEN(TRIM(AE646))=0</formula>
    </cfRule>
  </conditionalFormatting>
  <conditionalFormatting sqref="AC646">
    <cfRule type="containsBlanks" dxfId="627" priority="643">
      <formula>LEN(TRIM(AC646))=0</formula>
    </cfRule>
  </conditionalFormatting>
  <conditionalFormatting sqref="AD646">
    <cfRule type="containsBlanks" dxfId="626" priority="642">
      <formula>LEN(TRIM(AD646))=0</formula>
    </cfRule>
  </conditionalFormatting>
  <conditionalFormatting sqref="AG646:AH646">
    <cfRule type="containsBlanks" dxfId="625" priority="641">
      <formula>LEN(TRIM(AG646))=0</formula>
    </cfRule>
  </conditionalFormatting>
  <conditionalFormatting sqref="AA646">
    <cfRule type="containsBlanks" dxfId="624" priority="640">
      <formula>LEN(TRIM(AA646))=0</formula>
    </cfRule>
  </conditionalFormatting>
  <conditionalFormatting sqref="AB646">
    <cfRule type="containsBlanks" dxfId="623" priority="639">
      <formula>LEN(TRIM(AB646))=0</formula>
    </cfRule>
  </conditionalFormatting>
  <conditionalFormatting sqref="AI646:AN646">
    <cfRule type="containsBlanks" dxfId="622" priority="638">
      <formula>LEN(TRIM(AI646))=0</formula>
    </cfRule>
  </conditionalFormatting>
  <conditionalFormatting sqref="BG646">
    <cfRule type="containsBlanks" dxfId="621" priority="637">
      <formula>LEN(TRIM(BG646))=0</formula>
    </cfRule>
  </conditionalFormatting>
  <conditionalFormatting sqref="AY646:BD646">
    <cfRule type="containsBlanks" dxfId="620" priority="636">
      <formula>LEN(TRIM(AY646))=0</formula>
    </cfRule>
  </conditionalFormatting>
  <conditionalFormatting sqref="AY646:BD646">
    <cfRule type="containsBlanks" dxfId="619" priority="635">
      <formula>LEN(TRIM(AY646))=0</formula>
    </cfRule>
  </conditionalFormatting>
  <conditionalFormatting sqref="BE646">
    <cfRule type="containsBlanks" dxfId="618" priority="633">
      <formula>LEN(TRIM(BE646))=0</formula>
    </cfRule>
  </conditionalFormatting>
  <conditionalFormatting sqref="BE646">
    <cfRule type="containsBlanks" dxfId="617" priority="634">
      <formula>LEN(TRIM(BE646))=0</formula>
    </cfRule>
  </conditionalFormatting>
  <conditionalFormatting sqref="AX646">
    <cfRule type="containsBlanks" dxfId="616" priority="632">
      <formula>LEN(TRIM(AX646))=0</formula>
    </cfRule>
  </conditionalFormatting>
  <conditionalFormatting sqref="S646">
    <cfRule type="containsBlanks" dxfId="615" priority="631">
      <formula>LEN(TRIM(S646))=0</formula>
    </cfRule>
  </conditionalFormatting>
  <conditionalFormatting sqref="T646">
    <cfRule type="containsBlanks" dxfId="614" priority="630">
      <formula>LEN(TRIM(T646))=0</formula>
    </cfRule>
  </conditionalFormatting>
  <conditionalFormatting sqref="AU646:AV646">
    <cfRule type="containsBlanks" dxfId="613" priority="629">
      <formula>LEN(TRIM(AU646))=0</formula>
    </cfRule>
  </conditionalFormatting>
  <conditionalFormatting sqref="AS646:AT646">
    <cfRule type="containsBlanks" dxfId="612" priority="628">
      <formula>LEN(TRIM(AS646))=0</formula>
    </cfRule>
  </conditionalFormatting>
  <conditionalFormatting sqref="AW646">
    <cfRule type="containsBlanks" dxfId="611" priority="627">
      <formula>LEN(TRIM(AW646))=0</formula>
    </cfRule>
  </conditionalFormatting>
  <conditionalFormatting sqref="G647">
    <cfRule type="containsBlanks" dxfId="610" priority="626">
      <formula>LEN(TRIM(G647))=0</formula>
    </cfRule>
  </conditionalFormatting>
  <conditionalFormatting sqref="F647">
    <cfRule type="containsBlanks" dxfId="609" priority="625">
      <formula>LEN(TRIM(F647))=0</formula>
    </cfRule>
  </conditionalFormatting>
  <conditionalFormatting sqref="H647">
    <cfRule type="containsBlanks" dxfId="608" priority="624">
      <formula>LEN(TRIM(H647))=0</formula>
    </cfRule>
  </conditionalFormatting>
  <conditionalFormatting sqref="I647:J647">
    <cfRule type="containsBlanks" dxfId="607" priority="623">
      <formula>LEN(TRIM(I647))=0</formula>
    </cfRule>
  </conditionalFormatting>
  <conditionalFormatting sqref="K647 M647">
    <cfRule type="containsBlanks" dxfId="606" priority="622">
      <formula>LEN(TRIM(K647))=0</formula>
    </cfRule>
  </conditionalFormatting>
  <conditionalFormatting sqref="L647">
    <cfRule type="containsBlanks" dxfId="605" priority="621">
      <formula>LEN(TRIM(L647))=0</formula>
    </cfRule>
  </conditionalFormatting>
  <conditionalFormatting sqref="N647:P647">
    <cfRule type="containsBlanks" dxfId="604" priority="620">
      <formula>LEN(TRIM(N647))=0</formula>
    </cfRule>
  </conditionalFormatting>
  <conditionalFormatting sqref="X647">
    <cfRule type="containsBlanks" dxfId="603" priority="619">
      <formula>LEN(TRIM(X647))=0</formula>
    </cfRule>
  </conditionalFormatting>
  <conditionalFormatting sqref="W647">
    <cfRule type="containsBlanks" dxfId="602" priority="618">
      <formula>LEN(TRIM(W647))=0</formula>
    </cfRule>
  </conditionalFormatting>
  <conditionalFormatting sqref="Z647">
    <cfRule type="containsBlanks" dxfId="601" priority="617">
      <formula>LEN(TRIM(Z647))=0</formula>
    </cfRule>
  </conditionalFormatting>
  <conditionalFormatting sqref="Y647">
    <cfRule type="containsBlanks" dxfId="600" priority="616">
      <formula>LEN(TRIM(Y647))=0</formula>
    </cfRule>
  </conditionalFormatting>
  <conditionalFormatting sqref="AE647:AF647">
    <cfRule type="containsBlanks" dxfId="599" priority="615">
      <formula>LEN(TRIM(AE647))=0</formula>
    </cfRule>
  </conditionalFormatting>
  <conditionalFormatting sqref="AG647:AH647">
    <cfRule type="containsBlanks" dxfId="598" priority="614">
      <formula>LEN(TRIM(AG647))=0</formula>
    </cfRule>
  </conditionalFormatting>
  <conditionalFormatting sqref="AA647">
    <cfRule type="containsBlanks" dxfId="597" priority="613">
      <formula>LEN(TRIM(AA647))=0</formula>
    </cfRule>
  </conditionalFormatting>
  <conditionalFormatting sqref="AB647">
    <cfRule type="containsBlanks" dxfId="596" priority="612">
      <formula>LEN(TRIM(AB647))=0</formula>
    </cfRule>
  </conditionalFormatting>
  <conditionalFormatting sqref="AC647">
    <cfRule type="containsBlanks" dxfId="595" priority="611">
      <formula>LEN(TRIM(AC647))=0</formula>
    </cfRule>
  </conditionalFormatting>
  <conditionalFormatting sqref="AD647">
    <cfRule type="containsBlanks" dxfId="594" priority="610">
      <formula>LEN(TRIM(AD647))=0</formula>
    </cfRule>
  </conditionalFormatting>
  <conditionalFormatting sqref="AI647:AN647">
    <cfRule type="containsBlanks" dxfId="593" priority="609">
      <formula>LEN(TRIM(AI647))=0</formula>
    </cfRule>
  </conditionalFormatting>
  <conditionalFormatting sqref="AX647">
    <cfRule type="containsBlanks" dxfId="592" priority="608">
      <formula>LEN(TRIM(AX647))=0</formula>
    </cfRule>
  </conditionalFormatting>
  <conditionalFormatting sqref="AU647:AV647">
    <cfRule type="containsBlanks" dxfId="591" priority="607">
      <formula>LEN(TRIM(AU647))=0</formula>
    </cfRule>
  </conditionalFormatting>
  <conditionalFormatting sqref="AS647:AT647">
    <cfRule type="containsBlanks" dxfId="590" priority="606">
      <formula>LEN(TRIM(AS647))=0</formula>
    </cfRule>
  </conditionalFormatting>
  <conditionalFormatting sqref="AW647">
    <cfRule type="containsBlanks" dxfId="589" priority="605">
      <formula>LEN(TRIM(AW647))=0</formula>
    </cfRule>
  </conditionalFormatting>
  <conditionalFormatting sqref="AY647:BD647">
    <cfRule type="containsBlanks" dxfId="588" priority="604">
      <formula>LEN(TRIM(AY647))=0</formula>
    </cfRule>
  </conditionalFormatting>
  <conditionalFormatting sqref="AY647:BD647">
    <cfRule type="containsBlanks" dxfId="587" priority="603">
      <formula>LEN(TRIM(AY647))=0</formula>
    </cfRule>
  </conditionalFormatting>
  <conditionalFormatting sqref="BE647">
    <cfRule type="containsBlanks" dxfId="586" priority="601">
      <formula>LEN(TRIM(BE647))=0</formula>
    </cfRule>
  </conditionalFormatting>
  <conditionalFormatting sqref="BE647">
    <cfRule type="containsBlanks" dxfId="585" priority="602">
      <formula>LEN(TRIM(BE647))=0</formula>
    </cfRule>
  </conditionalFormatting>
  <conditionalFormatting sqref="BF647">
    <cfRule type="containsBlanks" dxfId="584" priority="600">
      <formula>LEN(TRIM(BF647))=0</formula>
    </cfRule>
  </conditionalFormatting>
  <conditionalFormatting sqref="BG647">
    <cfRule type="containsBlanks" dxfId="583" priority="599">
      <formula>LEN(TRIM(BG647))=0</formula>
    </cfRule>
  </conditionalFormatting>
  <conditionalFormatting sqref="S647">
    <cfRule type="containsBlanks" dxfId="582" priority="598">
      <formula>LEN(TRIM(S647))=0</formula>
    </cfRule>
  </conditionalFormatting>
  <conditionalFormatting sqref="T647">
    <cfRule type="containsBlanks" dxfId="581" priority="597">
      <formula>LEN(TRIM(T647))=0</formula>
    </cfRule>
  </conditionalFormatting>
  <conditionalFormatting sqref="H648">
    <cfRule type="containsBlanks" dxfId="580" priority="596">
      <formula>LEN(TRIM(H648))=0</formula>
    </cfRule>
  </conditionalFormatting>
  <conditionalFormatting sqref="L648">
    <cfRule type="containsBlanks" dxfId="579" priority="595">
      <formula>LEN(TRIM(L648))=0</formula>
    </cfRule>
  </conditionalFormatting>
  <conditionalFormatting sqref="O648">
    <cfRule type="containsBlanks" dxfId="578" priority="594">
      <formula>LEN(TRIM(O648))=0</formula>
    </cfRule>
  </conditionalFormatting>
  <conditionalFormatting sqref="I648">
    <cfRule type="containsBlanks" dxfId="577" priority="593">
      <formula>LEN(TRIM(I648))=0</formula>
    </cfRule>
  </conditionalFormatting>
  <conditionalFormatting sqref="J648">
    <cfRule type="containsBlanks" dxfId="576" priority="592">
      <formula>LEN(TRIM(J648))=0</formula>
    </cfRule>
  </conditionalFormatting>
  <conditionalFormatting sqref="AB648">
    <cfRule type="containsBlanks" dxfId="575" priority="591">
      <formula>LEN(TRIM(AB648))=0</formula>
    </cfRule>
  </conditionalFormatting>
  <conditionalFormatting sqref="AC648:AD648">
    <cfRule type="containsBlanks" dxfId="574" priority="590">
      <formula>LEN(TRIM(AC648))=0</formula>
    </cfRule>
  </conditionalFormatting>
  <conditionalFormatting sqref="AI648:AN648">
    <cfRule type="containsBlanks" dxfId="573" priority="589">
      <formula>LEN(TRIM(AI648))=0</formula>
    </cfRule>
  </conditionalFormatting>
  <conditionalFormatting sqref="S648">
    <cfRule type="containsBlanks" dxfId="572" priority="588">
      <formula>LEN(TRIM(S648))=0</formula>
    </cfRule>
  </conditionalFormatting>
  <conditionalFormatting sqref="T648">
    <cfRule type="containsBlanks" dxfId="571" priority="587">
      <formula>LEN(TRIM(T648))=0</formula>
    </cfRule>
  </conditionalFormatting>
  <conditionalFormatting sqref="BB648:BC648">
    <cfRule type="containsBlanks" dxfId="570" priority="586">
      <formula>LEN(TRIM(BB648))=0</formula>
    </cfRule>
  </conditionalFormatting>
  <conditionalFormatting sqref="BB648:BC648">
    <cfRule type="containsBlanks" dxfId="569" priority="585">
      <formula>LEN(TRIM(BB648))=0</formula>
    </cfRule>
  </conditionalFormatting>
  <conditionalFormatting sqref="F649:G649 K649 M649:N649 P649:R649 AE649:AH649 AO649:AR649 U649:AA649 BD649:BG649 AX649:BA649">
    <cfRule type="containsBlanks" dxfId="568" priority="584">
      <formula>LEN(TRIM(F649))=0</formula>
    </cfRule>
  </conditionalFormatting>
  <conditionalFormatting sqref="BI649">
    <cfRule type="notContainsBlanks" dxfId="567" priority="583">
      <formula>LEN(TRIM(BI649))&gt;0</formula>
    </cfRule>
  </conditionalFormatting>
  <conditionalFormatting sqref="H649">
    <cfRule type="containsBlanks" dxfId="566" priority="582">
      <formula>LEN(TRIM(H649))=0</formula>
    </cfRule>
  </conditionalFormatting>
  <conditionalFormatting sqref="L649">
    <cfRule type="containsBlanks" dxfId="565" priority="581">
      <formula>LEN(TRIM(L649))=0</formula>
    </cfRule>
  </conditionalFormatting>
  <conditionalFormatting sqref="O649">
    <cfRule type="containsBlanks" dxfId="564" priority="580">
      <formula>LEN(TRIM(O649))=0</formula>
    </cfRule>
  </conditionalFormatting>
  <conditionalFormatting sqref="I649">
    <cfRule type="containsBlanks" dxfId="563" priority="579">
      <formula>LEN(TRIM(I649))=0</formula>
    </cfRule>
  </conditionalFormatting>
  <conditionalFormatting sqref="J649">
    <cfRule type="containsBlanks" dxfId="562" priority="578">
      <formula>LEN(TRIM(J649))=0</formula>
    </cfRule>
  </conditionalFormatting>
  <conditionalFormatting sqref="AB649">
    <cfRule type="containsBlanks" dxfId="561" priority="577">
      <formula>LEN(TRIM(AB649))=0</formula>
    </cfRule>
  </conditionalFormatting>
  <conditionalFormatting sqref="AC649:AD649">
    <cfRule type="containsBlanks" dxfId="560" priority="576">
      <formula>LEN(TRIM(AC649))=0</formula>
    </cfRule>
  </conditionalFormatting>
  <conditionalFormatting sqref="AI649:AN649">
    <cfRule type="containsBlanks" dxfId="559" priority="575">
      <formula>LEN(TRIM(AI649))=0</formula>
    </cfRule>
  </conditionalFormatting>
  <conditionalFormatting sqref="S649">
    <cfRule type="containsBlanks" dxfId="558" priority="574">
      <formula>LEN(TRIM(S649))=0</formula>
    </cfRule>
  </conditionalFormatting>
  <conditionalFormatting sqref="T649">
    <cfRule type="containsBlanks" dxfId="557" priority="573">
      <formula>LEN(TRIM(T649))=0</formula>
    </cfRule>
  </conditionalFormatting>
  <conditionalFormatting sqref="BB649:BC649">
    <cfRule type="containsBlanks" dxfId="556" priority="572">
      <formula>LEN(TRIM(BB649))=0</formula>
    </cfRule>
  </conditionalFormatting>
  <conditionalFormatting sqref="BB649:BC649">
    <cfRule type="containsBlanks" dxfId="555" priority="571">
      <formula>LEN(TRIM(BB649))=0</formula>
    </cfRule>
  </conditionalFormatting>
  <conditionalFormatting sqref="AU648:AV649">
    <cfRule type="containsBlanks" dxfId="554" priority="570">
      <formula>LEN(TRIM(AU648))=0</formula>
    </cfRule>
  </conditionalFormatting>
  <conditionalFormatting sqref="AS648:AT649">
    <cfRule type="containsBlanks" dxfId="553" priority="569">
      <formula>LEN(TRIM(AS648))=0</formula>
    </cfRule>
  </conditionalFormatting>
  <conditionalFormatting sqref="AW649">
    <cfRule type="containsBlanks" dxfId="552" priority="568">
      <formula>LEN(TRIM(AW649))=0</formula>
    </cfRule>
  </conditionalFormatting>
  <conditionalFormatting sqref="G650">
    <cfRule type="containsBlanks" dxfId="551" priority="567">
      <formula>LEN(TRIM(G650))=0</formula>
    </cfRule>
  </conditionalFormatting>
  <conditionalFormatting sqref="F650">
    <cfRule type="containsBlanks" dxfId="550" priority="566">
      <formula>LEN(TRIM(F650))=0</formula>
    </cfRule>
  </conditionalFormatting>
  <conditionalFormatting sqref="H650">
    <cfRule type="containsBlanks" dxfId="549" priority="565">
      <formula>LEN(TRIM(H650))=0</formula>
    </cfRule>
  </conditionalFormatting>
  <conditionalFormatting sqref="I650">
    <cfRule type="containsBlanks" dxfId="548" priority="564">
      <formula>LEN(TRIM(I650))=0</formula>
    </cfRule>
  </conditionalFormatting>
  <conditionalFormatting sqref="J650">
    <cfRule type="containsBlanks" dxfId="547" priority="563">
      <formula>LEN(TRIM(J650))=0</formula>
    </cfRule>
  </conditionalFormatting>
  <conditionalFormatting sqref="O650">
    <cfRule type="containsBlanks" dxfId="546" priority="562">
      <formula>LEN(TRIM(O650))=0</formula>
    </cfRule>
  </conditionalFormatting>
  <conditionalFormatting sqref="K650:M650">
    <cfRule type="containsBlanks" dxfId="545" priority="561">
      <formula>LEN(TRIM(K650))=0</formula>
    </cfRule>
  </conditionalFormatting>
  <conditionalFormatting sqref="W650">
    <cfRule type="containsBlanks" dxfId="544" priority="560">
      <formula>LEN(TRIM(W650))=0</formula>
    </cfRule>
  </conditionalFormatting>
  <conditionalFormatting sqref="AB650">
    <cfRule type="containsBlanks" dxfId="543" priority="559">
      <formula>LEN(TRIM(AB650))=0</formula>
    </cfRule>
  </conditionalFormatting>
  <conditionalFormatting sqref="AU650:AV650">
    <cfRule type="containsBlanks" dxfId="542" priority="558">
      <formula>LEN(TRIM(AU650))=0</formula>
    </cfRule>
  </conditionalFormatting>
  <conditionalFormatting sqref="AX650">
    <cfRule type="containsBlanks" dxfId="541" priority="557">
      <formula>LEN(TRIM(AX650))=0</formula>
    </cfRule>
  </conditionalFormatting>
  <conditionalFormatting sqref="AW650">
    <cfRule type="containsBlanks" dxfId="540" priority="556">
      <formula>LEN(TRIM(AW650))=0</formula>
    </cfRule>
  </conditionalFormatting>
  <conditionalFormatting sqref="AY650:BD650">
    <cfRule type="containsBlanks" dxfId="539" priority="555">
      <formula>LEN(TRIM(AY650))=0</formula>
    </cfRule>
  </conditionalFormatting>
  <conditionalFormatting sqref="AY650:BD650">
    <cfRule type="containsBlanks" dxfId="538" priority="554">
      <formula>LEN(TRIM(AY650))=0</formula>
    </cfRule>
  </conditionalFormatting>
  <conditionalFormatting sqref="BE650">
    <cfRule type="containsBlanks" dxfId="537" priority="552">
      <formula>LEN(TRIM(BE650))=0</formula>
    </cfRule>
  </conditionalFormatting>
  <conditionalFormatting sqref="BE650">
    <cfRule type="containsBlanks" dxfId="536" priority="553">
      <formula>LEN(TRIM(BE650))=0</formula>
    </cfRule>
  </conditionalFormatting>
  <conditionalFormatting sqref="G651">
    <cfRule type="containsBlanks" dxfId="535" priority="551">
      <formula>LEN(TRIM(G651))=0</formula>
    </cfRule>
  </conditionalFormatting>
  <conditionalFormatting sqref="F651">
    <cfRule type="containsBlanks" dxfId="534" priority="550">
      <formula>LEN(TRIM(F651))=0</formula>
    </cfRule>
  </conditionalFormatting>
  <conditionalFormatting sqref="H651">
    <cfRule type="containsBlanks" dxfId="533" priority="549">
      <formula>LEN(TRIM(H651))=0</formula>
    </cfRule>
  </conditionalFormatting>
  <conditionalFormatting sqref="I651">
    <cfRule type="containsBlanks" dxfId="532" priority="548">
      <formula>LEN(TRIM(I651))=0</formula>
    </cfRule>
  </conditionalFormatting>
  <conditionalFormatting sqref="J651">
    <cfRule type="containsBlanks" dxfId="531" priority="547">
      <formula>LEN(TRIM(J651))=0</formula>
    </cfRule>
  </conditionalFormatting>
  <conditionalFormatting sqref="K651:M651">
    <cfRule type="containsBlanks" dxfId="530" priority="546">
      <formula>LEN(TRIM(K651))=0</formula>
    </cfRule>
  </conditionalFormatting>
  <conditionalFormatting sqref="AB651">
    <cfRule type="containsBlanks" dxfId="529" priority="545">
      <formula>LEN(TRIM(AB651))=0</formula>
    </cfRule>
  </conditionalFormatting>
  <conditionalFormatting sqref="AG651">
    <cfRule type="containsBlanks" dxfId="528" priority="544">
      <formula>LEN(TRIM(AG651))=0</formula>
    </cfRule>
  </conditionalFormatting>
  <conditionalFormatting sqref="AC651:AD651">
    <cfRule type="containsBlanks" dxfId="527" priority="543">
      <formula>LEN(TRIM(AC651))=0</formula>
    </cfRule>
  </conditionalFormatting>
  <conditionalFormatting sqref="AU651:AV651">
    <cfRule type="containsBlanks" dxfId="526" priority="542">
      <formula>LEN(TRIM(AU651))=0</formula>
    </cfRule>
  </conditionalFormatting>
  <conditionalFormatting sqref="AW651">
    <cfRule type="containsBlanks" dxfId="525" priority="541">
      <formula>LEN(TRIM(AW651))=0</formula>
    </cfRule>
  </conditionalFormatting>
  <conditionalFormatting sqref="AX651">
    <cfRule type="containsBlanks" dxfId="524" priority="540">
      <formula>LEN(TRIM(AX651))=0</formula>
    </cfRule>
  </conditionalFormatting>
  <conditionalFormatting sqref="AY651:BD651">
    <cfRule type="containsBlanks" dxfId="523" priority="539">
      <formula>LEN(TRIM(AY651))=0</formula>
    </cfRule>
  </conditionalFormatting>
  <conditionalFormatting sqref="AY651:BD651">
    <cfRule type="containsBlanks" dxfId="522" priority="538">
      <formula>LEN(TRIM(AY651))=0</formula>
    </cfRule>
  </conditionalFormatting>
  <conditionalFormatting sqref="BE651">
    <cfRule type="containsBlanks" dxfId="521" priority="536">
      <formula>LEN(TRIM(BE651))=0</formula>
    </cfRule>
  </conditionalFormatting>
  <conditionalFormatting sqref="BE651">
    <cfRule type="containsBlanks" dxfId="520" priority="537">
      <formula>LEN(TRIM(BE651))=0</formula>
    </cfRule>
  </conditionalFormatting>
  <conditionalFormatting sqref="G652">
    <cfRule type="containsBlanks" dxfId="519" priority="535">
      <formula>LEN(TRIM(G652))=0</formula>
    </cfRule>
  </conditionalFormatting>
  <conditionalFormatting sqref="F652">
    <cfRule type="containsBlanks" dxfId="518" priority="534">
      <formula>LEN(TRIM(F652))=0</formula>
    </cfRule>
  </conditionalFormatting>
  <conditionalFormatting sqref="H652">
    <cfRule type="containsBlanks" dxfId="517" priority="533">
      <formula>LEN(TRIM(H652))=0</formula>
    </cfRule>
  </conditionalFormatting>
  <conditionalFormatting sqref="I652">
    <cfRule type="containsBlanks" dxfId="516" priority="532">
      <formula>LEN(TRIM(I652))=0</formula>
    </cfRule>
  </conditionalFormatting>
  <conditionalFormatting sqref="J652">
    <cfRule type="containsBlanks" dxfId="515" priority="531">
      <formula>LEN(TRIM(J652))=0</formula>
    </cfRule>
  </conditionalFormatting>
  <conditionalFormatting sqref="H653">
    <cfRule type="containsBlanks" dxfId="514" priority="530">
      <formula>LEN(TRIM(H653))=0</formula>
    </cfRule>
  </conditionalFormatting>
  <conditionalFormatting sqref="I653">
    <cfRule type="containsBlanks" dxfId="513" priority="529">
      <formula>LEN(TRIM(I653))=0</formula>
    </cfRule>
  </conditionalFormatting>
  <conditionalFormatting sqref="J653">
    <cfRule type="containsBlanks" dxfId="512" priority="528">
      <formula>LEN(TRIM(J653))=0</formula>
    </cfRule>
  </conditionalFormatting>
  <conditionalFormatting sqref="L652">
    <cfRule type="containsBlanks" dxfId="511" priority="527">
      <formula>LEN(TRIM(L652))=0</formula>
    </cfRule>
  </conditionalFormatting>
  <conditionalFormatting sqref="K653 M653">
    <cfRule type="containsBlanks" dxfId="510" priority="526">
      <formula>LEN(TRIM(K653))=0</formula>
    </cfRule>
  </conditionalFormatting>
  <conditionalFormatting sqref="L653">
    <cfRule type="containsBlanks" dxfId="509" priority="525">
      <formula>LEN(TRIM(L653))=0</formula>
    </cfRule>
  </conditionalFormatting>
  <conditionalFormatting sqref="N652:P653">
    <cfRule type="containsBlanks" dxfId="508" priority="524">
      <formula>LEN(TRIM(N652))=0</formula>
    </cfRule>
  </conditionalFormatting>
  <conditionalFormatting sqref="G653">
    <cfRule type="containsBlanks" dxfId="507" priority="523">
      <formula>LEN(TRIM(G653))=0</formula>
    </cfRule>
  </conditionalFormatting>
  <conditionalFormatting sqref="F653">
    <cfRule type="containsBlanks" dxfId="506" priority="522">
      <formula>LEN(TRIM(F653))=0</formula>
    </cfRule>
  </conditionalFormatting>
  <conditionalFormatting sqref="AG652">
    <cfRule type="containsBlanks" dxfId="505" priority="515">
      <formula>LEN(TRIM(AG652))=0</formula>
    </cfRule>
  </conditionalFormatting>
  <conditionalFormatting sqref="Z653:AF653 AH653">
    <cfRule type="containsBlanks" dxfId="504" priority="514">
      <formula>LEN(TRIM(Z653))=0</formula>
    </cfRule>
  </conditionalFormatting>
  <conditionalFormatting sqref="AG653">
    <cfRule type="containsBlanks" dxfId="503" priority="513">
      <formula>LEN(TRIM(AG653))=0</formula>
    </cfRule>
  </conditionalFormatting>
  <conditionalFormatting sqref="AP652:AP653">
    <cfRule type="containsBlanks" dxfId="502" priority="512">
      <formula>LEN(TRIM(AP652))=0</formula>
    </cfRule>
  </conditionalFormatting>
  <conditionalFormatting sqref="AU652:AV653">
    <cfRule type="containsBlanks" dxfId="501" priority="511">
      <formula>LEN(TRIM(AU652))=0</formula>
    </cfRule>
  </conditionalFormatting>
  <conditionalFormatting sqref="AL652:AL653">
    <cfRule type="containsBlanks" dxfId="500" priority="510">
      <formula>LEN(TRIM(AL652))=0</formula>
    </cfRule>
  </conditionalFormatting>
  <conditionalFormatting sqref="AW652:AW653">
    <cfRule type="containsBlanks" dxfId="499" priority="509">
      <formula>LEN(TRIM(AW652))=0</formula>
    </cfRule>
  </conditionalFormatting>
  <conditionalFormatting sqref="AY652:BD653">
    <cfRule type="containsBlanks" dxfId="498" priority="508">
      <formula>LEN(TRIM(AY652))=0</formula>
    </cfRule>
  </conditionalFormatting>
  <conditionalFormatting sqref="I654">
    <cfRule type="containsBlanks" dxfId="497" priority="504">
      <formula>LEN(TRIM(I654))=0</formula>
    </cfRule>
  </conditionalFormatting>
  <conditionalFormatting sqref="J654">
    <cfRule type="containsBlanks" dxfId="496" priority="503">
      <formula>LEN(TRIM(J654))=0</formula>
    </cfRule>
  </conditionalFormatting>
  <conditionalFormatting sqref="O654">
    <cfRule type="containsBlanks" dxfId="495" priority="502">
      <formula>LEN(TRIM(O654))=0</formula>
    </cfRule>
  </conditionalFormatting>
  <conditionalFormatting sqref="L654">
    <cfRule type="containsBlanks" dxfId="494" priority="501">
      <formula>LEN(TRIM(L654))=0</formula>
    </cfRule>
  </conditionalFormatting>
  <conditionalFormatting sqref="AB654">
    <cfRule type="containsBlanks" dxfId="493" priority="500">
      <formula>LEN(TRIM(AB654))=0</formula>
    </cfRule>
  </conditionalFormatting>
  <conditionalFormatting sqref="AC656">
    <cfRule type="containsBlanks" dxfId="492" priority="499">
      <formula>LEN(TRIM(AC656))=0</formula>
    </cfRule>
  </conditionalFormatting>
  <conditionalFormatting sqref="AA655:AA656">
    <cfRule type="containsBlanks" dxfId="491" priority="498">
      <formula>LEN(TRIM(AA655))=0</formula>
    </cfRule>
  </conditionalFormatting>
  <conditionalFormatting sqref="AB655:AB656">
    <cfRule type="containsBlanks" dxfId="490" priority="497">
      <formula>LEN(TRIM(AB655))=0</formula>
    </cfRule>
  </conditionalFormatting>
  <conditionalFormatting sqref="M670">
    <cfRule type="containsBlanks" dxfId="489" priority="306">
      <formula>LEN(TRIM(M670))=0</formula>
    </cfRule>
  </conditionalFormatting>
  <conditionalFormatting sqref="AI655:AN656">
    <cfRule type="containsBlanks" dxfId="488" priority="495">
      <formula>LEN(TRIM(AI655))=0</formula>
    </cfRule>
  </conditionalFormatting>
  <conditionalFormatting sqref="F655:H656 K655:K656 M655:N656 P655:P656">
    <cfRule type="containsBlanks" dxfId="487" priority="494">
      <formula>LEN(TRIM(F655))=0</formula>
    </cfRule>
  </conditionalFormatting>
  <conditionalFormatting sqref="I655:I656">
    <cfRule type="containsBlanks" dxfId="486" priority="493">
      <formula>LEN(TRIM(I655))=0</formula>
    </cfRule>
  </conditionalFormatting>
  <conditionalFormatting sqref="J655:J656">
    <cfRule type="containsBlanks" dxfId="485" priority="492">
      <formula>LEN(TRIM(J655))=0</formula>
    </cfRule>
  </conditionalFormatting>
  <conditionalFormatting sqref="O655:O656">
    <cfRule type="containsBlanks" dxfId="484" priority="491">
      <formula>LEN(TRIM(O655))=0</formula>
    </cfRule>
  </conditionalFormatting>
  <conditionalFormatting sqref="L655:L656">
    <cfRule type="containsBlanks" dxfId="483" priority="490">
      <formula>LEN(TRIM(L655))=0</formula>
    </cfRule>
  </conditionalFormatting>
  <conditionalFormatting sqref="S655:S656">
    <cfRule type="containsBlanks" dxfId="482" priority="489">
      <formula>LEN(TRIM(S655))=0</formula>
    </cfRule>
  </conditionalFormatting>
  <conditionalFormatting sqref="T655:T656">
    <cfRule type="containsBlanks" dxfId="481" priority="488">
      <formula>LEN(TRIM(T655))=0</formula>
    </cfRule>
  </conditionalFormatting>
  <conditionalFormatting sqref="AP654:AP656">
    <cfRule type="containsBlanks" dxfId="480" priority="487">
      <formula>LEN(TRIM(AP654))=0</formula>
    </cfRule>
  </conditionalFormatting>
  <conditionalFormatting sqref="AU654:AV656">
    <cfRule type="containsBlanks" dxfId="479" priority="486">
      <formula>LEN(TRIM(AU654))=0</formula>
    </cfRule>
  </conditionalFormatting>
  <conditionalFormatting sqref="AS655:AT656">
    <cfRule type="containsBlanks" dxfId="478" priority="485">
      <formula>LEN(TRIM(AS655))=0</formula>
    </cfRule>
  </conditionalFormatting>
  <conditionalFormatting sqref="AC655:AD655">
    <cfRule type="containsBlanks" dxfId="477" priority="484">
      <formula>LEN(TRIM(AC655))=0</formula>
    </cfRule>
  </conditionalFormatting>
  <conditionalFormatting sqref="AD656">
    <cfRule type="containsBlanks" dxfId="476" priority="483">
      <formula>LEN(TRIM(AD656))=0</formula>
    </cfRule>
  </conditionalFormatting>
  <conditionalFormatting sqref="F657:H657 K657 M657:N657 P657:AA657 AC657:AK657 AM657:AO657 AQ657:AT657 AW657:AX657 BF657">
    <cfRule type="containsBlanks" dxfId="475" priority="482">
      <formula>LEN(TRIM(F657))=0</formula>
    </cfRule>
  </conditionalFormatting>
  <conditionalFormatting sqref="BI657">
    <cfRule type="notContainsBlanks" dxfId="474" priority="481">
      <formula>LEN(TRIM(BI657))&gt;0</formula>
    </cfRule>
  </conditionalFormatting>
  <conditionalFormatting sqref="I657">
    <cfRule type="containsBlanks" dxfId="473" priority="480">
      <formula>LEN(TRIM(I657))=0</formula>
    </cfRule>
  </conditionalFormatting>
  <conditionalFormatting sqref="J657">
    <cfRule type="containsBlanks" dxfId="472" priority="479">
      <formula>LEN(TRIM(J657))=0</formula>
    </cfRule>
  </conditionalFormatting>
  <conditionalFormatting sqref="O657">
    <cfRule type="containsBlanks" dxfId="471" priority="478">
      <formula>LEN(TRIM(O657))=0</formula>
    </cfRule>
  </conditionalFormatting>
  <conditionalFormatting sqref="L657">
    <cfRule type="containsBlanks" dxfId="470" priority="477">
      <formula>LEN(TRIM(L657))=0</formula>
    </cfRule>
  </conditionalFormatting>
  <conditionalFormatting sqref="AB657">
    <cfRule type="containsBlanks" dxfId="469" priority="476">
      <formula>LEN(TRIM(AB657))=0</formula>
    </cfRule>
  </conditionalFormatting>
  <conditionalFormatting sqref="AL657">
    <cfRule type="containsBlanks" dxfId="468" priority="475">
      <formula>LEN(TRIM(AL657))=0</formula>
    </cfRule>
  </conditionalFormatting>
  <conditionalFormatting sqref="AP657">
    <cfRule type="containsBlanks" dxfId="467" priority="474">
      <formula>LEN(TRIM(AP657))=0</formula>
    </cfRule>
  </conditionalFormatting>
  <conditionalFormatting sqref="AU657:AV657">
    <cfRule type="containsBlanks" dxfId="466" priority="473">
      <formula>LEN(TRIM(AU657))=0</formula>
    </cfRule>
  </conditionalFormatting>
  <conditionalFormatting sqref="S654">
    <cfRule type="containsBlanks" dxfId="465" priority="472">
      <formula>LEN(TRIM(S654))=0</formula>
    </cfRule>
  </conditionalFormatting>
  <conditionalFormatting sqref="T654">
    <cfRule type="containsBlanks" dxfId="464" priority="471">
      <formula>LEN(TRIM(T654))=0</formula>
    </cfRule>
  </conditionalFormatting>
  <conditionalFormatting sqref="AI654:AN654">
    <cfRule type="containsBlanks" dxfId="463" priority="470">
      <formula>LEN(TRIM(AI654))=0</formula>
    </cfRule>
  </conditionalFormatting>
  <conditionalFormatting sqref="AS654:AT654">
    <cfRule type="containsBlanks" dxfId="462" priority="469">
      <formula>LEN(TRIM(AS654))=0</formula>
    </cfRule>
  </conditionalFormatting>
  <conditionalFormatting sqref="BG654:BG657">
    <cfRule type="containsBlanks" dxfId="461" priority="468">
      <formula>LEN(TRIM(BG654))=0</formula>
    </cfRule>
  </conditionalFormatting>
  <conditionalFormatting sqref="BE654:BE657">
    <cfRule type="containsBlanks" dxfId="460" priority="464">
      <formula>LEN(TRIM(BE654))=0</formula>
    </cfRule>
  </conditionalFormatting>
  <conditionalFormatting sqref="BE654:BE657">
    <cfRule type="containsBlanks" dxfId="459" priority="465">
      <formula>LEN(TRIM(BE654))=0</formula>
    </cfRule>
  </conditionalFormatting>
  <conditionalFormatting sqref="AY654:BD657">
    <cfRule type="containsBlanks" dxfId="458" priority="466">
      <formula>LEN(TRIM(AY654))=0</formula>
    </cfRule>
  </conditionalFormatting>
  <conditionalFormatting sqref="AY654:BD657">
    <cfRule type="containsBlanks" dxfId="457" priority="467">
      <formula>LEN(TRIM(AY654))=0</formula>
    </cfRule>
  </conditionalFormatting>
  <conditionalFormatting sqref="I658">
    <cfRule type="containsBlanks" dxfId="456" priority="463">
      <formula>LEN(TRIM(I658))=0</formula>
    </cfRule>
  </conditionalFormatting>
  <conditionalFormatting sqref="J658">
    <cfRule type="containsBlanks" dxfId="455" priority="462">
      <formula>LEN(TRIM(J658))=0</formula>
    </cfRule>
  </conditionalFormatting>
  <conditionalFormatting sqref="K658:M658">
    <cfRule type="containsBlanks" dxfId="454" priority="461">
      <formula>LEN(TRIM(K658))=0</formula>
    </cfRule>
  </conditionalFormatting>
  <conditionalFormatting sqref="X658">
    <cfRule type="containsBlanks" dxfId="453" priority="460">
      <formula>LEN(TRIM(X658))=0</formula>
    </cfRule>
  </conditionalFormatting>
  <conditionalFormatting sqref="L672">
    <cfRule type="containsBlanks" dxfId="452" priority="283">
      <formula>LEN(TRIM(L672))=0</formula>
    </cfRule>
  </conditionalFormatting>
  <conditionalFormatting sqref="AP658">
    <cfRule type="containsBlanks" dxfId="451" priority="458">
      <formula>LEN(TRIM(AP658))=0</formula>
    </cfRule>
  </conditionalFormatting>
  <conditionalFormatting sqref="AI659">
    <cfRule type="containsBlanks" dxfId="450" priority="457">
      <formula>LEN(TRIM(AI659))=0</formula>
    </cfRule>
  </conditionalFormatting>
  <conditionalFormatting sqref="AI658:AN658">
    <cfRule type="containsBlanks" dxfId="449" priority="456">
      <formula>LEN(TRIM(AI658))=0</formula>
    </cfRule>
  </conditionalFormatting>
  <conditionalFormatting sqref="F659:H659 N659:W659 Y659:AG659">
    <cfRule type="containsBlanks" dxfId="448" priority="455">
      <formula>LEN(TRIM(F659))=0</formula>
    </cfRule>
  </conditionalFormatting>
  <conditionalFormatting sqref="I659">
    <cfRule type="containsBlanks" dxfId="447" priority="454">
      <formula>LEN(TRIM(I659))=0</formula>
    </cfRule>
  </conditionalFormatting>
  <conditionalFormatting sqref="J659">
    <cfRule type="containsBlanks" dxfId="446" priority="453">
      <formula>LEN(TRIM(J659))=0</formula>
    </cfRule>
  </conditionalFormatting>
  <conditionalFormatting sqref="K659:M659">
    <cfRule type="containsBlanks" dxfId="445" priority="452">
      <formula>LEN(TRIM(K659))=0</formula>
    </cfRule>
  </conditionalFormatting>
  <conditionalFormatting sqref="X659">
    <cfRule type="containsBlanks" dxfId="444" priority="451">
      <formula>LEN(TRIM(X659))=0</formula>
    </cfRule>
  </conditionalFormatting>
  <conditionalFormatting sqref="S658">
    <cfRule type="containsBlanks" dxfId="443" priority="450">
      <formula>LEN(TRIM(S658))=0</formula>
    </cfRule>
  </conditionalFormatting>
  <conditionalFormatting sqref="T658">
    <cfRule type="containsBlanks" dxfId="442" priority="449">
      <formula>LEN(TRIM(T658))=0</formula>
    </cfRule>
  </conditionalFormatting>
  <conditionalFormatting sqref="AO659">
    <cfRule type="containsBlanks" dxfId="441" priority="448">
      <formula>LEN(TRIM(AO659))=0</formula>
    </cfRule>
  </conditionalFormatting>
  <conditionalFormatting sqref="AP659">
    <cfRule type="containsBlanks" dxfId="440" priority="447">
      <formula>LEN(TRIM(AP659))=0</formula>
    </cfRule>
  </conditionalFormatting>
  <conditionalFormatting sqref="AL659">
    <cfRule type="containsBlanks" dxfId="439" priority="446">
      <formula>LEN(TRIM(AL659))=0</formula>
    </cfRule>
  </conditionalFormatting>
  <conditionalFormatting sqref="AS658:AT658">
    <cfRule type="containsBlanks" dxfId="438" priority="445">
      <formula>LEN(TRIM(AS658))=0</formula>
    </cfRule>
  </conditionalFormatting>
  <conditionalFormatting sqref="AU659:AV659">
    <cfRule type="containsBlanks" dxfId="437" priority="444">
      <formula>LEN(TRIM(AU659))=0</formula>
    </cfRule>
  </conditionalFormatting>
  <conditionalFormatting sqref="BE658:BE659">
    <cfRule type="containsBlanks" dxfId="436" priority="440">
      <formula>LEN(TRIM(BE658))=0</formula>
    </cfRule>
  </conditionalFormatting>
  <conditionalFormatting sqref="BE658:BE659">
    <cfRule type="containsBlanks" dxfId="435" priority="441">
      <formula>LEN(TRIM(BE658))=0</formula>
    </cfRule>
  </conditionalFormatting>
  <conditionalFormatting sqref="AY658:BD659">
    <cfRule type="containsBlanks" dxfId="434" priority="442">
      <formula>LEN(TRIM(AY658))=0</formula>
    </cfRule>
  </conditionalFormatting>
  <conditionalFormatting sqref="AY658:BD659">
    <cfRule type="containsBlanks" dxfId="433" priority="443">
      <formula>LEN(TRIM(AY658))=0</formula>
    </cfRule>
  </conditionalFormatting>
  <conditionalFormatting sqref="BG658:BG659">
    <cfRule type="containsBlanks" dxfId="432" priority="439">
      <formula>LEN(TRIM(BG658))=0</formula>
    </cfRule>
  </conditionalFormatting>
  <conditionalFormatting sqref="AQ658:AR658">
    <cfRule type="containsBlanks" dxfId="431" priority="438">
      <formula>LEN(TRIM(AQ658))=0</formula>
    </cfRule>
  </conditionalFormatting>
  <conditionalFormatting sqref="AU658:AV658">
    <cfRule type="containsBlanks" dxfId="430" priority="437">
      <formula>LEN(TRIM(AU658))=0</formula>
    </cfRule>
  </conditionalFormatting>
  <conditionalFormatting sqref="AX658:AX659">
    <cfRule type="containsBlanks" dxfId="429" priority="436">
      <formula>LEN(TRIM(AX658))=0</formula>
    </cfRule>
  </conditionalFormatting>
  <conditionalFormatting sqref="I660">
    <cfRule type="containsBlanks" dxfId="428" priority="435">
      <formula>LEN(TRIM(I660))=0</formula>
    </cfRule>
  </conditionalFormatting>
  <conditionalFormatting sqref="J660">
    <cfRule type="containsBlanks" dxfId="427" priority="434">
      <formula>LEN(TRIM(J660))=0</formula>
    </cfRule>
  </conditionalFormatting>
  <conditionalFormatting sqref="O672">
    <cfRule type="containsBlanks" dxfId="426" priority="281">
      <formula>LEN(TRIM(O672))=0</formula>
    </cfRule>
  </conditionalFormatting>
  <conditionalFormatting sqref="K660:N660">
    <cfRule type="containsBlanks" dxfId="425" priority="432">
      <formula>LEN(TRIM(K660))=0</formula>
    </cfRule>
  </conditionalFormatting>
  <conditionalFormatting sqref="P660">
    <cfRule type="containsBlanks" dxfId="424" priority="431">
      <formula>LEN(TRIM(P660))=0</formula>
    </cfRule>
  </conditionalFormatting>
  <conditionalFormatting sqref="AE660">
    <cfRule type="containsBlanks" dxfId="423" priority="430">
      <formula>LEN(TRIM(AE660))=0</formula>
    </cfRule>
  </conditionalFormatting>
  <conditionalFormatting sqref="AB660">
    <cfRule type="containsBlanks" dxfId="422" priority="429">
      <formula>LEN(TRIM(AB660))=0</formula>
    </cfRule>
  </conditionalFormatting>
  <conditionalFormatting sqref="AP660">
    <cfRule type="containsBlanks" dxfId="421" priority="428">
      <formula>LEN(TRIM(AP660))=0</formula>
    </cfRule>
  </conditionalFormatting>
  <conditionalFormatting sqref="AX660">
    <cfRule type="containsBlanks" dxfId="420" priority="427">
      <formula>LEN(TRIM(AX660))=0</formula>
    </cfRule>
  </conditionalFormatting>
  <conditionalFormatting sqref="AU660:AV660">
    <cfRule type="containsBlanks" dxfId="419" priority="426">
      <formula>LEN(TRIM(AU660))=0</formula>
    </cfRule>
  </conditionalFormatting>
  <conditionalFormatting sqref="BE660">
    <cfRule type="containsBlanks" dxfId="418" priority="422">
      <formula>LEN(TRIM(BE660))=0</formula>
    </cfRule>
  </conditionalFormatting>
  <conditionalFormatting sqref="BE660">
    <cfRule type="containsBlanks" dxfId="417" priority="423">
      <formula>LEN(TRIM(BE660))=0</formula>
    </cfRule>
  </conditionalFormatting>
  <conditionalFormatting sqref="AY660:BD660">
    <cfRule type="containsBlanks" dxfId="416" priority="424">
      <formula>LEN(TRIM(AY660))=0</formula>
    </cfRule>
  </conditionalFormatting>
  <conditionalFormatting sqref="AY660:BD660">
    <cfRule type="containsBlanks" dxfId="415" priority="425">
      <formula>LEN(TRIM(AY660))=0</formula>
    </cfRule>
  </conditionalFormatting>
  <conditionalFormatting sqref="BF658:BF659">
    <cfRule type="containsBlanks" dxfId="414" priority="421">
      <formula>LEN(TRIM(BF658))=0</formula>
    </cfRule>
  </conditionalFormatting>
  <conditionalFormatting sqref="BG660">
    <cfRule type="containsBlanks" dxfId="413" priority="420">
      <formula>LEN(TRIM(BG660))=0</formula>
    </cfRule>
  </conditionalFormatting>
  <conditionalFormatting sqref="BF660">
    <cfRule type="containsBlanks" dxfId="412" priority="419">
      <formula>LEN(TRIM(BF660))=0</formula>
    </cfRule>
  </conditionalFormatting>
  <conditionalFormatting sqref="L661">
    <cfRule type="containsBlanks" dxfId="411" priority="418">
      <formula>LEN(TRIM(L661))=0</formula>
    </cfRule>
  </conditionalFormatting>
  <conditionalFormatting sqref="K662 M662">
    <cfRule type="containsBlanks" dxfId="410" priority="417">
      <formula>LEN(TRIM(K662))=0</formula>
    </cfRule>
  </conditionalFormatting>
  <conditionalFormatting sqref="L662">
    <cfRule type="containsBlanks" dxfId="409" priority="416">
      <formula>LEN(TRIM(L662))=0</formula>
    </cfRule>
  </conditionalFormatting>
  <conditionalFormatting sqref="I661:I662">
    <cfRule type="containsBlanks" dxfId="408" priority="415">
      <formula>LEN(TRIM(I661))=0</formula>
    </cfRule>
  </conditionalFormatting>
  <conditionalFormatting sqref="J661:J662">
    <cfRule type="containsBlanks" dxfId="407" priority="414">
      <formula>LEN(TRIM(J661))=0</formula>
    </cfRule>
  </conditionalFormatting>
  <conditionalFormatting sqref="N661:P662">
    <cfRule type="containsBlanks" dxfId="406" priority="413">
      <formula>LEN(TRIM(N661))=0</formula>
    </cfRule>
  </conditionalFormatting>
  <conditionalFormatting sqref="AB661:AB662">
    <cfRule type="containsBlanks" dxfId="405" priority="412">
      <formula>LEN(TRIM(AB661))=0</formula>
    </cfRule>
  </conditionalFormatting>
  <conditionalFormatting sqref="AC661:AD662">
    <cfRule type="containsBlanks" dxfId="404" priority="411">
      <formula>LEN(TRIM(AC661))=0</formula>
    </cfRule>
  </conditionalFormatting>
  <conditionalFormatting sqref="AI661:AN662">
    <cfRule type="containsBlanks" dxfId="403" priority="410">
      <formula>LEN(TRIM(AI661))=0</formula>
    </cfRule>
  </conditionalFormatting>
  <conditionalFormatting sqref="AS661:AV662">
    <cfRule type="containsBlanks" dxfId="402" priority="409">
      <formula>LEN(TRIM(AS661))=0</formula>
    </cfRule>
  </conditionalFormatting>
  <conditionalFormatting sqref="AW661:AW662">
    <cfRule type="containsBlanks" dxfId="401" priority="408">
      <formula>LEN(TRIM(AW661))=0</formula>
    </cfRule>
  </conditionalFormatting>
  <conditionalFormatting sqref="BE661:BE662">
    <cfRule type="containsBlanks" dxfId="400" priority="404">
      <formula>LEN(TRIM(BE661))=0</formula>
    </cfRule>
  </conditionalFormatting>
  <conditionalFormatting sqref="BE661:BE662">
    <cfRule type="containsBlanks" dxfId="399" priority="405">
      <formula>LEN(TRIM(BE661))=0</formula>
    </cfRule>
  </conditionalFormatting>
  <conditionalFormatting sqref="AY661:BD662">
    <cfRule type="containsBlanks" dxfId="398" priority="406">
      <formula>LEN(TRIM(AY661))=0</formula>
    </cfRule>
  </conditionalFormatting>
  <conditionalFormatting sqref="AY661:BD662">
    <cfRule type="containsBlanks" dxfId="397" priority="407">
      <formula>LEN(TRIM(AY661))=0</formula>
    </cfRule>
  </conditionalFormatting>
  <conditionalFormatting sqref="BG661:BG662">
    <cfRule type="containsBlanks" dxfId="396" priority="403">
      <formula>LEN(TRIM(BG661))=0</formula>
    </cfRule>
  </conditionalFormatting>
  <conditionalFormatting sqref="BF661:BF662">
    <cfRule type="containsBlanks" dxfId="395" priority="402">
      <formula>LEN(TRIM(BF661))=0</formula>
    </cfRule>
  </conditionalFormatting>
  <conditionalFormatting sqref="S661:S662">
    <cfRule type="containsBlanks" dxfId="394" priority="401">
      <formula>LEN(TRIM(S661))=0</formula>
    </cfRule>
  </conditionalFormatting>
  <conditionalFormatting sqref="T661:T662">
    <cfRule type="containsBlanks" dxfId="393" priority="400">
      <formula>LEN(TRIM(T661))=0</formula>
    </cfRule>
  </conditionalFormatting>
  <conditionalFormatting sqref="H663:H664">
    <cfRule type="containsBlanks" dxfId="392" priority="399">
      <formula>LEN(TRIM(H663))=0</formula>
    </cfRule>
  </conditionalFormatting>
  <conditionalFormatting sqref="I663:I664">
    <cfRule type="containsBlanks" dxfId="391" priority="398">
      <formula>LEN(TRIM(I663))=0</formula>
    </cfRule>
  </conditionalFormatting>
  <conditionalFormatting sqref="J663:J664">
    <cfRule type="containsBlanks" dxfId="390" priority="397">
      <formula>LEN(TRIM(J663))=0</formula>
    </cfRule>
  </conditionalFormatting>
  <conditionalFormatting sqref="L663">
    <cfRule type="containsBlanks" dxfId="389" priority="396">
      <formula>LEN(TRIM(L663))=0</formula>
    </cfRule>
  </conditionalFormatting>
  <conditionalFormatting sqref="N663:P663">
    <cfRule type="containsBlanks" dxfId="388" priority="395">
      <formula>LEN(TRIM(N663))=0</formula>
    </cfRule>
  </conditionalFormatting>
  <conditionalFormatting sqref="K664 M664">
    <cfRule type="containsBlanks" dxfId="387" priority="394">
      <formula>LEN(TRIM(K664))=0</formula>
    </cfRule>
  </conditionalFormatting>
  <conditionalFormatting sqref="L664">
    <cfRule type="containsBlanks" dxfId="386" priority="393">
      <formula>LEN(TRIM(L664))=0</formula>
    </cfRule>
  </conditionalFormatting>
  <conditionalFormatting sqref="N664:P664">
    <cfRule type="containsBlanks" dxfId="385" priority="392">
      <formula>LEN(TRIM(N664))=0</formula>
    </cfRule>
  </conditionalFormatting>
  <conditionalFormatting sqref="Z663:Z664">
    <cfRule type="containsBlanks" dxfId="384" priority="391">
      <formula>LEN(TRIM(Z663))=0</formula>
    </cfRule>
  </conditionalFormatting>
  <conditionalFormatting sqref="AP663">
    <cfRule type="containsBlanks" dxfId="383" priority="390">
      <formula>LEN(TRIM(AP663))=0</formula>
    </cfRule>
  </conditionalFormatting>
  <conditionalFormatting sqref="AP664">
    <cfRule type="containsBlanks" dxfId="382" priority="389">
      <formula>LEN(TRIM(AP664))=0</formula>
    </cfRule>
  </conditionalFormatting>
  <conditionalFormatting sqref="AU663:AV664">
    <cfRule type="containsBlanks" dxfId="381" priority="388">
      <formula>LEN(TRIM(AU663))=0</formula>
    </cfRule>
  </conditionalFormatting>
  <conditionalFormatting sqref="AW663:AW664">
    <cfRule type="containsBlanks" dxfId="380" priority="387">
      <formula>LEN(TRIM(AW663))=0</formula>
    </cfRule>
  </conditionalFormatting>
  <conditionalFormatting sqref="AX663:AX664">
    <cfRule type="containsBlanks" dxfId="379" priority="386">
      <formula>LEN(TRIM(AX663))=0</formula>
    </cfRule>
  </conditionalFormatting>
  <conditionalFormatting sqref="BE663:BE664">
    <cfRule type="containsBlanks" dxfId="378" priority="382">
      <formula>LEN(TRIM(BE663))=0</formula>
    </cfRule>
  </conditionalFormatting>
  <conditionalFormatting sqref="BE663:BE664">
    <cfRule type="containsBlanks" dxfId="377" priority="383">
      <formula>LEN(TRIM(BE663))=0</formula>
    </cfRule>
  </conditionalFormatting>
  <conditionalFormatting sqref="AY663:BD664">
    <cfRule type="containsBlanks" dxfId="376" priority="384">
      <formula>LEN(TRIM(AY663))=0</formula>
    </cfRule>
  </conditionalFormatting>
  <conditionalFormatting sqref="AY663:BD664">
    <cfRule type="containsBlanks" dxfId="375" priority="385">
      <formula>LEN(TRIM(AY663))=0</formula>
    </cfRule>
  </conditionalFormatting>
  <conditionalFormatting sqref="BG663:BG664">
    <cfRule type="containsBlanks" dxfId="374" priority="381">
      <formula>LEN(TRIM(BG663))=0</formula>
    </cfRule>
  </conditionalFormatting>
  <conditionalFormatting sqref="BF663:BF664">
    <cfRule type="containsBlanks" dxfId="373" priority="380">
      <formula>LEN(TRIM(BF663))=0</formula>
    </cfRule>
  </conditionalFormatting>
  <conditionalFormatting sqref="BG666">
    <cfRule type="containsBlanks" dxfId="372" priority="379">
      <formula>LEN(TRIM(BG666))=0</formula>
    </cfRule>
  </conditionalFormatting>
  <conditionalFormatting sqref="O665">
    <cfRule type="containsBlanks" dxfId="371" priority="378">
      <formula>LEN(TRIM(O665))=0</formula>
    </cfRule>
  </conditionalFormatting>
  <conditionalFormatting sqref="N666 P666">
    <cfRule type="containsBlanks" dxfId="370" priority="377">
      <formula>LEN(TRIM(N666))=0</formula>
    </cfRule>
  </conditionalFormatting>
  <conditionalFormatting sqref="O666">
    <cfRule type="containsBlanks" dxfId="369" priority="376">
      <formula>LEN(TRIM(O666))=0</formula>
    </cfRule>
  </conditionalFormatting>
  <conditionalFormatting sqref="H665:H666">
    <cfRule type="containsBlanks" dxfId="368" priority="375">
      <formula>LEN(TRIM(H665))=0</formula>
    </cfRule>
  </conditionalFormatting>
  <conditionalFormatting sqref="I665:I666">
    <cfRule type="containsBlanks" dxfId="367" priority="374">
      <formula>LEN(TRIM(I665))=0</formula>
    </cfRule>
  </conditionalFormatting>
  <conditionalFormatting sqref="J665:J666">
    <cfRule type="containsBlanks" dxfId="366" priority="373">
      <formula>LEN(TRIM(J665))=0</formula>
    </cfRule>
  </conditionalFormatting>
  <conditionalFormatting sqref="K665:M666">
    <cfRule type="containsBlanks" dxfId="365" priority="372">
      <formula>LEN(TRIM(K665))=0</formula>
    </cfRule>
  </conditionalFormatting>
  <conditionalFormatting sqref="Z665:Z666">
    <cfRule type="containsBlanks" dxfId="364" priority="371">
      <formula>LEN(TRIM(Z665))=0</formula>
    </cfRule>
  </conditionalFormatting>
  <conditionalFormatting sqref="AE665:AF666">
    <cfRule type="containsBlanks" dxfId="363" priority="370">
      <formula>LEN(TRIM(AE665))=0</formula>
    </cfRule>
  </conditionalFormatting>
  <conditionalFormatting sqref="AB665">
    <cfRule type="containsBlanks" dxfId="362" priority="369">
      <formula>LEN(TRIM(AB665))=0</formula>
    </cfRule>
  </conditionalFormatting>
  <conditionalFormatting sqref="AA666">
    <cfRule type="containsBlanks" dxfId="361" priority="368">
      <formula>LEN(TRIM(AA666))=0</formula>
    </cfRule>
  </conditionalFormatting>
  <conditionalFormatting sqref="AB666">
    <cfRule type="containsBlanks" dxfId="360" priority="367">
      <formula>LEN(TRIM(AB666))=0</formula>
    </cfRule>
  </conditionalFormatting>
  <conditionalFormatting sqref="AO665:AO666">
    <cfRule type="containsBlanks" dxfId="359" priority="366">
      <formula>LEN(TRIM(AO665))=0</formula>
    </cfRule>
  </conditionalFormatting>
  <conditionalFormatting sqref="AP665:AP666">
    <cfRule type="containsBlanks" dxfId="358" priority="365">
      <formula>LEN(TRIM(AP665))=0</formula>
    </cfRule>
  </conditionalFormatting>
  <conditionalFormatting sqref="BF678">
    <cfRule type="containsBlanks" dxfId="357" priority="136">
      <formula>LEN(TRIM(BF678))=0</formula>
    </cfRule>
  </conditionalFormatting>
  <conditionalFormatting sqref="AU665:AV666">
    <cfRule type="containsBlanks" dxfId="356" priority="364">
      <formula>LEN(TRIM(AU665))=0</formula>
    </cfRule>
  </conditionalFormatting>
  <conditionalFormatting sqref="AX665:AX666">
    <cfRule type="containsBlanks" dxfId="355" priority="363">
      <formula>LEN(TRIM(AX665))=0</formula>
    </cfRule>
  </conditionalFormatting>
  <conditionalFormatting sqref="AW665:AW666">
    <cfRule type="containsBlanks" dxfId="354" priority="362">
      <formula>LEN(TRIM(AW665))=0</formula>
    </cfRule>
  </conditionalFormatting>
  <conditionalFormatting sqref="F667:G667">
    <cfRule type="containsBlanks" dxfId="353" priority="361">
      <formula>LEN(TRIM(F667))=0</formula>
    </cfRule>
  </conditionalFormatting>
  <conditionalFormatting sqref="N667 P667">
    <cfRule type="containsBlanks" dxfId="352" priority="360">
      <formula>LEN(TRIM(N667))=0</formula>
    </cfRule>
  </conditionalFormatting>
  <conditionalFormatting sqref="O667">
    <cfRule type="containsBlanks" dxfId="351" priority="359">
      <formula>LEN(TRIM(O667))=0</formula>
    </cfRule>
  </conditionalFormatting>
  <conditionalFormatting sqref="H667">
    <cfRule type="containsBlanks" dxfId="350" priority="358">
      <formula>LEN(TRIM(H667))=0</formula>
    </cfRule>
  </conditionalFormatting>
  <conditionalFormatting sqref="I667">
    <cfRule type="containsBlanks" dxfId="349" priority="357">
      <formula>LEN(TRIM(I667))=0</formula>
    </cfRule>
  </conditionalFormatting>
  <conditionalFormatting sqref="J667">
    <cfRule type="containsBlanks" dxfId="348" priority="356">
      <formula>LEN(TRIM(J667))=0</formula>
    </cfRule>
  </conditionalFormatting>
  <conditionalFormatting sqref="K667:M667">
    <cfRule type="containsBlanks" dxfId="347" priority="355">
      <formula>LEN(TRIM(K667))=0</formula>
    </cfRule>
  </conditionalFormatting>
  <conditionalFormatting sqref="Y667 AC667:AD667 AG667:AH667">
    <cfRule type="containsBlanks" dxfId="346" priority="354">
      <formula>LEN(TRIM(Y667))=0</formula>
    </cfRule>
  </conditionalFormatting>
  <conditionalFormatting sqref="Z667">
    <cfRule type="containsBlanks" dxfId="345" priority="353">
      <formula>LEN(TRIM(Z667))=0</formula>
    </cfRule>
  </conditionalFormatting>
  <conditionalFormatting sqref="AE667:AF667">
    <cfRule type="containsBlanks" dxfId="344" priority="352">
      <formula>LEN(TRIM(AE667))=0</formula>
    </cfRule>
  </conditionalFormatting>
  <conditionalFormatting sqref="AA667">
    <cfRule type="containsBlanks" dxfId="343" priority="351">
      <formula>LEN(TRIM(AA667))=0</formula>
    </cfRule>
  </conditionalFormatting>
  <conditionalFormatting sqref="AB667">
    <cfRule type="containsBlanks" dxfId="342" priority="350">
      <formula>LEN(TRIM(AB667))=0</formula>
    </cfRule>
  </conditionalFormatting>
  <conditionalFormatting sqref="BG667">
    <cfRule type="containsBlanks" dxfId="341" priority="349">
      <formula>LEN(TRIM(BG667))=0</formula>
    </cfRule>
  </conditionalFormatting>
  <conditionalFormatting sqref="BF665:BF666">
    <cfRule type="containsBlanks" dxfId="340" priority="348">
      <formula>LEN(TRIM(BF665))=0</formula>
    </cfRule>
  </conditionalFormatting>
  <conditionalFormatting sqref="AP667">
    <cfRule type="containsBlanks" dxfId="339" priority="347">
      <formula>LEN(TRIM(AP667))=0</formula>
    </cfRule>
  </conditionalFormatting>
  <conditionalFormatting sqref="AU667:AV667">
    <cfRule type="containsBlanks" dxfId="338" priority="346">
      <formula>LEN(TRIM(AU667))=0</formula>
    </cfRule>
  </conditionalFormatting>
  <conditionalFormatting sqref="AW667">
    <cfRule type="containsBlanks" dxfId="337" priority="345">
      <formula>LEN(TRIM(AW667))=0</formula>
    </cfRule>
  </conditionalFormatting>
  <conditionalFormatting sqref="BF667">
    <cfRule type="containsBlanks" dxfId="336" priority="344">
      <formula>LEN(TRIM(BF667))=0</formula>
    </cfRule>
  </conditionalFormatting>
  <conditionalFormatting sqref="H668">
    <cfRule type="containsBlanks" dxfId="335" priority="343">
      <formula>LEN(TRIM(H668))=0</formula>
    </cfRule>
  </conditionalFormatting>
  <conditionalFormatting sqref="I668">
    <cfRule type="containsBlanks" dxfId="334" priority="342">
      <formula>LEN(TRIM(I668))=0</formula>
    </cfRule>
  </conditionalFormatting>
  <conditionalFormatting sqref="J668">
    <cfRule type="containsBlanks" dxfId="333" priority="341">
      <formula>LEN(TRIM(J668))=0</formula>
    </cfRule>
  </conditionalFormatting>
  <conditionalFormatting sqref="O668">
    <cfRule type="containsBlanks" dxfId="332" priority="339">
      <formula>LEN(TRIM(O668))=0</formula>
    </cfRule>
  </conditionalFormatting>
  <conditionalFormatting sqref="M668">
    <cfRule type="containsBlanks" dxfId="331" priority="338">
      <formula>LEN(TRIM(M668))=0</formula>
    </cfRule>
  </conditionalFormatting>
  <conditionalFormatting sqref="K668">
    <cfRule type="containsBlanks" dxfId="330" priority="337">
      <formula>LEN(TRIM(K668))=0</formula>
    </cfRule>
  </conditionalFormatting>
  <conditionalFormatting sqref="AB668">
    <cfRule type="containsBlanks" dxfId="329" priority="336">
      <formula>LEN(TRIM(AB668))=0</formula>
    </cfRule>
  </conditionalFormatting>
  <conditionalFormatting sqref="AC668:AD668">
    <cfRule type="containsBlanks" dxfId="328" priority="335">
      <formula>LEN(TRIM(AC668))=0</formula>
    </cfRule>
  </conditionalFormatting>
  <conditionalFormatting sqref="AU668:AV668">
    <cfRule type="containsBlanks" dxfId="327" priority="334">
      <formula>LEN(TRIM(AU668))=0</formula>
    </cfRule>
  </conditionalFormatting>
  <conditionalFormatting sqref="AW668">
    <cfRule type="containsBlanks" dxfId="326" priority="333">
      <formula>LEN(TRIM(AW668))=0</formula>
    </cfRule>
  </conditionalFormatting>
  <conditionalFormatting sqref="BE668">
    <cfRule type="containsBlanks" dxfId="325" priority="329">
      <formula>LEN(TRIM(BE668))=0</formula>
    </cfRule>
  </conditionalFormatting>
  <conditionalFormatting sqref="BE668">
    <cfRule type="containsBlanks" dxfId="324" priority="330">
      <formula>LEN(TRIM(BE668))=0</formula>
    </cfRule>
  </conditionalFormatting>
  <conditionalFormatting sqref="AY668:BD668">
    <cfRule type="containsBlanks" dxfId="323" priority="331">
      <formula>LEN(TRIM(AY668))=0</formula>
    </cfRule>
  </conditionalFormatting>
  <conditionalFormatting sqref="AY668:BD668">
    <cfRule type="containsBlanks" dxfId="322" priority="332">
      <formula>LEN(TRIM(AY668))=0</formula>
    </cfRule>
  </conditionalFormatting>
  <conditionalFormatting sqref="BG668">
    <cfRule type="containsBlanks" dxfId="321" priority="328">
      <formula>LEN(TRIM(BG668))=0</formula>
    </cfRule>
  </conditionalFormatting>
  <conditionalFormatting sqref="BF668">
    <cfRule type="containsBlanks" dxfId="320" priority="327">
      <formula>LEN(TRIM(BF668))=0</formula>
    </cfRule>
  </conditionalFormatting>
  <conditionalFormatting sqref="BF669">
    <cfRule type="containsBlanks" dxfId="319" priority="326">
      <formula>LEN(TRIM(BF669))=0</formula>
    </cfRule>
  </conditionalFormatting>
  <conditionalFormatting sqref="F669:G669">
    <cfRule type="containsBlanks" dxfId="318" priority="325">
      <formula>LEN(TRIM(F669))=0</formula>
    </cfRule>
  </conditionalFormatting>
  <conditionalFormatting sqref="H669">
    <cfRule type="containsBlanks" dxfId="317" priority="324">
      <formula>LEN(TRIM(H669))=0</formula>
    </cfRule>
  </conditionalFormatting>
  <conditionalFormatting sqref="BE674:BE676">
    <cfRule type="containsBlanks" dxfId="316" priority="184">
      <formula>LEN(TRIM(BE674))=0</formula>
    </cfRule>
  </conditionalFormatting>
  <conditionalFormatting sqref="BE674:BE676">
    <cfRule type="containsBlanks" dxfId="315" priority="183">
      <formula>LEN(TRIM(BE674))=0</formula>
    </cfRule>
  </conditionalFormatting>
  <conditionalFormatting sqref="L669">
    <cfRule type="containsBlanks" dxfId="314" priority="321">
      <formula>LEN(TRIM(L669))=0</formula>
    </cfRule>
  </conditionalFormatting>
  <conditionalFormatting sqref="M669">
    <cfRule type="containsBlanks" dxfId="313" priority="320">
      <formula>LEN(TRIM(M669))=0</formula>
    </cfRule>
  </conditionalFormatting>
  <conditionalFormatting sqref="K669">
    <cfRule type="containsBlanks" dxfId="312" priority="319">
      <formula>LEN(TRIM(K669))=0</formula>
    </cfRule>
  </conditionalFormatting>
  <conditionalFormatting sqref="N669:P669">
    <cfRule type="containsBlanks" dxfId="311" priority="318">
      <formula>LEN(TRIM(N669))=0</formula>
    </cfRule>
  </conditionalFormatting>
  <conditionalFormatting sqref="AA669">
    <cfRule type="containsBlanks" dxfId="310" priority="317">
      <formula>LEN(TRIM(AA669))=0</formula>
    </cfRule>
  </conditionalFormatting>
  <conditionalFormatting sqref="AB669">
    <cfRule type="containsBlanks" dxfId="309" priority="316">
      <formula>LEN(TRIM(AB669))=0</formula>
    </cfRule>
  </conditionalFormatting>
  <conditionalFormatting sqref="AC669:AD669">
    <cfRule type="containsBlanks" dxfId="308" priority="315">
      <formula>LEN(TRIM(AC669))=0</formula>
    </cfRule>
  </conditionalFormatting>
  <conditionalFormatting sqref="BG670 Q670:Z670 AE670:AK670 AS670:AT671 Q671:T671 AI671:AK671">
    <cfRule type="containsBlanks" dxfId="307" priority="314">
      <formula>LEN(TRIM(Q670))=0</formula>
    </cfRule>
  </conditionalFormatting>
  <conditionalFormatting sqref="BI670:BI671">
    <cfRule type="notContainsBlanks" dxfId="306" priority="313">
      <formula>LEN(TRIM(BI670))&gt;0</formula>
    </cfRule>
  </conditionalFormatting>
  <conditionalFormatting sqref="BF670">
    <cfRule type="containsBlanks" dxfId="305" priority="312">
      <formula>LEN(TRIM(BF670))=0</formula>
    </cfRule>
  </conditionalFormatting>
  <conditionalFormatting sqref="F670:G670">
    <cfRule type="containsBlanks" dxfId="304" priority="311">
      <formula>LEN(TRIM(F670))=0</formula>
    </cfRule>
  </conditionalFormatting>
  <conditionalFormatting sqref="H670">
    <cfRule type="containsBlanks" dxfId="303" priority="310">
      <formula>LEN(TRIM(H670))=0</formula>
    </cfRule>
  </conditionalFormatting>
  <conditionalFormatting sqref="I671">
    <cfRule type="containsBlanks" dxfId="302" priority="309">
      <formula>LEN(TRIM(I671))=0</formula>
    </cfRule>
  </conditionalFormatting>
  <conditionalFormatting sqref="J671">
    <cfRule type="containsBlanks" dxfId="301" priority="308">
      <formula>LEN(TRIM(J671))=0</formula>
    </cfRule>
  </conditionalFormatting>
  <conditionalFormatting sqref="L670:L671">
    <cfRule type="containsBlanks" dxfId="300" priority="307">
      <formula>LEN(TRIM(L670))=0</formula>
    </cfRule>
  </conditionalFormatting>
  <conditionalFormatting sqref="K670:K671">
    <cfRule type="containsBlanks" dxfId="299" priority="305">
      <formula>LEN(TRIM(K670))=0</formula>
    </cfRule>
  </conditionalFormatting>
  <conditionalFormatting sqref="N670:P670">
    <cfRule type="containsBlanks" dxfId="298" priority="304">
      <formula>LEN(TRIM(N670))=0</formula>
    </cfRule>
  </conditionalFormatting>
  <conditionalFormatting sqref="AA670">
    <cfRule type="containsBlanks" dxfId="297" priority="303">
      <formula>LEN(TRIM(AA670))=0</formula>
    </cfRule>
  </conditionalFormatting>
  <conditionalFormatting sqref="AB670">
    <cfRule type="containsBlanks" dxfId="296" priority="302">
      <formula>LEN(TRIM(AB670))=0</formula>
    </cfRule>
  </conditionalFormatting>
  <conditionalFormatting sqref="AC670:AD670">
    <cfRule type="containsBlanks" dxfId="295" priority="301">
      <formula>LEN(TRIM(AC670))=0</formula>
    </cfRule>
  </conditionalFormatting>
  <conditionalFormatting sqref="AL670">
    <cfRule type="containsBlanks" dxfId="294" priority="300">
      <formula>LEN(TRIM(AL670))=0</formula>
    </cfRule>
  </conditionalFormatting>
  <conditionalFormatting sqref="AM670:AN670">
    <cfRule type="containsBlanks" dxfId="293" priority="299">
      <formula>LEN(TRIM(AM670))=0</formula>
    </cfRule>
  </conditionalFormatting>
  <conditionalFormatting sqref="AO670">
    <cfRule type="containsBlanks" dxfId="292" priority="298">
      <formula>LEN(TRIM(AO670))=0</formula>
    </cfRule>
  </conditionalFormatting>
  <conditionalFormatting sqref="AP669:AP670">
    <cfRule type="containsBlanks" dxfId="291" priority="297">
      <formula>LEN(TRIM(AP669))=0</formula>
    </cfRule>
  </conditionalFormatting>
  <conditionalFormatting sqref="AQ670:AR671">
    <cfRule type="containsBlanks" dxfId="290" priority="296">
      <formula>LEN(TRIM(AQ670))=0</formula>
    </cfRule>
  </conditionalFormatting>
  <conditionalFormatting sqref="AX669:AX670">
    <cfRule type="containsBlanks" dxfId="289" priority="295">
      <formula>LEN(TRIM(AX669))=0</formula>
    </cfRule>
  </conditionalFormatting>
  <conditionalFormatting sqref="AU669:AV670">
    <cfRule type="containsBlanks" dxfId="288" priority="294">
      <formula>LEN(TRIM(AU669))=0</formula>
    </cfRule>
  </conditionalFormatting>
  <conditionalFormatting sqref="AW669:AW670">
    <cfRule type="containsBlanks" dxfId="287" priority="293">
      <formula>LEN(TRIM(AW669))=0</formula>
    </cfRule>
  </conditionalFormatting>
  <conditionalFormatting sqref="BE669:BE670">
    <cfRule type="containsBlanks" dxfId="286" priority="289">
      <formula>LEN(TRIM(BE669))=0</formula>
    </cfRule>
  </conditionalFormatting>
  <conditionalFormatting sqref="BE669:BE670">
    <cfRule type="containsBlanks" dxfId="285" priority="290">
      <formula>LEN(TRIM(BE669))=0</formula>
    </cfRule>
  </conditionalFormatting>
  <conditionalFormatting sqref="AY669:BD670">
    <cfRule type="containsBlanks" dxfId="284" priority="291">
      <formula>LEN(TRIM(AY669))=0</formula>
    </cfRule>
  </conditionalFormatting>
  <conditionalFormatting sqref="AY669:BD670">
    <cfRule type="containsBlanks" dxfId="283" priority="292">
      <formula>LEN(TRIM(AY669))=0</formula>
    </cfRule>
  </conditionalFormatting>
  <conditionalFormatting sqref="F672:G672">
    <cfRule type="containsBlanks" dxfId="282" priority="288">
      <formula>LEN(TRIM(F672))=0</formula>
    </cfRule>
  </conditionalFormatting>
  <conditionalFormatting sqref="H672">
    <cfRule type="containsBlanks" dxfId="281" priority="287">
      <formula>LEN(TRIM(H672))=0</formula>
    </cfRule>
  </conditionalFormatting>
  <conditionalFormatting sqref="AG678">
    <cfRule type="containsBlanks" dxfId="280" priority="148">
      <formula>LEN(TRIM(AG678))=0</formula>
    </cfRule>
  </conditionalFormatting>
  <conditionalFormatting sqref="K672">
    <cfRule type="containsBlanks" dxfId="279" priority="284">
      <formula>LEN(TRIM(K672))=0</formula>
    </cfRule>
  </conditionalFormatting>
  <conditionalFormatting sqref="BE678">
    <cfRule type="containsBlanks" dxfId="278" priority="138">
      <formula>LEN(TRIM(BE678))=0</formula>
    </cfRule>
  </conditionalFormatting>
  <conditionalFormatting sqref="M672">
    <cfRule type="containsBlanks" dxfId="277" priority="282">
      <formula>LEN(TRIM(M672))=0</formula>
    </cfRule>
  </conditionalFormatting>
  <conditionalFormatting sqref="N671 P671">
    <cfRule type="containsBlanks" dxfId="276" priority="280">
      <formula>LEN(TRIM(N671))=0</formula>
    </cfRule>
  </conditionalFormatting>
  <conditionalFormatting sqref="O671">
    <cfRule type="containsBlanks" dxfId="275" priority="279">
      <formula>LEN(TRIM(O671))=0</formula>
    </cfRule>
  </conditionalFormatting>
  <conditionalFormatting sqref="M671">
    <cfRule type="containsBlanks" dxfId="274" priority="278">
      <formula>LEN(TRIM(M671))=0</formula>
    </cfRule>
  </conditionalFormatting>
  <conditionalFormatting sqref="F671:G671">
    <cfRule type="containsBlanks" dxfId="273" priority="277">
      <formula>LEN(TRIM(F671))=0</formula>
    </cfRule>
  </conditionalFormatting>
  <conditionalFormatting sqref="H671">
    <cfRule type="containsBlanks" dxfId="272" priority="276">
      <formula>LEN(TRIM(H671))=0</formula>
    </cfRule>
  </conditionalFormatting>
  <conditionalFormatting sqref="W671:Z672">
    <cfRule type="containsBlanks" dxfId="271" priority="275">
      <formula>LEN(TRIM(W671))=0</formula>
    </cfRule>
  </conditionalFormatting>
  <conditionalFormatting sqref="I669:I670">
    <cfRule type="containsBlanks" dxfId="270" priority="274">
      <formula>LEN(TRIM(I669))=0</formula>
    </cfRule>
  </conditionalFormatting>
  <conditionalFormatting sqref="J669:J670">
    <cfRule type="containsBlanks" dxfId="269" priority="273">
      <formula>LEN(TRIM(J669))=0</formula>
    </cfRule>
  </conditionalFormatting>
  <conditionalFormatting sqref="I672">
    <cfRule type="containsBlanks" dxfId="268" priority="272">
      <formula>LEN(TRIM(I672))=0</formula>
    </cfRule>
  </conditionalFormatting>
  <conditionalFormatting sqref="J672">
    <cfRule type="containsBlanks" dxfId="267" priority="271">
      <formula>LEN(TRIM(J672))=0</formula>
    </cfRule>
  </conditionalFormatting>
  <conditionalFormatting sqref="AE671:AH672">
    <cfRule type="containsBlanks" dxfId="266" priority="270">
      <formula>LEN(TRIM(AE671))=0</formula>
    </cfRule>
  </conditionalFormatting>
  <conditionalFormatting sqref="AA671:AA672">
    <cfRule type="containsBlanks" dxfId="265" priority="269">
      <formula>LEN(TRIM(AA671))=0</formula>
    </cfRule>
  </conditionalFormatting>
  <conditionalFormatting sqref="AB671:AB672">
    <cfRule type="containsBlanks" dxfId="264" priority="268">
      <formula>LEN(TRIM(AB671))=0</formula>
    </cfRule>
  </conditionalFormatting>
  <conditionalFormatting sqref="AC671:AD672">
    <cfRule type="containsBlanks" dxfId="263" priority="267">
      <formula>LEN(TRIM(AC671))=0</formula>
    </cfRule>
  </conditionalFormatting>
  <conditionalFormatting sqref="AI672">
    <cfRule type="containsBlanks" dxfId="262" priority="266">
      <formula>LEN(TRIM(AI672))=0</formula>
    </cfRule>
  </conditionalFormatting>
  <conditionalFormatting sqref="AN671:AN672">
    <cfRule type="containsBlanks" dxfId="261" priority="265">
      <formula>LEN(TRIM(AN671))=0</formula>
    </cfRule>
  </conditionalFormatting>
  <conditionalFormatting sqref="AM671:AM672">
    <cfRule type="containsBlanks" dxfId="260" priority="264">
      <formula>LEN(TRIM(AM671))=0</formula>
    </cfRule>
  </conditionalFormatting>
  <conditionalFormatting sqref="AL671:AL672">
    <cfRule type="containsBlanks" dxfId="259" priority="263">
      <formula>LEN(TRIM(AL671))=0</formula>
    </cfRule>
  </conditionalFormatting>
  <conditionalFormatting sqref="AO671:AO672">
    <cfRule type="containsBlanks" dxfId="258" priority="262">
      <formula>LEN(TRIM(AO671))=0</formula>
    </cfRule>
  </conditionalFormatting>
  <conditionalFormatting sqref="AP671:AP672">
    <cfRule type="containsBlanks" dxfId="257" priority="261">
      <formula>LEN(TRIM(AP671))=0</formula>
    </cfRule>
  </conditionalFormatting>
  <conditionalFormatting sqref="AX671:AX672">
    <cfRule type="containsBlanks" dxfId="256" priority="260">
      <formula>LEN(TRIM(AX671))=0</formula>
    </cfRule>
  </conditionalFormatting>
  <conditionalFormatting sqref="AU671:AV672">
    <cfRule type="containsBlanks" dxfId="255" priority="259">
      <formula>LEN(TRIM(AU671))=0</formula>
    </cfRule>
  </conditionalFormatting>
  <conditionalFormatting sqref="AW671:AW672">
    <cfRule type="containsBlanks" dxfId="254" priority="258">
      <formula>LEN(TRIM(AW671))=0</formula>
    </cfRule>
  </conditionalFormatting>
  <conditionalFormatting sqref="BE671:BE672">
    <cfRule type="containsBlanks" dxfId="253" priority="254">
      <formula>LEN(TRIM(BE671))=0</formula>
    </cfRule>
  </conditionalFormatting>
  <conditionalFormatting sqref="BE671:BE672">
    <cfRule type="containsBlanks" dxfId="252" priority="255">
      <formula>LEN(TRIM(BE671))=0</formula>
    </cfRule>
  </conditionalFormatting>
  <conditionalFormatting sqref="AY671:BD672">
    <cfRule type="containsBlanks" dxfId="251" priority="256">
      <formula>LEN(TRIM(AY671))=0</formula>
    </cfRule>
  </conditionalFormatting>
  <conditionalFormatting sqref="AY671:BD672">
    <cfRule type="containsBlanks" dxfId="250" priority="257">
      <formula>LEN(TRIM(AY671))=0</formula>
    </cfRule>
  </conditionalFormatting>
  <conditionalFormatting sqref="BG671:BG672">
    <cfRule type="containsBlanks" dxfId="249" priority="253">
      <formula>LEN(TRIM(BG671))=0</formula>
    </cfRule>
  </conditionalFormatting>
  <conditionalFormatting sqref="BF671:BF672">
    <cfRule type="containsBlanks" dxfId="248" priority="252">
      <formula>LEN(TRIM(BF671))=0</formula>
    </cfRule>
  </conditionalFormatting>
  <conditionalFormatting sqref="F673">
    <cfRule type="containsBlanks" dxfId="247" priority="251">
      <formula>LEN(TRIM(F673))=0</formula>
    </cfRule>
  </conditionalFormatting>
  <conditionalFormatting sqref="H673">
    <cfRule type="containsBlanks" dxfId="246" priority="250">
      <formula>LEN(TRIM(H673))=0</formula>
    </cfRule>
  </conditionalFormatting>
  <conditionalFormatting sqref="I673">
    <cfRule type="containsBlanks" dxfId="245" priority="249">
      <formula>LEN(TRIM(I673))=0</formula>
    </cfRule>
  </conditionalFormatting>
  <conditionalFormatting sqref="J673">
    <cfRule type="containsBlanks" dxfId="244" priority="248">
      <formula>LEN(TRIM(J673))=0</formula>
    </cfRule>
  </conditionalFormatting>
  <conditionalFormatting sqref="K673:M673">
    <cfRule type="containsBlanks" dxfId="243" priority="247">
      <formula>LEN(TRIM(K673))=0</formula>
    </cfRule>
  </conditionalFormatting>
  <conditionalFormatting sqref="O673">
    <cfRule type="containsBlanks" dxfId="242" priority="246">
      <formula>LEN(TRIM(O673))=0</formula>
    </cfRule>
  </conditionalFormatting>
  <conditionalFormatting sqref="W673:X673">
    <cfRule type="containsBlanks" dxfId="241" priority="245">
      <formula>LEN(TRIM(W673))=0</formula>
    </cfRule>
  </conditionalFormatting>
  <conditionalFormatting sqref="AA673">
    <cfRule type="containsBlanks" dxfId="240" priority="244">
      <formula>LEN(TRIM(AA673))=0</formula>
    </cfRule>
  </conditionalFormatting>
  <conditionalFormatting sqref="AB673">
    <cfRule type="containsBlanks" dxfId="239" priority="243">
      <formula>LEN(TRIM(AB673))=0</formula>
    </cfRule>
  </conditionalFormatting>
  <conditionalFormatting sqref="AG673">
    <cfRule type="containsBlanks" dxfId="238" priority="242">
      <formula>LEN(TRIM(AG673))=0</formula>
    </cfRule>
  </conditionalFormatting>
  <conditionalFormatting sqref="AI673:AN673">
    <cfRule type="containsBlanks" dxfId="237" priority="241">
      <formula>LEN(TRIM(AI673))=0</formula>
    </cfRule>
  </conditionalFormatting>
  <conditionalFormatting sqref="AX673">
    <cfRule type="containsBlanks" dxfId="236" priority="240">
      <formula>LEN(TRIM(AX673))=0</formula>
    </cfRule>
  </conditionalFormatting>
  <conditionalFormatting sqref="AW673">
    <cfRule type="containsBlanks" dxfId="235" priority="239">
      <formula>LEN(TRIM(AW673))=0</formula>
    </cfRule>
  </conditionalFormatting>
  <conditionalFormatting sqref="AS673:AV673">
    <cfRule type="containsBlanks" dxfId="234" priority="238">
      <formula>LEN(TRIM(AS673))=0</formula>
    </cfRule>
  </conditionalFormatting>
  <conditionalFormatting sqref="S673">
    <cfRule type="containsBlanks" dxfId="233" priority="237">
      <formula>LEN(TRIM(S673))=0</formula>
    </cfRule>
  </conditionalFormatting>
  <conditionalFormatting sqref="T673">
    <cfRule type="containsBlanks" dxfId="232" priority="236">
      <formula>LEN(TRIM(T673))=0</formula>
    </cfRule>
  </conditionalFormatting>
  <conditionalFormatting sqref="BE673">
    <cfRule type="containsBlanks" dxfId="231" priority="232">
      <formula>LEN(TRIM(BE673))=0</formula>
    </cfRule>
  </conditionalFormatting>
  <conditionalFormatting sqref="BE673">
    <cfRule type="containsBlanks" dxfId="230" priority="233">
      <formula>LEN(TRIM(BE673))=0</formula>
    </cfRule>
  </conditionalFormatting>
  <conditionalFormatting sqref="AY673:BD673">
    <cfRule type="containsBlanks" dxfId="229" priority="234">
      <formula>LEN(TRIM(AY673))=0</formula>
    </cfRule>
  </conditionalFormatting>
  <conditionalFormatting sqref="AY673:BD673">
    <cfRule type="containsBlanks" dxfId="228" priority="235">
      <formula>LEN(TRIM(AY673))=0</formula>
    </cfRule>
  </conditionalFormatting>
  <conditionalFormatting sqref="BG673">
    <cfRule type="containsBlanks" dxfId="227" priority="231">
      <formula>LEN(TRIM(BG673))=0</formula>
    </cfRule>
  </conditionalFormatting>
  <conditionalFormatting sqref="BF673">
    <cfRule type="containsBlanks" dxfId="226" priority="230">
      <formula>LEN(TRIM(BF673))=0</formula>
    </cfRule>
  </conditionalFormatting>
  <conditionalFormatting sqref="H674">
    <cfRule type="containsBlanks" dxfId="225" priority="229">
      <formula>LEN(TRIM(H674))=0</formula>
    </cfRule>
  </conditionalFormatting>
  <conditionalFormatting sqref="I674">
    <cfRule type="containsBlanks" dxfId="224" priority="228">
      <formula>LEN(TRIM(I674))=0</formula>
    </cfRule>
  </conditionalFormatting>
  <conditionalFormatting sqref="J674">
    <cfRule type="containsBlanks" dxfId="223" priority="227">
      <formula>LEN(TRIM(J674))=0</formula>
    </cfRule>
  </conditionalFormatting>
  <conditionalFormatting sqref="L674">
    <cfRule type="containsBlanks" dxfId="222" priority="226">
      <formula>LEN(TRIM(L674))=0</formula>
    </cfRule>
  </conditionalFormatting>
  <conditionalFormatting sqref="N674:P674">
    <cfRule type="containsBlanks" dxfId="221" priority="225">
      <formula>LEN(TRIM(N674))=0</formula>
    </cfRule>
  </conditionalFormatting>
  <conditionalFormatting sqref="AB674">
    <cfRule type="containsBlanks" dxfId="220" priority="224">
      <formula>LEN(TRIM(AB674))=0</formula>
    </cfRule>
  </conditionalFormatting>
  <conditionalFormatting sqref="Y674">
    <cfRule type="containsBlanks" dxfId="219" priority="223">
      <formula>LEN(TRIM(Y674))=0</formula>
    </cfRule>
  </conditionalFormatting>
  <conditionalFormatting sqref="AI674:AN674">
    <cfRule type="containsBlanks" dxfId="218" priority="222">
      <formula>LEN(TRIM(AI674))=0</formula>
    </cfRule>
  </conditionalFormatting>
  <conditionalFormatting sqref="AF674">
    <cfRule type="containsBlanks" dxfId="217" priority="221">
      <formula>LEN(TRIM(AF674))=0</formula>
    </cfRule>
  </conditionalFormatting>
  <conditionalFormatting sqref="AC674:AD674">
    <cfRule type="containsBlanks" dxfId="216" priority="220">
      <formula>LEN(TRIM(AC674))=0</formula>
    </cfRule>
  </conditionalFormatting>
  <conditionalFormatting sqref="AX674">
    <cfRule type="containsBlanks" dxfId="215" priority="219">
      <formula>LEN(TRIM(AX674))=0</formula>
    </cfRule>
  </conditionalFormatting>
  <conditionalFormatting sqref="AS674:AV674">
    <cfRule type="containsBlanks" dxfId="214" priority="218">
      <formula>LEN(TRIM(AS674))=0</formula>
    </cfRule>
  </conditionalFormatting>
  <conditionalFormatting sqref="F675:G675 K675 M675 Q675:R675 AE675 Z675:AA675 AO675 AG675:AH675 AW675 U675:X675 AQ675:AR675">
    <cfRule type="containsBlanks" dxfId="213" priority="217">
      <formula>LEN(TRIM(F675))=0</formula>
    </cfRule>
  </conditionalFormatting>
  <conditionalFormatting sqref="BI675">
    <cfRule type="notContainsBlanks" dxfId="212" priority="216">
      <formula>LEN(TRIM(BI675))&gt;0</formula>
    </cfRule>
  </conditionalFormatting>
  <conditionalFormatting sqref="H675">
    <cfRule type="containsBlanks" dxfId="211" priority="215">
      <formula>LEN(TRIM(H675))=0</formula>
    </cfRule>
  </conditionalFormatting>
  <conditionalFormatting sqref="I675">
    <cfRule type="containsBlanks" dxfId="210" priority="214">
      <formula>LEN(TRIM(I675))=0</formula>
    </cfRule>
  </conditionalFormatting>
  <conditionalFormatting sqref="J675">
    <cfRule type="containsBlanks" dxfId="209" priority="213">
      <formula>LEN(TRIM(J675))=0</formula>
    </cfRule>
  </conditionalFormatting>
  <conditionalFormatting sqref="L675">
    <cfRule type="containsBlanks" dxfId="208" priority="212">
      <formula>LEN(TRIM(L675))=0</formula>
    </cfRule>
  </conditionalFormatting>
  <conditionalFormatting sqref="N675:P675">
    <cfRule type="containsBlanks" dxfId="207" priority="211">
      <formula>LEN(TRIM(N675))=0</formula>
    </cfRule>
  </conditionalFormatting>
  <conditionalFormatting sqref="AB675">
    <cfRule type="containsBlanks" dxfId="206" priority="210">
      <formula>LEN(TRIM(AB675))=0</formula>
    </cfRule>
  </conditionalFormatting>
  <conditionalFormatting sqref="Y675">
    <cfRule type="containsBlanks" dxfId="205" priority="209">
      <formula>LEN(TRIM(Y675))=0</formula>
    </cfRule>
  </conditionalFormatting>
  <conditionalFormatting sqref="AI675:AN675">
    <cfRule type="containsBlanks" dxfId="204" priority="208">
      <formula>LEN(TRIM(AI675))=0</formula>
    </cfRule>
  </conditionalFormatting>
  <conditionalFormatting sqref="AF675">
    <cfRule type="containsBlanks" dxfId="203" priority="207">
      <formula>LEN(TRIM(AF675))=0</formula>
    </cfRule>
  </conditionalFormatting>
  <conditionalFormatting sqref="AC675:AD675">
    <cfRule type="containsBlanks" dxfId="202" priority="206">
      <formula>LEN(TRIM(AC675))=0</formula>
    </cfRule>
  </conditionalFormatting>
  <conditionalFormatting sqref="AX675">
    <cfRule type="containsBlanks" dxfId="201" priority="205">
      <formula>LEN(TRIM(AX675))=0</formula>
    </cfRule>
  </conditionalFormatting>
  <conditionalFormatting sqref="AS675:AV675">
    <cfRule type="containsBlanks" dxfId="200" priority="204">
      <formula>LEN(TRIM(AS675))=0</formula>
    </cfRule>
  </conditionalFormatting>
  <conditionalFormatting sqref="F676:G676 K676 M676 Q676:R676 AE676 Z676:AA676 AO676 AG676:AH676 AW676 U676:X676 AQ676:AR676">
    <cfRule type="containsBlanks" dxfId="199" priority="203">
      <formula>LEN(TRIM(F676))=0</formula>
    </cfRule>
  </conditionalFormatting>
  <conditionalFormatting sqref="BI676">
    <cfRule type="notContainsBlanks" dxfId="198" priority="202">
      <formula>LEN(TRIM(BI676))&gt;0</formula>
    </cfRule>
  </conditionalFormatting>
  <conditionalFormatting sqref="H676">
    <cfRule type="containsBlanks" dxfId="197" priority="201">
      <formula>LEN(TRIM(H676))=0</formula>
    </cfRule>
  </conditionalFormatting>
  <conditionalFormatting sqref="I676">
    <cfRule type="containsBlanks" dxfId="196" priority="200">
      <formula>LEN(TRIM(I676))=0</formula>
    </cfRule>
  </conditionalFormatting>
  <conditionalFormatting sqref="J676">
    <cfRule type="containsBlanks" dxfId="195" priority="199">
      <formula>LEN(TRIM(J676))=0</formula>
    </cfRule>
  </conditionalFormatting>
  <conditionalFormatting sqref="L676">
    <cfRule type="containsBlanks" dxfId="194" priority="198">
      <formula>LEN(TRIM(L676))=0</formula>
    </cfRule>
  </conditionalFormatting>
  <conditionalFormatting sqref="N676:P676">
    <cfRule type="containsBlanks" dxfId="193" priority="197">
      <formula>LEN(TRIM(N676))=0</formula>
    </cfRule>
  </conditionalFormatting>
  <conditionalFormatting sqref="AB676">
    <cfRule type="containsBlanks" dxfId="192" priority="196">
      <formula>LEN(TRIM(AB676))=0</formula>
    </cfRule>
  </conditionalFormatting>
  <conditionalFormatting sqref="Y676">
    <cfRule type="containsBlanks" dxfId="191" priority="195">
      <formula>LEN(TRIM(Y676))=0</formula>
    </cfRule>
  </conditionalFormatting>
  <conditionalFormatting sqref="AI676:AN676">
    <cfRule type="containsBlanks" dxfId="190" priority="194">
      <formula>LEN(TRIM(AI676))=0</formula>
    </cfRule>
  </conditionalFormatting>
  <conditionalFormatting sqref="AF676">
    <cfRule type="containsBlanks" dxfId="189" priority="193">
      <formula>LEN(TRIM(AF676))=0</formula>
    </cfRule>
  </conditionalFormatting>
  <conditionalFormatting sqref="AC676:AD676">
    <cfRule type="containsBlanks" dxfId="188" priority="192">
      <formula>LEN(TRIM(AC676))=0</formula>
    </cfRule>
  </conditionalFormatting>
  <conditionalFormatting sqref="AX676">
    <cfRule type="containsBlanks" dxfId="187" priority="191">
      <formula>LEN(TRIM(AX676))=0</formula>
    </cfRule>
  </conditionalFormatting>
  <conditionalFormatting sqref="AS676:AV676">
    <cfRule type="containsBlanks" dxfId="186" priority="190">
      <formula>LEN(TRIM(AS676))=0</formula>
    </cfRule>
  </conditionalFormatting>
  <conditionalFormatting sqref="S674:S676">
    <cfRule type="containsBlanks" dxfId="185" priority="189">
      <formula>LEN(TRIM(S674))=0</formula>
    </cfRule>
  </conditionalFormatting>
  <conditionalFormatting sqref="T674:T676">
    <cfRule type="containsBlanks" dxfId="184" priority="188">
      <formula>LEN(TRIM(T674))=0</formula>
    </cfRule>
  </conditionalFormatting>
  <conditionalFormatting sqref="AP674:AP676">
    <cfRule type="containsBlanks" dxfId="183" priority="187">
      <formula>LEN(TRIM(AP674))=0</formula>
    </cfRule>
  </conditionalFormatting>
  <conditionalFormatting sqref="AY674:BD676">
    <cfRule type="containsBlanks" dxfId="182" priority="185">
      <formula>LEN(TRIM(AY674))=0</formula>
    </cfRule>
  </conditionalFormatting>
  <conditionalFormatting sqref="AY674:BD676">
    <cfRule type="containsBlanks" dxfId="181" priority="186">
      <formula>LEN(TRIM(AY674))=0</formula>
    </cfRule>
  </conditionalFormatting>
  <conditionalFormatting sqref="BG674:BG676">
    <cfRule type="containsBlanks" dxfId="180" priority="182">
      <formula>LEN(TRIM(BG674))=0</formula>
    </cfRule>
  </conditionalFormatting>
  <conditionalFormatting sqref="BF674:BF676">
    <cfRule type="containsBlanks" dxfId="179" priority="181">
      <formula>LEN(TRIM(BF674))=0</formula>
    </cfRule>
  </conditionalFormatting>
  <conditionalFormatting sqref="I677">
    <cfRule type="containsBlanks" dxfId="178" priority="180">
      <formula>LEN(TRIM(I677))=0</formula>
    </cfRule>
  </conditionalFormatting>
  <conditionalFormatting sqref="J677">
    <cfRule type="containsBlanks" dxfId="177" priority="179">
      <formula>LEN(TRIM(J677))=0</formula>
    </cfRule>
  </conditionalFormatting>
  <conditionalFormatting sqref="K677:M677">
    <cfRule type="containsBlanks" dxfId="176" priority="177">
      <formula>LEN(TRIM(K677))=0</formula>
    </cfRule>
  </conditionalFormatting>
  <conditionalFormatting sqref="N677:P677">
    <cfRule type="containsBlanks" dxfId="175" priority="176">
      <formula>LEN(TRIM(N677))=0</formula>
    </cfRule>
  </conditionalFormatting>
  <conditionalFormatting sqref="X677">
    <cfRule type="containsBlanks" dxfId="174" priority="175">
      <formula>LEN(TRIM(X677))=0</formula>
    </cfRule>
  </conditionalFormatting>
  <conditionalFormatting sqref="AE677">
    <cfRule type="containsBlanks" dxfId="173" priority="174">
      <formula>LEN(TRIM(AE677))=0</formula>
    </cfRule>
  </conditionalFormatting>
  <conditionalFormatting sqref="AC677:AD677">
    <cfRule type="containsBlanks" dxfId="172" priority="173">
      <formula>LEN(TRIM(AC677))=0</formula>
    </cfRule>
  </conditionalFormatting>
  <conditionalFormatting sqref="AF677">
    <cfRule type="containsBlanks" dxfId="171" priority="172">
      <formula>LEN(TRIM(AF677))=0</formula>
    </cfRule>
  </conditionalFormatting>
  <conditionalFormatting sqref="AK677:AL677">
    <cfRule type="containsBlanks" dxfId="170" priority="171">
      <formula>LEN(TRIM(AK677))=0</formula>
    </cfRule>
  </conditionalFormatting>
  <conditionalFormatting sqref="AN677">
    <cfRule type="containsBlanks" dxfId="169" priority="170">
      <formula>LEN(TRIM(AN677))=0</formula>
    </cfRule>
  </conditionalFormatting>
  <conditionalFormatting sqref="AX677">
    <cfRule type="containsBlanks" dxfId="168" priority="169">
      <formula>LEN(TRIM(AX677))=0</formula>
    </cfRule>
  </conditionalFormatting>
  <conditionalFormatting sqref="AU677:AV677">
    <cfRule type="containsBlanks" dxfId="167" priority="168">
      <formula>LEN(TRIM(AU677))=0</formula>
    </cfRule>
  </conditionalFormatting>
  <conditionalFormatting sqref="BE677">
    <cfRule type="containsBlanks" dxfId="166" priority="164">
      <formula>LEN(TRIM(BE677))=0</formula>
    </cfRule>
  </conditionalFormatting>
  <conditionalFormatting sqref="BE677">
    <cfRule type="containsBlanks" dxfId="165" priority="165">
      <formula>LEN(TRIM(BE677))=0</formula>
    </cfRule>
  </conditionalFormatting>
  <conditionalFormatting sqref="AY677:BD677">
    <cfRule type="containsBlanks" dxfId="164" priority="166">
      <formula>LEN(TRIM(AY677))=0</formula>
    </cfRule>
  </conditionalFormatting>
  <conditionalFormatting sqref="AY677:BD677">
    <cfRule type="containsBlanks" dxfId="163" priority="167">
      <formula>LEN(TRIM(AY677))=0</formula>
    </cfRule>
  </conditionalFormatting>
  <conditionalFormatting sqref="BG677">
    <cfRule type="containsBlanks" dxfId="162" priority="163">
      <formula>LEN(TRIM(BG677))=0</formula>
    </cfRule>
  </conditionalFormatting>
  <conditionalFormatting sqref="BF677">
    <cfRule type="containsBlanks" dxfId="161" priority="162">
      <formula>LEN(TRIM(BF677))=0</formula>
    </cfRule>
  </conditionalFormatting>
  <conditionalFormatting sqref="L678">
    <cfRule type="containsBlanks" dxfId="160" priority="160">
      <formula>LEN(TRIM(L678))=0</formula>
    </cfRule>
  </conditionalFormatting>
  <conditionalFormatting sqref="N678:P678">
    <cfRule type="containsBlanks" dxfId="159" priority="159">
      <formula>LEN(TRIM(N678))=0</formula>
    </cfRule>
  </conditionalFormatting>
  <conditionalFormatting sqref="I678">
    <cfRule type="containsBlanks" dxfId="158" priority="158">
      <formula>LEN(TRIM(I678))=0</formula>
    </cfRule>
  </conditionalFormatting>
  <conditionalFormatting sqref="J678">
    <cfRule type="containsBlanks" dxfId="157" priority="157">
      <formula>LEN(TRIM(J678))=0</formula>
    </cfRule>
  </conditionalFormatting>
  <conditionalFormatting sqref="W678">
    <cfRule type="containsBlanks" dxfId="156" priority="152">
      <formula>LEN(TRIM(W678))=0</formula>
    </cfRule>
  </conditionalFormatting>
  <conditionalFormatting sqref="X678">
    <cfRule type="containsBlanks" dxfId="155" priority="151">
      <formula>LEN(TRIM(X678))=0</formula>
    </cfRule>
  </conditionalFormatting>
  <conditionalFormatting sqref="AL678">
    <cfRule type="containsBlanks" dxfId="154" priority="147">
      <formula>LEN(TRIM(AL678))=0</formula>
    </cfRule>
  </conditionalFormatting>
  <conditionalFormatting sqref="AP678">
    <cfRule type="containsBlanks" dxfId="153" priority="144">
      <formula>LEN(TRIM(AP678))=0</formula>
    </cfRule>
  </conditionalFormatting>
  <conditionalFormatting sqref="AX678">
    <cfRule type="containsBlanks" dxfId="152" priority="143">
      <formula>LEN(TRIM(AX678))=0</formula>
    </cfRule>
  </conditionalFormatting>
  <conditionalFormatting sqref="AU678:AV678">
    <cfRule type="containsBlanks" dxfId="151" priority="142">
      <formula>LEN(TRIM(AU678))=0</formula>
    </cfRule>
  </conditionalFormatting>
  <conditionalFormatting sqref="BE678">
    <cfRule type="containsBlanks" dxfId="150" priority="139">
      <formula>LEN(TRIM(BE678))=0</formula>
    </cfRule>
  </conditionalFormatting>
  <conditionalFormatting sqref="AY678:BD678">
    <cfRule type="containsBlanks" dxfId="149" priority="140">
      <formula>LEN(TRIM(AY678))=0</formula>
    </cfRule>
  </conditionalFormatting>
  <conditionalFormatting sqref="AY678:BD678">
    <cfRule type="containsBlanks" dxfId="148" priority="141">
      <formula>LEN(TRIM(AY678))=0</formula>
    </cfRule>
  </conditionalFormatting>
  <conditionalFormatting sqref="BG678">
    <cfRule type="containsBlanks" dxfId="147" priority="137">
      <formula>LEN(TRIM(BG678))=0</formula>
    </cfRule>
  </conditionalFormatting>
  <conditionalFormatting sqref="M679 K679">
    <cfRule type="containsBlanks" dxfId="146" priority="135">
      <formula>LEN(TRIM(K679))=0</formula>
    </cfRule>
  </conditionalFormatting>
  <conditionalFormatting sqref="L679">
    <cfRule type="containsBlanks" dxfId="145" priority="134">
      <formula>LEN(TRIM(L679))=0</formula>
    </cfRule>
  </conditionalFormatting>
  <conditionalFormatting sqref="I679">
    <cfRule type="containsBlanks" dxfId="144" priority="133">
      <formula>LEN(TRIM(I679))=0</formula>
    </cfRule>
  </conditionalFormatting>
  <conditionalFormatting sqref="J679">
    <cfRule type="containsBlanks" dxfId="143" priority="132">
      <formula>LEN(TRIM(J679))=0</formula>
    </cfRule>
  </conditionalFormatting>
  <conditionalFormatting sqref="N679:P679">
    <cfRule type="containsBlanks" dxfId="142" priority="131">
      <formula>LEN(TRIM(N679))=0</formula>
    </cfRule>
  </conditionalFormatting>
  <conditionalFormatting sqref="W679">
    <cfRule type="containsBlanks" dxfId="141" priority="130">
      <formula>LEN(TRIM(W679))=0</formula>
    </cfRule>
  </conditionalFormatting>
  <conditionalFormatting sqref="X679">
    <cfRule type="containsBlanks" dxfId="140" priority="129">
      <formula>LEN(TRIM(X679))=0</formula>
    </cfRule>
  </conditionalFormatting>
  <conditionalFormatting sqref="AG679">
    <cfRule type="containsBlanks" dxfId="139" priority="128">
      <formula>LEN(TRIM(AG679))=0</formula>
    </cfRule>
  </conditionalFormatting>
  <conditionalFormatting sqref="AP679">
    <cfRule type="containsBlanks" dxfId="138" priority="127">
      <formula>LEN(TRIM(AP679))=0</formula>
    </cfRule>
  </conditionalFormatting>
  <conditionalFormatting sqref="BE679">
    <cfRule type="containsBlanks" dxfId="137" priority="123">
      <formula>LEN(TRIM(BE679))=0</formula>
    </cfRule>
  </conditionalFormatting>
  <conditionalFormatting sqref="BE679">
    <cfRule type="containsBlanks" dxfId="136" priority="124">
      <formula>LEN(TRIM(BE679))=0</formula>
    </cfRule>
  </conditionalFormatting>
  <conditionalFormatting sqref="AY679:BD679">
    <cfRule type="containsBlanks" dxfId="135" priority="125">
      <formula>LEN(TRIM(AY679))=0</formula>
    </cfRule>
  </conditionalFormatting>
  <conditionalFormatting sqref="AY679:BD679">
    <cfRule type="containsBlanks" dxfId="134" priority="126">
      <formula>LEN(TRIM(AY679))=0</formula>
    </cfRule>
  </conditionalFormatting>
  <conditionalFormatting sqref="AU679:AV679">
    <cfRule type="containsBlanks" dxfId="133" priority="122">
      <formula>LEN(TRIM(AU679))=0</formula>
    </cfRule>
  </conditionalFormatting>
  <conditionalFormatting sqref="F681">
    <cfRule type="containsBlanks" dxfId="132" priority="121">
      <formula>LEN(TRIM(F681))=0</formula>
    </cfRule>
  </conditionalFormatting>
  <conditionalFormatting sqref="L680">
    <cfRule type="containsBlanks" dxfId="131" priority="119">
      <formula>LEN(TRIM(L680))=0</formula>
    </cfRule>
  </conditionalFormatting>
  <conditionalFormatting sqref="N680:O680">
    <cfRule type="containsBlanks" dxfId="130" priority="118">
      <formula>LEN(TRIM(N680))=0</formula>
    </cfRule>
  </conditionalFormatting>
  <conditionalFormatting sqref="P680">
    <cfRule type="containsBlanks" dxfId="129" priority="117">
      <formula>LEN(TRIM(P680))=0</formula>
    </cfRule>
  </conditionalFormatting>
  <conditionalFormatting sqref="I680">
    <cfRule type="containsBlanks" dxfId="128" priority="116">
      <formula>LEN(TRIM(I680))=0</formula>
    </cfRule>
  </conditionalFormatting>
  <conditionalFormatting sqref="J680">
    <cfRule type="containsBlanks" dxfId="127" priority="115">
      <formula>LEN(TRIM(J680))=0</formula>
    </cfRule>
  </conditionalFormatting>
  <conditionalFormatting sqref="M681 K681">
    <cfRule type="containsBlanks" dxfId="126" priority="114">
      <formula>LEN(TRIM(K681))=0</formula>
    </cfRule>
  </conditionalFormatting>
  <conditionalFormatting sqref="L681">
    <cfRule type="containsBlanks" dxfId="125" priority="113">
      <formula>LEN(TRIM(L681))=0</formula>
    </cfRule>
  </conditionalFormatting>
  <conditionalFormatting sqref="I681">
    <cfRule type="containsBlanks" dxfId="124" priority="110">
      <formula>LEN(TRIM(I681))=0</formula>
    </cfRule>
  </conditionalFormatting>
  <conditionalFormatting sqref="J681">
    <cfRule type="containsBlanks" dxfId="123" priority="109">
      <formula>LEN(TRIM(J681))=0</formula>
    </cfRule>
  </conditionalFormatting>
  <conditionalFormatting sqref="AF680">
    <cfRule type="containsBlanks" dxfId="122" priority="108">
      <formula>LEN(TRIM(AF680))=0</formula>
    </cfRule>
  </conditionalFormatting>
  <conditionalFormatting sqref="Z681:AE681 AG681:AH681">
    <cfRule type="containsBlanks" dxfId="121" priority="107">
      <formula>LEN(TRIM(Z681))=0</formula>
    </cfRule>
  </conditionalFormatting>
  <conditionalFormatting sqref="AF681">
    <cfRule type="containsBlanks" dxfId="120" priority="106">
      <formula>LEN(TRIM(AF681))=0</formula>
    </cfRule>
  </conditionalFormatting>
  <conditionalFormatting sqref="AL680">
    <cfRule type="containsBlanks" dxfId="119" priority="105">
      <formula>LEN(TRIM(AL680))=0</formula>
    </cfRule>
  </conditionalFormatting>
  <conditionalFormatting sqref="AN680">
    <cfRule type="containsBlanks" dxfId="118" priority="104">
      <formula>LEN(TRIM(AN680))=0</formula>
    </cfRule>
  </conditionalFormatting>
  <conditionalFormatting sqref="AK681 AM681">
    <cfRule type="containsBlanks" dxfId="117" priority="103">
      <formula>LEN(TRIM(AK681))=0</formula>
    </cfRule>
  </conditionalFormatting>
  <conditionalFormatting sqref="AL681">
    <cfRule type="containsBlanks" dxfId="116" priority="102">
      <formula>LEN(TRIM(AL681))=0</formula>
    </cfRule>
  </conditionalFormatting>
  <conditionalFormatting sqref="AN681">
    <cfRule type="containsBlanks" dxfId="115" priority="101">
      <formula>LEN(TRIM(AN681))=0</formula>
    </cfRule>
  </conditionalFormatting>
  <conditionalFormatting sqref="AU680:AV681">
    <cfRule type="containsBlanks" dxfId="114" priority="100">
      <formula>LEN(TRIM(AU680))=0</formula>
    </cfRule>
  </conditionalFormatting>
  <conditionalFormatting sqref="AX680:AX681">
    <cfRule type="containsBlanks" dxfId="113" priority="99">
      <formula>LEN(TRIM(AX680))=0</formula>
    </cfRule>
  </conditionalFormatting>
  <conditionalFormatting sqref="N681:O681">
    <cfRule type="containsBlanks" dxfId="112" priority="98">
      <formula>LEN(TRIM(N681))=0</formula>
    </cfRule>
  </conditionalFormatting>
  <conditionalFormatting sqref="P681">
    <cfRule type="containsBlanks" dxfId="111" priority="97">
      <formula>LEN(TRIM(P681))=0</formula>
    </cfRule>
  </conditionalFormatting>
  <conditionalFormatting sqref="BE680:BE681">
    <cfRule type="containsBlanks" dxfId="110" priority="93">
      <formula>LEN(TRIM(BE680))=0</formula>
    </cfRule>
  </conditionalFormatting>
  <conditionalFormatting sqref="BE680:BE681">
    <cfRule type="containsBlanks" dxfId="109" priority="94">
      <formula>LEN(TRIM(BE680))=0</formula>
    </cfRule>
  </conditionalFormatting>
  <conditionalFormatting sqref="AY680:BD681">
    <cfRule type="containsBlanks" dxfId="108" priority="95">
      <formula>LEN(TRIM(AY680))=0</formula>
    </cfRule>
  </conditionalFormatting>
  <conditionalFormatting sqref="AY680:BD681">
    <cfRule type="containsBlanks" dxfId="107" priority="96">
      <formula>LEN(TRIM(AY680))=0</formula>
    </cfRule>
  </conditionalFormatting>
  <conditionalFormatting sqref="BF680:BF681">
    <cfRule type="containsBlanks" dxfId="106" priority="91">
      <formula>LEN(TRIM(BF680))=0</formula>
    </cfRule>
  </conditionalFormatting>
  <conditionalFormatting sqref="BG680:BG681">
    <cfRule type="containsBlanks" dxfId="105" priority="92">
      <formula>LEN(TRIM(BG680))=0</formula>
    </cfRule>
  </conditionalFormatting>
  <conditionalFormatting sqref="F682">
    <cfRule type="containsBlanks" dxfId="104" priority="90">
      <formula>LEN(TRIM(F682))=0</formula>
    </cfRule>
  </conditionalFormatting>
  <conditionalFormatting sqref="I682">
    <cfRule type="containsBlanks" dxfId="103" priority="89">
      <formula>LEN(TRIM(I682))=0</formula>
    </cfRule>
  </conditionalFormatting>
  <conditionalFormatting sqref="J682">
    <cfRule type="containsBlanks" dxfId="102" priority="88">
      <formula>LEN(TRIM(J682))=0</formula>
    </cfRule>
  </conditionalFormatting>
  <conditionalFormatting sqref="K682:P682">
    <cfRule type="containsBlanks" dxfId="101" priority="87">
      <formula>LEN(TRIM(K682))=0</formula>
    </cfRule>
  </conditionalFormatting>
  <conditionalFormatting sqref="AH682">
    <cfRule type="containsBlanks" dxfId="100" priority="86">
      <formula>LEN(TRIM(AH682))=0</formula>
    </cfRule>
  </conditionalFormatting>
  <conditionalFormatting sqref="AF682">
    <cfRule type="containsBlanks" dxfId="99" priority="85">
      <formula>LEN(TRIM(AF682))=0</formula>
    </cfRule>
  </conditionalFormatting>
  <conditionalFormatting sqref="AG682">
    <cfRule type="containsBlanks" dxfId="98" priority="84">
      <formula>LEN(TRIM(AG682))=0</formula>
    </cfRule>
  </conditionalFormatting>
  <conditionalFormatting sqref="W682:X682">
    <cfRule type="containsBlanks" dxfId="97" priority="83">
      <formula>LEN(TRIM(W682))=0</formula>
    </cfRule>
  </conditionalFormatting>
  <conditionalFormatting sqref="AD682">
    <cfRule type="containsBlanks" dxfId="96" priority="82">
      <formula>LEN(TRIM(AD682))=0</formula>
    </cfRule>
  </conditionalFormatting>
  <conditionalFormatting sqref="AK682">
    <cfRule type="containsBlanks" dxfId="95" priority="81">
      <formula>LEN(TRIM(AK682))=0</formula>
    </cfRule>
  </conditionalFormatting>
  <conditionalFormatting sqref="AL682">
    <cfRule type="containsBlanks" dxfId="94" priority="80">
      <formula>LEN(TRIM(AL682))=0</formula>
    </cfRule>
  </conditionalFormatting>
  <conditionalFormatting sqref="AM682">
    <cfRule type="containsBlanks" dxfId="93" priority="79">
      <formula>LEN(TRIM(AM682))=0</formula>
    </cfRule>
  </conditionalFormatting>
  <conditionalFormatting sqref="AN682">
    <cfRule type="containsBlanks" dxfId="92" priority="78">
      <formula>LEN(TRIM(AN682))=0</formula>
    </cfRule>
  </conditionalFormatting>
  <conditionalFormatting sqref="AP682">
    <cfRule type="containsBlanks" dxfId="91" priority="77">
      <formula>LEN(TRIM(AP682))=0</formula>
    </cfRule>
  </conditionalFormatting>
  <conditionalFormatting sqref="G683:H683 U683:V683 Y683:AC683 AE683 AI683:AJ683 AQ683:AT683 AW683">
    <cfRule type="containsBlanks" dxfId="90" priority="76">
      <formula>LEN(TRIM(G683))=0</formula>
    </cfRule>
  </conditionalFormatting>
  <conditionalFormatting sqref="BI683">
    <cfRule type="notContainsBlanks" dxfId="89" priority="75">
      <formula>LEN(TRIM(BI683))&gt;0</formula>
    </cfRule>
  </conditionalFormatting>
  <conditionalFormatting sqref="F683">
    <cfRule type="containsBlanks" dxfId="88" priority="74">
      <formula>LEN(TRIM(F683))=0</formula>
    </cfRule>
  </conditionalFormatting>
  <conditionalFormatting sqref="I683">
    <cfRule type="containsBlanks" dxfId="87" priority="73">
      <formula>LEN(TRIM(I683))=0</formula>
    </cfRule>
  </conditionalFormatting>
  <conditionalFormatting sqref="J683">
    <cfRule type="containsBlanks" dxfId="86" priority="72">
      <formula>LEN(TRIM(J683))=0</formula>
    </cfRule>
  </conditionalFormatting>
  <conditionalFormatting sqref="K683:P683">
    <cfRule type="containsBlanks" dxfId="85" priority="71">
      <formula>LEN(TRIM(K683))=0</formula>
    </cfRule>
  </conditionalFormatting>
  <conditionalFormatting sqref="AH683">
    <cfRule type="containsBlanks" dxfId="84" priority="70">
      <formula>LEN(TRIM(AH683))=0</formula>
    </cfRule>
  </conditionalFormatting>
  <conditionalFormatting sqref="AF683">
    <cfRule type="containsBlanks" dxfId="83" priority="69">
      <formula>LEN(TRIM(AF683))=0</formula>
    </cfRule>
  </conditionalFormatting>
  <conditionalFormatting sqref="AG683">
    <cfRule type="containsBlanks" dxfId="82" priority="68">
      <formula>LEN(TRIM(AG683))=0</formula>
    </cfRule>
  </conditionalFormatting>
  <conditionalFormatting sqref="W683:X683">
    <cfRule type="containsBlanks" dxfId="81" priority="67">
      <formula>LEN(TRIM(W683))=0</formula>
    </cfRule>
  </conditionalFormatting>
  <conditionalFormatting sqref="AD683">
    <cfRule type="containsBlanks" dxfId="80" priority="66">
      <formula>LEN(TRIM(AD683))=0</formula>
    </cfRule>
  </conditionalFormatting>
  <conditionalFormatting sqref="AK683">
    <cfRule type="containsBlanks" dxfId="79" priority="65">
      <formula>LEN(TRIM(AK683))=0</formula>
    </cfRule>
  </conditionalFormatting>
  <conditionalFormatting sqref="AL683">
    <cfRule type="containsBlanks" dxfId="78" priority="64">
      <formula>LEN(TRIM(AL683))=0</formula>
    </cfRule>
  </conditionalFormatting>
  <conditionalFormatting sqref="AM683">
    <cfRule type="containsBlanks" dxfId="77" priority="63">
      <formula>LEN(TRIM(AM683))=0</formula>
    </cfRule>
  </conditionalFormatting>
  <conditionalFormatting sqref="AN683">
    <cfRule type="containsBlanks" dxfId="76" priority="62">
      <formula>LEN(TRIM(AN683))=0</formula>
    </cfRule>
  </conditionalFormatting>
  <conditionalFormatting sqref="AP683">
    <cfRule type="containsBlanks" dxfId="75" priority="61">
      <formula>LEN(TRIM(AP683))=0</formula>
    </cfRule>
  </conditionalFormatting>
  <conditionalFormatting sqref="AU682:AV683">
    <cfRule type="containsBlanks" dxfId="74" priority="60">
      <formula>LEN(TRIM(AU682))=0</formula>
    </cfRule>
  </conditionalFormatting>
  <conditionalFormatting sqref="Q682:T683">
    <cfRule type="containsBlanks" dxfId="73" priority="59">
      <formula>LEN(TRIM(Q682))=0</formula>
    </cfRule>
  </conditionalFormatting>
  <conditionalFormatting sqref="AO682:AO683">
    <cfRule type="containsBlanks" dxfId="72" priority="58">
      <formula>LEN(TRIM(AO682))=0</formula>
    </cfRule>
  </conditionalFormatting>
  <conditionalFormatting sqref="AX683">
    <cfRule type="containsBlanks" dxfId="71" priority="57">
      <formula>LEN(TRIM(AX683))=0</formula>
    </cfRule>
  </conditionalFormatting>
  <conditionalFormatting sqref="BE682:BE683">
    <cfRule type="containsBlanks" dxfId="70" priority="53">
      <formula>LEN(TRIM(BE682))=0</formula>
    </cfRule>
  </conditionalFormatting>
  <conditionalFormatting sqref="BE682:BE683">
    <cfRule type="containsBlanks" dxfId="69" priority="54">
      <formula>LEN(TRIM(BE682))=0</formula>
    </cfRule>
  </conditionalFormatting>
  <conditionalFormatting sqref="AY682:BD683">
    <cfRule type="containsBlanks" dxfId="68" priority="55">
      <formula>LEN(TRIM(AY682))=0</formula>
    </cfRule>
  </conditionalFormatting>
  <conditionalFormatting sqref="AY682:BD683">
    <cfRule type="containsBlanks" dxfId="67" priority="56">
      <formula>LEN(TRIM(AY682))=0</formula>
    </cfRule>
  </conditionalFormatting>
  <conditionalFormatting sqref="BF682:BF683">
    <cfRule type="containsBlanks" dxfId="66" priority="51">
      <formula>LEN(TRIM(BF682))=0</formula>
    </cfRule>
  </conditionalFormatting>
  <conditionalFormatting sqref="BG682:BG683">
    <cfRule type="containsBlanks" dxfId="65" priority="52">
      <formula>LEN(TRIM(BG682))=0</formula>
    </cfRule>
  </conditionalFormatting>
  <conditionalFormatting sqref="G684:H684 Y684:AC684 AE684 AI684:AJ684 AQ684:AT684 AW684">
    <cfRule type="containsBlanks" dxfId="64" priority="50">
      <formula>LEN(TRIM(G684))=0</formula>
    </cfRule>
  </conditionalFormatting>
  <conditionalFormatting sqref="BI684">
    <cfRule type="notContainsBlanks" dxfId="63" priority="49">
      <formula>LEN(TRIM(BI684))&gt;0</formula>
    </cfRule>
  </conditionalFormatting>
  <conditionalFormatting sqref="F684">
    <cfRule type="containsBlanks" dxfId="62" priority="48">
      <formula>LEN(TRIM(F684))=0</formula>
    </cfRule>
  </conditionalFormatting>
  <conditionalFormatting sqref="I684">
    <cfRule type="containsBlanks" dxfId="61" priority="47">
      <formula>LEN(TRIM(I684))=0</formula>
    </cfRule>
  </conditionalFormatting>
  <conditionalFormatting sqref="J684">
    <cfRule type="containsBlanks" dxfId="60" priority="46">
      <formula>LEN(TRIM(J684))=0</formula>
    </cfRule>
  </conditionalFormatting>
  <conditionalFormatting sqref="K684:P684">
    <cfRule type="containsBlanks" dxfId="59" priority="45">
      <formula>LEN(TRIM(K684))=0</formula>
    </cfRule>
  </conditionalFormatting>
  <conditionalFormatting sqref="AH684">
    <cfRule type="containsBlanks" dxfId="58" priority="44">
      <formula>LEN(TRIM(AH684))=0</formula>
    </cfRule>
  </conditionalFormatting>
  <conditionalFormatting sqref="AF684">
    <cfRule type="containsBlanks" dxfId="57" priority="43">
      <formula>LEN(TRIM(AF684))=0</formula>
    </cfRule>
  </conditionalFormatting>
  <conditionalFormatting sqref="AG684">
    <cfRule type="containsBlanks" dxfId="56" priority="42">
      <formula>LEN(TRIM(AG684))=0</formula>
    </cfRule>
  </conditionalFormatting>
  <conditionalFormatting sqref="W684:X684">
    <cfRule type="containsBlanks" dxfId="55" priority="41">
      <formula>LEN(TRIM(W684))=0</formula>
    </cfRule>
  </conditionalFormatting>
  <conditionalFormatting sqref="AD684">
    <cfRule type="containsBlanks" dxfId="54" priority="40">
      <formula>LEN(TRIM(AD684))=0</formula>
    </cfRule>
  </conditionalFormatting>
  <conditionalFormatting sqref="AK684">
    <cfRule type="containsBlanks" dxfId="53" priority="39">
      <formula>LEN(TRIM(AK684))=0</formula>
    </cfRule>
  </conditionalFormatting>
  <conditionalFormatting sqref="AL684">
    <cfRule type="containsBlanks" dxfId="52" priority="38">
      <formula>LEN(TRIM(AL684))=0</formula>
    </cfRule>
  </conditionalFormatting>
  <conditionalFormatting sqref="AM684">
    <cfRule type="containsBlanks" dxfId="51" priority="37">
      <formula>LEN(TRIM(AM684))=0</formula>
    </cfRule>
  </conditionalFormatting>
  <conditionalFormatting sqref="AN684">
    <cfRule type="containsBlanks" dxfId="50" priority="36">
      <formula>LEN(TRIM(AN684))=0</formula>
    </cfRule>
  </conditionalFormatting>
  <conditionalFormatting sqref="AP684">
    <cfRule type="containsBlanks" dxfId="49" priority="35">
      <formula>LEN(TRIM(AP684))=0</formula>
    </cfRule>
  </conditionalFormatting>
  <conditionalFormatting sqref="AU684:AV684">
    <cfRule type="containsBlanks" dxfId="48" priority="34">
      <formula>LEN(TRIM(AU684))=0</formula>
    </cfRule>
  </conditionalFormatting>
  <conditionalFormatting sqref="Q684:T684">
    <cfRule type="containsBlanks" dxfId="47" priority="33">
      <formula>LEN(TRIM(Q684))=0</formula>
    </cfRule>
  </conditionalFormatting>
  <conditionalFormatting sqref="AO684">
    <cfRule type="containsBlanks" dxfId="46" priority="32">
      <formula>LEN(TRIM(AO684))=0</formula>
    </cfRule>
  </conditionalFormatting>
  <conditionalFormatting sqref="AX684">
    <cfRule type="containsBlanks" dxfId="45" priority="31">
      <formula>LEN(TRIM(AX684))=0</formula>
    </cfRule>
  </conditionalFormatting>
  <conditionalFormatting sqref="BE684">
    <cfRule type="containsBlanks" dxfId="44" priority="27">
      <formula>LEN(TRIM(BE684))=0</formula>
    </cfRule>
  </conditionalFormatting>
  <conditionalFormatting sqref="BE684">
    <cfRule type="containsBlanks" dxfId="43" priority="28">
      <formula>LEN(TRIM(BE684))=0</formula>
    </cfRule>
  </conditionalFormatting>
  <conditionalFormatting sqref="AY684:BD684">
    <cfRule type="containsBlanks" dxfId="42" priority="29">
      <formula>LEN(TRIM(AY684))=0</formula>
    </cfRule>
  </conditionalFormatting>
  <conditionalFormatting sqref="AY684:BD684">
    <cfRule type="containsBlanks" dxfId="41" priority="30">
      <formula>LEN(TRIM(AY684))=0</formula>
    </cfRule>
  </conditionalFormatting>
  <conditionalFormatting sqref="BF684">
    <cfRule type="containsBlanks" dxfId="40" priority="25">
      <formula>LEN(TRIM(BF684))=0</formula>
    </cfRule>
  </conditionalFormatting>
  <conditionalFormatting sqref="BG684">
    <cfRule type="containsBlanks" dxfId="39" priority="26">
      <formula>LEN(TRIM(BG684))=0</formula>
    </cfRule>
  </conditionalFormatting>
  <conditionalFormatting sqref="I685">
    <cfRule type="containsBlanks" dxfId="38" priority="24">
      <formula>LEN(TRIM(I685))=0</formula>
    </cfRule>
  </conditionalFormatting>
  <conditionalFormatting sqref="J685">
    <cfRule type="containsBlanks" dxfId="37" priority="23">
      <formula>LEN(TRIM(J685))=0</formula>
    </cfRule>
  </conditionalFormatting>
  <conditionalFormatting sqref="K685:M685">
    <cfRule type="containsBlanks" dxfId="36" priority="22">
      <formula>LEN(TRIM(K685))=0</formula>
    </cfRule>
  </conditionalFormatting>
  <conditionalFormatting sqref="O685">
    <cfRule type="containsBlanks" dxfId="35" priority="21">
      <formula>LEN(TRIM(O685))=0</formula>
    </cfRule>
  </conditionalFormatting>
  <conditionalFormatting sqref="AU685:AV685">
    <cfRule type="containsBlanks" dxfId="34" priority="15">
      <formula>LEN(TRIM(AU685))=0</formula>
    </cfRule>
  </conditionalFormatting>
  <conditionalFormatting sqref="BE685">
    <cfRule type="containsBlanks" dxfId="33" priority="11">
      <formula>LEN(TRIM(BE685))=0</formula>
    </cfRule>
  </conditionalFormatting>
  <conditionalFormatting sqref="BE685">
    <cfRule type="containsBlanks" dxfId="32" priority="12">
      <formula>LEN(TRIM(BE685))=0</formula>
    </cfRule>
  </conditionalFormatting>
  <conditionalFormatting sqref="AY685:BD685">
    <cfRule type="containsBlanks" dxfId="31" priority="13">
      <formula>LEN(TRIM(AY685))=0</formula>
    </cfRule>
  </conditionalFormatting>
  <conditionalFormatting sqref="AY685:BD685">
    <cfRule type="containsBlanks" dxfId="30" priority="14">
      <formula>LEN(TRIM(AY685))=0</formula>
    </cfRule>
  </conditionalFormatting>
  <conditionalFormatting sqref="K689">
    <cfRule type="containsBlanks" dxfId="29" priority="10">
      <formula>LEN(TRIM(K689))=0</formula>
    </cfRule>
  </conditionalFormatting>
  <conditionalFormatting sqref="M689">
    <cfRule type="containsBlanks" dxfId="28" priority="9">
      <formula>LEN(TRIM(M689))=0</formula>
    </cfRule>
  </conditionalFormatting>
  <conditionalFormatting sqref="O689">
    <cfRule type="containsBlanks" dxfId="27" priority="8">
      <formula>LEN(TRIM(O689))=0</formula>
    </cfRule>
  </conditionalFormatting>
  <conditionalFormatting sqref="I689">
    <cfRule type="containsBlanks" dxfId="26" priority="7">
      <formula>LEN(TRIM(I689))=0</formula>
    </cfRule>
  </conditionalFormatting>
  <conditionalFormatting sqref="J689">
    <cfRule type="containsBlanks" dxfId="25" priority="6">
      <formula>LEN(TRIM(J689))=0</formula>
    </cfRule>
  </conditionalFormatting>
  <conditionalFormatting sqref="AU689:AV689">
    <cfRule type="containsBlanks" dxfId="24" priority="5">
      <formula>LEN(TRIM(AU689))=0</formula>
    </cfRule>
  </conditionalFormatting>
  <conditionalFormatting sqref="BE689">
    <cfRule type="containsBlanks" dxfId="23" priority="1">
      <formula>LEN(TRIM(BE689))=0</formula>
    </cfRule>
  </conditionalFormatting>
  <conditionalFormatting sqref="BE689">
    <cfRule type="containsBlanks" dxfId="22" priority="2">
      <formula>LEN(TRIM(BE689))=0</formula>
    </cfRule>
  </conditionalFormatting>
  <conditionalFormatting sqref="AY689:BD689">
    <cfRule type="containsBlanks" dxfId="21" priority="3">
      <formula>LEN(TRIM(AY689))=0</formula>
    </cfRule>
  </conditionalFormatting>
  <conditionalFormatting sqref="AY689:BD689">
    <cfRule type="containsBlanks" dxfId="20" priority="4">
      <formula>LEN(TRIM(AY689))=0</formula>
    </cfRule>
  </conditionalFormatting>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4">
        <x14:dataValidation type="list" allowBlank="1" showInputMessage="1" showErrorMessage="1" xr:uid="{087BBA9D-AF30-4754-9342-1F539C09DC13}">
          <x14:formula1>
            <xm:f>'Data validation'!$R$8:$R$16</xm:f>
          </x14:formula1>
          <xm:sqref>BD54:BD56</xm:sqref>
        </x14:dataValidation>
        <x14:dataValidation type="list" allowBlank="1" showInputMessage="1" showErrorMessage="1" xr:uid="{CF29E257-C6BB-4642-B5D2-98B3B3ED679F}">
          <x14:formula1>
            <xm:f>'Data validation'!$J$8:$J$20</xm:f>
          </x14:formula1>
          <xm:sqref>AG35:AG37</xm:sqref>
        </x14:dataValidation>
        <x14:dataValidation type="list" allowBlank="1" showInputMessage="1" showErrorMessage="1" xr:uid="{668DE226-CC78-4909-82E7-E57682E8372A}">
          <x14:formula1>
            <xm:f>'Data validation'!$N$8:$N$21</xm:f>
          </x14:formula1>
          <xm:sqref>AJ2:AJ19 AJ36:AJ1048576 AJ30:AJ34</xm:sqref>
        </x14:dataValidation>
        <x14:dataValidation type="list" allowBlank="1" showInputMessage="1" showErrorMessage="1" xr:uid="{5B65322F-3B86-4375-ACFF-032318380690}">
          <x14:formula1>
            <xm:f>'Data validation'!$R$8:$R$15</xm:f>
          </x14:formula1>
          <xm:sqref>BD97 BD101:BD1048576 BD2:BD19 BD30:BD53 BD57:BD80 BD86:BD93</xm:sqref>
        </x14:dataValidation>
        <x14:dataValidation type="list" allowBlank="1" showInputMessage="1" showErrorMessage="1" xr:uid="{9BFFD235-81A2-4F2F-BC6C-144D53C16444}">
          <x14:formula1>
            <xm:f>'Data validation'!$D$8:$D$20</xm:f>
          </x14:formula1>
          <xm:sqref>I2:I19 I30:I1048576</xm:sqref>
        </x14:dataValidation>
        <x14:dataValidation type="list" allowBlank="1" showInputMessage="1" showErrorMessage="1" xr:uid="{AE414127-8F8D-4E6D-8160-2C243D8A88CA}">
          <x14:formula1>
            <xm:f>'Data validation'!$E$8:$E$20</xm:f>
          </x14:formula1>
          <xm:sqref>J2:J19 J30:J1048576</xm:sqref>
        </x14:dataValidation>
        <x14:dataValidation type="list" allowBlank="1" showInputMessage="1" showErrorMessage="1" xr:uid="{AD34A192-6840-41F9-BEB5-8B07C9181A7C}">
          <x14:formula1>
            <xm:f>'Data validation'!$U$8:$U$13</xm:f>
          </x14:formula1>
          <xm:sqref>BF2:BG19 BF30:BG1048576</xm:sqref>
        </x14:dataValidation>
        <x14:dataValidation type="list" allowBlank="1" showInputMessage="1" showErrorMessage="1" xr:uid="{6D82E840-758E-4DAB-81F5-7407C0729D80}">
          <x14:formula1>
            <xm:f>'Data validation'!$G$8:$G$55</xm:f>
          </x14:formula1>
          <xm:sqref>Z2:Z1048576</xm:sqref>
        </x14:dataValidation>
        <x14:dataValidation type="list" allowBlank="1" showInputMessage="1" showErrorMessage="1" xr:uid="{FC9F2EC2-45F2-43FE-8654-1ADB289F4057}">
          <x14:formula1>
            <xm:f>'Data validation'!$H$8:$H$40</xm:f>
          </x14:formula1>
          <xm:sqref>X2:X1048576</xm:sqref>
        </x14:dataValidation>
        <x14:dataValidation type="list" allowBlank="1" showInputMessage="1" showErrorMessage="1" xr:uid="{E8EC0A65-E686-4550-A893-C7407C38BF7C}">
          <x14:formula1>
            <xm:f>'Data validation'!$I$8:$I$26</xm:f>
          </x14:formula1>
          <xm:sqref>AB2:AB1048576</xm:sqref>
        </x14:dataValidation>
        <x14:dataValidation type="list" allowBlank="1" showInputMessage="1" showErrorMessage="1" xr:uid="{BFF31D0E-C63C-433F-A5BE-1038ACBD294C}">
          <x14:formula1>
            <xm:f>'Data validation'!$S$8:$S$14</xm:f>
          </x14:formula1>
          <xm:sqref>AP2:AP1048576</xm:sqref>
        </x14:dataValidation>
        <x14:dataValidation type="list" allowBlank="1" showInputMessage="1" showErrorMessage="1" xr:uid="{E3D87BE1-BF0D-480A-BA5C-CB9AEFEA71BB}">
          <x14:formula1>
            <xm:f>'Data validation'!$Q$8:$Q$32</xm:f>
          </x14:formula1>
          <xm:sqref>AW2:AW1048576</xm:sqref>
        </x14:dataValidation>
        <x14:dataValidation type="list" allowBlank="1" showInputMessage="1" showErrorMessage="1" xr:uid="{8962F2E5-1B1C-48F7-91A4-3EFD46797C61}">
          <x14:formula1>
            <xm:f>'Data validation'!$K$8:$K$26</xm:f>
          </x14:formula1>
          <xm:sqref>AE2:AE1048576</xm:sqref>
        </x14:dataValidation>
        <x14:dataValidation type="list" allowBlank="1" showInputMessage="1" showErrorMessage="1" xr:uid="{C1775EF7-D578-4EDD-8578-128A24F1E2BC}">
          <x14:formula1>
            <xm:f>'Data validation'!$O$8:$O$61</xm:f>
          </x14:formula1>
          <xm:sqref>AL2:AL1048576</xm:sqref>
        </x14:dataValidation>
        <x14:dataValidation type="list" allowBlank="1" showInputMessage="1" showErrorMessage="1" xr:uid="{41D2EB5C-52EB-4358-B99A-B206E65A365B}">
          <x14:formula1>
            <xm:f>'Data validation'!$F$8:$F$16</xm:f>
          </x14:formula1>
          <xm:sqref>Y2:Y1048576</xm:sqref>
        </x14:dataValidation>
        <x14:dataValidation type="list" allowBlank="1" showInputMessage="1" showErrorMessage="1" xr:uid="{3444F78B-0849-43F1-AEE3-2651F65F1268}">
          <x14:formula1>
            <xm:f>'Data validation'!$A$8:$A$21</xm:f>
          </x14:formula1>
          <xm:sqref>F2:F1048576</xm:sqref>
        </x14:dataValidation>
        <x14:dataValidation type="list" allowBlank="1" showInputMessage="1" showErrorMessage="1" xr:uid="{C6C235ED-74C0-437C-8BF1-001163FA6AEE}">
          <x14:formula1>
            <xm:f>'Data validation'!$C$8:$C$12</xm:f>
          </x14:formula1>
          <xm:sqref>H2:H1048576</xm:sqref>
        </x14:dataValidation>
        <x14:dataValidation type="list" allowBlank="1" showInputMessage="1" showErrorMessage="1" xr:uid="{3C59BF06-C6CA-43A5-BDEF-73F384A35292}">
          <x14:formula1>
            <xm:f>'Data validation'!$B$8:$B$100</xm:f>
          </x14:formula1>
          <xm:sqref>G2:G1048576</xm:sqref>
        </x14:dataValidation>
        <x14:dataValidation type="list" allowBlank="1" showInputMessage="1" showErrorMessage="1" xr:uid="{8B420D4D-ED2F-4B6E-B063-0DF639CAEB10}">
          <x14:formula1>
            <xm:f>'Data validation'!$M$8:$M$275</xm:f>
          </x14:formula1>
          <xm:sqref>AI2:AI1048576</xm:sqref>
        </x14:dataValidation>
        <x14:dataValidation type="list" allowBlank="1" showInputMessage="1" showErrorMessage="1" xr:uid="{A1972B99-EC2C-4AA3-AD60-C893A7DE88D6}">
          <x14:formula1>
            <xm:f>'Data validation'!$R$8:$R$14</xm:f>
          </x14:formula1>
          <xm:sqref>AX2:AX1048576</xm:sqref>
        </x14:dataValidation>
        <x14:dataValidation type="list" allowBlank="1" showInputMessage="1" showErrorMessage="1" xr:uid="{27BD642B-FCC4-4541-A004-FF895AEAFA10}">
          <x14:formula1>
            <xm:f>'Data validation'!$P$8:$P$12</xm:f>
          </x14:formula1>
          <xm:sqref>AN2:AN1048576</xm:sqref>
        </x14:dataValidation>
        <x14:dataValidation type="list" allowBlank="1" showInputMessage="1" showErrorMessage="1" xr:uid="{C084C04C-038A-4BF8-9B76-A5478928FF16}">
          <x14:formula1>
            <xm:f>'Data validation'!$T$8:$T$28</xm:f>
          </x14:formula1>
          <xm:sqref>AY2:AY1048576</xm:sqref>
        </x14:dataValidation>
        <x14:dataValidation type="list" allowBlank="1" showInputMessage="1" showErrorMessage="1" xr:uid="{844CB340-E316-492D-9C5A-17A959947055}">
          <x14:formula1>
            <xm:f>'Data validation'!$H$8:$H$41</xm:f>
          </x14:formula1>
          <xm:sqref>W2:W1048576</xm:sqref>
        </x14:dataValidation>
        <x14:dataValidation type="list" allowBlank="1" showInputMessage="1" showErrorMessage="1" xr:uid="{0EE3E413-52FB-4978-9169-79CDEC34C8D3}">
          <x14:formula1>
            <xm:f>'Data validation'!$J$8:$J$21</xm:f>
          </x14:formula1>
          <xm:sqref>AD2:AD1048576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EF7A6-65C9-40D7-AC19-98ACBBBAE411}">
  <dimension ref="A1:L422"/>
  <sheetViews>
    <sheetView zoomScaleNormal="100" workbookViewId="0">
      <pane ySplit="1" topLeftCell="A287" activePane="bottomLeft" state="frozen"/>
      <selection pane="bottomLeft" activeCell="F1" sqref="F1"/>
    </sheetView>
  </sheetViews>
  <sheetFormatPr defaultRowHeight="14.4" x14ac:dyDescent="0.3"/>
  <cols>
    <col min="1" max="1" width="23.44140625" customWidth="1"/>
    <col min="2" max="11" width="15.6640625" customWidth="1"/>
    <col min="12" max="12" width="10.6640625" customWidth="1"/>
  </cols>
  <sheetData>
    <row r="1" spans="1:12" ht="100.8" x14ac:dyDescent="0.3">
      <c r="A1" s="17" t="s">
        <v>18</v>
      </c>
      <c r="B1" s="18" t="s">
        <v>233</v>
      </c>
      <c r="C1" s="18" t="s">
        <v>318</v>
      </c>
      <c r="D1" s="18" t="s">
        <v>333</v>
      </c>
      <c r="E1" s="18" t="s">
        <v>287</v>
      </c>
      <c r="F1" s="18" t="s">
        <v>234</v>
      </c>
      <c r="G1" s="18" t="s">
        <v>235</v>
      </c>
      <c r="H1" s="18" t="s">
        <v>339</v>
      </c>
      <c r="I1" s="18" t="s">
        <v>236</v>
      </c>
      <c r="J1" s="18" t="s">
        <v>303</v>
      </c>
      <c r="K1" s="18" t="s">
        <v>288</v>
      </c>
      <c r="L1" s="18" t="s">
        <v>979</v>
      </c>
    </row>
    <row r="2" spans="1:12" x14ac:dyDescent="0.3">
      <c r="A2" t="s">
        <v>139</v>
      </c>
      <c r="B2" t="s">
        <v>272</v>
      </c>
      <c r="C2" t="s">
        <v>273</v>
      </c>
      <c r="D2" t="s">
        <v>272</v>
      </c>
      <c r="E2" t="s">
        <v>9</v>
      </c>
      <c r="F2" t="s">
        <v>272</v>
      </c>
      <c r="G2" t="s">
        <v>8</v>
      </c>
      <c r="H2" t="s">
        <v>273</v>
      </c>
      <c r="I2" t="s">
        <v>9</v>
      </c>
      <c r="J2" t="s">
        <v>273</v>
      </c>
      <c r="K2" t="s">
        <v>273</v>
      </c>
      <c r="L2">
        <f>COUNTIF(B2:K2, "Yes")</f>
        <v>3</v>
      </c>
    </row>
    <row r="3" spans="1:12" x14ac:dyDescent="0.3">
      <c r="A3" t="s">
        <v>161</v>
      </c>
      <c r="B3" t="s">
        <v>272</v>
      </c>
      <c r="C3" t="s">
        <v>272</v>
      </c>
      <c r="D3" t="s">
        <v>272</v>
      </c>
      <c r="E3" t="s">
        <v>9</v>
      </c>
      <c r="F3" t="s">
        <v>9</v>
      </c>
      <c r="G3" t="s">
        <v>8</v>
      </c>
      <c r="H3" t="s">
        <v>273</v>
      </c>
      <c r="I3" t="s">
        <v>9</v>
      </c>
      <c r="J3" t="s">
        <v>273</v>
      </c>
      <c r="K3" t="s">
        <v>272</v>
      </c>
      <c r="L3">
        <f t="shared" ref="L3:L66" si="0">COUNTIF(B3:K3, "Yes")</f>
        <v>4</v>
      </c>
    </row>
    <row r="4" spans="1:12" x14ac:dyDescent="0.3">
      <c r="A4" t="s">
        <v>178</v>
      </c>
      <c r="B4" t="s">
        <v>272</v>
      </c>
      <c r="C4" t="s">
        <v>9</v>
      </c>
      <c r="D4" t="s">
        <v>9</v>
      </c>
      <c r="E4" t="s">
        <v>9</v>
      </c>
      <c r="F4" t="s">
        <v>9</v>
      </c>
      <c r="G4" t="s">
        <v>8</v>
      </c>
      <c r="H4" t="s">
        <v>273</v>
      </c>
      <c r="I4" t="s">
        <v>9</v>
      </c>
      <c r="J4" t="s">
        <v>272</v>
      </c>
      <c r="K4" t="s">
        <v>272</v>
      </c>
      <c r="L4">
        <f t="shared" si="0"/>
        <v>3</v>
      </c>
    </row>
    <row r="5" spans="1:12" x14ac:dyDescent="0.3">
      <c r="A5" t="s">
        <v>186</v>
      </c>
      <c r="B5" t="s">
        <v>272</v>
      </c>
      <c r="C5" t="s">
        <v>9</v>
      </c>
      <c r="D5" t="s">
        <v>272</v>
      </c>
      <c r="E5" t="s">
        <v>9</v>
      </c>
      <c r="F5" t="s">
        <v>272</v>
      </c>
      <c r="G5" t="s">
        <v>8</v>
      </c>
      <c r="H5" t="s">
        <v>273</v>
      </c>
      <c r="I5" t="s">
        <v>9</v>
      </c>
      <c r="J5" t="s">
        <v>272</v>
      </c>
      <c r="K5" t="s">
        <v>272</v>
      </c>
      <c r="L5">
        <f t="shared" si="0"/>
        <v>5</v>
      </c>
    </row>
    <row r="6" spans="1:12" x14ac:dyDescent="0.3">
      <c r="A6" t="s">
        <v>243</v>
      </c>
      <c r="B6" t="s">
        <v>272</v>
      </c>
      <c r="C6" t="s">
        <v>272</v>
      </c>
      <c r="D6" t="s">
        <v>9</v>
      </c>
      <c r="E6" t="s">
        <v>9</v>
      </c>
      <c r="F6" t="s">
        <v>9</v>
      </c>
      <c r="G6" t="s">
        <v>8</v>
      </c>
      <c r="H6" t="s">
        <v>273</v>
      </c>
      <c r="I6" t="s">
        <v>9</v>
      </c>
      <c r="J6" t="s">
        <v>272</v>
      </c>
      <c r="K6" t="s">
        <v>273</v>
      </c>
      <c r="L6">
        <f t="shared" si="0"/>
        <v>3</v>
      </c>
    </row>
    <row r="7" spans="1:12" x14ac:dyDescent="0.3">
      <c r="A7" t="s">
        <v>256</v>
      </c>
      <c r="B7" t="s">
        <v>272</v>
      </c>
      <c r="C7" t="s">
        <v>272</v>
      </c>
      <c r="D7" t="s">
        <v>9</v>
      </c>
      <c r="E7" t="s">
        <v>9</v>
      </c>
      <c r="F7" t="s">
        <v>9</v>
      </c>
      <c r="G7" t="s">
        <v>8</v>
      </c>
      <c r="H7" t="s">
        <v>273</v>
      </c>
      <c r="I7" t="s">
        <v>9</v>
      </c>
      <c r="J7" t="s">
        <v>272</v>
      </c>
      <c r="K7" t="s">
        <v>273</v>
      </c>
      <c r="L7">
        <f t="shared" si="0"/>
        <v>3</v>
      </c>
    </row>
    <row r="8" spans="1:12" x14ac:dyDescent="0.3">
      <c r="A8" t="s">
        <v>267</v>
      </c>
      <c r="B8" t="s">
        <v>273</v>
      </c>
      <c r="C8" t="s">
        <v>9</v>
      </c>
      <c r="D8" t="s">
        <v>9</v>
      </c>
      <c r="E8" t="s">
        <v>9</v>
      </c>
      <c r="F8" t="s">
        <v>272</v>
      </c>
      <c r="G8" t="s">
        <v>8</v>
      </c>
      <c r="H8" t="s">
        <v>273</v>
      </c>
      <c r="I8" t="s">
        <v>9</v>
      </c>
      <c r="J8" t="s">
        <v>272</v>
      </c>
      <c r="K8" t="s">
        <v>272</v>
      </c>
      <c r="L8">
        <f t="shared" si="0"/>
        <v>3</v>
      </c>
    </row>
    <row r="9" spans="1:12" x14ac:dyDescent="0.3">
      <c r="A9" t="s">
        <v>274</v>
      </c>
      <c r="B9" t="s">
        <v>273</v>
      </c>
      <c r="C9" t="s">
        <v>9</v>
      </c>
      <c r="D9" t="s">
        <v>9</v>
      </c>
      <c r="E9" t="s">
        <v>9</v>
      </c>
      <c r="F9" t="s">
        <v>9</v>
      </c>
      <c r="G9" t="s">
        <v>8</v>
      </c>
      <c r="H9" t="s">
        <v>273</v>
      </c>
      <c r="I9" t="s">
        <v>9</v>
      </c>
      <c r="J9" t="s">
        <v>272</v>
      </c>
      <c r="K9" t="s">
        <v>273</v>
      </c>
      <c r="L9">
        <f t="shared" si="0"/>
        <v>1</v>
      </c>
    </row>
    <row r="10" spans="1:12" x14ac:dyDescent="0.3">
      <c r="A10" t="s">
        <v>278</v>
      </c>
      <c r="B10" t="s">
        <v>272</v>
      </c>
      <c r="C10" t="s">
        <v>9</v>
      </c>
      <c r="D10" t="s">
        <v>9</v>
      </c>
      <c r="E10" t="s">
        <v>9</v>
      </c>
      <c r="F10" t="s">
        <v>272</v>
      </c>
      <c r="G10" t="s">
        <v>8</v>
      </c>
      <c r="H10" t="s">
        <v>273</v>
      </c>
      <c r="I10" t="s">
        <v>9</v>
      </c>
      <c r="J10" t="s">
        <v>272</v>
      </c>
      <c r="K10" t="s">
        <v>272</v>
      </c>
      <c r="L10">
        <f t="shared" si="0"/>
        <v>4</v>
      </c>
    </row>
    <row r="11" spans="1:12" x14ac:dyDescent="0.3">
      <c r="A11" t="s">
        <v>281</v>
      </c>
      <c r="B11" t="s">
        <v>272</v>
      </c>
      <c r="C11" t="s">
        <v>9</v>
      </c>
      <c r="D11" t="s">
        <v>272</v>
      </c>
      <c r="E11" t="s">
        <v>9</v>
      </c>
      <c r="F11" t="s">
        <v>272</v>
      </c>
      <c r="G11" t="s">
        <v>8</v>
      </c>
      <c r="H11" t="s">
        <v>272</v>
      </c>
      <c r="I11" t="s">
        <v>9</v>
      </c>
      <c r="J11" t="s">
        <v>272</v>
      </c>
      <c r="K11" t="s">
        <v>272</v>
      </c>
      <c r="L11">
        <f t="shared" si="0"/>
        <v>6</v>
      </c>
    </row>
    <row r="12" spans="1:12" x14ac:dyDescent="0.3">
      <c r="A12" t="s">
        <v>291</v>
      </c>
      <c r="B12" t="s">
        <v>272</v>
      </c>
      <c r="C12" t="s">
        <v>272</v>
      </c>
      <c r="D12" t="s">
        <v>9</v>
      </c>
      <c r="E12" t="s">
        <v>9</v>
      </c>
      <c r="F12" t="s">
        <v>9</v>
      </c>
      <c r="G12" t="s">
        <v>8</v>
      </c>
      <c r="H12" t="s">
        <v>273</v>
      </c>
      <c r="I12" t="s">
        <v>9</v>
      </c>
      <c r="J12" t="s">
        <v>272</v>
      </c>
      <c r="K12" t="s">
        <v>273</v>
      </c>
      <c r="L12">
        <f t="shared" si="0"/>
        <v>3</v>
      </c>
    </row>
    <row r="13" spans="1:12" x14ac:dyDescent="0.3">
      <c r="A13" t="s">
        <v>299</v>
      </c>
      <c r="B13" t="s">
        <v>272</v>
      </c>
      <c r="C13" t="s">
        <v>272</v>
      </c>
      <c r="D13" t="s">
        <v>9</v>
      </c>
      <c r="E13" t="s">
        <v>9</v>
      </c>
      <c r="F13" t="s">
        <v>272</v>
      </c>
      <c r="G13" t="s">
        <v>8</v>
      </c>
      <c r="H13" t="s">
        <v>273</v>
      </c>
      <c r="I13" t="s">
        <v>9</v>
      </c>
      <c r="J13" t="s">
        <v>273</v>
      </c>
      <c r="K13" t="s">
        <v>273</v>
      </c>
      <c r="L13">
        <f t="shared" si="0"/>
        <v>3</v>
      </c>
    </row>
    <row r="14" spans="1:12" x14ac:dyDescent="0.3">
      <c r="A14" t="s">
        <v>306</v>
      </c>
      <c r="B14" t="s">
        <v>272</v>
      </c>
      <c r="C14" t="s">
        <v>272</v>
      </c>
      <c r="D14" t="s">
        <v>9</v>
      </c>
      <c r="E14" t="s">
        <v>9</v>
      </c>
      <c r="F14" t="s">
        <v>9</v>
      </c>
      <c r="G14" t="s">
        <v>8</v>
      </c>
      <c r="H14" t="s">
        <v>273</v>
      </c>
      <c r="I14" t="s">
        <v>9</v>
      </c>
      <c r="J14" t="s">
        <v>272</v>
      </c>
      <c r="K14" t="s">
        <v>273</v>
      </c>
      <c r="L14">
        <f t="shared" si="0"/>
        <v>3</v>
      </c>
    </row>
    <row r="15" spans="1:12" x14ac:dyDescent="0.3">
      <c r="A15" t="s">
        <v>308</v>
      </c>
      <c r="B15" t="s">
        <v>272</v>
      </c>
      <c r="C15" t="s">
        <v>272</v>
      </c>
      <c r="D15" t="s">
        <v>272</v>
      </c>
      <c r="E15" t="s">
        <v>272</v>
      </c>
      <c r="F15" t="s">
        <v>272</v>
      </c>
      <c r="G15" t="s">
        <v>8</v>
      </c>
      <c r="H15" t="s">
        <v>273</v>
      </c>
      <c r="I15" t="s">
        <v>272</v>
      </c>
      <c r="J15" t="s">
        <v>272</v>
      </c>
      <c r="K15" t="s">
        <v>272</v>
      </c>
      <c r="L15">
        <f t="shared" si="0"/>
        <v>8</v>
      </c>
    </row>
    <row r="16" spans="1:12" x14ac:dyDescent="0.3">
      <c r="A16" t="s">
        <v>311</v>
      </c>
      <c r="B16" t="s">
        <v>272</v>
      </c>
      <c r="C16" t="s">
        <v>9</v>
      </c>
      <c r="D16" t="s">
        <v>9</v>
      </c>
      <c r="E16" t="s">
        <v>9</v>
      </c>
      <c r="F16" t="s">
        <v>9</v>
      </c>
      <c r="G16" t="s">
        <v>8</v>
      </c>
      <c r="H16" t="s">
        <v>273</v>
      </c>
      <c r="I16" t="s">
        <v>9</v>
      </c>
      <c r="J16" t="s">
        <v>273</v>
      </c>
      <c r="K16" t="s">
        <v>273</v>
      </c>
      <c r="L16">
        <f t="shared" si="0"/>
        <v>1</v>
      </c>
    </row>
    <row r="17" spans="1:12" x14ac:dyDescent="0.3">
      <c r="A17" t="s">
        <v>314</v>
      </c>
      <c r="B17" t="s">
        <v>272</v>
      </c>
      <c r="C17" t="s">
        <v>9</v>
      </c>
      <c r="D17" t="s">
        <v>9</v>
      </c>
      <c r="E17" t="s">
        <v>9</v>
      </c>
      <c r="F17" t="s">
        <v>272</v>
      </c>
      <c r="G17" t="s">
        <v>8</v>
      </c>
      <c r="H17" t="s">
        <v>273</v>
      </c>
      <c r="I17" t="s">
        <v>9</v>
      </c>
      <c r="J17" t="s">
        <v>273</v>
      </c>
      <c r="K17" t="s">
        <v>273</v>
      </c>
      <c r="L17">
        <f t="shared" si="0"/>
        <v>2</v>
      </c>
    </row>
    <row r="18" spans="1:12" x14ac:dyDescent="0.3">
      <c r="A18" t="s">
        <v>317</v>
      </c>
      <c r="B18" t="s">
        <v>272</v>
      </c>
      <c r="C18" t="s">
        <v>272</v>
      </c>
      <c r="D18" t="s">
        <v>272</v>
      </c>
      <c r="E18" t="s">
        <v>272</v>
      </c>
      <c r="F18" t="s">
        <v>272</v>
      </c>
      <c r="G18" t="s">
        <v>8</v>
      </c>
      <c r="H18" t="s">
        <v>273</v>
      </c>
      <c r="I18" t="s">
        <v>272</v>
      </c>
      <c r="J18" t="s">
        <v>272</v>
      </c>
      <c r="K18" t="s">
        <v>272</v>
      </c>
      <c r="L18">
        <f t="shared" si="0"/>
        <v>8</v>
      </c>
    </row>
    <row r="19" spans="1:12" x14ac:dyDescent="0.3">
      <c r="A19" t="s">
        <v>336</v>
      </c>
      <c r="B19" t="s">
        <v>272</v>
      </c>
      <c r="C19" t="s">
        <v>272</v>
      </c>
      <c r="D19" t="s">
        <v>9</v>
      </c>
      <c r="E19" t="s">
        <v>9</v>
      </c>
      <c r="F19" t="s">
        <v>272</v>
      </c>
      <c r="G19" t="s">
        <v>8</v>
      </c>
      <c r="H19" t="s">
        <v>272</v>
      </c>
      <c r="I19" t="s">
        <v>9</v>
      </c>
      <c r="J19" t="s">
        <v>272</v>
      </c>
      <c r="K19" t="s">
        <v>272</v>
      </c>
      <c r="L19">
        <f t="shared" si="0"/>
        <v>6</v>
      </c>
    </row>
    <row r="20" spans="1:12" x14ac:dyDescent="0.3">
      <c r="A20" t="s">
        <v>348</v>
      </c>
      <c r="B20" t="s">
        <v>272</v>
      </c>
      <c r="C20" t="s">
        <v>272</v>
      </c>
      <c r="D20" t="s">
        <v>272</v>
      </c>
      <c r="E20" t="s">
        <v>272</v>
      </c>
      <c r="F20" t="s">
        <v>9</v>
      </c>
      <c r="G20" t="s">
        <v>8</v>
      </c>
      <c r="H20" t="s">
        <v>273</v>
      </c>
      <c r="I20" t="s">
        <v>9</v>
      </c>
      <c r="J20" t="s">
        <v>272</v>
      </c>
      <c r="K20" t="s">
        <v>273</v>
      </c>
      <c r="L20">
        <f t="shared" si="0"/>
        <v>5</v>
      </c>
    </row>
    <row r="21" spans="1:12" x14ac:dyDescent="0.3">
      <c r="A21" t="s">
        <v>353</v>
      </c>
      <c r="B21" t="s">
        <v>272</v>
      </c>
      <c r="C21" t="s">
        <v>272</v>
      </c>
      <c r="D21" t="s">
        <v>9</v>
      </c>
      <c r="E21" t="s">
        <v>272</v>
      </c>
      <c r="F21" t="s">
        <v>9</v>
      </c>
      <c r="G21" t="s">
        <v>8</v>
      </c>
      <c r="H21" t="s">
        <v>273</v>
      </c>
      <c r="I21" t="s">
        <v>9</v>
      </c>
      <c r="J21" t="s">
        <v>273</v>
      </c>
      <c r="K21" t="s">
        <v>273</v>
      </c>
      <c r="L21">
        <f t="shared" si="0"/>
        <v>3</v>
      </c>
    </row>
    <row r="22" spans="1:12" x14ac:dyDescent="0.3">
      <c r="A22" t="s">
        <v>640</v>
      </c>
      <c r="B22" t="s">
        <v>272</v>
      </c>
      <c r="C22" t="s">
        <v>272</v>
      </c>
      <c r="D22" t="s">
        <v>9</v>
      </c>
      <c r="E22" t="s">
        <v>9</v>
      </c>
      <c r="F22" t="s">
        <v>9</v>
      </c>
      <c r="G22" t="s">
        <v>8</v>
      </c>
      <c r="H22" t="s">
        <v>273</v>
      </c>
      <c r="I22" t="s">
        <v>9</v>
      </c>
      <c r="J22" t="s">
        <v>272</v>
      </c>
      <c r="K22" t="s">
        <v>273</v>
      </c>
      <c r="L22">
        <f t="shared" si="0"/>
        <v>3</v>
      </c>
    </row>
    <row r="23" spans="1:12" x14ac:dyDescent="0.3">
      <c r="A23" t="s">
        <v>365</v>
      </c>
      <c r="B23" t="s">
        <v>272</v>
      </c>
      <c r="C23" t="s">
        <v>9</v>
      </c>
      <c r="D23" t="s">
        <v>272</v>
      </c>
      <c r="E23" t="s">
        <v>9</v>
      </c>
      <c r="F23" t="s">
        <v>272</v>
      </c>
      <c r="G23" t="s">
        <v>8</v>
      </c>
      <c r="H23" t="s">
        <v>272</v>
      </c>
      <c r="I23" t="s">
        <v>9</v>
      </c>
      <c r="J23" t="s">
        <v>272</v>
      </c>
      <c r="K23" t="s">
        <v>273</v>
      </c>
      <c r="L23">
        <f t="shared" si="0"/>
        <v>5</v>
      </c>
    </row>
    <row r="24" spans="1:12" x14ac:dyDescent="0.3">
      <c r="A24" t="s">
        <v>373</v>
      </c>
      <c r="B24" t="s">
        <v>272</v>
      </c>
      <c r="C24" t="s">
        <v>9</v>
      </c>
      <c r="D24" t="s">
        <v>272</v>
      </c>
      <c r="E24" t="s">
        <v>9</v>
      </c>
      <c r="F24" t="s">
        <v>9</v>
      </c>
      <c r="G24" t="s">
        <v>8</v>
      </c>
      <c r="H24" t="s">
        <v>273</v>
      </c>
      <c r="I24" t="s">
        <v>9</v>
      </c>
      <c r="J24" t="s">
        <v>272</v>
      </c>
      <c r="K24" t="s">
        <v>272</v>
      </c>
      <c r="L24">
        <f t="shared" si="0"/>
        <v>4</v>
      </c>
    </row>
    <row r="25" spans="1:12" x14ac:dyDescent="0.3">
      <c r="A25" t="s">
        <v>431</v>
      </c>
      <c r="B25" t="s">
        <v>272</v>
      </c>
      <c r="C25" t="s">
        <v>272</v>
      </c>
      <c r="D25" t="s">
        <v>8</v>
      </c>
      <c r="E25" t="s">
        <v>9</v>
      </c>
      <c r="F25" t="s">
        <v>9</v>
      </c>
      <c r="G25" t="s">
        <v>8</v>
      </c>
      <c r="H25" t="s">
        <v>273</v>
      </c>
      <c r="I25" t="s">
        <v>9</v>
      </c>
      <c r="J25" t="s">
        <v>272</v>
      </c>
      <c r="K25" t="s">
        <v>273</v>
      </c>
      <c r="L25">
        <f t="shared" si="0"/>
        <v>3</v>
      </c>
    </row>
    <row r="26" spans="1:12" x14ac:dyDescent="0.3">
      <c r="A26" t="s">
        <v>443</v>
      </c>
      <c r="B26" t="s">
        <v>272</v>
      </c>
      <c r="C26" t="s">
        <v>9</v>
      </c>
      <c r="D26" t="s">
        <v>9</v>
      </c>
      <c r="E26" t="s">
        <v>9</v>
      </c>
      <c r="F26" t="s">
        <v>272</v>
      </c>
      <c r="G26" t="s">
        <v>8</v>
      </c>
      <c r="H26" t="s">
        <v>273</v>
      </c>
      <c r="I26" t="s">
        <v>9</v>
      </c>
      <c r="J26" t="s">
        <v>272</v>
      </c>
      <c r="K26" t="s">
        <v>273</v>
      </c>
      <c r="L26">
        <f t="shared" si="0"/>
        <v>3</v>
      </c>
    </row>
    <row r="27" spans="1:12" x14ac:dyDescent="0.3">
      <c r="A27" t="s">
        <v>444</v>
      </c>
      <c r="B27" t="s">
        <v>272</v>
      </c>
      <c r="C27" t="s">
        <v>9</v>
      </c>
      <c r="D27" t="s">
        <v>272</v>
      </c>
      <c r="E27" t="s">
        <v>9</v>
      </c>
      <c r="F27" t="s">
        <v>272</v>
      </c>
      <c r="G27" t="s">
        <v>8</v>
      </c>
      <c r="H27" t="s">
        <v>273</v>
      </c>
      <c r="I27" t="s">
        <v>9</v>
      </c>
      <c r="J27" t="s">
        <v>272</v>
      </c>
      <c r="K27" t="s">
        <v>272</v>
      </c>
      <c r="L27">
        <f t="shared" si="0"/>
        <v>5</v>
      </c>
    </row>
    <row r="28" spans="1:12" x14ac:dyDescent="0.3">
      <c r="A28" t="s">
        <v>454</v>
      </c>
      <c r="B28" t="s">
        <v>272</v>
      </c>
      <c r="C28" t="s">
        <v>272</v>
      </c>
      <c r="D28" t="s">
        <v>9</v>
      </c>
      <c r="E28" t="s">
        <v>9</v>
      </c>
      <c r="F28" t="s">
        <v>9</v>
      </c>
      <c r="G28" t="s">
        <v>8</v>
      </c>
      <c r="H28" t="s">
        <v>273</v>
      </c>
      <c r="I28" t="s">
        <v>9</v>
      </c>
      <c r="J28" t="s">
        <v>272</v>
      </c>
      <c r="K28" t="s">
        <v>273</v>
      </c>
      <c r="L28">
        <f t="shared" si="0"/>
        <v>3</v>
      </c>
    </row>
    <row r="29" spans="1:12" x14ac:dyDescent="0.3">
      <c r="A29" t="s">
        <v>467</v>
      </c>
      <c r="B29" t="s">
        <v>272</v>
      </c>
      <c r="C29" t="s">
        <v>272</v>
      </c>
      <c r="D29" t="s">
        <v>272</v>
      </c>
      <c r="E29" t="s">
        <v>272</v>
      </c>
      <c r="F29" t="s">
        <v>9</v>
      </c>
      <c r="G29" t="s">
        <v>8</v>
      </c>
      <c r="H29" t="s">
        <v>273</v>
      </c>
      <c r="I29" t="s">
        <v>9</v>
      </c>
      <c r="J29" t="s">
        <v>272</v>
      </c>
      <c r="K29" t="s">
        <v>273</v>
      </c>
      <c r="L29">
        <f t="shared" si="0"/>
        <v>5</v>
      </c>
    </row>
    <row r="30" spans="1:12" x14ac:dyDescent="0.3">
      <c r="A30" t="s">
        <v>468</v>
      </c>
      <c r="B30" t="s">
        <v>272</v>
      </c>
      <c r="C30" t="s">
        <v>272</v>
      </c>
      <c r="D30" t="s">
        <v>272</v>
      </c>
      <c r="E30" t="s">
        <v>272</v>
      </c>
      <c r="F30" t="s">
        <v>272</v>
      </c>
      <c r="G30" t="s">
        <v>8</v>
      </c>
      <c r="H30" t="s">
        <v>273</v>
      </c>
      <c r="I30" t="s">
        <v>272</v>
      </c>
      <c r="J30" t="s">
        <v>272</v>
      </c>
      <c r="K30" t="s">
        <v>272</v>
      </c>
      <c r="L30">
        <f t="shared" si="0"/>
        <v>8</v>
      </c>
    </row>
    <row r="31" spans="1:12" x14ac:dyDescent="0.3">
      <c r="A31" t="s">
        <v>479</v>
      </c>
      <c r="B31" t="s">
        <v>272</v>
      </c>
      <c r="C31" t="s">
        <v>272</v>
      </c>
      <c r="D31" t="s">
        <v>9</v>
      </c>
      <c r="E31" t="s">
        <v>9</v>
      </c>
      <c r="F31" t="s">
        <v>9</v>
      </c>
      <c r="G31" t="s">
        <v>8</v>
      </c>
      <c r="H31" t="s">
        <v>273</v>
      </c>
      <c r="I31" t="s">
        <v>9</v>
      </c>
      <c r="J31" t="s">
        <v>272</v>
      </c>
      <c r="K31" t="s">
        <v>273</v>
      </c>
      <c r="L31">
        <f t="shared" si="0"/>
        <v>3</v>
      </c>
    </row>
    <row r="32" spans="1:12" x14ac:dyDescent="0.3">
      <c r="A32" t="s">
        <v>495</v>
      </c>
      <c r="B32" t="s">
        <v>272</v>
      </c>
      <c r="C32" t="s">
        <v>9</v>
      </c>
      <c r="D32" t="s">
        <v>9</v>
      </c>
      <c r="E32" t="s">
        <v>9</v>
      </c>
      <c r="F32" t="s">
        <v>9</v>
      </c>
      <c r="G32" t="s">
        <v>8</v>
      </c>
      <c r="H32" t="s">
        <v>273</v>
      </c>
      <c r="I32" t="s">
        <v>9</v>
      </c>
      <c r="J32" t="s">
        <v>272</v>
      </c>
      <c r="K32" t="s">
        <v>272</v>
      </c>
      <c r="L32">
        <f t="shared" si="0"/>
        <v>3</v>
      </c>
    </row>
    <row r="33" spans="1:12" x14ac:dyDescent="0.3">
      <c r="A33" t="s">
        <v>506</v>
      </c>
      <c r="B33" t="s">
        <v>272</v>
      </c>
      <c r="C33" t="s">
        <v>272</v>
      </c>
      <c r="D33" t="s">
        <v>273</v>
      </c>
      <c r="E33" t="s">
        <v>272</v>
      </c>
      <c r="F33" t="s">
        <v>272</v>
      </c>
      <c r="G33" t="s">
        <v>8</v>
      </c>
      <c r="H33" t="s">
        <v>273</v>
      </c>
      <c r="I33" t="s">
        <v>9</v>
      </c>
      <c r="J33" t="s">
        <v>272</v>
      </c>
      <c r="K33" t="s">
        <v>272</v>
      </c>
      <c r="L33">
        <f t="shared" si="0"/>
        <v>6</v>
      </c>
    </row>
    <row r="34" spans="1:12" x14ac:dyDescent="0.3">
      <c r="A34" t="s">
        <v>508</v>
      </c>
      <c r="B34" t="s">
        <v>272</v>
      </c>
      <c r="C34" t="s">
        <v>9</v>
      </c>
      <c r="D34" t="s">
        <v>272</v>
      </c>
      <c r="E34" t="s">
        <v>272</v>
      </c>
      <c r="F34" t="s">
        <v>9</v>
      </c>
      <c r="G34" t="s">
        <v>8</v>
      </c>
      <c r="H34" t="s">
        <v>273</v>
      </c>
      <c r="I34" t="s">
        <v>9</v>
      </c>
      <c r="J34" t="s">
        <v>272</v>
      </c>
      <c r="K34" t="s">
        <v>273</v>
      </c>
      <c r="L34">
        <f t="shared" si="0"/>
        <v>4</v>
      </c>
    </row>
    <row r="35" spans="1:12" x14ac:dyDescent="0.3">
      <c r="A35" t="s">
        <v>515</v>
      </c>
      <c r="B35" t="s">
        <v>272</v>
      </c>
      <c r="C35" t="s">
        <v>9</v>
      </c>
      <c r="D35" t="s">
        <v>272</v>
      </c>
      <c r="E35" t="s">
        <v>272</v>
      </c>
      <c r="F35" t="s">
        <v>272</v>
      </c>
      <c r="G35" t="s">
        <v>8</v>
      </c>
      <c r="H35" t="s">
        <v>273</v>
      </c>
      <c r="I35" t="s">
        <v>9</v>
      </c>
      <c r="J35" t="s">
        <v>272</v>
      </c>
      <c r="K35" t="s">
        <v>272</v>
      </c>
      <c r="L35">
        <f t="shared" si="0"/>
        <v>6</v>
      </c>
    </row>
    <row r="36" spans="1:12" x14ac:dyDescent="0.3">
      <c r="A36" t="s">
        <v>682</v>
      </c>
      <c r="B36" t="s">
        <v>272</v>
      </c>
      <c r="C36" t="s">
        <v>272</v>
      </c>
      <c r="D36" t="s">
        <v>272</v>
      </c>
      <c r="E36" t="s">
        <v>273</v>
      </c>
      <c r="F36" t="s">
        <v>9</v>
      </c>
      <c r="G36" t="s">
        <v>8</v>
      </c>
      <c r="H36" t="s">
        <v>273</v>
      </c>
      <c r="I36" t="s">
        <v>9</v>
      </c>
      <c r="J36" t="s">
        <v>272</v>
      </c>
      <c r="K36" t="s">
        <v>272</v>
      </c>
      <c r="L36">
        <f t="shared" si="0"/>
        <v>5</v>
      </c>
    </row>
    <row r="37" spans="1:12" x14ac:dyDescent="0.3">
      <c r="A37" t="s">
        <v>532</v>
      </c>
      <c r="B37" t="s">
        <v>272</v>
      </c>
      <c r="C37" t="s">
        <v>9</v>
      </c>
      <c r="D37" t="s">
        <v>8</v>
      </c>
      <c r="E37" t="s">
        <v>9</v>
      </c>
      <c r="F37" t="s">
        <v>272</v>
      </c>
      <c r="G37" t="s">
        <v>8</v>
      </c>
      <c r="H37" t="s">
        <v>273</v>
      </c>
      <c r="I37" t="s">
        <v>9</v>
      </c>
      <c r="J37" t="s">
        <v>272</v>
      </c>
      <c r="K37" t="s">
        <v>272</v>
      </c>
      <c r="L37">
        <f t="shared" si="0"/>
        <v>4</v>
      </c>
    </row>
    <row r="38" spans="1:12" x14ac:dyDescent="0.3">
      <c r="A38" t="s">
        <v>539</v>
      </c>
      <c r="B38" t="s">
        <v>272</v>
      </c>
      <c r="C38" t="s">
        <v>9</v>
      </c>
      <c r="D38" t="s">
        <v>272</v>
      </c>
      <c r="E38" t="s">
        <v>272</v>
      </c>
      <c r="F38" t="s">
        <v>9</v>
      </c>
      <c r="G38" t="s">
        <v>8</v>
      </c>
      <c r="H38" t="s">
        <v>273</v>
      </c>
      <c r="I38" t="s">
        <v>272</v>
      </c>
      <c r="J38" t="s">
        <v>272</v>
      </c>
      <c r="K38" t="s">
        <v>272</v>
      </c>
      <c r="L38">
        <f t="shared" si="0"/>
        <v>6</v>
      </c>
    </row>
    <row r="39" spans="1:12" x14ac:dyDescent="0.3">
      <c r="A39" t="s">
        <v>543</v>
      </c>
      <c r="B39" t="s">
        <v>272</v>
      </c>
      <c r="C39" t="s">
        <v>272</v>
      </c>
      <c r="D39" t="s">
        <v>9</v>
      </c>
      <c r="E39" t="s">
        <v>9</v>
      </c>
      <c r="F39" t="s">
        <v>9</v>
      </c>
      <c r="G39" t="s">
        <v>8</v>
      </c>
      <c r="H39" t="s">
        <v>273</v>
      </c>
      <c r="I39" t="s">
        <v>9</v>
      </c>
      <c r="J39" t="s">
        <v>273</v>
      </c>
      <c r="K39" t="s">
        <v>273</v>
      </c>
      <c r="L39">
        <f t="shared" si="0"/>
        <v>2</v>
      </c>
    </row>
    <row r="40" spans="1:12" x14ac:dyDescent="0.3">
      <c r="A40" t="s">
        <v>547</v>
      </c>
      <c r="B40" t="s">
        <v>272</v>
      </c>
      <c r="C40" t="s">
        <v>9</v>
      </c>
      <c r="D40" t="s">
        <v>9</v>
      </c>
      <c r="E40" t="s">
        <v>9</v>
      </c>
      <c r="F40" t="s">
        <v>272</v>
      </c>
      <c r="G40" t="s">
        <v>8</v>
      </c>
      <c r="H40" t="s">
        <v>273</v>
      </c>
      <c r="I40" t="s">
        <v>9</v>
      </c>
      <c r="J40" t="s">
        <v>272</v>
      </c>
      <c r="K40" t="s">
        <v>273</v>
      </c>
      <c r="L40">
        <f t="shared" si="0"/>
        <v>3</v>
      </c>
    </row>
    <row r="41" spans="1:12" x14ac:dyDescent="0.3">
      <c r="A41" t="s">
        <v>555</v>
      </c>
      <c r="B41" t="s">
        <v>272</v>
      </c>
      <c r="C41" t="s">
        <v>9</v>
      </c>
      <c r="D41" t="s">
        <v>9</v>
      </c>
      <c r="E41" t="s">
        <v>9</v>
      </c>
      <c r="F41" t="s">
        <v>272</v>
      </c>
      <c r="G41" t="s">
        <v>8</v>
      </c>
      <c r="H41" t="s">
        <v>273</v>
      </c>
      <c r="I41" t="s">
        <v>9</v>
      </c>
      <c r="J41" t="s">
        <v>272</v>
      </c>
      <c r="K41" t="s">
        <v>272</v>
      </c>
      <c r="L41">
        <f t="shared" si="0"/>
        <v>4</v>
      </c>
    </row>
    <row r="42" spans="1:12" x14ac:dyDescent="0.3">
      <c r="A42" t="s">
        <v>562</v>
      </c>
      <c r="B42" t="s">
        <v>272</v>
      </c>
      <c r="C42" t="s">
        <v>9</v>
      </c>
      <c r="D42" t="s">
        <v>9</v>
      </c>
      <c r="E42" t="s">
        <v>9</v>
      </c>
      <c r="F42" t="s">
        <v>9</v>
      </c>
      <c r="G42" t="s">
        <v>8</v>
      </c>
      <c r="H42" t="s">
        <v>273</v>
      </c>
      <c r="I42" t="s">
        <v>9</v>
      </c>
      <c r="J42" t="s">
        <v>272</v>
      </c>
      <c r="K42" t="s">
        <v>273</v>
      </c>
      <c r="L42">
        <f t="shared" si="0"/>
        <v>2</v>
      </c>
    </row>
    <row r="43" spans="1:12" x14ac:dyDescent="0.3">
      <c r="A43" t="s">
        <v>568</v>
      </c>
      <c r="B43" t="s">
        <v>272</v>
      </c>
      <c r="C43" t="s">
        <v>9</v>
      </c>
      <c r="D43" t="s">
        <v>9</v>
      </c>
      <c r="E43" t="s">
        <v>9</v>
      </c>
      <c r="F43" t="s">
        <v>9</v>
      </c>
      <c r="G43" t="s">
        <v>8</v>
      </c>
      <c r="H43" t="s">
        <v>273</v>
      </c>
      <c r="I43" t="s">
        <v>9</v>
      </c>
      <c r="J43" t="s">
        <v>273</v>
      </c>
      <c r="K43" t="s">
        <v>273</v>
      </c>
      <c r="L43">
        <f t="shared" si="0"/>
        <v>1</v>
      </c>
    </row>
    <row r="44" spans="1:12" x14ac:dyDescent="0.3">
      <c r="A44" t="s">
        <v>574</v>
      </c>
      <c r="B44" t="s">
        <v>272</v>
      </c>
      <c r="C44" t="s">
        <v>272</v>
      </c>
      <c r="D44" t="s">
        <v>9</v>
      </c>
      <c r="E44" t="s">
        <v>9</v>
      </c>
      <c r="F44" t="s">
        <v>9</v>
      </c>
      <c r="G44" t="s">
        <v>8</v>
      </c>
      <c r="H44" t="s">
        <v>273</v>
      </c>
      <c r="I44" t="s">
        <v>9</v>
      </c>
      <c r="J44" t="s">
        <v>273</v>
      </c>
      <c r="K44" t="s">
        <v>273</v>
      </c>
      <c r="L44">
        <f t="shared" si="0"/>
        <v>2</v>
      </c>
    </row>
    <row r="45" spans="1:12" x14ac:dyDescent="0.3">
      <c r="A45" t="s">
        <v>581</v>
      </c>
      <c r="B45" t="s">
        <v>272</v>
      </c>
      <c r="C45" t="s">
        <v>272</v>
      </c>
      <c r="D45" t="s">
        <v>9</v>
      </c>
      <c r="E45" t="s">
        <v>272</v>
      </c>
      <c r="F45" t="s">
        <v>272</v>
      </c>
      <c r="G45" t="s">
        <v>8</v>
      </c>
      <c r="H45" t="s">
        <v>273</v>
      </c>
      <c r="I45" t="s">
        <v>9</v>
      </c>
      <c r="J45" t="s">
        <v>273</v>
      </c>
      <c r="K45" t="s">
        <v>273</v>
      </c>
      <c r="L45">
        <f t="shared" si="0"/>
        <v>4</v>
      </c>
    </row>
    <row r="46" spans="1:12" x14ac:dyDescent="0.3">
      <c r="A46" t="s">
        <v>584</v>
      </c>
      <c r="B46" t="s">
        <v>272</v>
      </c>
      <c r="C46" t="s">
        <v>9</v>
      </c>
      <c r="D46" t="s">
        <v>9</v>
      </c>
      <c r="E46" t="s">
        <v>9</v>
      </c>
      <c r="F46" t="s">
        <v>9</v>
      </c>
      <c r="G46" t="s">
        <v>8</v>
      </c>
      <c r="H46" t="s">
        <v>273</v>
      </c>
      <c r="I46" t="s">
        <v>9</v>
      </c>
      <c r="J46" t="s">
        <v>273</v>
      </c>
      <c r="K46" t="s">
        <v>273</v>
      </c>
      <c r="L46">
        <f t="shared" si="0"/>
        <v>1</v>
      </c>
    </row>
    <row r="47" spans="1:12" x14ac:dyDescent="0.3">
      <c r="A47" t="s">
        <v>721</v>
      </c>
      <c r="B47" t="s">
        <v>272</v>
      </c>
      <c r="C47" t="s">
        <v>9</v>
      </c>
      <c r="D47" t="s">
        <v>9</v>
      </c>
      <c r="E47" t="s">
        <v>9</v>
      </c>
      <c r="F47" t="s">
        <v>9</v>
      </c>
      <c r="G47" t="s">
        <v>8</v>
      </c>
      <c r="H47" t="s">
        <v>273</v>
      </c>
      <c r="I47" t="s">
        <v>9</v>
      </c>
      <c r="J47" t="s">
        <v>272</v>
      </c>
      <c r="K47" t="s">
        <v>273</v>
      </c>
      <c r="L47">
        <f t="shared" si="0"/>
        <v>2</v>
      </c>
    </row>
    <row r="48" spans="1:12" x14ac:dyDescent="0.3">
      <c r="A48" t="s">
        <v>590</v>
      </c>
      <c r="B48" t="s">
        <v>272</v>
      </c>
      <c r="C48" t="s">
        <v>272</v>
      </c>
      <c r="D48" t="s">
        <v>9</v>
      </c>
      <c r="E48" t="s">
        <v>9</v>
      </c>
      <c r="F48" t="s">
        <v>9</v>
      </c>
      <c r="G48" t="s">
        <v>8</v>
      </c>
      <c r="H48" t="s">
        <v>273</v>
      </c>
      <c r="I48" t="s">
        <v>9</v>
      </c>
      <c r="J48" t="s">
        <v>272</v>
      </c>
      <c r="K48" t="s">
        <v>273</v>
      </c>
      <c r="L48">
        <f t="shared" si="0"/>
        <v>3</v>
      </c>
    </row>
    <row r="49" spans="1:12" x14ac:dyDescent="0.3">
      <c r="A49" t="s">
        <v>595</v>
      </c>
      <c r="B49" t="s">
        <v>272</v>
      </c>
      <c r="C49" t="s">
        <v>272</v>
      </c>
      <c r="D49" t="s">
        <v>272</v>
      </c>
      <c r="E49" t="s">
        <v>9</v>
      </c>
      <c r="F49" t="s">
        <v>272</v>
      </c>
      <c r="G49" t="s">
        <v>8</v>
      </c>
      <c r="H49" t="s">
        <v>273</v>
      </c>
      <c r="I49" t="s">
        <v>9</v>
      </c>
      <c r="J49" t="s">
        <v>273</v>
      </c>
      <c r="K49" t="s">
        <v>273</v>
      </c>
      <c r="L49">
        <f t="shared" si="0"/>
        <v>4</v>
      </c>
    </row>
    <row r="50" spans="1:12" x14ac:dyDescent="0.3">
      <c r="A50" t="s">
        <v>599</v>
      </c>
      <c r="B50" t="s">
        <v>272</v>
      </c>
      <c r="C50" t="s">
        <v>272</v>
      </c>
      <c r="D50" t="s">
        <v>8</v>
      </c>
      <c r="E50" t="s">
        <v>8</v>
      </c>
      <c r="F50" t="s">
        <v>9</v>
      </c>
      <c r="G50" t="s">
        <v>8</v>
      </c>
      <c r="H50" t="s">
        <v>273</v>
      </c>
      <c r="I50" t="s">
        <v>9</v>
      </c>
      <c r="J50" t="s">
        <v>272</v>
      </c>
      <c r="K50" t="s">
        <v>273</v>
      </c>
      <c r="L50">
        <f t="shared" si="0"/>
        <v>3</v>
      </c>
    </row>
    <row r="51" spans="1:12" x14ac:dyDescent="0.3">
      <c r="A51" t="s">
        <v>608</v>
      </c>
      <c r="B51" t="s">
        <v>272</v>
      </c>
      <c r="C51" t="s">
        <v>272</v>
      </c>
      <c r="D51" t="s">
        <v>8</v>
      </c>
      <c r="E51" t="s">
        <v>9</v>
      </c>
      <c r="F51" t="s">
        <v>9</v>
      </c>
      <c r="G51" t="s">
        <v>8</v>
      </c>
      <c r="H51" t="s">
        <v>273</v>
      </c>
      <c r="I51" t="s">
        <v>9</v>
      </c>
      <c r="J51" t="s">
        <v>272</v>
      </c>
      <c r="K51" t="s">
        <v>272</v>
      </c>
      <c r="L51">
        <f t="shared" si="0"/>
        <v>4</v>
      </c>
    </row>
    <row r="52" spans="1:12" x14ac:dyDescent="0.3">
      <c r="A52" t="s">
        <v>623</v>
      </c>
      <c r="B52" t="s">
        <v>272</v>
      </c>
      <c r="C52" t="s">
        <v>9</v>
      </c>
      <c r="D52" t="s">
        <v>8</v>
      </c>
      <c r="E52" t="s">
        <v>8</v>
      </c>
      <c r="F52" t="s">
        <v>8</v>
      </c>
      <c r="G52" t="s">
        <v>8</v>
      </c>
      <c r="H52" t="s">
        <v>273</v>
      </c>
      <c r="I52" t="s">
        <v>9</v>
      </c>
      <c r="J52" t="s">
        <v>272</v>
      </c>
      <c r="K52" t="s">
        <v>273</v>
      </c>
      <c r="L52">
        <f t="shared" si="0"/>
        <v>2</v>
      </c>
    </row>
    <row r="53" spans="1:12" x14ac:dyDescent="0.3">
      <c r="A53" t="s">
        <v>627</v>
      </c>
      <c r="B53" t="s">
        <v>272</v>
      </c>
      <c r="C53" t="s">
        <v>272</v>
      </c>
      <c r="D53" t="s">
        <v>9</v>
      </c>
      <c r="E53" t="s">
        <v>9</v>
      </c>
      <c r="F53" t="s">
        <v>9</v>
      </c>
      <c r="G53" t="s">
        <v>8</v>
      </c>
      <c r="H53" t="s">
        <v>273</v>
      </c>
      <c r="I53" t="s">
        <v>9</v>
      </c>
      <c r="J53" t="s">
        <v>272</v>
      </c>
      <c r="K53" t="s">
        <v>272</v>
      </c>
      <c r="L53">
        <f t="shared" si="0"/>
        <v>4</v>
      </c>
    </row>
    <row r="54" spans="1:12" x14ac:dyDescent="0.3">
      <c r="A54" t="s">
        <v>632</v>
      </c>
      <c r="B54" t="s">
        <v>272</v>
      </c>
      <c r="C54" t="s">
        <v>272</v>
      </c>
      <c r="D54" t="s">
        <v>273</v>
      </c>
      <c r="E54" t="s">
        <v>9</v>
      </c>
      <c r="F54" t="s">
        <v>9</v>
      </c>
      <c r="G54" t="s">
        <v>8</v>
      </c>
      <c r="H54" t="s">
        <v>272</v>
      </c>
      <c r="I54" t="s">
        <v>9</v>
      </c>
      <c r="J54" t="s">
        <v>272</v>
      </c>
      <c r="K54" t="s">
        <v>273</v>
      </c>
      <c r="L54">
        <f t="shared" si="0"/>
        <v>4</v>
      </c>
    </row>
    <row r="55" spans="1:12" x14ac:dyDescent="0.3">
      <c r="A55" t="s">
        <v>637</v>
      </c>
      <c r="B55" t="s">
        <v>272</v>
      </c>
      <c r="C55" t="s">
        <v>272</v>
      </c>
      <c r="D55" t="s">
        <v>8</v>
      </c>
      <c r="E55" t="s">
        <v>8</v>
      </c>
      <c r="F55" t="s">
        <v>8</v>
      </c>
      <c r="G55" t="s">
        <v>8</v>
      </c>
      <c r="H55" t="s">
        <v>273</v>
      </c>
      <c r="I55" t="s">
        <v>9</v>
      </c>
      <c r="J55" t="s">
        <v>273</v>
      </c>
      <c r="K55" t="s">
        <v>273</v>
      </c>
      <c r="L55">
        <f t="shared" si="0"/>
        <v>2</v>
      </c>
    </row>
    <row r="56" spans="1:12" x14ac:dyDescent="0.3">
      <c r="A56" t="s">
        <v>641</v>
      </c>
      <c r="B56" t="s">
        <v>272</v>
      </c>
      <c r="C56" t="s">
        <v>272</v>
      </c>
      <c r="D56" t="s">
        <v>9</v>
      </c>
      <c r="E56" t="s">
        <v>273</v>
      </c>
      <c r="F56" t="s">
        <v>9</v>
      </c>
      <c r="G56" t="s">
        <v>8</v>
      </c>
      <c r="H56" t="s">
        <v>273</v>
      </c>
      <c r="I56" t="s">
        <v>9</v>
      </c>
      <c r="J56" t="s">
        <v>272</v>
      </c>
      <c r="K56" t="s">
        <v>273</v>
      </c>
      <c r="L56">
        <f t="shared" si="0"/>
        <v>3</v>
      </c>
    </row>
    <row r="57" spans="1:12" x14ac:dyDescent="0.3">
      <c r="A57" t="s">
        <v>647</v>
      </c>
      <c r="B57" t="s">
        <v>272</v>
      </c>
      <c r="C57" t="s">
        <v>272</v>
      </c>
      <c r="D57" t="s">
        <v>272</v>
      </c>
      <c r="E57" t="s">
        <v>9</v>
      </c>
      <c r="F57" t="s">
        <v>9</v>
      </c>
      <c r="G57" t="s">
        <v>8</v>
      </c>
      <c r="H57" t="s">
        <v>273</v>
      </c>
      <c r="I57" t="s">
        <v>9</v>
      </c>
      <c r="J57" t="s">
        <v>272</v>
      </c>
      <c r="K57" t="s">
        <v>273</v>
      </c>
      <c r="L57">
        <f t="shared" si="0"/>
        <v>4</v>
      </c>
    </row>
    <row r="58" spans="1:12" x14ac:dyDescent="0.3">
      <c r="A58" t="s">
        <v>653</v>
      </c>
      <c r="B58" t="s">
        <v>272</v>
      </c>
      <c r="C58" t="s">
        <v>272</v>
      </c>
      <c r="D58" t="s">
        <v>8</v>
      </c>
      <c r="E58" t="s">
        <v>8</v>
      </c>
      <c r="F58" t="s">
        <v>8</v>
      </c>
      <c r="G58" t="s">
        <v>8</v>
      </c>
      <c r="H58" t="s">
        <v>273</v>
      </c>
      <c r="I58" t="s">
        <v>9</v>
      </c>
      <c r="J58" t="s">
        <v>272</v>
      </c>
      <c r="K58" t="s">
        <v>273</v>
      </c>
      <c r="L58">
        <f t="shared" si="0"/>
        <v>3</v>
      </c>
    </row>
    <row r="59" spans="1:12" x14ac:dyDescent="0.3">
      <c r="A59" t="s">
        <v>656</v>
      </c>
      <c r="B59" t="s">
        <v>272</v>
      </c>
      <c r="C59" t="s">
        <v>272</v>
      </c>
      <c r="D59" t="s">
        <v>8</v>
      </c>
      <c r="E59" t="s">
        <v>8</v>
      </c>
      <c r="F59" t="s">
        <v>8</v>
      </c>
      <c r="G59" t="s">
        <v>8</v>
      </c>
      <c r="H59" t="s">
        <v>273</v>
      </c>
      <c r="I59" t="s">
        <v>9</v>
      </c>
      <c r="J59" t="s">
        <v>272</v>
      </c>
      <c r="K59" t="s">
        <v>273</v>
      </c>
      <c r="L59">
        <f t="shared" si="0"/>
        <v>3</v>
      </c>
    </row>
    <row r="60" spans="1:12" x14ac:dyDescent="0.3">
      <c r="A60" t="s">
        <v>663</v>
      </c>
      <c r="B60" t="s">
        <v>272</v>
      </c>
      <c r="C60" t="s">
        <v>272</v>
      </c>
      <c r="D60" t="s">
        <v>9</v>
      </c>
      <c r="E60" t="s">
        <v>9</v>
      </c>
      <c r="F60" t="s">
        <v>9</v>
      </c>
      <c r="G60" t="s">
        <v>8</v>
      </c>
      <c r="H60" t="s">
        <v>273</v>
      </c>
      <c r="I60" t="s">
        <v>272</v>
      </c>
      <c r="J60" t="s">
        <v>272</v>
      </c>
      <c r="K60" t="s">
        <v>272</v>
      </c>
      <c r="L60">
        <f t="shared" si="0"/>
        <v>5</v>
      </c>
    </row>
    <row r="61" spans="1:12" x14ac:dyDescent="0.3">
      <c r="A61" t="s">
        <v>666</v>
      </c>
      <c r="B61" t="s">
        <v>272</v>
      </c>
      <c r="C61" t="s">
        <v>272</v>
      </c>
      <c r="D61" t="s">
        <v>8</v>
      </c>
      <c r="E61" t="s">
        <v>8</v>
      </c>
      <c r="F61" t="s">
        <v>8</v>
      </c>
      <c r="G61" t="s">
        <v>8</v>
      </c>
      <c r="H61" t="s">
        <v>273</v>
      </c>
      <c r="I61" t="s">
        <v>9</v>
      </c>
      <c r="J61" t="s">
        <v>272</v>
      </c>
      <c r="K61" t="s">
        <v>273</v>
      </c>
      <c r="L61">
        <f t="shared" si="0"/>
        <v>3</v>
      </c>
    </row>
    <row r="62" spans="1:12" x14ac:dyDescent="0.3">
      <c r="A62" t="s">
        <v>670</v>
      </c>
      <c r="B62" t="s">
        <v>272</v>
      </c>
      <c r="C62" t="s">
        <v>272</v>
      </c>
      <c r="D62" t="s">
        <v>8</v>
      </c>
      <c r="E62" t="s">
        <v>8</v>
      </c>
      <c r="F62" t="s">
        <v>8</v>
      </c>
      <c r="G62" t="s">
        <v>8</v>
      </c>
      <c r="H62" t="s">
        <v>273</v>
      </c>
      <c r="I62" t="s">
        <v>9</v>
      </c>
      <c r="J62" t="s">
        <v>272</v>
      </c>
      <c r="K62" t="s">
        <v>273</v>
      </c>
      <c r="L62">
        <f t="shared" si="0"/>
        <v>3</v>
      </c>
    </row>
    <row r="63" spans="1:12" x14ac:dyDescent="0.3">
      <c r="A63" t="s">
        <v>674</v>
      </c>
      <c r="B63" t="s">
        <v>272</v>
      </c>
      <c r="C63" t="s">
        <v>272</v>
      </c>
      <c r="D63" t="s">
        <v>9</v>
      </c>
      <c r="E63" t="s">
        <v>273</v>
      </c>
      <c r="F63" t="s">
        <v>9</v>
      </c>
      <c r="G63" t="s">
        <v>8</v>
      </c>
      <c r="H63" t="s">
        <v>273</v>
      </c>
      <c r="I63" t="s">
        <v>9</v>
      </c>
      <c r="J63" t="s">
        <v>272</v>
      </c>
      <c r="K63" t="s">
        <v>272</v>
      </c>
      <c r="L63">
        <f t="shared" si="0"/>
        <v>4</v>
      </c>
    </row>
    <row r="64" spans="1:12" x14ac:dyDescent="0.3">
      <c r="A64" t="s">
        <v>684</v>
      </c>
      <c r="B64" t="s">
        <v>272</v>
      </c>
      <c r="C64" t="s">
        <v>272</v>
      </c>
      <c r="D64" t="s">
        <v>272</v>
      </c>
      <c r="E64" t="s">
        <v>9</v>
      </c>
      <c r="F64" t="s">
        <v>9</v>
      </c>
      <c r="G64" t="s">
        <v>8</v>
      </c>
      <c r="H64" t="s">
        <v>273</v>
      </c>
      <c r="I64" t="s">
        <v>9</v>
      </c>
      <c r="J64" t="s">
        <v>272</v>
      </c>
      <c r="K64" t="s">
        <v>272</v>
      </c>
      <c r="L64">
        <f t="shared" si="0"/>
        <v>5</v>
      </c>
    </row>
    <row r="65" spans="1:12" x14ac:dyDescent="0.3">
      <c r="A65" t="s">
        <v>687</v>
      </c>
      <c r="B65" t="s">
        <v>272</v>
      </c>
      <c r="C65" t="s">
        <v>272</v>
      </c>
      <c r="D65" t="s">
        <v>9</v>
      </c>
      <c r="E65" t="s">
        <v>9</v>
      </c>
      <c r="F65" t="s">
        <v>9</v>
      </c>
      <c r="G65" t="s">
        <v>8</v>
      </c>
      <c r="H65" t="s">
        <v>273</v>
      </c>
      <c r="I65" t="s">
        <v>9</v>
      </c>
      <c r="J65" t="s">
        <v>273</v>
      </c>
      <c r="K65" t="s">
        <v>273</v>
      </c>
      <c r="L65">
        <f t="shared" si="0"/>
        <v>2</v>
      </c>
    </row>
    <row r="66" spans="1:12" x14ac:dyDescent="0.3">
      <c r="A66" t="s">
        <v>692</v>
      </c>
      <c r="B66" t="s">
        <v>272</v>
      </c>
      <c r="C66" t="s">
        <v>9</v>
      </c>
      <c r="D66" t="s">
        <v>9</v>
      </c>
      <c r="E66" t="s">
        <v>9</v>
      </c>
      <c r="F66" t="s">
        <v>9</v>
      </c>
      <c r="G66" t="s">
        <v>8</v>
      </c>
      <c r="H66" t="s">
        <v>273</v>
      </c>
      <c r="I66" t="s">
        <v>9</v>
      </c>
      <c r="J66" t="s">
        <v>272</v>
      </c>
      <c r="K66" t="s">
        <v>272</v>
      </c>
      <c r="L66">
        <f t="shared" si="0"/>
        <v>3</v>
      </c>
    </row>
    <row r="67" spans="1:12" x14ac:dyDescent="0.3">
      <c r="A67" t="s">
        <v>695</v>
      </c>
      <c r="B67" t="s">
        <v>272</v>
      </c>
      <c r="C67" t="s">
        <v>272</v>
      </c>
      <c r="D67" t="s">
        <v>9</v>
      </c>
      <c r="E67" t="s">
        <v>9</v>
      </c>
      <c r="F67" t="s">
        <v>9</v>
      </c>
      <c r="G67" t="s">
        <v>8</v>
      </c>
      <c r="H67" t="s">
        <v>273</v>
      </c>
      <c r="I67" t="s">
        <v>9</v>
      </c>
      <c r="J67" t="s">
        <v>273</v>
      </c>
      <c r="K67" t="s">
        <v>272</v>
      </c>
      <c r="L67">
        <f t="shared" ref="L67:L141" si="1">COUNTIF(B67:K67, "Yes")</f>
        <v>3</v>
      </c>
    </row>
    <row r="68" spans="1:12" x14ac:dyDescent="0.3">
      <c r="A68" t="s">
        <v>700</v>
      </c>
      <c r="B68" t="s">
        <v>272</v>
      </c>
      <c r="C68" t="s">
        <v>272</v>
      </c>
      <c r="D68" t="s">
        <v>9</v>
      </c>
      <c r="E68" t="s">
        <v>9</v>
      </c>
      <c r="F68" t="s">
        <v>9</v>
      </c>
      <c r="G68" t="s">
        <v>8</v>
      </c>
      <c r="H68" t="s">
        <v>273</v>
      </c>
      <c r="I68" t="s">
        <v>9</v>
      </c>
      <c r="J68" t="s">
        <v>272</v>
      </c>
      <c r="K68" t="s">
        <v>273</v>
      </c>
      <c r="L68">
        <f t="shared" si="1"/>
        <v>3</v>
      </c>
    </row>
    <row r="69" spans="1:12" x14ac:dyDescent="0.3">
      <c r="A69" t="s">
        <v>705</v>
      </c>
      <c r="B69" t="s">
        <v>272</v>
      </c>
      <c r="C69" t="s">
        <v>9</v>
      </c>
      <c r="D69" t="s">
        <v>9</v>
      </c>
      <c r="E69" t="s">
        <v>273</v>
      </c>
      <c r="F69" t="s">
        <v>9</v>
      </c>
      <c r="G69" t="s">
        <v>8</v>
      </c>
      <c r="H69" t="s">
        <v>273</v>
      </c>
      <c r="I69" t="s">
        <v>9</v>
      </c>
      <c r="J69" t="s">
        <v>273</v>
      </c>
      <c r="K69" t="s">
        <v>273</v>
      </c>
      <c r="L69">
        <f t="shared" si="1"/>
        <v>1</v>
      </c>
    </row>
    <row r="70" spans="1:12" x14ac:dyDescent="0.3">
      <c r="A70" t="s">
        <v>718</v>
      </c>
      <c r="B70" t="s">
        <v>272</v>
      </c>
      <c r="C70" t="s">
        <v>9</v>
      </c>
      <c r="D70" t="s">
        <v>9</v>
      </c>
      <c r="E70" t="s">
        <v>9</v>
      </c>
      <c r="F70" t="s">
        <v>9</v>
      </c>
      <c r="G70" t="s">
        <v>8</v>
      </c>
      <c r="H70" t="s">
        <v>273</v>
      </c>
      <c r="I70" t="s">
        <v>9</v>
      </c>
      <c r="J70" t="s">
        <v>272</v>
      </c>
      <c r="K70" t="s">
        <v>273</v>
      </c>
      <c r="L70">
        <f t="shared" si="1"/>
        <v>2</v>
      </c>
    </row>
    <row r="71" spans="1:12" x14ac:dyDescent="0.3">
      <c r="A71" t="s">
        <v>722</v>
      </c>
      <c r="B71" t="s">
        <v>272</v>
      </c>
      <c r="C71" t="s">
        <v>272</v>
      </c>
      <c r="D71" t="s">
        <v>9</v>
      </c>
      <c r="E71" t="s">
        <v>9</v>
      </c>
      <c r="F71" t="s">
        <v>272</v>
      </c>
      <c r="G71" t="s">
        <v>8</v>
      </c>
      <c r="H71" t="s">
        <v>273</v>
      </c>
      <c r="I71" t="s">
        <v>9</v>
      </c>
      <c r="J71" t="s">
        <v>272</v>
      </c>
      <c r="K71" t="s">
        <v>273</v>
      </c>
      <c r="L71">
        <f t="shared" si="1"/>
        <v>4</v>
      </c>
    </row>
    <row r="72" spans="1:12" x14ac:dyDescent="0.3">
      <c r="A72" t="s">
        <v>727</v>
      </c>
      <c r="B72" t="s">
        <v>272</v>
      </c>
      <c r="C72" t="s">
        <v>9</v>
      </c>
      <c r="D72" t="s">
        <v>8</v>
      </c>
      <c r="E72" t="s">
        <v>8</v>
      </c>
      <c r="F72" t="s">
        <v>8</v>
      </c>
      <c r="G72" t="s">
        <v>8</v>
      </c>
      <c r="H72" t="s">
        <v>273</v>
      </c>
      <c r="I72" t="s">
        <v>9</v>
      </c>
      <c r="J72" t="s">
        <v>272</v>
      </c>
      <c r="K72" t="s">
        <v>272</v>
      </c>
      <c r="L72">
        <f t="shared" si="1"/>
        <v>3</v>
      </c>
    </row>
    <row r="73" spans="1:12" x14ac:dyDescent="0.3">
      <c r="A73" t="s">
        <v>731</v>
      </c>
      <c r="B73" t="s">
        <v>272</v>
      </c>
      <c r="C73" t="s">
        <v>9</v>
      </c>
      <c r="D73" t="s">
        <v>9</v>
      </c>
      <c r="E73" t="s">
        <v>9</v>
      </c>
      <c r="F73" t="s">
        <v>9</v>
      </c>
      <c r="G73" t="s">
        <v>8</v>
      </c>
      <c r="H73" t="s">
        <v>273</v>
      </c>
      <c r="I73" t="s">
        <v>9</v>
      </c>
      <c r="J73" t="s">
        <v>272</v>
      </c>
      <c r="K73" t="s">
        <v>272</v>
      </c>
      <c r="L73">
        <f t="shared" si="1"/>
        <v>3</v>
      </c>
    </row>
    <row r="74" spans="1:12" x14ac:dyDescent="0.3">
      <c r="A74" t="s">
        <v>737</v>
      </c>
      <c r="B74" t="s">
        <v>272</v>
      </c>
      <c r="C74" t="s">
        <v>9</v>
      </c>
      <c r="D74" t="s">
        <v>9</v>
      </c>
      <c r="E74" t="s">
        <v>9</v>
      </c>
      <c r="F74" t="s">
        <v>9</v>
      </c>
      <c r="G74" t="s">
        <v>8</v>
      </c>
      <c r="H74" t="s">
        <v>273</v>
      </c>
      <c r="I74" t="s">
        <v>9</v>
      </c>
      <c r="J74" t="s">
        <v>272</v>
      </c>
      <c r="K74" t="s">
        <v>272</v>
      </c>
      <c r="L74">
        <f t="shared" si="1"/>
        <v>3</v>
      </c>
    </row>
    <row r="75" spans="1:12" x14ac:dyDescent="0.3">
      <c r="A75" t="s">
        <v>741</v>
      </c>
      <c r="B75" t="s">
        <v>272</v>
      </c>
      <c r="C75" t="s">
        <v>9</v>
      </c>
      <c r="D75" t="s">
        <v>272</v>
      </c>
      <c r="E75" t="s">
        <v>9</v>
      </c>
      <c r="F75" t="s">
        <v>272</v>
      </c>
      <c r="G75" t="s">
        <v>8</v>
      </c>
      <c r="H75" t="s">
        <v>273</v>
      </c>
      <c r="I75" t="s">
        <v>9</v>
      </c>
      <c r="J75" t="s">
        <v>272</v>
      </c>
      <c r="K75" t="s">
        <v>273</v>
      </c>
      <c r="L75">
        <f t="shared" si="1"/>
        <v>4</v>
      </c>
    </row>
    <row r="76" spans="1:12" x14ac:dyDescent="0.3">
      <c r="A76" t="s">
        <v>749</v>
      </c>
      <c r="B76" t="s">
        <v>272</v>
      </c>
      <c r="C76" t="s">
        <v>272</v>
      </c>
      <c r="D76" t="s">
        <v>272</v>
      </c>
      <c r="E76" t="s">
        <v>272</v>
      </c>
      <c r="F76" t="s">
        <v>272</v>
      </c>
      <c r="G76" t="s">
        <v>8</v>
      </c>
      <c r="H76" t="s">
        <v>273</v>
      </c>
      <c r="I76" t="s">
        <v>9</v>
      </c>
      <c r="J76" t="s">
        <v>272</v>
      </c>
      <c r="K76" t="s">
        <v>272</v>
      </c>
      <c r="L76">
        <f t="shared" si="1"/>
        <v>7</v>
      </c>
    </row>
    <row r="77" spans="1:12" x14ac:dyDescent="0.3">
      <c r="A77" t="s">
        <v>751</v>
      </c>
      <c r="B77" t="s">
        <v>272</v>
      </c>
      <c r="C77" t="s">
        <v>272</v>
      </c>
      <c r="D77" t="s">
        <v>272</v>
      </c>
      <c r="E77" t="s">
        <v>272</v>
      </c>
      <c r="F77" t="s">
        <v>272</v>
      </c>
      <c r="G77" t="s">
        <v>8</v>
      </c>
      <c r="H77" t="s">
        <v>273</v>
      </c>
      <c r="I77" t="s">
        <v>9</v>
      </c>
      <c r="J77" t="s">
        <v>272</v>
      </c>
      <c r="K77" t="s">
        <v>272</v>
      </c>
      <c r="L77">
        <f t="shared" si="1"/>
        <v>7</v>
      </c>
    </row>
    <row r="78" spans="1:12" x14ac:dyDescent="0.3">
      <c r="A78" t="s">
        <v>756</v>
      </c>
      <c r="B78" t="s">
        <v>272</v>
      </c>
      <c r="C78" t="s">
        <v>272</v>
      </c>
      <c r="D78" t="s">
        <v>272</v>
      </c>
      <c r="E78" t="s">
        <v>272</v>
      </c>
      <c r="F78" t="s">
        <v>272</v>
      </c>
      <c r="G78" t="s">
        <v>8</v>
      </c>
      <c r="H78" t="s">
        <v>272</v>
      </c>
      <c r="I78" t="s">
        <v>9</v>
      </c>
      <c r="J78" t="s">
        <v>272</v>
      </c>
      <c r="K78" t="s">
        <v>273</v>
      </c>
      <c r="L78">
        <f t="shared" si="1"/>
        <v>7</v>
      </c>
    </row>
    <row r="79" spans="1:12" x14ac:dyDescent="0.3">
      <c r="A79" t="s">
        <v>760</v>
      </c>
      <c r="B79" t="s">
        <v>272</v>
      </c>
      <c r="C79" t="s">
        <v>272</v>
      </c>
      <c r="D79" t="s">
        <v>272</v>
      </c>
      <c r="E79" t="s">
        <v>9</v>
      </c>
      <c r="F79" t="s">
        <v>272</v>
      </c>
      <c r="G79" t="s">
        <v>8</v>
      </c>
      <c r="H79" t="s">
        <v>273</v>
      </c>
      <c r="I79" t="s">
        <v>9</v>
      </c>
      <c r="J79" t="s">
        <v>272</v>
      </c>
      <c r="K79" t="s">
        <v>272</v>
      </c>
      <c r="L79">
        <f t="shared" si="1"/>
        <v>6</v>
      </c>
    </row>
    <row r="80" spans="1:12" x14ac:dyDescent="0.3">
      <c r="A80" t="s">
        <v>763</v>
      </c>
      <c r="B80" t="s">
        <v>272</v>
      </c>
      <c r="C80" t="s">
        <v>272</v>
      </c>
      <c r="D80" t="s">
        <v>9</v>
      </c>
      <c r="E80" t="s">
        <v>273</v>
      </c>
      <c r="F80" t="s">
        <v>272</v>
      </c>
      <c r="G80" t="s">
        <v>8</v>
      </c>
      <c r="H80" t="s">
        <v>273</v>
      </c>
      <c r="I80" t="s">
        <v>9</v>
      </c>
      <c r="J80" t="s">
        <v>273</v>
      </c>
      <c r="K80" t="s">
        <v>273</v>
      </c>
      <c r="L80">
        <f t="shared" si="1"/>
        <v>3</v>
      </c>
    </row>
    <row r="81" spans="1:12" x14ac:dyDescent="0.3">
      <c r="A81" t="s">
        <v>767</v>
      </c>
      <c r="B81" t="s">
        <v>272</v>
      </c>
      <c r="C81" t="s">
        <v>272</v>
      </c>
      <c r="D81" t="s">
        <v>9</v>
      </c>
      <c r="E81" t="s">
        <v>9</v>
      </c>
      <c r="F81" t="s">
        <v>272</v>
      </c>
      <c r="G81" t="s">
        <v>8</v>
      </c>
      <c r="H81" t="s">
        <v>273</v>
      </c>
      <c r="I81" t="s">
        <v>9</v>
      </c>
      <c r="J81" t="s">
        <v>272</v>
      </c>
      <c r="K81" t="s">
        <v>272</v>
      </c>
      <c r="L81">
        <f t="shared" si="1"/>
        <v>5</v>
      </c>
    </row>
    <row r="82" spans="1:12" x14ac:dyDescent="0.3">
      <c r="A82" t="s">
        <v>773</v>
      </c>
      <c r="B82" t="s">
        <v>272</v>
      </c>
      <c r="C82" t="s">
        <v>272</v>
      </c>
      <c r="D82" t="s">
        <v>9</v>
      </c>
      <c r="E82" t="s">
        <v>9</v>
      </c>
      <c r="F82" t="s">
        <v>9</v>
      </c>
      <c r="G82" t="s">
        <v>8</v>
      </c>
      <c r="H82" t="s">
        <v>273</v>
      </c>
      <c r="I82" t="s">
        <v>9</v>
      </c>
      <c r="J82" t="s">
        <v>272</v>
      </c>
      <c r="K82" t="s">
        <v>273</v>
      </c>
      <c r="L82">
        <f t="shared" si="1"/>
        <v>3</v>
      </c>
    </row>
    <row r="83" spans="1:12" x14ac:dyDescent="0.3">
      <c r="A83" t="s">
        <v>781</v>
      </c>
      <c r="B83" t="s">
        <v>272</v>
      </c>
      <c r="C83" t="s">
        <v>272</v>
      </c>
      <c r="D83" t="s">
        <v>272</v>
      </c>
      <c r="E83" t="s">
        <v>9</v>
      </c>
      <c r="F83" t="s">
        <v>9</v>
      </c>
      <c r="G83" t="s">
        <v>8</v>
      </c>
      <c r="H83" t="s">
        <v>273</v>
      </c>
      <c r="I83" t="s">
        <v>9</v>
      </c>
      <c r="J83" t="s">
        <v>272</v>
      </c>
      <c r="K83" t="s">
        <v>273</v>
      </c>
      <c r="L83">
        <f t="shared" si="1"/>
        <v>4</v>
      </c>
    </row>
    <row r="84" spans="1:12" x14ac:dyDescent="0.3">
      <c r="A84" t="s">
        <v>788</v>
      </c>
      <c r="B84" t="s">
        <v>273</v>
      </c>
      <c r="C84" t="s">
        <v>272</v>
      </c>
      <c r="D84" t="s">
        <v>9</v>
      </c>
      <c r="E84" t="s">
        <v>9</v>
      </c>
      <c r="F84" t="s">
        <v>9</v>
      </c>
      <c r="G84" t="s">
        <v>8</v>
      </c>
      <c r="H84" t="s">
        <v>272</v>
      </c>
      <c r="I84" t="s">
        <v>9</v>
      </c>
      <c r="J84" t="s">
        <v>272</v>
      </c>
      <c r="K84" t="s">
        <v>273</v>
      </c>
      <c r="L84">
        <f t="shared" si="1"/>
        <v>3</v>
      </c>
    </row>
    <row r="85" spans="1:12" x14ac:dyDescent="0.3">
      <c r="A85" t="s">
        <v>793</v>
      </c>
      <c r="B85" t="s">
        <v>272</v>
      </c>
      <c r="C85" t="s">
        <v>272</v>
      </c>
      <c r="D85" t="s">
        <v>9</v>
      </c>
      <c r="E85" t="s">
        <v>9</v>
      </c>
      <c r="F85" t="s">
        <v>272</v>
      </c>
      <c r="G85" t="s">
        <v>8</v>
      </c>
      <c r="H85" t="s">
        <v>273</v>
      </c>
      <c r="I85" t="s">
        <v>9</v>
      </c>
      <c r="J85" t="s">
        <v>273</v>
      </c>
      <c r="K85" t="s">
        <v>273</v>
      </c>
      <c r="L85">
        <f t="shared" si="1"/>
        <v>3</v>
      </c>
    </row>
    <row r="86" spans="1:12" x14ac:dyDescent="0.3">
      <c r="A86" t="s">
        <v>799</v>
      </c>
      <c r="B86" t="s">
        <v>272</v>
      </c>
      <c r="C86" t="s">
        <v>272</v>
      </c>
      <c r="D86" t="s">
        <v>9</v>
      </c>
      <c r="E86" t="s">
        <v>9</v>
      </c>
      <c r="F86" t="s">
        <v>9</v>
      </c>
      <c r="G86" t="s">
        <v>8</v>
      </c>
      <c r="H86" t="s">
        <v>272</v>
      </c>
      <c r="I86" t="s">
        <v>9</v>
      </c>
      <c r="J86" t="s">
        <v>272</v>
      </c>
      <c r="K86" t="s">
        <v>272</v>
      </c>
      <c r="L86">
        <f t="shared" si="1"/>
        <v>5</v>
      </c>
    </row>
    <row r="87" spans="1:12" x14ac:dyDescent="0.3">
      <c r="A87" t="s">
        <v>804</v>
      </c>
      <c r="B87" t="s">
        <v>272</v>
      </c>
      <c r="C87" t="s">
        <v>9</v>
      </c>
      <c r="D87" t="s">
        <v>9</v>
      </c>
      <c r="E87" t="s">
        <v>9</v>
      </c>
      <c r="F87" t="s">
        <v>272</v>
      </c>
      <c r="G87" t="s">
        <v>8</v>
      </c>
      <c r="H87" t="s">
        <v>273</v>
      </c>
      <c r="I87" t="s">
        <v>272</v>
      </c>
      <c r="J87" t="s">
        <v>272</v>
      </c>
      <c r="K87" t="s">
        <v>272</v>
      </c>
      <c r="L87">
        <f t="shared" si="1"/>
        <v>5</v>
      </c>
    </row>
    <row r="88" spans="1:12" x14ac:dyDescent="0.3">
      <c r="A88" t="s">
        <v>810</v>
      </c>
      <c r="B88" t="s">
        <v>272</v>
      </c>
      <c r="C88" t="s">
        <v>272</v>
      </c>
      <c r="D88" t="s">
        <v>9</v>
      </c>
      <c r="E88" t="s">
        <v>9</v>
      </c>
      <c r="F88" t="s">
        <v>9</v>
      </c>
      <c r="G88" t="s">
        <v>8</v>
      </c>
      <c r="H88" t="s">
        <v>273</v>
      </c>
      <c r="I88" t="s">
        <v>9</v>
      </c>
      <c r="J88" t="s">
        <v>272</v>
      </c>
      <c r="K88" t="s">
        <v>272</v>
      </c>
      <c r="L88">
        <f t="shared" si="1"/>
        <v>4</v>
      </c>
    </row>
    <row r="89" spans="1:12" x14ac:dyDescent="0.3">
      <c r="A89" t="s">
        <v>817</v>
      </c>
      <c r="B89" t="s">
        <v>272</v>
      </c>
      <c r="C89" t="s">
        <v>9</v>
      </c>
      <c r="D89" t="s">
        <v>9</v>
      </c>
      <c r="E89" t="s">
        <v>9</v>
      </c>
      <c r="F89" t="s">
        <v>272</v>
      </c>
      <c r="G89" t="s">
        <v>8</v>
      </c>
      <c r="H89" t="s">
        <v>273</v>
      </c>
      <c r="I89" t="s">
        <v>272</v>
      </c>
      <c r="J89" t="s">
        <v>272</v>
      </c>
      <c r="K89" t="s">
        <v>272</v>
      </c>
      <c r="L89">
        <f t="shared" si="1"/>
        <v>5</v>
      </c>
    </row>
    <row r="90" spans="1:12" x14ac:dyDescent="0.3">
      <c r="A90" t="s">
        <v>826</v>
      </c>
      <c r="B90" t="s">
        <v>272</v>
      </c>
      <c r="C90" t="s">
        <v>272</v>
      </c>
      <c r="D90" t="s">
        <v>272</v>
      </c>
      <c r="E90" t="s">
        <v>9</v>
      </c>
      <c r="F90" t="s">
        <v>9</v>
      </c>
      <c r="G90" t="s">
        <v>8</v>
      </c>
      <c r="H90" t="s">
        <v>272</v>
      </c>
      <c r="I90" t="s">
        <v>9</v>
      </c>
      <c r="J90" t="s">
        <v>272</v>
      </c>
      <c r="K90" t="s">
        <v>273</v>
      </c>
      <c r="L90">
        <f t="shared" si="1"/>
        <v>5</v>
      </c>
    </row>
    <row r="91" spans="1:12" x14ac:dyDescent="0.3">
      <c r="A91" t="s">
        <v>832</v>
      </c>
      <c r="B91" t="s">
        <v>272</v>
      </c>
      <c r="C91" t="s">
        <v>9</v>
      </c>
      <c r="D91" t="s">
        <v>9</v>
      </c>
      <c r="E91" t="s">
        <v>9</v>
      </c>
      <c r="F91" t="s">
        <v>272</v>
      </c>
      <c r="G91" t="s">
        <v>8</v>
      </c>
      <c r="H91" t="s">
        <v>273</v>
      </c>
      <c r="I91" t="s">
        <v>9</v>
      </c>
      <c r="J91" t="s">
        <v>272</v>
      </c>
      <c r="K91" t="s">
        <v>273</v>
      </c>
      <c r="L91">
        <f t="shared" si="1"/>
        <v>3</v>
      </c>
    </row>
    <row r="92" spans="1:12" x14ac:dyDescent="0.3">
      <c r="A92" t="s">
        <v>838</v>
      </c>
      <c r="B92" t="s">
        <v>272</v>
      </c>
      <c r="C92" t="s">
        <v>272</v>
      </c>
      <c r="D92" t="s">
        <v>9</v>
      </c>
      <c r="E92" t="s">
        <v>9</v>
      </c>
      <c r="F92" t="s">
        <v>9</v>
      </c>
      <c r="G92" t="s">
        <v>8</v>
      </c>
      <c r="H92" t="s">
        <v>273</v>
      </c>
      <c r="I92" t="s">
        <v>9</v>
      </c>
      <c r="J92" t="s">
        <v>272</v>
      </c>
      <c r="K92" t="s">
        <v>273</v>
      </c>
      <c r="L92">
        <f t="shared" si="1"/>
        <v>3</v>
      </c>
    </row>
    <row r="93" spans="1:12" x14ac:dyDescent="0.3">
      <c r="A93" t="s">
        <v>844</v>
      </c>
      <c r="B93" t="s">
        <v>272</v>
      </c>
      <c r="C93" t="s">
        <v>272</v>
      </c>
      <c r="D93" t="s">
        <v>9</v>
      </c>
      <c r="E93" t="s">
        <v>9</v>
      </c>
      <c r="F93" t="s">
        <v>9</v>
      </c>
      <c r="G93" t="s">
        <v>8</v>
      </c>
      <c r="H93" t="s">
        <v>273</v>
      </c>
      <c r="I93" t="s">
        <v>9</v>
      </c>
      <c r="J93" t="s">
        <v>272</v>
      </c>
      <c r="K93" t="s">
        <v>272</v>
      </c>
      <c r="L93">
        <f t="shared" si="1"/>
        <v>4</v>
      </c>
    </row>
    <row r="94" spans="1:12" x14ac:dyDescent="0.3">
      <c r="A94" t="s">
        <v>885</v>
      </c>
      <c r="B94" t="s">
        <v>272</v>
      </c>
      <c r="C94" t="s">
        <v>272</v>
      </c>
      <c r="D94" t="s">
        <v>9</v>
      </c>
      <c r="E94" t="s">
        <v>9</v>
      </c>
      <c r="F94" t="s">
        <v>272</v>
      </c>
      <c r="G94" t="s">
        <v>8</v>
      </c>
      <c r="H94" t="s">
        <v>273</v>
      </c>
      <c r="I94" t="s">
        <v>9</v>
      </c>
      <c r="J94" t="s">
        <v>272</v>
      </c>
      <c r="K94" t="s">
        <v>273</v>
      </c>
      <c r="L94">
        <f t="shared" si="1"/>
        <v>4</v>
      </c>
    </row>
    <row r="95" spans="1:12" x14ac:dyDescent="0.3">
      <c r="A95" t="s">
        <v>889</v>
      </c>
      <c r="B95" t="s">
        <v>272</v>
      </c>
      <c r="C95" t="s">
        <v>272</v>
      </c>
      <c r="D95" t="s">
        <v>9</v>
      </c>
      <c r="E95" t="s">
        <v>9</v>
      </c>
      <c r="F95" t="s">
        <v>272</v>
      </c>
      <c r="G95" t="s">
        <v>8</v>
      </c>
      <c r="H95" t="s">
        <v>273</v>
      </c>
      <c r="I95" t="s">
        <v>9</v>
      </c>
      <c r="J95" t="s">
        <v>272</v>
      </c>
      <c r="K95" t="s">
        <v>273</v>
      </c>
      <c r="L95">
        <f t="shared" si="1"/>
        <v>4</v>
      </c>
    </row>
    <row r="96" spans="1:12" x14ac:dyDescent="0.3">
      <c r="A96" t="s">
        <v>894</v>
      </c>
      <c r="B96" t="s">
        <v>272</v>
      </c>
      <c r="C96" t="s">
        <v>272</v>
      </c>
      <c r="D96" t="s">
        <v>9</v>
      </c>
      <c r="E96" t="s">
        <v>9</v>
      </c>
      <c r="F96" t="s">
        <v>9</v>
      </c>
      <c r="G96" t="s">
        <v>8</v>
      </c>
      <c r="H96" t="s">
        <v>272</v>
      </c>
      <c r="I96" t="s">
        <v>9</v>
      </c>
      <c r="J96" t="s">
        <v>272</v>
      </c>
      <c r="K96" t="s">
        <v>273</v>
      </c>
      <c r="L96">
        <f t="shared" si="1"/>
        <v>4</v>
      </c>
    </row>
    <row r="97" spans="1:12" x14ac:dyDescent="0.3">
      <c r="A97" t="s">
        <v>904</v>
      </c>
      <c r="B97" t="s">
        <v>272</v>
      </c>
      <c r="C97" t="s">
        <v>9</v>
      </c>
      <c r="D97" t="s">
        <v>272</v>
      </c>
      <c r="E97" t="s">
        <v>272</v>
      </c>
      <c r="F97" t="s">
        <v>272</v>
      </c>
      <c r="G97" t="s">
        <v>8</v>
      </c>
      <c r="H97" t="s">
        <v>273</v>
      </c>
      <c r="I97" t="s">
        <v>9</v>
      </c>
      <c r="J97" t="s">
        <v>272</v>
      </c>
      <c r="K97" t="s">
        <v>273</v>
      </c>
      <c r="L97">
        <f t="shared" si="1"/>
        <v>5</v>
      </c>
    </row>
    <row r="98" spans="1:12" x14ac:dyDescent="0.3">
      <c r="A98" t="s">
        <v>910</v>
      </c>
      <c r="B98" t="s">
        <v>272</v>
      </c>
      <c r="C98" t="s">
        <v>272</v>
      </c>
      <c r="D98" t="s">
        <v>9</v>
      </c>
      <c r="E98" t="s">
        <v>9</v>
      </c>
      <c r="F98" t="s">
        <v>9</v>
      </c>
      <c r="G98" t="s">
        <v>8</v>
      </c>
      <c r="H98" t="s">
        <v>273</v>
      </c>
      <c r="I98" t="s">
        <v>9</v>
      </c>
      <c r="J98" t="s">
        <v>273</v>
      </c>
      <c r="K98" t="s">
        <v>273</v>
      </c>
      <c r="L98">
        <f t="shared" si="1"/>
        <v>2</v>
      </c>
    </row>
    <row r="99" spans="1:12" x14ac:dyDescent="0.3">
      <c r="A99" t="s">
        <v>913</v>
      </c>
      <c r="B99" t="s">
        <v>272</v>
      </c>
      <c r="C99" t="s">
        <v>9</v>
      </c>
      <c r="D99" t="s">
        <v>9</v>
      </c>
      <c r="E99" t="s">
        <v>9</v>
      </c>
      <c r="F99" t="s">
        <v>9</v>
      </c>
      <c r="G99" t="s">
        <v>8</v>
      </c>
      <c r="H99" t="s">
        <v>272</v>
      </c>
      <c r="I99" t="s">
        <v>9</v>
      </c>
      <c r="J99" t="s">
        <v>273</v>
      </c>
      <c r="K99" t="s">
        <v>273</v>
      </c>
      <c r="L99">
        <f t="shared" si="1"/>
        <v>2</v>
      </c>
    </row>
    <row r="100" spans="1:12" x14ac:dyDescent="0.3">
      <c r="A100" t="s">
        <v>922</v>
      </c>
      <c r="B100" t="s">
        <v>272</v>
      </c>
      <c r="C100" t="s">
        <v>272</v>
      </c>
      <c r="D100" t="s">
        <v>272</v>
      </c>
      <c r="E100" t="s">
        <v>273</v>
      </c>
      <c r="F100" t="s">
        <v>272</v>
      </c>
      <c r="G100" t="s">
        <v>8</v>
      </c>
      <c r="H100" t="s">
        <v>273</v>
      </c>
      <c r="I100" t="s">
        <v>272</v>
      </c>
      <c r="J100" t="s">
        <v>272</v>
      </c>
      <c r="K100" t="s">
        <v>272</v>
      </c>
      <c r="L100">
        <f t="shared" si="1"/>
        <v>7</v>
      </c>
    </row>
    <row r="101" spans="1:12" x14ac:dyDescent="0.3">
      <c r="A101" t="s">
        <v>929</v>
      </c>
      <c r="B101" t="s">
        <v>272</v>
      </c>
      <c r="C101" t="s">
        <v>9</v>
      </c>
      <c r="D101" t="s">
        <v>9</v>
      </c>
      <c r="E101" t="s">
        <v>9</v>
      </c>
      <c r="F101" t="s">
        <v>273</v>
      </c>
      <c r="G101" t="s">
        <v>8</v>
      </c>
      <c r="H101" t="s">
        <v>273</v>
      </c>
      <c r="I101" t="s">
        <v>9</v>
      </c>
      <c r="J101" t="s">
        <v>273</v>
      </c>
      <c r="K101" t="s">
        <v>273</v>
      </c>
      <c r="L101">
        <f t="shared" si="1"/>
        <v>1</v>
      </c>
    </row>
    <row r="102" spans="1:12" x14ac:dyDescent="0.3">
      <c r="A102" t="s">
        <v>934</v>
      </c>
      <c r="B102" t="s">
        <v>272</v>
      </c>
      <c r="C102" t="s">
        <v>272</v>
      </c>
      <c r="D102" t="s">
        <v>272</v>
      </c>
      <c r="E102" t="s">
        <v>9</v>
      </c>
      <c r="F102" t="s">
        <v>9</v>
      </c>
      <c r="G102" t="s">
        <v>8</v>
      </c>
      <c r="H102" t="s">
        <v>273</v>
      </c>
      <c r="I102" t="s">
        <v>9</v>
      </c>
      <c r="J102" t="s">
        <v>273</v>
      </c>
      <c r="K102" t="s">
        <v>9</v>
      </c>
      <c r="L102">
        <f t="shared" si="1"/>
        <v>3</v>
      </c>
    </row>
    <row r="103" spans="1:12" x14ac:dyDescent="0.3">
      <c r="A103" t="s">
        <v>942</v>
      </c>
      <c r="B103" t="s">
        <v>272</v>
      </c>
      <c r="C103" t="s">
        <v>272</v>
      </c>
      <c r="D103" t="s">
        <v>272</v>
      </c>
      <c r="E103" t="s">
        <v>9</v>
      </c>
      <c r="F103" t="s">
        <v>9</v>
      </c>
      <c r="G103" t="s">
        <v>8</v>
      </c>
      <c r="H103" t="s">
        <v>273</v>
      </c>
      <c r="I103" t="s">
        <v>9</v>
      </c>
      <c r="J103" t="s">
        <v>272</v>
      </c>
      <c r="K103" t="s">
        <v>272</v>
      </c>
      <c r="L103">
        <f t="shared" si="1"/>
        <v>5</v>
      </c>
    </row>
    <row r="104" spans="1:12" x14ac:dyDescent="0.3">
      <c r="A104" t="s">
        <v>947</v>
      </c>
      <c r="B104" t="s">
        <v>272</v>
      </c>
      <c r="C104" t="s">
        <v>272</v>
      </c>
      <c r="D104" t="s">
        <v>272</v>
      </c>
      <c r="E104" t="s">
        <v>272</v>
      </c>
      <c r="F104" t="s">
        <v>272</v>
      </c>
      <c r="G104" t="s">
        <v>8</v>
      </c>
      <c r="H104" t="s">
        <v>273</v>
      </c>
      <c r="I104" t="s">
        <v>9</v>
      </c>
      <c r="J104" t="s">
        <v>272</v>
      </c>
      <c r="K104" t="s">
        <v>273</v>
      </c>
      <c r="L104">
        <f t="shared" si="1"/>
        <v>6</v>
      </c>
    </row>
    <row r="105" spans="1:12" x14ac:dyDescent="0.3">
      <c r="A105" t="s">
        <v>952</v>
      </c>
      <c r="B105" t="s">
        <v>272</v>
      </c>
      <c r="C105" t="s">
        <v>9</v>
      </c>
      <c r="D105" t="s">
        <v>9</v>
      </c>
      <c r="E105" t="s">
        <v>9</v>
      </c>
      <c r="F105" t="s">
        <v>9</v>
      </c>
      <c r="G105" t="s">
        <v>8</v>
      </c>
      <c r="H105" t="s">
        <v>273</v>
      </c>
      <c r="I105" t="s">
        <v>9</v>
      </c>
      <c r="J105" t="s">
        <v>272</v>
      </c>
      <c r="K105" t="s">
        <v>272</v>
      </c>
      <c r="L105">
        <f t="shared" si="1"/>
        <v>3</v>
      </c>
    </row>
    <row r="106" spans="1:12" x14ac:dyDescent="0.3">
      <c r="A106" t="s">
        <v>959</v>
      </c>
      <c r="B106" t="s">
        <v>272</v>
      </c>
      <c r="C106" t="s">
        <v>9</v>
      </c>
      <c r="D106" t="s">
        <v>9</v>
      </c>
      <c r="E106" t="s">
        <v>9</v>
      </c>
      <c r="F106" t="s">
        <v>272</v>
      </c>
      <c r="G106" t="s">
        <v>8</v>
      </c>
      <c r="H106" t="s">
        <v>273</v>
      </c>
      <c r="I106" t="s">
        <v>9</v>
      </c>
      <c r="J106" t="s">
        <v>272</v>
      </c>
      <c r="K106" t="s">
        <v>272</v>
      </c>
      <c r="L106">
        <f t="shared" si="1"/>
        <v>4</v>
      </c>
    </row>
    <row r="107" spans="1:12" x14ac:dyDescent="0.3">
      <c r="A107" t="s">
        <v>965</v>
      </c>
      <c r="B107" t="s">
        <v>272</v>
      </c>
      <c r="C107" t="s">
        <v>272</v>
      </c>
      <c r="D107" t="s">
        <v>9</v>
      </c>
      <c r="E107" t="s">
        <v>9</v>
      </c>
      <c r="F107" t="s">
        <v>9</v>
      </c>
      <c r="G107" t="s">
        <v>8</v>
      </c>
      <c r="H107" t="s">
        <v>273</v>
      </c>
      <c r="I107" t="s">
        <v>9</v>
      </c>
      <c r="J107" t="s">
        <v>272</v>
      </c>
      <c r="K107" t="s">
        <v>272</v>
      </c>
      <c r="L107">
        <f t="shared" si="1"/>
        <v>4</v>
      </c>
    </row>
    <row r="108" spans="1:12" x14ac:dyDescent="0.3">
      <c r="A108" t="s">
        <v>970</v>
      </c>
      <c r="B108" t="s">
        <v>272</v>
      </c>
      <c r="C108" t="s">
        <v>272</v>
      </c>
      <c r="D108" t="s">
        <v>9</v>
      </c>
      <c r="E108" t="s">
        <v>9</v>
      </c>
      <c r="F108" t="s">
        <v>9</v>
      </c>
      <c r="G108" t="s">
        <v>8</v>
      </c>
      <c r="H108" t="s">
        <v>273</v>
      </c>
      <c r="I108" t="s">
        <v>9</v>
      </c>
      <c r="J108" t="s">
        <v>272</v>
      </c>
      <c r="K108" t="s">
        <v>273</v>
      </c>
      <c r="L108">
        <f t="shared" si="1"/>
        <v>3</v>
      </c>
    </row>
    <row r="109" spans="1:12" x14ac:dyDescent="0.3">
      <c r="A109" t="s">
        <v>974</v>
      </c>
      <c r="B109" t="s">
        <v>272</v>
      </c>
      <c r="C109" t="s">
        <v>272</v>
      </c>
      <c r="D109" t="s">
        <v>9</v>
      </c>
      <c r="E109" t="s">
        <v>9</v>
      </c>
      <c r="F109" t="s">
        <v>272</v>
      </c>
      <c r="G109" t="s">
        <v>8</v>
      </c>
      <c r="H109" t="s">
        <v>273</v>
      </c>
      <c r="I109" t="s">
        <v>9</v>
      </c>
      <c r="J109" t="s">
        <v>272</v>
      </c>
      <c r="K109" t="s">
        <v>272</v>
      </c>
      <c r="L109">
        <f t="shared" si="1"/>
        <v>5</v>
      </c>
    </row>
    <row r="110" spans="1:12" x14ac:dyDescent="0.3">
      <c r="A110" t="s">
        <v>981</v>
      </c>
      <c r="B110" t="s">
        <v>272</v>
      </c>
      <c r="C110" t="s">
        <v>272</v>
      </c>
      <c r="D110" t="s">
        <v>272</v>
      </c>
      <c r="E110" t="s">
        <v>9</v>
      </c>
      <c r="F110" t="s">
        <v>9</v>
      </c>
      <c r="G110" t="s">
        <v>8</v>
      </c>
      <c r="H110" t="s">
        <v>273</v>
      </c>
      <c r="I110" t="s">
        <v>9</v>
      </c>
      <c r="J110" t="s">
        <v>272</v>
      </c>
      <c r="K110" t="s">
        <v>273</v>
      </c>
      <c r="L110">
        <f t="shared" si="1"/>
        <v>4</v>
      </c>
    </row>
    <row r="111" spans="1:12" x14ac:dyDescent="0.3">
      <c r="A111" t="s">
        <v>986</v>
      </c>
      <c r="B111" t="s">
        <v>272</v>
      </c>
      <c r="C111" t="s">
        <v>272</v>
      </c>
      <c r="D111" t="s">
        <v>272</v>
      </c>
      <c r="E111" t="s">
        <v>9</v>
      </c>
      <c r="F111" t="s">
        <v>272</v>
      </c>
      <c r="G111" t="s">
        <v>8</v>
      </c>
      <c r="H111" t="s">
        <v>273</v>
      </c>
      <c r="I111" t="s">
        <v>9</v>
      </c>
      <c r="J111" t="s">
        <v>272</v>
      </c>
      <c r="K111" t="s">
        <v>273</v>
      </c>
      <c r="L111">
        <f t="shared" si="1"/>
        <v>5</v>
      </c>
    </row>
    <row r="112" spans="1:12" x14ac:dyDescent="0.3">
      <c r="A112" t="s">
        <v>993</v>
      </c>
      <c r="B112" t="s">
        <v>272</v>
      </c>
      <c r="C112" t="s">
        <v>272</v>
      </c>
      <c r="D112" t="s">
        <v>272</v>
      </c>
      <c r="E112" t="s">
        <v>272</v>
      </c>
      <c r="F112" t="s">
        <v>272</v>
      </c>
      <c r="G112" t="s">
        <v>8</v>
      </c>
      <c r="H112" t="s">
        <v>273</v>
      </c>
      <c r="I112" t="s">
        <v>272</v>
      </c>
      <c r="J112" t="s">
        <v>272</v>
      </c>
      <c r="K112" t="s">
        <v>273</v>
      </c>
      <c r="L112">
        <f t="shared" si="1"/>
        <v>7</v>
      </c>
    </row>
    <row r="113" spans="1:12" x14ac:dyDescent="0.3">
      <c r="A113" t="s">
        <v>1001</v>
      </c>
      <c r="B113" t="s">
        <v>272</v>
      </c>
      <c r="C113" t="s">
        <v>9</v>
      </c>
      <c r="D113" t="s">
        <v>9</v>
      </c>
      <c r="E113" t="s">
        <v>9</v>
      </c>
      <c r="F113" t="s">
        <v>9</v>
      </c>
      <c r="G113" t="s">
        <v>8</v>
      </c>
      <c r="H113" t="s">
        <v>273</v>
      </c>
      <c r="I113" t="s">
        <v>9</v>
      </c>
      <c r="J113" t="s">
        <v>272</v>
      </c>
      <c r="K113" t="s">
        <v>273</v>
      </c>
      <c r="L113">
        <f t="shared" si="1"/>
        <v>2</v>
      </c>
    </row>
    <row r="114" spans="1:12" x14ac:dyDescent="0.3">
      <c r="A114" t="s">
        <v>1006</v>
      </c>
      <c r="B114" t="s">
        <v>272</v>
      </c>
      <c r="C114" t="s">
        <v>9</v>
      </c>
      <c r="D114" t="s">
        <v>9</v>
      </c>
      <c r="E114" t="s">
        <v>9</v>
      </c>
      <c r="F114" t="s">
        <v>9</v>
      </c>
      <c r="G114" t="s">
        <v>8</v>
      </c>
      <c r="H114" t="s">
        <v>273</v>
      </c>
      <c r="I114" t="s">
        <v>9</v>
      </c>
      <c r="J114" t="s">
        <v>272</v>
      </c>
      <c r="K114" t="s">
        <v>272</v>
      </c>
      <c r="L114">
        <f t="shared" si="1"/>
        <v>3</v>
      </c>
    </row>
    <row r="115" spans="1:12" x14ac:dyDescent="0.3">
      <c r="A115" t="s">
        <v>1017</v>
      </c>
      <c r="B115" t="s">
        <v>272</v>
      </c>
      <c r="C115" t="s">
        <v>9</v>
      </c>
      <c r="D115" t="s">
        <v>272</v>
      </c>
      <c r="E115" t="s">
        <v>9</v>
      </c>
      <c r="F115" t="s">
        <v>9</v>
      </c>
      <c r="G115" t="s">
        <v>8</v>
      </c>
      <c r="H115" t="s">
        <v>273</v>
      </c>
      <c r="I115" t="s">
        <v>9</v>
      </c>
      <c r="J115" t="s">
        <v>272</v>
      </c>
      <c r="K115" t="s">
        <v>272</v>
      </c>
      <c r="L115">
        <f t="shared" si="1"/>
        <v>4</v>
      </c>
    </row>
    <row r="116" spans="1:12" x14ac:dyDescent="0.3">
      <c r="A116" t="s">
        <v>1021</v>
      </c>
      <c r="B116" t="s">
        <v>272</v>
      </c>
      <c r="C116" t="s">
        <v>9</v>
      </c>
      <c r="D116" t="s">
        <v>272</v>
      </c>
      <c r="E116" t="s">
        <v>9</v>
      </c>
      <c r="F116" t="s">
        <v>9</v>
      </c>
      <c r="G116" t="s">
        <v>8</v>
      </c>
      <c r="H116" t="s">
        <v>273</v>
      </c>
      <c r="I116" t="s">
        <v>9</v>
      </c>
      <c r="J116" t="s">
        <v>272</v>
      </c>
      <c r="K116" t="s">
        <v>272</v>
      </c>
      <c r="L116">
        <f t="shared" si="1"/>
        <v>4</v>
      </c>
    </row>
    <row r="117" spans="1:12" x14ac:dyDescent="0.3">
      <c r="A117" t="s">
        <v>1029</v>
      </c>
      <c r="B117" t="s">
        <v>272</v>
      </c>
      <c r="C117" t="s">
        <v>272</v>
      </c>
      <c r="D117" t="s">
        <v>9</v>
      </c>
      <c r="E117" t="s">
        <v>9</v>
      </c>
      <c r="F117" t="s">
        <v>9</v>
      </c>
      <c r="G117" t="s">
        <v>8</v>
      </c>
      <c r="H117" t="s">
        <v>273</v>
      </c>
      <c r="I117" t="s">
        <v>9</v>
      </c>
      <c r="J117" t="s">
        <v>272</v>
      </c>
      <c r="K117" t="s">
        <v>272</v>
      </c>
      <c r="L117">
        <f t="shared" si="1"/>
        <v>4</v>
      </c>
    </row>
    <row r="118" spans="1:12" x14ac:dyDescent="0.3">
      <c r="A118" t="s">
        <v>1035</v>
      </c>
      <c r="B118" t="s">
        <v>272</v>
      </c>
      <c r="C118" t="s">
        <v>9</v>
      </c>
      <c r="D118" t="s">
        <v>272</v>
      </c>
      <c r="E118" t="s">
        <v>272</v>
      </c>
      <c r="F118" t="s">
        <v>9</v>
      </c>
      <c r="G118" t="s">
        <v>8</v>
      </c>
      <c r="H118" t="s">
        <v>273</v>
      </c>
      <c r="I118" t="s">
        <v>9</v>
      </c>
      <c r="J118" t="s">
        <v>273</v>
      </c>
      <c r="K118" t="s">
        <v>273</v>
      </c>
      <c r="L118">
        <f t="shared" si="1"/>
        <v>3</v>
      </c>
    </row>
    <row r="119" spans="1:12" x14ac:dyDescent="0.3">
      <c r="A119" t="s">
        <v>1039</v>
      </c>
      <c r="B119" t="s">
        <v>272</v>
      </c>
      <c r="C119" t="s">
        <v>272</v>
      </c>
      <c r="D119" t="s">
        <v>272</v>
      </c>
      <c r="E119" t="s">
        <v>9</v>
      </c>
      <c r="F119" t="s">
        <v>9</v>
      </c>
      <c r="G119" t="s">
        <v>8</v>
      </c>
      <c r="H119" t="s">
        <v>273</v>
      </c>
      <c r="I119" t="s">
        <v>9</v>
      </c>
      <c r="J119" t="s">
        <v>272</v>
      </c>
      <c r="K119" t="s">
        <v>272</v>
      </c>
      <c r="L119">
        <f t="shared" si="1"/>
        <v>5</v>
      </c>
    </row>
    <row r="120" spans="1:12" x14ac:dyDescent="0.3">
      <c r="A120" t="s">
        <v>1045</v>
      </c>
      <c r="B120" t="s">
        <v>272</v>
      </c>
      <c r="C120" t="s">
        <v>272</v>
      </c>
      <c r="D120" t="s">
        <v>9</v>
      </c>
      <c r="E120" t="s">
        <v>9</v>
      </c>
      <c r="F120" t="s">
        <v>9</v>
      </c>
      <c r="G120" t="s">
        <v>8</v>
      </c>
      <c r="H120" t="s">
        <v>273</v>
      </c>
      <c r="I120" t="s">
        <v>9</v>
      </c>
      <c r="J120" t="s">
        <v>272</v>
      </c>
      <c r="K120" t="s">
        <v>273</v>
      </c>
      <c r="L120">
        <f t="shared" si="1"/>
        <v>3</v>
      </c>
    </row>
    <row r="121" spans="1:12" x14ac:dyDescent="0.3">
      <c r="A121" t="s">
        <v>1048</v>
      </c>
      <c r="B121" t="s">
        <v>272</v>
      </c>
      <c r="C121" t="s">
        <v>9</v>
      </c>
      <c r="D121" t="s">
        <v>9</v>
      </c>
      <c r="E121" t="s">
        <v>9</v>
      </c>
      <c r="F121" t="s">
        <v>9</v>
      </c>
      <c r="G121" t="s">
        <v>8</v>
      </c>
      <c r="H121" t="s">
        <v>273</v>
      </c>
      <c r="I121" t="s">
        <v>9</v>
      </c>
      <c r="J121" t="s">
        <v>272</v>
      </c>
      <c r="K121" t="s">
        <v>272</v>
      </c>
      <c r="L121">
        <f t="shared" si="1"/>
        <v>3</v>
      </c>
    </row>
    <row r="122" spans="1:12" x14ac:dyDescent="0.3">
      <c r="A122" t="s">
        <v>1053</v>
      </c>
      <c r="B122" t="s">
        <v>272</v>
      </c>
      <c r="C122" t="s">
        <v>9</v>
      </c>
      <c r="D122" t="s">
        <v>9</v>
      </c>
      <c r="E122" t="s">
        <v>9</v>
      </c>
      <c r="F122" t="s">
        <v>9</v>
      </c>
      <c r="G122" t="s">
        <v>8</v>
      </c>
      <c r="H122" t="s">
        <v>273</v>
      </c>
      <c r="I122" t="s">
        <v>9</v>
      </c>
      <c r="J122" t="s">
        <v>272</v>
      </c>
      <c r="K122" t="s">
        <v>272</v>
      </c>
      <c r="L122">
        <f t="shared" si="1"/>
        <v>3</v>
      </c>
    </row>
    <row r="123" spans="1:12" x14ac:dyDescent="0.3">
      <c r="A123" t="s">
        <v>1058</v>
      </c>
      <c r="B123" t="s">
        <v>272</v>
      </c>
      <c r="C123" t="s">
        <v>9</v>
      </c>
      <c r="D123" t="s">
        <v>9</v>
      </c>
      <c r="E123" t="s">
        <v>9</v>
      </c>
      <c r="F123" t="s">
        <v>9</v>
      </c>
      <c r="G123" t="s">
        <v>8</v>
      </c>
      <c r="H123" t="s">
        <v>273</v>
      </c>
      <c r="I123" t="s">
        <v>9</v>
      </c>
      <c r="J123" t="s">
        <v>272</v>
      </c>
      <c r="K123" t="s">
        <v>272</v>
      </c>
      <c r="L123">
        <f t="shared" si="1"/>
        <v>3</v>
      </c>
    </row>
    <row r="124" spans="1:12" x14ac:dyDescent="0.3">
      <c r="A124" t="s">
        <v>1066</v>
      </c>
      <c r="B124" t="s">
        <v>272</v>
      </c>
      <c r="C124" t="s">
        <v>272</v>
      </c>
      <c r="D124" t="s">
        <v>9</v>
      </c>
      <c r="E124" t="s">
        <v>9</v>
      </c>
      <c r="F124" t="s">
        <v>272</v>
      </c>
      <c r="G124" t="s">
        <v>8</v>
      </c>
      <c r="H124" t="s">
        <v>273</v>
      </c>
      <c r="I124" t="s">
        <v>9</v>
      </c>
      <c r="J124" t="s">
        <v>272</v>
      </c>
      <c r="K124" t="s">
        <v>273</v>
      </c>
      <c r="L124">
        <f t="shared" si="1"/>
        <v>4</v>
      </c>
    </row>
    <row r="125" spans="1:12" x14ac:dyDescent="0.3">
      <c r="A125" t="s">
        <v>1071</v>
      </c>
      <c r="B125" t="s">
        <v>272</v>
      </c>
      <c r="C125" t="s">
        <v>272</v>
      </c>
      <c r="D125" t="s">
        <v>9</v>
      </c>
      <c r="E125" t="s">
        <v>9</v>
      </c>
      <c r="F125" t="s">
        <v>9</v>
      </c>
      <c r="G125" t="s">
        <v>8</v>
      </c>
      <c r="H125" t="s">
        <v>273</v>
      </c>
      <c r="I125" t="s">
        <v>9</v>
      </c>
      <c r="J125" t="s">
        <v>273</v>
      </c>
      <c r="K125" t="s">
        <v>273</v>
      </c>
      <c r="L125">
        <f t="shared" si="1"/>
        <v>2</v>
      </c>
    </row>
    <row r="126" spans="1:12" x14ac:dyDescent="0.3">
      <c r="A126" t="s">
        <v>1078</v>
      </c>
      <c r="B126" t="s">
        <v>272</v>
      </c>
      <c r="C126" t="s">
        <v>272</v>
      </c>
      <c r="D126" t="s">
        <v>272</v>
      </c>
      <c r="E126" t="s">
        <v>9</v>
      </c>
      <c r="F126" t="s">
        <v>272</v>
      </c>
      <c r="G126" t="s">
        <v>8</v>
      </c>
      <c r="H126" t="s">
        <v>273</v>
      </c>
      <c r="I126" t="s">
        <v>9</v>
      </c>
      <c r="J126" t="s">
        <v>272</v>
      </c>
      <c r="K126" t="s">
        <v>273</v>
      </c>
      <c r="L126">
        <f t="shared" si="1"/>
        <v>5</v>
      </c>
    </row>
    <row r="127" spans="1:12" x14ac:dyDescent="0.3">
      <c r="A127" t="s">
        <v>1083</v>
      </c>
      <c r="B127" t="s">
        <v>272</v>
      </c>
      <c r="C127" t="s">
        <v>272</v>
      </c>
      <c r="D127" t="s">
        <v>9</v>
      </c>
      <c r="E127" t="s">
        <v>9</v>
      </c>
      <c r="F127" t="s">
        <v>9</v>
      </c>
      <c r="G127" t="s">
        <v>8</v>
      </c>
      <c r="H127" t="s">
        <v>272</v>
      </c>
      <c r="I127" t="s">
        <v>9</v>
      </c>
      <c r="J127" t="s">
        <v>272</v>
      </c>
      <c r="K127" t="s">
        <v>273</v>
      </c>
      <c r="L127">
        <f t="shared" si="1"/>
        <v>4</v>
      </c>
    </row>
    <row r="128" spans="1:12" x14ac:dyDescent="0.3">
      <c r="A128" t="s">
        <v>1091</v>
      </c>
      <c r="B128" t="s">
        <v>272</v>
      </c>
      <c r="C128" t="s">
        <v>272</v>
      </c>
      <c r="D128" t="s">
        <v>9</v>
      </c>
      <c r="E128" t="s">
        <v>9</v>
      </c>
      <c r="F128" t="s">
        <v>9</v>
      </c>
      <c r="G128" t="s">
        <v>8</v>
      </c>
      <c r="H128" t="s">
        <v>272</v>
      </c>
      <c r="I128" t="s">
        <v>272</v>
      </c>
      <c r="J128" t="s">
        <v>272</v>
      </c>
      <c r="K128" t="s">
        <v>273</v>
      </c>
      <c r="L128">
        <f t="shared" si="1"/>
        <v>5</v>
      </c>
    </row>
    <row r="129" spans="1:12" x14ac:dyDescent="0.3">
      <c r="A129" t="s">
        <v>1097</v>
      </c>
      <c r="B129" t="s">
        <v>272</v>
      </c>
      <c r="C129" t="s">
        <v>272</v>
      </c>
      <c r="D129" t="s">
        <v>9</v>
      </c>
      <c r="E129" t="s">
        <v>9</v>
      </c>
      <c r="F129" t="s">
        <v>9</v>
      </c>
      <c r="G129" t="s">
        <v>8</v>
      </c>
      <c r="H129" t="s">
        <v>273</v>
      </c>
      <c r="I129" t="s">
        <v>9</v>
      </c>
      <c r="J129" t="s">
        <v>272</v>
      </c>
      <c r="K129" t="s">
        <v>273</v>
      </c>
      <c r="L129">
        <f t="shared" si="1"/>
        <v>3</v>
      </c>
    </row>
    <row r="130" spans="1:12" x14ac:dyDescent="0.3">
      <c r="A130" t="s">
        <v>1102</v>
      </c>
      <c r="B130" t="s">
        <v>272</v>
      </c>
      <c r="C130" t="s">
        <v>272</v>
      </c>
      <c r="D130" t="s">
        <v>9</v>
      </c>
      <c r="E130" t="s">
        <v>9</v>
      </c>
      <c r="F130" t="s">
        <v>9</v>
      </c>
      <c r="G130" t="s">
        <v>8</v>
      </c>
      <c r="H130" t="s">
        <v>273</v>
      </c>
      <c r="I130" t="s">
        <v>9</v>
      </c>
      <c r="J130" t="s">
        <v>272</v>
      </c>
      <c r="K130" t="s">
        <v>273</v>
      </c>
      <c r="L130">
        <f t="shared" si="1"/>
        <v>3</v>
      </c>
    </row>
    <row r="131" spans="1:12" x14ac:dyDescent="0.3">
      <c r="A131" t="s">
        <v>1107</v>
      </c>
      <c r="B131" t="s">
        <v>272</v>
      </c>
      <c r="C131" t="s">
        <v>9</v>
      </c>
      <c r="D131" t="s">
        <v>9</v>
      </c>
      <c r="E131" t="s">
        <v>8</v>
      </c>
      <c r="F131" t="s">
        <v>9</v>
      </c>
      <c r="G131" t="s">
        <v>8</v>
      </c>
      <c r="H131" t="s">
        <v>273</v>
      </c>
      <c r="I131" t="s">
        <v>9</v>
      </c>
      <c r="J131" t="s">
        <v>272</v>
      </c>
      <c r="K131" t="s">
        <v>273</v>
      </c>
      <c r="L131">
        <f t="shared" si="1"/>
        <v>2</v>
      </c>
    </row>
    <row r="132" spans="1:12" x14ac:dyDescent="0.3">
      <c r="A132" t="s">
        <v>1114</v>
      </c>
      <c r="B132" t="s">
        <v>272</v>
      </c>
      <c r="C132" t="s">
        <v>272</v>
      </c>
      <c r="D132" t="s">
        <v>272</v>
      </c>
      <c r="E132" t="s">
        <v>9</v>
      </c>
      <c r="F132" t="s">
        <v>272</v>
      </c>
      <c r="G132" t="s">
        <v>8</v>
      </c>
      <c r="H132" t="s">
        <v>273</v>
      </c>
      <c r="I132" t="s">
        <v>9</v>
      </c>
      <c r="J132" t="s">
        <v>272</v>
      </c>
      <c r="K132" t="s">
        <v>273</v>
      </c>
      <c r="L132">
        <f t="shared" si="1"/>
        <v>5</v>
      </c>
    </row>
    <row r="133" spans="1:12" x14ac:dyDescent="0.3">
      <c r="A133" t="s">
        <v>1119</v>
      </c>
      <c r="B133" t="s">
        <v>272</v>
      </c>
      <c r="C133" t="s">
        <v>9</v>
      </c>
      <c r="D133" t="s">
        <v>9</v>
      </c>
      <c r="E133" t="s">
        <v>9</v>
      </c>
      <c r="F133" t="s">
        <v>9</v>
      </c>
      <c r="G133" t="s">
        <v>8</v>
      </c>
      <c r="H133" t="s">
        <v>273</v>
      </c>
      <c r="I133" t="s">
        <v>9</v>
      </c>
      <c r="J133" t="s">
        <v>273</v>
      </c>
      <c r="K133" t="s">
        <v>272</v>
      </c>
      <c r="L133">
        <f t="shared" si="1"/>
        <v>2</v>
      </c>
    </row>
    <row r="134" spans="1:12" x14ac:dyDescent="0.3">
      <c r="A134" t="s">
        <v>1125</v>
      </c>
      <c r="B134" t="s">
        <v>272</v>
      </c>
      <c r="C134" t="s">
        <v>272</v>
      </c>
      <c r="D134" t="s">
        <v>272</v>
      </c>
      <c r="E134" t="s">
        <v>272</v>
      </c>
      <c r="F134" t="s">
        <v>272</v>
      </c>
      <c r="G134" t="s">
        <v>8</v>
      </c>
      <c r="H134" t="s">
        <v>273</v>
      </c>
      <c r="I134" t="s">
        <v>9</v>
      </c>
      <c r="J134" t="s">
        <v>272</v>
      </c>
      <c r="K134" t="s">
        <v>272</v>
      </c>
      <c r="L134">
        <f t="shared" si="1"/>
        <v>7</v>
      </c>
    </row>
    <row r="135" spans="1:12" x14ac:dyDescent="0.3">
      <c r="A135" t="s">
        <v>1132</v>
      </c>
      <c r="B135" t="s">
        <v>272</v>
      </c>
      <c r="C135" t="s">
        <v>9</v>
      </c>
      <c r="D135" t="s">
        <v>272</v>
      </c>
      <c r="E135" t="s">
        <v>9</v>
      </c>
      <c r="F135" t="s">
        <v>272</v>
      </c>
      <c r="G135" t="s">
        <v>8</v>
      </c>
      <c r="H135" t="s">
        <v>273</v>
      </c>
      <c r="I135" t="s">
        <v>9</v>
      </c>
      <c r="J135" t="s">
        <v>272</v>
      </c>
      <c r="K135" t="s">
        <v>272</v>
      </c>
      <c r="L135">
        <f t="shared" si="1"/>
        <v>5</v>
      </c>
    </row>
    <row r="136" spans="1:12" x14ac:dyDescent="0.3">
      <c r="A136" t="s">
        <v>1135</v>
      </c>
      <c r="B136" t="s">
        <v>272</v>
      </c>
      <c r="C136" t="s">
        <v>272</v>
      </c>
      <c r="D136" t="s">
        <v>272</v>
      </c>
      <c r="E136" t="s">
        <v>9</v>
      </c>
      <c r="F136" t="s">
        <v>272</v>
      </c>
      <c r="G136" t="s">
        <v>8</v>
      </c>
      <c r="H136" t="s">
        <v>273</v>
      </c>
      <c r="I136" t="s">
        <v>9</v>
      </c>
      <c r="J136" t="s">
        <v>273</v>
      </c>
      <c r="K136" t="s">
        <v>273</v>
      </c>
      <c r="L136">
        <f t="shared" si="1"/>
        <v>4</v>
      </c>
    </row>
    <row r="137" spans="1:12" x14ac:dyDescent="0.3">
      <c r="A137" t="s">
        <v>1144</v>
      </c>
      <c r="B137" t="s">
        <v>272</v>
      </c>
      <c r="C137" t="s">
        <v>272</v>
      </c>
      <c r="D137" t="s">
        <v>9</v>
      </c>
      <c r="E137" t="s">
        <v>9</v>
      </c>
      <c r="F137" t="s">
        <v>9</v>
      </c>
      <c r="G137" t="s">
        <v>8</v>
      </c>
      <c r="H137" t="s">
        <v>273</v>
      </c>
      <c r="I137" t="s">
        <v>9</v>
      </c>
      <c r="J137" t="s">
        <v>272</v>
      </c>
      <c r="K137" t="s">
        <v>273</v>
      </c>
      <c r="L137">
        <f t="shared" si="1"/>
        <v>3</v>
      </c>
    </row>
    <row r="138" spans="1:12" x14ac:dyDescent="0.3">
      <c r="A138" t="s">
        <v>1148</v>
      </c>
      <c r="B138" t="s">
        <v>272</v>
      </c>
      <c r="C138" t="s">
        <v>272</v>
      </c>
      <c r="D138" t="s">
        <v>9</v>
      </c>
      <c r="E138" t="s">
        <v>272</v>
      </c>
      <c r="F138" t="s">
        <v>272</v>
      </c>
      <c r="G138" t="s">
        <v>8</v>
      </c>
      <c r="H138" t="s">
        <v>273</v>
      </c>
      <c r="I138" t="s">
        <v>9</v>
      </c>
      <c r="J138" t="s">
        <v>272</v>
      </c>
      <c r="K138" t="s">
        <v>273</v>
      </c>
      <c r="L138">
        <f t="shared" si="1"/>
        <v>5</v>
      </c>
    </row>
    <row r="139" spans="1:12" x14ac:dyDescent="0.3">
      <c r="A139" t="s">
        <v>1155</v>
      </c>
      <c r="B139" t="s">
        <v>272</v>
      </c>
      <c r="C139" t="s">
        <v>272</v>
      </c>
      <c r="D139" t="s">
        <v>9</v>
      </c>
      <c r="E139" t="s">
        <v>9</v>
      </c>
      <c r="F139" t="s">
        <v>9</v>
      </c>
      <c r="G139" t="s">
        <v>8</v>
      </c>
      <c r="H139" t="s">
        <v>273</v>
      </c>
      <c r="I139" t="s">
        <v>9</v>
      </c>
      <c r="J139" t="s">
        <v>273</v>
      </c>
      <c r="K139" t="s">
        <v>273</v>
      </c>
      <c r="L139">
        <f t="shared" si="1"/>
        <v>2</v>
      </c>
    </row>
    <row r="140" spans="1:12" x14ac:dyDescent="0.3">
      <c r="A140" t="s">
        <v>1158</v>
      </c>
      <c r="B140" t="s">
        <v>272</v>
      </c>
      <c r="C140" t="s">
        <v>272</v>
      </c>
      <c r="D140" t="s">
        <v>9</v>
      </c>
      <c r="E140" t="s">
        <v>9</v>
      </c>
      <c r="F140" t="s">
        <v>9</v>
      </c>
      <c r="G140" t="s">
        <v>8</v>
      </c>
      <c r="H140" t="s">
        <v>273</v>
      </c>
      <c r="I140" t="s">
        <v>9</v>
      </c>
      <c r="J140" t="s">
        <v>272</v>
      </c>
      <c r="K140" t="s">
        <v>273</v>
      </c>
      <c r="L140">
        <f t="shared" si="1"/>
        <v>3</v>
      </c>
    </row>
    <row r="141" spans="1:12" x14ac:dyDescent="0.3">
      <c r="A141" t="s">
        <v>1169</v>
      </c>
      <c r="B141" t="s">
        <v>272</v>
      </c>
      <c r="C141" t="s">
        <v>272</v>
      </c>
      <c r="D141" t="s">
        <v>9</v>
      </c>
      <c r="E141" t="s">
        <v>9</v>
      </c>
      <c r="F141" t="s">
        <v>272</v>
      </c>
      <c r="G141" t="s">
        <v>8</v>
      </c>
      <c r="H141" t="s">
        <v>273</v>
      </c>
      <c r="I141" t="s">
        <v>9</v>
      </c>
      <c r="J141" t="s">
        <v>272</v>
      </c>
      <c r="K141" t="s">
        <v>273</v>
      </c>
      <c r="L141">
        <f t="shared" si="1"/>
        <v>4</v>
      </c>
    </row>
    <row r="142" spans="1:12" x14ac:dyDescent="0.3">
      <c r="A142" t="s">
        <v>1171</v>
      </c>
      <c r="B142" t="s">
        <v>272</v>
      </c>
      <c r="C142" t="s">
        <v>9</v>
      </c>
      <c r="D142" t="s">
        <v>272</v>
      </c>
      <c r="E142" t="s">
        <v>9</v>
      </c>
      <c r="F142" t="s">
        <v>272</v>
      </c>
      <c r="G142" t="s">
        <v>8</v>
      </c>
      <c r="H142" t="s">
        <v>273</v>
      </c>
      <c r="I142" t="s">
        <v>9</v>
      </c>
      <c r="J142" t="s">
        <v>272</v>
      </c>
      <c r="K142" t="s">
        <v>272</v>
      </c>
      <c r="L142">
        <f t="shared" ref="L142:L262" si="2">COUNTIF(B142:K142, "Yes")</f>
        <v>5</v>
      </c>
    </row>
    <row r="143" spans="1:12" x14ac:dyDescent="0.3">
      <c r="A143" t="s">
        <v>1181</v>
      </c>
      <c r="B143" t="s">
        <v>272</v>
      </c>
      <c r="C143" t="s">
        <v>272</v>
      </c>
      <c r="D143" t="s">
        <v>9</v>
      </c>
      <c r="E143" t="s">
        <v>9</v>
      </c>
      <c r="F143" t="s">
        <v>9</v>
      </c>
      <c r="G143" t="s">
        <v>8</v>
      </c>
      <c r="H143" t="s">
        <v>273</v>
      </c>
      <c r="I143" t="s">
        <v>9</v>
      </c>
      <c r="J143" t="s">
        <v>272</v>
      </c>
      <c r="K143" t="s">
        <v>272</v>
      </c>
      <c r="L143">
        <f t="shared" si="2"/>
        <v>4</v>
      </c>
    </row>
    <row r="144" spans="1:12" x14ac:dyDescent="0.3">
      <c r="A144" t="s">
        <v>1185</v>
      </c>
      <c r="B144" t="s">
        <v>272</v>
      </c>
      <c r="C144" t="s">
        <v>272</v>
      </c>
      <c r="D144" t="s">
        <v>9</v>
      </c>
      <c r="E144" t="s">
        <v>9</v>
      </c>
      <c r="F144" t="s">
        <v>272</v>
      </c>
      <c r="G144" t="s">
        <v>8</v>
      </c>
      <c r="H144" t="s">
        <v>273</v>
      </c>
      <c r="I144" t="s">
        <v>9</v>
      </c>
      <c r="J144" t="s">
        <v>272</v>
      </c>
      <c r="K144" t="s">
        <v>273</v>
      </c>
      <c r="L144">
        <f t="shared" si="2"/>
        <v>4</v>
      </c>
    </row>
    <row r="145" spans="1:12" x14ac:dyDescent="0.3">
      <c r="A145" t="s">
        <v>1189</v>
      </c>
      <c r="B145" t="s">
        <v>272</v>
      </c>
      <c r="C145" t="s">
        <v>272</v>
      </c>
      <c r="D145" t="s">
        <v>9</v>
      </c>
      <c r="E145" t="s">
        <v>9</v>
      </c>
      <c r="F145" t="s">
        <v>272</v>
      </c>
      <c r="G145" t="s">
        <v>8</v>
      </c>
      <c r="H145" t="s">
        <v>272</v>
      </c>
      <c r="I145" t="s">
        <v>9</v>
      </c>
      <c r="J145" t="s">
        <v>272</v>
      </c>
      <c r="K145" t="s">
        <v>273</v>
      </c>
      <c r="L145">
        <f t="shared" si="2"/>
        <v>5</v>
      </c>
    </row>
    <row r="146" spans="1:12" x14ac:dyDescent="0.3">
      <c r="A146" t="s">
        <v>1197</v>
      </c>
      <c r="B146" t="s">
        <v>272</v>
      </c>
      <c r="C146" t="s">
        <v>272</v>
      </c>
      <c r="D146" t="s">
        <v>9</v>
      </c>
      <c r="E146" t="s">
        <v>9</v>
      </c>
      <c r="F146" t="s">
        <v>9</v>
      </c>
      <c r="G146" t="s">
        <v>8</v>
      </c>
      <c r="H146" t="s">
        <v>273</v>
      </c>
      <c r="I146" t="s">
        <v>9</v>
      </c>
      <c r="J146" t="s">
        <v>272</v>
      </c>
      <c r="K146" t="s">
        <v>273</v>
      </c>
      <c r="L146">
        <f t="shared" si="2"/>
        <v>3</v>
      </c>
    </row>
    <row r="147" spans="1:12" x14ac:dyDescent="0.3">
      <c r="A147" t="s">
        <v>1201</v>
      </c>
      <c r="B147" t="s">
        <v>272</v>
      </c>
      <c r="C147" t="s">
        <v>272</v>
      </c>
      <c r="D147" t="s">
        <v>273</v>
      </c>
      <c r="E147" t="s">
        <v>9</v>
      </c>
      <c r="F147" t="s">
        <v>272</v>
      </c>
      <c r="G147" t="s">
        <v>8</v>
      </c>
      <c r="H147" t="s">
        <v>273</v>
      </c>
      <c r="I147" t="s">
        <v>273</v>
      </c>
      <c r="J147" t="s">
        <v>272</v>
      </c>
      <c r="K147" t="s">
        <v>273</v>
      </c>
      <c r="L147">
        <f t="shared" si="2"/>
        <v>4</v>
      </c>
    </row>
    <row r="148" spans="1:12" x14ac:dyDescent="0.3">
      <c r="A148" t="s">
        <v>1206</v>
      </c>
      <c r="B148" t="s">
        <v>272</v>
      </c>
      <c r="C148" t="s">
        <v>9</v>
      </c>
      <c r="D148" t="s">
        <v>9</v>
      </c>
      <c r="E148" t="s">
        <v>9</v>
      </c>
      <c r="F148" t="s">
        <v>272</v>
      </c>
      <c r="G148" t="s">
        <v>8</v>
      </c>
      <c r="H148" t="s">
        <v>273</v>
      </c>
      <c r="I148" t="s">
        <v>9</v>
      </c>
      <c r="J148" t="s">
        <v>272</v>
      </c>
      <c r="K148" t="s">
        <v>272</v>
      </c>
      <c r="L148">
        <f t="shared" si="2"/>
        <v>4</v>
      </c>
    </row>
    <row r="149" spans="1:12" x14ac:dyDescent="0.3">
      <c r="A149" t="s">
        <v>1211</v>
      </c>
      <c r="B149" t="s">
        <v>272</v>
      </c>
      <c r="C149" t="s">
        <v>9</v>
      </c>
      <c r="D149" t="s">
        <v>9</v>
      </c>
      <c r="E149" t="s">
        <v>9</v>
      </c>
      <c r="F149" t="s">
        <v>272</v>
      </c>
      <c r="G149" t="s">
        <v>8</v>
      </c>
      <c r="H149" t="s">
        <v>273</v>
      </c>
      <c r="I149" t="s">
        <v>9</v>
      </c>
      <c r="J149" t="s">
        <v>272</v>
      </c>
      <c r="K149" t="s">
        <v>273</v>
      </c>
      <c r="L149">
        <f t="shared" si="2"/>
        <v>3</v>
      </c>
    </row>
    <row r="150" spans="1:12" x14ac:dyDescent="0.3">
      <c r="A150" t="s">
        <v>1220</v>
      </c>
      <c r="B150" t="s">
        <v>273</v>
      </c>
      <c r="C150" t="s">
        <v>272</v>
      </c>
      <c r="D150" t="s">
        <v>9</v>
      </c>
      <c r="E150" t="s">
        <v>9</v>
      </c>
      <c r="F150" t="s">
        <v>9</v>
      </c>
      <c r="G150" t="s">
        <v>8</v>
      </c>
      <c r="H150" t="s">
        <v>273</v>
      </c>
      <c r="I150" t="s">
        <v>9</v>
      </c>
      <c r="J150" t="s">
        <v>273</v>
      </c>
      <c r="K150" t="s">
        <v>273</v>
      </c>
      <c r="L150">
        <f t="shared" si="2"/>
        <v>1</v>
      </c>
    </row>
    <row r="151" spans="1:12" x14ac:dyDescent="0.3">
      <c r="A151" t="s">
        <v>1228</v>
      </c>
      <c r="B151" t="s">
        <v>272</v>
      </c>
      <c r="C151" t="s">
        <v>272</v>
      </c>
      <c r="D151" t="s">
        <v>9</v>
      </c>
      <c r="E151" t="s">
        <v>9</v>
      </c>
      <c r="F151" t="s">
        <v>9</v>
      </c>
      <c r="G151" t="s">
        <v>8</v>
      </c>
      <c r="H151" t="s">
        <v>273</v>
      </c>
      <c r="I151" t="s">
        <v>9</v>
      </c>
      <c r="J151" t="s">
        <v>272</v>
      </c>
      <c r="K151" t="s">
        <v>273</v>
      </c>
      <c r="L151">
        <f t="shared" si="2"/>
        <v>3</v>
      </c>
    </row>
    <row r="152" spans="1:12" x14ac:dyDescent="0.3">
      <c r="A152" t="s">
        <v>1234</v>
      </c>
      <c r="B152" t="s">
        <v>272</v>
      </c>
      <c r="C152" t="s">
        <v>272</v>
      </c>
      <c r="D152" t="s">
        <v>9</v>
      </c>
      <c r="E152" t="s">
        <v>9</v>
      </c>
      <c r="F152" t="s">
        <v>9</v>
      </c>
      <c r="G152" t="s">
        <v>8</v>
      </c>
      <c r="H152" t="s">
        <v>273</v>
      </c>
      <c r="I152" t="s">
        <v>9</v>
      </c>
      <c r="J152" t="s">
        <v>272</v>
      </c>
      <c r="K152" t="s">
        <v>273</v>
      </c>
      <c r="L152">
        <f t="shared" si="2"/>
        <v>3</v>
      </c>
    </row>
    <row r="153" spans="1:12" x14ac:dyDescent="0.3">
      <c r="A153" t="s">
        <v>1239</v>
      </c>
      <c r="B153" t="s">
        <v>272</v>
      </c>
      <c r="C153" t="s">
        <v>272</v>
      </c>
      <c r="D153" t="s">
        <v>9</v>
      </c>
      <c r="E153" t="s">
        <v>9</v>
      </c>
      <c r="F153" t="s">
        <v>9</v>
      </c>
      <c r="G153" t="s">
        <v>8</v>
      </c>
      <c r="H153" t="s">
        <v>273</v>
      </c>
      <c r="I153" t="s">
        <v>9</v>
      </c>
      <c r="J153" t="s">
        <v>272</v>
      </c>
      <c r="K153" t="s">
        <v>273</v>
      </c>
      <c r="L153">
        <f t="shared" si="2"/>
        <v>3</v>
      </c>
    </row>
    <row r="154" spans="1:12" x14ac:dyDescent="0.3">
      <c r="A154" t="s">
        <v>1244</v>
      </c>
      <c r="B154" t="s">
        <v>272</v>
      </c>
      <c r="C154" t="s">
        <v>272</v>
      </c>
      <c r="D154" t="s">
        <v>272</v>
      </c>
      <c r="E154" t="s">
        <v>272</v>
      </c>
      <c r="F154" t="s">
        <v>272</v>
      </c>
      <c r="G154" t="s">
        <v>8</v>
      </c>
      <c r="H154" t="s">
        <v>273</v>
      </c>
      <c r="I154" t="s">
        <v>9</v>
      </c>
      <c r="J154" t="s">
        <v>273</v>
      </c>
      <c r="K154" t="s">
        <v>273</v>
      </c>
      <c r="L154">
        <f t="shared" si="2"/>
        <v>5</v>
      </c>
    </row>
    <row r="155" spans="1:12" x14ac:dyDescent="0.3">
      <c r="A155" t="s">
        <v>1248</v>
      </c>
      <c r="B155" t="s">
        <v>272</v>
      </c>
      <c r="C155" t="s">
        <v>272</v>
      </c>
      <c r="D155" t="s">
        <v>9</v>
      </c>
      <c r="E155" t="s">
        <v>272</v>
      </c>
      <c r="F155" t="s">
        <v>272</v>
      </c>
      <c r="G155" t="s">
        <v>8</v>
      </c>
      <c r="H155" t="s">
        <v>273</v>
      </c>
      <c r="I155" t="s">
        <v>9</v>
      </c>
      <c r="J155" t="s">
        <v>272</v>
      </c>
      <c r="K155" t="s">
        <v>273</v>
      </c>
      <c r="L155">
        <f t="shared" si="2"/>
        <v>5</v>
      </c>
    </row>
    <row r="156" spans="1:12" x14ac:dyDescent="0.3">
      <c r="A156" t="s">
        <v>1256</v>
      </c>
      <c r="B156" t="s">
        <v>272</v>
      </c>
      <c r="C156" t="s">
        <v>9</v>
      </c>
      <c r="D156" t="s">
        <v>9</v>
      </c>
      <c r="E156" t="s">
        <v>9</v>
      </c>
      <c r="F156" t="s">
        <v>9</v>
      </c>
      <c r="G156" t="s">
        <v>8</v>
      </c>
      <c r="H156" t="s">
        <v>272</v>
      </c>
      <c r="I156" t="s">
        <v>9</v>
      </c>
      <c r="J156" t="s">
        <v>272</v>
      </c>
      <c r="K156" t="s">
        <v>273</v>
      </c>
      <c r="L156">
        <f t="shared" si="2"/>
        <v>3</v>
      </c>
    </row>
    <row r="157" spans="1:12" x14ac:dyDescent="0.3">
      <c r="A157" t="s">
        <v>1261</v>
      </c>
      <c r="B157" t="s">
        <v>272</v>
      </c>
      <c r="C157" t="s">
        <v>9</v>
      </c>
      <c r="D157" t="s">
        <v>9</v>
      </c>
      <c r="E157" t="s">
        <v>9</v>
      </c>
      <c r="F157" t="s">
        <v>9</v>
      </c>
      <c r="G157" t="s">
        <v>8</v>
      </c>
      <c r="H157" t="s">
        <v>273</v>
      </c>
      <c r="I157" t="s">
        <v>9</v>
      </c>
      <c r="J157" t="s">
        <v>272</v>
      </c>
      <c r="K157" t="s">
        <v>273</v>
      </c>
      <c r="L157">
        <f t="shared" si="2"/>
        <v>2</v>
      </c>
    </row>
    <row r="158" spans="1:12" x14ac:dyDescent="0.3">
      <c r="A158" t="s">
        <v>1267</v>
      </c>
      <c r="B158" t="s">
        <v>273</v>
      </c>
      <c r="C158" t="s">
        <v>272</v>
      </c>
      <c r="D158" t="s">
        <v>272</v>
      </c>
      <c r="E158" t="s">
        <v>273</v>
      </c>
      <c r="F158" t="s">
        <v>272</v>
      </c>
      <c r="G158" t="s">
        <v>8</v>
      </c>
      <c r="H158" t="s">
        <v>272</v>
      </c>
      <c r="I158" t="s">
        <v>9</v>
      </c>
      <c r="J158" t="s">
        <v>272</v>
      </c>
      <c r="K158" t="s">
        <v>273</v>
      </c>
      <c r="L158">
        <f t="shared" si="2"/>
        <v>5</v>
      </c>
    </row>
    <row r="159" spans="1:12" x14ac:dyDescent="0.3">
      <c r="A159" t="s">
        <v>1273</v>
      </c>
      <c r="B159" t="s">
        <v>272</v>
      </c>
      <c r="C159" t="s">
        <v>272</v>
      </c>
      <c r="D159" t="s">
        <v>272</v>
      </c>
      <c r="E159" t="s">
        <v>9</v>
      </c>
      <c r="F159" t="s">
        <v>9</v>
      </c>
      <c r="G159" t="s">
        <v>8</v>
      </c>
      <c r="H159" t="s">
        <v>273</v>
      </c>
      <c r="I159" t="s">
        <v>9</v>
      </c>
      <c r="J159" t="s">
        <v>273</v>
      </c>
      <c r="K159" t="s">
        <v>273</v>
      </c>
      <c r="L159">
        <f t="shared" si="2"/>
        <v>3</v>
      </c>
    </row>
    <row r="160" spans="1:12" x14ac:dyDescent="0.3">
      <c r="A160" t="s">
        <v>1284</v>
      </c>
      <c r="B160" t="s">
        <v>272</v>
      </c>
      <c r="C160" t="s">
        <v>272</v>
      </c>
      <c r="D160" t="s">
        <v>9</v>
      </c>
      <c r="E160" t="s">
        <v>8</v>
      </c>
      <c r="F160" t="s">
        <v>272</v>
      </c>
      <c r="G160" t="s">
        <v>8</v>
      </c>
      <c r="H160" t="s">
        <v>273</v>
      </c>
      <c r="I160" t="s">
        <v>9</v>
      </c>
      <c r="J160" t="s">
        <v>272</v>
      </c>
      <c r="K160" t="s">
        <v>272</v>
      </c>
      <c r="L160">
        <f t="shared" si="2"/>
        <v>5</v>
      </c>
    </row>
    <row r="161" spans="1:12" x14ac:dyDescent="0.3">
      <c r="A161" t="s">
        <v>1289</v>
      </c>
      <c r="B161" t="s">
        <v>272</v>
      </c>
      <c r="C161" t="s">
        <v>272</v>
      </c>
      <c r="D161" t="s">
        <v>9</v>
      </c>
      <c r="E161" t="s">
        <v>9</v>
      </c>
      <c r="F161" t="s">
        <v>9</v>
      </c>
      <c r="G161" t="s">
        <v>8</v>
      </c>
      <c r="H161" t="s">
        <v>273</v>
      </c>
      <c r="I161" t="s">
        <v>9</v>
      </c>
      <c r="J161" t="s">
        <v>272</v>
      </c>
      <c r="K161" t="s">
        <v>273</v>
      </c>
      <c r="L161">
        <f t="shared" si="2"/>
        <v>3</v>
      </c>
    </row>
    <row r="162" spans="1:12" x14ac:dyDescent="0.3">
      <c r="A162" t="s">
        <v>1294</v>
      </c>
      <c r="B162" t="s">
        <v>272</v>
      </c>
      <c r="C162" t="s">
        <v>272</v>
      </c>
      <c r="D162" t="s">
        <v>8</v>
      </c>
      <c r="E162" t="s">
        <v>8</v>
      </c>
      <c r="F162" t="s">
        <v>272</v>
      </c>
      <c r="G162" t="s">
        <v>8</v>
      </c>
      <c r="H162" t="s">
        <v>273</v>
      </c>
      <c r="I162" t="s">
        <v>9</v>
      </c>
      <c r="J162" t="s">
        <v>272</v>
      </c>
      <c r="K162" t="s">
        <v>272</v>
      </c>
      <c r="L162">
        <f t="shared" si="2"/>
        <v>5</v>
      </c>
    </row>
    <row r="163" spans="1:12" x14ac:dyDescent="0.3">
      <c r="A163" t="s">
        <v>1297</v>
      </c>
      <c r="B163" t="s">
        <v>273</v>
      </c>
      <c r="C163" t="s">
        <v>9</v>
      </c>
      <c r="D163" t="s">
        <v>9</v>
      </c>
      <c r="E163" t="s">
        <v>9</v>
      </c>
      <c r="F163" t="s">
        <v>272</v>
      </c>
      <c r="G163" t="s">
        <v>8</v>
      </c>
      <c r="H163" t="s">
        <v>273</v>
      </c>
      <c r="I163" t="s">
        <v>9</v>
      </c>
      <c r="J163" t="s">
        <v>272</v>
      </c>
      <c r="K163" t="s">
        <v>272</v>
      </c>
      <c r="L163">
        <f t="shared" si="2"/>
        <v>3</v>
      </c>
    </row>
    <row r="164" spans="1:12" x14ac:dyDescent="0.3">
      <c r="A164" t="s">
        <v>1305</v>
      </c>
      <c r="B164" t="s">
        <v>272</v>
      </c>
      <c r="C164" t="s">
        <v>9</v>
      </c>
      <c r="D164" t="s">
        <v>272</v>
      </c>
      <c r="E164" t="s">
        <v>272</v>
      </c>
      <c r="F164" t="s">
        <v>9</v>
      </c>
      <c r="G164" t="s">
        <v>8</v>
      </c>
      <c r="H164" t="s">
        <v>273</v>
      </c>
      <c r="I164" t="s">
        <v>9</v>
      </c>
      <c r="J164" t="s">
        <v>272</v>
      </c>
      <c r="K164" t="s">
        <v>272</v>
      </c>
      <c r="L164">
        <f t="shared" si="2"/>
        <v>5</v>
      </c>
    </row>
    <row r="165" spans="1:12" x14ac:dyDescent="0.3">
      <c r="A165" t="s">
        <v>1312</v>
      </c>
      <c r="B165" t="s">
        <v>272</v>
      </c>
      <c r="C165" t="s">
        <v>272</v>
      </c>
      <c r="D165" t="s">
        <v>9</v>
      </c>
      <c r="E165" t="s">
        <v>9</v>
      </c>
      <c r="F165" t="s">
        <v>9</v>
      </c>
      <c r="G165" t="s">
        <v>8</v>
      </c>
      <c r="H165" t="s">
        <v>273</v>
      </c>
      <c r="I165" t="s">
        <v>9</v>
      </c>
      <c r="J165" t="s">
        <v>272</v>
      </c>
      <c r="K165" t="s">
        <v>272</v>
      </c>
      <c r="L165">
        <f t="shared" si="2"/>
        <v>4</v>
      </c>
    </row>
    <row r="166" spans="1:12" x14ac:dyDescent="0.3">
      <c r="A166" t="s">
        <v>1320</v>
      </c>
      <c r="B166" t="s">
        <v>272</v>
      </c>
      <c r="C166" t="s">
        <v>272</v>
      </c>
      <c r="D166" t="s">
        <v>272</v>
      </c>
      <c r="E166" t="s">
        <v>272</v>
      </c>
      <c r="F166" t="s">
        <v>9</v>
      </c>
      <c r="G166" t="s">
        <v>8</v>
      </c>
      <c r="H166" t="s">
        <v>273</v>
      </c>
      <c r="I166" t="s">
        <v>9</v>
      </c>
      <c r="J166" t="s">
        <v>272</v>
      </c>
      <c r="K166" t="s">
        <v>273</v>
      </c>
      <c r="L166">
        <f t="shared" si="2"/>
        <v>5</v>
      </c>
    </row>
    <row r="167" spans="1:12" x14ac:dyDescent="0.3">
      <c r="A167" t="s">
        <v>1325</v>
      </c>
      <c r="B167" t="s">
        <v>272</v>
      </c>
      <c r="C167" t="s">
        <v>272</v>
      </c>
      <c r="D167" t="s">
        <v>9</v>
      </c>
      <c r="E167" t="s">
        <v>9</v>
      </c>
      <c r="F167" t="s">
        <v>9</v>
      </c>
      <c r="G167" t="s">
        <v>8</v>
      </c>
      <c r="H167" t="s">
        <v>272</v>
      </c>
      <c r="I167" t="s">
        <v>9</v>
      </c>
      <c r="J167" t="s">
        <v>272</v>
      </c>
      <c r="K167" t="s">
        <v>273</v>
      </c>
      <c r="L167">
        <f t="shared" si="2"/>
        <v>4</v>
      </c>
    </row>
    <row r="168" spans="1:12" x14ac:dyDescent="0.3">
      <c r="A168" t="s">
        <v>1329</v>
      </c>
      <c r="B168" t="s">
        <v>272</v>
      </c>
      <c r="C168" t="s">
        <v>272</v>
      </c>
      <c r="D168" t="s">
        <v>9</v>
      </c>
      <c r="E168" t="s">
        <v>9</v>
      </c>
      <c r="F168" t="s">
        <v>9</v>
      </c>
      <c r="G168" t="s">
        <v>8</v>
      </c>
      <c r="H168" t="s">
        <v>273</v>
      </c>
      <c r="I168" t="s">
        <v>9</v>
      </c>
      <c r="J168" t="s">
        <v>272</v>
      </c>
      <c r="K168" t="s">
        <v>273</v>
      </c>
      <c r="L168">
        <f t="shared" si="2"/>
        <v>3</v>
      </c>
    </row>
    <row r="169" spans="1:12" x14ac:dyDescent="0.3">
      <c r="A169" t="s">
        <v>1332</v>
      </c>
      <c r="B169" t="s">
        <v>272</v>
      </c>
      <c r="C169" t="s">
        <v>9</v>
      </c>
      <c r="D169" t="s">
        <v>9</v>
      </c>
      <c r="E169" t="s">
        <v>9</v>
      </c>
      <c r="F169" t="s">
        <v>9</v>
      </c>
      <c r="G169" t="s">
        <v>8</v>
      </c>
      <c r="H169" t="s">
        <v>273</v>
      </c>
      <c r="I169" t="s">
        <v>9</v>
      </c>
      <c r="J169" t="s">
        <v>272</v>
      </c>
      <c r="K169" t="s">
        <v>272</v>
      </c>
      <c r="L169">
        <f t="shared" si="2"/>
        <v>3</v>
      </c>
    </row>
    <row r="170" spans="1:12" x14ac:dyDescent="0.3">
      <c r="A170" t="s">
        <v>1337</v>
      </c>
      <c r="B170" t="s">
        <v>272</v>
      </c>
      <c r="C170" t="s">
        <v>272</v>
      </c>
      <c r="D170" t="s">
        <v>8</v>
      </c>
      <c r="E170" t="s">
        <v>8</v>
      </c>
      <c r="F170" t="s">
        <v>8</v>
      </c>
      <c r="G170" t="s">
        <v>8</v>
      </c>
      <c r="H170" t="s">
        <v>273</v>
      </c>
      <c r="I170" t="s">
        <v>9</v>
      </c>
      <c r="J170" t="s">
        <v>272</v>
      </c>
      <c r="K170" t="s">
        <v>273</v>
      </c>
      <c r="L170">
        <f t="shared" si="2"/>
        <v>3</v>
      </c>
    </row>
    <row r="171" spans="1:12" x14ac:dyDescent="0.3">
      <c r="A171" t="s">
        <v>1340</v>
      </c>
      <c r="B171" t="s">
        <v>272</v>
      </c>
      <c r="C171" t="s">
        <v>272</v>
      </c>
      <c r="D171" t="s">
        <v>9</v>
      </c>
      <c r="E171" t="s">
        <v>9</v>
      </c>
      <c r="F171" t="s">
        <v>9</v>
      </c>
      <c r="G171" t="s">
        <v>8</v>
      </c>
      <c r="H171" t="s">
        <v>273</v>
      </c>
      <c r="I171" t="s">
        <v>9</v>
      </c>
      <c r="J171" t="s">
        <v>272</v>
      </c>
      <c r="K171" t="s">
        <v>273</v>
      </c>
      <c r="L171">
        <f t="shared" si="2"/>
        <v>3</v>
      </c>
    </row>
    <row r="172" spans="1:12" x14ac:dyDescent="0.3">
      <c r="A172" t="s">
        <v>1345</v>
      </c>
      <c r="B172" t="s">
        <v>272</v>
      </c>
      <c r="C172" t="s">
        <v>9</v>
      </c>
      <c r="D172" t="s">
        <v>9</v>
      </c>
      <c r="E172" t="s">
        <v>9</v>
      </c>
      <c r="F172" t="s">
        <v>9</v>
      </c>
      <c r="G172" t="s">
        <v>8</v>
      </c>
      <c r="H172" t="s">
        <v>273</v>
      </c>
      <c r="I172" t="s">
        <v>9</v>
      </c>
      <c r="J172" t="s">
        <v>272</v>
      </c>
      <c r="K172" t="s">
        <v>273</v>
      </c>
      <c r="L172">
        <f t="shared" si="2"/>
        <v>2</v>
      </c>
    </row>
    <row r="173" spans="1:12" x14ac:dyDescent="0.3">
      <c r="A173" t="s">
        <v>1350</v>
      </c>
      <c r="B173" t="s">
        <v>272</v>
      </c>
      <c r="C173" t="s">
        <v>272</v>
      </c>
      <c r="D173" t="s">
        <v>9</v>
      </c>
      <c r="E173" t="s">
        <v>9</v>
      </c>
      <c r="F173" t="s">
        <v>272</v>
      </c>
      <c r="G173" t="s">
        <v>8</v>
      </c>
      <c r="H173" t="s">
        <v>273</v>
      </c>
      <c r="I173" t="s">
        <v>9</v>
      </c>
      <c r="J173" t="s">
        <v>272</v>
      </c>
      <c r="K173" t="s">
        <v>273</v>
      </c>
      <c r="L173">
        <f t="shared" si="2"/>
        <v>4</v>
      </c>
    </row>
    <row r="174" spans="1:12" x14ac:dyDescent="0.3">
      <c r="A174" t="s">
        <v>1355</v>
      </c>
      <c r="B174" t="s">
        <v>272</v>
      </c>
      <c r="C174" t="s">
        <v>9</v>
      </c>
      <c r="D174" t="s">
        <v>272</v>
      </c>
      <c r="E174" t="s">
        <v>9</v>
      </c>
      <c r="F174" t="s">
        <v>9</v>
      </c>
      <c r="G174" t="s">
        <v>8</v>
      </c>
      <c r="H174" t="s">
        <v>273</v>
      </c>
      <c r="I174" t="s">
        <v>9</v>
      </c>
      <c r="J174" t="s">
        <v>272</v>
      </c>
      <c r="K174" t="s">
        <v>272</v>
      </c>
      <c r="L174">
        <f t="shared" si="2"/>
        <v>4</v>
      </c>
    </row>
    <row r="175" spans="1:12" x14ac:dyDescent="0.3">
      <c r="A175" s="16" t="s">
        <v>1359</v>
      </c>
      <c r="B175" t="s">
        <v>272</v>
      </c>
      <c r="C175" t="s">
        <v>9</v>
      </c>
      <c r="D175" t="s">
        <v>9</v>
      </c>
      <c r="E175" t="s">
        <v>272</v>
      </c>
      <c r="F175" t="s">
        <v>9</v>
      </c>
      <c r="G175" t="s">
        <v>8</v>
      </c>
      <c r="H175" t="s">
        <v>273</v>
      </c>
      <c r="I175" t="s">
        <v>9</v>
      </c>
      <c r="J175" t="s">
        <v>272</v>
      </c>
      <c r="K175" t="s">
        <v>272</v>
      </c>
      <c r="L175">
        <f t="shared" si="2"/>
        <v>4</v>
      </c>
    </row>
    <row r="176" spans="1:12" x14ac:dyDescent="0.3">
      <c r="A176" s="16" t="s">
        <v>1362</v>
      </c>
      <c r="B176" t="s">
        <v>272</v>
      </c>
      <c r="C176" t="s">
        <v>272</v>
      </c>
      <c r="D176" t="s">
        <v>9</v>
      </c>
      <c r="E176" t="s">
        <v>9</v>
      </c>
      <c r="F176" t="s">
        <v>9</v>
      </c>
      <c r="G176" t="s">
        <v>8</v>
      </c>
      <c r="H176" t="s">
        <v>273</v>
      </c>
      <c r="I176" t="s">
        <v>9</v>
      </c>
      <c r="J176" t="s">
        <v>273</v>
      </c>
      <c r="K176" t="s">
        <v>273</v>
      </c>
      <c r="L176">
        <f t="shared" si="2"/>
        <v>2</v>
      </c>
    </row>
    <row r="177" spans="1:12" x14ac:dyDescent="0.3">
      <c r="A177" t="s">
        <v>1366</v>
      </c>
      <c r="B177" t="s">
        <v>272</v>
      </c>
      <c r="C177" t="s">
        <v>272</v>
      </c>
      <c r="D177" t="s">
        <v>9</v>
      </c>
      <c r="E177" t="s">
        <v>9</v>
      </c>
      <c r="F177" t="s">
        <v>9</v>
      </c>
      <c r="G177" t="s">
        <v>8</v>
      </c>
      <c r="H177" t="s">
        <v>273</v>
      </c>
      <c r="I177" t="s">
        <v>9</v>
      </c>
      <c r="J177" t="s">
        <v>273</v>
      </c>
      <c r="K177" t="s">
        <v>272</v>
      </c>
      <c r="L177">
        <f t="shared" si="2"/>
        <v>3</v>
      </c>
    </row>
    <row r="178" spans="1:12" x14ac:dyDescent="0.3">
      <c r="A178" t="s">
        <v>1373</v>
      </c>
      <c r="B178" t="s">
        <v>272</v>
      </c>
      <c r="C178" t="s">
        <v>272</v>
      </c>
      <c r="D178" t="s">
        <v>9</v>
      </c>
      <c r="E178" t="s">
        <v>9</v>
      </c>
      <c r="F178" t="s">
        <v>272</v>
      </c>
      <c r="G178" t="s">
        <v>8</v>
      </c>
      <c r="H178" t="s">
        <v>273</v>
      </c>
      <c r="I178" t="s">
        <v>9</v>
      </c>
      <c r="J178" t="s">
        <v>272</v>
      </c>
      <c r="K178" t="s">
        <v>273</v>
      </c>
      <c r="L178">
        <f t="shared" si="2"/>
        <v>4</v>
      </c>
    </row>
    <row r="179" spans="1:12" x14ac:dyDescent="0.3">
      <c r="A179" t="s">
        <v>1379</v>
      </c>
      <c r="B179" t="s">
        <v>272</v>
      </c>
      <c r="C179" t="s">
        <v>272</v>
      </c>
      <c r="D179" t="s">
        <v>272</v>
      </c>
      <c r="E179" t="s">
        <v>9</v>
      </c>
      <c r="F179" t="s">
        <v>272</v>
      </c>
      <c r="G179" t="s">
        <v>8</v>
      </c>
      <c r="H179" t="s">
        <v>273</v>
      </c>
      <c r="I179" t="s">
        <v>9</v>
      </c>
      <c r="J179" t="s">
        <v>272</v>
      </c>
      <c r="K179" t="s">
        <v>272</v>
      </c>
      <c r="L179">
        <f t="shared" si="2"/>
        <v>6</v>
      </c>
    </row>
    <row r="180" spans="1:12" x14ac:dyDescent="0.3">
      <c r="A180" t="s">
        <v>1387</v>
      </c>
      <c r="B180" t="s">
        <v>272</v>
      </c>
      <c r="C180" t="s">
        <v>272</v>
      </c>
      <c r="D180" t="s">
        <v>272</v>
      </c>
      <c r="E180" t="s">
        <v>272</v>
      </c>
      <c r="F180" t="s">
        <v>9</v>
      </c>
      <c r="G180" t="s">
        <v>8</v>
      </c>
      <c r="H180" t="s">
        <v>273</v>
      </c>
      <c r="I180" t="s">
        <v>9</v>
      </c>
      <c r="J180" t="s">
        <v>272</v>
      </c>
      <c r="K180" t="s">
        <v>273</v>
      </c>
      <c r="L180">
        <f t="shared" si="2"/>
        <v>5</v>
      </c>
    </row>
    <row r="181" spans="1:12" x14ac:dyDescent="0.3">
      <c r="A181" t="s">
        <v>1393</v>
      </c>
      <c r="B181" t="s">
        <v>272</v>
      </c>
      <c r="C181" t="s">
        <v>9</v>
      </c>
      <c r="D181" t="s">
        <v>272</v>
      </c>
      <c r="E181" t="s">
        <v>272</v>
      </c>
      <c r="F181" t="s">
        <v>272</v>
      </c>
      <c r="G181" t="s">
        <v>8</v>
      </c>
      <c r="H181" t="s">
        <v>273</v>
      </c>
      <c r="I181" t="s">
        <v>9</v>
      </c>
      <c r="J181" t="s">
        <v>272</v>
      </c>
      <c r="K181" t="s">
        <v>272</v>
      </c>
      <c r="L181">
        <f t="shared" si="2"/>
        <v>6</v>
      </c>
    </row>
    <row r="182" spans="1:12" x14ac:dyDescent="0.3">
      <c r="A182" t="s">
        <v>1399</v>
      </c>
      <c r="B182" t="s">
        <v>272</v>
      </c>
      <c r="C182" t="s">
        <v>9</v>
      </c>
      <c r="D182" t="s">
        <v>9</v>
      </c>
      <c r="E182" t="s">
        <v>9</v>
      </c>
      <c r="F182" t="s">
        <v>9</v>
      </c>
      <c r="G182" t="s">
        <v>8</v>
      </c>
      <c r="H182" t="s">
        <v>273</v>
      </c>
      <c r="I182" t="s">
        <v>9</v>
      </c>
      <c r="J182" t="s">
        <v>272</v>
      </c>
      <c r="K182" t="s">
        <v>272</v>
      </c>
      <c r="L182">
        <f t="shared" si="2"/>
        <v>3</v>
      </c>
    </row>
    <row r="183" spans="1:12" x14ac:dyDescent="0.3">
      <c r="A183" t="s">
        <v>1402</v>
      </c>
      <c r="B183" t="s">
        <v>272</v>
      </c>
      <c r="C183" t="s">
        <v>9</v>
      </c>
      <c r="D183" t="s">
        <v>8</v>
      </c>
      <c r="E183" t="s">
        <v>8</v>
      </c>
      <c r="F183" t="s">
        <v>8</v>
      </c>
      <c r="G183" t="s">
        <v>8</v>
      </c>
      <c r="H183" t="s">
        <v>273</v>
      </c>
      <c r="I183" t="s">
        <v>9</v>
      </c>
      <c r="J183" t="s">
        <v>273</v>
      </c>
      <c r="K183" t="s">
        <v>273</v>
      </c>
      <c r="L183">
        <f t="shared" si="2"/>
        <v>1</v>
      </c>
    </row>
    <row r="184" spans="1:12" x14ac:dyDescent="0.3">
      <c r="A184" t="s">
        <v>1407</v>
      </c>
      <c r="B184" t="s">
        <v>272</v>
      </c>
      <c r="C184" t="s">
        <v>272</v>
      </c>
      <c r="D184" t="s">
        <v>9</v>
      </c>
      <c r="E184" t="s">
        <v>9</v>
      </c>
      <c r="F184" t="s">
        <v>272</v>
      </c>
      <c r="G184" t="s">
        <v>8</v>
      </c>
      <c r="H184" t="s">
        <v>273</v>
      </c>
      <c r="I184" t="s">
        <v>9</v>
      </c>
      <c r="J184" t="s">
        <v>273</v>
      </c>
      <c r="K184" t="s">
        <v>273</v>
      </c>
      <c r="L184">
        <f t="shared" si="2"/>
        <v>3</v>
      </c>
    </row>
    <row r="185" spans="1:12" x14ac:dyDescent="0.3">
      <c r="A185" t="s">
        <v>1410</v>
      </c>
      <c r="B185" t="s">
        <v>272</v>
      </c>
      <c r="C185" t="s">
        <v>272</v>
      </c>
      <c r="D185" t="s">
        <v>272</v>
      </c>
      <c r="E185" t="s">
        <v>272</v>
      </c>
      <c r="F185" t="s">
        <v>272</v>
      </c>
      <c r="G185" t="s">
        <v>8</v>
      </c>
      <c r="H185" t="s">
        <v>273</v>
      </c>
      <c r="I185" t="s">
        <v>9</v>
      </c>
      <c r="J185" t="s">
        <v>272</v>
      </c>
      <c r="K185" t="s">
        <v>272</v>
      </c>
      <c r="L185">
        <f t="shared" si="2"/>
        <v>7</v>
      </c>
    </row>
    <row r="186" spans="1:12" x14ac:dyDescent="0.3">
      <c r="A186" t="s">
        <v>1414</v>
      </c>
      <c r="B186" t="s">
        <v>273</v>
      </c>
      <c r="C186" t="s">
        <v>272</v>
      </c>
      <c r="D186" t="s">
        <v>8</v>
      </c>
      <c r="E186" t="s">
        <v>8</v>
      </c>
      <c r="F186" t="s">
        <v>8</v>
      </c>
      <c r="G186" t="s">
        <v>8</v>
      </c>
      <c r="H186" t="s">
        <v>273</v>
      </c>
      <c r="I186" t="s">
        <v>9</v>
      </c>
      <c r="J186" t="s">
        <v>272</v>
      </c>
      <c r="K186" t="s">
        <v>273</v>
      </c>
      <c r="L186">
        <f t="shared" si="2"/>
        <v>2</v>
      </c>
    </row>
    <row r="187" spans="1:12" x14ac:dyDescent="0.3">
      <c r="A187" t="s">
        <v>1421</v>
      </c>
      <c r="B187" t="s">
        <v>272</v>
      </c>
      <c r="C187" t="s">
        <v>272</v>
      </c>
      <c r="D187" t="s">
        <v>8</v>
      </c>
      <c r="E187" t="s">
        <v>8</v>
      </c>
      <c r="F187" t="s">
        <v>8</v>
      </c>
      <c r="G187" t="s">
        <v>8</v>
      </c>
      <c r="H187" t="s">
        <v>273</v>
      </c>
      <c r="I187" t="s">
        <v>9</v>
      </c>
      <c r="J187" t="s">
        <v>273</v>
      </c>
      <c r="K187" t="s">
        <v>273</v>
      </c>
      <c r="L187">
        <f t="shared" si="2"/>
        <v>2</v>
      </c>
    </row>
    <row r="188" spans="1:12" x14ac:dyDescent="0.3">
      <c r="A188" t="s">
        <v>1426</v>
      </c>
      <c r="B188" t="s">
        <v>272</v>
      </c>
      <c r="C188" t="s">
        <v>272</v>
      </c>
      <c r="D188" t="s">
        <v>9</v>
      </c>
      <c r="E188" t="s">
        <v>9</v>
      </c>
      <c r="F188" t="s">
        <v>272</v>
      </c>
      <c r="G188" t="s">
        <v>8</v>
      </c>
      <c r="H188" t="s">
        <v>273</v>
      </c>
      <c r="I188" t="s">
        <v>9</v>
      </c>
      <c r="J188" t="s">
        <v>272</v>
      </c>
      <c r="K188" t="s">
        <v>273</v>
      </c>
      <c r="L188">
        <f t="shared" si="2"/>
        <v>4</v>
      </c>
    </row>
    <row r="189" spans="1:12" x14ac:dyDescent="0.3">
      <c r="A189" t="s">
        <v>1432</v>
      </c>
      <c r="B189" t="s">
        <v>272</v>
      </c>
      <c r="C189" t="s">
        <v>272</v>
      </c>
      <c r="D189" t="s">
        <v>9</v>
      </c>
      <c r="E189" t="s">
        <v>9</v>
      </c>
      <c r="F189" t="s">
        <v>9</v>
      </c>
      <c r="G189" t="s">
        <v>8</v>
      </c>
      <c r="H189" t="s">
        <v>273</v>
      </c>
      <c r="I189" t="s">
        <v>9</v>
      </c>
      <c r="J189" t="s">
        <v>273</v>
      </c>
      <c r="K189" t="s">
        <v>273</v>
      </c>
      <c r="L189">
        <f t="shared" si="2"/>
        <v>2</v>
      </c>
    </row>
    <row r="190" spans="1:12" x14ac:dyDescent="0.3">
      <c r="A190" t="s">
        <v>1438</v>
      </c>
      <c r="B190" t="s">
        <v>272</v>
      </c>
      <c r="C190" t="s">
        <v>9</v>
      </c>
      <c r="D190" t="s">
        <v>9</v>
      </c>
      <c r="E190" t="s">
        <v>9</v>
      </c>
      <c r="F190" t="s">
        <v>272</v>
      </c>
      <c r="G190" t="s">
        <v>8</v>
      </c>
      <c r="H190" t="s">
        <v>273</v>
      </c>
      <c r="I190" t="s">
        <v>9</v>
      </c>
      <c r="J190" t="s">
        <v>272</v>
      </c>
      <c r="K190" t="s">
        <v>272</v>
      </c>
      <c r="L190">
        <f t="shared" si="2"/>
        <v>4</v>
      </c>
    </row>
    <row r="191" spans="1:12" x14ac:dyDescent="0.3">
      <c r="A191" t="s">
        <v>1445</v>
      </c>
      <c r="B191" t="s">
        <v>272</v>
      </c>
      <c r="C191" t="s">
        <v>9</v>
      </c>
      <c r="D191" t="s">
        <v>9</v>
      </c>
      <c r="E191" t="s">
        <v>272</v>
      </c>
      <c r="F191" t="s">
        <v>272</v>
      </c>
      <c r="G191" t="s">
        <v>8</v>
      </c>
      <c r="H191" t="s">
        <v>273</v>
      </c>
      <c r="I191" t="s">
        <v>272</v>
      </c>
      <c r="J191" t="s">
        <v>272</v>
      </c>
      <c r="K191" t="s">
        <v>272</v>
      </c>
      <c r="L191">
        <f t="shared" si="2"/>
        <v>6</v>
      </c>
    </row>
    <row r="192" spans="1:12" x14ac:dyDescent="0.3">
      <c r="A192" t="s">
        <v>1453</v>
      </c>
      <c r="B192" t="s">
        <v>272</v>
      </c>
      <c r="C192" t="s">
        <v>272</v>
      </c>
      <c r="D192" t="s">
        <v>9</v>
      </c>
      <c r="E192" t="s">
        <v>9</v>
      </c>
      <c r="F192" t="s">
        <v>9</v>
      </c>
      <c r="G192" t="s">
        <v>8</v>
      </c>
      <c r="H192" t="s">
        <v>273</v>
      </c>
      <c r="I192" t="s">
        <v>9</v>
      </c>
      <c r="J192" t="s">
        <v>272</v>
      </c>
      <c r="K192" t="s">
        <v>272</v>
      </c>
      <c r="L192">
        <f t="shared" si="2"/>
        <v>4</v>
      </c>
    </row>
    <row r="193" spans="1:12" x14ac:dyDescent="0.3">
      <c r="A193" t="s">
        <v>1458</v>
      </c>
      <c r="B193" t="s">
        <v>272</v>
      </c>
      <c r="C193" t="s">
        <v>272</v>
      </c>
      <c r="D193" t="s">
        <v>272</v>
      </c>
      <c r="E193" t="s">
        <v>9</v>
      </c>
      <c r="F193" t="s">
        <v>9</v>
      </c>
      <c r="G193" t="s">
        <v>8</v>
      </c>
      <c r="H193" t="s">
        <v>273</v>
      </c>
      <c r="I193" t="s">
        <v>272</v>
      </c>
      <c r="J193" t="s">
        <v>272</v>
      </c>
      <c r="K193" t="s">
        <v>272</v>
      </c>
      <c r="L193">
        <f t="shared" si="2"/>
        <v>6</v>
      </c>
    </row>
    <row r="194" spans="1:12" x14ac:dyDescent="0.3">
      <c r="A194" t="s">
        <v>1464</v>
      </c>
      <c r="B194" t="s">
        <v>272</v>
      </c>
      <c r="C194" t="s">
        <v>9</v>
      </c>
      <c r="D194" t="s">
        <v>9</v>
      </c>
      <c r="E194" t="s">
        <v>9</v>
      </c>
      <c r="F194" t="s">
        <v>9</v>
      </c>
      <c r="G194" t="s">
        <v>8</v>
      </c>
      <c r="H194" t="s">
        <v>273</v>
      </c>
      <c r="I194" t="s">
        <v>9</v>
      </c>
      <c r="J194" t="s">
        <v>272</v>
      </c>
      <c r="K194" t="s">
        <v>272</v>
      </c>
      <c r="L194">
        <f t="shared" si="2"/>
        <v>3</v>
      </c>
    </row>
    <row r="195" spans="1:12" x14ac:dyDescent="0.3">
      <c r="A195" t="s">
        <v>1471</v>
      </c>
      <c r="B195" t="s">
        <v>272</v>
      </c>
      <c r="C195" t="s">
        <v>9</v>
      </c>
      <c r="D195" t="s">
        <v>9</v>
      </c>
      <c r="E195" t="s">
        <v>9</v>
      </c>
      <c r="F195" t="s">
        <v>9</v>
      </c>
      <c r="G195" t="s">
        <v>8</v>
      </c>
      <c r="H195" t="s">
        <v>273</v>
      </c>
      <c r="I195" t="s">
        <v>9</v>
      </c>
      <c r="J195" t="s">
        <v>272</v>
      </c>
      <c r="K195" t="s">
        <v>273</v>
      </c>
      <c r="L195">
        <f t="shared" si="2"/>
        <v>2</v>
      </c>
    </row>
    <row r="196" spans="1:12" x14ac:dyDescent="0.3">
      <c r="A196" t="s">
        <v>1478</v>
      </c>
      <c r="B196" t="s">
        <v>272</v>
      </c>
      <c r="C196" t="s">
        <v>272</v>
      </c>
      <c r="D196" t="s">
        <v>9</v>
      </c>
      <c r="E196" t="s">
        <v>9</v>
      </c>
      <c r="F196" t="s">
        <v>272</v>
      </c>
      <c r="G196" t="s">
        <v>8</v>
      </c>
      <c r="H196" t="s">
        <v>273</v>
      </c>
      <c r="I196" t="s">
        <v>9</v>
      </c>
      <c r="J196" t="s">
        <v>272</v>
      </c>
      <c r="K196" t="s">
        <v>272</v>
      </c>
      <c r="L196">
        <f t="shared" si="2"/>
        <v>5</v>
      </c>
    </row>
    <row r="197" spans="1:12" x14ac:dyDescent="0.3">
      <c r="A197" t="s">
        <v>1482</v>
      </c>
      <c r="B197" t="s">
        <v>272</v>
      </c>
      <c r="C197" t="s">
        <v>9</v>
      </c>
      <c r="D197" t="s">
        <v>272</v>
      </c>
      <c r="E197" t="s">
        <v>272</v>
      </c>
      <c r="F197" t="s">
        <v>9</v>
      </c>
      <c r="G197" t="s">
        <v>8</v>
      </c>
      <c r="H197" t="s">
        <v>273</v>
      </c>
      <c r="I197" t="s">
        <v>9</v>
      </c>
      <c r="J197" t="s">
        <v>272</v>
      </c>
      <c r="K197" t="s">
        <v>273</v>
      </c>
      <c r="L197">
        <f t="shared" si="2"/>
        <v>4</v>
      </c>
    </row>
    <row r="198" spans="1:12" x14ac:dyDescent="0.3">
      <c r="A198" t="s">
        <v>1488</v>
      </c>
      <c r="B198" t="s">
        <v>272</v>
      </c>
      <c r="C198" t="s">
        <v>272</v>
      </c>
      <c r="D198" t="s">
        <v>272</v>
      </c>
      <c r="E198" t="s">
        <v>9</v>
      </c>
      <c r="F198" t="s">
        <v>9</v>
      </c>
      <c r="G198" t="s">
        <v>8</v>
      </c>
      <c r="H198" t="s">
        <v>273</v>
      </c>
      <c r="I198" t="s">
        <v>9</v>
      </c>
      <c r="J198" t="s">
        <v>272</v>
      </c>
      <c r="K198" t="s">
        <v>272</v>
      </c>
      <c r="L198">
        <f t="shared" si="2"/>
        <v>5</v>
      </c>
    </row>
    <row r="199" spans="1:12" x14ac:dyDescent="0.3">
      <c r="A199" t="s">
        <v>1494</v>
      </c>
      <c r="B199" t="s">
        <v>272</v>
      </c>
      <c r="C199" t="s">
        <v>272</v>
      </c>
      <c r="D199" t="s">
        <v>272</v>
      </c>
      <c r="E199" t="s">
        <v>9</v>
      </c>
      <c r="F199" t="s">
        <v>272</v>
      </c>
      <c r="G199" t="s">
        <v>8</v>
      </c>
      <c r="H199" t="s">
        <v>273</v>
      </c>
      <c r="I199" t="s">
        <v>9</v>
      </c>
      <c r="J199" t="s">
        <v>272</v>
      </c>
      <c r="K199" t="s">
        <v>272</v>
      </c>
      <c r="L199">
        <f t="shared" si="2"/>
        <v>6</v>
      </c>
    </row>
    <row r="200" spans="1:12" x14ac:dyDescent="0.3">
      <c r="A200" t="s">
        <v>1499</v>
      </c>
      <c r="B200" t="s">
        <v>272</v>
      </c>
      <c r="C200" t="s">
        <v>9</v>
      </c>
      <c r="D200" t="s">
        <v>272</v>
      </c>
      <c r="E200" t="s">
        <v>9</v>
      </c>
      <c r="F200" t="s">
        <v>9</v>
      </c>
      <c r="G200" t="s">
        <v>8</v>
      </c>
      <c r="H200" t="s">
        <v>273</v>
      </c>
      <c r="I200" t="s">
        <v>9</v>
      </c>
      <c r="J200" t="s">
        <v>272</v>
      </c>
      <c r="K200" t="s">
        <v>272</v>
      </c>
      <c r="L200">
        <f t="shared" si="2"/>
        <v>4</v>
      </c>
    </row>
    <row r="201" spans="1:12" x14ac:dyDescent="0.3">
      <c r="A201" t="s">
        <v>1505</v>
      </c>
      <c r="B201" t="s">
        <v>272</v>
      </c>
      <c r="C201" t="s">
        <v>272</v>
      </c>
      <c r="D201" t="s">
        <v>9</v>
      </c>
      <c r="E201" t="s">
        <v>9</v>
      </c>
      <c r="F201" t="s">
        <v>9</v>
      </c>
      <c r="G201" t="s">
        <v>8</v>
      </c>
      <c r="H201" t="s">
        <v>273</v>
      </c>
      <c r="I201" t="s">
        <v>9</v>
      </c>
      <c r="J201" t="s">
        <v>272</v>
      </c>
      <c r="K201" t="s">
        <v>273</v>
      </c>
      <c r="L201">
        <f t="shared" si="2"/>
        <v>3</v>
      </c>
    </row>
    <row r="202" spans="1:12" x14ac:dyDescent="0.3">
      <c r="A202" t="s">
        <v>1508</v>
      </c>
      <c r="B202" t="s">
        <v>272</v>
      </c>
      <c r="C202" t="s">
        <v>272</v>
      </c>
      <c r="D202" t="s">
        <v>9</v>
      </c>
      <c r="E202" t="s">
        <v>9</v>
      </c>
      <c r="F202" t="s">
        <v>9</v>
      </c>
      <c r="G202" t="s">
        <v>8</v>
      </c>
      <c r="H202" t="s">
        <v>273</v>
      </c>
      <c r="I202" t="s">
        <v>9</v>
      </c>
      <c r="J202" t="s">
        <v>272</v>
      </c>
      <c r="K202" t="s">
        <v>272</v>
      </c>
      <c r="L202">
        <f t="shared" si="2"/>
        <v>4</v>
      </c>
    </row>
    <row r="203" spans="1:12" x14ac:dyDescent="0.3">
      <c r="A203" t="s">
        <v>1512</v>
      </c>
      <c r="B203" t="s">
        <v>272</v>
      </c>
      <c r="C203" t="s">
        <v>272</v>
      </c>
      <c r="D203" t="s">
        <v>272</v>
      </c>
      <c r="E203" t="s">
        <v>272</v>
      </c>
      <c r="F203" t="s">
        <v>272</v>
      </c>
      <c r="G203" t="s">
        <v>8</v>
      </c>
      <c r="H203" t="s">
        <v>273</v>
      </c>
      <c r="I203" t="s">
        <v>272</v>
      </c>
      <c r="J203" t="s">
        <v>272</v>
      </c>
      <c r="K203" t="s">
        <v>272</v>
      </c>
      <c r="L203">
        <f t="shared" si="2"/>
        <v>8</v>
      </c>
    </row>
    <row r="204" spans="1:12" x14ac:dyDescent="0.3">
      <c r="A204" t="s">
        <v>1517</v>
      </c>
      <c r="B204" t="s">
        <v>272</v>
      </c>
      <c r="C204" t="s">
        <v>272</v>
      </c>
      <c r="D204" t="s">
        <v>272</v>
      </c>
      <c r="E204" t="s">
        <v>272</v>
      </c>
      <c r="F204" t="s">
        <v>272</v>
      </c>
      <c r="G204" t="s">
        <v>8</v>
      </c>
      <c r="H204" t="s">
        <v>273</v>
      </c>
      <c r="I204" t="s">
        <v>272</v>
      </c>
      <c r="J204" t="s">
        <v>272</v>
      </c>
      <c r="K204" t="s">
        <v>272</v>
      </c>
      <c r="L204">
        <f t="shared" si="2"/>
        <v>8</v>
      </c>
    </row>
    <row r="205" spans="1:12" x14ac:dyDescent="0.3">
      <c r="A205" t="s">
        <v>1523</v>
      </c>
      <c r="B205" t="s">
        <v>272</v>
      </c>
      <c r="C205" t="s">
        <v>9</v>
      </c>
      <c r="D205" t="s">
        <v>272</v>
      </c>
      <c r="E205" t="s">
        <v>9</v>
      </c>
      <c r="F205" t="s">
        <v>9</v>
      </c>
      <c r="G205" t="s">
        <v>8</v>
      </c>
      <c r="H205" t="s">
        <v>273</v>
      </c>
      <c r="I205" t="s">
        <v>9</v>
      </c>
      <c r="J205" t="s">
        <v>272</v>
      </c>
      <c r="K205" t="s">
        <v>273</v>
      </c>
      <c r="L205">
        <f t="shared" si="2"/>
        <v>3</v>
      </c>
    </row>
    <row r="206" spans="1:12" x14ac:dyDescent="0.3">
      <c r="A206" t="s">
        <v>1527</v>
      </c>
      <c r="B206" t="s">
        <v>272</v>
      </c>
      <c r="C206" t="s">
        <v>9</v>
      </c>
      <c r="D206" t="s">
        <v>9</v>
      </c>
      <c r="E206" t="s">
        <v>9</v>
      </c>
      <c r="F206" t="s">
        <v>9</v>
      </c>
      <c r="G206" t="s">
        <v>8</v>
      </c>
      <c r="H206" t="s">
        <v>273</v>
      </c>
      <c r="I206" t="s">
        <v>9</v>
      </c>
      <c r="J206" t="s">
        <v>272</v>
      </c>
      <c r="K206" t="s">
        <v>273</v>
      </c>
      <c r="L206">
        <f t="shared" si="2"/>
        <v>2</v>
      </c>
    </row>
    <row r="207" spans="1:12" x14ac:dyDescent="0.3">
      <c r="A207" t="s">
        <v>1529</v>
      </c>
      <c r="B207" t="s">
        <v>272</v>
      </c>
      <c r="C207" t="s">
        <v>9</v>
      </c>
      <c r="D207" t="s">
        <v>9</v>
      </c>
      <c r="E207" t="s">
        <v>9</v>
      </c>
      <c r="F207" t="s">
        <v>9</v>
      </c>
      <c r="G207" t="s">
        <v>8</v>
      </c>
      <c r="H207" t="s">
        <v>272</v>
      </c>
      <c r="I207" t="s">
        <v>272</v>
      </c>
      <c r="J207" t="s">
        <v>272</v>
      </c>
      <c r="K207" t="s">
        <v>272</v>
      </c>
      <c r="L207">
        <f t="shared" si="2"/>
        <v>5</v>
      </c>
    </row>
    <row r="208" spans="1:12" x14ac:dyDescent="0.3">
      <c r="A208" t="s">
        <v>1534</v>
      </c>
      <c r="B208" t="s">
        <v>272</v>
      </c>
      <c r="C208" t="s">
        <v>9</v>
      </c>
      <c r="D208" t="s">
        <v>9</v>
      </c>
      <c r="E208" t="s">
        <v>272</v>
      </c>
      <c r="F208" t="s">
        <v>272</v>
      </c>
      <c r="G208" t="s">
        <v>8</v>
      </c>
      <c r="H208" t="s">
        <v>273</v>
      </c>
      <c r="I208" t="s">
        <v>9</v>
      </c>
      <c r="J208" t="s">
        <v>272</v>
      </c>
      <c r="K208" t="s">
        <v>272</v>
      </c>
      <c r="L208">
        <f t="shared" si="2"/>
        <v>5</v>
      </c>
    </row>
    <row r="209" spans="1:12" x14ac:dyDescent="0.3">
      <c r="A209" t="s">
        <v>1541</v>
      </c>
      <c r="B209" t="s">
        <v>272</v>
      </c>
      <c r="C209" t="s">
        <v>9</v>
      </c>
      <c r="D209" t="s">
        <v>9</v>
      </c>
      <c r="E209" t="s">
        <v>272</v>
      </c>
      <c r="F209" t="s">
        <v>272</v>
      </c>
      <c r="G209" t="s">
        <v>8</v>
      </c>
      <c r="H209" t="s">
        <v>273</v>
      </c>
      <c r="I209" t="s">
        <v>9</v>
      </c>
      <c r="J209" t="s">
        <v>272</v>
      </c>
      <c r="K209" t="s">
        <v>273</v>
      </c>
      <c r="L209">
        <f t="shared" si="2"/>
        <v>4</v>
      </c>
    </row>
    <row r="210" spans="1:12" x14ac:dyDescent="0.3">
      <c r="A210" t="s">
        <v>1550</v>
      </c>
      <c r="B210" t="s">
        <v>272</v>
      </c>
      <c r="C210" t="s">
        <v>9</v>
      </c>
      <c r="D210" t="s">
        <v>9</v>
      </c>
      <c r="E210" t="s">
        <v>9</v>
      </c>
      <c r="F210" t="s">
        <v>9</v>
      </c>
      <c r="G210" t="s">
        <v>8</v>
      </c>
      <c r="H210" t="s">
        <v>273</v>
      </c>
      <c r="I210" t="s">
        <v>9</v>
      </c>
      <c r="J210" t="s">
        <v>273</v>
      </c>
      <c r="K210" t="s">
        <v>273</v>
      </c>
      <c r="L210">
        <f t="shared" si="2"/>
        <v>1</v>
      </c>
    </row>
    <row r="211" spans="1:12" x14ac:dyDescent="0.3">
      <c r="A211" t="s">
        <v>1554</v>
      </c>
      <c r="B211" t="s">
        <v>272</v>
      </c>
      <c r="C211" t="s">
        <v>9</v>
      </c>
      <c r="D211" t="s">
        <v>272</v>
      </c>
      <c r="E211" t="s">
        <v>272</v>
      </c>
      <c r="F211" t="s">
        <v>272</v>
      </c>
      <c r="G211" t="s">
        <v>8</v>
      </c>
      <c r="H211" t="s">
        <v>272</v>
      </c>
      <c r="I211" t="s">
        <v>9</v>
      </c>
      <c r="J211" t="s">
        <v>272</v>
      </c>
      <c r="K211" t="s">
        <v>272</v>
      </c>
      <c r="L211">
        <f t="shared" si="2"/>
        <v>7</v>
      </c>
    </row>
    <row r="212" spans="1:12" x14ac:dyDescent="0.3">
      <c r="A212" t="s">
        <v>1564</v>
      </c>
      <c r="B212" t="s">
        <v>272</v>
      </c>
      <c r="C212" t="s">
        <v>9</v>
      </c>
      <c r="D212" t="s">
        <v>9</v>
      </c>
      <c r="E212" t="s">
        <v>9</v>
      </c>
      <c r="F212" t="s">
        <v>9</v>
      </c>
      <c r="G212" t="s">
        <v>8</v>
      </c>
      <c r="H212" t="s">
        <v>273</v>
      </c>
      <c r="I212" t="s">
        <v>9</v>
      </c>
      <c r="J212" t="s">
        <v>272</v>
      </c>
      <c r="K212" t="s">
        <v>272</v>
      </c>
      <c r="L212">
        <f t="shared" si="2"/>
        <v>3</v>
      </c>
    </row>
    <row r="213" spans="1:12" x14ac:dyDescent="0.3">
      <c r="A213" t="s">
        <v>1570</v>
      </c>
      <c r="B213" t="s">
        <v>272</v>
      </c>
      <c r="C213" t="s">
        <v>272</v>
      </c>
      <c r="D213" t="s">
        <v>272</v>
      </c>
      <c r="E213" t="s">
        <v>9</v>
      </c>
      <c r="F213" t="s">
        <v>272</v>
      </c>
      <c r="G213" t="s">
        <v>8</v>
      </c>
      <c r="H213" t="s">
        <v>273</v>
      </c>
      <c r="I213" t="s">
        <v>9</v>
      </c>
      <c r="J213" t="s">
        <v>272</v>
      </c>
      <c r="K213" t="s">
        <v>272</v>
      </c>
      <c r="L213">
        <f t="shared" si="2"/>
        <v>6</v>
      </c>
    </row>
    <row r="214" spans="1:12" x14ac:dyDescent="0.3">
      <c r="A214" t="s">
        <v>1575</v>
      </c>
      <c r="B214" t="s">
        <v>272</v>
      </c>
      <c r="C214" t="s">
        <v>272</v>
      </c>
      <c r="D214" t="s">
        <v>272</v>
      </c>
      <c r="E214" t="s">
        <v>9</v>
      </c>
      <c r="F214" t="s">
        <v>272</v>
      </c>
      <c r="G214" t="s">
        <v>8</v>
      </c>
      <c r="H214" t="s">
        <v>273</v>
      </c>
      <c r="I214" t="s">
        <v>9</v>
      </c>
      <c r="J214" t="s">
        <v>272</v>
      </c>
      <c r="K214" t="s">
        <v>272</v>
      </c>
      <c r="L214">
        <f t="shared" si="2"/>
        <v>6</v>
      </c>
    </row>
    <row r="215" spans="1:12" x14ac:dyDescent="0.3">
      <c r="A215" t="s">
        <v>1580</v>
      </c>
      <c r="B215" t="s">
        <v>272</v>
      </c>
      <c r="C215" t="s">
        <v>272</v>
      </c>
      <c r="D215" t="s">
        <v>272</v>
      </c>
      <c r="E215" t="s">
        <v>9</v>
      </c>
      <c r="F215" t="s">
        <v>272</v>
      </c>
      <c r="G215" t="s">
        <v>8</v>
      </c>
      <c r="H215" t="s">
        <v>273</v>
      </c>
      <c r="I215" t="s">
        <v>9</v>
      </c>
      <c r="J215" t="s">
        <v>272</v>
      </c>
      <c r="K215" t="s">
        <v>272</v>
      </c>
      <c r="L215">
        <f t="shared" si="2"/>
        <v>6</v>
      </c>
    </row>
    <row r="216" spans="1:12" x14ac:dyDescent="0.3">
      <c r="A216" t="s">
        <v>1583</v>
      </c>
      <c r="B216" t="s">
        <v>272</v>
      </c>
      <c r="C216" t="s">
        <v>272</v>
      </c>
      <c r="D216" t="s">
        <v>9</v>
      </c>
      <c r="E216" t="s">
        <v>9</v>
      </c>
      <c r="F216" t="s">
        <v>9</v>
      </c>
      <c r="G216" t="s">
        <v>8</v>
      </c>
      <c r="H216" t="s">
        <v>273</v>
      </c>
      <c r="I216" t="s">
        <v>9</v>
      </c>
      <c r="J216" t="s">
        <v>272</v>
      </c>
      <c r="K216" t="s">
        <v>272</v>
      </c>
      <c r="L216">
        <f t="shared" si="2"/>
        <v>4</v>
      </c>
    </row>
    <row r="217" spans="1:12" x14ac:dyDescent="0.3">
      <c r="A217" t="s">
        <v>1587</v>
      </c>
      <c r="B217" t="s">
        <v>272</v>
      </c>
      <c r="C217" t="s">
        <v>272</v>
      </c>
      <c r="D217" t="s">
        <v>272</v>
      </c>
      <c r="E217" t="s">
        <v>9</v>
      </c>
      <c r="F217" t="s">
        <v>272</v>
      </c>
      <c r="G217" t="s">
        <v>8</v>
      </c>
      <c r="H217" t="s">
        <v>273</v>
      </c>
      <c r="I217" t="s">
        <v>9</v>
      </c>
      <c r="J217" t="s">
        <v>272</v>
      </c>
      <c r="K217" t="s">
        <v>273</v>
      </c>
      <c r="L217">
        <f t="shared" si="2"/>
        <v>5</v>
      </c>
    </row>
    <row r="218" spans="1:12" x14ac:dyDescent="0.3">
      <c r="A218" t="s">
        <v>1593</v>
      </c>
      <c r="B218" t="s">
        <v>272</v>
      </c>
      <c r="C218" t="s">
        <v>272</v>
      </c>
      <c r="D218" t="s">
        <v>8</v>
      </c>
      <c r="E218" t="s">
        <v>9</v>
      </c>
      <c r="F218" t="s">
        <v>272</v>
      </c>
      <c r="G218" t="s">
        <v>8</v>
      </c>
      <c r="H218" t="s">
        <v>273</v>
      </c>
      <c r="I218" t="s">
        <v>9</v>
      </c>
      <c r="J218" t="s">
        <v>272</v>
      </c>
      <c r="K218" t="s">
        <v>273</v>
      </c>
      <c r="L218">
        <f t="shared" si="2"/>
        <v>4</v>
      </c>
    </row>
    <row r="219" spans="1:12" x14ac:dyDescent="0.3">
      <c r="A219" t="s">
        <v>1598</v>
      </c>
      <c r="B219" t="s">
        <v>272</v>
      </c>
      <c r="C219" t="s">
        <v>272</v>
      </c>
      <c r="D219" t="s">
        <v>9</v>
      </c>
      <c r="E219" t="s">
        <v>9</v>
      </c>
      <c r="F219" t="s">
        <v>9</v>
      </c>
      <c r="G219" t="s">
        <v>8</v>
      </c>
      <c r="H219" t="s">
        <v>273</v>
      </c>
      <c r="I219" t="s">
        <v>9</v>
      </c>
      <c r="J219" t="s">
        <v>272</v>
      </c>
      <c r="K219" t="s">
        <v>273</v>
      </c>
      <c r="L219">
        <f t="shared" si="2"/>
        <v>3</v>
      </c>
    </row>
    <row r="220" spans="1:12" x14ac:dyDescent="0.3">
      <c r="A220" t="s">
        <v>1604</v>
      </c>
      <c r="B220" t="s">
        <v>272</v>
      </c>
      <c r="C220" t="s">
        <v>9</v>
      </c>
      <c r="D220" t="s">
        <v>9</v>
      </c>
      <c r="E220" t="s">
        <v>272</v>
      </c>
      <c r="F220" t="s">
        <v>272</v>
      </c>
      <c r="G220" t="s">
        <v>8</v>
      </c>
      <c r="H220" t="s">
        <v>273</v>
      </c>
      <c r="I220" t="s">
        <v>9</v>
      </c>
      <c r="J220" t="s">
        <v>272</v>
      </c>
      <c r="K220" t="s">
        <v>272</v>
      </c>
      <c r="L220">
        <f t="shared" si="2"/>
        <v>5</v>
      </c>
    </row>
    <row r="221" spans="1:12" x14ac:dyDescent="0.3">
      <c r="A221" t="s">
        <v>1611</v>
      </c>
      <c r="B221" t="s">
        <v>272</v>
      </c>
      <c r="C221" t="s">
        <v>9</v>
      </c>
      <c r="D221" t="s">
        <v>272</v>
      </c>
      <c r="E221" t="s">
        <v>9</v>
      </c>
      <c r="F221" t="s">
        <v>272</v>
      </c>
      <c r="G221" t="s">
        <v>8</v>
      </c>
      <c r="H221" t="s">
        <v>273</v>
      </c>
      <c r="I221" t="s">
        <v>272</v>
      </c>
      <c r="J221" t="s">
        <v>272</v>
      </c>
      <c r="K221" t="s">
        <v>272</v>
      </c>
      <c r="L221">
        <f t="shared" si="2"/>
        <v>6</v>
      </c>
    </row>
    <row r="222" spans="1:12" x14ac:dyDescent="0.3">
      <c r="A222" t="s">
        <v>1616</v>
      </c>
      <c r="B222" t="s">
        <v>272</v>
      </c>
      <c r="C222" t="s">
        <v>272</v>
      </c>
      <c r="D222" t="s">
        <v>272</v>
      </c>
      <c r="E222" t="s">
        <v>9</v>
      </c>
      <c r="F222" t="s">
        <v>272</v>
      </c>
      <c r="G222" t="s">
        <v>8</v>
      </c>
      <c r="H222" t="s">
        <v>273</v>
      </c>
      <c r="I222" t="s">
        <v>9</v>
      </c>
      <c r="J222" t="s">
        <v>272</v>
      </c>
      <c r="K222" t="s">
        <v>273</v>
      </c>
      <c r="L222">
        <f t="shared" si="2"/>
        <v>5</v>
      </c>
    </row>
    <row r="223" spans="1:12" x14ac:dyDescent="0.3">
      <c r="A223" t="s">
        <v>1620</v>
      </c>
      <c r="B223" t="s">
        <v>272</v>
      </c>
      <c r="C223" t="s">
        <v>272</v>
      </c>
      <c r="D223" t="s">
        <v>9</v>
      </c>
      <c r="E223" t="s">
        <v>9</v>
      </c>
      <c r="F223" t="s">
        <v>9</v>
      </c>
      <c r="G223" t="s">
        <v>8</v>
      </c>
      <c r="H223" t="s">
        <v>273</v>
      </c>
      <c r="I223" t="s">
        <v>9</v>
      </c>
      <c r="J223" t="s">
        <v>272</v>
      </c>
      <c r="K223" t="s">
        <v>273</v>
      </c>
      <c r="L223">
        <f t="shared" si="2"/>
        <v>3</v>
      </c>
    </row>
    <row r="224" spans="1:12" x14ac:dyDescent="0.3">
      <c r="A224" t="s">
        <v>1626</v>
      </c>
      <c r="B224" t="s">
        <v>272</v>
      </c>
      <c r="C224" t="s">
        <v>272</v>
      </c>
      <c r="D224" t="s">
        <v>272</v>
      </c>
      <c r="E224" t="s">
        <v>9</v>
      </c>
      <c r="F224" t="s">
        <v>272</v>
      </c>
      <c r="G224" t="s">
        <v>8</v>
      </c>
      <c r="H224" t="s">
        <v>273</v>
      </c>
      <c r="I224" t="s">
        <v>9</v>
      </c>
      <c r="J224" t="s">
        <v>272</v>
      </c>
      <c r="K224" t="s">
        <v>273</v>
      </c>
      <c r="L224">
        <f t="shared" si="2"/>
        <v>5</v>
      </c>
    </row>
    <row r="225" spans="1:12" x14ac:dyDescent="0.3">
      <c r="A225" t="s">
        <v>1631</v>
      </c>
      <c r="B225" t="s">
        <v>272</v>
      </c>
      <c r="C225" t="s">
        <v>272</v>
      </c>
      <c r="D225" t="s">
        <v>272</v>
      </c>
      <c r="E225" t="s">
        <v>273</v>
      </c>
      <c r="F225" t="s">
        <v>272</v>
      </c>
      <c r="G225" t="s">
        <v>8</v>
      </c>
      <c r="H225" t="s">
        <v>273</v>
      </c>
      <c r="I225" t="s">
        <v>9</v>
      </c>
      <c r="J225" t="s">
        <v>272</v>
      </c>
      <c r="K225" t="s">
        <v>272</v>
      </c>
      <c r="L225">
        <f t="shared" si="2"/>
        <v>6</v>
      </c>
    </row>
    <row r="226" spans="1:12" x14ac:dyDescent="0.3">
      <c r="A226" t="s">
        <v>1635</v>
      </c>
      <c r="B226" t="s">
        <v>272</v>
      </c>
      <c r="C226" t="s">
        <v>9</v>
      </c>
      <c r="D226" t="s">
        <v>9</v>
      </c>
      <c r="E226" t="s">
        <v>9</v>
      </c>
      <c r="F226" t="s">
        <v>9</v>
      </c>
      <c r="G226" t="s">
        <v>8</v>
      </c>
      <c r="H226" t="s">
        <v>273</v>
      </c>
      <c r="I226" t="s">
        <v>9</v>
      </c>
      <c r="J226" t="s">
        <v>272</v>
      </c>
      <c r="K226" t="s">
        <v>273</v>
      </c>
      <c r="L226">
        <f t="shared" si="2"/>
        <v>2</v>
      </c>
    </row>
    <row r="227" spans="1:12" x14ac:dyDescent="0.3">
      <c r="A227" t="s">
        <v>1640</v>
      </c>
      <c r="B227" t="s">
        <v>273</v>
      </c>
      <c r="C227" t="s">
        <v>272</v>
      </c>
      <c r="D227" t="s">
        <v>9</v>
      </c>
      <c r="E227" t="s">
        <v>9</v>
      </c>
      <c r="F227" t="s">
        <v>272</v>
      </c>
      <c r="G227" t="s">
        <v>8</v>
      </c>
      <c r="H227" t="s">
        <v>273</v>
      </c>
      <c r="I227" t="s">
        <v>9</v>
      </c>
      <c r="J227" t="s">
        <v>272</v>
      </c>
      <c r="K227" t="s">
        <v>272</v>
      </c>
      <c r="L227">
        <f t="shared" si="2"/>
        <v>4</v>
      </c>
    </row>
    <row r="228" spans="1:12" x14ac:dyDescent="0.3">
      <c r="A228" t="s">
        <v>1646</v>
      </c>
      <c r="B228" t="s">
        <v>272</v>
      </c>
      <c r="C228" t="s">
        <v>9</v>
      </c>
      <c r="D228" t="s">
        <v>9</v>
      </c>
      <c r="E228" t="s">
        <v>9</v>
      </c>
      <c r="F228" t="s">
        <v>272</v>
      </c>
      <c r="G228" t="s">
        <v>8</v>
      </c>
      <c r="H228" t="s">
        <v>273</v>
      </c>
      <c r="I228" t="s">
        <v>9</v>
      </c>
      <c r="J228" t="s">
        <v>272</v>
      </c>
      <c r="K228" t="s">
        <v>272</v>
      </c>
      <c r="L228">
        <f t="shared" si="2"/>
        <v>4</v>
      </c>
    </row>
    <row r="229" spans="1:12" x14ac:dyDescent="0.3">
      <c r="A229" t="s">
        <v>1650</v>
      </c>
      <c r="B229" t="s">
        <v>272</v>
      </c>
      <c r="C229" t="s">
        <v>272</v>
      </c>
      <c r="D229" t="s">
        <v>272</v>
      </c>
      <c r="E229" t="s">
        <v>272</v>
      </c>
      <c r="F229" t="s">
        <v>272</v>
      </c>
      <c r="G229" t="s">
        <v>8</v>
      </c>
      <c r="H229" t="s">
        <v>273</v>
      </c>
      <c r="I229" t="s">
        <v>9</v>
      </c>
      <c r="J229" t="s">
        <v>272</v>
      </c>
      <c r="K229" t="s">
        <v>272</v>
      </c>
      <c r="L229">
        <f t="shared" si="2"/>
        <v>7</v>
      </c>
    </row>
    <row r="230" spans="1:12" x14ac:dyDescent="0.3">
      <c r="A230" t="s">
        <v>1654</v>
      </c>
      <c r="B230" t="s">
        <v>272</v>
      </c>
      <c r="C230" t="s">
        <v>272</v>
      </c>
      <c r="D230" t="s">
        <v>272</v>
      </c>
      <c r="E230" t="s">
        <v>272</v>
      </c>
      <c r="F230" t="s">
        <v>9</v>
      </c>
      <c r="G230" t="s">
        <v>8</v>
      </c>
      <c r="H230" t="s">
        <v>273</v>
      </c>
      <c r="I230" t="s">
        <v>9</v>
      </c>
      <c r="J230" t="s">
        <v>272</v>
      </c>
      <c r="K230" t="s">
        <v>272</v>
      </c>
      <c r="L230">
        <f t="shared" si="2"/>
        <v>6</v>
      </c>
    </row>
    <row r="231" spans="1:12" x14ac:dyDescent="0.3">
      <c r="A231" t="s">
        <v>1658</v>
      </c>
      <c r="B231" t="s">
        <v>272</v>
      </c>
      <c r="C231" t="s">
        <v>272</v>
      </c>
      <c r="D231" t="s">
        <v>9</v>
      </c>
      <c r="E231" t="s">
        <v>9</v>
      </c>
      <c r="F231" t="s">
        <v>9</v>
      </c>
      <c r="G231" t="s">
        <v>8</v>
      </c>
      <c r="H231" t="s">
        <v>273</v>
      </c>
      <c r="I231" t="s">
        <v>9</v>
      </c>
      <c r="J231" t="s">
        <v>272</v>
      </c>
      <c r="K231" t="s">
        <v>273</v>
      </c>
      <c r="L231">
        <f t="shared" si="2"/>
        <v>3</v>
      </c>
    </row>
    <row r="232" spans="1:12" x14ac:dyDescent="0.3">
      <c r="A232" t="s">
        <v>1661</v>
      </c>
      <c r="B232" t="s">
        <v>272</v>
      </c>
      <c r="C232" t="s">
        <v>272</v>
      </c>
      <c r="D232" t="s">
        <v>9</v>
      </c>
      <c r="E232" t="s">
        <v>9</v>
      </c>
      <c r="F232" t="s">
        <v>9</v>
      </c>
      <c r="G232" t="s">
        <v>8</v>
      </c>
      <c r="H232" t="s">
        <v>273</v>
      </c>
      <c r="I232" t="s">
        <v>9</v>
      </c>
      <c r="J232" t="s">
        <v>272</v>
      </c>
      <c r="K232" t="s">
        <v>273</v>
      </c>
      <c r="L232">
        <f t="shared" si="2"/>
        <v>3</v>
      </c>
    </row>
    <row r="233" spans="1:12" x14ac:dyDescent="0.3">
      <c r="A233" t="s">
        <v>1663</v>
      </c>
      <c r="B233" t="s">
        <v>272</v>
      </c>
      <c r="C233" t="s">
        <v>272</v>
      </c>
      <c r="D233" t="s">
        <v>9</v>
      </c>
      <c r="E233" t="s">
        <v>9</v>
      </c>
      <c r="F233" t="s">
        <v>272</v>
      </c>
      <c r="G233" t="s">
        <v>8</v>
      </c>
      <c r="H233" t="s">
        <v>273</v>
      </c>
      <c r="I233" t="s">
        <v>9</v>
      </c>
      <c r="J233" t="s">
        <v>272</v>
      </c>
      <c r="K233" t="s">
        <v>273</v>
      </c>
      <c r="L233">
        <f t="shared" si="2"/>
        <v>4</v>
      </c>
    </row>
    <row r="234" spans="1:12" x14ac:dyDescent="0.3">
      <c r="A234" t="s">
        <v>1668</v>
      </c>
      <c r="B234" t="s">
        <v>272</v>
      </c>
      <c r="C234" t="s">
        <v>272</v>
      </c>
      <c r="D234" t="s">
        <v>272</v>
      </c>
      <c r="E234" t="s">
        <v>9</v>
      </c>
      <c r="F234" t="s">
        <v>272</v>
      </c>
      <c r="G234" t="s">
        <v>8</v>
      </c>
      <c r="H234" t="s">
        <v>273</v>
      </c>
      <c r="I234" t="s">
        <v>9</v>
      </c>
      <c r="J234" t="s">
        <v>272</v>
      </c>
      <c r="K234" t="s">
        <v>272</v>
      </c>
      <c r="L234">
        <f t="shared" si="2"/>
        <v>6</v>
      </c>
    </row>
    <row r="235" spans="1:12" x14ac:dyDescent="0.3">
      <c r="A235" t="s">
        <v>1673</v>
      </c>
      <c r="B235" t="s">
        <v>272</v>
      </c>
      <c r="C235" t="s">
        <v>272</v>
      </c>
      <c r="D235" t="s">
        <v>272</v>
      </c>
      <c r="E235" t="s">
        <v>9</v>
      </c>
      <c r="F235" t="s">
        <v>9</v>
      </c>
      <c r="G235" t="s">
        <v>8</v>
      </c>
      <c r="H235" t="s">
        <v>273</v>
      </c>
      <c r="I235" t="s">
        <v>9</v>
      </c>
      <c r="J235" t="s">
        <v>273</v>
      </c>
      <c r="K235" t="s">
        <v>273</v>
      </c>
      <c r="L235">
        <f t="shared" si="2"/>
        <v>3</v>
      </c>
    </row>
    <row r="236" spans="1:12" x14ac:dyDescent="0.3">
      <c r="A236" t="s">
        <v>1680</v>
      </c>
      <c r="B236" t="s">
        <v>272</v>
      </c>
      <c r="C236" t="s">
        <v>9</v>
      </c>
      <c r="D236" t="s">
        <v>9</v>
      </c>
      <c r="E236" t="s">
        <v>9</v>
      </c>
      <c r="F236" t="s">
        <v>9</v>
      </c>
      <c r="G236" t="s">
        <v>8</v>
      </c>
      <c r="H236" t="s">
        <v>273</v>
      </c>
      <c r="I236" t="s">
        <v>9</v>
      </c>
      <c r="J236" t="s">
        <v>272</v>
      </c>
      <c r="K236" t="s">
        <v>272</v>
      </c>
      <c r="L236">
        <f t="shared" si="2"/>
        <v>3</v>
      </c>
    </row>
    <row r="237" spans="1:12" x14ac:dyDescent="0.3">
      <c r="A237" t="s">
        <v>1693</v>
      </c>
      <c r="B237" t="s">
        <v>272</v>
      </c>
      <c r="C237" t="s">
        <v>272</v>
      </c>
      <c r="D237" t="s">
        <v>9</v>
      </c>
      <c r="E237" t="s">
        <v>9</v>
      </c>
      <c r="F237" t="s">
        <v>9</v>
      </c>
      <c r="G237" t="s">
        <v>8</v>
      </c>
      <c r="H237" t="s">
        <v>273</v>
      </c>
      <c r="I237" t="s">
        <v>9</v>
      </c>
      <c r="J237" t="s">
        <v>273</v>
      </c>
      <c r="K237" t="s">
        <v>273</v>
      </c>
      <c r="L237">
        <f t="shared" si="2"/>
        <v>2</v>
      </c>
    </row>
    <row r="238" spans="1:12" x14ac:dyDescent="0.3">
      <c r="A238" t="s">
        <v>1698</v>
      </c>
      <c r="B238" t="s">
        <v>272</v>
      </c>
      <c r="C238" t="s">
        <v>272</v>
      </c>
      <c r="D238" t="s">
        <v>9</v>
      </c>
      <c r="E238" t="s">
        <v>9</v>
      </c>
      <c r="F238" t="s">
        <v>9</v>
      </c>
      <c r="G238" t="s">
        <v>8</v>
      </c>
      <c r="H238" t="s">
        <v>273</v>
      </c>
      <c r="I238" t="s">
        <v>9</v>
      </c>
      <c r="J238" t="s">
        <v>272</v>
      </c>
      <c r="K238" t="s">
        <v>273</v>
      </c>
      <c r="L238">
        <f t="shared" si="2"/>
        <v>3</v>
      </c>
    </row>
    <row r="239" spans="1:12" x14ac:dyDescent="0.3">
      <c r="A239" t="s">
        <v>1704</v>
      </c>
      <c r="B239" t="s">
        <v>272</v>
      </c>
      <c r="C239" t="s">
        <v>9</v>
      </c>
      <c r="D239" t="s">
        <v>8</v>
      </c>
      <c r="E239" t="s">
        <v>8</v>
      </c>
      <c r="F239" t="s">
        <v>272</v>
      </c>
      <c r="G239" t="s">
        <v>8</v>
      </c>
      <c r="H239" t="s">
        <v>273</v>
      </c>
      <c r="I239" t="s">
        <v>9</v>
      </c>
      <c r="J239" t="s">
        <v>273</v>
      </c>
      <c r="K239" t="s">
        <v>273</v>
      </c>
      <c r="L239">
        <f t="shared" si="2"/>
        <v>2</v>
      </c>
    </row>
    <row r="240" spans="1:12" x14ac:dyDescent="0.3">
      <c r="A240" t="s">
        <v>1707</v>
      </c>
      <c r="B240" t="s">
        <v>272</v>
      </c>
      <c r="C240" t="s">
        <v>272</v>
      </c>
      <c r="D240" t="s">
        <v>272</v>
      </c>
      <c r="E240" t="s">
        <v>272</v>
      </c>
      <c r="F240" t="s">
        <v>272</v>
      </c>
      <c r="G240" t="s">
        <v>8</v>
      </c>
      <c r="H240" t="s">
        <v>272</v>
      </c>
      <c r="I240" t="s">
        <v>9</v>
      </c>
      <c r="J240" t="s">
        <v>272</v>
      </c>
      <c r="K240" t="s">
        <v>273</v>
      </c>
      <c r="L240">
        <f t="shared" si="2"/>
        <v>7</v>
      </c>
    </row>
    <row r="241" spans="1:12" x14ac:dyDescent="0.3">
      <c r="A241" t="s">
        <v>1713</v>
      </c>
      <c r="B241" t="s">
        <v>272</v>
      </c>
      <c r="C241" t="s">
        <v>9</v>
      </c>
      <c r="D241" t="s">
        <v>9</v>
      </c>
      <c r="E241" t="s">
        <v>9</v>
      </c>
      <c r="F241" t="s">
        <v>272</v>
      </c>
      <c r="G241" t="s">
        <v>8</v>
      </c>
      <c r="H241" t="s">
        <v>273</v>
      </c>
      <c r="I241" t="s">
        <v>9</v>
      </c>
      <c r="J241" t="s">
        <v>272</v>
      </c>
      <c r="K241" t="s">
        <v>273</v>
      </c>
      <c r="L241">
        <f t="shared" si="2"/>
        <v>3</v>
      </c>
    </row>
    <row r="242" spans="1:12" x14ac:dyDescent="0.3">
      <c r="A242" t="s">
        <v>1719</v>
      </c>
      <c r="B242" t="s">
        <v>272</v>
      </c>
      <c r="C242" t="s">
        <v>272</v>
      </c>
      <c r="D242" t="s">
        <v>9</v>
      </c>
      <c r="E242" t="s">
        <v>9</v>
      </c>
      <c r="F242" t="s">
        <v>272</v>
      </c>
      <c r="G242" t="s">
        <v>8</v>
      </c>
      <c r="H242" t="s">
        <v>273</v>
      </c>
      <c r="I242" t="s">
        <v>9</v>
      </c>
      <c r="J242" t="s">
        <v>272</v>
      </c>
      <c r="K242" t="s">
        <v>273</v>
      </c>
      <c r="L242">
        <f t="shared" si="2"/>
        <v>4</v>
      </c>
    </row>
    <row r="243" spans="1:12" x14ac:dyDescent="0.3">
      <c r="A243" t="s">
        <v>1726</v>
      </c>
      <c r="B243" t="s">
        <v>272</v>
      </c>
      <c r="C243" t="s">
        <v>9</v>
      </c>
      <c r="D243" t="s">
        <v>9</v>
      </c>
      <c r="E243" t="s">
        <v>9</v>
      </c>
      <c r="F243" t="s">
        <v>9</v>
      </c>
      <c r="G243" t="s">
        <v>8</v>
      </c>
      <c r="H243" t="s">
        <v>273</v>
      </c>
      <c r="I243" t="s">
        <v>9</v>
      </c>
      <c r="J243" t="s">
        <v>272</v>
      </c>
      <c r="K243" t="s">
        <v>272</v>
      </c>
      <c r="L243">
        <f t="shared" si="2"/>
        <v>3</v>
      </c>
    </row>
    <row r="244" spans="1:12" x14ac:dyDescent="0.3">
      <c r="A244" t="s">
        <v>1731</v>
      </c>
      <c r="B244" t="s">
        <v>273</v>
      </c>
      <c r="C244" t="s">
        <v>272</v>
      </c>
      <c r="D244" t="s">
        <v>9</v>
      </c>
      <c r="E244" t="s">
        <v>9</v>
      </c>
      <c r="F244" t="s">
        <v>9</v>
      </c>
      <c r="G244" t="s">
        <v>8</v>
      </c>
      <c r="H244" t="s">
        <v>273</v>
      </c>
      <c r="I244" t="s">
        <v>9</v>
      </c>
      <c r="J244" t="s">
        <v>273</v>
      </c>
      <c r="K244" t="s">
        <v>273</v>
      </c>
      <c r="L244">
        <f t="shared" si="2"/>
        <v>1</v>
      </c>
    </row>
    <row r="245" spans="1:12" x14ac:dyDescent="0.3">
      <c r="A245" t="s">
        <v>1736</v>
      </c>
      <c r="B245" t="s">
        <v>272</v>
      </c>
      <c r="C245" t="s">
        <v>9</v>
      </c>
      <c r="D245" t="s">
        <v>9</v>
      </c>
      <c r="E245" t="s">
        <v>9</v>
      </c>
      <c r="F245" t="s">
        <v>9</v>
      </c>
      <c r="G245" t="s">
        <v>8</v>
      </c>
      <c r="H245" t="s">
        <v>273</v>
      </c>
      <c r="I245" t="s">
        <v>9</v>
      </c>
      <c r="J245" t="s">
        <v>272</v>
      </c>
      <c r="K245" t="s">
        <v>272</v>
      </c>
      <c r="L245">
        <f t="shared" si="2"/>
        <v>3</v>
      </c>
    </row>
    <row r="246" spans="1:12" x14ac:dyDescent="0.3">
      <c r="A246" t="s">
        <v>1743</v>
      </c>
      <c r="B246" t="s">
        <v>272</v>
      </c>
      <c r="C246" t="s">
        <v>272</v>
      </c>
      <c r="D246" t="s">
        <v>272</v>
      </c>
      <c r="E246" t="s">
        <v>9</v>
      </c>
      <c r="F246" t="s">
        <v>272</v>
      </c>
      <c r="G246" t="s">
        <v>8</v>
      </c>
      <c r="H246" t="s">
        <v>272</v>
      </c>
      <c r="I246" t="s">
        <v>9</v>
      </c>
      <c r="J246" t="s">
        <v>272</v>
      </c>
      <c r="K246" t="s">
        <v>273</v>
      </c>
      <c r="L246">
        <f t="shared" si="2"/>
        <v>6</v>
      </c>
    </row>
    <row r="247" spans="1:12" x14ac:dyDescent="0.3">
      <c r="A247" t="s">
        <v>1747</v>
      </c>
      <c r="B247" t="s">
        <v>273</v>
      </c>
      <c r="C247" t="s">
        <v>272</v>
      </c>
      <c r="D247" t="s">
        <v>272</v>
      </c>
      <c r="E247" t="s">
        <v>9</v>
      </c>
      <c r="F247" t="s">
        <v>272</v>
      </c>
      <c r="G247" t="s">
        <v>8</v>
      </c>
      <c r="H247" t="s">
        <v>273</v>
      </c>
      <c r="I247" t="s">
        <v>9</v>
      </c>
      <c r="J247" t="s">
        <v>272</v>
      </c>
      <c r="K247" t="s">
        <v>273</v>
      </c>
      <c r="L247">
        <f t="shared" si="2"/>
        <v>4</v>
      </c>
    </row>
    <row r="248" spans="1:12" x14ac:dyDescent="0.3">
      <c r="A248" t="s">
        <v>1754</v>
      </c>
      <c r="B248" t="s">
        <v>272</v>
      </c>
      <c r="C248" t="s">
        <v>272</v>
      </c>
      <c r="D248" t="s">
        <v>9</v>
      </c>
      <c r="E248" t="s">
        <v>9</v>
      </c>
      <c r="F248" t="s">
        <v>9</v>
      </c>
      <c r="G248" t="s">
        <v>8</v>
      </c>
      <c r="H248" t="s">
        <v>273</v>
      </c>
      <c r="I248" t="s">
        <v>9</v>
      </c>
      <c r="J248" t="s">
        <v>272</v>
      </c>
      <c r="K248" t="s">
        <v>273</v>
      </c>
      <c r="L248">
        <f t="shared" si="2"/>
        <v>3</v>
      </c>
    </row>
    <row r="249" spans="1:12" x14ac:dyDescent="0.3">
      <c r="A249" t="s">
        <v>1756</v>
      </c>
      <c r="B249" t="s">
        <v>272</v>
      </c>
      <c r="C249" t="s">
        <v>9</v>
      </c>
      <c r="D249" t="s">
        <v>272</v>
      </c>
      <c r="E249" t="s">
        <v>273</v>
      </c>
      <c r="F249" t="s">
        <v>9</v>
      </c>
      <c r="G249" t="s">
        <v>8</v>
      </c>
      <c r="H249" t="s">
        <v>273</v>
      </c>
      <c r="I249" t="s">
        <v>9</v>
      </c>
      <c r="J249" t="s">
        <v>272</v>
      </c>
      <c r="K249" t="s">
        <v>273</v>
      </c>
      <c r="L249">
        <f t="shared" si="2"/>
        <v>3</v>
      </c>
    </row>
    <row r="250" spans="1:12" x14ac:dyDescent="0.3">
      <c r="A250" t="s">
        <v>1761</v>
      </c>
      <c r="B250" t="s">
        <v>272</v>
      </c>
      <c r="C250" t="s">
        <v>272</v>
      </c>
      <c r="D250" t="s">
        <v>9</v>
      </c>
      <c r="E250" t="s">
        <v>9</v>
      </c>
      <c r="F250" t="s">
        <v>9</v>
      </c>
      <c r="G250" t="s">
        <v>8</v>
      </c>
      <c r="H250" t="s">
        <v>273</v>
      </c>
      <c r="I250" t="s">
        <v>9</v>
      </c>
      <c r="J250" t="s">
        <v>272</v>
      </c>
      <c r="K250" t="s">
        <v>273</v>
      </c>
      <c r="L250">
        <f t="shared" si="2"/>
        <v>3</v>
      </c>
    </row>
    <row r="251" spans="1:12" x14ac:dyDescent="0.3">
      <c r="A251" t="s">
        <v>1766</v>
      </c>
      <c r="B251" t="s">
        <v>272</v>
      </c>
      <c r="C251" t="s">
        <v>272</v>
      </c>
      <c r="D251" t="s">
        <v>9</v>
      </c>
      <c r="E251" t="s">
        <v>9</v>
      </c>
      <c r="F251" t="s">
        <v>9</v>
      </c>
      <c r="G251" t="s">
        <v>8</v>
      </c>
      <c r="H251" t="s">
        <v>273</v>
      </c>
      <c r="I251" t="s">
        <v>9</v>
      </c>
      <c r="J251" t="s">
        <v>272</v>
      </c>
      <c r="K251" t="s">
        <v>273</v>
      </c>
      <c r="L251">
        <f t="shared" si="2"/>
        <v>3</v>
      </c>
    </row>
    <row r="252" spans="1:12" x14ac:dyDescent="0.3">
      <c r="A252" t="s">
        <v>1769</v>
      </c>
      <c r="B252" t="s">
        <v>272</v>
      </c>
      <c r="C252" t="s">
        <v>272</v>
      </c>
      <c r="D252" t="s">
        <v>9</v>
      </c>
      <c r="E252" t="s">
        <v>9</v>
      </c>
      <c r="F252" t="s">
        <v>9</v>
      </c>
      <c r="G252" t="s">
        <v>8</v>
      </c>
      <c r="H252" t="s">
        <v>273</v>
      </c>
      <c r="I252" t="s">
        <v>9</v>
      </c>
      <c r="J252" t="s">
        <v>272</v>
      </c>
      <c r="K252" t="s">
        <v>273</v>
      </c>
      <c r="L252">
        <f t="shared" si="2"/>
        <v>3</v>
      </c>
    </row>
    <row r="253" spans="1:12" x14ac:dyDescent="0.3">
      <c r="A253" t="s">
        <v>1773</v>
      </c>
      <c r="B253" t="s">
        <v>272</v>
      </c>
      <c r="C253" t="s">
        <v>272</v>
      </c>
      <c r="D253" t="s">
        <v>272</v>
      </c>
      <c r="E253" t="s">
        <v>9</v>
      </c>
      <c r="F253" t="s">
        <v>272</v>
      </c>
      <c r="G253" t="s">
        <v>8</v>
      </c>
      <c r="H253" t="s">
        <v>273</v>
      </c>
      <c r="I253" t="s">
        <v>9</v>
      </c>
      <c r="J253" t="s">
        <v>272</v>
      </c>
      <c r="K253" t="s">
        <v>272</v>
      </c>
      <c r="L253">
        <f t="shared" si="2"/>
        <v>6</v>
      </c>
    </row>
    <row r="254" spans="1:12" x14ac:dyDescent="0.3">
      <c r="A254" t="s">
        <v>1778</v>
      </c>
      <c r="B254" t="s">
        <v>272</v>
      </c>
      <c r="C254" t="s">
        <v>272</v>
      </c>
      <c r="D254" t="s">
        <v>9</v>
      </c>
      <c r="E254" t="s">
        <v>9</v>
      </c>
      <c r="F254" t="s">
        <v>9</v>
      </c>
      <c r="G254" t="s">
        <v>8</v>
      </c>
      <c r="H254" t="s">
        <v>272</v>
      </c>
      <c r="I254" t="s">
        <v>9</v>
      </c>
      <c r="J254" t="s">
        <v>272</v>
      </c>
      <c r="K254" t="s">
        <v>272</v>
      </c>
      <c r="L254">
        <f t="shared" si="2"/>
        <v>5</v>
      </c>
    </row>
    <row r="255" spans="1:12" x14ac:dyDescent="0.3">
      <c r="A255" t="s">
        <v>1785</v>
      </c>
      <c r="B255" t="s">
        <v>272</v>
      </c>
      <c r="C255" t="s">
        <v>272</v>
      </c>
      <c r="D255" t="s">
        <v>9</v>
      </c>
      <c r="E255" t="s">
        <v>9</v>
      </c>
      <c r="F255" t="s">
        <v>272</v>
      </c>
      <c r="G255" t="s">
        <v>8</v>
      </c>
      <c r="H255" t="s">
        <v>273</v>
      </c>
      <c r="I255" t="s">
        <v>9</v>
      </c>
      <c r="J255" t="s">
        <v>272</v>
      </c>
      <c r="K255" t="s">
        <v>273</v>
      </c>
      <c r="L255">
        <f t="shared" si="2"/>
        <v>4</v>
      </c>
    </row>
    <row r="256" spans="1:12" x14ac:dyDescent="0.3">
      <c r="A256" t="s">
        <v>1787</v>
      </c>
      <c r="B256" t="s">
        <v>272</v>
      </c>
      <c r="C256" t="s">
        <v>9</v>
      </c>
      <c r="D256" t="s">
        <v>9</v>
      </c>
      <c r="E256" t="s">
        <v>9</v>
      </c>
      <c r="F256" t="s">
        <v>272</v>
      </c>
      <c r="G256" t="s">
        <v>8</v>
      </c>
      <c r="H256" t="s">
        <v>273</v>
      </c>
      <c r="I256" t="s">
        <v>9</v>
      </c>
      <c r="J256" t="s">
        <v>272</v>
      </c>
      <c r="K256" t="s">
        <v>273</v>
      </c>
      <c r="L256">
        <f t="shared" si="2"/>
        <v>3</v>
      </c>
    </row>
    <row r="257" spans="1:12" x14ac:dyDescent="0.3">
      <c r="A257" t="s">
        <v>1791</v>
      </c>
      <c r="B257" t="s">
        <v>272</v>
      </c>
      <c r="C257" t="s">
        <v>272</v>
      </c>
      <c r="D257" t="s">
        <v>9</v>
      </c>
      <c r="E257" t="s">
        <v>9</v>
      </c>
      <c r="F257" t="s">
        <v>9</v>
      </c>
      <c r="G257" t="s">
        <v>8</v>
      </c>
      <c r="H257" t="s">
        <v>272</v>
      </c>
      <c r="I257" t="s">
        <v>9</v>
      </c>
      <c r="J257" t="s">
        <v>272</v>
      </c>
      <c r="K257" t="s">
        <v>272</v>
      </c>
      <c r="L257">
        <f t="shared" si="2"/>
        <v>5</v>
      </c>
    </row>
    <row r="258" spans="1:12" x14ac:dyDescent="0.3">
      <c r="A258" t="s">
        <v>1799</v>
      </c>
      <c r="B258" t="s">
        <v>272</v>
      </c>
      <c r="C258" t="s">
        <v>272</v>
      </c>
      <c r="D258" t="s">
        <v>9</v>
      </c>
      <c r="E258" t="s">
        <v>9</v>
      </c>
      <c r="F258" t="s">
        <v>9</v>
      </c>
      <c r="G258" t="s">
        <v>8</v>
      </c>
      <c r="H258" t="s">
        <v>273</v>
      </c>
      <c r="I258" t="s">
        <v>9</v>
      </c>
      <c r="J258" t="s">
        <v>273</v>
      </c>
      <c r="K258" t="s">
        <v>273</v>
      </c>
      <c r="L258">
        <f t="shared" si="2"/>
        <v>2</v>
      </c>
    </row>
    <row r="259" spans="1:12" x14ac:dyDescent="0.3">
      <c r="A259" t="s">
        <v>1803</v>
      </c>
      <c r="B259" t="s">
        <v>272</v>
      </c>
      <c r="C259" t="s">
        <v>272</v>
      </c>
      <c r="D259" t="s">
        <v>9</v>
      </c>
      <c r="E259" t="s">
        <v>9</v>
      </c>
      <c r="F259" t="s">
        <v>9</v>
      </c>
      <c r="G259" t="s">
        <v>8</v>
      </c>
      <c r="H259" t="s">
        <v>273</v>
      </c>
      <c r="I259" t="s">
        <v>9</v>
      </c>
      <c r="J259" t="s">
        <v>272</v>
      </c>
      <c r="K259" t="s">
        <v>273</v>
      </c>
      <c r="L259">
        <f t="shared" si="2"/>
        <v>3</v>
      </c>
    </row>
    <row r="260" spans="1:12" x14ac:dyDescent="0.3">
      <c r="A260" t="s">
        <v>1809</v>
      </c>
      <c r="B260" t="s">
        <v>272</v>
      </c>
      <c r="C260" t="s">
        <v>272</v>
      </c>
      <c r="D260" t="s">
        <v>9</v>
      </c>
      <c r="E260" t="s">
        <v>9</v>
      </c>
      <c r="F260" t="s">
        <v>272</v>
      </c>
      <c r="G260" t="s">
        <v>8</v>
      </c>
      <c r="H260" t="s">
        <v>273</v>
      </c>
      <c r="I260" t="s">
        <v>9</v>
      </c>
      <c r="J260" t="s">
        <v>272</v>
      </c>
      <c r="K260" t="s">
        <v>272</v>
      </c>
      <c r="L260">
        <f t="shared" si="2"/>
        <v>5</v>
      </c>
    </row>
    <row r="261" spans="1:12" x14ac:dyDescent="0.3">
      <c r="A261" t="s">
        <v>1813</v>
      </c>
      <c r="B261" t="s">
        <v>272</v>
      </c>
      <c r="C261" t="s">
        <v>272</v>
      </c>
      <c r="D261" t="s">
        <v>272</v>
      </c>
      <c r="E261" t="s">
        <v>9</v>
      </c>
      <c r="F261" t="s">
        <v>9</v>
      </c>
      <c r="G261" t="s">
        <v>8</v>
      </c>
      <c r="H261" t="s">
        <v>273</v>
      </c>
      <c r="I261" t="s">
        <v>9</v>
      </c>
      <c r="J261" t="s">
        <v>272</v>
      </c>
      <c r="K261" t="s">
        <v>273</v>
      </c>
      <c r="L261">
        <f t="shared" si="2"/>
        <v>4</v>
      </c>
    </row>
    <row r="262" spans="1:12" x14ac:dyDescent="0.3">
      <c r="A262" t="s">
        <v>1822</v>
      </c>
      <c r="B262" t="s">
        <v>272</v>
      </c>
      <c r="C262" t="s">
        <v>9</v>
      </c>
      <c r="D262" t="s">
        <v>9</v>
      </c>
      <c r="E262" t="s">
        <v>9</v>
      </c>
      <c r="F262" t="s">
        <v>9</v>
      </c>
      <c r="G262" t="s">
        <v>8</v>
      </c>
      <c r="H262" t="s">
        <v>273</v>
      </c>
      <c r="I262" t="s">
        <v>9</v>
      </c>
      <c r="J262" t="s">
        <v>272</v>
      </c>
      <c r="K262" t="s">
        <v>272</v>
      </c>
      <c r="L262">
        <f t="shared" si="2"/>
        <v>3</v>
      </c>
    </row>
    <row r="263" spans="1:12" x14ac:dyDescent="0.3">
      <c r="A263" t="s">
        <v>1829</v>
      </c>
      <c r="B263" t="s">
        <v>272</v>
      </c>
      <c r="C263" t="s">
        <v>272</v>
      </c>
      <c r="D263" t="s">
        <v>9</v>
      </c>
      <c r="E263" t="s">
        <v>9</v>
      </c>
      <c r="F263" t="s">
        <v>9</v>
      </c>
      <c r="G263" t="s">
        <v>8</v>
      </c>
      <c r="H263" t="s">
        <v>273</v>
      </c>
      <c r="I263" t="s">
        <v>9</v>
      </c>
      <c r="J263" t="s">
        <v>272</v>
      </c>
      <c r="K263" t="s">
        <v>273</v>
      </c>
      <c r="L263">
        <f t="shared" ref="L263:L363" si="3">COUNTIF(B263:K263, "Yes")</f>
        <v>3</v>
      </c>
    </row>
    <row r="264" spans="1:12" x14ac:dyDescent="0.3">
      <c r="A264" t="s">
        <v>1834</v>
      </c>
      <c r="B264" t="s">
        <v>273</v>
      </c>
      <c r="C264" t="s">
        <v>272</v>
      </c>
      <c r="D264" t="s">
        <v>9</v>
      </c>
      <c r="E264" t="s">
        <v>9</v>
      </c>
      <c r="F264" t="s">
        <v>9</v>
      </c>
      <c r="G264" t="s">
        <v>8</v>
      </c>
      <c r="H264" t="s">
        <v>273</v>
      </c>
      <c r="I264" t="s">
        <v>9</v>
      </c>
      <c r="J264" t="s">
        <v>272</v>
      </c>
      <c r="K264" t="s">
        <v>273</v>
      </c>
      <c r="L264">
        <f t="shared" si="3"/>
        <v>2</v>
      </c>
    </row>
    <row r="265" spans="1:12" x14ac:dyDescent="0.3">
      <c r="A265" t="s">
        <v>1840</v>
      </c>
      <c r="B265" t="s">
        <v>272</v>
      </c>
      <c r="C265" t="s">
        <v>272</v>
      </c>
      <c r="D265" t="s">
        <v>9</v>
      </c>
      <c r="E265" t="s">
        <v>9</v>
      </c>
      <c r="F265" t="s">
        <v>9</v>
      </c>
      <c r="G265" t="s">
        <v>8</v>
      </c>
      <c r="H265" t="s">
        <v>273</v>
      </c>
      <c r="I265" t="s">
        <v>9</v>
      </c>
      <c r="J265" t="s">
        <v>273</v>
      </c>
      <c r="K265" t="s">
        <v>273</v>
      </c>
      <c r="L265">
        <f t="shared" si="3"/>
        <v>2</v>
      </c>
    </row>
    <row r="266" spans="1:12" x14ac:dyDescent="0.3">
      <c r="A266" t="s">
        <v>1846</v>
      </c>
      <c r="B266" t="s">
        <v>272</v>
      </c>
      <c r="C266" t="s">
        <v>272</v>
      </c>
      <c r="D266" t="s">
        <v>9</v>
      </c>
      <c r="E266" t="s">
        <v>9</v>
      </c>
      <c r="F266" t="s">
        <v>9</v>
      </c>
      <c r="G266" t="s">
        <v>8</v>
      </c>
      <c r="H266" t="s">
        <v>273</v>
      </c>
      <c r="I266" t="s">
        <v>9</v>
      </c>
      <c r="J266" t="s">
        <v>273</v>
      </c>
      <c r="K266" t="s">
        <v>273</v>
      </c>
      <c r="L266">
        <f t="shared" si="3"/>
        <v>2</v>
      </c>
    </row>
    <row r="267" spans="1:12" x14ac:dyDescent="0.3">
      <c r="A267" t="s">
        <v>1849</v>
      </c>
      <c r="B267" t="s">
        <v>272</v>
      </c>
      <c r="C267" t="s">
        <v>272</v>
      </c>
      <c r="D267" t="s">
        <v>272</v>
      </c>
      <c r="E267" t="s">
        <v>9</v>
      </c>
      <c r="F267" t="s">
        <v>9</v>
      </c>
      <c r="G267" t="s">
        <v>8</v>
      </c>
      <c r="H267" t="s">
        <v>273</v>
      </c>
      <c r="I267" t="s">
        <v>9</v>
      </c>
      <c r="J267" t="s">
        <v>272</v>
      </c>
      <c r="K267" t="s">
        <v>272</v>
      </c>
      <c r="L267">
        <f t="shared" si="3"/>
        <v>5</v>
      </c>
    </row>
    <row r="268" spans="1:12" x14ac:dyDescent="0.3">
      <c r="A268" t="s">
        <v>1856</v>
      </c>
      <c r="B268" t="s">
        <v>272</v>
      </c>
      <c r="C268" t="s">
        <v>272</v>
      </c>
      <c r="D268" t="s">
        <v>272</v>
      </c>
      <c r="E268" t="s">
        <v>9</v>
      </c>
      <c r="F268" t="s">
        <v>9</v>
      </c>
      <c r="G268" t="s">
        <v>8</v>
      </c>
      <c r="H268" t="s">
        <v>273</v>
      </c>
      <c r="I268" t="s">
        <v>9</v>
      </c>
      <c r="J268" t="s">
        <v>272</v>
      </c>
      <c r="K268" t="s">
        <v>272</v>
      </c>
      <c r="L268">
        <f t="shared" si="3"/>
        <v>5</v>
      </c>
    </row>
    <row r="269" spans="1:12" x14ac:dyDescent="0.3">
      <c r="A269" t="s">
        <v>1860</v>
      </c>
      <c r="B269" t="s">
        <v>272</v>
      </c>
      <c r="C269" t="s">
        <v>272</v>
      </c>
      <c r="D269" t="s">
        <v>272</v>
      </c>
      <c r="E269" t="s">
        <v>9</v>
      </c>
      <c r="F269" t="s">
        <v>9</v>
      </c>
      <c r="G269" t="s">
        <v>8</v>
      </c>
      <c r="H269" t="s">
        <v>273</v>
      </c>
      <c r="I269" t="s">
        <v>9</v>
      </c>
      <c r="J269" t="s">
        <v>272</v>
      </c>
      <c r="K269" t="s">
        <v>273</v>
      </c>
      <c r="L269">
        <f t="shared" si="3"/>
        <v>4</v>
      </c>
    </row>
    <row r="270" spans="1:12" x14ac:dyDescent="0.3">
      <c r="A270" t="s">
        <v>1863</v>
      </c>
      <c r="B270" t="s">
        <v>272</v>
      </c>
      <c r="C270" t="s">
        <v>272</v>
      </c>
      <c r="D270" t="s">
        <v>9</v>
      </c>
      <c r="E270" t="s">
        <v>9</v>
      </c>
      <c r="F270" t="s">
        <v>9</v>
      </c>
      <c r="G270" t="s">
        <v>8</v>
      </c>
      <c r="H270" t="s">
        <v>273</v>
      </c>
      <c r="I270" t="s">
        <v>9</v>
      </c>
      <c r="J270" t="s">
        <v>272</v>
      </c>
      <c r="K270" t="s">
        <v>273</v>
      </c>
      <c r="L270">
        <f t="shared" si="3"/>
        <v>3</v>
      </c>
    </row>
    <row r="271" spans="1:12" x14ac:dyDescent="0.3">
      <c r="A271" t="s">
        <v>1869</v>
      </c>
      <c r="B271" t="s">
        <v>272</v>
      </c>
      <c r="C271" t="s">
        <v>9</v>
      </c>
      <c r="D271" t="s">
        <v>272</v>
      </c>
      <c r="E271" t="s">
        <v>9</v>
      </c>
      <c r="F271" t="s">
        <v>272</v>
      </c>
      <c r="G271" t="s">
        <v>8</v>
      </c>
      <c r="H271" t="s">
        <v>273</v>
      </c>
      <c r="I271" t="s">
        <v>9</v>
      </c>
      <c r="J271" t="s">
        <v>272</v>
      </c>
      <c r="K271" t="s">
        <v>272</v>
      </c>
      <c r="L271">
        <f t="shared" si="3"/>
        <v>5</v>
      </c>
    </row>
    <row r="272" spans="1:12" x14ac:dyDescent="0.3">
      <c r="A272" t="s">
        <v>1873</v>
      </c>
      <c r="B272" t="s">
        <v>272</v>
      </c>
      <c r="C272" t="s">
        <v>272</v>
      </c>
      <c r="D272" t="s">
        <v>272</v>
      </c>
      <c r="E272" t="s">
        <v>272</v>
      </c>
      <c r="F272" t="s">
        <v>272</v>
      </c>
      <c r="G272" t="s">
        <v>8</v>
      </c>
      <c r="H272" t="s">
        <v>273</v>
      </c>
      <c r="I272" t="s">
        <v>9</v>
      </c>
      <c r="J272" t="s">
        <v>273</v>
      </c>
      <c r="K272" t="s">
        <v>273</v>
      </c>
      <c r="L272">
        <f t="shared" si="3"/>
        <v>5</v>
      </c>
    </row>
    <row r="273" spans="1:12" x14ac:dyDescent="0.3">
      <c r="A273" t="s">
        <v>1878</v>
      </c>
      <c r="B273" t="s">
        <v>272</v>
      </c>
      <c r="C273" t="s">
        <v>9</v>
      </c>
      <c r="D273" t="s">
        <v>272</v>
      </c>
      <c r="E273" t="s">
        <v>9</v>
      </c>
      <c r="F273" t="s">
        <v>272</v>
      </c>
      <c r="G273" t="s">
        <v>8</v>
      </c>
      <c r="H273" t="s">
        <v>273</v>
      </c>
      <c r="I273" t="s">
        <v>9</v>
      </c>
      <c r="J273" t="s">
        <v>272</v>
      </c>
      <c r="K273" t="s">
        <v>272</v>
      </c>
      <c r="L273">
        <f t="shared" si="3"/>
        <v>5</v>
      </c>
    </row>
    <row r="274" spans="1:12" x14ac:dyDescent="0.3">
      <c r="A274" t="s">
        <v>1881</v>
      </c>
      <c r="B274" t="s">
        <v>272</v>
      </c>
      <c r="C274" t="s">
        <v>9</v>
      </c>
      <c r="D274" t="s">
        <v>272</v>
      </c>
      <c r="E274" t="s">
        <v>9</v>
      </c>
      <c r="F274" t="s">
        <v>9</v>
      </c>
      <c r="G274" t="s">
        <v>8</v>
      </c>
      <c r="H274" t="s">
        <v>273</v>
      </c>
      <c r="I274" t="s">
        <v>9</v>
      </c>
      <c r="J274" t="s">
        <v>272</v>
      </c>
      <c r="K274" t="s">
        <v>273</v>
      </c>
      <c r="L274">
        <f t="shared" si="3"/>
        <v>3</v>
      </c>
    </row>
    <row r="275" spans="1:12" x14ac:dyDescent="0.3">
      <c r="A275" t="s">
        <v>1888</v>
      </c>
      <c r="B275" t="s">
        <v>272</v>
      </c>
      <c r="C275" t="s">
        <v>272</v>
      </c>
      <c r="D275" t="s">
        <v>8</v>
      </c>
      <c r="E275" t="s">
        <v>273</v>
      </c>
      <c r="F275" t="s">
        <v>9</v>
      </c>
      <c r="G275" t="s">
        <v>8</v>
      </c>
      <c r="H275" t="s">
        <v>272</v>
      </c>
      <c r="I275" t="s">
        <v>9</v>
      </c>
      <c r="J275" t="s">
        <v>272</v>
      </c>
      <c r="K275" t="s">
        <v>273</v>
      </c>
      <c r="L275">
        <f t="shared" si="3"/>
        <v>4</v>
      </c>
    </row>
    <row r="276" spans="1:12" x14ac:dyDescent="0.3">
      <c r="A276" t="s">
        <v>1889</v>
      </c>
      <c r="B276" t="s">
        <v>272</v>
      </c>
      <c r="C276" t="s">
        <v>272</v>
      </c>
      <c r="D276" t="s">
        <v>9</v>
      </c>
      <c r="E276" t="s">
        <v>9</v>
      </c>
      <c r="F276" t="s">
        <v>9</v>
      </c>
      <c r="G276" t="s">
        <v>8</v>
      </c>
      <c r="H276" t="s">
        <v>273</v>
      </c>
      <c r="I276" t="s">
        <v>9</v>
      </c>
      <c r="J276" t="s">
        <v>272</v>
      </c>
      <c r="K276" t="s">
        <v>273</v>
      </c>
      <c r="L276">
        <f t="shared" si="3"/>
        <v>3</v>
      </c>
    </row>
    <row r="277" spans="1:12" x14ac:dyDescent="0.3">
      <c r="A277" t="s">
        <v>1893</v>
      </c>
      <c r="B277" t="s">
        <v>272</v>
      </c>
      <c r="C277" t="s">
        <v>272</v>
      </c>
      <c r="D277" t="s">
        <v>272</v>
      </c>
      <c r="E277" t="s">
        <v>9</v>
      </c>
      <c r="F277" t="s">
        <v>9</v>
      </c>
      <c r="G277" t="s">
        <v>8</v>
      </c>
      <c r="H277" t="s">
        <v>273</v>
      </c>
      <c r="I277" t="s">
        <v>9</v>
      </c>
      <c r="J277" t="s">
        <v>272</v>
      </c>
      <c r="K277" t="s">
        <v>272</v>
      </c>
      <c r="L277">
        <f t="shared" si="3"/>
        <v>5</v>
      </c>
    </row>
    <row r="278" spans="1:12" x14ac:dyDescent="0.3">
      <c r="A278" t="s">
        <v>1897</v>
      </c>
      <c r="B278" t="s">
        <v>272</v>
      </c>
      <c r="C278" t="s">
        <v>272</v>
      </c>
      <c r="D278" t="s">
        <v>272</v>
      </c>
      <c r="E278" t="s">
        <v>9</v>
      </c>
      <c r="F278" t="s">
        <v>9</v>
      </c>
      <c r="G278" t="s">
        <v>8</v>
      </c>
      <c r="H278" t="s">
        <v>273</v>
      </c>
      <c r="I278" t="s">
        <v>9</v>
      </c>
      <c r="J278" t="s">
        <v>272</v>
      </c>
      <c r="K278" t="s">
        <v>273</v>
      </c>
      <c r="L278">
        <f t="shared" si="3"/>
        <v>4</v>
      </c>
    </row>
    <row r="279" spans="1:12" x14ac:dyDescent="0.3">
      <c r="A279" t="s">
        <v>1900</v>
      </c>
      <c r="B279" t="s">
        <v>272</v>
      </c>
      <c r="C279" t="s">
        <v>272</v>
      </c>
      <c r="D279" t="s">
        <v>272</v>
      </c>
      <c r="E279" t="s">
        <v>9</v>
      </c>
      <c r="F279" t="s">
        <v>9</v>
      </c>
      <c r="G279" t="s">
        <v>8</v>
      </c>
      <c r="H279" t="s">
        <v>273</v>
      </c>
      <c r="I279" t="s">
        <v>9</v>
      </c>
      <c r="J279" t="s">
        <v>272</v>
      </c>
      <c r="K279" t="s">
        <v>272</v>
      </c>
      <c r="L279">
        <f t="shared" si="3"/>
        <v>5</v>
      </c>
    </row>
    <row r="280" spans="1:12" x14ac:dyDescent="0.3">
      <c r="A280" t="s">
        <v>1908</v>
      </c>
      <c r="B280" t="s">
        <v>272</v>
      </c>
      <c r="C280" t="s">
        <v>272</v>
      </c>
      <c r="D280" t="s">
        <v>9</v>
      </c>
      <c r="E280" t="s">
        <v>9</v>
      </c>
      <c r="F280" t="s">
        <v>9</v>
      </c>
      <c r="G280" t="s">
        <v>8</v>
      </c>
      <c r="H280" t="s">
        <v>273</v>
      </c>
      <c r="I280" t="s">
        <v>9</v>
      </c>
      <c r="J280" t="s">
        <v>272</v>
      </c>
      <c r="K280" t="s">
        <v>273</v>
      </c>
      <c r="L280">
        <f t="shared" si="3"/>
        <v>3</v>
      </c>
    </row>
    <row r="281" spans="1:12" x14ac:dyDescent="0.3">
      <c r="A281" t="s">
        <v>1913</v>
      </c>
      <c r="B281" t="s">
        <v>272</v>
      </c>
      <c r="C281" t="s">
        <v>272</v>
      </c>
      <c r="D281" t="s">
        <v>9</v>
      </c>
      <c r="E281" t="s">
        <v>9</v>
      </c>
      <c r="F281" t="s">
        <v>272</v>
      </c>
      <c r="G281" t="s">
        <v>8</v>
      </c>
      <c r="H281" t="s">
        <v>273</v>
      </c>
      <c r="I281" t="s">
        <v>9</v>
      </c>
      <c r="J281" t="s">
        <v>272</v>
      </c>
      <c r="K281" t="s">
        <v>272</v>
      </c>
      <c r="L281">
        <f t="shared" si="3"/>
        <v>5</v>
      </c>
    </row>
    <row r="282" spans="1:12" x14ac:dyDescent="0.3">
      <c r="A282" t="s">
        <v>1920</v>
      </c>
      <c r="B282" t="s">
        <v>272</v>
      </c>
      <c r="C282" t="s">
        <v>272</v>
      </c>
      <c r="D282" t="s">
        <v>272</v>
      </c>
      <c r="E282" t="s">
        <v>272</v>
      </c>
      <c r="F282" t="s">
        <v>272</v>
      </c>
      <c r="G282" t="s">
        <v>8</v>
      </c>
      <c r="H282" t="s">
        <v>272</v>
      </c>
      <c r="I282" t="s">
        <v>272</v>
      </c>
      <c r="J282" t="s">
        <v>272</v>
      </c>
      <c r="K282" t="s">
        <v>272</v>
      </c>
      <c r="L282">
        <f t="shared" si="3"/>
        <v>9</v>
      </c>
    </row>
    <row r="283" spans="1:12" x14ac:dyDescent="0.3">
      <c r="A283" t="s">
        <v>1924</v>
      </c>
      <c r="B283" t="s">
        <v>272</v>
      </c>
      <c r="C283" t="s">
        <v>272</v>
      </c>
      <c r="D283" t="s">
        <v>9</v>
      </c>
      <c r="E283" t="s">
        <v>272</v>
      </c>
      <c r="F283" t="s">
        <v>272</v>
      </c>
      <c r="G283" t="s">
        <v>8</v>
      </c>
      <c r="H283" t="s">
        <v>273</v>
      </c>
      <c r="I283" t="s">
        <v>9</v>
      </c>
      <c r="J283" t="s">
        <v>272</v>
      </c>
      <c r="K283" t="s">
        <v>272</v>
      </c>
      <c r="L283">
        <f t="shared" si="3"/>
        <v>6</v>
      </c>
    </row>
    <row r="284" spans="1:12" x14ac:dyDescent="0.3">
      <c r="A284" t="s">
        <v>1933</v>
      </c>
      <c r="B284" t="s">
        <v>272</v>
      </c>
      <c r="C284" t="s">
        <v>272</v>
      </c>
      <c r="D284" t="s">
        <v>9</v>
      </c>
      <c r="E284" t="s">
        <v>9</v>
      </c>
      <c r="F284" t="s">
        <v>9</v>
      </c>
      <c r="G284" t="s">
        <v>8</v>
      </c>
      <c r="H284" t="s">
        <v>273</v>
      </c>
      <c r="I284" t="s">
        <v>9</v>
      </c>
      <c r="J284" t="s">
        <v>272</v>
      </c>
      <c r="K284" t="s">
        <v>272</v>
      </c>
      <c r="L284">
        <f t="shared" si="3"/>
        <v>4</v>
      </c>
    </row>
    <row r="285" spans="1:12" x14ac:dyDescent="0.3">
      <c r="A285" t="s">
        <v>1937</v>
      </c>
      <c r="B285" t="s">
        <v>272</v>
      </c>
      <c r="C285" t="s">
        <v>272</v>
      </c>
      <c r="D285" t="s">
        <v>272</v>
      </c>
      <c r="E285" t="s">
        <v>272</v>
      </c>
      <c r="F285" t="s">
        <v>272</v>
      </c>
      <c r="G285" t="s">
        <v>8</v>
      </c>
      <c r="H285" t="s">
        <v>273</v>
      </c>
      <c r="I285" t="s">
        <v>272</v>
      </c>
      <c r="J285" t="s">
        <v>272</v>
      </c>
      <c r="K285" t="s">
        <v>272</v>
      </c>
      <c r="L285">
        <f t="shared" si="3"/>
        <v>8</v>
      </c>
    </row>
    <row r="286" spans="1:12" x14ac:dyDescent="0.3">
      <c r="A286" t="s">
        <v>1943</v>
      </c>
      <c r="B286" t="s">
        <v>272</v>
      </c>
      <c r="C286" t="s">
        <v>272</v>
      </c>
      <c r="D286" t="s">
        <v>272</v>
      </c>
      <c r="E286" t="s">
        <v>9</v>
      </c>
      <c r="F286" t="s">
        <v>9</v>
      </c>
      <c r="G286" t="s">
        <v>8</v>
      </c>
      <c r="H286" t="s">
        <v>273</v>
      </c>
      <c r="I286" t="s">
        <v>9</v>
      </c>
      <c r="J286" t="s">
        <v>273</v>
      </c>
      <c r="K286" t="s">
        <v>273</v>
      </c>
      <c r="L286">
        <f t="shared" si="3"/>
        <v>3</v>
      </c>
    </row>
    <row r="287" spans="1:12" x14ac:dyDescent="0.3">
      <c r="A287" t="s">
        <v>1947</v>
      </c>
      <c r="B287" t="s">
        <v>272</v>
      </c>
      <c r="C287" t="s">
        <v>272</v>
      </c>
      <c r="D287" t="s">
        <v>8</v>
      </c>
      <c r="E287" t="s">
        <v>8</v>
      </c>
      <c r="F287" t="s">
        <v>272</v>
      </c>
      <c r="G287" t="s">
        <v>8</v>
      </c>
      <c r="H287" t="s">
        <v>273</v>
      </c>
      <c r="I287" t="s">
        <v>9</v>
      </c>
      <c r="J287" t="s">
        <v>272</v>
      </c>
      <c r="K287" t="s">
        <v>272</v>
      </c>
      <c r="L287">
        <f t="shared" si="3"/>
        <v>5</v>
      </c>
    </row>
    <row r="288" spans="1:12" x14ac:dyDescent="0.3">
      <c r="A288" t="s">
        <v>1951</v>
      </c>
      <c r="B288" t="s">
        <v>273</v>
      </c>
      <c r="C288" t="s">
        <v>272</v>
      </c>
      <c r="D288" t="s">
        <v>272</v>
      </c>
      <c r="E288" t="s">
        <v>9</v>
      </c>
      <c r="F288" t="s">
        <v>9</v>
      </c>
      <c r="G288" t="s">
        <v>8</v>
      </c>
      <c r="H288" t="s">
        <v>273</v>
      </c>
      <c r="I288" t="s">
        <v>9</v>
      </c>
      <c r="J288" t="s">
        <v>272</v>
      </c>
      <c r="K288" t="s">
        <v>272</v>
      </c>
      <c r="L288">
        <f t="shared" si="3"/>
        <v>4</v>
      </c>
    </row>
    <row r="289" spans="1:12" x14ac:dyDescent="0.3">
      <c r="A289" t="s">
        <v>1957</v>
      </c>
      <c r="B289" t="s">
        <v>272</v>
      </c>
      <c r="C289" t="s">
        <v>9</v>
      </c>
      <c r="D289" t="s">
        <v>272</v>
      </c>
      <c r="E289" t="s">
        <v>9</v>
      </c>
      <c r="F289" t="s">
        <v>272</v>
      </c>
      <c r="G289" t="s">
        <v>8</v>
      </c>
      <c r="H289" t="s">
        <v>273</v>
      </c>
      <c r="I289" t="s">
        <v>9</v>
      </c>
      <c r="J289" t="s">
        <v>272</v>
      </c>
      <c r="K289" t="s">
        <v>273</v>
      </c>
      <c r="L289">
        <f t="shared" si="3"/>
        <v>4</v>
      </c>
    </row>
    <row r="290" spans="1:12" x14ac:dyDescent="0.3">
      <c r="A290" t="s">
        <v>1962</v>
      </c>
      <c r="B290" t="s">
        <v>272</v>
      </c>
      <c r="C290" t="s">
        <v>272</v>
      </c>
      <c r="D290" t="s">
        <v>272</v>
      </c>
      <c r="E290" t="s">
        <v>272</v>
      </c>
      <c r="F290" t="s">
        <v>272</v>
      </c>
      <c r="G290" t="s">
        <v>8</v>
      </c>
      <c r="H290" t="s">
        <v>273</v>
      </c>
      <c r="I290" t="s">
        <v>9</v>
      </c>
      <c r="J290" t="s">
        <v>272</v>
      </c>
      <c r="K290" t="s">
        <v>273</v>
      </c>
      <c r="L290">
        <f t="shared" si="3"/>
        <v>6</v>
      </c>
    </row>
    <row r="291" spans="1:12" x14ac:dyDescent="0.3">
      <c r="A291" t="s">
        <v>1966</v>
      </c>
      <c r="B291" t="s">
        <v>272</v>
      </c>
      <c r="C291" t="s">
        <v>272</v>
      </c>
      <c r="D291" t="s">
        <v>8</v>
      </c>
      <c r="E291" t="s">
        <v>9</v>
      </c>
      <c r="F291" t="s">
        <v>272</v>
      </c>
      <c r="G291" t="s">
        <v>8</v>
      </c>
      <c r="H291" t="s">
        <v>273</v>
      </c>
      <c r="I291" t="s">
        <v>272</v>
      </c>
      <c r="J291" t="s">
        <v>272</v>
      </c>
      <c r="K291" t="s">
        <v>273</v>
      </c>
      <c r="L291">
        <f t="shared" si="3"/>
        <v>5</v>
      </c>
    </row>
    <row r="292" spans="1:12" x14ac:dyDescent="0.3">
      <c r="A292" t="s">
        <v>1970</v>
      </c>
      <c r="B292" t="s">
        <v>272</v>
      </c>
      <c r="C292" t="s">
        <v>272</v>
      </c>
      <c r="D292" t="s">
        <v>272</v>
      </c>
      <c r="E292" t="s">
        <v>272</v>
      </c>
      <c r="F292" t="s">
        <v>272</v>
      </c>
      <c r="G292" t="s">
        <v>8</v>
      </c>
      <c r="H292" t="s">
        <v>273</v>
      </c>
      <c r="I292" t="s">
        <v>9</v>
      </c>
      <c r="J292" t="s">
        <v>272</v>
      </c>
      <c r="K292" t="s">
        <v>273</v>
      </c>
      <c r="L292">
        <f t="shared" si="3"/>
        <v>6</v>
      </c>
    </row>
    <row r="293" spans="1:12" x14ac:dyDescent="0.3">
      <c r="A293" t="s">
        <v>1973</v>
      </c>
      <c r="B293" t="s">
        <v>272</v>
      </c>
      <c r="C293" t="s">
        <v>272</v>
      </c>
      <c r="D293" t="s">
        <v>9</v>
      </c>
      <c r="E293" t="s">
        <v>9</v>
      </c>
      <c r="F293" t="s">
        <v>9</v>
      </c>
      <c r="G293" t="s">
        <v>8</v>
      </c>
      <c r="H293" t="s">
        <v>273</v>
      </c>
      <c r="I293" t="s">
        <v>9</v>
      </c>
      <c r="J293" t="s">
        <v>272</v>
      </c>
      <c r="K293" t="s">
        <v>272</v>
      </c>
      <c r="L293">
        <f t="shared" si="3"/>
        <v>4</v>
      </c>
    </row>
    <row r="294" spans="1:12" x14ac:dyDescent="0.3">
      <c r="A294" t="s">
        <v>1976</v>
      </c>
      <c r="B294" t="s">
        <v>272</v>
      </c>
      <c r="C294" t="s">
        <v>272</v>
      </c>
      <c r="D294" t="s">
        <v>9</v>
      </c>
      <c r="E294" t="s">
        <v>9</v>
      </c>
      <c r="F294" t="s">
        <v>9</v>
      </c>
      <c r="G294" t="s">
        <v>8</v>
      </c>
      <c r="H294" t="s">
        <v>273</v>
      </c>
      <c r="I294" t="s">
        <v>9</v>
      </c>
      <c r="J294" t="s">
        <v>272</v>
      </c>
      <c r="K294" t="s">
        <v>272</v>
      </c>
      <c r="L294">
        <f t="shared" si="3"/>
        <v>4</v>
      </c>
    </row>
    <row r="295" spans="1:12" x14ac:dyDescent="0.3">
      <c r="A295" t="s">
        <v>1983</v>
      </c>
      <c r="B295" t="s">
        <v>272</v>
      </c>
      <c r="C295" t="s">
        <v>272</v>
      </c>
      <c r="D295" t="s">
        <v>9</v>
      </c>
      <c r="E295" t="s">
        <v>9</v>
      </c>
      <c r="F295" t="s">
        <v>9</v>
      </c>
      <c r="G295" t="s">
        <v>8</v>
      </c>
      <c r="H295" t="s">
        <v>273</v>
      </c>
      <c r="I295" t="s">
        <v>9</v>
      </c>
      <c r="J295" t="s">
        <v>272</v>
      </c>
      <c r="K295" t="s">
        <v>273</v>
      </c>
      <c r="L295">
        <f t="shared" si="3"/>
        <v>3</v>
      </c>
    </row>
    <row r="296" spans="1:12" x14ac:dyDescent="0.3">
      <c r="A296" t="s">
        <v>1989</v>
      </c>
      <c r="B296" t="s">
        <v>272</v>
      </c>
      <c r="C296" t="s">
        <v>9</v>
      </c>
      <c r="D296" t="s">
        <v>9</v>
      </c>
      <c r="E296" t="s">
        <v>272</v>
      </c>
      <c r="F296" t="s">
        <v>9</v>
      </c>
      <c r="G296" t="s">
        <v>8</v>
      </c>
      <c r="H296" t="s">
        <v>273</v>
      </c>
      <c r="I296" t="s">
        <v>9</v>
      </c>
      <c r="J296" t="s">
        <v>272</v>
      </c>
      <c r="K296" t="s">
        <v>273</v>
      </c>
      <c r="L296">
        <f t="shared" si="3"/>
        <v>3</v>
      </c>
    </row>
    <row r="297" spans="1:12" x14ac:dyDescent="0.3">
      <c r="A297" t="s">
        <v>1999</v>
      </c>
      <c r="B297" t="s">
        <v>272</v>
      </c>
      <c r="C297" t="s">
        <v>272</v>
      </c>
      <c r="D297" t="s">
        <v>272</v>
      </c>
      <c r="E297" t="s">
        <v>9</v>
      </c>
      <c r="F297" t="s">
        <v>9</v>
      </c>
      <c r="G297" t="s">
        <v>8</v>
      </c>
      <c r="H297" t="s">
        <v>272</v>
      </c>
      <c r="I297" t="s">
        <v>9</v>
      </c>
      <c r="J297" t="s">
        <v>272</v>
      </c>
      <c r="K297" t="s">
        <v>273</v>
      </c>
      <c r="L297">
        <f t="shared" si="3"/>
        <v>5</v>
      </c>
    </row>
    <row r="298" spans="1:12" x14ac:dyDescent="0.3">
      <c r="A298" t="s">
        <v>2004</v>
      </c>
      <c r="B298" t="s">
        <v>272</v>
      </c>
      <c r="C298" t="s">
        <v>9</v>
      </c>
      <c r="D298" t="s">
        <v>9</v>
      </c>
      <c r="E298" t="s">
        <v>9</v>
      </c>
      <c r="F298" t="s">
        <v>9</v>
      </c>
      <c r="G298" t="s">
        <v>8</v>
      </c>
      <c r="H298" t="s">
        <v>273</v>
      </c>
      <c r="I298" t="s">
        <v>9</v>
      </c>
      <c r="J298" t="s">
        <v>272</v>
      </c>
      <c r="K298" t="s">
        <v>272</v>
      </c>
      <c r="L298">
        <f t="shared" si="3"/>
        <v>3</v>
      </c>
    </row>
    <row r="299" spans="1:12" x14ac:dyDescent="0.3">
      <c r="A299" t="s">
        <v>2007</v>
      </c>
      <c r="B299" t="s">
        <v>272</v>
      </c>
      <c r="C299" t="s">
        <v>272</v>
      </c>
      <c r="D299" t="s">
        <v>9</v>
      </c>
      <c r="E299" t="s">
        <v>9</v>
      </c>
      <c r="F299" t="s">
        <v>9</v>
      </c>
      <c r="G299" t="s">
        <v>8</v>
      </c>
      <c r="H299" t="s">
        <v>273</v>
      </c>
      <c r="I299" t="s">
        <v>9</v>
      </c>
      <c r="J299" t="s">
        <v>272</v>
      </c>
      <c r="K299" t="s">
        <v>272</v>
      </c>
      <c r="L299">
        <f t="shared" si="3"/>
        <v>4</v>
      </c>
    </row>
    <row r="300" spans="1:12" x14ac:dyDescent="0.3">
      <c r="A300" t="s">
        <v>2010</v>
      </c>
      <c r="B300" t="s">
        <v>272</v>
      </c>
      <c r="C300" t="s">
        <v>9</v>
      </c>
      <c r="D300" t="s">
        <v>9</v>
      </c>
      <c r="E300" t="s">
        <v>9</v>
      </c>
      <c r="F300" t="s">
        <v>9</v>
      </c>
      <c r="G300" t="s">
        <v>8</v>
      </c>
      <c r="H300" t="s">
        <v>273</v>
      </c>
      <c r="I300" t="s">
        <v>9</v>
      </c>
      <c r="J300" t="s">
        <v>272</v>
      </c>
      <c r="K300" t="s">
        <v>273</v>
      </c>
      <c r="L300">
        <f t="shared" si="3"/>
        <v>2</v>
      </c>
    </row>
    <row r="301" spans="1:12" x14ac:dyDescent="0.3">
      <c r="A301" t="s">
        <v>2016</v>
      </c>
      <c r="B301" t="s">
        <v>272</v>
      </c>
      <c r="C301" t="s">
        <v>9</v>
      </c>
      <c r="D301" t="s">
        <v>9</v>
      </c>
      <c r="E301" t="s">
        <v>9</v>
      </c>
      <c r="F301" t="s">
        <v>9</v>
      </c>
      <c r="G301" t="s">
        <v>8</v>
      </c>
      <c r="H301" t="s">
        <v>273</v>
      </c>
      <c r="I301" t="s">
        <v>9</v>
      </c>
      <c r="J301" t="s">
        <v>273</v>
      </c>
      <c r="K301" t="s">
        <v>273</v>
      </c>
      <c r="L301">
        <f t="shared" si="3"/>
        <v>1</v>
      </c>
    </row>
    <row r="302" spans="1:12" x14ac:dyDescent="0.3">
      <c r="A302" t="s">
        <v>2025</v>
      </c>
      <c r="B302" t="s">
        <v>272</v>
      </c>
      <c r="C302" t="s">
        <v>9</v>
      </c>
      <c r="D302" t="s">
        <v>8</v>
      </c>
      <c r="E302" t="s">
        <v>8</v>
      </c>
      <c r="F302" t="s">
        <v>8</v>
      </c>
      <c r="G302" t="s">
        <v>8</v>
      </c>
      <c r="H302" t="s">
        <v>273</v>
      </c>
      <c r="I302" t="s">
        <v>9</v>
      </c>
      <c r="J302" t="s">
        <v>272</v>
      </c>
      <c r="K302" t="s">
        <v>273</v>
      </c>
      <c r="L302">
        <f t="shared" si="3"/>
        <v>2</v>
      </c>
    </row>
    <row r="303" spans="1:12" x14ac:dyDescent="0.3">
      <c r="A303" t="s">
        <v>2031</v>
      </c>
      <c r="B303" t="s">
        <v>272</v>
      </c>
      <c r="C303" t="s">
        <v>272</v>
      </c>
      <c r="D303" t="s">
        <v>9</v>
      </c>
      <c r="E303" t="s">
        <v>9</v>
      </c>
      <c r="F303" t="s">
        <v>9</v>
      </c>
      <c r="G303" t="s">
        <v>8</v>
      </c>
      <c r="H303" t="s">
        <v>273</v>
      </c>
      <c r="I303" t="s">
        <v>9</v>
      </c>
      <c r="J303" t="s">
        <v>272</v>
      </c>
      <c r="K303" t="s">
        <v>273</v>
      </c>
      <c r="L303">
        <f t="shared" si="3"/>
        <v>3</v>
      </c>
    </row>
    <row r="304" spans="1:12" x14ac:dyDescent="0.3">
      <c r="A304" t="s">
        <v>2039</v>
      </c>
      <c r="B304" t="s">
        <v>272</v>
      </c>
      <c r="C304" t="s">
        <v>9</v>
      </c>
      <c r="D304" t="s">
        <v>272</v>
      </c>
      <c r="E304" t="s">
        <v>9</v>
      </c>
      <c r="F304" t="s">
        <v>9</v>
      </c>
      <c r="G304" t="s">
        <v>8</v>
      </c>
      <c r="H304" t="s">
        <v>273</v>
      </c>
      <c r="I304" t="s">
        <v>9</v>
      </c>
      <c r="J304" t="s">
        <v>272</v>
      </c>
      <c r="K304" t="s">
        <v>272</v>
      </c>
      <c r="L304">
        <f t="shared" si="3"/>
        <v>4</v>
      </c>
    </row>
    <row r="305" spans="1:12" x14ac:dyDescent="0.3">
      <c r="A305" t="s">
        <v>2046</v>
      </c>
      <c r="B305" t="s">
        <v>272</v>
      </c>
      <c r="C305" t="s">
        <v>272</v>
      </c>
      <c r="D305" t="s">
        <v>272</v>
      </c>
      <c r="E305" t="s">
        <v>272</v>
      </c>
      <c r="F305" t="s">
        <v>272</v>
      </c>
      <c r="G305" t="s">
        <v>8</v>
      </c>
      <c r="H305" t="s">
        <v>273</v>
      </c>
      <c r="I305" t="s">
        <v>9</v>
      </c>
      <c r="J305" t="s">
        <v>272</v>
      </c>
      <c r="K305" t="s">
        <v>272</v>
      </c>
      <c r="L305">
        <f t="shared" si="3"/>
        <v>7</v>
      </c>
    </row>
    <row r="306" spans="1:12" x14ac:dyDescent="0.3">
      <c r="A306" t="s">
        <v>2052</v>
      </c>
      <c r="B306" t="s">
        <v>272</v>
      </c>
      <c r="C306" t="s">
        <v>272</v>
      </c>
      <c r="D306" t="s">
        <v>273</v>
      </c>
      <c r="E306" t="s">
        <v>9</v>
      </c>
      <c r="F306" t="s">
        <v>9</v>
      </c>
      <c r="G306" t="s">
        <v>8</v>
      </c>
      <c r="H306" t="s">
        <v>273</v>
      </c>
      <c r="I306" t="s">
        <v>273</v>
      </c>
      <c r="J306" t="s">
        <v>272</v>
      </c>
      <c r="K306" t="s">
        <v>272</v>
      </c>
      <c r="L306">
        <f t="shared" si="3"/>
        <v>4</v>
      </c>
    </row>
    <row r="307" spans="1:12" x14ac:dyDescent="0.3">
      <c r="A307" t="s">
        <v>2055</v>
      </c>
      <c r="B307" t="s">
        <v>272</v>
      </c>
      <c r="C307" t="s">
        <v>272</v>
      </c>
      <c r="D307" t="s">
        <v>272</v>
      </c>
      <c r="E307" t="s">
        <v>9</v>
      </c>
      <c r="F307" t="s">
        <v>272</v>
      </c>
      <c r="G307" t="s">
        <v>8</v>
      </c>
      <c r="H307" t="s">
        <v>273</v>
      </c>
      <c r="I307" t="s">
        <v>9</v>
      </c>
      <c r="J307" t="s">
        <v>272</v>
      </c>
      <c r="K307" t="s">
        <v>273</v>
      </c>
      <c r="L307">
        <f t="shared" si="3"/>
        <v>5</v>
      </c>
    </row>
    <row r="308" spans="1:12" x14ac:dyDescent="0.3">
      <c r="A308" t="s">
        <v>2058</v>
      </c>
      <c r="B308" t="s">
        <v>272</v>
      </c>
      <c r="C308" t="s">
        <v>272</v>
      </c>
      <c r="D308" t="s">
        <v>272</v>
      </c>
      <c r="E308" t="s">
        <v>272</v>
      </c>
      <c r="F308" t="s">
        <v>272</v>
      </c>
      <c r="G308" t="s">
        <v>8</v>
      </c>
      <c r="H308" t="s">
        <v>273</v>
      </c>
      <c r="I308" t="s">
        <v>9</v>
      </c>
      <c r="J308" t="s">
        <v>272</v>
      </c>
      <c r="K308" t="s">
        <v>272</v>
      </c>
      <c r="L308">
        <f t="shared" si="3"/>
        <v>7</v>
      </c>
    </row>
    <row r="309" spans="1:12" x14ac:dyDescent="0.3">
      <c r="A309" t="s">
        <v>2063</v>
      </c>
      <c r="B309" t="s">
        <v>272</v>
      </c>
      <c r="C309" t="s">
        <v>272</v>
      </c>
      <c r="D309" t="s">
        <v>272</v>
      </c>
      <c r="E309" t="s">
        <v>272</v>
      </c>
      <c r="F309" t="s">
        <v>272</v>
      </c>
      <c r="G309" t="s">
        <v>8</v>
      </c>
      <c r="H309" t="s">
        <v>273</v>
      </c>
      <c r="I309" t="s">
        <v>9</v>
      </c>
      <c r="J309" t="s">
        <v>272</v>
      </c>
      <c r="K309" t="s">
        <v>272</v>
      </c>
      <c r="L309">
        <f t="shared" si="3"/>
        <v>7</v>
      </c>
    </row>
    <row r="310" spans="1:12" x14ac:dyDescent="0.3">
      <c r="A310" t="s">
        <v>2066</v>
      </c>
      <c r="B310" t="s">
        <v>272</v>
      </c>
      <c r="C310" t="s">
        <v>272</v>
      </c>
      <c r="D310" t="s">
        <v>272</v>
      </c>
      <c r="E310" t="s">
        <v>272</v>
      </c>
      <c r="F310" t="s">
        <v>272</v>
      </c>
      <c r="G310" t="s">
        <v>8</v>
      </c>
      <c r="H310" t="s">
        <v>273</v>
      </c>
      <c r="I310" t="s">
        <v>272</v>
      </c>
      <c r="J310" t="s">
        <v>272</v>
      </c>
      <c r="K310" t="s">
        <v>272</v>
      </c>
      <c r="L310">
        <f t="shared" si="3"/>
        <v>8</v>
      </c>
    </row>
    <row r="311" spans="1:12" x14ac:dyDescent="0.3">
      <c r="A311" t="s">
        <v>2074</v>
      </c>
      <c r="B311" t="s">
        <v>272</v>
      </c>
      <c r="C311" t="s">
        <v>272</v>
      </c>
      <c r="D311" t="s">
        <v>9</v>
      </c>
      <c r="E311" t="s">
        <v>272</v>
      </c>
      <c r="F311" t="s">
        <v>9</v>
      </c>
      <c r="G311" t="s">
        <v>8</v>
      </c>
      <c r="H311" t="s">
        <v>273</v>
      </c>
      <c r="I311" t="s">
        <v>9</v>
      </c>
      <c r="J311" t="s">
        <v>273</v>
      </c>
      <c r="K311" t="s">
        <v>273</v>
      </c>
      <c r="L311">
        <f t="shared" si="3"/>
        <v>3</v>
      </c>
    </row>
    <row r="312" spans="1:12" x14ac:dyDescent="0.3">
      <c r="A312" t="s">
        <v>2082</v>
      </c>
      <c r="B312" t="s">
        <v>272</v>
      </c>
      <c r="C312" t="s">
        <v>272</v>
      </c>
      <c r="D312" t="s">
        <v>9</v>
      </c>
      <c r="E312" t="s">
        <v>9</v>
      </c>
      <c r="F312" t="s">
        <v>9</v>
      </c>
      <c r="G312" t="s">
        <v>8</v>
      </c>
      <c r="H312" t="s">
        <v>273</v>
      </c>
      <c r="I312" t="s">
        <v>9</v>
      </c>
      <c r="J312" t="s">
        <v>272</v>
      </c>
      <c r="K312" t="s">
        <v>273</v>
      </c>
      <c r="L312">
        <f t="shared" si="3"/>
        <v>3</v>
      </c>
    </row>
    <row r="313" spans="1:12" x14ac:dyDescent="0.3">
      <c r="A313" t="s">
        <v>2085</v>
      </c>
      <c r="B313" t="s">
        <v>272</v>
      </c>
      <c r="C313" t="s">
        <v>272</v>
      </c>
      <c r="D313" t="s">
        <v>8</v>
      </c>
      <c r="E313" t="s">
        <v>8</v>
      </c>
      <c r="F313" t="s">
        <v>9</v>
      </c>
      <c r="G313" t="s">
        <v>8</v>
      </c>
      <c r="H313" t="s">
        <v>273</v>
      </c>
      <c r="I313" t="s">
        <v>9</v>
      </c>
      <c r="J313" t="s">
        <v>273</v>
      </c>
      <c r="K313" t="s">
        <v>273</v>
      </c>
      <c r="L313">
        <f t="shared" si="3"/>
        <v>2</v>
      </c>
    </row>
    <row r="314" spans="1:12" x14ac:dyDescent="0.3">
      <c r="A314" t="s">
        <v>2088</v>
      </c>
      <c r="B314" t="s">
        <v>272</v>
      </c>
      <c r="C314" t="s">
        <v>272</v>
      </c>
      <c r="D314" t="s">
        <v>272</v>
      </c>
      <c r="E314" t="s">
        <v>272</v>
      </c>
      <c r="F314" t="s">
        <v>272</v>
      </c>
      <c r="G314" t="s">
        <v>8</v>
      </c>
      <c r="H314" t="s">
        <v>273</v>
      </c>
      <c r="I314" t="s">
        <v>9</v>
      </c>
      <c r="J314" t="s">
        <v>272</v>
      </c>
      <c r="K314" t="s">
        <v>272</v>
      </c>
      <c r="L314">
        <f t="shared" si="3"/>
        <v>7</v>
      </c>
    </row>
    <row r="315" spans="1:12" x14ac:dyDescent="0.3">
      <c r="A315" t="s">
        <v>2093</v>
      </c>
      <c r="B315" t="s">
        <v>272</v>
      </c>
      <c r="C315" t="s">
        <v>272</v>
      </c>
      <c r="D315" t="s">
        <v>9</v>
      </c>
      <c r="E315" t="s">
        <v>9</v>
      </c>
      <c r="F315" t="s">
        <v>9</v>
      </c>
      <c r="G315" t="s">
        <v>8</v>
      </c>
      <c r="H315" t="s">
        <v>273</v>
      </c>
      <c r="I315" t="s">
        <v>9</v>
      </c>
      <c r="J315" t="s">
        <v>272</v>
      </c>
      <c r="K315" t="s">
        <v>273</v>
      </c>
      <c r="L315">
        <f t="shared" si="3"/>
        <v>3</v>
      </c>
    </row>
    <row r="316" spans="1:12" x14ac:dyDescent="0.3">
      <c r="A316" t="s">
        <v>2098</v>
      </c>
      <c r="B316" t="s">
        <v>273</v>
      </c>
      <c r="C316" t="s">
        <v>272</v>
      </c>
      <c r="D316" t="s">
        <v>272</v>
      </c>
      <c r="E316" t="s">
        <v>272</v>
      </c>
      <c r="F316" t="s">
        <v>272</v>
      </c>
      <c r="G316" t="s">
        <v>8</v>
      </c>
      <c r="H316" t="s">
        <v>273</v>
      </c>
      <c r="I316" t="s">
        <v>9</v>
      </c>
      <c r="J316" t="s">
        <v>272</v>
      </c>
      <c r="K316" t="s">
        <v>272</v>
      </c>
      <c r="L316">
        <f t="shared" si="3"/>
        <v>6</v>
      </c>
    </row>
    <row r="317" spans="1:12" x14ac:dyDescent="0.3">
      <c r="A317" t="s">
        <v>2101</v>
      </c>
      <c r="B317" t="s">
        <v>272</v>
      </c>
      <c r="C317" t="s">
        <v>272</v>
      </c>
      <c r="D317" t="s">
        <v>9</v>
      </c>
      <c r="E317" t="s">
        <v>9</v>
      </c>
      <c r="F317" t="s">
        <v>9</v>
      </c>
      <c r="G317" t="s">
        <v>8</v>
      </c>
      <c r="H317" t="s">
        <v>273</v>
      </c>
      <c r="I317" t="s">
        <v>9</v>
      </c>
      <c r="J317" t="s">
        <v>273</v>
      </c>
      <c r="K317" t="s">
        <v>273</v>
      </c>
      <c r="L317">
        <f t="shared" si="3"/>
        <v>2</v>
      </c>
    </row>
    <row r="318" spans="1:12" x14ac:dyDescent="0.3">
      <c r="A318" t="s">
        <v>2107</v>
      </c>
      <c r="B318" t="s">
        <v>272</v>
      </c>
      <c r="C318" t="s">
        <v>272</v>
      </c>
      <c r="D318" t="s">
        <v>272</v>
      </c>
      <c r="E318" t="s">
        <v>272</v>
      </c>
      <c r="F318" t="s">
        <v>272</v>
      </c>
      <c r="G318" t="s">
        <v>8</v>
      </c>
      <c r="H318" t="s">
        <v>273</v>
      </c>
      <c r="I318" t="s">
        <v>272</v>
      </c>
      <c r="J318" t="s">
        <v>272</v>
      </c>
      <c r="K318" t="s">
        <v>272</v>
      </c>
      <c r="L318">
        <f t="shared" si="3"/>
        <v>8</v>
      </c>
    </row>
    <row r="319" spans="1:12" x14ac:dyDescent="0.3">
      <c r="A319" t="s">
        <v>2116</v>
      </c>
      <c r="B319" t="s">
        <v>272</v>
      </c>
      <c r="C319" t="s">
        <v>272</v>
      </c>
      <c r="D319" t="s">
        <v>9</v>
      </c>
      <c r="E319" t="s">
        <v>9</v>
      </c>
      <c r="F319" t="s">
        <v>9</v>
      </c>
      <c r="G319" t="s">
        <v>8</v>
      </c>
      <c r="H319" t="s">
        <v>273</v>
      </c>
      <c r="I319" t="s">
        <v>9</v>
      </c>
      <c r="J319" t="s">
        <v>272</v>
      </c>
      <c r="K319" t="s">
        <v>273</v>
      </c>
      <c r="L319">
        <f t="shared" si="3"/>
        <v>3</v>
      </c>
    </row>
    <row r="320" spans="1:12" x14ac:dyDescent="0.3">
      <c r="A320" t="s">
        <v>2121</v>
      </c>
      <c r="B320" t="s">
        <v>272</v>
      </c>
      <c r="C320" t="s">
        <v>272</v>
      </c>
      <c r="D320" t="s">
        <v>9</v>
      </c>
      <c r="E320" t="s">
        <v>9</v>
      </c>
      <c r="F320" t="s">
        <v>272</v>
      </c>
      <c r="G320" t="s">
        <v>8</v>
      </c>
      <c r="H320" t="s">
        <v>273</v>
      </c>
      <c r="I320" t="s">
        <v>9</v>
      </c>
      <c r="J320" t="s">
        <v>273</v>
      </c>
      <c r="K320" t="s">
        <v>273</v>
      </c>
      <c r="L320">
        <f t="shared" si="3"/>
        <v>3</v>
      </c>
    </row>
    <row r="321" spans="1:12" x14ac:dyDescent="0.3">
      <c r="A321" t="s">
        <v>2127</v>
      </c>
      <c r="B321" t="s">
        <v>272</v>
      </c>
      <c r="C321" t="s">
        <v>272</v>
      </c>
      <c r="D321" t="s">
        <v>9</v>
      </c>
      <c r="E321" t="s">
        <v>9</v>
      </c>
      <c r="F321" t="s">
        <v>9</v>
      </c>
      <c r="G321" t="s">
        <v>8</v>
      </c>
      <c r="H321" t="s">
        <v>273</v>
      </c>
      <c r="I321" t="s">
        <v>9</v>
      </c>
      <c r="J321" t="s">
        <v>272</v>
      </c>
      <c r="K321" t="s">
        <v>273</v>
      </c>
      <c r="L321">
        <f t="shared" si="3"/>
        <v>3</v>
      </c>
    </row>
    <row r="322" spans="1:12" x14ac:dyDescent="0.3">
      <c r="A322" t="s">
        <v>2132</v>
      </c>
      <c r="B322" t="s">
        <v>272</v>
      </c>
      <c r="C322" t="s">
        <v>9</v>
      </c>
      <c r="D322" t="s">
        <v>272</v>
      </c>
      <c r="E322" t="s">
        <v>9</v>
      </c>
      <c r="F322" t="s">
        <v>272</v>
      </c>
      <c r="G322" t="s">
        <v>8</v>
      </c>
      <c r="H322" t="s">
        <v>273</v>
      </c>
      <c r="I322" t="s">
        <v>9</v>
      </c>
      <c r="J322" t="s">
        <v>272</v>
      </c>
      <c r="K322" t="s">
        <v>273</v>
      </c>
      <c r="L322">
        <f t="shared" si="3"/>
        <v>4</v>
      </c>
    </row>
    <row r="323" spans="1:12" x14ac:dyDescent="0.3">
      <c r="A323" t="s">
        <v>2138</v>
      </c>
      <c r="B323" t="s">
        <v>272</v>
      </c>
      <c r="C323" t="s">
        <v>272</v>
      </c>
      <c r="D323" t="s">
        <v>9</v>
      </c>
      <c r="E323" t="s">
        <v>9</v>
      </c>
      <c r="F323" t="s">
        <v>9</v>
      </c>
      <c r="G323" t="s">
        <v>8</v>
      </c>
      <c r="H323" t="s">
        <v>273</v>
      </c>
      <c r="I323" t="s">
        <v>9</v>
      </c>
      <c r="J323" t="s">
        <v>272</v>
      </c>
      <c r="K323" t="s">
        <v>273</v>
      </c>
      <c r="L323">
        <f t="shared" si="3"/>
        <v>3</v>
      </c>
    </row>
    <row r="324" spans="1:12" x14ac:dyDescent="0.3">
      <c r="A324" t="s">
        <v>2141</v>
      </c>
      <c r="B324" t="s">
        <v>272</v>
      </c>
      <c r="C324" t="s">
        <v>272</v>
      </c>
      <c r="D324" t="s">
        <v>9</v>
      </c>
      <c r="E324" t="s">
        <v>9</v>
      </c>
      <c r="F324" t="s">
        <v>272</v>
      </c>
      <c r="G324" t="s">
        <v>8</v>
      </c>
      <c r="H324" t="s">
        <v>273</v>
      </c>
      <c r="I324" t="s">
        <v>9</v>
      </c>
      <c r="J324" t="s">
        <v>273</v>
      </c>
      <c r="K324" t="s">
        <v>273</v>
      </c>
      <c r="L324">
        <f t="shared" si="3"/>
        <v>3</v>
      </c>
    </row>
    <row r="325" spans="1:12" x14ac:dyDescent="0.3">
      <c r="A325" t="s">
        <v>2145</v>
      </c>
      <c r="B325" t="s">
        <v>272</v>
      </c>
      <c r="C325" t="s">
        <v>272</v>
      </c>
      <c r="D325" t="s">
        <v>273</v>
      </c>
      <c r="E325" t="s">
        <v>9</v>
      </c>
      <c r="F325" t="s">
        <v>272</v>
      </c>
      <c r="G325" t="s">
        <v>8</v>
      </c>
      <c r="H325" t="s">
        <v>273</v>
      </c>
      <c r="I325" t="s">
        <v>9</v>
      </c>
      <c r="J325" t="s">
        <v>272</v>
      </c>
      <c r="K325" t="s">
        <v>272</v>
      </c>
      <c r="L325">
        <f t="shared" si="3"/>
        <v>5</v>
      </c>
    </row>
    <row r="326" spans="1:12" x14ac:dyDescent="0.3">
      <c r="A326" t="s">
        <v>2149</v>
      </c>
      <c r="B326" t="s">
        <v>272</v>
      </c>
      <c r="C326" t="s">
        <v>272</v>
      </c>
      <c r="D326" t="s">
        <v>9</v>
      </c>
      <c r="E326" t="s">
        <v>273</v>
      </c>
      <c r="F326" t="s">
        <v>9</v>
      </c>
      <c r="G326" t="s">
        <v>8</v>
      </c>
      <c r="H326" t="s">
        <v>273</v>
      </c>
      <c r="I326" t="s">
        <v>9</v>
      </c>
      <c r="J326" t="s">
        <v>272</v>
      </c>
      <c r="K326" t="s">
        <v>272</v>
      </c>
      <c r="L326">
        <f t="shared" si="3"/>
        <v>4</v>
      </c>
    </row>
    <row r="327" spans="1:12" x14ac:dyDescent="0.3">
      <c r="A327" t="s">
        <v>2156</v>
      </c>
      <c r="B327" t="s">
        <v>272</v>
      </c>
      <c r="C327" t="s">
        <v>272</v>
      </c>
      <c r="D327" t="s">
        <v>272</v>
      </c>
      <c r="E327" t="s">
        <v>272</v>
      </c>
      <c r="F327" t="s">
        <v>272</v>
      </c>
      <c r="G327" t="s">
        <v>8</v>
      </c>
      <c r="H327" t="s">
        <v>273</v>
      </c>
      <c r="I327" t="s">
        <v>9</v>
      </c>
      <c r="J327" t="s">
        <v>272</v>
      </c>
      <c r="K327" t="s">
        <v>273</v>
      </c>
      <c r="L327">
        <f t="shared" si="3"/>
        <v>6</v>
      </c>
    </row>
    <row r="328" spans="1:12" x14ac:dyDescent="0.3">
      <c r="A328" t="s">
        <v>2162</v>
      </c>
      <c r="B328" t="s">
        <v>272</v>
      </c>
      <c r="C328" t="s">
        <v>272</v>
      </c>
      <c r="D328" t="s">
        <v>272</v>
      </c>
      <c r="E328" t="s">
        <v>9</v>
      </c>
      <c r="F328" t="s">
        <v>272</v>
      </c>
      <c r="G328" t="s">
        <v>8</v>
      </c>
      <c r="H328" t="s">
        <v>273</v>
      </c>
      <c r="I328" t="s">
        <v>272</v>
      </c>
      <c r="J328" t="s">
        <v>272</v>
      </c>
      <c r="K328" t="s">
        <v>273</v>
      </c>
      <c r="L328">
        <f t="shared" si="3"/>
        <v>6</v>
      </c>
    </row>
    <row r="329" spans="1:12" x14ac:dyDescent="0.3">
      <c r="A329" t="s">
        <v>2169</v>
      </c>
      <c r="B329" t="s">
        <v>272</v>
      </c>
      <c r="C329" t="s">
        <v>9</v>
      </c>
      <c r="D329" t="s">
        <v>9</v>
      </c>
      <c r="E329" t="s">
        <v>9</v>
      </c>
      <c r="F329" t="s">
        <v>9</v>
      </c>
      <c r="G329" t="s">
        <v>8</v>
      </c>
      <c r="H329" t="s">
        <v>273</v>
      </c>
      <c r="I329" t="s">
        <v>9</v>
      </c>
      <c r="J329" t="s">
        <v>272</v>
      </c>
      <c r="K329" t="s">
        <v>272</v>
      </c>
      <c r="L329">
        <f t="shared" si="3"/>
        <v>3</v>
      </c>
    </row>
    <row r="330" spans="1:12" x14ac:dyDescent="0.3">
      <c r="A330" t="s">
        <v>2175</v>
      </c>
      <c r="B330" t="s">
        <v>272</v>
      </c>
      <c r="C330" t="s">
        <v>272</v>
      </c>
      <c r="D330" t="s">
        <v>272</v>
      </c>
      <c r="E330" t="s">
        <v>9</v>
      </c>
      <c r="F330" t="s">
        <v>273</v>
      </c>
      <c r="G330" t="s">
        <v>8</v>
      </c>
      <c r="H330" t="s">
        <v>273</v>
      </c>
      <c r="I330" t="s">
        <v>273</v>
      </c>
      <c r="J330" t="s">
        <v>272</v>
      </c>
      <c r="K330" t="s">
        <v>272</v>
      </c>
      <c r="L330">
        <f t="shared" si="3"/>
        <v>5</v>
      </c>
    </row>
    <row r="331" spans="1:12" x14ac:dyDescent="0.3">
      <c r="A331" t="s">
        <v>2180</v>
      </c>
      <c r="B331" t="s">
        <v>272</v>
      </c>
      <c r="C331" t="s">
        <v>272</v>
      </c>
      <c r="D331" t="s">
        <v>272</v>
      </c>
      <c r="E331" t="s">
        <v>272</v>
      </c>
      <c r="F331" t="s">
        <v>272</v>
      </c>
      <c r="G331" t="s">
        <v>8</v>
      </c>
      <c r="H331" t="s">
        <v>273</v>
      </c>
      <c r="I331" t="s">
        <v>272</v>
      </c>
      <c r="J331" t="s">
        <v>272</v>
      </c>
      <c r="K331" t="s">
        <v>273</v>
      </c>
      <c r="L331">
        <f t="shared" si="3"/>
        <v>7</v>
      </c>
    </row>
    <row r="332" spans="1:12" x14ac:dyDescent="0.3">
      <c r="A332" t="s">
        <v>2183</v>
      </c>
      <c r="B332" t="s">
        <v>272</v>
      </c>
      <c r="C332" t="s">
        <v>272</v>
      </c>
      <c r="D332" t="s">
        <v>9</v>
      </c>
      <c r="E332" t="s">
        <v>9</v>
      </c>
      <c r="F332" t="s">
        <v>9</v>
      </c>
      <c r="G332" t="s">
        <v>8</v>
      </c>
      <c r="H332" t="s">
        <v>272</v>
      </c>
      <c r="I332" t="s">
        <v>9</v>
      </c>
      <c r="J332" t="s">
        <v>272</v>
      </c>
      <c r="K332" t="s">
        <v>273</v>
      </c>
      <c r="L332">
        <f t="shared" si="3"/>
        <v>4</v>
      </c>
    </row>
    <row r="333" spans="1:12" x14ac:dyDescent="0.3">
      <c r="A333" t="s">
        <v>2188</v>
      </c>
      <c r="B333" t="s">
        <v>272</v>
      </c>
      <c r="C333" t="s">
        <v>272</v>
      </c>
      <c r="D333" t="s">
        <v>9</v>
      </c>
      <c r="E333" t="s">
        <v>9</v>
      </c>
      <c r="F333" t="s">
        <v>9</v>
      </c>
      <c r="G333" t="s">
        <v>8</v>
      </c>
      <c r="H333" t="s">
        <v>273</v>
      </c>
      <c r="I333" t="s">
        <v>9</v>
      </c>
      <c r="J333" t="s">
        <v>272</v>
      </c>
      <c r="K333" t="s">
        <v>273</v>
      </c>
      <c r="L333">
        <f t="shared" si="3"/>
        <v>3</v>
      </c>
    </row>
    <row r="334" spans="1:12" x14ac:dyDescent="0.3">
      <c r="A334" t="s">
        <v>2193</v>
      </c>
      <c r="B334" t="s">
        <v>272</v>
      </c>
      <c r="C334" t="s">
        <v>272</v>
      </c>
      <c r="D334" t="s">
        <v>9</v>
      </c>
      <c r="E334" t="s">
        <v>9</v>
      </c>
      <c r="F334" t="s">
        <v>9</v>
      </c>
      <c r="G334" t="s">
        <v>8</v>
      </c>
      <c r="H334" t="s">
        <v>273</v>
      </c>
      <c r="I334" t="s">
        <v>9</v>
      </c>
      <c r="J334" t="s">
        <v>272</v>
      </c>
      <c r="K334" t="s">
        <v>273</v>
      </c>
      <c r="L334">
        <f t="shared" si="3"/>
        <v>3</v>
      </c>
    </row>
    <row r="335" spans="1:12" x14ac:dyDescent="0.3">
      <c r="A335" t="s">
        <v>2196</v>
      </c>
      <c r="B335" t="s">
        <v>272</v>
      </c>
      <c r="C335" t="s">
        <v>272</v>
      </c>
      <c r="D335" t="s">
        <v>9</v>
      </c>
      <c r="E335" t="s">
        <v>9</v>
      </c>
      <c r="F335" t="s">
        <v>9</v>
      </c>
      <c r="G335" t="s">
        <v>8</v>
      </c>
      <c r="H335" t="s">
        <v>273</v>
      </c>
      <c r="I335" t="s">
        <v>9</v>
      </c>
      <c r="J335" t="s">
        <v>272</v>
      </c>
      <c r="K335" t="s">
        <v>273</v>
      </c>
      <c r="L335">
        <f t="shared" si="3"/>
        <v>3</v>
      </c>
    </row>
    <row r="336" spans="1:12" x14ac:dyDescent="0.3">
      <c r="A336" t="s">
        <v>2200</v>
      </c>
      <c r="B336" t="s">
        <v>272</v>
      </c>
      <c r="C336" t="s">
        <v>272</v>
      </c>
      <c r="D336" t="s">
        <v>272</v>
      </c>
      <c r="E336" t="s">
        <v>272</v>
      </c>
      <c r="F336" t="s">
        <v>272</v>
      </c>
      <c r="G336" t="s">
        <v>8</v>
      </c>
      <c r="H336" t="s">
        <v>273</v>
      </c>
      <c r="I336" t="s">
        <v>9</v>
      </c>
      <c r="J336" t="s">
        <v>272</v>
      </c>
      <c r="K336" t="s">
        <v>272</v>
      </c>
      <c r="L336">
        <f t="shared" si="3"/>
        <v>7</v>
      </c>
    </row>
    <row r="337" spans="1:12" x14ac:dyDescent="0.3">
      <c r="A337" t="s">
        <v>2204</v>
      </c>
      <c r="B337" t="s">
        <v>272</v>
      </c>
      <c r="C337" t="s">
        <v>272</v>
      </c>
      <c r="D337" t="s">
        <v>9</v>
      </c>
      <c r="E337" t="s">
        <v>9</v>
      </c>
      <c r="F337" t="s">
        <v>272</v>
      </c>
      <c r="G337" t="s">
        <v>8</v>
      </c>
      <c r="H337" t="s">
        <v>273</v>
      </c>
      <c r="I337" t="s">
        <v>9</v>
      </c>
      <c r="J337" t="s">
        <v>272</v>
      </c>
      <c r="K337" t="s">
        <v>272</v>
      </c>
      <c r="L337">
        <f t="shared" si="3"/>
        <v>5</v>
      </c>
    </row>
    <row r="338" spans="1:12" x14ac:dyDescent="0.3">
      <c r="A338" t="s">
        <v>2209</v>
      </c>
      <c r="B338" t="s">
        <v>272</v>
      </c>
      <c r="C338" t="s">
        <v>9</v>
      </c>
      <c r="D338" t="s">
        <v>9</v>
      </c>
      <c r="E338" t="s">
        <v>9</v>
      </c>
      <c r="F338" t="s">
        <v>9</v>
      </c>
      <c r="G338" t="s">
        <v>8</v>
      </c>
      <c r="H338" t="s">
        <v>273</v>
      </c>
      <c r="I338" t="s">
        <v>9</v>
      </c>
      <c r="J338" t="s">
        <v>273</v>
      </c>
      <c r="K338" t="s">
        <v>273</v>
      </c>
      <c r="L338">
        <f t="shared" si="3"/>
        <v>1</v>
      </c>
    </row>
    <row r="339" spans="1:12" x14ac:dyDescent="0.3">
      <c r="A339" t="s">
        <v>2215</v>
      </c>
      <c r="B339" t="s">
        <v>272</v>
      </c>
      <c r="C339" t="s">
        <v>272</v>
      </c>
      <c r="D339" t="s">
        <v>272</v>
      </c>
      <c r="E339" t="s">
        <v>9</v>
      </c>
      <c r="F339" t="s">
        <v>9</v>
      </c>
      <c r="G339" t="s">
        <v>8</v>
      </c>
      <c r="H339" t="s">
        <v>273</v>
      </c>
      <c r="I339" t="s">
        <v>9</v>
      </c>
      <c r="J339" t="s">
        <v>272</v>
      </c>
      <c r="K339" t="s">
        <v>273</v>
      </c>
      <c r="L339">
        <f t="shared" si="3"/>
        <v>4</v>
      </c>
    </row>
    <row r="340" spans="1:12" x14ac:dyDescent="0.3">
      <c r="A340" t="s">
        <v>2219</v>
      </c>
      <c r="B340" t="s">
        <v>272</v>
      </c>
      <c r="C340" t="s">
        <v>272</v>
      </c>
      <c r="D340" t="s">
        <v>9</v>
      </c>
      <c r="E340" t="s">
        <v>9</v>
      </c>
      <c r="F340" t="s">
        <v>272</v>
      </c>
      <c r="G340" t="s">
        <v>8</v>
      </c>
      <c r="H340" t="s">
        <v>273</v>
      </c>
      <c r="I340" t="s">
        <v>9</v>
      </c>
      <c r="J340" t="s">
        <v>272</v>
      </c>
      <c r="K340" t="s">
        <v>273</v>
      </c>
      <c r="L340">
        <f t="shared" si="3"/>
        <v>4</v>
      </c>
    </row>
    <row r="341" spans="1:12" x14ac:dyDescent="0.3">
      <c r="A341" t="s">
        <v>2222</v>
      </c>
      <c r="B341" t="s">
        <v>272</v>
      </c>
      <c r="C341" t="s">
        <v>272</v>
      </c>
      <c r="D341" t="s">
        <v>9</v>
      </c>
      <c r="E341" t="s">
        <v>9</v>
      </c>
      <c r="F341" t="s">
        <v>9</v>
      </c>
      <c r="G341" t="s">
        <v>8</v>
      </c>
      <c r="H341" t="s">
        <v>273</v>
      </c>
      <c r="I341" t="s">
        <v>9</v>
      </c>
      <c r="J341" t="s">
        <v>272</v>
      </c>
      <c r="K341" t="s">
        <v>273</v>
      </c>
      <c r="L341">
        <f t="shared" si="3"/>
        <v>3</v>
      </c>
    </row>
    <row r="342" spans="1:12" x14ac:dyDescent="0.3">
      <c r="A342" t="s">
        <v>2226</v>
      </c>
      <c r="B342" t="s">
        <v>272</v>
      </c>
      <c r="C342" t="s">
        <v>272</v>
      </c>
      <c r="D342" t="s">
        <v>9</v>
      </c>
      <c r="E342" t="s">
        <v>9</v>
      </c>
      <c r="F342" t="s">
        <v>9</v>
      </c>
      <c r="G342" t="s">
        <v>8</v>
      </c>
      <c r="H342" t="s">
        <v>273</v>
      </c>
      <c r="I342" t="s">
        <v>9</v>
      </c>
      <c r="J342" t="s">
        <v>272</v>
      </c>
      <c r="K342" t="s">
        <v>273</v>
      </c>
      <c r="L342">
        <f t="shared" si="3"/>
        <v>3</v>
      </c>
    </row>
    <row r="343" spans="1:12" x14ac:dyDescent="0.3">
      <c r="A343" t="s">
        <v>2229</v>
      </c>
      <c r="B343" t="s">
        <v>272</v>
      </c>
      <c r="C343" t="s">
        <v>272</v>
      </c>
      <c r="D343" t="s">
        <v>272</v>
      </c>
      <c r="E343" t="s">
        <v>272</v>
      </c>
      <c r="F343" t="s">
        <v>272</v>
      </c>
      <c r="G343" t="s">
        <v>8</v>
      </c>
      <c r="H343" t="s">
        <v>273</v>
      </c>
      <c r="I343" t="s">
        <v>272</v>
      </c>
      <c r="J343" t="s">
        <v>272</v>
      </c>
      <c r="K343" t="s">
        <v>272</v>
      </c>
      <c r="L343">
        <f t="shared" si="3"/>
        <v>8</v>
      </c>
    </row>
    <row r="344" spans="1:12" x14ac:dyDescent="0.3">
      <c r="A344" t="s">
        <v>2236</v>
      </c>
      <c r="B344" t="s">
        <v>272</v>
      </c>
      <c r="C344" t="s">
        <v>272</v>
      </c>
      <c r="D344" t="s">
        <v>9</v>
      </c>
      <c r="E344" t="s">
        <v>9</v>
      </c>
      <c r="F344" t="s">
        <v>272</v>
      </c>
      <c r="G344" t="s">
        <v>8</v>
      </c>
      <c r="H344" t="s">
        <v>273</v>
      </c>
      <c r="I344" t="s">
        <v>9</v>
      </c>
      <c r="J344" t="s">
        <v>272</v>
      </c>
      <c r="K344" t="s">
        <v>272</v>
      </c>
      <c r="L344">
        <f t="shared" si="3"/>
        <v>5</v>
      </c>
    </row>
    <row r="345" spans="1:12" x14ac:dyDescent="0.3">
      <c r="A345" t="s">
        <v>2240</v>
      </c>
      <c r="B345" t="s">
        <v>272</v>
      </c>
      <c r="C345" t="s">
        <v>272</v>
      </c>
      <c r="D345" t="s">
        <v>9</v>
      </c>
      <c r="E345" t="s">
        <v>9</v>
      </c>
      <c r="F345" t="s">
        <v>272</v>
      </c>
      <c r="G345" t="s">
        <v>8</v>
      </c>
      <c r="H345" t="s">
        <v>272</v>
      </c>
      <c r="I345" t="s">
        <v>272</v>
      </c>
      <c r="J345" t="s">
        <v>272</v>
      </c>
      <c r="K345" t="s">
        <v>272</v>
      </c>
      <c r="L345">
        <f t="shared" si="3"/>
        <v>7</v>
      </c>
    </row>
    <row r="346" spans="1:12" x14ac:dyDescent="0.3">
      <c r="A346" t="s">
        <v>2247</v>
      </c>
      <c r="B346" t="s">
        <v>272</v>
      </c>
      <c r="C346" t="s">
        <v>272</v>
      </c>
      <c r="D346" t="s">
        <v>9</v>
      </c>
      <c r="E346" t="s">
        <v>9</v>
      </c>
      <c r="F346" t="s">
        <v>272</v>
      </c>
      <c r="G346" t="s">
        <v>8</v>
      </c>
      <c r="H346" t="s">
        <v>273</v>
      </c>
      <c r="I346" t="s">
        <v>9</v>
      </c>
      <c r="J346" t="s">
        <v>272</v>
      </c>
      <c r="K346" t="s">
        <v>273</v>
      </c>
      <c r="L346">
        <f t="shared" si="3"/>
        <v>4</v>
      </c>
    </row>
    <row r="347" spans="1:12" x14ac:dyDescent="0.3">
      <c r="A347" t="s">
        <v>2252</v>
      </c>
      <c r="B347" t="s">
        <v>272</v>
      </c>
      <c r="C347" t="s">
        <v>272</v>
      </c>
      <c r="D347" t="s">
        <v>8</v>
      </c>
      <c r="E347" t="s">
        <v>9</v>
      </c>
      <c r="F347" t="s">
        <v>272</v>
      </c>
      <c r="G347" t="s">
        <v>8</v>
      </c>
      <c r="H347" t="s">
        <v>273</v>
      </c>
      <c r="I347" t="s">
        <v>9</v>
      </c>
      <c r="J347" t="s">
        <v>272</v>
      </c>
      <c r="K347" t="s">
        <v>272</v>
      </c>
      <c r="L347">
        <f t="shared" si="3"/>
        <v>5</v>
      </c>
    </row>
    <row r="348" spans="1:12" x14ac:dyDescent="0.3">
      <c r="A348" t="s">
        <v>2257</v>
      </c>
      <c r="B348" t="s">
        <v>272</v>
      </c>
      <c r="C348" t="s">
        <v>9</v>
      </c>
      <c r="D348" t="s">
        <v>272</v>
      </c>
      <c r="E348" t="s">
        <v>9</v>
      </c>
      <c r="F348" t="s">
        <v>9</v>
      </c>
      <c r="G348" t="s">
        <v>8</v>
      </c>
      <c r="H348" t="s">
        <v>273</v>
      </c>
      <c r="I348" t="s">
        <v>9</v>
      </c>
      <c r="J348" t="s">
        <v>272</v>
      </c>
      <c r="K348" t="s">
        <v>272</v>
      </c>
      <c r="L348">
        <f t="shared" si="3"/>
        <v>4</v>
      </c>
    </row>
    <row r="349" spans="1:12" x14ac:dyDescent="0.3">
      <c r="A349" t="s">
        <v>2260</v>
      </c>
      <c r="B349" t="s">
        <v>272</v>
      </c>
      <c r="C349" t="s">
        <v>272</v>
      </c>
      <c r="D349" t="s">
        <v>272</v>
      </c>
      <c r="E349" t="s">
        <v>9</v>
      </c>
      <c r="F349" t="s">
        <v>272</v>
      </c>
      <c r="G349" t="s">
        <v>8</v>
      </c>
      <c r="H349" t="s">
        <v>273</v>
      </c>
      <c r="I349" t="s">
        <v>272</v>
      </c>
      <c r="J349" t="s">
        <v>272</v>
      </c>
      <c r="K349" t="s">
        <v>273</v>
      </c>
      <c r="L349">
        <f t="shared" si="3"/>
        <v>6</v>
      </c>
    </row>
    <row r="350" spans="1:12" x14ac:dyDescent="0.3">
      <c r="A350" t="s">
        <v>2266</v>
      </c>
      <c r="B350" t="s">
        <v>272</v>
      </c>
      <c r="C350" t="s">
        <v>272</v>
      </c>
      <c r="D350" t="s">
        <v>9</v>
      </c>
      <c r="E350" t="s">
        <v>9</v>
      </c>
      <c r="F350" t="s">
        <v>272</v>
      </c>
      <c r="G350" t="s">
        <v>8</v>
      </c>
      <c r="H350" t="s">
        <v>273</v>
      </c>
      <c r="I350" t="s">
        <v>9</v>
      </c>
      <c r="J350" t="s">
        <v>272</v>
      </c>
      <c r="K350" t="s">
        <v>273</v>
      </c>
      <c r="L350">
        <f t="shared" si="3"/>
        <v>4</v>
      </c>
    </row>
    <row r="351" spans="1:12" x14ac:dyDescent="0.3">
      <c r="A351" t="s">
        <v>2279</v>
      </c>
      <c r="B351" t="s">
        <v>272</v>
      </c>
      <c r="C351" t="s">
        <v>9</v>
      </c>
      <c r="D351" t="s">
        <v>9</v>
      </c>
      <c r="E351" t="s">
        <v>9</v>
      </c>
      <c r="F351" t="s">
        <v>9</v>
      </c>
      <c r="G351" t="s">
        <v>8</v>
      </c>
      <c r="H351" t="s">
        <v>272</v>
      </c>
      <c r="I351" t="s">
        <v>9</v>
      </c>
      <c r="J351" t="s">
        <v>273</v>
      </c>
      <c r="K351" t="s">
        <v>273</v>
      </c>
      <c r="L351">
        <f t="shared" si="3"/>
        <v>2</v>
      </c>
    </row>
    <row r="352" spans="1:12" x14ac:dyDescent="0.3">
      <c r="A352" t="s">
        <v>2287</v>
      </c>
      <c r="B352" t="s">
        <v>272</v>
      </c>
      <c r="C352" t="s">
        <v>272</v>
      </c>
      <c r="D352" t="s">
        <v>9</v>
      </c>
      <c r="E352" t="s">
        <v>9</v>
      </c>
      <c r="F352" t="s">
        <v>272</v>
      </c>
      <c r="G352" t="s">
        <v>8</v>
      </c>
      <c r="H352" t="s">
        <v>273</v>
      </c>
      <c r="I352" t="s">
        <v>9</v>
      </c>
      <c r="J352" t="s">
        <v>272</v>
      </c>
      <c r="K352" t="s">
        <v>273</v>
      </c>
      <c r="L352">
        <f t="shared" si="3"/>
        <v>4</v>
      </c>
    </row>
    <row r="353" spans="1:12" x14ac:dyDescent="0.3">
      <c r="A353" t="s">
        <v>2288</v>
      </c>
      <c r="B353" t="s">
        <v>272</v>
      </c>
      <c r="C353" t="s">
        <v>272</v>
      </c>
      <c r="D353" t="s">
        <v>273</v>
      </c>
      <c r="E353" t="s">
        <v>273</v>
      </c>
      <c r="F353" t="s">
        <v>272</v>
      </c>
      <c r="G353" t="s">
        <v>8</v>
      </c>
      <c r="H353" t="s">
        <v>273</v>
      </c>
      <c r="I353" t="s">
        <v>9</v>
      </c>
      <c r="J353" t="s">
        <v>272</v>
      </c>
      <c r="K353" t="s">
        <v>273</v>
      </c>
      <c r="L353">
        <f t="shared" si="3"/>
        <v>4</v>
      </c>
    </row>
    <row r="354" spans="1:12" x14ac:dyDescent="0.3">
      <c r="A354" t="s">
        <v>2293</v>
      </c>
      <c r="B354" t="s">
        <v>272</v>
      </c>
      <c r="C354" t="s">
        <v>9</v>
      </c>
      <c r="D354" t="s">
        <v>9</v>
      </c>
      <c r="E354" t="s">
        <v>9</v>
      </c>
      <c r="F354" t="s">
        <v>9</v>
      </c>
      <c r="G354" t="s">
        <v>8</v>
      </c>
      <c r="H354" t="s">
        <v>272</v>
      </c>
      <c r="I354" t="s">
        <v>9</v>
      </c>
      <c r="J354" t="s">
        <v>272</v>
      </c>
      <c r="K354" t="s">
        <v>272</v>
      </c>
      <c r="L354">
        <f t="shared" si="3"/>
        <v>4</v>
      </c>
    </row>
    <row r="355" spans="1:12" x14ac:dyDescent="0.3">
      <c r="A355" t="s">
        <v>2295</v>
      </c>
      <c r="B355" t="s">
        <v>272</v>
      </c>
      <c r="C355" t="s">
        <v>9</v>
      </c>
      <c r="D355" t="s">
        <v>272</v>
      </c>
      <c r="E355" t="s">
        <v>9</v>
      </c>
      <c r="F355" t="s">
        <v>9</v>
      </c>
      <c r="G355" t="s">
        <v>8</v>
      </c>
      <c r="H355" t="s">
        <v>273</v>
      </c>
      <c r="I355" t="s">
        <v>9</v>
      </c>
      <c r="J355" t="s">
        <v>272</v>
      </c>
      <c r="K355" t="s">
        <v>272</v>
      </c>
      <c r="L355">
        <f t="shared" si="3"/>
        <v>4</v>
      </c>
    </row>
    <row r="356" spans="1:12" x14ac:dyDescent="0.3">
      <c r="A356" t="s">
        <v>2302</v>
      </c>
      <c r="B356" t="s">
        <v>272</v>
      </c>
      <c r="C356" t="s">
        <v>272</v>
      </c>
      <c r="D356" t="s">
        <v>9</v>
      </c>
      <c r="E356" t="s">
        <v>9</v>
      </c>
      <c r="F356" t="s">
        <v>272</v>
      </c>
      <c r="G356" t="s">
        <v>8</v>
      </c>
      <c r="H356" t="s">
        <v>273</v>
      </c>
      <c r="I356" t="s">
        <v>9</v>
      </c>
      <c r="J356" t="s">
        <v>273</v>
      </c>
      <c r="K356" t="s">
        <v>273</v>
      </c>
      <c r="L356">
        <f t="shared" si="3"/>
        <v>3</v>
      </c>
    </row>
    <row r="357" spans="1:12" x14ac:dyDescent="0.3">
      <c r="A357" t="s">
        <v>2305</v>
      </c>
      <c r="B357" t="s">
        <v>272</v>
      </c>
      <c r="C357" t="s">
        <v>272</v>
      </c>
      <c r="D357" t="s">
        <v>9</v>
      </c>
      <c r="E357" t="s">
        <v>9</v>
      </c>
      <c r="F357" t="s">
        <v>272</v>
      </c>
      <c r="G357" t="s">
        <v>8</v>
      </c>
      <c r="H357" t="s">
        <v>273</v>
      </c>
      <c r="I357" t="s">
        <v>9</v>
      </c>
      <c r="J357" t="s">
        <v>272</v>
      </c>
      <c r="K357" t="s">
        <v>273</v>
      </c>
      <c r="L357">
        <f t="shared" si="3"/>
        <v>4</v>
      </c>
    </row>
    <row r="358" spans="1:12" x14ac:dyDescent="0.3">
      <c r="A358" t="s">
        <v>2309</v>
      </c>
      <c r="B358" t="s">
        <v>272</v>
      </c>
      <c r="C358" t="s">
        <v>272</v>
      </c>
      <c r="D358" t="s">
        <v>272</v>
      </c>
      <c r="E358" t="s">
        <v>9</v>
      </c>
      <c r="F358" t="s">
        <v>9</v>
      </c>
      <c r="G358" t="s">
        <v>8</v>
      </c>
      <c r="H358" t="s">
        <v>273</v>
      </c>
      <c r="I358" t="s">
        <v>9</v>
      </c>
      <c r="J358" t="s">
        <v>273</v>
      </c>
      <c r="K358" t="s">
        <v>273</v>
      </c>
      <c r="L358">
        <f t="shared" si="3"/>
        <v>3</v>
      </c>
    </row>
    <row r="359" spans="1:12" x14ac:dyDescent="0.3">
      <c r="A359" t="s">
        <v>2312</v>
      </c>
      <c r="B359" t="s">
        <v>272</v>
      </c>
      <c r="C359" t="s">
        <v>272</v>
      </c>
      <c r="D359" t="s">
        <v>9</v>
      </c>
      <c r="E359" t="s">
        <v>9</v>
      </c>
      <c r="F359" t="s">
        <v>272</v>
      </c>
      <c r="G359" t="s">
        <v>8</v>
      </c>
      <c r="H359" t="s">
        <v>273</v>
      </c>
      <c r="I359" t="s">
        <v>9</v>
      </c>
      <c r="J359" t="s">
        <v>273</v>
      </c>
      <c r="K359" t="s">
        <v>273</v>
      </c>
      <c r="L359">
        <f t="shared" si="3"/>
        <v>3</v>
      </c>
    </row>
    <row r="360" spans="1:12" x14ac:dyDescent="0.3">
      <c r="A360" t="s">
        <v>2316</v>
      </c>
      <c r="B360" t="s">
        <v>272</v>
      </c>
      <c r="C360" t="s">
        <v>272</v>
      </c>
      <c r="D360" t="s">
        <v>9</v>
      </c>
      <c r="E360" t="s">
        <v>9</v>
      </c>
      <c r="F360" t="s">
        <v>272</v>
      </c>
      <c r="G360" t="s">
        <v>8</v>
      </c>
      <c r="H360" t="s">
        <v>273</v>
      </c>
      <c r="I360" t="s">
        <v>9</v>
      </c>
      <c r="J360" t="s">
        <v>273</v>
      </c>
      <c r="K360" t="s">
        <v>273</v>
      </c>
      <c r="L360">
        <f t="shared" si="3"/>
        <v>3</v>
      </c>
    </row>
    <row r="361" spans="1:12" x14ac:dyDescent="0.3">
      <c r="A361" t="s">
        <v>2317</v>
      </c>
      <c r="B361" t="s">
        <v>272</v>
      </c>
      <c r="C361" t="s">
        <v>272</v>
      </c>
      <c r="D361" t="s">
        <v>272</v>
      </c>
      <c r="E361" t="s">
        <v>9</v>
      </c>
      <c r="F361" t="s">
        <v>272</v>
      </c>
      <c r="G361" t="s">
        <v>8</v>
      </c>
      <c r="H361" t="s">
        <v>273</v>
      </c>
      <c r="I361" t="s">
        <v>9</v>
      </c>
      <c r="J361" t="s">
        <v>273</v>
      </c>
      <c r="K361" t="s">
        <v>273</v>
      </c>
      <c r="L361">
        <f t="shared" si="3"/>
        <v>4</v>
      </c>
    </row>
    <row r="362" spans="1:12" x14ac:dyDescent="0.3">
      <c r="A362" t="s">
        <v>2320</v>
      </c>
      <c r="B362" t="s">
        <v>272</v>
      </c>
      <c r="C362" t="s">
        <v>272</v>
      </c>
      <c r="D362" t="s">
        <v>272</v>
      </c>
      <c r="E362" t="s">
        <v>272</v>
      </c>
      <c r="F362" t="s">
        <v>9</v>
      </c>
      <c r="G362" t="s">
        <v>8</v>
      </c>
      <c r="H362" t="s">
        <v>273</v>
      </c>
      <c r="I362" t="s">
        <v>9</v>
      </c>
      <c r="J362" t="s">
        <v>273</v>
      </c>
      <c r="K362" t="s">
        <v>273</v>
      </c>
      <c r="L362">
        <f t="shared" si="3"/>
        <v>4</v>
      </c>
    </row>
    <row r="363" spans="1:12" x14ac:dyDescent="0.3">
      <c r="A363" t="s">
        <v>2323</v>
      </c>
      <c r="B363" t="s">
        <v>272</v>
      </c>
      <c r="C363" t="s">
        <v>9</v>
      </c>
      <c r="D363" t="s">
        <v>9</v>
      </c>
      <c r="E363" t="s">
        <v>9</v>
      </c>
      <c r="F363" t="s">
        <v>9</v>
      </c>
      <c r="G363" t="s">
        <v>8</v>
      </c>
      <c r="H363" t="s">
        <v>273</v>
      </c>
      <c r="I363" t="s">
        <v>9</v>
      </c>
      <c r="J363" t="s">
        <v>272</v>
      </c>
      <c r="K363" t="s">
        <v>273</v>
      </c>
      <c r="L363">
        <f t="shared" si="3"/>
        <v>2</v>
      </c>
    </row>
    <row r="364" spans="1:12" x14ac:dyDescent="0.3">
      <c r="A364" t="s">
        <v>2327</v>
      </c>
      <c r="B364" t="s">
        <v>272</v>
      </c>
      <c r="C364" t="s">
        <v>9</v>
      </c>
      <c r="D364" t="s">
        <v>9</v>
      </c>
      <c r="E364" t="s">
        <v>9</v>
      </c>
      <c r="F364" t="s">
        <v>9</v>
      </c>
      <c r="G364" t="s">
        <v>8</v>
      </c>
      <c r="H364" t="s">
        <v>272</v>
      </c>
      <c r="I364" t="s">
        <v>9</v>
      </c>
      <c r="J364" t="s">
        <v>273</v>
      </c>
      <c r="K364" t="s">
        <v>273</v>
      </c>
      <c r="L364">
        <f t="shared" ref="L364:L395" si="4">COUNTIF(B364:K364, "Yes")</f>
        <v>2</v>
      </c>
    </row>
    <row r="365" spans="1:12" x14ac:dyDescent="0.3">
      <c r="A365" t="s">
        <v>2331</v>
      </c>
      <c r="B365" t="s">
        <v>272</v>
      </c>
      <c r="C365" t="s">
        <v>272</v>
      </c>
      <c r="D365" t="s">
        <v>9</v>
      </c>
      <c r="E365" t="s">
        <v>272</v>
      </c>
      <c r="F365" t="s">
        <v>272</v>
      </c>
      <c r="G365" t="s">
        <v>8</v>
      </c>
      <c r="H365" t="s">
        <v>273</v>
      </c>
      <c r="I365" t="s">
        <v>9</v>
      </c>
      <c r="J365" t="s">
        <v>272</v>
      </c>
      <c r="K365" t="s">
        <v>273</v>
      </c>
      <c r="L365">
        <f t="shared" si="4"/>
        <v>5</v>
      </c>
    </row>
    <row r="366" spans="1:12" x14ac:dyDescent="0.3">
      <c r="A366" t="s">
        <v>2338</v>
      </c>
      <c r="B366" t="s">
        <v>272</v>
      </c>
      <c r="C366" t="s">
        <v>272</v>
      </c>
      <c r="D366" t="s">
        <v>9</v>
      </c>
      <c r="E366" t="s">
        <v>9</v>
      </c>
      <c r="F366" t="s">
        <v>9</v>
      </c>
      <c r="G366" t="s">
        <v>8</v>
      </c>
      <c r="H366" t="s">
        <v>273</v>
      </c>
      <c r="I366" t="s">
        <v>9</v>
      </c>
      <c r="J366" t="s">
        <v>272</v>
      </c>
      <c r="K366" t="s">
        <v>272</v>
      </c>
      <c r="L366">
        <f t="shared" si="4"/>
        <v>4</v>
      </c>
    </row>
    <row r="367" spans="1:12" x14ac:dyDescent="0.3">
      <c r="A367" t="s">
        <v>2343</v>
      </c>
      <c r="B367" t="s">
        <v>272</v>
      </c>
      <c r="C367" t="s">
        <v>9</v>
      </c>
      <c r="D367" t="s">
        <v>9</v>
      </c>
      <c r="E367" t="s">
        <v>9</v>
      </c>
      <c r="F367" t="s">
        <v>9</v>
      </c>
      <c r="G367" t="s">
        <v>8</v>
      </c>
      <c r="H367" t="s">
        <v>273</v>
      </c>
      <c r="I367" t="s">
        <v>272</v>
      </c>
      <c r="J367" t="s">
        <v>272</v>
      </c>
      <c r="K367" t="s">
        <v>272</v>
      </c>
      <c r="L367">
        <f t="shared" si="4"/>
        <v>4</v>
      </c>
    </row>
    <row r="368" spans="1:12" x14ac:dyDescent="0.3">
      <c r="A368" t="s">
        <v>2347</v>
      </c>
      <c r="B368" t="s">
        <v>272</v>
      </c>
      <c r="C368" t="s">
        <v>272</v>
      </c>
      <c r="D368" t="s">
        <v>9</v>
      </c>
      <c r="E368" t="s">
        <v>9</v>
      </c>
      <c r="F368" t="s">
        <v>272</v>
      </c>
      <c r="G368" t="s">
        <v>8</v>
      </c>
      <c r="H368" t="s">
        <v>272</v>
      </c>
      <c r="I368" t="s">
        <v>9</v>
      </c>
      <c r="J368" t="s">
        <v>272</v>
      </c>
      <c r="K368" t="s">
        <v>273</v>
      </c>
      <c r="L368">
        <f t="shared" si="4"/>
        <v>5</v>
      </c>
    </row>
    <row r="369" spans="1:12" x14ac:dyDescent="0.3">
      <c r="A369" t="s">
        <v>2350</v>
      </c>
      <c r="B369" t="s">
        <v>272</v>
      </c>
      <c r="C369" t="s">
        <v>272</v>
      </c>
      <c r="D369" t="s">
        <v>9</v>
      </c>
      <c r="E369" t="s">
        <v>9</v>
      </c>
      <c r="F369" t="s">
        <v>272</v>
      </c>
      <c r="G369" t="s">
        <v>8</v>
      </c>
      <c r="H369" t="s">
        <v>272</v>
      </c>
      <c r="I369" t="s">
        <v>9</v>
      </c>
      <c r="J369" t="s">
        <v>272</v>
      </c>
      <c r="K369" t="s">
        <v>272</v>
      </c>
      <c r="L369">
        <f t="shared" si="4"/>
        <v>6</v>
      </c>
    </row>
    <row r="370" spans="1:12" x14ac:dyDescent="0.3">
      <c r="A370" t="s">
        <v>2355</v>
      </c>
      <c r="B370" t="s">
        <v>272</v>
      </c>
      <c r="C370" t="s">
        <v>272</v>
      </c>
      <c r="D370" t="s">
        <v>272</v>
      </c>
      <c r="E370" t="s">
        <v>272</v>
      </c>
      <c r="F370" t="s">
        <v>272</v>
      </c>
      <c r="G370" t="s">
        <v>8</v>
      </c>
      <c r="H370" t="s">
        <v>273</v>
      </c>
      <c r="I370" t="s">
        <v>9</v>
      </c>
      <c r="J370" t="s">
        <v>272</v>
      </c>
      <c r="K370" t="s">
        <v>272</v>
      </c>
      <c r="L370">
        <f t="shared" si="4"/>
        <v>7</v>
      </c>
    </row>
    <row r="371" spans="1:12" x14ac:dyDescent="0.3">
      <c r="A371" t="s">
        <v>2362</v>
      </c>
      <c r="B371" t="s">
        <v>272</v>
      </c>
      <c r="C371" t="s">
        <v>272</v>
      </c>
      <c r="D371" t="s">
        <v>9</v>
      </c>
      <c r="E371" t="s">
        <v>9</v>
      </c>
      <c r="F371" t="s">
        <v>272</v>
      </c>
      <c r="G371" t="s">
        <v>8</v>
      </c>
      <c r="H371" t="s">
        <v>273</v>
      </c>
      <c r="I371" t="s">
        <v>9</v>
      </c>
      <c r="J371" t="s">
        <v>272</v>
      </c>
      <c r="K371" t="s">
        <v>272</v>
      </c>
      <c r="L371">
        <f t="shared" si="4"/>
        <v>5</v>
      </c>
    </row>
    <row r="372" spans="1:12" x14ac:dyDescent="0.3">
      <c r="A372" t="s">
        <v>2637</v>
      </c>
      <c r="B372" t="s">
        <v>272</v>
      </c>
      <c r="C372" t="s">
        <v>9</v>
      </c>
      <c r="D372" t="s">
        <v>9</v>
      </c>
      <c r="E372" t="s">
        <v>9</v>
      </c>
      <c r="F372" t="s">
        <v>9</v>
      </c>
      <c r="G372" t="s">
        <v>8</v>
      </c>
      <c r="H372" t="s">
        <v>272</v>
      </c>
      <c r="I372" t="s">
        <v>9</v>
      </c>
      <c r="J372" t="s">
        <v>272</v>
      </c>
      <c r="K372" t="s">
        <v>272</v>
      </c>
      <c r="L372">
        <f t="shared" si="4"/>
        <v>4</v>
      </c>
    </row>
    <row r="373" spans="1:12" x14ac:dyDescent="0.3">
      <c r="A373" t="s">
        <v>2373</v>
      </c>
      <c r="B373" t="s">
        <v>272</v>
      </c>
      <c r="C373" t="s">
        <v>272</v>
      </c>
      <c r="D373" t="s">
        <v>272</v>
      </c>
      <c r="E373" t="s">
        <v>272</v>
      </c>
      <c r="F373" t="s">
        <v>272</v>
      </c>
      <c r="G373" t="s">
        <v>8</v>
      </c>
      <c r="H373" t="s">
        <v>273</v>
      </c>
      <c r="I373" t="s">
        <v>9</v>
      </c>
      <c r="J373" t="s">
        <v>272</v>
      </c>
      <c r="K373" t="s">
        <v>273</v>
      </c>
      <c r="L373">
        <f t="shared" si="4"/>
        <v>6</v>
      </c>
    </row>
    <row r="374" spans="1:12" x14ac:dyDescent="0.3">
      <c r="A374" t="s">
        <v>2638</v>
      </c>
      <c r="B374" t="s">
        <v>272</v>
      </c>
      <c r="C374" t="s">
        <v>272</v>
      </c>
      <c r="D374" t="s">
        <v>272</v>
      </c>
      <c r="E374" t="s">
        <v>9</v>
      </c>
      <c r="F374" t="s">
        <v>9</v>
      </c>
      <c r="G374" t="s">
        <v>8</v>
      </c>
      <c r="H374" t="s">
        <v>273</v>
      </c>
      <c r="I374" t="s">
        <v>9</v>
      </c>
      <c r="J374" t="s">
        <v>272</v>
      </c>
      <c r="K374" t="s">
        <v>273</v>
      </c>
      <c r="L374">
        <f t="shared" si="4"/>
        <v>4</v>
      </c>
    </row>
    <row r="375" spans="1:12" x14ac:dyDescent="0.3">
      <c r="A375" t="s">
        <v>2381</v>
      </c>
      <c r="B375" t="s">
        <v>272</v>
      </c>
      <c r="C375" t="s">
        <v>272</v>
      </c>
      <c r="D375" t="s">
        <v>9</v>
      </c>
      <c r="E375" t="s">
        <v>9</v>
      </c>
      <c r="F375" t="s">
        <v>9</v>
      </c>
      <c r="G375" t="s">
        <v>8</v>
      </c>
      <c r="H375" t="s">
        <v>273</v>
      </c>
      <c r="I375" t="s">
        <v>9</v>
      </c>
      <c r="J375" t="s">
        <v>272</v>
      </c>
      <c r="K375" t="s">
        <v>273</v>
      </c>
      <c r="L375">
        <f t="shared" si="4"/>
        <v>3</v>
      </c>
    </row>
    <row r="376" spans="1:12" x14ac:dyDescent="0.3">
      <c r="A376" t="s">
        <v>2385</v>
      </c>
      <c r="B376" t="s">
        <v>272</v>
      </c>
      <c r="C376" t="s">
        <v>9</v>
      </c>
      <c r="D376" t="s">
        <v>9</v>
      </c>
      <c r="E376" t="s">
        <v>9</v>
      </c>
      <c r="F376" t="s">
        <v>9</v>
      </c>
      <c r="G376" t="s">
        <v>8</v>
      </c>
      <c r="H376" t="s">
        <v>273</v>
      </c>
      <c r="I376" t="s">
        <v>9</v>
      </c>
      <c r="J376" t="s">
        <v>272</v>
      </c>
      <c r="K376" t="s">
        <v>272</v>
      </c>
      <c r="L376">
        <f t="shared" si="4"/>
        <v>3</v>
      </c>
    </row>
    <row r="377" spans="1:12" x14ac:dyDescent="0.3">
      <c r="A377" t="s">
        <v>2389</v>
      </c>
      <c r="B377" t="s">
        <v>272</v>
      </c>
      <c r="C377" t="s">
        <v>272</v>
      </c>
      <c r="D377" t="s">
        <v>9</v>
      </c>
      <c r="E377" t="s">
        <v>272</v>
      </c>
      <c r="F377" t="s">
        <v>9</v>
      </c>
      <c r="G377" t="s">
        <v>8</v>
      </c>
      <c r="H377" t="s">
        <v>273</v>
      </c>
      <c r="I377" t="s">
        <v>9</v>
      </c>
      <c r="J377" t="s">
        <v>272</v>
      </c>
      <c r="K377" t="s">
        <v>273</v>
      </c>
      <c r="L377">
        <f t="shared" si="4"/>
        <v>4</v>
      </c>
    </row>
    <row r="378" spans="1:12" x14ac:dyDescent="0.3">
      <c r="A378" t="s">
        <v>2394</v>
      </c>
      <c r="B378" t="s">
        <v>272</v>
      </c>
      <c r="C378" t="s">
        <v>272</v>
      </c>
      <c r="D378" t="s">
        <v>9</v>
      </c>
      <c r="E378" t="s">
        <v>9</v>
      </c>
      <c r="F378" t="s">
        <v>272</v>
      </c>
      <c r="G378" t="s">
        <v>8</v>
      </c>
      <c r="H378" t="s">
        <v>273</v>
      </c>
      <c r="I378" t="s">
        <v>9</v>
      </c>
      <c r="J378" t="s">
        <v>272</v>
      </c>
      <c r="K378" t="s">
        <v>273</v>
      </c>
      <c r="L378">
        <f t="shared" si="4"/>
        <v>4</v>
      </c>
    </row>
    <row r="379" spans="1:12" x14ac:dyDescent="0.3">
      <c r="A379" t="s">
        <v>2400</v>
      </c>
      <c r="B379" t="s">
        <v>272</v>
      </c>
      <c r="C379" t="s">
        <v>272</v>
      </c>
      <c r="D379" t="s">
        <v>9</v>
      </c>
      <c r="E379" t="s">
        <v>9</v>
      </c>
      <c r="F379" t="s">
        <v>272</v>
      </c>
      <c r="G379" t="s">
        <v>8</v>
      </c>
      <c r="H379" t="s">
        <v>273</v>
      </c>
      <c r="I379" t="s">
        <v>9</v>
      </c>
      <c r="J379" t="s">
        <v>272</v>
      </c>
      <c r="K379" t="s">
        <v>273</v>
      </c>
      <c r="L379">
        <f t="shared" si="4"/>
        <v>4</v>
      </c>
    </row>
    <row r="380" spans="1:12" x14ac:dyDescent="0.3">
      <c r="A380" t="s">
        <v>2404</v>
      </c>
      <c r="B380" t="s">
        <v>272</v>
      </c>
      <c r="C380" t="s">
        <v>9</v>
      </c>
      <c r="D380" t="s">
        <v>9</v>
      </c>
      <c r="E380" t="s">
        <v>9</v>
      </c>
      <c r="F380" t="s">
        <v>9</v>
      </c>
      <c r="G380" t="s">
        <v>8</v>
      </c>
      <c r="H380" t="s">
        <v>273</v>
      </c>
      <c r="I380" t="s">
        <v>9</v>
      </c>
      <c r="J380" t="s">
        <v>273</v>
      </c>
      <c r="K380" t="s">
        <v>272</v>
      </c>
      <c r="L380">
        <f t="shared" si="4"/>
        <v>2</v>
      </c>
    </row>
    <row r="381" spans="1:12" x14ac:dyDescent="0.3">
      <c r="A381" t="s">
        <v>2409</v>
      </c>
      <c r="B381" t="s">
        <v>272</v>
      </c>
      <c r="C381" t="s">
        <v>272</v>
      </c>
      <c r="D381" t="s">
        <v>272</v>
      </c>
      <c r="E381" t="s">
        <v>9</v>
      </c>
      <c r="F381" t="s">
        <v>272</v>
      </c>
      <c r="G381" t="s">
        <v>8</v>
      </c>
      <c r="H381" t="s">
        <v>272</v>
      </c>
      <c r="I381" t="s">
        <v>9</v>
      </c>
      <c r="J381" t="s">
        <v>272</v>
      </c>
      <c r="K381" t="s">
        <v>272</v>
      </c>
      <c r="L381">
        <f t="shared" si="4"/>
        <v>7</v>
      </c>
    </row>
    <row r="382" spans="1:12" x14ac:dyDescent="0.3">
      <c r="A382" t="s">
        <v>2413</v>
      </c>
      <c r="B382" t="s">
        <v>272</v>
      </c>
      <c r="C382" t="s">
        <v>272</v>
      </c>
      <c r="D382" t="s">
        <v>9</v>
      </c>
      <c r="E382" t="s">
        <v>9</v>
      </c>
      <c r="F382" t="s">
        <v>9</v>
      </c>
      <c r="G382" t="s">
        <v>8</v>
      </c>
      <c r="H382" t="s">
        <v>273</v>
      </c>
      <c r="I382" t="s">
        <v>9</v>
      </c>
      <c r="J382" t="s">
        <v>273</v>
      </c>
      <c r="K382" t="s">
        <v>273</v>
      </c>
      <c r="L382">
        <f t="shared" si="4"/>
        <v>2</v>
      </c>
    </row>
    <row r="383" spans="1:12" x14ac:dyDescent="0.3">
      <c r="A383" t="s">
        <v>2419</v>
      </c>
      <c r="B383" t="s">
        <v>272</v>
      </c>
      <c r="C383" t="s">
        <v>9</v>
      </c>
      <c r="D383" t="s">
        <v>272</v>
      </c>
      <c r="E383" t="s">
        <v>9</v>
      </c>
      <c r="F383" t="s">
        <v>272</v>
      </c>
      <c r="G383" t="s">
        <v>8</v>
      </c>
      <c r="H383" t="s">
        <v>273</v>
      </c>
      <c r="I383" t="s">
        <v>9</v>
      </c>
      <c r="J383" t="s">
        <v>272</v>
      </c>
      <c r="K383" t="s">
        <v>273</v>
      </c>
      <c r="L383">
        <f t="shared" si="4"/>
        <v>4</v>
      </c>
    </row>
    <row r="384" spans="1:12" x14ac:dyDescent="0.3">
      <c r="A384" t="s">
        <v>2423</v>
      </c>
      <c r="B384" t="s">
        <v>272</v>
      </c>
      <c r="C384" t="s">
        <v>272</v>
      </c>
      <c r="D384" t="s">
        <v>272</v>
      </c>
      <c r="E384" t="s">
        <v>272</v>
      </c>
      <c r="F384" t="s">
        <v>272</v>
      </c>
      <c r="G384" t="s">
        <v>8</v>
      </c>
      <c r="H384" t="s">
        <v>273</v>
      </c>
      <c r="I384" t="s">
        <v>272</v>
      </c>
      <c r="J384" t="s">
        <v>272</v>
      </c>
      <c r="K384" t="s">
        <v>272</v>
      </c>
      <c r="L384">
        <f t="shared" si="4"/>
        <v>8</v>
      </c>
    </row>
    <row r="385" spans="1:12" x14ac:dyDescent="0.3">
      <c r="A385" t="s">
        <v>2426</v>
      </c>
      <c r="B385" t="s">
        <v>272</v>
      </c>
      <c r="C385" t="s">
        <v>272</v>
      </c>
      <c r="D385" t="s">
        <v>272</v>
      </c>
      <c r="E385" t="s">
        <v>272</v>
      </c>
      <c r="F385" t="s">
        <v>272</v>
      </c>
      <c r="G385" t="s">
        <v>8</v>
      </c>
      <c r="H385" t="s">
        <v>273</v>
      </c>
      <c r="I385" t="s">
        <v>9</v>
      </c>
      <c r="J385" t="s">
        <v>272</v>
      </c>
      <c r="K385" t="s">
        <v>273</v>
      </c>
      <c r="L385">
        <f t="shared" si="4"/>
        <v>6</v>
      </c>
    </row>
    <row r="386" spans="1:12" x14ac:dyDescent="0.3">
      <c r="A386" t="s">
        <v>2431</v>
      </c>
      <c r="B386" t="s">
        <v>272</v>
      </c>
      <c r="C386" t="s">
        <v>272</v>
      </c>
      <c r="D386" t="s">
        <v>8</v>
      </c>
      <c r="E386" t="s">
        <v>9</v>
      </c>
      <c r="F386" t="s">
        <v>9</v>
      </c>
      <c r="G386" t="s">
        <v>8</v>
      </c>
      <c r="H386" t="s">
        <v>272</v>
      </c>
      <c r="I386" t="s">
        <v>9</v>
      </c>
      <c r="J386" t="s">
        <v>272</v>
      </c>
      <c r="K386" t="s">
        <v>272</v>
      </c>
      <c r="L386">
        <f t="shared" si="4"/>
        <v>5</v>
      </c>
    </row>
    <row r="387" spans="1:12" x14ac:dyDescent="0.3">
      <c r="A387" t="s">
        <v>2434</v>
      </c>
      <c r="B387" t="s">
        <v>272</v>
      </c>
      <c r="C387" t="s">
        <v>272</v>
      </c>
      <c r="D387" t="s">
        <v>8</v>
      </c>
      <c r="E387" t="s">
        <v>8</v>
      </c>
      <c r="F387" t="s">
        <v>8</v>
      </c>
      <c r="G387" t="s">
        <v>8</v>
      </c>
      <c r="H387" t="s">
        <v>272</v>
      </c>
      <c r="I387" t="s">
        <v>9</v>
      </c>
      <c r="J387" t="s">
        <v>272</v>
      </c>
      <c r="K387" t="s">
        <v>273</v>
      </c>
      <c r="L387">
        <f t="shared" si="4"/>
        <v>4</v>
      </c>
    </row>
    <row r="388" spans="1:12" x14ac:dyDescent="0.3">
      <c r="A388" t="s">
        <v>2436</v>
      </c>
      <c r="B388" t="s">
        <v>272</v>
      </c>
      <c r="C388" t="s">
        <v>272</v>
      </c>
      <c r="D388" t="s">
        <v>9</v>
      </c>
      <c r="E388" t="s">
        <v>9</v>
      </c>
      <c r="F388" t="s">
        <v>9</v>
      </c>
      <c r="G388" t="s">
        <v>8</v>
      </c>
      <c r="H388" t="s">
        <v>272</v>
      </c>
      <c r="I388" t="s">
        <v>9</v>
      </c>
      <c r="J388" t="s">
        <v>272</v>
      </c>
      <c r="K388" t="s">
        <v>273</v>
      </c>
      <c r="L388">
        <f t="shared" si="4"/>
        <v>4</v>
      </c>
    </row>
    <row r="389" spans="1:12" x14ac:dyDescent="0.3">
      <c r="A389" t="s">
        <v>2458</v>
      </c>
      <c r="B389" t="s">
        <v>272</v>
      </c>
      <c r="C389" t="s">
        <v>272</v>
      </c>
      <c r="D389" t="s">
        <v>9</v>
      </c>
      <c r="E389" t="s">
        <v>9</v>
      </c>
      <c r="F389" t="s">
        <v>9</v>
      </c>
      <c r="G389" t="s">
        <v>8</v>
      </c>
      <c r="H389" t="s">
        <v>272</v>
      </c>
      <c r="I389" t="s">
        <v>9</v>
      </c>
      <c r="J389" t="s">
        <v>272</v>
      </c>
      <c r="K389" t="s">
        <v>273</v>
      </c>
      <c r="L389">
        <f t="shared" si="4"/>
        <v>4</v>
      </c>
    </row>
    <row r="390" spans="1:12" x14ac:dyDescent="0.3">
      <c r="A390" t="s">
        <v>2440</v>
      </c>
      <c r="B390" t="s">
        <v>272</v>
      </c>
      <c r="C390" t="s">
        <v>272</v>
      </c>
      <c r="D390" t="s">
        <v>9</v>
      </c>
      <c r="E390" t="s">
        <v>9</v>
      </c>
      <c r="F390" t="s">
        <v>9</v>
      </c>
      <c r="G390" t="s">
        <v>8</v>
      </c>
      <c r="H390" t="s">
        <v>272</v>
      </c>
      <c r="I390" t="s">
        <v>272</v>
      </c>
      <c r="J390" t="s">
        <v>272</v>
      </c>
      <c r="K390" t="s">
        <v>272</v>
      </c>
      <c r="L390">
        <f t="shared" si="4"/>
        <v>6</v>
      </c>
    </row>
    <row r="391" spans="1:12" x14ac:dyDescent="0.3">
      <c r="A391" t="s">
        <v>2443</v>
      </c>
      <c r="B391" t="s">
        <v>272</v>
      </c>
      <c r="C391" t="s">
        <v>272</v>
      </c>
      <c r="D391" t="s">
        <v>272</v>
      </c>
      <c r="E391" t="s">
        <v>9</v>
      </c>
      <c r="F391" t="s">
        <v>9</v>
      </c>
      <c r="G391" t="s">
        <v>8</v>
      </c>
      <c r="H391" t="s">
        <v>272</v>
      </c>
      <c r="I391" t="s">
        <v>9</v>
      </c>
      <c r="J391" t="s">
        <v>272</v>
      </c>
      <c r="K391" t="s">
        <v>272</v>
      </c>
      <c r="L391">
        <f t="shared" si="4"/>
        <v>6</v>
      </c>
    </row>
    <row r="392" spans="1:12" x14ac:dyDescent="0.3">
      <c r="A392" t="s">
        <v>2446</v>
      </c>
      <c r="B392" t="s">
        <v>272</v>
      </c>
      <c r="C392" t="s">
        <v>272</v>
      </c>
      <c r="D392" t="s">
        <v>9</v>
      </c>
      <c r="E392" t="s">
        <v>9</v>
      </c>
      <c r="F392" t="s">
        <v>9</v>
      </c>
      <c r="G392" t="s">
        <v>8</v>
      </c>
      <c r="H392" t="s">
        <v>272</v>
      </c>
      <c r="I392" t="s">
        <v>9</v>
      </c>
      <c r="J392" t="s">
        <v>272</v>
      </c>
      <c r="K392" t="s">
        <v>273</v>
      </c>
      <c r="L392">
        <f t="shared" si="4"/>
        <v>4</v>
      </c>
    </row>
    <row r="393" spans="1:12" x14ac:dyDescent="0.3">
      <c r="A393" t="s">
        <v>2449</v>
      </c>
      <c r="B393" t="s">
        <v>272</v>
      </c>
      <c r="C393" t="s">
        <v>272</v>
      </c>
      <c r="D393" t="s">
        <v>9</v>
      </c>
      <c r="E393" t="s">
        <v>9</v>
      </c>
      <c r="F393" t="s">
        <v>9</v>
      </c>
      <c r="G393" t="s">
        <v>8</v>
      </c>
      <c r="H393" t="s">
        <v>272</v>
      </c>
      <c r="I393" t="s">
        <v>272</v>
      </c>
      <c r="J393" t="s">
        <v>272</v>
      </c>
      <c r="K393" t="s">
        <v>273</v>
      </c>
      <c r="L393">
        <f t="shared" si="4"/>
        <v>5</v>
      </c>
    </row>
    <row r="394" spans="1:12" x14ac:dyDescent="0.3">
      <c r="A394" t="s">
        <v>2454</v>
      </c>
      <c r="B394" t="s">
        <v>272</v>
      </c>
      <c r="C394" t="s">
        <v>272</v>
      </c>
      <c r="D394" t="s">
        <v>8</v>
      </c>
      <c r="E394" t="s">
        <v>8</v>
      </c>
      <c r="F394" t="s">
        <v>8</v>
      </c>
      <c r="G394" t="s">
        <v>8</v>
      </c>
      <c r="H394" t="s">
        <v>272</v>
      </c>
      <c r="I394" t="s">
        <v>9</v>
      </c>
      <c r="J394" t="s">
        <v>272</v>
      </c>
      <c r="K394" t="s">
        <v>273</v>
      </c>
      <c r="L394">
        <f t="shared" si="4"/>
        <v>4</v>
      </c>
    </row>
    <row r="395" spans="1:12" x14ac:dyDescent="0.3">
      <c r="A395" t="s">
        <v>2459</v>
      </c>
      <c r="B395" t="s">
        <v>272</v>
      </c>
      <c r="C395" t="s">
        <v>272</v>
      </c>
      <c r="D395" t="s">
        <v>9</v>
      </c>
      <c r="E395" t="s">
        <v>9</v>
      </c>
      <c r="F395" t="s">
        <v>9</v>
      </c>
      <c r="G395" t="s">
        <v>8</v>
      </c>
      <c r="H395" t="s">
        <v>272</v>
      </c>
      <c r="I395" t="s">
        <v>9</v>
      </c>
      <c r="J395" t="s">
        <v>272</v>
      </c>
      <c r="K395" t="s">
        <v>272</v>
      </c>
      <c r="L395">
        <f t="shared" si="4"/>
        <v>5</v>
      </c>
    </row>
    <row r="396" spans="1:12" x14ac:dyDescent="0.3">
      <c r="A396" t="s">
        <v>2462</v>
      </c>
      <c r="B396" t="s">
        <v>272</v>
      </c>
      <c r="C396" t="s">
        <v>9</v>
      </c>
      <c r="D396" t="s">
        <v>272</v>
      </c>
      <c r="E396" t="s">
        <v>272</v>
      </c>
      <c r="F396" t="s">
        <v>272</v>
      </c>
      <c r="G396" t="s">
        <v>8</v>
      </c>
      <c r="H396" t="s">
        <v>273</v>
      </c>
      <c r="I396" t="s">
        <v>272</v>
      </c>
      <c r="J396" t="s">
        <v>272</v>
      </c>
      <c r="K396" t="s">
        <v>273</v>
      </c>
      <c r="L396">
        <f t="shared" ref="L396:L421" si="5">COUNTIF(B396:K396, "Yes")</f>
        <v>6</v>
      </c>
    </row>
    <row r="397" spans="1:12" x14ac:dyDescent="0.3">
      <c r="A397" t="s">
        <v>2469</v>
      </c>
      <c r="B397" t="s">
        <v>272</v>
      </c>
      <c r="C397" t="s">
        <v>9</v>
      </c>
      <c r="D397" t="s">
        <v>272</v>
      </c>
      <c r="E397" t="s">
        <v>272</v>
      </c>
      <c r="F397" t="s">
        <v>272</v>
      </c>
      <c r="G397" t="s">
        <v>8</v>
      </c>
      <c r="H397" t="s">
        <v>273</v>
      </c>
      <c r="I397" t="s">
        <v>9</v>
      </c>
      <c r="J397" t="s">
        <v>272</v>
      </c>
      <c r="K397" t="s">
        <v>272</v>
      </c>
      <c r="L397">
        <f t="shared" si="5"/>
        <v>6</v>
      </c>
    </row>
    <row r="398" spans="1:12" x14ac:dyDescent="0.3">
      <c r="A398" t="s">
        <v>2473</v>
      </c>
      <c r="B398" t="s">
        <v>273</v>
      </c>
      <c r="C398" t="s">
        <v>9</v>
      </c>
      <c r="D398" t="s">
        <v>9</v>
      </c>
      <c r="E398" t="s">
        <v>9</v>
      </c>
      <c r="F398" t="s">
        <v>9</v>
      </c>
      <c r="G398" t="s">
        <v>8</v>
      </c>
      <c r="H398" t="s">
        <v>273</v>
      </c>
      <c r="I398" t="s">
        <v>9</v>
      </c>
      <c r="J398" t="s">
        <v>273</v>
      </c>
      <c r="K398" t="s">
        <v>273</v>
      </c>
      <c r="L398">
        <f t="shared" si="5"/>
        <v>0</v>
      </c>
    </row>
    <row r="399" spans="1:12" x14ac:dyDescent="0.3">
      <c r="A399" t="s">
        <v>2480</v>
      </c>
      <c r="B399" t="s">
        <v>272</v>
      </c>
      <c r="C399" t="s">
        <v>272</v>
      </c>
      <c r="D399" t="s">
        <v>9</v>
      </c>
      <c r="E399" t="s">
        <v>9</v>
      </c>
      <c r="F399" t="s">
        <v>9</v>
      </c>
      <c r="G399" t="s">
        <v>8</v>
      </c>
      <c r="H399" t="s">
        <v>273</v>
      </c>
      <c r="I399" t="s">
        <v>9</v>
      </c>
      <c r="J399" t="s">
        <v>272</v>
      </c>
      <c r="K399" t="s">
        <v>272</v>
      </c>
      <c r="L399">
        <f t="shared" si="5"/>
        <v>4</v>
      </c>
    </row>
    <row r="400" spans="1:12" x14ac:dyDescent="0.3">
      <c r="A400" t="s">
        <v>2484</v>
      </c>
      <c r="B400" t="s">
        <v>272</v>
      </c>
      <c r="C400" t="s">
        <v>9</v>
      </c>
      <c r="D400" t="s">
        <v>9</v>
      </c>
      <c r="E400" t="s">
        <v>9</v>
      </c>
      <c r="F400" t="s">
        <v>272</v>
      </c>
      <c r="G400" t="s">
        <v>8</v>
      </c>
      <c r="H400" t="s">
        <v>273</v>
      </c>
      <c r="I400" t="s">
        <v>9</v>
      </c>
      <c r="J400" t="s">
        <v>272</v>
      </c>
      <c r="K400" t="s">
        <v>272</v>
      </c>
      <c r="L400">
        <f t="shared" si="5"/>
        <v>4</v>
      </c>
    </row>
    <row r="401" spans="1:12" x14ac:dyDescent="0.3">
      <c r="A401" t="s">
        <v>2487</v>
      </c>
      <c r="B401" t="s">
        <v>272</v>
      </c>
      <c r="C401" t="s">
        <v>9</v>
      </c>
      <c r="D401" t="s">
        <v>9</v>
      </c>
      <c r="E401" t="s">
        <v>9</v>
      </c>
      <c r="F401" t="s">
        <v>9</v>
      </c>
      <c r="G401" t="s">
        <v>8</v>
      </c>
      <c r="H401" t="s">
        <v>273</v>
      </c>
      <c r="I401" t="s">
        <v>9</v>
      </c>
      <c r="J401" t="s">
        <v>272</v>
      </c>
      <c r="K401" t="s">
        <v>272</v>
      </c>
      <c r="L401">
        <f t="shared" si="5"/>
        <v>3</v>
      </c>
    </row>
    <row r="402" spans="1:12" x14ac:dyDescent="0.3">
      <c r="A402" t="s">
        <v>2494</v>
      </c>
      <c r="B402" t="s">
        <v>272</v>
      </c>
      <c r="C402" t="s">
        <v>9</v>
      </c>
      <c r="D402" t="s">
        <v>272</v>
      </c>
      <c r="E402" t="s">
        <v>272</v>
      </c>
      <c r="F402" t="s">
        <v>272</v>
      </c>
      <c r="G402" t="s">
        <v>8</v>
      </c>
      <c r="H402" t="s">
        <v>273</v>
      </c>
      <c r="I402" t="s">
        <v>9</v>
      </c>
      <c r="J402" t="s">
        <v>272</v>
      </c>
      <c r="K402" t="s">
        <v>272</v>
      </c>
      <c r="L402">
        <f t="shared" si="5"/>
        <v>6</v>
      </c>
    </row>
    <row r="403" spans="1:12" x14ac:dyDescent="0.3">
      <c r="A403" t="s">
        <v>2498</v>
      </c>
      <c r="B403" t="s">
        <v>272</v>
      </c>
      <c r="C403" t="s">
        <v>9</v>
      </c>
      <c r="D403" t="s">
        <v>9</v>
      </c>
      <c r="E403" t="s">
        <v>9</v>
      </c>
      <c r="F403" t="s">
        <v>9</v>
      </c>
      <c r="G403" t="s">
        <v>8</v>
      </c>
      <c r="H403" t="s">
        <v>273</v>
      </c>
      <c r="I403" t="s">
        <v>9</v>
      </c>
      <c r="J403" t="s">
        <v>272</v>
      </c>
      <c r="K403" t="s">
        <v>272</v>
      </c>
      <c r="L403">
        <f t="shared" si="5"/>
        <v>3</v>
      </c>
    </row>
    <row r="404" spans="1:12" x14ac:dyDescent="0.3">
      <c r="A404" t="s">
        <v>2502</v>
      </c>
      <c r="B404" t="s">
        <v>272</v>
      </c>
      <c r="C404" t="s">
        <v>9</v>
      </c>
      <c r="D404" t="s">
        <v>9</v>
      </c>
      <c r="E404" t="s">
        <v>9</v>
      </c>
      <c r="F404" t="s">
        <v>9</v>
      </c>
      <c r="G404" t="s">
        <v>8</v>
      </c>
      <c r="H404" t="s">
        <v>273</v>
      </c>
      <c r="I404" t="s">
        <v>9</v>
      </c>
      <c r="J404" t="s">
        <v>272</v>
      </c>
      <c r="K404" t="s">
        <v>273</v>
      </c>
      <c r="L404">
        <f t="shared" si="5"/>
        <v>2</v>
      </c>
    </row>
    <row r="405" spans="1:12" x14ac:dyDescent="0.3">
      <c r="A405" t="s">
        <v>2506</v>
      </c>
      <c r="B405" t="s">
        <v>272</v>
      </c>
      <c r="C405" t="s">
        <v>272</v>
      </c>
      <c r="D405" t="s">
        <v>9</v>
      </c>
      <c r="E405" t="s">
        <v>9</v>
      </c>
      <c r="F405" t="s">
        <v>272</v>
      </c>
      <c r="G405" t="s">
        <v>8</v>
      </c>
      <c r="H405" t="s">
        <v>273</v>
      </c>
      <c r="I405" t="s">
        <v>9</v>
      </c>
      <c r="J405" t="s">
        <v>272</v>
      </c>
      <c r="K405" t="s">
        <v>273</v>
      </c>
      <c r="L405">
        <f t="shared" si="5"/>
        <v>4</v>
      </c>
    </row>
    <row r="406" spans="1:12" x14ac:dyDescent="0.3">
      <c r="A406" t="s">
        <v>2511</v>
      </c>
      <c r="B406" t="s">
        <v>272</v>
      </c>
      <c r="C406" t="s">
        <v>272</v>
      </c>
      <c r="D406" t="s">
        <v>9</v>
      </c>
      <c r="E406" t="s">
        <v>9</v>
      </c>
      <c r="F406" t="s">
        <v>272</v>
      </c>
      <c r="G406" t="s">
        <v>8</v>
      </c>
      <c r="H406" t="s">
        <v>273</v>
      </c>
      <c r="I406" t="s">
        <v>9</v>
      </c>
      <c r="J406" t="s">
        <v>272</v>
      </c>
      <c r="K406" t="s">
        <v>273</v>
      </c>
      <c r="L406">
        <f t="shared" si="5"/>
        <v>4</v>
      </c>
    </row>
    <row r="407" spans="1:12" x14ac:dyDescent="0.3">
      <c r="A407" t="s">
        <v>2514</v>
      </c>
      <c r="B407" t="s">
        <v>272</v>
      </c>
      <c r="C407" t="s">
        <v>272</v>
      </c>
      <c r="D407" t="s">
        <v>9</v>
      </c>
      <c r="E407" t="s">
        <v>9</v>
      </c>
      <c r="F407" t="s">
        <v>272</v>
      </c>
      <c r="G407" t="s">
        <v>8</v>
      </c>
      <c r="H407" t="s">
        <v>272</v>
      </c>
      <c r="I407" t="s">
        <v>9</v>
      </c>
      <c r="J407" t="s">
        <v>272</v>
      </c>
      <c r="K407" t="s">
        <v>273</v>
      </c>
      <c r="L407">
        <f t="shared" si="5"/>
        <v>5</v>
      </c>
    </row>
    <row r="408" spans="1:12" x14ac:dyDescent="0.3">
      <c r="A408" t="s">
        <v>2517</v>
      </c>
      <c r="B408" t="s">
        <v>272</v>
      </c>
      <c r="C408" t="s">
        <v>272</v>
      </c>
      <c r="D408" t="s">
        <v>9</v>
      </c>
      <c r="E408" t="s">
        <v>9</v>
      </c>
      <c r="F408" t="s">
        <v>272</v>
      </c>
      <c r="G408" t="s">
        <v>8</v>
      </c>
      <c r="H408" t="s">
        <v>272</v>
      </c>
      <c r="I408" t="s">
        <v>9</v>
      </c>
      <c r="J408" t="s">
        <v>272</v>
      </c>
      <c r="K408" t="s">
        <v>273</v>
      </c>
      <c r="L408">
        <f t="shared" si="5"/>
        <v>5</v>
      </c>
    </row>
    <row r="409" spans="1:12" x14ac:dyDescent="0.3">
      <c r="A409" t="s">
        <v>2520</v>
      </c>
      <c r="B409" t="s">
        <v>272</v>
      </c>
      <c r="C409" t="s">
        <v>272</v>
      </c>
      <c r="D409" t="s">
        <v>9</v>
      </c>
      <c r="E409" t="s">
        <v>9</v>
      </c>
      <c r="F409" t="s">
        <v>272</v>
      </c>
      <c r="G409" t="s">
        <v>8</v>
      </c>
      <c r="H409" t="s">
        <v>272</v>
      </c>
      <c r="I409" t="s">
        <v>9</v>
      </c>
      <c r="J409" t="s">
        <v>272</v>
      </c>
      <c r="K409" t="s">
        <v>273</v>
      </c>
      <c r="L409">
        <f t="shared" si="5"/>
        <v>5</v>
      </c>
    </row>
    <row r="410" spans="1:12" x14ac:dyDescent="0.3">
      <c r="A410" t="s">
        <v>2524</v>
      </c>
      <c r="B410" t="s">
        <v>272</v>
      </c>
      <c r="C410" t="s">
        <v>272</v>
      </c>
      <c r="D410" t="s">
        <v>8</v>
      </c>
      <c r="E410" t="s">
        <v>9</v>
      </c>
      <c r="F410" t="s">
        <v>9</v>
      </c>
      <c r="G410" t="s">
        <v>8</v>
      </c>
      <c r="H410" t="s">
        <v>272</v>
      </c>
      <c r="I410" t="s">
        <v>9</v>
      </c>
      <c r="J410" t="s">
        <v>273</v>
      </c>
      <c r="K410" t="s">
        <v>273</v>
      </c>
      <c r="L410">
        <f t="shared" si="5"/>
        <v>3</v>
      </c>
    </row>
    <row r="411" spans="1:12" x14ac:dyDescent="0.3">
      <c r="A411" t="s">
        <v>2527</v>
      </c>
      <c r="B411" t="s">
        <v>272</v>
      </c>
      <c r="C411" t="s">
        <v>9</v>
      </c>
      <c r="D411" t="s">
        <v>8</v>
      </c>
      <c r="E411" t="s">
        <v>9</v>
      </c>
      <c r="F411" t="s">
        <v>9</v>
      </c>
      <c r="G411" t="s">
        <v>8</v>
      </c>
      <c r="H411" t="s">
        <v>273</v>
      </c>
      <c r="I411" t="s">
        <v>9</v>
      </c>
      <c r="J411" t="s">
        <v>272</v>
      </c>
      <c r="K411" t="s">
        <v>272</v>
      </c>
      <c r="L411">
        <f t="shared" si="5"/>
        <v>3</v>
      </c>
    </row>
    <row r="412" spans="1:12" x14ac:dyDescent="0.3">
      <c r="A412" t="s">
        <v>2534</v>
      </c>
      <c r="B412" t="s">
        <v>272</v>
      </c>
      <c r="C412" t="s">
        <v>9</v>
      </c>
      <c r="D412" t="s">
        <v>272</v>
      </c>
      <c r="E412" t="s">
        <v>9</v>
      </c>
      <c r="F412" t="s">
        <v>272</v>
      </c>
      <c r="G412" t="s">
        <v>8</v>
      </c>
      <c r="H412" t="s">
        <v>273</v>
      </c>
      <c r="I412" t="s">
        <v>272</v>
      </c>
      <c r="J412" t="s">
        <v>272</v>
      </c>
      <c r="K412" t="s">
        <v>272</v>
      </c>
      <c r="L412">
        <f t="shared" si="5"/>
        <v>6</v>
      </c>
    </row>
    <row r="413" spans="1:12" x14ac:dyDescent="0.3">
      <c r="A413" t="s">
        <v>2537</v>
      </c>
      <c r="B413" t="s">
        <v>272</v>
      </c>
      <c r="C413" t="s">
        <v>272</v>
      </c>
      <c r="D413" t="s">
        <v>9</v>
      </c>
      <c r="E413" t="s">
        <v>9</v>
      </c>
      <c r="F413" t="s">
        <v>9</v>
      </c>
      <c r="G413" t="s">
        <v>8</v>
      </c>
      <c r="H413" t="s">
        <v>273</v>
      </c>
      <c r="I413" t="s">
        <v>9</v>
      </c>
      <c r="J413" t="s">
        <v>272</v>
      </c>
      <c r="K413" t="s">
        <v>272</v>
      </c>
      <c r="L413">
        <f t="shared" si="5"/>
        <v>4</v>
      </c>
    </row>
    <row r="414" spans="1:12" x14ac:dyDescent="0.3">
      <c r="A414" t="s">
        <v>2540</v>
      </c>
      <c r="B414" t="s">
        <v>272</v>
      </c>
      <c r="C414" t="s">
        <v>272</v>
      </c>
      <c r="D414" t="s">
        <v>9</v>
      </c>
      <c r="E414" t="s">
        <v>9</v>
      </c>
      <c r="F414" t="s">
        <v>9</v>
      </c>
      <c r="G414" t="s">
        <v>8</v>
      </c>
      <c r="H414" t="s">
        <v>273</v>
      </c>
      <c r="I414" t="s">
        <v>9</v>
      </c>
      <c r="J414" t="s">
        <v>272</v>
      </c>
      <c r="K414" t="s">
        <v>272</v>
      </c>
      <c r="L414">
        <f t="shared" si="5"/>
        <v>4</v>
      </c>
    </row>
    <row r="415" spans="1:12" x14ac:dyDescent="0.3">
      <c r="A415" t="s">
        <v>2543</v>
      </c>
      <c r="B415" t="s">
        <v>272</v>
      </c>
      <c r="C415" t="s">
        <v>9</v>
      </c>
      <c r="D415" t="s">
        <v>9</v>
      </c>
      <c r="E415" t="s">
        <v>9</v>
      </c>
      <c r="F415" t="s">
        <v>9</v>
      </c>
      <c r="G415" t="s">
        <v>8</v>
      </c>
      <c r="H415" t="s">
        <v>273</v>
      </c>
      <c r="I415" t="s">
        <v>9</v>
      </c>
      <c r="J415" t="s">
        <v>272</v>
      </c>
      <c r="K415" t="s">
        <v>273</v>
      </c>
      <c r="L415">
        <f t="shared" si="5"/>
        <v>2</v>
      </c>
    </row>
    <row r="416" spans="1:12" x14ac:dyDescent="0.3">
      <c r="A416" t="s">
        <v>2546</v>
      </c>
      <c r="B416" t="s">
        <v>273</v>
      </c>
      <c r="C416" t="s">
        <v>9</v>
      </c>
      <c r="D416" t="s">
        <v>9</v>
      </c>
      <c r="E416" t="s">
        <v>9</v>
      </c>
      <c r="F416" t="s">
        <v>9</v>
      </c>
      <c r="G416" t="s">
        <v>8</v>
      </c>
      <c r="H416" t="s">
        <v>273</v>
      </c>
      <c r="I416" t="s">
        <v>9</v>
      </c>
      <c r="J416" t="s">
        <v>272</v>
      </c>
      <c r="K416" t="s">
        <v>273</v>
      </c>
      <c r="L416">
        <f t="shared" si="5"/>
        <v>1</v>
      </c>
    </row>
    <row r="417" spans="1:12" x14ac:dyDescent="0.3">
      <c r="A417" t="s">
        <v>2577</v>
      </c>
      <c r="B417" t="s">
        <v>272</v>
      </c>
      <c r="C417" t="s">
        <v>9</v>
      </c>
      <c r="D417" t="s">
        <v>9</v>
      </c>
      <c r="E417" t="s">
        <v>9</v>
      </c>
      <c r="F417" t="s">
        <v>9</v>
      </c>
      <c r="G417" t="s">
        <v>8</v>
      </c>
      <c r="H417" t="s">
        <v>273</v>
      </c>
      <c r="I417" t="s">
        <v>9</v>
      </c>
      <c r="J417" t="s">
        <v>272</v>
      </c>
      <c r="K417" t="s">
        <v>273</v>
      </c>
      <c r="L417">
        <f t="shared" si="5"/>
        <v>2</v>
      </c>
    </row>
    <row r="418" spans="1:12" x14ac:dyDescent="0.3">
      <c r="A418" t="s">
        <v>2580</v>
      </c>
    </row>
    <row r="419" spans="1:12" x14ac:dyDescent="0.3">
      <c r="A419" t="s">
        <v>2583</v>
      </c>
    </row>
    <row r="420" spans="1:12" x14ac:dyDescent="0.3">
      <c r="A420" t="s">
        <v>2585</v>
      </c>
    </row>
    <row r="421" spans="1:12" x14ac:dyDescent="0.3">
      <c r="A421" t="s">
        <v>2588</v>
      </c>
      <c r="B421" t="s">
        <v>272</v>
      </c>
      <c r="C421" t="s">
        <v>9</v>
      </c>
      <c r="D421" t="s">
        <v>9</v>
      </c>
      <c r="E421" t="s">
        <v>9</v>
      </c>
      <c r="F421" t="s">
        <v>9</v>
      </c>
      <c r="G421" t="s">
        <v>8</v>
      </c>
      <c r="H421" t="s">
        <v>273</v>
      </c>
      <c r="I421" t="s">
        <v>9</v>
      </c>
      <c r="J421" t="s">
        <v>273</v>
      </c>
      <c r="K421" t="s">
        <v>273</v>
      </c>
      <c r="L421">
        <f t="shared" si="5"/>
        <v>1</v>
      </c>
    </row>
    <row r="422" spans="1:12" x14ac:dyDescent="0.3">
      <c r="A422" t="s">
        <v>2590</v>
      </c>
    </row>
  </sheetData>
  <conditionalFormatting sqref="A1">
    <cfRule type="cellIs" dxfId="19" priority="15" stopIfTrue="1" operator="equal">
      <formula>"NA"</formula>
    </cfRule>
    <cfRule type="cellIs" dxfId="18" priority="16" stopIfTrue="1" operator="equal">
      <formula>"?"</formula>
    </cfRule>
    <cfRule type="cellIs" dxfId="17" priority="17" stopIfTrue="1" operator="equal">
      <formula>"N"</formula>
    </cfRule>
    <cfRule type="cellIs" dxfId="16" priority="18" stopIfTrue="1" operator="equal">
      <formula>"Y"</formula>
    </cfRule>
  </conditionalFormatting>
  <conditionalFormatting sqref="A1">
    <cfRule type="cellIs" dxfId="15" priority="13" operator="equal">
      <formula>"low"</formula>
    </cfRule>
    <cfRule type="cellIs" dxfId="14" priority="14" operator="equal">
      <formula>"high"</formula>
    </cfRule>
  </conditionalFormatting>
  <conditionalFormatting sqref="B2:K1048576">
    <cfRule type="containsText" dxfId="13" priority="2" operator="containsText" text="Unsure">
      <formula>NOT(ISERROR(SEARCH("Unsure",B2)))</formula>
    </cfRule>
    <cfRule type="containsText" dxfId="12" priority="3" operator="containsText" text="NR">
      <formula>NOT(ISERROR(SEARCH("NR",B2)))</formula>
    </cfRule>
    <cfRule type="containsText" dxfId="11" priority="4" operator="containsText" text="Unsure">
      <formula>NOT(ISERROR(SEARCH("Unsure",B2)))</formula>
    </cfRule>
    <cfRule type="containsText" dxfId="10" priority="5" operator="containsText" text="No">
      <formula>NOT(ISERROR(SEARCH("No",B2)))</formula>
    </cfRule>
    <cfRule type="containsText" dxfId="9" priority="6" operator="containsText" text="Yes">
      <formula>NOT(ISERROR(SEARCH("Yes",B2)))</formula>
    </cfRule>
  </conditionalFormatting>
  <conditionalFormatting sqref="L2:L1048576">
    <cfRule type="colorScale" priority="1">
      <colorScale>
        <cfvo type="num" val="1"/>
        <cfvo type="num" val="4"/>
        <cfvo type="num" val="9"/>
        <color rgb="FFF8696B"/>
        <color rgb="FFFFEB84"/>
        <color rgb="FF63BE7B"/>
      </colorScale>
    </cfRule>
  </conditionalFormatting>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5F367258-9027-4763-9315-5C7F54699E2D}">
          <x14:formula1>
            <xm:f>'Data validation'!$U$8:$U$12</xm:f>
          </x14:formula1>
          <xm:sqref>B2:K1048576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050A0-7554-40B6-A78C-B5EF6AA80B73}">
  <dimension ref="A1:F69"/>
  <sheetViews>
    <sheetView workbookViewId="0">
      <pane ySplit="1" topLeftCell="A28" activePane="bottomLeft" state="frozen"/>
      <selection pane="bottomLeft" activeCell="A37" sqref="A37"/>
    </sheetView>
  </sheetViews>
  <sheetFormatPr defaultRowHeight="14.4" x14ac:dyDescent="0.3"/>
  <cols>
    <col min="1" max="1" width="27.6640625" customWidth="1"/>
    <col min="2" max="2" width="24" customWidth="1"/>
    <col min="3" max="3" width="52.33203125" style="4" customWidth="1"/>
    <col min="4" max="4" width="62.6640625" style="4" customWidth="1"/>
    <col min="6" max="6" width="37.6640625" customWidth="1"/>
  </cols>
  <sheetData>
    <row r="1" spans="1:6" ht="18" thickBot="1" x14ac:dyDescent="0.4">
      <c r="A1" s="1" t="s">
        <v>0</v>
      </c>
      <c r="B1" s="1" t="s">
        <v>1</v>
      </c>
      <c r="C1" s="7" t="s">
        <v>2</v>
      </c>
      <c r="D1" s="7" t="s">
        <v>3</v>
      </c>
      <c r="F1" s="1" t="s">
        <v>52</v>
      </c>
    </row>
    <row r="2" spans="1:6" ht="72.599999999999994" thickTop="1" x14ac:dyDescent="0.3">
      <c r="A2" s="9" t="s">
        <v>18</v>
      </c>
      <c r="B2" t="s">
        <v>19</v>
      </c>
      <c r="C2" s="4" t="s">
        <v>22</v>
      </c>
      <c r="F2" s="9" t="s">
        <v>54</v>
      </c>
    </row>
    <row r="3" spans="1:6" ht="28.8" x14ac:dyDescent="0.3">
      <c r="A3" s="8" t="s">
        <v>14</v>
      </c>
      <c r="B3" t="s">
        <v>19</v>
      </c>
      <c r="C3" s="4" t="s">
        <v>249</v>
      </c>
      <c r="F3" s="10" t="s">
        <v>55</v>
      </c>
    </row>
    <row r="4" spans="1:6" x14ac:dyDescent="0.3">
      <c r="A4" s="8" t="s">
        <v>4</v>
      </c>
      <c r="B4" t="s">
        <v>20</v>
      </c>
      <c r="C4" s="4" t="s">
        <v>23</v>
      </c>
      <c r="F4" s="26" t="s">
        <v>56</v>
      </c>
    </row>
    <row r="5" spans="1:6" x14ac:dyDescent="0.3">
      <c r="A5" s="8" t="s">
        <v>5</v>
      </c>
      <c r="B5" t="s">
        <v>19</v>
      </c>
      <c r="C5" s="4" t="s">
        <v>21</v>
      </c>
      <c r="F5" s="12" t="s">
        <v>57</v>
      </c>
    </row>
    <row r="6" spans="1:6" ht="86.4" x14ac:dyDescent="0.3">
      <c r="A6" s="8" t="s">
        <v>32</v>
      </c>
      <c r="B6" t="s">
        <v>19</v>
      </c>
      <c r="C6" s="4" t="s">
        <v>34</v>
      </c>
      <c r="F6" s="13" t="s">
        <v>53</v>
      </c>
    </row>
    <row r="7" spans="1:6" ht="43.2" x14ac:dyDescent="0.3">
      <c r="A7" s="10" t="s">
        <v>16</v>
      </c>
      <c r="B7" t="s">
        <v>103</v>
      </c>
      <c r="C7" s="4" t="s">
        <v>66</v>
      </c>
      <c r="F7" s="30" t="s">
        <v>854</v>
      </c>
    </row>
    <row r="8" spans="1:6" ht="43.2" x14ac:dyDescent="0.3">
      <c r="A8" s="10" t="s">
        <v>7</v>
      </c>
      <c r="B8" t="s">
        <v>103</v>
      </c>
      <c r="C8" s="4" t="s">
        <v>65</v>
      </c>
      <c r="D8" s="4" t="s">
        <v>31</v>
      </c>
      <c r="F8" s="25" t="s">
        <v>855</v>
      </c>
    </row>
    <row r="9" spans="1:6" x14ac:dyDescent="0.3">
      <c r="A9" s="10" t="s">
        <v>15</v>
      </c>
      <c r="B9" t="s">
        <v>103</v>
      </c>
      <c r="C9" s="4" t="s">
        <v>33</v>
      </c>
      <c r="D9" s="4" t="s">
        <v>30</v>
      </c>
    </row>
    <row r="10" spans="1:6" ht="28.8" x14ac:dyDescent="0.3">
      <c r="A10" s="10" t="s">
        <v>222</v>
      </c>
      <c r="B10" t="s">
        <v>103</v>
      </c>
      <c r="C10" s="4" t="s">
        <v>226</v>
      </c>
      <c r="D10" s="4" t="s">
        <v>1258</v>
      </c>
    </row>
    <row r="11" spans="1:6" ht="43.2" x14ac:dyDescent="0.3">
      <c r="A11" s="10" t="s">
        <v>223</v>
      </c>
      <c r="B11" t="s">
        <v>103</v>
      </c>
      <c r="C11" s="4" t="s">
        <v>227</v>
      </c>
    </row>
    <row r="12" spans="1:6" ht="72" customHeight="1" x14ac:dyDescent="0.3">
      <c r="A12" s="10" t="s">
        <v>167</v>
      </c>
      <c r="B12" t="s">
        <v>123</v>
      </c>
      <c r="C12" s="4" t="s">
        <v>877</v>
      </c>
      <c r="D12" s="49" t="s">
        <v>187</v>
      </c>
    </row>
    <row r="13" spans="1:6" ht="28.8" x14ac:dyDescent="0.3">
      <c r="A13" s="10" t="s">
        <v>166</v>
      </c>
      <c r="B13" t="s">
        <v>123</v>
      </c>
      <c r="C13" s="4" t="s">
        <v>878</v>
      </c>
      <c r="D13" s="49"/>
    </row>
    <row r="14" spans="1:6" ht="28.8" x14ac:dyDescent="0.3">
      <c r="A14" s="10" t="s">
        <v>168</v>
      </c>
      <c r="B14" t="s">
        <v>123</v>
      </c>
      <c r="C14" s="4" t="s">
        <v>879</v>
      </c>
      <c r="D14" s="49"/>
    </row>
    <row r="15" spans="1:6" ht="28.8" x14ac:dyDescent="0.3">
      <c r="A15" s="10" t="s">
        <v>170</v>
      </c>
      <c r="B15" t="s">
        <v>123</v>
      </c>
      <c r="C15" s="4" t="s">
        <v>880</v>
      </c>
      <c r="D15" s="49" t="s">
        <v>173</v>
      </c>
    </row>
    <row r="16" spans="1:6" ht="28.8" x14ac:dyDescent="0.3">
      <c r="A16" s="10" t="s">
        <v>171</v>
      </c>
      <c r="B16" t="s">
        <v>123</v>
      </c>
      <c r="C16" s="4" t="s">
        <v>881</v>
      </c>
      <c r="D16" s="49"/>
    </row>
    <row r="17" spans="1:4" ht="28.8" x14ac:dyDescent="0.3">
      <c r="A17" s="10" t="s">
        <v>172</v>
      </c>
      <c r="B17" t="s">
        <v>123</v>
      </c>
      <c r="C17" s="4" t="s">
        <v>882</v>
      </c>
      <c r="D17" s="49"/>
    </row>
    <row r="18" spans="1:4" x14ac:dyDescent="0.3">
      <c r="A18" s="10" t="s">
        <v>68</v>
      </c>
      <c r="B18" t="s">
        <v>169</v>
      </c>
      <c r="C18" s="4" t="s">
        <v>62</v>
      </c>
    </row>
    <row r="19" spans="1:4" ht="28.8" x14ac:dyDescent="0.3">
      <c r="A19" s="10" t="s">
        <v>58</v>
      </c>
      <c r="B19" t="s">
        <v>169</v>
      </c>
      <c r="C19" s="4" t="s">
        <v>60</v>
      </c>
      <c r="D19" s="4" t="s">
        <v>1666</v>
      </c>
    </row>
    <row r="20" spans="1:4" x14ac:dyDescent="0.3">
      <c r="A20" s="10" t="s">
        <v>69</v>
      </c>
      <c r="B20" t="s">
        <v>169</v>
      </c>
      <c r="C20" s="4" t="s">
        <v>67</v>
      </c>
    </row>
    <row r="21" spans="1:4" ht="28.8" x14ac:dyDescent="0.3">
      <c r="A21" s="10" t="s">
        <v>59</v>
      </c>
      <c r="B21" t="s">
        <v>169</v>
      </c>
      <c r="C21" s="4" t="s">
        <v>61</v>
      </c>
      <c r="D21" s="4" t="s">
        <v>1666</v>
      </c>
    </row>
    <row r="22" spans="1:4" ht="43.2" x14ac:dyDescent="0.3">
      <c r="A22" s="10" t="s">
        <v>70</v>
      </c>
      <c r="B22" t="s">
        <v>29</v>
      </c>
      <c r="C22" s="4" t="s">
        <v>64</v>
      </c>
      <c r="D22" s="4" t="s">
        <v>72</v>
      </c>
    </row>
    <row r="23" spans="1:4" ht="43.2" x14ac:dyDescent="0.3">
      <c r="A23" s="10" t="s">
        <v>71</v>
      </c>
      <c r="B23" t="s">
        <v>29</v>
      </c>
      <c r="C23" s="4" t="s">
        <v>63</v>
      </c>
      <c r="D23" s="4" t="s">
        <v>73</v>
      </c>
    </row>
    <row r="24" spans="1:4" ht="43.2" x14ac:dyDescent="0.3">
      <c r="A24" s="11" t="s">
        <v>149</v>
      </c>
      <c r="B24" t="s">
        <v>103</v>
      </c>
      <c r="C24" s="4" t="s">
        <v>150</v>
      </c>
      <c r="D24" s="4" t="s">
        <v>105</v>
      </c>
    </row>
    <row r="25" spans="1:4" ht="43.2" x14ac:dyDescent="0.3">
      <c r="A25" s="11" t="s">
        <v>148</v>
      </c>
      <c r="B25" t="s">
        <v>103</v>
      </c>
      <c r="C25" s="4" t="s">
        <v>151</v>
      </c>
      <c r="D25" s="4" t="s">
        <v>152</v>
      </c>
    </row>
    <row r="26" spans="1:4" ht="43.2" x14ac:dyDescent="0.3">
      <c r="A26" s="11" t="s">
        <v>74</v>
      </c>
      <c r="B26" t="s">
        <v>103</v>
      </c>
      <c r="C26" s="4" t="s">
        <v>75</v>
      </c>
    </row>
    <row r="27" spans="1:4" ht="86.4" x14ac:dyDescent="0.3">
      <c r="A27" s="11" t="s">
        <v>90</v>
      </c>
      <c r="B27" t="s">
        <v>103</v>
      </c>
      <c r="C27" s="4" t="s">
        <v>237</v>
      </c>
    </row>
    <row r="28" spans="1:4" ht="28.8" x14ac:dyDescent="0.3">
      <c r="A28" s="11" t="s">
        <v>79</v>
      </c>
      <c r="B28" t="s">
        <v>123</v>
      </c>
      <c r="C28" s="4" t="s">
        <v>81</v>
      </c>
    </row>
    <row r="29" spans="1:4" ht="86.4" x14ac:dyDescent="0.3">
      <c r="A29" s="11" t="s">
        <v>80</v>
      </c>
      <c r="B29" t="s">
        <v>103</v>
      </c>
      <c r="C29" s="4" t="s">
        <v>192</v>
      </c>
    </row>
    <row r="30" spans="1:4" ht="28.8" x14ac:dyDescent="0.3">
      <c r="A30" s="11" t="s">
        <v>2643</v>
      </c>
      <c r="B30" t="s">
        <v>123</v>
      </c>
      <c r="C30" s="4" t="s">
        <v>2645</v>
      </c>
      <c r="D30" s="4" t="s">
        <v>2644</v>
      </c>
    </row>
    <row r="31" spans="1:4" x14ac:dyDescent="0.3">
      <c r="A31" s="11" t="s">
        <v>205</v>
      </c>
      <c r="B31" t="s">
        <v>123</v>
      </c>
      <c r="C31" s="4" t="s">
        <v>208</v>
      </c>
    </row>
    <row r="32" spans="1:4" x14ac:dyDescent="0.3">
      <c r="A32" s="11" t="s">
        <v>206</v>
      </c>
      <c r="B32" t="s">
        <v>103</v>
      </c>
      <c r="C32" s="4" t="s">
        <v>207</v>
      </c>
    </row>
    <row r="33" spans="1:4" x14ac:dyDescent="0.3">
      <c r="A33" s="11" t="s">
        <v>82</v>
      </c>
      <c r="B33" t="s">
        <v>103</v>
      </c>
      <c r="C33" s="4" t="s">
        <v>104</v>
      </c>
    </row>
    <row r="34" spans="1:4" x14ac:dyDescent="0.3">
      <c r="A34" s="11" t="s">
        <v>229</v>
      </c>
      <c r="B34" t="s">
        <v>29</v>
      </c>
      <c r="C34" s="4" t="s">
        <v>230</v>
      </c>
    </row>
    <row r="35" spans="1:4" ht="28.8" x14ac:dyDescent="0.3">
      <c r="A35" s="11" t="s">
        <v>228</v>
      </c>
      <c r="B35" t="s">
        <v>123</v>
      </c>
      <c r="C35" s="4" t="s">
        <v>251</v>
      </c>
    </row>
    <row r="36" spans="1:4" ht="28.8" x14ac:dyDescent="0.3">
      <c r="A36" s="11" t="s">
        <v>88</v>
      </c>
      <c r="B36" t="s">
        <v>123</v>
      </c>
      <c r="C36" s="4" t="s">
        <v>89</v>
      </c>
    </row>
    <row r="37" spans="1:4" ht="57.6" x14ac:dyDescent="0.3">
      <c r="A37" s="12" t="s">
        <v>106</v>
      </c>
      <c r="B37" t="s">
        <v>103</v>
      </c>
      <c r="C37" s="4" t="s">
        <v>111</v>
      </c>
      <c r="D37" s="4" t="s">
        <v>110</v>
      </c>
    </row>
    <row r="38" spans="1:4" ht="43.2" x14ac:dyDescent="0.3">
      <c r="A38" s="12" t="s">
        <v>108</v>
      </c>
      <c r="B38" t="s">
        <v>103</v>
      </c>
      <c r="C38" s="4" t="s">
        <v>112</v>
      </c>
      <c r="D38" s="4" t="s">
        <v>848</v>
      </c>
    </row>
    <row r="39" spans="1:4" ht="57.6" x14ac:dyDescent="0.3">
      <c r="A39" s="12" t="s">
        <v>107</v>
      </c>
      <c r="B39" t="s">
        <v>123</v>
      </c>
      <c r="C39" s="4" t="s">
        <v>849</v>
      </c>
    </row>
    <row r="40" spans="1:4" ht="57.6" x14ac:dyDescent="0.3">
      <c r="A40" s="12" t="s">
        <v>109</v>
      </c>
      <c r="B40" t="s">
        <v>19</v>
      </c>
      <c r="C40" s="4" t="s">
        <v>113</v>
      </c>
    </row>
    <row r="41" spans="1:4" ht="72" x14ac:dyDescent="0.3">
      <c r="A41" s="12" t="s">
        <v>177</v>
      </c>
      <c r="B41" t="s">
        <v>123</v>
      </c>
      <c r="C41" s="4" t="s">
        <v>262</v>
      </c>
    </row>
    <row r="42" spans="1:4" ht="28.8" x14ac:dyDescent="0.3">
      <c r="A42" s="12" t="s">
        <v>154</v>
      </c>
      <c r="B42" t="s">
        <v>103</v>
      </c>
      <c r="C42" s="4" t="s">
        <v>155</v>
      </c>
    </row>
    <row r="43" spans="1:4" ht="28.8" x14ac:dyDescent="0.3">
      <c r="A43" s="13" t="s">
        <v>296</v>
      </c>
      <c r="B43" t="s">
        <v>123</v>
      </c>
      <c r="C43" s="4" t="s">
        <v>295</v>
      </c>
    </row>
    <row r="44" spans="1:4" ht="43.2" x14ac:dyDescent="0.3">
      <c r="A44" s="13" t="s">
        <v>240</v>
      </c>
      <c r="B44" t="s">
        <v>103</v>
      </c>
      <c r="C44" s="4" t="s">
        <v>873</v>
      </c>
      <c r="D44" s="4" t="s">
        <v>872</v>
      </c>
    </row>
    <row r="45" spans="1:4" ht="28.8" x14ac:dyDescent="0.3">
      <c r="A45" s="13" t="s">
        <v>114</v>
      </c>
      <c r="B45" t="s">
        <v>123</v>
      </c>
      <c r="C45" s="4" t="s">
        <v>118</v>
      </c>
      <c r="D45" s="4" t="s">
        <v>418</v>
      </c>
    </row>
    <row r="46" spans="1:4" ht="28.8" x14ac:dyDescent="0.3">
      <c r="A46" s="13" t="s">
        <v>193</v>
      </c>
      <c r="B46" t="s">
        <v>123</v>
      </c>
      <c r="C46" s="4" t="s">
        <v>115</v>
      </c>
    </row>
    <row r="47" spans="1:4" ht="28.8" x14ac:dyDescent="0.3">
      <c r="A47" s="13" t="s">
        <v>116</v>
      </c>
      <c r="B47" t="s">
        <v>123</v>
      </c>
      <c r="C47" s="4" t="s">
        <v>117</v>
      </c>
      <c r="D47" s="4" t="s">
        <v>119</v>
      </c>
    </row>
    <row r="48" spans="1:4" ht="28.8" x14ac:dyDescent="0.3">
      <c r="A48" s="13" t="s">
        <v>194</v>
      </c>
      <c r="B48" t="s">
        <v>123</v>
      </c>
      <c r="C48" s="4" t="s">
        <v>120</v>
      </c>
    </row>
    <row r="49" spans="1:4" ht="57.6" x14ac:dyDescent="0.3">
      <c r="A49" s="13" t="s">
        <v>238</v>
      </c>
      <c r="B49" t="s">
        <v>123</v>
      </c>
      <c r="C49" s="4" t="s">
        <v>325</v>
      </c>
      <c r="D49" s="4" t="s">
        <v>239</v>
      </c>
    </row>
    <row r="50" spans="1:4" ht="28.8" x14ac:dyDescent="0.3">
      <c r="A50" s="13" t="s">
        <v>326</v>
      </c>
      <c r="B50" t="s">
        <v>123</v>
      </c>
      <c r="C50" s="4" t="s">
        <v>327</v>
      </c>
    </row>
    <row r="51" spans="1:4" ht="28.8" x14ac:dyDescent="0.3">
      <c r="A51" s="13" t="s">
        <v>127</v>
      </c>
      <c r="B51" t="s">
        <v>103</v>
      </c>
      <c r="C51" s="4" t="s">
        <v>126</v>
      </c>
    </row>
    <row r="52" spans="1:4" ht="43.2" x14ac:dyDescent="0.3">
      <c r="A52" s="13" t="s">
        <v>201</v>
      </c>
      <c r="B52" t="s">
        <v>103</v>
      </c>
      <c r="C52" s="4" t="s">
        <v>202</v>
      </c>
      <c r="D52" s="4" t="s">
        <v>2627</v>
      </c>
    </row>
    <row r="53" spans="1:4" ht="57.6" x14ac:dyDescent="0.3">
      <c r="A53" s="13" t="s">
        <v>2625</v>
      </c>
      <c r="B53" t="s">
        <v>123</v>
      </c>
      <c r="C53" s="4" t="s">
        <v>2631</v>
      </c>
      <c r="D53" s="4" t="s">
        <v>2628</v>
      </c>
    </row>
    <row r="54" spans="1:4" ht="57.6" x14ac:dyDescent="0.3">
      <c r="A54" s="13" t="s">
        <v>2626</v>
      </c>
      <c r="B54" t="s">
        <v>123</v>
      </c>
      <c r="C54" s="4" t="s">
        <v>2632</v>
      </c>
      <c r="D54" s="4" t="s">
        <v>2628</v>
      </c>
    </row>
    <row r="55" spans="1:4" ht="43.2" x14ac:dyDescent="0.3">
      <c r="A55" s="13" t="s">
        <v>2623</v>
      </c>
      <c r="B55" t="s">
        <v>123</v>
      </c>
      <c r="C55" s="4" t="s">
        <v>2629</v>
      </c>
      <c r="D55" s="4" t="s">
        <v>2640</v>
      </c>
    </row>
    <row r="56" spans="1:4" ht="72" x14ac:dyDescent="0.3">
      <c r="A56" s="13" t="s">
        <v>2639</v>
      </c>
      <c r="B56" t="s">
        <v>123</v>
      </c>
      <c r="C56" s="4" t="s">
        <v>2641</v>
      </c>
      <c r="D56" s="4" t="s">
        <v>2642</v>
      </c>
    </row>
    <row r="57" spans="1:4" ht="43.2" x14ac:dyDescent="0.3">
      <c r="A57" s="13" t="s">
        <v>2624</v>
      </c>
      <c r="B57" t="s">
        <v>123</v>
      </c>
      <c r="C57" s="4" t="s">
        <v>2630</v>
      </c>
      <c r="D57" s="4" t="s">
        <v>2640</v>
      </c>
    </row>
    <row r="58" spans="1:4" ht="57.6" x14ac:dyDescent="0.3">
      <c r="A58" s="13" t="s">
        <v>128</v>
      </c>
      <c r="B58" t="s">
        <v>103</v>
      </c>
      <c r="C58" s="4" t="s">
        <v>129</v>
      </c>
    </row>
    <row r="59" spans="1:4" ht="28.8" x14ac:dyDescent="0.3">
      <c r="A59" s="13" t="s">
        <v>124</v>
      </c>
      <c r="B59" t="s">
        <v>29</v>
      </c>
      <c r="C59" s="4" t="s">
        <v>130</v>
      </c>
      <c r="D59" s="4" t="s">
        <v>418</v>
      </c>
    </row>
    <row r="60" spans="1:4" ht="28.8" x14ac:dyDescent="0.3">
      <c r="A60" s="13" t="s">
        <v>199</v>
      </c>
      <c r="B60" t="s">
        <v>29</v>
      </c>
      <c r="C60" s="4" t="s">
        <v>131</v>
      </c>
    </row>
    <row r="61" spans="1:4" ht="28.8" x14ac:dyDescent="0.3">
      <c r="A61" s="13" t="s">
        <v>125</v>
      </c>
      <c r="B61" t="s">
        <v>29</v>
      </c>
      <c r="C61" s="4" t="s">
        <v>132</v>
      </c>
    </row>
    <row r="62" spans="1:4" ht="28.8" x14ac:dyDescent="0.3">
      <c r="A62" s="13" t="s">
        <v>200</v>
      </c>
      <c r="B62" t="s">
        <v>29</v>
      </c>
      <c r="C62" s="4" t="s">
        <v>133</v>
      </c>
    </row>
    <row r="63" spans="1:4" ht="43.2" x14ac:dyDescent="0.3">
      <c r="A63" s="13" t="s">
        <v>203</v>
      </c>
      <c r="B63" t="s">
        <v>103</v>
      </c>
      <c r="C63" s="4" t="s">
        <v>202</v>
      </c>
      <c r="D63" s="4" t="s">
        <v>2627</v>
      </c>
    </row>
    <row r="64" spans="1:4" ht="28.8" x14ac:dyDescent="0.3">
      <c r="A64" s="13" t="s">
        <v>294</v>
      </c>
      <c r="B64" t="s">
        <v>123</v>
      </c>
      <c r="C64" s="4" t="s">
        <v>134</v>
      </c>
    </row>
    <row r="65" spans="1:4" ht="72" x14ac:dyDescent="0.3">
      <c r="A65" s="30" t="s">
        <v>852</v>
      </c>
      <c r="B65" t="s">
        <v>850</v>
      </c>
      <c r="C65" s="4" t="s">
        <v>1308</v>
      </c>
    </row>
    <row r="66" spans="1:4" ht="129.6" x14ac:dyDescent="0.3">
      <c r="A66" s="30" t="s">
        <v>853</v>
      </c>
      <c r="B66" t="s">
        <v>850</v>
      </c>
      <c r="C66" s="4" t="s">
        <v>864</v>
      </c>
      <c r="D66" s="4" t="s">
        <v>1307</v>
      </c>
    </row>
    <row r="67" spans="1:4" x14ac:dyDescent="0.3">
      <c r="A67" s="30" t="s">
        <v>3</v>
      </c>
      <c r="B67" t="s">
        <v>19</v>
      </c>
      <c r="C67" s="4" t="s">
        <v>851</v>
      </c>
    </row>
    <row r="68" spans="1:4" ht="28.8" x14ac:dyDescent="0.3">
      <c r="A68" s="30" t="s">
        <v>163</v>
      </c>
      <c r="B68" t="s">
        <v>19</v>
      </c>
      <c r="C68" s="4" t="s">
        <v>164</v>
      </c>
    </row>
    <row r="69" spans="1:4" ht="28.8" x14ac:dyDescent="0.3">
      <c r="A69" s="30" t="s">
        <v>13</v>
      </c>
      <c r="B69" t="s">
        <v>19</v>
      </c>
      <c r="C69" s="4" t="s">
        <v>165</v>
      </c>
    </row>
  </sheetData>
  <mergeCells count="2">
    <mergeCell ref="D12:D14"/>
    <mergeCell ref="D15:D17"/>
  </mergeCells>
  <conditionalFormatting sqref="A65">
    <cfRule type="containsBlanks" dxfId="8" priority="6">
      <formula>LEN(TRIM(A65))=0</formula>
    </cfRule>
  </conditionalFormatting>
  <conditionalFormatting sqref="A66">
    <cfRule type="containsBlanks" dxfId="7" priority="5">
      <formula>LEN(TRIM(A66))=0</formula>
    </cfRule>
  </conditionalFormatting>
  <conditionalFormatting sqref="A53">
    <cfRule type="containsBlanks" dxfId="6" priority="4">
      <formula>LEN(TRIM(A53))=0</formula>
    </cfRule>
  </conditionalFormatting>
  <conditionalFormatting sqref="A54">
    <cfRule type="containsBlanks" dxfId="5" priority="3">
      <formula>LEN(TRIM(A54))=0</formula>
    </cfRule>
  </conditionalFormatting>
  <conditionalFormatting sqref="A55:A56">
    <cfRule type="containsBlanks" dxfId="4" priority="2">
      <formula>LEN(TRIM(A55))=0</formula>
    </cfRule>
  </conditionalFormatting>
  <conditionalFormatting sqref="A57">
    <cfRule type="containsBlanks" dxfId="3" priority="1">
      <formula>LEN(TRIM(A57))=0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07F93-07CD-454B-AFAB-DD47DEB7283E}">
  <dimension ref="A1:U274"/>
  <sheetViews>
    <sheetView tabSelected="1" topLeftCell="J4" workbookViewId="0">
      <selection activeCell="L26" sqref="L26"/>
    </sheetView>
  </sheetViews>
  <sheetFormatPr defaultRowHeight="14.4" x14ac:dyDescent="0.3"/>
  <cols>
    <col min="1" max="1" width="13.6640625" customWidth="1"/>
    <col min="2" max="2" width="31.33203125" customWidth="1"/>
    <col min="4" max="4" width="13.5546875" customWidth="1"/>
    <col min="5" max="5" width="20.44140625" customWidth="1"/>
    <col min="6" max="6" width="23.6640625" customWidth="1"/>
    <col min="7" max="7" width="38.5546875" customWidth="1"/>
    <col min="8" max="8" width="20.33203125" customWidth="1"/>
    <col min="9" max="9" width="25.44140625" customWidth="1"/>
    <col min="10" max="10" width="23.6640625" customWidth="1"/>
    <col min="11" max="12" width="21.88671875" customWidth="1"/>
    <col min="13" max="13" width="22.33203125" customWidth="1"/>
    <col min="14" max="14" width="24.5546875" customWidth="1"/>
    <col min="15" max="16" width="20.5546875" customWidth="1"/>
    <col min="17" max="17" width="22.6640625" customWidth="1"/>
    <col min="18" max="18" width="16.44140625" customWidth="1"/>
    <col min="19" max="19" width="21.33203125" customWidth="1"/>
    <col min="20" max="20" width="15.44140625" customWidth="1"/>
    <col min="21" max="21" width="17.6640625" customWidth="1"/>
  </cols>
  <sheetData>
    <row r="1" spans="1:21" ht="21" x14ac:dyDescent="0.4">
      <c r="A1" s="6" t="s">
        <v>27</v>
      </c>
    </row>
    <row r="2" spans="1:21" ht="15.6" x14ac:dyDescent="0.3">
      <c r="A2" s="5" t="s">
        <v>26</v>
      </c>
      <c r="S2" t="s">
        <v>665</v>
      </c>
    </row>
    <row r="3" spans="1:21" ht="15.6" x14ac:dyDescent="0.3">
      <c r="A3" s="5" t="s">
        <v>28</v>
      </c>
      <c r="Q3" t="s">
        <v>270</v>
      </c>
    </row>
    <row r="4" spans="1:21" x14ac:dyDescent="0.3">
      <c r="S4" t="s">
        <v>1175</v>
      </c>
      <c r="T4" s="2" t="s">
        <v>184</v>
      </c>
    </row>
    <row r="5" spans="1:21" x14ac:dyDescent="0.3">
      <c r="I5" t="s">
        <v>2557</v>
      </c>
      <c r="J5" t="s">
        <v>2557</v>
      </c>
      <c r="L5" t="s">
        <v>2653</v>
      </c>
      <c r="O5" t="s">
        <v>2557</v>
      </c>
      <c r="Q5" t="s">
        <v>2557</v>
      </c>
      <c r="S5" t="s">
        <v>1216</v>
      </c>
    </row>
    <row r="6" spans="1:21" s="3" customFormat="1" x14ac:dyDescent="0.3">
      <c r="A6" s="3" t="s">
        <v>16</v>
      </c>
      <c r="B6" s="3" t="s">
        <v>7</v>
      </c>
      <c r="C6" s="3" t="s">
        <v>15</v>
      </c>
      <c r="D6" s="3" t="s">
        <v>222</v>
      </c>
      <c r="E6" s="3" t="s">
        <v>223</v>
      </c>
      <c r="F6" s="3" t="s">
        <v>74</v>
      </c>
      <c r="G6" s="3" t="s">
        <v>90</v>
      </c>
      <c r="H6" s="3" t="s">
        <v>17</v>
      </c>
      <c r="I6" s="3" t="s">
        <v>80</v>
      </c>
      <c r="J6" s="3" t="s">
        <v>206</v>
      </c>
      <c r="K6" s="3" t="s">
        <v>82</v>
      </c>
      <c r="L6" s="3" t="s">
        <v>2652</v>
      </c>
      <c r="M6" s="3" t="s">
        <v>106</v>
      </c>
      <c r="N6" s="3" t="s">
        <v>108</v>
      </c>
      <c r="O6" s="3" t="s">
        <v>109</v>
      </c>
      <c r="P6" s="3" t="s">
        <v>154</v>
      </c>
      <c r="Q6" s="3" t="s">
        <v>127</v>
      </c>
      <c r="R6" s="3" t="s">
        <v>195</v>
      </c>
      <c r="S6" s="3" t="s">
        <v>240</v>
      </c>
      <c r="T6" s="3" t="s">
        <v>128</v>
      </c>
      <c r="U6" s="3" t="s">
        <v>856</v>
      </c>
    </row>
    <row r="8" spans="1:21" x14ac:dyDescent="0.3">
      <c r="A8" t="s">
        <v>24</v>
      </c>
      <c r="B8" t="s">
        <v>9</v>
      </c>
      <c r="C8" t="s">
        <v>35</v>
      </c>
      <c r="D8" t="s">
        <v>9</v>
      </c>
      <c r="E8" t="s">
        <v>9</v>
      </c>
      <c r="F8" t="s">
        <v>77</v>
      </c>
      <c r="G8" t="s">
        <v>9</v>
      </c>
      <c r="H8" t="s">
        <v>9</v>
      </c>
      <c r="I8" t="s">
        <v>9</v>
      </c>
      <c r="J8" t="s">
        <v>9</v>
      </c>
      <c r="K8" t="s">
        <v>9</v>
      </c>
      <c r="L8" t="s">
        <v>9</v>
      </c>
      <c r="M8" t="s">
        <v>9</v>
      </c>
      <c r="N8" t="s">
        <v>8</v>
      </c>
      <c r="O8" t="s">
        <v>9</v>
      </c>
      <c r="P8" t="s">
        <v>9</v>
      </c>
      <c r="Q8" t="s">
        <v>9</v>
      </c>
      <c r="R8" t="s">
        <v>9</v>
      </c>
      <c r="S8" t="s">
        <v>9</v>
      </c>
      <c r="T8" t="s">
        <v>9</v>
      </c>
      <c r="U8" t="s">
        <v>9</v>
      </c>
    </row>
    <row r="9" spans="1:21" x14ac:dyDescent="0.3">
      <c r="A9" t="s">
        <v>25</v>
      </c>
      <c r="B9" t="s">
        <v>8</v>
      </c>
      <c r="C9" t="s">
        <v>36</v>
      </c>
      <c r="D9" t="s">
        <v>8</v>
      </c>
      <c r="E9" t="s">
        <v>8</v>
      </c>
      <c r="F9" t="s">
        <v>78</v>
      </c>
      <c r="G9" t="s">
        <v>8</v>
      </c>
      <c r="H9" t="s">
        <v>8</v>
      </c>
      <c r="I9" t="s">
        <v>8</v>
      </c>
      <c r="J9" t="s">
        <v>8</v>
      </c>
      <c r="K9" t="s">
        <v>8</v>
      </c>
      <c r="L9" t="s">
        <v>8</v>
      </c>
      <c r="M9" t="s">
        <v>8</v>
      </c>
      <c r="N9" t="s">
        <v>211</v>
      </c>
      <c r="O9" t="s">
        <v>8</v>
      </c>
      <c r="P9" t="s">
        <v>8</v>
      </c>
      <c r="Q9" t="s">
        <v>8</v>
      </c>
      <c r="R9" t="s">
        <v>8</v>
      </c>
      <c r="S9" t="s">
        <v>8</v>
      </c>
      <c r="T9" t="s">
        <v>8</v>
      </c>
      <c r="U9" t="s">
        <v>8</v>
      </c>
    </row>
    <row r="10" spans="1:21" x14ac:dyDescent="0.3">
      <c r="A10" t="s">
        <v>38</v>
      </c>
      <c r="B10" t="s">
        <v>47</v>
      </c>
      <c r="C10" t="s">
        <v>37</v>
      </c>
      <c r="D10" t="s">
        <v>12</v>
      </c>
      <c r="E10" t="s">
        <v>284</v>
      </c>
      <c r="F10" t="s">
        <v>76</v>
      </c>
      <c r="G10" t="s">
        <v>995</v>
      </c>
      <c r="H10" t="s">
        <v>47</v>
      </c>
      <c r="I10" t="s">
        <v>615</v>
      </c>
      <c r="J10" t="s">
        <v>1231</v>
      </c>
      <c r="K10" t="s">
        <v>47</v>
      </c>
      <c r="L10" t="s">
        <v>47</v>
      </c>
      <c r="M10" t="s">
        <v>12</v>
      </c>
      <c r="N10" t="s">
        <v>216</v>
      </c>
      <c r="O10" s="15" t="s">
        <v>552</v>
      </c>
      <c r="P10" t="s">
        <v>156</v>
      </c>
      <c r="Q10" s="15" t="s">
        <v>1741</v>
      </c>
      <c r="R10" t="s">
        <v>196</v>
      </c>
      <c r="S10" t="s">
        <v>215</v>
      </c>
      <c r="T10" t="s">
        <v>12</v>
      </c>
      <c r="U10" t="s">
        <v>272</v>
      </c>
    </row>
    <row r="11" spans="1:21" x14ac:dyDescent="0.3">
      <c r="A11" t="s">
        <v>39</v>
      </c>
      <c r="B11" t="s">
        <v>1786</v>
      </c>
      <c r="C11" t="s">
        <v>8</v>
      </c>
      <c r="D11" t="s">
        <v>337</v>
      </c>
      <c r="E11" t="s">
        <v>224</v>
      </c>
      <c r="F11" t="s">
        <v>2553</v>
      </c>
      <c r="G11" t="s">
        <v>94</v>
      </c>
      <c r="H11" t="s">
        <v>101</v>
      </c>
      <c r="I11" t="s">
        <v>338</v>
      </c>
      <c r="J11" t="s">
        <v>528</v>
      </c>
      <c r="K11" t="s">
        <v>83</v>
      </c>
      <c r="L11" t="s">
        <v>83</v>
      </c>
      <c r="M11" t="s">
        <v>1520</v>
      </c>
      <c r="N11" t="s">
        <v>217</v>
      </c>
      <c r="O11" t="s">
        <v>190</v>
      </c>
      <c r="P11" t="s">
        <v>157</v>
      </c>
      <c r="Q11" s="15" t="s">
        <v>1677</v>
      </c>
      <c r="R11" t="s">
        <v>197</v>
      </c>
      <c r="S11" t="s">
        <v>874</v>
      </c>
      <c r="T11" t="s">
        <v>47</v>
      </c>
      <c r="U11" t="s">
        <v>273</v>
      </c>
    </row>
    <row r="12" spans="1:21" x14ac:dyDescent="0.3">
      <c r="A12" t="s">
        <v>40</v>
      </c>
      <c r="B12" t="s">
        <v>923</v>
      </c>
      <c r="C12" t="s">
        <v>9</v>
      </c>
      <c r="D12" t="s">
        <v>1556</v>
      </c>
      <c r="E12" t="s">
        <v>225</v>
      </c>
      <c r="F12" t="s">
        <v>613</v>
      </c>
      <c r="G12" t="s">
        <v>1109</v>
      </c>
      <c r="H12" t="s">
        <v>2646</v>
      </c>
      <c r="I12" t="s">
        <v>180</v>
      </c>
      <c r="J12" t="s">
        <v>576</v>
      </c>
      <c r="K12" t="s">
        <v>1939</v>
      </c>
      <c r="L12" t="s">
        <v>1939</v>
      </c>
      <c r="M12" t="s">
        <v>1121</v>
      </c>
      <c r="N12" t="s">
        <v>212</v>
      </c>
      <c r="O12" t="s">
        <v>938</v>
      </c>
      <c r="P12" t="s">
        <v>158</v>
      </c>
      <c r="Q12" s="15" t="s">
        <v>839</v>
      </c>
      <c r="R12" t="s">
        <v>198</v>
      </c>
      <c r="S12" s="15" t="s">
        <v>1286</v>
      </c>
      <c r="T12" t="s">
        <v>955</v>
      </c>
      <c r="U12" t="s">
        <v>215</v>
      </c>
    </row>
    <row r="13" spans="1:21" x14ac:dyDescent="0.3">
      <c r="A13" t="s">
        <v>41</v>
      </c>
      <c r="B13" t="s">
        <v>1968</v>
      </c>
      <c r="D13" t="s">
        <v>801</v>
      </c>
      <c r="E13" t="s">
        <v>367</v>
      </c>
      <c r="F13" t="s">
        <v>614</v>
      </c>
      <c r="G13" t="s">
        <v>1871</v>
      </c>
      <c r="H13" t="s">
        <v>984</v>
      </c>
      <c r="I13" t="s">
        <v>356</v>
      </c>
      <c r="J13" t="s">
        <v>537</v>
      </c>
      <c r="K13" t="s">
        <v>231</v>
      </c>
      <c r="L13" t="s">
        <v>729</v>
      </c>
      <c r="M13" t="s">
        <v>724</v>
      </c>
      <c r="N13" t="s">
        <v>218</v>
      </c>
      <c r="O13" t="s">
        <v>513</v>
      </c>
      <c r="Q13" t="s">
        <v>1415</v>
      </c>
      <c r="R13" s="15" t="s">
        <v>475</v>
      </c>
      <c r="S13" t="s">
        <v>875</v>
      </c>
      <c r="T13" t="s">
        <v>1217</v>
      </c>
    </row>
    <row r="14" spans="1:21" x14ac:dyDescent="0.3">
      <c r="A14" t="s">
        <v>42</v>
      </c>
      <c r="B14" t="s">
        <v>2281</v>
      </c>
      <c r="D14" t="s">
        <v>6</v>
      </c>
      <c r="E14" t="s">
        <v>802</v>
      </c>
      <c r="F14" t="s">
        <v>9</v>
      </c>
      <c r="G14" t="s">
        <v>1875</v>
      </c>
      <c r="H14" t="s">
        <v>99</v>
      </c>
      <c r="I14" t="s">
        <v>897</v>
      </c>
      <c r="J14" t="s">
        <v>252</v>
      </c>
      <c r="K14" t="s">
        <v>321</v>
      </c>
      <c r="L14" t="s">
        <v>719</v>
      </c>
      <c r="M14" t="s">
        <v>2325</v>
      </c>
      <c r="N14" t="s">
        <v>213</v>
      </c>
      <c r="O14" s="15" t="s">
        <v>2559</v>
      </c>
      <c r="Q14" t="s">
        <v>485</v>
      </c>
      <c r="R14" s="15" t="s">
        <v>488</v>
      </c>
      <c r="S14" t="s">
        <v>876</v>
      </c>
      <c r="T14" t="s">
        <v>183</v>
      </c>
    </row>
    <row r="15" spans="1:21" x14ac:dyDescent="0.3">
      <c r="A15" t="s">
        <v>43</v>
      </c>
      <c r="B15" t="s">
        <v>2282</v>
      </c>
      <c r="D15" t="s">
        <v>915</v>
      </c>
      <c r="E15" t="s">
        <v>916</v>
      </c>
      <c r="F15" t="s">
        <v>8</v>
      </c>
      <c r="G15" t="s">
        <v>1374</v>
      </c>
      <c r="H15" t="s">
        <v>96</v>
      </c>
      <c r="I15" t="s">
        <v>174</v>
      </c>
      <c r="J15" t="s">
        <v>1953</v>
      </c>
      <c r="K15" t="s">
        <v>729</v>
      </c>
      <c r="L15" t="s">
        <v>2654</v>
      </c>
      <c r="M15" t="s">
        <v>457</v>
      </c>
      <c r="N15" t="s">
        <v>219</v>
      </c>
      <c r="O15" t="s">
        <v>261</v>
      </c>
      <c r="Q15" t="s">
        <v>483</v>
      </c>
      <c r="T15" t="s">
        <v>471</v>
      </c>
    </row>
    <row r="16" spans="1:21" x14ac:dyDescent="0.3">
      <c r="A16" t="s">
        <v>44</v>
      </c>
      <c r="B16" t="s">
        <v>433</v>
      </c>
      <c r="D16" t="s">
        <v>210</v>
      </c>
      <c r="E16" t="s">
        <v>2245</v>
      </c>
      <c r="F16" t="s">
        <v>47</v>
      </c>
      <c r="G16" t="s">
        <v>924</v>
      </c>
      <c r="H16" t="s">
        <v>1566</v>
      </c>
      <c r="I16" t="s">
        <v>145</v>
      </c>
      <c r="J16" t="s">
        <v>221</v>
      </c>
      <c r="K16" t="s">
        <v>719</v>
      </c>
      <c r="L16" t="s">
        <v>1842</v>
      </c>
      <c r="M16" t="s">
        <v>541</v>
      </c>
      <c r="N16" t="s">
        <v>220</v>
      </c>
      <c r="O16" s="15" t="s">
        <v>1246</v>
      </c>
      <c r="Q16" s="15" t="s">
        <v>1416</v>
      </c>
      <c r="T16" s="15" t="s">
        <v>420</v>
      </c>
    </row>
    <row r="17" spans="1:21" x14ac:dyDescent="0.3">
      <c r="A17" t="s">
        <v>45</v>
      </c>
      <c r="B17" t="s">
        <v>1607</v>
      </c>
      <c r="D17" t="s">
        <v>1794</v>
      </c>
      <c r="E17" t="s">
        <v>2411</v>
      </c>
      <c r="G17" t="s">
        <v>925</v>
      </c>
      <c r="H17" t="s">
        <v>642</v>
      </c>
      <c r="I17" t="s">
        <v>545</v>
      </c>
      <c r="J17" t="s">
        <v>209</v>
      </c>
      <c r="K17" t="s">
        <v>146</v>
      </c>
      <c r="L17" t="s">
        <v>651</v>
      </c>
      <c r="M17" t="s">
        <v>2539</v>
      </c>
      <c r="N17" t="s">
        <v>214</v>
      </c>
      <c r="O17" s="15" t="s">
        <v>977</v>
      </c>
      <c r="Q17" s="15" t="s">
        <v>486</v>
      </c>
      <c r="T17" t="s">
        <v>487</v>
      </c>
    </row>
    <row r="18" spans="1:21" x14ac:dyDescent="0.3">
      <c r="A18" t="s">
        <v>46</v>
      </c>
      <c r="B18" t="s">
        <v>2014</v>
      </c>
      <c r="D18" t="s">
        <v>2369</v>
      </c>
      <c r="G18" t="s">
        <v>276</v>
      </c>
      <c r="H18" t="s">
        <v>354</v>
      </c>
      <c r="I18" t="s">
        <v>320</v>
      </c>
      <c r="J18" t="s">
        <v>1356</v>
      </c>
      <c r="K18" t="s">
        <v>84</v>
      </c>
      <c r="L18" t="s">
        <v>87</v>
      </c>
      <c r="M18" t="s">
        <v>1648</v>
      </c>
      <c r="N18" t="s">
        <v>135</v>
      </c>
      <c r="O18" s="15" t="s">
        <v>1676</v>
      </c>
      <c r="Q18" s="15" t="s">
        <v>484</v>
      </c>
      <c r="T18" t="s">
        <v>1162</v>
      </c>
    </row>
    <row r="19" spans="1:21" x14ac:dyDescent="0.3">
      <c r="A19" t="s">
        <v>47</v>
      </c>
      <c r="B19" t="s">
        <v>1501</v>
      </c>
      <c r="D19" t="s">
        <v>2410</v>
      </c>
      <c r="G19" t="s">
        <v>1348</v>
      </c>
      <c r="H19" t="s">
        <v>1259</v>
      </c>
      <c r="I19" t="s">
        <v>784</v>
      </c>
      <c r="J19" t="s">
        <v>292</v>
      </c>
      <c r="K19" t="s">
        <v>86</v>
      </c>
      <c r="L19" t="s">
        <v>2655</v>
      </c>
      <c r="M19" t="s">
        <v>1656</v>
      </c>
      <c r="N19" t="s">
        <v>47</v>
      </c>
      <c r="O19" s="15" t="s">
        <v>1138</v>
      </c>
      <c r="Q19" s="15" t="s">
        <v>379</v>
      </c>
      <c r="T19" t="s">
        <v>448</v>
      </c>
    </row>
    <row r="20" spans="1:21" x14ac:dyDescent="0.3">
      <c r="A20" t="s">
        <v>9</v>
      </c>
      <c r="B20" t="s">
        <v>769</v>
      </c>
      <c r="G20" t="s">
        <v>535</v>
      </c>
      <c r="H20" t="s">
        <v>1150</v>
      </c>
      <c r="I20" t="s">
        <v>1183</v>
      </c>
      <c r="J20" t="s">
        <v>461</v>
      </c>
      <c r="K20" t="s">
        <v>1842</v>
      </c>
      <c r="L20" t="s">
        <v>2657</v>
      </c>
      <c r="M20" t="s">
        <v>518</v>
      </c>
      <c r="N20" t="s">
        <v>2634</v>
      </c>
      <c r="O20" s="15" t="s">
        <v>1174</v>
      </c>
      <c r="Q20" s="15" t="s">
        <v>363</v>
      </c>
      <c r="T20" t="s">
        <v>1485</v>
      </c>
    </row>
    <row r="21" spans="1:21" x14ac:dyDescent="0.3">
      <c r="A21" t="s">
        <v>8</v>
      </c>
      <c r="B21" t="s">
        <v>1441</v>
      </c>
      <c r="G21" t="s">
        <v>905</v>
      </c>
      <c r="H21" t="s">
        <v>1543</v>
      </c>
      <c r="I21" t="s">
        <v>2060</v>
      </c>
      <c r="J21" t="s">
        <v>2558</v>
      </c>
      <c r="K21" t="s">
        <v>651</v>
      </c>
      <c r="L21" t="s">
        <v>2656</v>
      </c>
      <c r="M21" t="s">
        <v>1817</v>
      </c>
      <c r="N21" t="s">
        <v>2658</v>
      </c>
      <c r="O21" t="s">
        <v>260</v>
      </c>
      <c r="Q21" s="15" t="s">
        <v>643</v>
      </c>
      <c r="T21" s="15" t="s">
        <v>1852</v>
      </c>
    </row>
    <row r="22" spans="1:21" ht="16.2" x14ac:dyDescent="0.3">
      <c r="B22" t="s">
        <v>1442</v>
      </c>
      <c r="G22" t="s">
        <v>527</v>
      </c>
      <c r="H22" t="s">
        <v>95</v>
      </c>
      <c r="I22" t="s">
        <v>368</v>
      </c>
      <c r="K22" t="s">
        <v>232</v>
      </c>
      <c r="M22" t="s">
        <v>1928</v>
      </c>
      <c r="O22" t="s">
        <v>2509</v>
      </c>
      <c r="Q22" t="s">
        <v>122</v>
      </c>
      <c r="T22" t="s">
        <v>138</v>
      </c>
    </row>
    <row r="23" spans="1:21" ht="16.2" x14ac:dyDescent="0.3">
      <c r="B23" t="s">
        <v>2164</v>
      </c>
      <c r="G23" t="s">
        <v>355</v>
      </c>
      <c r="H23" t="s">
        <v>97</v>
      </c>
      <c r="I23" s="15" t="s">
        <v>2554</v>
      </c>
      <c r="K23" t="s">
        <v>87</v>
      </c>
      <c r="M23" t="s">
        <v>1086</v>
      </c>
      <c r="O23" t="s">
        <v>378</v>
      </c>
      <c r="Q23" t="s">
        <v>121</v>
      </c>
      <c r="T23" t="s">
        <v>434</v>
      </c>
    </row>
    <row r="24" spans="1:21" x14ac:dyDescent="0.3">
      <c r="A24" s="4"/>
      <c r="B24" t="s">
        <v>1008</v>
      </c>
      <c r="C24" s="4"/>
      <c r="D24" s="4"/>
      <c r="E24" s="4"/>
      <c r="F24" s="4"/>
      <c r="G24" t="s">
        <v>2151</v>
      </c>
      <c r="H24" t="s">
        <v>100</v>
      </c>
      <c r="I24" s="15" t="s">
        <v>2555</v>
      </c>
      <c r="J24" s="4"/>
      <c r="K24" s="28" t="s">
        <v>776</v>
      </c>
      <c r="L24" s="28"/>
      <c r="M24" t="s">
        <v>1675</v>
      </c>
      <c r="O24" s="15" t="s">
        <v>180</v>
      </c>
      <c r="Q24" s="15" t="s">
        <v>2238</v>
      </c>
      <c r="R24" s="4"/>
      <c r="S24" s="4"/>
      <c r="T24" s="15" t="s">
        <v>2068</v>
      </c>
      <c r="U24" s="4"/>
    </row>
    <row r="25" spans="1:21" s="4" customFormat="1" x14ac:dyDescent="0.3">
      <c r="A25"/>
      <c r="B25" t="s">
        <v>1595</v>
      </c>
      <c r="C25"/>
      <c r="D25"/>
      <c r="E25"/>
      <c r="F25"/>
      <c r="G25" t="s">
        <v>376</v>
      </c>
      <c r="H25" t="s">
        <v>1557</v>
      </c>
      <c r="I25" s="15" t="s">
        <v>2556</v>
      </c>
      <c r="J25"/>
      <c r="K25" t="s">
        <v>1467</v>
      </c>
      <c r="L25"/>
      <c r="M25" t="s">
        <v>1589</v>
      </c>
      <c r="N25"/>
      <c r="O25" s="15" t="s">
        <v>356</v>
      </c>
      <c r="P25"/>
      <c r="Q25" s="15" t="s">
        <v>330</v>
      </c>
      <c r="R25"/>
      <c r="S25"/>
      <c r="T25" t="s">
        <v>616</v>
      </c>
      <c r="U25"/>
    </row>
    <row r="26" spans="1:21" x14ac:dyDescent="0.3">
      <c r="B26" t="s">
        <v>2166</v>
      </c>
      <c r="G26" t="s">
        <v>1018</v>
      </c>
      <c r="H26" t="s">
        <v>1381</v>
      </c>
      <c r="K26" t="s">
        <v>85</v>
      </c>
      <c r="M26" t="s">
        <v>2357</v>
      </c>
      <c r="O26" s="15" t="s">
        <v>174</v>
      </c>
      <c r="Q26" s="15" t="s">
        <v>629</v>
      </c>
      <c r="T26" s="15" t="s">
        <v>271</v>
      </c>
    </row>
    <row r="27" spans="1:21" x14ac:dyDescent="0.3">
      <c r="B27" t="s">
        <v>1561</v>
      </c>
      <c r="G27" t="s">
        <v>1025</v>
      </c>
      <c r="H27" t="s">
        <v>1544</v>
      </c>
      <c r="M27" t="s">
        <v>1721</v>
      </c>
      <c r="O27" t="s">
        <v>145</v>
      </c>
      <c r="P27" s="14"/>
      <c r="Q27" s="15" t="s">
        <v>2021</v>
      </c>
      <c r="T27" s="15" t="s">
        <v>1965</v>
      </c>
    </row>
    <row r="28" spans="1:21" x14ac:dyDescent="0.3">
      <c r="B28" s="4" t="s">
        <v>456</v>
      </c>
      <c r="G28" t="s">
        <v>1222</v>
      </c>
      <c r="H28" t="s">
        <v>2647</v>
      </c>
      <c r="M28" t="s">
        <v>789</v>
      </c>
      <c r="O28" s="15" t="s">
        <v>1537</v>
      </c>
      <c r="Q28" s="15" t="s">
        <v>2572</v>
      </c>
      <c r="T28" s="15" t="s">
        <v>2122</v>
      </c>
    </row>
    <row r="29" spans="1:21" x14ac:dyDescent="0.3">
      <c r="B29" t="s">
        <v>1926</v>
      </c>
      <c r="G29" t="s">
        <v>1700</v>
      </c>
      <c r="H29" t="s">
        <v>147</v>
      </c>
      <c r="M29" t="s">
        <v>2091</v>
      </c>
      <c r="O29" s="15" t="s">
        <v>1069</v>
      </c>
      <c r="Q29" s="15" t="s">
        <v>2573</v>
      </c>
    </row>
    <row r="30" spans="1:21" x14ac:dyDescent="0.3">
      <c r="B30" t="s">
        <v>612</v>
      </c>
      <c r="G30" t="s">
        <v>706</v>
      </c>
      <c r="H30" t="s">
        <v>12</v>
      </c>
      <c r="M30" t="s">
        <v>1334</v>
      </c>
      <c r="O30" s="15" t="s">
        <v>1979</v>
      </c>
      <c r="Q30" s="15" t="s">
        <v>2574</v>
      </c>
    </row>
    <row r="31" spans="1:21" x14ac:dyDescent="0.3">
      <c r="B31" t="s">
        <v>497</v>
      </c>
      <c r="G31" t="s">
        <v>707</v>
      </c>
      <c r="H31" t="s">
        <v>98</v>
      </c>
      <c r="M31" t="s">
        <v>1545</v>
      </c>
      <c r="O31" s="15" t="s">
        <v>759</v>
      </c>
      <c r="Q31" s="15" t="s">
        <v>2575</v>
      </c>
    </row>
    <row r="32" spans="1:21" x14ac:dyDescent="0.3">
      <c r="B32" t="s">
        <v>702</v>
      </c>
      <c r="G32" t="s">
        <v>2147</v>
      </c>
      <c r="H32" t="s">
        <v>175</v>
      </c>
      <c r="M32" t="s">
        <v>2273</v>
      </c>
      <c r="O32" s="15" t="s">
        <v>1503</v>
      </c>
    </row>
    <row r="33" spans="2:20" x14ac:dyDescent="0.3">
      <c r="B33" t="s">
        <v>1665</v>
      </c>
      <c r="G33" t="s">
        <v>91</v>
      </c>
      <c r="H33" t="s">
        <v>1455</v>
      </c>
      <c r="M33" t="s">
        <v>2274</v>
      </c>
      <c r="O33" s="15" t="s">
        <v>1060</v>
      </c>
    </row>
    <row r="34" spans="2:20" x14ac:dyDescent="0.3">
      <c r="B34" t="s">
        <v>283</v>
      </c>
      <c r="G34" t="s">
        <v>93</v>
      </c>
      <c r="H34" t="s">
        <v>1139</v>
      </c>
      <c r="M34" t="s">
        <v>2275</v>
      </c>
      <c r="O34" s="15" t="s">
        <v>919</v>
      </c>
    </row>
    <row r="35" spans="2:20" x14ac:dyDescent="0.3">
      <c r="B35" t="s">
        <v>1682</v>
      </c>
      <c r="G35" t="s">
        <v>708</v>
      </c>
      <c r="H35" t="s">
        <v>525</v>
      </c>
      <c r="M35" t="s">
        <v>2276</v>
      </c>
      <c r="O35" s="15" t="s">
        <v>1100</v>
      </c>
    </row>
    <row r="36" spans="2:20" x14ac:dyDescent="0.3">
      <c r="B36" t="s">
        <v>1003</v>
      </c>
      <c r="G36" t="s">
        <v>985</v>
      </c>
      <c r="H36" t="s">
        <v>1009</v>
      </c>
      <c r="M36" t="s">
        <v>2124</v>
      </c>
      <c r="O36" t="s">
        <v>1818</v>
      </c>
      <c r="Q36" s="4"/>
      <c r="R36" s="4"/>
      <c r="S36" s="4"/>
      <c r="T36" s="42"/>
    </row>
    <row r="37" spans="2:20" x14ac:dyDescent="0.3">
      <c r="B37" t="s">
        <v>2333</v>
      </c>
      <c r="G37" s="4" t="s">
        <v>676</v>
      </c>
      <c r="H37" t="s">
        <v>775</v>
      </c>
      <c r="M37" t="s">
        <v>1223</v>
      </c>
      <c r="O37" s="15" t="s">
        <v>989</v>
      </c>
    </row>
    <row r="38" spans="2:20" x14ac:dyDescent="0.3">
      <c r="B38" t="s">
        <v>51</v>
      </c>
      <c r="G38" t="s">
        <v>503</v>
      </c>
      <c r="H38" t="s">
        <v>1558</v>
      </c>
      <c r="M38" t="s">
        <v>1945</v>
      </c>
      <c r="O38" t="s">
        <v>209</v>
      </c>
    </row>
    <row r="39" spans="2:20" x14ac:dyDescent="0.3">
      <c r="B39" t="s">
        <v>820</v>
      </c>
      <c r="G39" t="s">
        <v>2158</v>
      </c>
      <c r="H39" t="s">
        <v>936</v>
      </c>
      <c r="M39" t="s">
        <v>1011</v>
      </c>
      <c r="O39" s="15" t="s">
        <v>1195</v>
      </c>
    </row>
    <row r="40" spans="2:20" x14ac:dyDescent="0.3">
      <c r="B40" t="s">
        <v>2171</v>
      </c>
      <c r="G40" t="s">
        <v>2159</v>
      </c>
      <c r="H40" t="s">
        <v>2464</v>
      </c>
      <c r="M40" t="s">
        <v>777</v>
      </c>
      <c r="O40" s="15" t="s">
        <v>2429</v>
      </c>
    </row>
    <row r="41" spans="2:20" x14ac:dyDescent="0.3">
      <c r="B41" t="s">
        <v>774</v>
      </c>
      <c r="G41" s="19" t="s">
        <v>319</v>
      </c>
      <c r="H41" t="s">
        <v>510</v>
      </c>
      <c r="M41" t="s">
        <v>1910</v>
      </c>
      <c r="O41" t="s">
        <v>182</v>
      </c>
    </row>
    <row r="42" spans="2:20" x14ac:dyDescent="0.3">
      <c r="B42" t="s">
        <v>610</v>
      </c>
      <c r="G42" s="19" t="s">
        <v>1460</v>
      </c>
      <c r="M42" t="s">
        <v>937</v>
      </c>
      <c r="O42" s="15" t="s">
        <v>2077</v>
      </c>
    </row>
    <row r="43" spans="2:20" x14ac:dyDescent="0.3">
      <c r="B43" t="s">
        <v>611</v>
      </c>
      <c r="G43" s="4" t="s">
        <v>709</v>
      </c>
      <c r="M43" t="s">
        <v>1251</v>
      </c>
      <c r="O43" t="s">
        <v>323</v>
      </c>
    </row>
    <row r="44" spans="2:20" x14ac:dyDescent="0.3">
      <c r="B44" t="s">
        <v>1596</v>
      </c>
      <c r="G44" t="s">
        <v>460</v>
      </c>
      <c r="M44" t="s">
        <v>1061</v>
      </c>
      <c r="O44" t="s">
        <v>1927</v>
      </c>
    </row>
    <row r="45" spans="2:20" x14ac:dyDescent="0.3">
      <c r="B45" t="s">
        <v>2165</v>
      </c>
      <c r="G45" t="s">
        <v>1559</v>
      </c>
      <c r="M45" t="s">
        <v>1560</v>
      </c>
      <c r="O45" s="15" t="s">
        <v>1768</v>
      </c>
    </row>
    <row r="46" spans="2:20" x14ac:dyDescent="0.3">
      <c r="B46" t="s">
        <v>2242</v>
      </c>
      <c r="G46" t="s">
        <v>92</v>
      </c>
      <c r="M46" t="s">
        <v>1209</v>
      </c>
      <c r="O46" t="s">
        <v>447</v>
      </c>
    </row>
    <row r="47" spans="2:20" x14ac:dyDescent="0.3">
      <c r="B47" t="s">
        <v>896</v>
      </c>
      <c r="G47" t="s">
        <v>340</v>
      </c>
      <c r="M47" t="s">
        <v>329</v>
      </c>
      <c r="O47" s="15" t="s">
        <v>1140</v>
      </c>
    </row>
    <row r="48" spans="2:20" x14ac:dyDescent="0.3">
      <c r="B48" t="s">
        <v>1562</v>
      </c>
      <c r="G48" t="s">
        <v>1637</v>
      </c>
      <c r="M48" t="s">
        <v>758</v>
      </c>
      <c r="O48" s="15" t="s">
        <v>2560</v>
      </c>
    </row>
    <row r="49" spans="2:15" x14ac:dyDescent="0.3">
      <c r="B49" t="s">
        <v>1230</v>
      </c>
      <c r="G49" t="s">
        <v>935</v>
      </c>
      <c r="M49" t="s">
        <v>1739</v>
      </c>
      <c r="O49" s="15" t="s">
        <v>2561</v>
      </c>
    </row>
    <row r="50" spans="2:15" x14ac:dyDescent="0.3">
      <c r="B50" t="s">
        <v>2231</v>
      </c>
      <c r="G50" t="s">
        <v>1600</v>
      </c>
      <c r="M50" t="s">
        <v>1151</v>
      </c>
      <c r="O50" s="15" t="s">
        <v>2562</v>
      </c>
    </row>
    <row r="51" spans="2:15" x14ac:dyDescent="0.3">
      <c r="B51" t="s">
        <v>2254</v>
      </c>
      <c r="G51" t="s">
        <v>1010</v>
      </c>
      <c r="M51" t="s">
        <v>1686</v>
      </c>
      <c r="O51" s="15" t="s">
        <v>2563</v>
      </c>
    </row>
    <row r="52" spans="2:15" x14ac:dyDescent="0.3">
      <c r="B52" t="s">
        <v>482</v>
      </c>
      <c r="G52" t="s">
        <v>2490</v>
      </c>
      <c r="M52" t="s">
        <v>983</v>
      </c>
      <c r="O52" s="15" t="s">
        <v>2564</v>
      </c>
    </row>
    <row r="53" spans="2:15" x14ac:dyDescent="0.3">
      <c r="B53" t="s">
        <v>1466</v>
      </c>
      <c r="M53" t="s">
        <v>2167</v>
      </c>
      <c r="O53" s="15" t="s">
        <v>2565</v>
      </c>
    </row>
    <row r="54" spans="2:15" x14ac:dyDescent="0.3">
      <c r="B54" t="s">
        <v>549</v>
      </c>
      <c r="M54" t="s">
        <v>1684</v>
      </c>
      <c r="O54" s="15" t="s">
        <v>2566</v>
      </c>
    </row>
    <row r="55" spans="2:15" x14ac:dyDescent="0.3">
      <c r="B55" t="s">
        <v>1241</v>
      </c>
      <c r="M55" t="s">
        <v>1685</v>
      </c>
      <c r="O55" t="s">
        <v>2567</v>
      </c>
    </row>
    <row r="56" spans="2:15" x14ac:dyDescent="0.3">
      <c r="B56" t="s">
        <v>1030</v>
      </c>
      <c r="M56" t="s">
        <v>1475</v>
      </c>
      <c r="O56" s="15" t="s">
        <v>2568</v>
      </c>
    </row>
    <row r="57" spans="2:15" x14ac:dyDescent="0.3">
      <c r="B57" t="s">
        <v>2283</v>
      </c>
      <c r="M57" t="s">
        <v>1041</v>
      </c>
      <c r="O57" s="15" t="s">
        <v>2555</v>
      </c>
    </row>
    <row r="58" spans="2:15" x14ac:dyDescent="0.3">
      <c r="B58" t="s">
        <v>1793</v>
      </c>
      <c r="M58" t="s">
        <v>2217</v>
      </c>
      <c r="O58" s="15" t="s">
        <v>2556</v>
      </c>
    </row>
    <row r="59" spans="2:15" ht="28.8" x14ac:dyDescent="0.3">
      <c r="B59" s="4" t="s">
        <v>2352</v>
      </c>
      <c r="M59" t="s">
        <v>512</v>
      </c>
      <c r="O59" s="15" t="s">
        <v>2569</v>
      </c>
    </row>
    <row r="60" spans="2:15" x14ac:dyDescent="0.3">
      <c r="B60" t="s">
        <v>142</v>
      </c>
      <c r="M60" t="s">
        <v>1352</v>
      </c>
      <c r="O60" s="15" t="s">
        <v>2570</v>
      </c>
    </row>
    <row r="61" spans="2:15" x14ac:dyDescent="0.3">
      <c r="B61" t="s">
        <v>102</v>
      </c>
      <c r="M61" t="s">
        <v>300</v>
      </c>
      <c r="O61" s="15" t="s">
        <v>2571</v>
      </c>
    </row>
    <row r="62" spans="2:15" x14ac:dyDescent="0.3">
      <c r="B62" t="s">
        <v>49</v>
      </c>
      <c r="M62" t="s">
        <v>1093</v>
      </c>
    </row>
    <row r="63" spans="2:15" x14ac:dyDescent="0.3">
      <c r="B63" t="s">
        <v>2396</v>
      </c>
      <c r="M63" t="s">
        <v>1434</v>
      </c>
    </row>
    <row r="64" spans="2:15" x14ac:dyDescent="0.3">
      <c r="B64" t="s">
        <v>1203</v>
      </c>
      <c r="M64" t="s">
        <v>753</v>
      </c>
    </row>
    <row r="65" spans="2:13" x14ac:dyDescent="0.3">
      <c r="B65" t="s">
        <v>1117</v>
      </c>
      <c r="M65" t="s">
        <v>750</v>
      </c>
    </row>
    <row r="66" spans="2:13" x14ac:dyDescent="0.3">
      <c r="B66" t="s">
        <v>1116</v>
      </c>
      <c r="M66" t="s">
        <v>2084</v>
      </c>
    </row>
    <row r="67" spans="2:13" x14ac:dyDescent="0.3">
      <c r="B67" t="s">
        <v>819</v>
      </c>
      <c r="M67" t="s">
        <v>1094</v>
      </c>
    </row>
    <row r="68" spans="2:13" x14ac:dyDescent="0.3">
      <c r="B68" t="s">
        <v>534</v>
      </c>
    </row>
    <row r="69" spans="2:13" x14ac:dyDescent="0.3">
      <c r="B69" t="s">
        <v>2349</v>
      </c>
      <c r="M69" t="s">
        <v>1080</v>
      </c>
    </row>
    <row r="70" spans="2:13" x14ac:dyDescent="0.3">
      <c r="B70" t="s">
        <v>1795</v>
      </c>
      <c r="M70" t="s">
        <v>1073</v>
      </c>
    </row>
    <row r="71" spans="2:13" x14ac:dyDescent="0.3">
      <c r="B71" t="s">
        <v>1363</v>
      </c>
      <c r="M71" t="s">
        <v>698</v>
      </c>
    </row>
    <row r="72" spans="2:13" x14ac:dyDescent="0.3">
      <c r="B72" t="s">
        <v>2368</v>
      </c>
      <c r="M72" t="s">
        <v>1263</v>
      </c>
    </row>
    <row r="73" spans="2:13" x14ac:dyDescent="0.3">
      <c r="B73" t="s">
        <v>1969</v>
      </c>
      <c r="M73" t="s">
        <v>1496</v>
      </c>
    </row>
    <row r="74" spans="2:13" x14ac:dyDescent="0.3">
      <c r="B74" t="s">
        <v>268</v>
      </c>
      <c r="M74" t="s">
        <v>2134</v>
      </c>
    </row>
    <row r="75" spans="2:13" x14ac:dyDescent="0.3">
      <c r="B75" t="s">
        <v>650</v>
      </c>
      <c r="M75" t="s">
        <v>557</v>
      </c>
    </row>
    <row r="76" spans="2:13" x14ac:dyDescent="0.3">
      <c r="B76" t="s">
        <v>649</v>
      </c>
      <c r="M76" t="s">
        <v>419</v>
      </c>
    </row>
    <row r="77" spans="2:13" x14ac:dyDescent="0.3">
      <c r="B77" t="s">
        <v>2453</v>
      </c>
      <c r="M77" t="s">
        <v>812</v>
      </c>
    </row>
    <row r="78" spans="2:13" x14ac:dyDescent="0.3">
      <c r="B78" t="s">
        <v>2433</v>
      </c>
      <c r="M78" t="s">
        <v>2475</v>
      </c>
    </row>
    <row r="79" spans="2:13" x14ac:dyDescent="0.3">
      <c r="B79" t="s">
        <v>1606</v>
      </c>
      <c r="M79" t="s">
        <v>917</v>
      </c>
    </row>
    <row r="80" spans="2:13" x14ac:dyDescent="0.3">
      <c r="B80" t="s">
        <v>2012</v>
      </c>
      <c r="M80" t="s">
        <v>2110</v>
      </c>
    </row>
    <row r="81" spans="2:13" x14ac:dyDescent="0.3">
      <c r="B81" t="s">
        <v>50</v>
      </c>
      <c r="M81" t="s">
        <v>153</v>
      </c>
    </row>
    <row r="82" spans="2:13" x14ac:dyDescent="0.3">
      <c r="B82" t="s">
        <v>10</v>
      </c>
      <c r="M82" t="s">
        <v>1816</v>
      </c>
    </row>
    <row r="83" spans="2:13" x14ac:dyDescent="0.3">
      <c r="B83" t="s">
        <v>1160</v>
      </c>
      <c r="M83" t="s">
        <v>1380</v>
      </c>
    </row>
    <row r="84" spans="2:13" x14ac:dyDescent="0.3">
      <c r="B84" t="s">
        <v>1191</v>
      </c>
      <c r="M84" t="s">
        <v>341</v>
      </c>
    </row>
    <row r="85" spans="2:13" x14ac:dyDescent="0.3">
      <c r="B85" t="s">
        <v>783</v>
      </c>
      <c r="M85" t="s">
        <v>1909</v>
      </c>
    </row>
    <row r="86" spans="2:13" x14ac:dyDescent="0.3">
      <c r="B86" t="s">
        <v>2013</v>
      </c>
      <c r="M86" t="s">
        <v>1572</v>
      </c>
    </row>
    <row r="87" spans="2:13" x14ac:dyDescent="0.3">
      <c r="B87" s="19" t="s">
        <v>967</v>
      </c>
      <c r="M87" t="s">
        <v>1916</v>
      </c>
    </row>
    <row r="88" spans="2:13" x14ac:dyDescent="0.3">
      <c r="B88" t="s">
        <v>1964</v>
      </c>
      <c r="M88" t="s">
        <v>770</v>
      </c>
    </row>
    <row r="89" spans="2:13" x14ac:dyDescent="0.3">
      <c r="B89" t="s">
        <v>1801</v>
      </c>
      <c r="M89" t="s">
        <v>446</v>
      </c>
    </row>
    <row r="90" spans="2:13" x14ac:dyDescent="0.3">
      <c r="B90" t="s">
        <v>285</v>
      </c>
      <c r="M90" t="s">
        <v>1732</v>
      </c>
    </row>
    <row r="91" spans="2:13" x14ac:dyDescent="0.3">
      <c r="B91" t="s">
        <v>11</v>
      </c>
      <c r="M91" t="s">
        <v>1521</v>
      </c>
    </row>
    <row r="92" spans="2:13" x14ac:dyDescent="0.3">
      <c r="B92" t="s">
        <v>48</v>
      </c>
      <c r="M92" t="s">
        <v>1299</v>
      </c>
    </row>
    <row r="93" spans="2:13" x14ac:dyDescent="0.3">
      <c r="B93" t="s">
        <v>2452</v>
      </c>
      <c r="M93" t="s">
        <v>2269</v>
      </c>
    </row>
    <row r="94" spans="2:13" x14ac:dyDescent="0.3">
      <c r="B94" t="s">
        <v>2466</v>
      </c>
      <c r="M94" t="s">
        <v>181</v>
      </c>
    </row>
    <row r="95" spans="2:13" x14ac:dyDescent="0.3">
      <c r="B95" t="s">
        <v>2467</v>
      </c>
      <c r="M95" t="s">
        <v>1790</v>
      </c>
    </row>
    <row r="96" spans="2:13" x14ac:dyDescent="0.3">
      <c r="B96" t="s">
        <v>2500</v>
      </c>
      <c r="M96" t="s">
        <v>906</v>
      </c>
    </row>
    <row r="97" spans="2:13" x14ac:dyDescent="0.3">
      <c r="B97" t="s">
        <v>2529</v>
      </c>
      <c r="M97" t="s">
        <v>2192</v>
      </c>
    </row>
    <row r="98" spans="2:13" x14ac:dyDescent="0.3">
      <c r="B98" t="s">
        <v>2530</v>
      </c>
      <c r="M98" t="s">
        <v>286</v>
      </c>
    </row>
    <row r="99" spans="2:13" x14ac:dyDescent="0.3">
      <c r="B99" t="s">
        <v>2545</v>
      </c>
      <c r="M99" t="s">
        <v>821</v>
      </c>
    </row>
    <row r="100" spans="2:13" x14ac:dyDescent="0.3">
      <c r="B100" t="s">
        <v>2549</v>
      </c>
      <c r="M100" t="s">
        <v>1994</v>
      </c>
    </row>
    <row r="101" spans="2:13" x14ac:dyDescent="0.3">
      <c r="M101" t="s">
        <v>1995</v>
      </c>
    </row>
    <row r="102" spans="2:13" x14ac:dyDescent="0.3">
      <c r="M102" t="s">
        <v>2635</v>
      </c>
    </row>
    <row r="103" spans="2:13" x14ac:dyDescent="0.3">
      <c r="M103" t="s">
        <v>1173</v>
      </c>
    </row>
    <row r="104" spans="2:13" x14ac:dyDescent="0.3">
      <c r="M104" t="s">
        <v>1012</v>
      </c>
    </row>
    <row r="105" spans="2:13" x14ac:dyDescent="0.3">
      <c r="M105" t="s">
        <v>908</v>
      </c>
    </row>
    <row r="106" spans="2:13" x14ac:dyDescent="0.3">
      <c r="M106" t="s">
        <v>2105</v>
      </c>
    </row>
    <row r="107" spans="2:13" x14ac:dyDescent="0.3">
      <c r="M107" t="s">
        <v>1448</v>
      </c>
    </row>
    <row r="108" spans="2:13" x14ac:dyDescent="0.3">
      <c r="M108" t="s">
        <v>840</v>
      </c>
    </row>
    <row r="109" spans="2:13" x14ac:dyDescent="0.3">
      <c r="M109" t="s">
        <v>1775</v>
      </c>
    </row>
    <row r="110" spans="2:13" x14ac:dyDescent="0.3">
      <c r="M110" t="s">
        <v>1716</v>
      </c>
    </row>
    <row r="111" spans="2:13" x14ac:dyDescent="0.3">
      <c r="M111" t="s">
        <v>377</v>
      </c>
    </row>
    <row r="112" spans="2:13" x14ac:dyDescent="0.3">
      <c r="M112" t="s">
        <v>1763</v>
      </c>
    </row>
    <row r="113" spans="13:13" x14ac:dyDescent="0.3">
      <c r="M113" t="s">
        <v>886</v>
      </c>
    </row>
    <row r="114" spans="13:13" x14ac:dyDescent="0.3">
      <c r="M114" t="s">
        <v>570</v>
      </c>
    </row>
    <row r="115" spans="13:13" x14ac:dyDescent="0.3">
      <c r="M115" t="s">
        <v>2129</v>
      </c>
    </row>
    <row r="116" spans="13:13" x14ac:dyDescent="0.3">
      <c r="M116" t="s">
        <v>564</v>
      </c>
    </row>
    <row r="117" spans="13:13" x14ac:dyDescent="0.3">
      <c r="M117" t="s">
        <v>1327</v>
      </c>
    </row>
    <row r="118" spans="13:13" x14ac:dyDescent="0.3">
      <c r="M118" t="s">
        <v>1099</v>
      </c>
    </row>
    <row r="119" spans="13:13" x14ac:dyDescent="0.3">
      <c r="M119" t="s">
        <v>2522</v>
      </c>
    </row>
    <row r="120" spans="13:13" x14ac:dyDescent="0.3">
      <c r="M120" t="s">
        <v>1959</v>
      </c>
    </row>
    <row r="121" spans="13:13" x14ac:dyDescent="0.3">
      <c r="M121" t="s">
        <v>754</v>
      </c>
    </row>
    <row r="122" spans="13:13" x14ac:dyDescent="0.3">
      <c r="M122" t="s">
        <v>2268</v>
      </c>
    </row>
    <row r="123" spans="13:13" x14ac:dyDescent="0.3">
      <c r="M123" t="s">
        <v>2249</v>
      </c>
    </row>
    <row r="124" spans="13:13" x14ac:dyDescent="0.3">
      <c r="M124" t="s">
        <v>2613</v>
      </c>
    </row>
    <row r="125" spans="13:13" x14ac:dyDescent="0.3">
      <c r="M125" t="s">
        <v>743</v>
      </c>
    </row>
    <row r="126" spans="13:13" x14ac:dyDescent="0.3">
      <c r="M126" t="s">
        <v>1883</v>
      </c>
    </row>
    <row r="127" spans="13:13" x14ac:dyDescent="0.3">
      <c r="M127" t="s">
        <v>1484</v>
      </c>
    </row>
    <row r="128" spans="13:13" x14ac:dyDescent="0.3">
      <c r="M128" t="s">
        <v>1750</v>
      </c>
    </row>
    <row r="129" spans="13:13" x14ac:dyDescent="0.3">
      <c r="M129" t="s">
        <v>259</v>
      </c>
    </row>
    <row r="130" spans="13:13" x14ac:dyDescent="0.3">
      <c r="M130" t="s">
        <v>1166</v>
      </c>
    </row>
    <row r="131" spans="13:13" x14ac:dyDescent="0.3">
      <c r="M131" t="s">
        <v>1796</v>
      </c>
    </row>
    <row r="132" spans="13:13" x14ac:dyDescent="0.3">
      <c r="M132" t="s">
        <v>785</v>
      </c>
    </row>
    <row r="133" spans="13:13" x14ac:dyDescent="0.3">
      <c r="M133" t="s">
        <v>833</v>
      </c>
    </row>
    <row r="134" spans="13:13" x14ac:dyDescent="0.3">
      <c r="M134" t="s">
        <v>988</v>
      </c>
    </row>
    <row r="135" spans="13:13" x14ac:dyDescent="0.3">
      <c r="M135" t="s">
        <v>135</v>
      </c>
    </row>
    <row r="136" spans="13:13" x14ac:dyDescent="0.3">
      <c r="M136" t="s">
        <v>1502</v>
      </c>
    </row>
    <row r="137" spans="13:13" x14ac:dyDescent="0.3">
      <c r="M137" t="s">
        <v>1104</v>
      </c>
    </row>
    <row r="138" spans="13:13" x14ac:dyDescent="0.3">
      <c r="M138" t="s">
        <v>551</v>
      </c>
    </row>
    <row r="139" spans="13:13" x14ac:dyDescent="0.3">
      <c r="M139" t="s">
        <v>357</v>
      </c>
    </row>
    <row r="140" spans="13:13" x14ac:dyDescent="0.3">
      <c r="M140" t="s">
        <v>1709</v>
      </c>
    </row>
    <row r="141" spans="13:13" x14ac:dyDescent="0.3">
      <c r="M141" t="s">
        <v>2243</v>
      </c>
    </row>
    <row r="142" spans="13:13" x14ac:dyDescent="0.3">
      <c r="M142" t="s">
        <v>1715</v>
      </c>
    </row>
    <row r="143" spans="13:13" x14ac:dyDescent="0.3">
      <c r="M143" t="s">
        <v>293</v>
      </c>
    </row>
    <row r="144" spans="13:13" x14ac:dyDescent="0.3">
      <c r="M144" t="s">
        <v>1618</v>
      </c>
    </row>
    <row r="145" spans="13:13" x14ac:dyDescent="0.3">
      <c r="M145" t="s">
        <v>1335</v>
      </c>
    </row>
    <row r="146" spans="13:13" x14ac:dyDescent="0.3">
      <c r="M146" t="s">
        <v>2482</v>
      </c>
    </row>
    <row r="147" spans="13:13" x14ac:dyDescent="0.3">
      <c r="M147" t="s">
        <v>1891</v>
      </c>
    </row>
    <row r="148" spans="13:13" x14ac:dyDescent="0.3">
      <c r="M148" t="s">
        <v>1068</v>
      </c>
    </row>
    <row r="149" spans="13:13" x14ac:dyDescent="0.3">
      <c r="M149" t="s">
        <v>765</v>
      </c>
    </row>
    <row r="150" spans="13:13" x14ac:dyDescent="0.3">
      <c r="M150" t="s">
        <v>689</v>
      </c>
    </row>
    <row r="151" spans="13:13" x14ac:dyDescent="0.3">
      <c r="M151" t="s">
        <v>2636</v>
      </c>
    </row>
    <row r="152" spans="13:13" x14ac:dyDescent="0.3">
      <c r="M152" t="s">
        <v>1208</v>
      </c>
    </row>
    <row r="153" spans="13:13" x14ac:dyDescent="0.3">
      <c r="M153" t="s">
        <v>269</v>
      </c>
    </row>
    <row r="154" spans="13:13" x14ac:dyDescent="0.3">
      <c r="M154" t="s">
        <v>1275</v>
      </c>
    </row>
    <row r="155" spans="13:13" x14ac:dyDescent="0.3">
      <c r="M155" t="s">
        <v>1210</v>
      </c>
    </row>
    <row r="156" spans="13:13" x14ac:dyDescent="0.3">
      <c r="M156" t="s">
        <v>1514</v>
      </c>
    </row>
    <row r="157" spans="13:13" x14ac:dyDescent="0.3">
      <c r="M157" t="s">
        <v>1411</v>
      </c>
    </row>
    <row r="158" spans="13:13" x14ac:dyDescent="0.3">
      <c r="M158" t="s">
        <v>1336</v>
      </c>
    </row>
    <row r="159" spans="13:13" x14ac:dyDescent="0.3">
      <c r="M159" t="s">
        <v>189</v>
      </c>
    </row>
    <row r="160" spans="13:13" x14ac:dyDescent="0.3">
      <c r="M160" t="s">
        <v>1024</v>
      </c>
    </row>
    <row r="161" spans="13:13" x14ac:dyDescent="0.3">
      <c r="M161" t="s">
        <v>2416</v>
      </c>
    </row>
    <row r="162" spans="13:13" x14ac:dyDescent="0.3">
      <c r="M162" t="s">
        <v>361</v>
      </c>
    </row>
    <row r="163" spans="13:13" x14ac:dyDescent="0.3">
      <c r="M163" t="s">
        <v>577</v>
      </c>
    </row>
    <row r="164" spans="13:13" x14ac:dyDescent="0.3">
      <c r="M164" t="s">
        <v>1474</v>
      </c>
    </row>
    <row r="165" spans="13:13" x14ac:dyDescent="0.3">
      <c r="M165" t="s">
        <v>2070</v>
      </c>
    </row>
    <row r="166" spans="13:13" x14ac:dyDescent="0.3">
      <c r="M166" t="s">
        <v>2069</v>
      </c>
    </row>
    <row r="167" spans="13:13" x14ac:dyDescent="0.3">
      <c r="M167" t="s">
        <v>588</v>
      </c>
    </row>
    <row r="168" spans="13:13" x14ac:dyDescent="0.3">
      <c r="M168" t="s">
        <v>918</v>
      </c>
    </row>
    <row r="169" spans="13:13" x14ac:dyDescent="0.3">
      <c r="M169" t="s">
        <v>2071</v>
      </c>
    </row>
    <row r="170" spans="13:13" x14ac:dyDescent="0.3">
      <c r="M170" t="s">
        <v>1687</v>
      </c>
    </row>
    <row r="171" spans="13:13" x14ac:dyDescent="0.3">
      <c r="M171" t="s">
        <v>1236</v>
      </c>
    </row>
    <row r="172" spans="13:13" x14ac:dyDescent="0.3">
      <c r="M172" t="s">
        <v>1710</v>
      </c>
    </row>
    <row r="173" spans="13:13" x14ac:dyDescent="0.3">
      <c r="M173" t="s">
        <v>481</v>
      </c>
    </row>
    <row r="174" spans="13:13" x14ac:dyDescent="0.3">
      <c r="M174" t="s">
        <v>1614</v>
      </c>
    </row>
    <row r="175" spans="13:13" x14ac:dyDescent="0.3">
      <c r="M175" t="s">
        <v>2020</v>
      </c>
    </row>
    <row r="176" spans="13:13" x14ac:dyDescent="0.3">
      <c r="M176" t="s">
        <v>176</v>
      </c>
    </row>
    <row r="177" spans="13:13" x14ac:dyDescent="0.3">
      <c r="M177" t="s">
        <v>1915</v>
      </c>
    </row>
    <row r="178" spans="13:13" x14ac:dyDescent="0.3">
      <c r="M178" t="s">
        <v>469</v>
      </c>
    </row>
    <row r="179" spans="13:13" x14ac:dyDescent="0.3">
      <c r="M179" t="s">
        <v>2049</v>
      </c>
    </row>
    <row r="180" spans="13:13" x14ac:dyDescent="0.3">
      <c r="M180" t="s">
        <v>2048</v>
      </c>
    </row>
    <row r="181" spans="13:13" x14ac:dyDescent="0.3">
      <c r="M181" t="s">
        <v>1525</v>
      </c>
    </row>
    <row r="182" spans="13:13" x14ac:dyDescent="0.3">
      <c r="M182" t="s">
        <v>360</v>
      </c>
    </row>
    <row r="183" spans="13:13" x14ac:dyDescent="0.3">
      <c r="M183" t="s">
        <v>1473</v>
      </c>
    </row>
    <row r="184" spans="13:13" x14ac:dyDescent="0.3">
      <c r="M184" t="s">
        <v>1023</v>
      </c>
    </row>
    <row r="185" spans="13:13" x14ac:dyDescent="0.3">
      <c r="M185" t="s">
        <v>2304</v>
      </c>
    </row>
    <row r="186" spans="13:13" x14ac:dyDescent="0.3">
      <c r="M186" t="s">
        <v>2009</v>
      </c>
    </row>
    <row r="187" spans="13:13" x14ac:dyDescent="0.3">
      <c r="M187" t="s">
        <v>2298</v>
      </c>
    </row>
    <row r="188" spans="13:13" x14ac:dyDescent="0.3">
      <c r="M188" t="s">
        <v>2297</v>
      </c>
    </row>
    <row r="189" spans="13:13" x14ac:dyDescent="0.3">
      <c r="M189" t="s">
        <v>1688</v>
      </c>
    </row>
    <row r="190" spans="13:13" x14ac:dyDescent="0.3">
      <c r="M190" t="s">
        <v>2185</v>
      </c>
    </row>
    <row r="191" spans="13:13" x14ac:dyDescent="0.3">
      <c r="M191" t="s">
        <v>343</v>
      </c>
    </row>
    <row r="192" spans="13:13" x14ac:dyDescent="0.3">
      <c r="M192" t="s">
        <v>2001</v>
      </c>
    </row>
    <row r="193" spans="13:13" x14ac:dyDescent="0.3">
      <c r="M193" t="s">
        <v>1843</v>
      </c>
    </row>
    <row r="194" spans="13:13" x14ac:dyDescent="0.3">
      <c r="M194" t="s">
        <v>1032</v>
      </c>
    </row>
    <row r="195" spans="13:13" x14ac:dyDescent="0.3">
      <c r="M195" t="s">
        <v>2123</v>
      </c>
    </row>
    <row r="196" spans="13:13" x14ac:dyDescent="0.3">
      <c r="M196" t="s">
        <v>1389</v>
      </c>
    </row>
    <row r="197" spans="13:13" x14ac:dyDescent="0.3">
      <c r="M197" t="s">
        <v>828</v>
      </c>
    </row>
    <row r="198" spans="13:13" x14ac:dyDescent="0.3">
      <c r="M198" t="s">
        <v>1805</v>
      </c>
    </row>
    <row r="199" spans="13:13" x14ac:dyDescent="0.3">
      <c r="M199" t="s">
        <v>258</v>
      </c>
    </row>
    <row r="200" spans="13:13" x14ac:dyDescent="0.3">
      <c r="M200" t="s">
        <v>954</v>
      </c>
    </row>
    <row r="201" spans="13:13" x14ac:dyDescent="0.3">
      <c r="M201" t="s">
        <v>1214</v>
      </c>
    </row>
    <row r="202" spans="13:13" x14ac:dyDescent="0.3">
      <c r="M202" t="s">
        <v>1921</v>
      </c>
    </row>
    <row r="203" spans="13:13" x14ac:dyDescent="0.3">
      <c r="M203" t="s">
        <v>322</v>
      </c>
    </row>
    <row r="204" spans="13:13" x14ac:dyDescent="0.3">
      <c r="M204" t="s">
        <v>498</v>
      </c>
    </row>
    <row r="205" spans="13:13" x14ac:dyDescent="0.3">
      <c r="M205" t="s">
        <v>2428</v>
      </c>
    </row>
    <row r="206" spans="13:13" x14ac:dyDescent="0.3">
      <c r="M206" t="s">
        <v>1854</v>
      </c>
    </row>
    <row r="207" spans="13:13" x14ac:dyDescent="0.3">
      <c r="M207" t="s">
        <v>2041</v>
      </c>
    </row>
    <row r="208" spans="13:13" x14ac:dyDescent="0.3">
      <c r="M208" t="s">
        <v>1491</v>
      </c>
    </row>
    <row r="209" spans="13:13" x14ac:dyDescent="0.3">
      <c r="M209" t="s">
        <v>1492</v>
      </c>
    </row>
    <row r="210" spans="13:13" x14ac:dyDescent="0.3">
      <c r="M210" t="s">
        <v>2420</v>
      </c>
    </row>
    <row r="211" spans="13:13" x14ac:dyDescent="0.3">
      <c r="M211" t="s">
        <v>1902</v>
      </c>
    </row>
    <row r="212" spans="13:13" x14ac:dyDescent="0.3">
      <c r="M212" t="s">
        <v>1430</v>
      </c>
    </row>
    <row r="213" spans="13:13" x14ac:dyDescent="0.3">
      <c r="M213" t="s">
        <v>1428</v>
      </c>
    </row>
    <row r="214" spans="13:13" x14ac:dyDescent="0.3">
      <c r="M214" t="s">
        <v>1429</v>
      </c>
    </row>
    <row r="215" spans="13:13" x14ac:dyDescent="0.3">
      <c r="M215" t="s">
        <v>1861</v>
      </c>
    </row>
    <row r="216" spans="13:13" x14ac:dyDescent="0.3">
      <c r="M216" t="s">
        <v>2370</v>
      </c>
    </row>
    <row r="217" spans="13:13" x14ac:dyDescent="0.3">
      <c r="M217" t="s">
        <v>2375</v>
      </c>
    </row>
    <row r="218" spans="13:13" x14ac:dyDescent="0.3">
      <c r="M218" t="s">
        <v>2270</v>
      </c>
    </row>
    <row r="219" spans="13:13" x14ac:dyDescent="0.3">
      <c r="M219" t="s">
        <v>1461</v>
      </c>
    </row>
    <row r="220" spans="13:13" x14ac:dyDescent="0.3">
      <c r="M220" t="s">
        <v>344</v>
      </c>
    </row>
    <row r="221" spans="13:13" x14ac:dyDescent="0.3">
      <c r="M221" t="s">
        <v>2271</v>
      </c>
    </row>
    <row r="222" spans="13:13" x14ac:dyDescent="0.3">
      <c r="M222" t="s">
        <v>2206</v>
      </c>
    </row>
    <row r="223" spans="13:13" x14ac:dyDescent="0.3">
      <c r="M223" t="s">
        <v>362</v>
      </c>
    </row>
    <row r="224" spans="13:13" x14ac:dyDescent="0.3">
      <c r="M224" t="s">
        <v>2262</v>
      </c>
    </row>
    <row r="225" spans="13:13" x14ac:dyDescent="0.3">
      <c r="M225" t="s">
        <v>342</v>
      </c>
    </row>
    <row r="226" spans="13:13" x14ac:dyDescent="0.3">
      <c r="M226" t="s">
        <v>2519</v>
      </c>
    </row>
    <row r="227" spans="13:13" x14ac:dyDescent="0.3">
      <c r="M227" t="s">
        <v>2111</v>
      </c>
    </row>
    <row r="228" spans="13:13" x14ac:dyDescent="0.3">
      <c r="M228" t="s">
        <v>2334</v>
      </c>
    </row>
    <row r="229" spans="13:13" ht="28.8" x14ac:dyDescent="0.3">
      <c r="M229" s="4" t="s">
        <v>324</v>
      </c>
    </row>
    <row r="230" spans="13:13" x14ac:dyDescent="0.3">
      <c r="M230" t="s">
        <v>369</v>
      </c>
    </row>
    <row r="231" spans="13:13" x14ac:dyDescent="0.3">
      <c r="M231" t="s">
        <v>2191</v>
      </c>
    </row>
    <row r="232" spans="13:13" x14ac:dyDescent="0.3">
      <c r="M232" t="s">
        <v>1127</v>
      </c>
    </row>
    <row r="233" spans="13:13" x14ac:dyDescent="0.3">
      <c r="M233" t="s">
        <v>2233</v>
      </c>
    </row>
    <row r="234" spans="13:13" x14ac:dyDescent="0.3">
      <c r="M234" t="s">
        <v>2445</v>
      </c>
    </row>
    <row r="235" spans="13:13" x14ac:dyDescent="0.3">
      <c r="M235" t="s">
        <v>331</v>
      </c>
    </row>
    <row r="236" spans="13:13" x14ac:dyDescent="0.3">
      <c r="M236" t="s">
        <v>2398</v>
      </c>
    </row>
    <row r="237" spans="13:13" x14ac:dyDescent="0.3">
      <c r="M237" t="s">
        <v>2130</v>
      </c>
    </row>
    <row r="238" spans="13:13" x14ac:dyDescent="0.3">
      <c r="M238" t="s">
        <v>1315</v>
      </c>
    </row>
    <row r="239" spans="13:13" x14ac:dyDescent="0.3">
      <c r="M239" t="s">
        <v>1728</v>
      </c>
    </row>
    <row r="240" spans="13:13" x14ac:dyDescent="0.3">
      <c r="M240" t="s">
        <v>2496</v>
      </c>
    </row>
    <row r="241" spans="13:13" x14ac:dyDescent="0.3">
      <c r="M241" t="s">
        <v>1213</v>
      </c>
    </row>
    <row r="242" spans="13:13" x14ac:dyDescent="0.3">
      <c r="M242" t="s">
        <v>2172</v>
      </c>
    </row>
    <row r="243" spans="13:13" x14ac:dyDescent="0.3">
      <c r="M243" t="s">
        <v>1978</v>
      </c>
    </row>
    <row r="244" spans="13:13" x14ac:dyDescent="0.3">
      <c r="M244" t="s">
        <v>1531</v>
      </c>
    </row>
    <row r="245" spans="13:13" x14ac:dyDescent="0.3">
      <c r="M245" t="s">
        <v>1137</v>
      </c>
    </row>
    <row r="246" spans="13:13" x14ac:dyDescent="0.3">
      <c r="M246" t="s">
        <v>1940</v>
      </c>
    </row>
    <row r="247" spans="13:13" x14ac:dyDescent="0.3">
      <c r="M247" t="s">
        <v>1695</v>
      </c>
    </row>
    <row r="248" spans="13:13" x14ac:dyDescent="0.3">
      <c r="M248" t="s">
        <v>1780</v>
      </c>
    </row>
    <row r="249" spans="13:13" x14ac:dyDescent="0.3">
      <c r="M249" t="s">
        <v>795</v>
      </c>
    </row>
    <row r="250" spans="13:13" x14ac:dyDescent="0.3">
      <c r="M250" t="s">
        <v>517</v>
      </c>
    </row>
    <row r="251" spans="13:13" x14ac:dyDescent="0.3">
      <c r="M251" t="s">
        <v>1824</v>
      </c>
    </row>
    <row r="252" spans="13:13" x14ac:dyDescent="0.3">
      <c r="M252" t="s">
        <v>1519</v>
      </c>
    </row>
    <row r="253" spans="13:13" x14ac:dyDescent="0.3">
      <c r="M253" t="s">
        <v>1771</v>
      </c>
    </row>
    <row r="254" spans="13:13" x14ac:dyDescent="0.3">
      <c r="M254" t="s">
        <v>1853</v>
      </c>
    </row>
    <row r="255" spans="13:13" x14ac:dyDescent="0.3">
      <c r="M255" t="s">
        <v>470</v>
      </c>
    </row>
    <row r="256" spans="13:13" x14ac:dyDescent="0.3">
      <c r="M256" t="s">
        <v>1157</v>
      </c>
    </row>
    <row r="257" spans="13:13" x14ac:dyDescent="0.3">
      <c r="M257" t="s">
        <v>1671</v>
      </c>
    </row>
    <row r="258" spans="13:13" x14ac:dyDescent="0.3">
      <c r="M258" t="s">
        <v>1192</v>
      </c>
    </row>
    <row r="259" spans="13:13" x14ac:dyDescent="0.3">
      <c r="M259" t="s">
        <v>2321</v>
      </c>
    </row>
    <row r="260" spans="13:13" x14ac:dyDescent="0.3">
      <c r="M260" t="s">
        <v>1291</v>
      </c>
    </row>
    <row r="261" spans="13:13" x14ac:dyDescent="0.3">
      <c r="M261" t="s">
        <v>2034</v>
      </c>
    </row>
    <row r="262" spans="13:13" x14ac:dyDescent="0.3">
      <c r="M262" t="s">
        <v>370</v>
      </c>
    </row>
    <row r="263" spans="13:13" x14ac:dyDescent="0.3">
      <c r="M263" t="s">
        <v>1322</v>
      </c>
    </row>
    <row r="264" spans="13:13" x14ac:dyDescent="0.3">
      <c r="M264" t="s">
        <v>912</v>
      </c>
    </row>
    <row r="265" spans="13:13" x14ac:dyDescent="0.3">
      <c r="M265" t="s">
        <v>2104</v>
      </c>
    </row>
    <row r="266" spans="13:13" x14ac:dyDescent="0.3">
      <c r="M266" t="s">
        <v>345</v>
      </c>
    </row>
    <row r="267" spans="13:13" x14ac:dyDescent="0.3">
      <c r="M267" t="s">
        <v>2186</v>
      </c>
    </row>
    <row r="268" spans="13:13" x14ac:dyDescent="0.3">
      <c r="M268" t="s">
        <v>1447</v>
      </c>
    </row>
    <row r="269" spans="13:13" x14ac:dyDescent="0.3">
      <c r="M269" t="s">
        <v>1161</v>
      </c>
    </row>
    <row r="270" spans="13:13" x14ac:dyDescent="0.3">
      <c r="M270" t="s">
        <v>2190</v>
      </c>
    </row>
    <row r="271" spans="13:13" x14ac:dyDescent="0.3">
      <c r="M271" t="s">
        <v>1316</v>
      </c>
    </row>
    <row r="272" spans="13:13" x14ac:dyDescent="0.3">
      <c r="M272" t="s">
        <v>1536</v>
      </c>
    </row>
    <row r="273" spans="13:13" x14ac:dyDescent="0.3">
      <c r="M273" t="s">
        <v>1903</v>
      </c>
    </row>
    <row r="274" spans="13:13" x14ac:dyDescent="0.3">
      <c r="M274" t="s">
        <v>2516</v>
      </c>
    </row>
  </sheetData>
  <sortState xmlns:xlrd2="http://schemas.microsoft.com/office/spreadsheetml/2017/richdata2" ref="M12:M274">
    <sortCondition ref="M274"/>
  </sortState>
  <conditionalFormatting sqref="T17:T28">
    <cfRule type="containsBlanks" dxfId="2" priority="1">
      <formula>LEN(TRIM(T17))=0</formula>
    </cfRule>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10386-9A8D-4504-9A5A-BA3440780C70}">
  <dimension ref="A1:C149"/>
  <sheetViews>
    <sheetView topLeftCell="A130" workbookViewId="0">
      <selection activeCell="A149" sqref="A149"/>
    </sheetView>
  </sheetViews>
  <sheetFormatPr defaultRowHeight="14.4" x14ac:dyDescent="0.3"/>
  <cols>
    <col min="1" max="1" width="63.6640625" customWidth="1"/>
    <col min="2" max="2" width="18.88671875" customWidth="1"/>
    <col min="3" max="3" width="29.5546875" customWidth="1"/>
  </cols>
  <sheetData>
    <row r="1" spans="1:3" ht="15" thickBot="1" x14ac:dyDescent="0.35">
      <c r="A1" s="20" t="s">
        <v>417</v>
      </c>
      <c r="B1" s="20" t="s">
        <v>416</v>
      </c>
      <c r="C1" s="20" t="s">
        <v>415</v>
      </c>
    </row>
    <row r="2" spans="1:3" x14ac:dyDescent="0.3">
      <c r="A2" t="s">
        <v>1111</v>
      </c>
      <c r="B2" t="s">
        <v>1112</v>
      </c>
      <c r="C2" t="s">
        <v>272</v>
      </c>
    </row>
    <row r="3" spans="1:3" x14ac:dyDescent="0.3">
      <c r="A3" t="s">
        <v>1370</v>
      </c>
      <c r="B3" t="s">
        <v>1371</v>
      </c>
      <c r="C3" t="s">
        <v>272</v>
      </c>
    </row>
    <row r="4" spans="1:3" x14ac:dyDescent="0.3">
      <c r="A4" t="s">
        <v>1368</v>
      </c>
      <c r="B4" t="s">
        <v>1369</v>
      </c>
      <c r="C4" t="s">
        <v>272</v>
      </c>
    </row>
    <row r="5" spans="1:3" x14ac:dyDescent="0.3">
      <c r="A5" t="s">
        <v>1601</v>
      </c>
      <c r="B5" t="s">
        <v>1602</v>
      </c>
      <c r="C5" t="s">
        <v>272</v>
      </c>
    </row>
    <row r="6" spans="1:3" x14ac:dyDescent="0.3">
      <c r="A6" t="s">
        <v>2477</v>
      </c>
      <c r="B6" t="s">
        <v>2478</v>
      </c>
      <c r="C6" t="s">
        <v>273</v>
      </c>
    </row>
    <row r="7" spans="1:3" x14ac:dyDescent="0.3">
      <c r="A7" t="s">
        <v>2335</v>
      </c>
      <c r="B7" t="s">
        <v>2336</v>
      </c>
      <c r="C7" t="s">
        <v>272</v>
      </c>
    </row>
    <row r="8" spans="1:3" x14ac:dyDescent="0.3">
      <c r="A8" t="s">
        <v>1675</v>
      </c>
      <c r="B8" t="s">
        <v>1678</v>
      </c>
      <c r="C8" t="s">
        <v>272</v>
      </c>
    </row>
    <row r="9" spans="1:3" x14ac:dyDescent="0.3">
      <c r="A9" t="s">
        <v>414</v>
      </c>
      <c r="B9" t="s">
        <v>413</v>
      </c>
      <c r="C9" t="s">
        <v>272</v>
      </c>
    </row>
    <row r="10" spans="1:3" x14ac:dyDescent="0.3">
      <c r="A10" t="s">
        <v>1232</v>
      </c>
      <c r="B10" t="s">
        <v>1233</v>
      </c>
      <c r="C10" t="s">
        <v>272</v>
      </c>
    </row>
    <row r="11" spans="1:3" x14ac:dyDescent="0.3">
      <c r="A11" t="s">
        <v>1751</v>
      </c>
      <c r="B11" t="s">
        <v>1752</v>
      </c>
      <c r="C11" t="s">
        <v>273</v>
      </c>
    </row>
    <row r="12" spans="1:3" x14ac:dyDescent="0.3">
      <c r="A12" t="s">
        <v>814</v>
      </c>
      <c r="B12" t="s">
        <v>815</v>
      </c>
      <c r="C12" t="s">
        <v>272</v>
      </c>
    </row>
    <row r="13" spans="1:3" x14ac:dyDescent="0.3">
      <c r="A13" t="s">
        <v>1178</v>
      </c>
      <c r="B13" t="s">
        <v>1179</v>
      </c>
      <c r="C13" t="s">
        <v>272</v>
      </c>
    </row>
    <row r="14" spans="1:3" x14ac:dyDescent="0.3">
      <c r="A14" t="s">
        <v>1904</v>
      </c>
      <c r="B14" t="s">
        <v>1905</v>
      </c>
      <c r="C14" t="s">
        <v>272</v>
      </c>
    </row>
    <row r="15" spans="1:3" x14ac:dyDescent="0.3">
      <c r="A15" t="s">
        <v>1574</v>
      </c>
      <c r="B15" t="s">
        <v>1573</v>
      </c>
      <c r="C15" t="s">
        <v>272</v>
      </c>
    </row>
    <row r="16" spans="1:3" x14ac:dyDescent="0.3">
      <c r="A16" t="s">
        <v>1623</v>
      </c>
      <c r="B16" t="s">
        <v>1624</v>
      </c>
      <c r="C16" t="s">
        <v>272</v>
      </c>
    </row>
    <row r="17" spans="1:3" x14ac:dyDescent="0.3">
      <c r="A17" t="s">
        <v>834</v>
      </c>
      <c r="B17" t="s">
        <v>835</v>
      </c>
      <c r="C17" t="s">
        <v>272</v>
      </c>
    </row>
    <row r="18" spans="1:3" x14ac:dyDescent="0.3">
      <c r="A18" t="s">
        <v>790</v>
      </c>
      <c r="B18" t="s">
        <v>791</v>
      </c>
      <c r="C18" t="s">
        <v>273</v>
      </c>
    </row>
    <row r="19" spans="1:3" x14ac:dyDescent="0.3">
      <c r="A19" t="s">
        <v>1476</v>
      </c>
      <c r="B19" t="s">
        <v>1477</v>
      </c>
      <c r="C19" t="s">
        <v>272</v>
      </c>
    </row>
    <row r="20" spans="1:3" x14ac:dyDescent="0.3">
      <c r="A20" t="s">
        <v>1826</v>
      </c>
      <c r="B20" t="s">
        <v>1827</v>
      </c>
      <c r="C20" t="s">
        <v>272</v>
      </c>
    </row>
    <row r="21" spans="1:3" x14ac:dyDescent="0.3">
      <c r="A21" t="s">
        <v>597</v>
      </c>
      <c r="B21" t="s">
        <v>598</v>
      </c>
      <c r="C21" t="s">
        <v>272</v>
      </c>
    </row>
    <row r="22" spans="1:3" x14ac:dyDescent="0.3">
      <c r="A22" t="s">
        <v>1884</v>
      </c>
      <c r="B22" t="s">
        <v>1885</v>
      </c>
      <c r="C22" t="s">
        <v>272</v>
      </c>
    </row>
    <row r="23" spans="1:3" x14ac:dyDescent="0.3">
      <c r="A23" t="s">
        <v>845</v>
      </c>
      <c r="B23" t="s">
        <v>846</v>
      </c>
      <c r="C23" t="s">
        <v>272</v>
      </c>
    </row>
    <row r="24" spans="1:3" x14ac:dyDescent="0.3">
      <c r="A24" t="s">
        <v>2022</v>
      </c>
      <c r="B24" t="s">
        <v>2023</v>
      </c>
      <c r="C24" t="s">
        <v>272</v>
      </c>
    </row>
    <row r="25" spans="1:3" x14ac:dyDescent="0.3">
      <c r="A25" t="s">
        <v>529</v>
      </c>
      <c r="B25" t="s">
        <v>530</v>
      </c>
      <c r="C25" t="s">
        <v>272</v>
      </c>
    </row>
    <row r="26" spans="1:3" x14ac:dyDescent="0.3">
      <c r="A26" t="s">
        <v>2505</v>
      </c>
      <c r="B26" t="s">
        <v>2504</v>
      </c>
      <c r="C26" t="s">
        <v>272</v>
      </c>
    </row>
    <row r="27" spans="1:3" x14ac:dyDescent="0.3">
      <c r="A27" t="s">
        <v>1301</v>
      </c>
      <c r="B27" t="s">
        <v>1302</v>
      </c>
      <c r="C27" t="s">
        <v>273</v>
      </c>
    </row>
    <row r="28" spans="1:3" x14ac:dyDescent="0.3">
      <c r="A28" t="s">
        <v>1360</v>
      </c>
      <c r="B28" t="s">
        <v>1361</v>
      </c>
      <c r="C28" t="s">
        <v>272</v>
      </c>
    </row>
    <row r="29" spans="1:3" x14ac:dyDescent="0.3">
      <c r="A29" t="s">
        <v>1547</v>
      </c>
      <c r="B29" t="s">
        <v>1548</v>
      </c>
      <c r="C29" t="s">
        <v>272</v>
      </c>
    </row>
    <row r="30" spans="1:3" x14ac:dyDescent="0.3">
      <c r="A30" t="s">
        <v>592</v>
      </c>
      <c r="B30" t="s">
        <v>593</v>
      </c>
      <c r="C30" t="s">
        <v>272</v>
      </c>
    </row>
    <row r="31" spans="1:3" x14ac:dyDescent="0.3">
      <c r="A31" t="s">
        <v>715</v>
      </c>
      <c r="B31" t="s">
        <v>716</v>
      </c>
      <c r="C31" t="s">
        <v>272</v>
      </c>
    </row>
    <row r="32" spans="1:3" x14ac:dyDescent="0.3">
      <c r="A32" t="s">
        <v>796</v>
      </c>
      <c r="B32" t="s">
        <v>797</v>
      </c>
      <c r="C32" t="s">
        <v>272</v>
      </c>
    </row>
    <row r="33" spans="1:3" x14ac:dyDescent="0.3">
      <c r="A33" t="s">
        <v>1462</v>
      </c>
      <c r="B33" t="s">
        <v>1463</v>
      </c>
      <c r="C33" t="s">
        <v>272</v>
      </c>
    </row>
    <row r="34" spans="1:3" x14ac:dyDescent="0.3">
      <c r="A34" t="s">
        <v>412</v>
      </c>
      <c r="B34" t="s">
        <v>411</v>
      </c>
      <c r="C34" t="s">
        <v>272</v>
      </c>
    </row>
    <row r="35" spans="1:3" x14ac:dyDescent="0.3">
      <c r="A35" t="s">
        <v>1992</v>
      </c>
      <c r="B35" t="s">
        <v>1993</v>
      </c>
      <c r="C35" t="s">
        <v>272</v>
      </c>
    </row>
    <row r="36" spans="1:3" x14ac:dyDescent="0.3">
      <c r="A36" t="s">
        <v>1469</v>
      </c>
      <c r="B36" t="s">
        <v>1470</v>
      </c>
      <c r="C36" t="s">
        <v>272</v>
      </c>
    </row>
    <row r="37" spans="1:3" x14ac:dyDescent="0.3">
      <c r="A37" t="s">
        <v>1806</v>
      </c>
      <c r="B37" t="s">
        <v>1807</v>
      </c>
      <c r="C37" t="s">
        <v>272</v>
      </c>
    </row>
    <row r="38" spans="1:3" x14ac:dyDescent="0.3">
      <c r="A38" t="s">
        <v>2532</v>
      </c>
      <c r="B38" t="s">
        <v>2531</v>
      </c>
      <c r="C38" t="s">
        <v>272</v>
      </c>
    </row>
    <row r="39" spans="1:3" x14ac:dyDescent="0.3">
      <c r="A39" t="s">
        <v>1423</v>
      </c>
      <c r="B39" t="s">
        <v>1424</v>
      </c>
      <c r="C39" t="s">
        <v>272</v>
      </c>
    </row>
    <row r="40" spans="1:3" x14ac:dyDescent="0.3">
      <c r="A40" t="s">
        <v>1383</v>
      </c>
      <c r="B40" t="s">
        <v>1384</v>
      </c>
      <c r="C40" t="s">
        <v>272</v>
      </c>
    </row>
    <row r="41" spans="1:3" x14ac:dyDescent="0.3">
      <c r="A41" t="s">
        <v>2550</v>
      </c>
      <c r="B41" t="s">
        <v>2551</v>
      </c>
      <c r="C41" t="s">
        <v>273</v>
      </c>
    </row>
    <row r="42" spans="1:3" x14ac:dyDescent="0.3">
      <c r="A42" t="s">
        <v>990</v>
      </c>
      <c r="B42" t="s">
        <v>991</v>
      </c>
      <c r="C42" t="s">
        <v>272</v>
      </c>
    </row>
    <row r="43" spans="1:3" x14ac:dyDescent="0.3">
      <c r="A43" t="s">
        <v>410</v>
      </c>
      <c r="B43" t="s">
        <v>409</v>
      </c>
      <c r="C43" t="s">
        <v>273</v>
      </c>
    </row>
    <row r="44" spans="1:3" x14ac:dyDescent="0.3">
      <c r="A44" t="s">
        <v>1701</v>
      </c>
      <c r="B44" t="s">
        <v>1702</v>
      </c>
      <c r="C44" t="s">
        <v>272</v>
      </c>
    </row>
    <row r="45" spans="1:3" x14ac:dyDescent="0.3">
      <c r="A45" t="s">
        <v>2649</v>
      </c>
      <c r="B45" t="s">
        <v>2648</v>
      </c>
      <c r="C45" t="s">
        <v>272</v>
      </c>
    </row>
    <row r="46" spans="1:3" x14ac:dyDescent="0.3">
      <c r="A46" t="s">
        <v>680</v>
      </c>
      <c r="B46" t="s">
        <v>681</v>
      </c>
      <c r="C46" t="s">
        <v>272</v>
      </c>
    </row>
    <row r="47" spans="1:3" x14ac:dyDescent="0.3">
      <c r="A47" t="s">
        <v>1281</v>
      </c>
      <c r="B47" t="s">
        <v>1282</v>
      </c>
      <c r="C47" t="s">
        <v>272</v>
      </c>
    </row>
    <row r="48" spans="1:3" x14ac:dyDescent="0.3">
      <c r="A48" t="s">
        <v>565</v>
      </c>
      <c r="B48" t="s">
        <v>566</v>
      </c>
      <c r="C48" t="s">
        <v>272</v>
      </c>
    </row>
    <row r="49" spans="1:3" x14ac:dyDescent="0.3">
      <c r="A49" t="s">
        <v>2341</v>
      </c>
      <c r="B49" t="s">
        <v>2342</v>
      </c>
      <c r="C49" t="s">
        <v>272</v>
      </c>
    </row>
    <row r="50" spans="1:3" x14ac:dyDescent="0.3">
      <c r="A50" t="s">
        <v>408</v>
      </c>
      <c r="B50" t="s">
        <v>407</v>
      </c>
      <c r="C50" t="s">
        <v>272</v>
      </c>
    </row>
    <row r="51" spans="1:3" x14ac:dyDescent="0.3">
      <c r="A51" t="s">
        <v>464</v>
      </c>
      <c r="B51" t="s">
        <v>465</v>
      </c>
      <c r="C51" t="s">
        <v>272</v>
      </c>
    </row>
    <row r="52" spans="1:3" x14ac:dyDescent="0.3">
      <c r="A52" t="s">
        <v>572</v>
      </c>
      <c r="B52" t="s">
        <v>573</v>
      </c>
      <c r="C52" t="s">
        <v>272</v>
      </c>
    </row>
    <row r="53" spans="1:3" x14ac:dyDescent="0.3">
      <c r="A53" t="s">
        <v>1056</v>
      </c>
      <c r="B53" t="s">
        <v>1057</v>
      </c>
      <c r="C53" t="s">
        <v>272</v>
      </c>
    </row>
    <row r="54" spans="1:3" x14ac:dyDescent="0.3">
      <c r="A54" t="s">
        <v>1866</v>
      </c>
      <c r="B54" t="s">
        <v>1867</v>
      </c>
      <c r="C54" t="s">
        <v>272</v>
      </c>
    </row>
    <row r="55" spans="1:3" x14ac:dyDescent="0.3">
      <c r="A55" t="s">
        <v>2095</v>
      </c>
      <c r="B55" t="s">
        <v>2096</v>
      </c>
      <c r="C55" t="s">
        <v>272</v>
      </c>
    </row>
    <row r="56" spans="1:3" x14ac:dyDescent="0.3">
      <c r="A56" t="s">
        <v>423</v>
      </c>
      <c r="B56" t="s">
        <v>424</v>
      </c>
      <c r="C56" t="s">
        <v>272</v>
      </c>
    </row>
    <row r="57" spans="1:3" x14ac:dyDescent="0.3">
      <c r="A57" t="s">
        <v>553</v>
      </c>
      <c r="B57" t="s">
        <v>554</v>
      </c>
      <c r="C57" t="s">
        <v>272</v>
      </c>
    </row>
    <row r="58" spans="1:3" x14ac:dyDescent="0.3">
      <c r="A58" t="s">
        <v>2113</v>
      </c>
      <c r="B58" t="s">
        <v>2114</v>
      </c>
      <c r="C58" t="s">
        <v>272</v>
      </c>
    </row>
    <row r="59" spans="1:3" x14ac:dyDescent="0.3">
      <c r="A59" t="s">
        <v>1733</v>
      </c>
      <c r="B59" t="s">
        <v>1734</v>
      </c>
      <c r="C59" t="s">
        <v>273</v>
      </c>
    </row>
    <row r="60" spans="1:3" x14ac:dyDescent="0.3">
      <c r="A60" t="s">
        <v>436</v>
      </c>
      <c r="B60" t="s">
        <v>437</v>
      </c>
      <c r="C60" t="s">
        <v>272</v>
      </c>
    </row>
    <row r="61" spans="1:3" x14ac:dyDescent="0.3">
      <c r="A61" t="s">
        <v>1450</v>
      </c>
      <c r="B61" t="s">
        <v>1451</v>
      </c>
      <c r="C61" t="s">
        <v>272</v>
      </c>
    </row>
    <row r="62" spans="1:3" x14ac:dyDescent="0.3">
      <c r="A62" t="s">
        <v>406</v>
      </c>
      <c r="B62" t="s">
        <v>405</v>
      </c>
      <c r="C62" t="s">
        <v>272</v>
      </c>
    </row>
    <row r="63" spans="1:3" x14ac:dyDescent="0.3">
      <c r="A63" t="s">
        <v>1643</v>
      </c>
      <c r="B63" t="s">
        <v>1644</v>
      </c>
      <c r="C63" t="s">
        <v>273</v>
      </c>
    </row>
    <row r="64" spans="1:3" x14ac:dyDescent="0.3">
      <c r="A64" t="s">
        <v>521</v>
      </c>
      <c r="B64" t="s">
        <v>522</v>
      </c>
      <c r="C64" t="s">
        <v>272</v>
      </c>
    </row>
    <row r="65" spans="1:3" x14ac:dyDescent="0.3">
      <c r="A65" t="s">
        <v>2043</v>
      </c>
      <c r="B65" t="s">
        <v>2044</v>
      </c>
      <c r="C65" t="s">
        <v>272</v>
      </c>
    </row>
    <row r="66" spans="1:3" x14ac:dyDescent="0.3">
      <c r="A66" t="s">
        <v>404</v>
      </c>
      <c r="B66" t="s">
        <v>403</v>
      </c>
      <c r="C66" t="s">
        <v>272</v>
      </c>
    </row>
    <row r="67" spans="1:3" x14ac:dyDescent="0.3">
      <c r="A67" t="s">
        <v>1629</v>
      </c>
      <c r="B67" t="s">
        <v>1630</v>
      </c>
      <c r="C67" t="s">
        <v>272</v>
      </c>
    </row>
    <row r="68" spans="1:3" x14ac:dyDescent="0.3">
      <c r="A68" t="s">
        <v>402</v>
      </c>
      <c r="B68" t="s">
        <v>401</v>
      </c>
      <c r="C68" t="s">
        <v>272</v>
      </c>
    </row>
    <row r="69" spans="1:3" x14ac:dyDescent="0.3">
      <c r="A69" t="s">
        <v>400</v>
      </c>
      <c r="B69" t="s">
        <v>399</v>
      </c>
      <c r="C69" t="s">
        <v>272</v>
      </c>
    </row>
    <row r="70" spans="1:3" x14ac:dyDescent="0.3">
      <c r="A70" t="s">
        <v>1272</v>
      </c>
      <c r="B70" t="s">
        <v>1271</v>
      </c>
      <c r="C70" t="s">
        <v>273</v>
      </c>
    </row>
    <row r="71" spans="1:3" x14ac:dyDescent="0.3">
      <c r="A71" t="s">
        <v>1954</v>
      </c>
      <c r="B71" t="s">
        <v>1955</v>
      </c>
      <c r="C71" t="s">
        <v>273</v>
      </c>
    </row>
    <row r="72" spans="1:3" x14ac:dyDescent="0.3">
      <c r="A72" t="s">
        <v>956</v>
      </c>
      <c r="B72" t="s">
        <v>957</v>
      </c>
      <c r="C72" t="s">
        <v>272</v>
      </c>
    </row>
    <row r="73" spans="1:3" x14ac:dyDescent="0.3">
      <c r="A73" t="s">
        <v>1390</v>
      </c>
      <c r="B73" t="s">
        <v>1391</v>
      </c>
      <c r="C73" t="s">
        <v>272</v>
      </c>
    </row>
    <row r="74" spans="1:3" x14ac:dyDescent="0.3">
      <c r="A74" t="s">
        <v>807</v>
      </c>
      <c r="B74" t="s">
        <v>808</v>
      </c>
      <c r="C74" t="s">
        <v>272</v>
      </c>
    </row>
    <row r="75" spans="1:3" x14ac:dyDescent="0.3">
      <c r="A75" t="s">
        <v>1253</v>
      </c>
      <c r="B75" t="s">
        <v>1254</v>
      </c>
      <c r="C75" t="s">
        <v>272</v>
      </c>
    </row>
    <row r="76" spans="1:3" x14ac:dyDescent="0.3">
      <c r="A76" t="s">
        <v>601</v>
      </c>
      <c r="B76" t="s">
        <v>602</v>
      </c>
      <c r="C76" t="s">
        <v>272</v>
      </c>
    </row>
    <row r="77" spans="1:3" x14ac:dyDescent="0.3">
      <c r="A77" t="s">
        <v>398</v>
      </c>
      <c r="B77" t="s">
        <v>397</v>
      </c>
      <c r="C77" t="s">
        <v>272</v>
      </c>
    </row>
    <row r="78" spans="1:3" x14ac:dyDescent="0.3">
      <c r="A78" t="s">
        <v>1832</v>
      </c>
      <c r="B78" t="s">
        <v>1833</v>
      </c>
      <c r="C78" t="s">
        <v>272</v>
      </c>
    </row>
    <row r="79" spans="1:3" x14ac:dyDescent="0.3">
      <c r="A79" t="s">
        <v>1435</v>
      </c>
      <c r="B79" t="s">
        <v>1436</v>
      </c>
      <c r="C79" t="s">
        <v>272</v>
      </c>
    </row>
    <row r="80" spans="1:3" x14ac:dyDescent="0.3">
      <c r="A80" t="s">
        <v>1538</v>
      </c>
      <c r="B80" t="s">
        <v>1539</v>
      </c>
      <c r="C80" t="s">
        <v>272</v>
      </c>
    </row>
    <row r="81" spans="1:3" x14ac:dyDescent="0.3">
      <c r="A81" t="s">
        <v>962</v>
      </c>
      <c r="B81" t="s">
        <v>963</v>
      </c>
      <c r="C81" t="s">
        <v>272</v>
      </c>
    </row>
    <row r="82" spans="1:3" x14ac:dyDescent="0.3">
      <c r="A82" t="s">
        <v>1019</v>
      </c>
      <c r="B82" t="s">
        <v>1020</v>
      </c>
      <c r="C82" t="s">
        <v>272</v>
      </c>
    </row>
    <row r="83" spans="1:3" x14ac:dyDescent="0.3">
      <c r="A83" t="s">
        <v>396</v>
      </c>
      <c r="B83" t="s">
        <v>395</v>
      </c>
      <c r="C83" t="s">
        <v>272</v>
      </c>
    </row>
    <row r="84" spans="1:3" x14ac:dyDescent="0.3">
      <c r="A84" t="s">
        <v>1357</v>
      </c>
      <c r="B84" t="s">
        <v>1358</v>
      </c>
      <c r="C84" t="s">
        <v>272</v>
      </c>
    </row>
    <row r="85" spans="1:3" x14ac:dyDescent="0.3">
      <c r="A85" t="s">
        <v>492</v>
      </c>
      <c r="B85" t="s">
        <v>493</v>
      </c>
      <c r="C85" t="s">
        <v>272</v>
      </c>
    </row>
    <row r="86" spans="1:3" x14ac:dyDescent="0.3">
      <c r="A86" t="s">
        <v>2135</v>
      </c>
      <c r="B86" t="s">
        <v>2136</v>
      </c>
      <c r="C86" t="s">
        <v>272</v>
      </c>
    </row>
    <row r="87" spans="1:3" x14ac:dyDescent="0.3">
      <c r="A87" t="s">
        <v>2234</v>
      </c>
      <c r="B87" t="s">
        <v>822</v>
      </c>
      <c r="C87" t="s">
        <v>272</v>
      </c>
    </row>
    <row r="88" spans="1:3" x14ac:dyDescent="0.3">
      <c r="A88" t="s">
        <v>823</v>
      </c>
      <c r="B88" t="s">
        <v>822</v>
      </c>
      <c r="C88" t="s">
        <v>272</v>
      </c>
    </row>
    <row r="89" spans="1:3" x14ac:dyDescent="0.3">
      <c r="A89" t="s">
        <v>1088</v>
      </c>
      <c r="B89" t="s">
        <v>1089</v>
      </c>
      <c r="C89" t="s">
        <v>272</v>
      </c>
    </row>
    <row r="90" spans="1:3" x14ac:dyDescent="0.3">
      <c r="A90" t="s">
        <v>1797</v>
      </c>
      <c r="B90" t="s">
        <v>1798</v>
      </c>
      <c r="C90" t="s">
        <v>272</v>
      </c>
    </row>
    <row r="91" spans="1:3" x14ac:dyDescent="0.3">
      <c r="A91" t="s">
        <v>939</v>
      </c>
      <c r="B91" t="s">
        <v>940</v>
      </c>
      <c r="C91" t="s">
        <v>272</v>
      </c>
    </row>
    <row r="92" spans="1:3" x14ac:dyDescent="0.3">
      <c r="A92" t="s">
        <v>1042</v>
      </c>
      <c r="B92" t="s">
        <v>1043</v>
      </c>
      <c r="C92" t="s">
        <v>272</v>
      </c>
    </row>
    <row r="93" spans="1:3" x14ac:dyDescent="0.3">
      <c r="A93" t="s">
        <v>394</v>
      </c>
      <c r="B93" t="s">
        <v>393</v>
      </c>
      <c r="C93" t="s">
        <v>272</v>
      </c>
    </row>
    <row r="94" spans="1:3" x14ac:dyDescent="0.3">
      <c r="A94" t="s">
        <v>1403</v>
      </c>
      <c r="B94" t="s">
        <v>1404</v>
      </c>
      <c r="C94" t="s">
        <v>272</v>
      </c>
    </row>
    <row r="95" spans="1:3" x14ac:dyDescent="0.3">
      <c r="A95" t="s">
        <v>661</v>
      </c>
      <c r="B95" t="s">
        <v>662</v>
      </c>
      <c r="C95" t="s">
        <v>272</v>
      </c>
    </row>
    <row r="96" spans="1:3" x14ac:dyDescent="0.3">
      <c r="A96" t="s">
        <v>1395</v>
      </c>
      <c r="B96" t="s">
        <v>1396</v>
      </c>
      <c r="C96" t="s">
        <v>272</v>
      </c>
    </row>
    <row r="97" spans="1:3" x14ac:dyDescent="0.3">
      <c r="A97" t="s">
        <v>1152</v>
      </c>
      <c r="B97" t="s">
        <v>1153</v>
      </c>
      <c r="C97" t="s">
        <v>272</v>
      </c>
    </row>
    <row r="98" spans="1:3" x14ac:dyDescent="0.3">
      <c r="A98" t="s">
        <v>2456</v>
      </c>
      <c r="B98" t="s">
        <v>2457</v>
      </c>
      <c r="C98" t="s">
        <v>272</v>
      </c>
    </row>
    <row r="99" spans="1:3" x14ac:dyDescent="0.3">
      <c r="A99" t="s">
        <v>745</v>
      </c>
      <c r="B99" t="s">
        <v>746</v>
      </c>
      <c r="C99" t="s">
        <v>272</v>
      </c>
    </row>
    <row r="100" spans="1:3" x14ac:dyDescent="0.3">
      <c r="A100" t="s">
        <v>734</v>
      </c>
      <c r="B100" t="s">
        <v>735</v>
      </c>
      <c r="C100" t="s">
        <v>272</v>
      </c>
    </row>
    <row r="101" spans="1:3" x14ac:dyDescent="0.3">
      <c r="A101" t="s">
        <v>1577</v>
      </c>
      <c r="B101" t="s">
        <v>1578</v>
      </c>
      <c r="C101" t="s">
        <v>272</v>
      </c>
    </row>
    <row r="102" spans="1:3" x14ac:dyDescent="0.3">
      <c r="A102" t="s">
        <v>2651</v>
      </c>
      <c r="B102" t="s">
        <v>2650</v>
      </c>
      <c r="C102" t="s">
        <v>272</v>
      </c>
    </row>
    <row r="103" spans="1:3" x14ac:dyDescent="0.3">
      <c r="A103" t="s">
        <v>690</v>
      </c>
      <c r="B103" t="s">
        <v>691</v>
      </c>
      <c r="C103" t="s">
        <v>272</v>
      </c>
    </row>
    <row r="104" spans="1:3" x14ac:dyDescent="0.3">
      <c r="A104" t="s">
        <v>944</v>
      </c>
      <c r="B104" t="s">
        <v>945</v>
      </c>
      <c r="C104" t="s">
        <v>272</v>
      </c>
    </row>
    <row r="105" spans="1:3" x14ac:dyDescent="0.3">
      <c r="A105" t="s">
        <v>560</v>
      </c>
      <c r="B105" t="s">
        <v>559</v>
      </c>
      <c r="C105" t="s">
        <v>272</v>
      </c>
    </row>
    <row r="106" spans="1:3" x14ac:dyDescent="0.3">
      <c r="A106" t="s">
        <v>635</v>
      </c>
      <c r="B106" t="s">
        <v>636</v>
      </c>
      <c r="C106" t="s">
        <v>272</v>
      </c>
    </row>
    <row r="107" spans="1:3" x14ac:dyDescent="0.3">
      <c r="A107" t="s">
        <v>499</v>
      </c>
      <c r="B107" t="s">
        <v>500</v>
      </c>
      <c r="C107" t="s">
        <v>272</v>
      </c>
    </row>
    <row r="108" spans="1:3" x14ac:dyDescent="0.3">
      <c r="A108" t="s">
        <v>1590</v>
      </c>
      <c r="B108" t="s">
        <v>1591</v>
      </c>
      <c r="C108" t="s">
        <v>272</v>
      </c>
    </row>
    <row r="109" spans="1:3" x14ac:dyDescent="0.3">
      <c r="A109" t="s">
        <v>1723</v>
      </c>
      <c r="B109" t="s">
        <v>1724</v>
      </c>
      <c r="C109" t="s">
        <v>272</v>
      </c>
    </row>
    <row r="110" spans="1:3" x14ac:dyDescent="0.3">
      <c r="A110" t="s">
        <v>900</v>
      </c>
      <c r="B110" t="s">
        <v>901</v>
      </c>
      <c r="C110" t="s">
        <v>272</v>
      </c>
    </row>
    <row r="111" spans="1:3" x14ac:dyDescent="0.3">
      <c r="A111" t="s">
        <v>949</v>
      </c>
      <c r="B111" t="s">
        <v>950</v>
      </c>
      <c r="C111" t="s">
        <v>272</v>
      </c>
    </row>
    <row r="112" spans="1:3" x14ac:dyDescent="0.3">
      <c r="A112" t="s">
        <v>1265</v>
      </c>
      <c r="B112" t="s">
        <v>1266</v>
      </c>
      <c r="C112" t="s">
        <v>272</v>
      </c>
    </row>
    <row r="113" spans="1:3" x14ac:dyDescent="0.3">
      <c r="A113" t="s">
        <v>392</v>
      </c>
      <c r="B113" t="s">
        <v>391</v>
      </c>
      <c r="C113" t="s">
        <v>272</v>
      </c>
    </row>
    <row r="114" spans="1:3" x14ac:dyDescent="0.3">
      <c r="A114" t="s">
        <v>620</v>
      </c>
      <c r="B114" t="s">
        <v>621</v>
      </c>
      <c r="C114" t="s">
        <v>272</v>
      </c>
    </row>
    <row r="115" spans="1:3" x14ac:dyDescent="0.3">
      <c r="A115" t="s">
        <v>1128</v>
      </c>
      <c r="B115" t="s">
        <v>1129</v>
      </c>
      <c r="C115" t="s">
        <v>272</v>
      </c>
    </row>
    <row r="116" spans="1:3" x14ac:dyDescent="0.3">
      <c r="A116" t="s">
        <v>504</v>
      </c>
      <c r="B116" t="s">
        <v>505</v>
      </c>
      <c r="C116" t="s">
        <v>272</v>
      </c>
    </row>
    <row r="117" spans="1:3" x14ac:dyDescent="0.3">
      <c r="A117" t="s">
        <v>644</v>
      </c>
      <c r="B117" t="s">
        <v>645</v>
      </c>
      <c r="C117" t="s">
        <v>272</v>
      </c>
    </row>
    <row r="118" spans="1:3" x14ac:dyDescent="0.3">
      <c r="A118" t="s">
        <v>390</v>
      </c>
      <c r="B118" t="s">
        <v>389</v>
      </c>
      <c r="C118" t="s">
        <v>272</v>
      </c>
    </row>
    <row r="119" spans="1:3" x14ac:dyDescent="0.3">
      <c r="A119" t="s">
        <v>388</v>
      </c>
      <c r="B119" t="s">
        <v>387</v>
      </c>
      <c r="C119" t="s">
        <v>272</v>
      </c>
    </row>
    <row r="120" spans="1:3" x14ac:dyDescent="0.3">
      <c r="A120" t="s">
        <v>1819</v>
      </c>
      <c r="B120" t="s">
        <v>1820</v>
      </c>
      <c r="C120" t="s">
        <v>272</v>
      </c>
    </row>
    <row r="121" spans="1:3" x14ac:dyDescent="0.3">
      <c r="A121" t="s">
        <v>2079</v>
      </c>
      <c r="B121" t="s">
        <v>2080</v>
      </c>
      <c r="C121" t="s">
        <v>272</v>
      </c>
    </row>
    <row r="122" spans="1:3" x14ac:dyDescent="0.3">
      <c r="A122" t="s">
        <v>2036</v>
      </c>
      <c r="B122" t="s">
        <v>2037</v>
      </c>
      <c r="C122" t="s">
        <v>272</v>
      </c>
    </row>
    <row r="123" spans="1:3" x14ac:dyDescent="0.3">
      <c r="A123" t="s">
        <v>2027</v>
      </c>
      <c r="B123" t="s">
        <v>2028</v>
      </c>
      <c r="C123" t="s">
        <v>272</v>
      </c>
    </row>
    <row r="124" spans="1:3" x14ac:dyDescent="0.3">
      <c r="A124" t="s">
        <v>1317</v>
      </c>
      <c r="B124" t="s">
        <v>1318</v>
      </c>
      <c r="C124" t="s">
        <v>272</v>
      </c>
    </row>
    <row r="125" spans="1:3" x14ac:dyDescent="0.3">
      <c r="A125" t="s">
        <v>2307</v>
      </c>
      <c r="B125" t="s">
        <v>2308</v>
      </c>
      <c r="C125" t="s">
        <v>272</v>
      </c>
    </row>
    <row r="126" spans="1:3" x14ac:dyDescent="0.3">
      <c r="A126" t="s">
        <v>1986</v>
      </c>
      <c r="B126" t="s">
        <v>1987</v>
      </c>
      <c r="C126" t="s">
        <v>272</v>
      </c>
    </row>
    <row r="127" spans="1:3" x14ac:dyDescent="0.3">
      <c r="A127" t="s">
        <v>630</v>
      </c>
      <c r="B127" t="s">
        <v>631</v>
      </c>
      <c r="C127" t="s">
        <v>272</v>
      </c>
    </row>
    <row r="128" spans="1:3" x14ac:dyDescent="0.3">
      <c r="A128" t="s">
        <v>998</v>
      </c>
      <c r="B128" t="s">
        <v>999</v>
      </c>
      <c r="C128" t="s">
        <v>272</v>
      </c>
    </row>
    <row r="129" spans="1:3" x14ac:dyDescent="0.3">
      <c r="A129" t="s">
        <v>1278</v>
      </c>
      <c r="B129" t="s">
        <v>1279</v>
      </c>
      <c r="C129" t="s">
        <v>272</v>
      </c>
    </row>
    <row r="130" spans="1:3" x14ac:dyDescent="0.3">
      <c r="A130" t="s">
        <v>2278</v>
      </c>
      <c r="B130" t="s">
        <v>2277</v>
      </c>
      <c r="C130" t="s">
        <v>272</v>
      </c>
    </row>
    <row r="131" spans="1:3" x14ac:dyDescent="0.3">
      <c r="A131" t="s">
        <v>476</v>
      </c>
      <c r="B131" t="s">
        <v>477</v>
      </c>
      <c r="C131" t="s">
        <v>272</v>
      </c>
    </row>
    <row r="132" spans="1:3" x14ac:dyDescent="0.3">
      <c r="A132" t="s">
        <v>451</v>
      </c>
      <c r="B132" t="s">
        <v>452</v>
      </c>
      <c r="C132" t="s">
        <v>272</v>
      </c>
    </row>
    <row r="133" spans="1:3" x14ac:dyDescent="0.3">
      <c r="A133" t="s">
        <v>441</v>
      </c>
      <c r="B133" t="s">
        <v>440</v>
      </c>
      <c r="C133" t="s">
        <v>272</v>
      </c>
    </row>
    <row r="134" spans="1:3" x14ac:dyDescent="0.3">
      <c r="A134" t="s">
        <v>2212</v>
      </c>
      <c r="B134" t="s">
        <v>2213</v>
      </c>
      <c r="C134" t="s">
        <v>272</v>
      </c>
    </row>
    <row r="135" spans="1:3" x14ac:dyDescent="0.3">
      <c r="A135" t="s">
        <v>1837</v>
      </c>
      <c r="B135" t="s">
        <v>1838</v>
      </c>
      <c r="C135" t="s">
        <v>273</v>
      </c>
    </row>
    <row r="136" spans="1:3" x14ac:dyDescent="0.3">
      <c r="A136" t="s">
        <v>1063</v>
      </c>
      <c r="B136" t="s">
        <v>1064</v>
      </c>
      <c r="C136" t="s">
        <v>272</v>
      </c>
    </row>
    <row r="137" spans="1:3" x14ac:dyDescent="0.3">
      <c r="A137" t="s">
        <v>386</v>
      </c>
      <c r="B137" t="s">
        <v>652</v>
      </c>
      <c r="C137" t="s">
        <v>272</v>
      </c>
    </row>
    <row r="138" spans="1:3" x14ac:dyDescent="0.3">
      <c r="A138" t="s">
        <v>1417</v>
      </c>
      <c r="B138" t="s">
        <v>1418</v>
      </c>
      <c r="C138" t="s">
        <v>273</v>
      </c>
    </row>
    <row r="139" spans="1:3" x14ac:dyDescent="0.3">
      <c r="A139" t="s">
        <v>1167</v>
      </c>
      <c r="B139" t="s">
        <v>1168</v>
      </c>
      <c r="C139" t="s">
        <v>272</v>
      </c>
    </row>
    <row r="140" spans="1:3" x14ac:dyDescent="0.3">
      <c r="A140" t="s">
        <v>658</v>
      </c>
      <c r="B140" t="s">
        <v>659</v>
      </c>
      <c r="C140" t="s">
        <v>272</v>
      </c>
    </row>
    <row r="141" spans="1:3" x14ac:dyDescent="0.3">
      <c r="A141" t="s">
        <v>841</v>
      </c>
      <c r="B141" t="s">
        <v>842</v>
      </c>
      <c r="C141" t="s">
        <v>272</v>
      </c>
    </row>
    <row r="142" spans="1:3" x14ac:dyDescent="0.3">
      <c r="A142" t="s">
        <v>1226</v>
      </c>
      <c r="B142" t="s">
        <v>1225</v>
      </c>
      <c r="C142" t="s">
        <v>273</v>
      </c>
    </row>
    <row r="143" spans="1:3" x14ac:dyDescent="0.3">
      <c r="A143" t="s">
        <v>1930</v>
      </c>
      <c r="B143" t="s">
        <v>1931</v>
      </c>
      <c r="C143" t="s">
        <v>272</v>
      </c>
    </row>
    <row r="144" spans="1:3" x14ac:dyDescent="0.3">
      <c r="A144" t="s">
        <v>385</v>
      </c>
      <c r="B144" t="s">
        <v>384</v>
      </c>
      <c r="C144" t="s">
        <v>272</v>
      </c>
    </row>
    <row r="145" spans="1:3" x14ac:dyDescent="0.3">
      <c r="A145" t="s">
        <v>580</v>
      </c>
      <c r="B145" t="s">
        <v>579</v>
      </c>
      <c r="C145" t="s">
        <v>272</v>
      </c>
    </row>
    <row r="146" spans="1:3" x14ac:dyDescent="0.3">
      <c r="A146" t="s">
        <v>1051</v>
      </c>
      <c r="B146" t="s">
        <v>1052</v>
      </c>
      <c r="C146" t="s">
        <v>272</v>
      </c>
    </row>
    <row r="147" spans="1:3" x14ac:dyDescent="0.3">
      <c r="A147" t="s">
        <v>383</v>
      </c>
      <c r="B147" t="s">
        <v>382</v>
      </c>
      <c r="C147" t="s">
        <v>272</v>
      </c>
    </row>
    <row r="148" spans="1:3" x14ac:dyDescent="0.3">
      <c r="A148" t="s">
        <v>1075</v>
      </c>
      <c r="B148" t="s">
        <v>1076</v>
      </c>
      <c r="C148" t="s">
        <v>272</v>
      </c>
    </row>
    <row r="149" spans="1:3" x14ac:dyDescent="0.3">
      <c r="A149" t="s">
        <v>381</v>
      </c>
      <c r="B149" t="s">
        <v>380</v>
      </c>
      <c r="C149" t="s">
        <v>272</v>
      </c>
    </row>
  </sheetData>
  <sortState xmlns:xlrd2="http://schemas.microsoft.com/office/spreadsheetml/2017/richdata2" ref="A2:C149">
    <sortCondition ref="A149"/>
  </sortState>
  <conditionalFormatting sqref="C1:C1048576">
    <cfRule type="containsText" dxfId="1" priority="1" operator="containsText" text="No">
      <formula>NOT(ISERROR(SEARCH("No",C1)))</formula>
    </cfRule>
    <cfRule type="containsText" dxfId="0" priority="2" operator="containsText" text="Yes">
      <formula>NOT(ISERROR(SEARCH("Yes",C1)))</formula>
    </cfRule>
  </conditionalFormatting>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Extraction clean</vt:lpstr>
      <vt:lpstr>Data Extraction</vt:lpstr>
      <vt:lpstr>Quality Assessment</vt:lpstr>
      <vt:lpstr>Data Dictionary</vt:lpstr>
      <vt:lpstr>Data validation</vt:lpstr>
      <vt:lpstr>Journal peer review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Allanna Russell</dc:creator>
  <cp:lastModifiedBy>Ash Russell</cp:lastModifiedBy>
  <dcterms:created xsi:type="dcterms:W3CDTF">2020-03-02T06:39:11Z</dcterms:created>
  <dcterms:modified xsi:type="dcterms:W3CDTF">2023-02-02T04:36:03Z</dcterms:modified>
</cp:coreProperties>
</file>